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EST. METÁLICA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no mês de corte.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<sst xmlns="http://schemas.openxmlformats.org/spreadsheetml/2006/main" count="14238" uniqueCount="3325">
  <si>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</si>
  <si>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</si>
  <si>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</si>
  <si>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</si>
  <si>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</si>
  <si>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</si>
  <si>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</si>
  <si>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</si>
  <si>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</si>
  <si>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</si>
  <si>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</si>
  <si>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</si>
  <si>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</si>
  <si>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</si>
  <si>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</si>
  <si>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</si>
  <si>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</si>
  <si>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</si>
  <si>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</si>
  <si>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</si>
  <si>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</si>
  <si>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</si>
  <si>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</si>
  <si>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</si>
  <si>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</si>
  <si>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</si>
  <si>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</si>
  <si>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</si>
  <si>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</si>
  <si>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</si>
  <si>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</si>
  <si>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</si>
  <si>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</si>
  <si>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</si>
  <si>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</si>
  <si>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</si>
  <si>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</si>
  <si>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</si>
  <si>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</si>
  <si>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</si>
  <si>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</si>
  <si>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</si>
  <si>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</si>
  <si>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</si>
  <si>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</si>
  <si>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</si>
  <si>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</si>
  <si>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</si>
  <si>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</si>
  <si>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</si>
  <si>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</si>
  <si>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</si>
  <si>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</si>
  <si>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</si>
  <si>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</si>
  <si>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</si>
  <si>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</si>
  <si>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</si>
  <si>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</si>
  <si>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</si>
  <si>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</si>
  <si>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</si>
  <si>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</si>
  <si>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</si>
  <si>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</si>
  <si>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</si>
  <si>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</si>
  <si>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</si>
  <si>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</si>
  <si>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</si>
  <si>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</si>
  <si>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</si>
  <si>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</si>
  <si>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</si>
  <si>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</si>
  <si>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</si>
  <si>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</si>
  <si>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</si>
  <si>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</si>
  <si>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</si>
  <si>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</si>
  <si>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</si>
  <si>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</si>
  <si>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</si>
  <si>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</si>
  <si>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</si>
  <si>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</si>
  <si>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</si>
  <si>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</si>
  <si>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ED JARDIM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</si>
  <si>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</si>
  <si>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</si>
  <si>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</si>
  <si>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</si>
  <si>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</si>
  <si>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</si>
  <si>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</si>
  <si>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</si>
  <si>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</si>
  <si>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</si>
  <si>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</si>
  <si>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</si>
  <si>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</si>
  <si>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</si>
  <si>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</si>
  <si>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</si>
  <si>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ED JARDIM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</si>
  <si>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</si>
  <si>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</si>
  <si>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</si>
  <si>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</si>
  <si>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</si>
  <si>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</si>
  <si>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</si>
  <si>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</si>
  <si>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</si>
  <si>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</si>
  <si>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</si>
  <si>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</si>
  <si>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</si>
  <si>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</si>
  <si>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</si>
  <si>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</si>
  <si>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</si>
  <si>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</si>
  <si>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</si>
  <si>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</si>
  <si>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</si>
  <si>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</si>
  <si>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</si>
  <si>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</si>
  <si>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</si>
  <si>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</si>
  <si>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</si>
  <si>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</si>
  <si>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</si>
  <si>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</si>
  <si>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</si>
  <si>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</si>
  <si>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</si>
  <si>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</si>
  <si>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</si>
  <si>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</si>
  <si>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</si>
  <si>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</si>
  <si>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</si>
  <si>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</si>
  <si>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</si>
  <si>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</si>
  <si>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</si>
  <si>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</si>
  <si>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</si>
  <si>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</si>
  <si>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</si>
  <si>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</si>
  <si>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</si>
  <si>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</si>
  <si>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</si>
  <si>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</si>
  <si>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</si>
  <si>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</si>
  <si>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</si>
  <si>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</si>
  <si>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</si>
  <si>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</si>
  <si>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</si>
  <si>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ESTRUTURA EM CONCRETO</t>
  </si>
  <si>
    <t xml:space="preserve">PL120.001</t>
  </si>
  <si>
    <t xml:space="preserve">18</t>
  </si>
  <si>
    <t xml:space="preserve">ALVENARIA</t>
  </si>
  <si>
    <t xml:space="preserve">19</t>
  </si>
  <si>
    <t xml:space="preserve">PL140.004</t>
  </si>
  <si>
    <t xml:space="preserve">IMPERMEABILIZAÇÃO</t>
  </si>
  <si>
    <t xml:space="preserve">20</t>
  </si>
  <si>
    <t xml:space="preserve">PL110.018</t>
  </si>
  <si>
    <t xml:space="preserve">21</t>
  </si>
  <si>
    <t xml:space="preserve">PL110.007</t>
  </si>
  <si>
    <t xml:space="preserve">INSTALAÇÕES HIDROSANITÁRIAS</t>
  </si>
  <si>
    <t xml:space="preserve">INSTALAÇÕES HIDRÁULICAS</t>
  </si>
  <si>
    <t xml:space="preserve">22</t>
  </si>
  <si>
    <t xml:space="preserve">PL110.017</t>
  </si>
  <si>
    <t xml:space="preserve">INSTALAÇÕES COMBATE INCÊNDIO</t>
  </si>
  <si>
    <t xml:space="preserve">23</t>
  </si>
  <si>
    <t xml:space="preserve">PL110.027</t>
  </si>
  <si>
    <t xml:space="preserve">INSTALAÇÕES ESPECIAIS</t>
  </si>
  <si>
    <t xml:space="preserve">24</t>
  </si>
  <si>
    <t xml:space="preserve">PL220.002</t>
  </si>
  <si>
    <t xml:space="preserve">ELEVADORES</t>
  </si>
  <si>
    <t xml:space="preserve">25</t>
  </si>
  <si>
    <t xml:space="preserve">PL250.001</t>
  </si>
  <si>
    <t xml:space="preserve">ESQUADRIAS</t>
  </si>
  <si>
    <t xml:space="preserve">26</t>
  </si>
  <si>
    <t xml:space="preserve">PL240.000</t>
  </si>
  <si>
    <t xml:space="preserve">SERRALHERIA</t>
  </si>
  <si>
    <t xml:space="preserve">27</t>
  </si>
  <si>
    <t xml:space="preserve">PL240.020</t>
  </si>
  <si>
    <t xml:space="preserve">MARCENARIA</t>
  </si>
  <si>
    <t xml:space="preserve">28</t>
  </si>
  <si>
    <t xml:space="preserve">PL160.001</t>
  </si>
  <si>
    <t xml:space="preserve">REVESTIMENTOS DE MASSA EM PISOS</t>
  </si>
  <si>
    <t xml:space="preserve">29</t>
  </si>
  <si>
    <t xml:space="preserve">PL150.001</t>
  </si>
  <si>
    <t xml:space="preserve">REVESTIMENTOS DE MASSA EM PAREDES</t>
  </si>
  <si>
    <t xml:space="preserve">30</t>
  </si>
  <si>
    <t xml:space="preserve">PL170.004</t>
  </si>
  <si>
    <t xml:space="preserve">REVESTIMENTOS DE ACABAMENTO</t>
  </si>
  <si>
    <t xml:space="preserve">31</t>
  </si>
  <si>
    <t xml:space="preserve">PL320.001</t>
  </si>
  <si>
    <t xml:space="preserve">ESTRUTURA METÁLICA</t>
  </si>
  <si>
    <t xml:space="preserve">PL190.003</t>
  </si>
  <si>
    <t xml:space="preserve">32</t>
  </si>
  <si>
    <t xml:space="preserve">REVESTIMENTO DIVERSOS   FACHADA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</si>
  <si>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</si>
  <si>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</si>
  <si>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</si>
  <si>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</si>
  <si>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</si>
  <si>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</si>
  <si>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</si>
  <si>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</si>
  <si>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</si>
  <si>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</si>
  <si>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</si>
  <si>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</si>
  <si>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</si>
  <si>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</si>
  <si>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</si>
  <si>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JARDINEIRAS E 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</si>
  <si>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</si>
  <si>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</si>
  <si>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</si>
  <si>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</si>
  <si>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</si>
  <si>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</si>
  <si>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</si>
  <si>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</si>
  <si>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</si>
  <si>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</si>
  <si>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</si>
  <si>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</si>
  <si>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</si>
  <si>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</si>
  <si>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</si>
  <si>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</si>
  <si>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o corte)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</si>
  <si>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</si>
  <si>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</si>
  <si>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</si>
  <si>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</si>
  <si>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</si>
  <si>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</si>
  <si>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</si>
  <si>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</si>
  <si>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</si>
  <si>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</si>
  <si>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</si>
  <si>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</si>
  <si>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</si>
  <si>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</si>
  <si>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</si>
  <si>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</si>
  <si>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</si>
  <si>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</si>
  <si>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</si>
  <si>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</si>
  <si>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</si>
  <si>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</si>
  <si>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</si>
  <si>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</si>
  <si>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</si>
  <si>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</si>
  <si>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</si>
  <si>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</si>
  <si>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</si>
  <si>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</si>
  <si>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</si>
  <si>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</si>
  <si>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</si>
  <si>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</si>
  <si>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</si>
  <si>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</si>
  <si>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</si>
  <si>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</si>
  <si>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</si>
  <si>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</si>
  <si>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</si>
  <si>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</si>
  <si>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</si>
  <si>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</si>
  <si>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</si>
  <si>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</si>
  <si>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1030 1070 280</t>
  </si>
  <si>
    <t xml:space="preserve">1030 1070 140</t>
  </si>
  <si>
    <t xml:space="preserve">1030 1070 160</t>
  </si>
  <si>
    <t xml:space="preserve">1030 1070 170</t>
  </si>
  <si>
    <t xml:space="preserve">1030 1070 190</t>
  </si>
  <si>
    <t xml:space="preserve">1030 1070 510</t>
  </si>
  <si>
    <t xml:space="preserve">DEMOLIÇÃO</t>
  </si>
  <si>
    <t xml:space="preserve">1030 1070 550</t>
  </si>
  <si>
    <t xml:space="preserve">DEVOLUÇÃO DE CAIXA DE OBRA</t>
  </si>
  <si>
    <t xml:space="preserve">1030 1070 560</t>
  </si>
  <si>
    <t xml:space="preserve">1030 1070 400</t>
  </si>
  <si>
    <t xml:space="preserve">ELEVADORES </t>
  </si>
  <si>
    <t xml:space="preserve">1030 1070 450</t>
  </si>
  <si>
    <t xml:space="preserve">1030 1070 370</t>
  </si>
  <si>
    <t xml:space="preserve">1030 1070 480</t>
  </si>
  <si>
    <t xml:space="preserve">ESTRUTURA EM COBERTURA METÁLICA</t>
  </si>
  <si>
    <t xml:space="preserve">1030 1070 230</t>
  </si>
  <si>
    <t xml:space="preserve">1030 1070 350</t>
  </si>
  <si>
    <t xml:space="preserve">1030 1070 200</t>
  </si>
  <si>
    <t xml:space="preserve">1030 1070 210</t>
  </si>
  <si>
    <t xml:space="preserve">1030 1070 290</t>
  </si>
  <si>
    <t xml:space="preserve">1030 1070 260</t>
  </si>
  <si>
    <t xml:space="preserve">1030 1070 240</t>
  </si>
  <si>
    <t xml:space="preserve">1030 1070 270</t>
  </si>
  <si>
    <t xml:space="preserve">1030 1070 250</t>
  </si>
  <si>
    <t xml:space="preserve">1030 1070 130</t>
  </si>
  <si>
    <t xml:space="preserve">LEVANTAMENTO TOPOGRÁFICO</t>
  </si>
  <si>
    <t xml:space="preserve">1030 1070 150</t>
  </si>
  <si>
    <t xml:space="preserve">1030 1070 440</t>
  </si>
  <si>
    <t xml:space="preserve">1030 1070 410</t>
  </si>
  <si>
    <t xml:space="preserve">1030 1070 530</t>
  </si>
  <si>
    <t xml:space="preserve">1030 1070 540</t>
  </si>
  <si>
    <t xml:space="preserve">1030-1090-100</t>
  </si>
  <si>
    <t xml:space="preserve">MEDIDAS COMPENSATÓRIAS</t>
  </si>
  <si>
    <t xml:space="preserve">1030 1070 430</t>
  </si>
  <si>
    <t xml:space="preserve">1030 1070 420</t>
  </si>
  <si>
    <t xml:space="preserve">1030 1070 390</t>
  </si>
  <si>
    <t xml:space="preserve">1030 1070 100</t>
  </si>
  <si>
    <t xml:space="preserve">1030 1070 570</t>
  </si>
  <si>
    <t xml:space="preserve">1030 1070 490</t>
  </si>
  <si>
    <t xml:space="preserve">1030 1070 320</t>
  </si>
  <si>
    <t xml:space="preserve">1030 1070 300</t>
  </si>
  <si>
    <t xml:space="preserve">1030 1070 360</t>
  </si>
  <si>
    <t xml:space="preserve">1030 1070 580</t>
  </si>
  <si>
    <t xml:space="preserve">REVESTIMENTOS DIVERSOS FACHADA</t>
  </si>
  <si>
    <t xml:space="preserve">1030 1070 310</t>
  </si>
  <si>
    <t xml:space="preserve">REVESTIMENTOS DIVERSOS PAREDE</t>
  </si>
  <si>
    <t xml:space="preserve">1030 1070 330</t>
  </si>
  <si>
    <t xml:space="preserve">REVESTIMENTOS DIVERSOS PISOS</t>
  </si>
  <si>
    <t xml:space="preserve">1030 1070 340</t>
  </si>
  <si>
    <t xml:space="preserve">RODAPÉS/SOLEIRAS/PEITORIL/ADUELAS</t>
  </si>
  <si>
    <t xml:space="preserve">1030 1070 220</t>
  </si>
  <si>
    <t xml:space="preserve">1030 1070 110</t>
  </si>
  <si>
    <t xml:space="preserve">1030 1070 380</t>
  </si>
  <si>
    <t xml:space="preserve">1030 1070 470</t>
  </si>
  <si>
    <t xml:space="preserve">1030 1070 180</t>
  </si>
  <si>
    <t xml:space="preserve">1030 1070 600</t>
  </si>
  <si>
    <t xml:space="preserve">1030 1070 460</t>
  </si>
  <si>
    <t xml:space="preserve">1030 1070 500</t>
  </si>
  <si>
    <t xml:space="preserve">REFORÇO ESTRUTURAL</t>
  </si>
  <si>
    <t xml:space="preserve">1030 1070 120</t>
  </si>
  <si>
    <t xml:space="preserve">1030 1070 590</t>
  </si>
  <si>
    <t xml:space="preserve">1030 1070 520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</si>
  <si>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</si>
  <si>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</si>
  <si>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</si>
  <si>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</si>
  <si>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</si>
  <si>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</si>
  <si>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</si>
  <si>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</si>
  <si>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</si>
  <si>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</si>
  <si>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</si>
  <si>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</si>
  <si>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</si>
  <si>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</si>
  <si>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</si>
  <si>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</si>
  <si>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</si>
  <si>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</si>
  <si>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</si>
  <si>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</si>
  <si>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</si>
  <si>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</si>
  <si>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</si>
  <si>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</si>
  <si>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</si>
  <si>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</si>
  <si>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</si>
  <si>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Ed. Jardim exportado em 28/09/2026</t>
  </si>
  <si>
    <t xml:space="preserve">31/08/2024</t>
  </si>
  <si>
    <t xml:space="preserve">30/09/2024</t>
  </si>
  <si>
    <t xml:space="preserve">31/10/2024</t>
  </si>
  <si>
    <t xml:space="preserve">30/11/2024</t>
  </si>
  <si>
    <t xml:space="preserve">31/12/2024</t>
  </si>
  <si>
    <t xml:space="preserve">31/01/2025</t>
  </si>
  <si>
    <t xml:space="preserve">28/02/2025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</si>
  <si>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</si>
  <si>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</si>
  <si>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</si>
  <si>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</si>
  <si>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</si>
  <si>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</si>
  <si>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</si>
  <si>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</si>
  <si>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</si>
  <si>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</si>
  <si>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</si>
  <si>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</si>
  <si>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</si>
  <si>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</si>
  <si>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</si>
  <si>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</si>
  <si>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</si>
  <si>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</si>
  <si>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</si>
  <si>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</si>
  <si>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</si>
  <si>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</si>
  <si>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</si>
  <si>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</si>
  <si>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</si>
  <si>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</si>
  <si>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</si>
  <si>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</si>
  <si>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</si>
  <si>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</si>
  <si>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</si>
  <si>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</si>
  <si>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</si>
  <si>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</si>
  <si>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</si>
  <si>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</si>
  <si>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</si>
  <si>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</si>
  <si>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</si>
  <si>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</si>
  <si>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</si>
  <si>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</si>
  <si>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</si>
  <si>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</si>
  <si>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</si>
  <si>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</si>
  <si>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</si>
  <si>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</si>
  <si>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</si>
  <si>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</si>
  <si>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</si>
  <si>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</si>
  <si>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</si>
  <si>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</si>
  <si>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</si>
  <si>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</si>
  <si>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</si>
  <si>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</si>
  <si>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</si>
  <si>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</si>
  <si>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</si>
  <si>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</si>
  <si>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</si>
  <si>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</si>
  <si>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</si>
  <si>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</si>
  <si>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</si>
  <si>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(incorrido)</t>
  </si>
  <si>
    <t xml:space="preserve">02.01.02</t>
  </si>
  <si>
    <t xml:space="preserve">Laudo de vistoria cautelar</t>
  </si>
  <si>
    <t xml:space="preserve">02.01.03</t>
  </si>
  <si>
    <t xml:space="preserve">Seguro de obra - estimativa % (apoio Banco do Brasil) endosso</t>
  </si>
  <si>
    <t xml:space="preserve">03.01</t>
  </si>
  <si>
    <t xml:space="preserve">Despesas Legais</t>
  </si>
  <si>
    <t xml:space="preserve">03.01.02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</si>
  <si>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</si>
  <si>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</si>
  <si>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</si>
  <si>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</si>
  <si>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</si>
  <si>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</si>
  <si>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</si>
  <si>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</si>
  <si>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</si>
  <si>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</si>
  <si>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</si>
  <si>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</si>
  <si>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</si>
  <si>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</si>
  <si>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</si>
  <si>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</si>
  <si>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</si>
  <si>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</si>
  <si>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</si>
  <si>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</si>
  <si>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</si>
  <si>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</si>
  <si>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</si>
  <si>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</si>
  <si>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</si>
  <si>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04.02.01.07</t>
  </si>
  <si>
    <t xml:space="preserve">Custos Incorridos (Baltazar)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</si>
  <si>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</si>
  <si>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</si>
  <si>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</si>
  <si>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</si>
  <si>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</si>
  <si>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</si>
  <si>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</si>
  <si>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</si>
  <si>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</si>
  <si>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</si>
  <si>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</si>
  <si>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</si>
  <si>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</si>
  <si>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</si>
  <si>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</si>
  <si>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</si>
  <si>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</si>
  <si>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</si>
  <si>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</si>
  <si>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</si>
  <si>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</si>
  <si>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</si>
  <si>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</si>
  <si>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</si>
  <si>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</si>
  <si>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</si>
  <si>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</si>
  <si>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</si>
  <si>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</si>
  <si>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</si>
  <si>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</si>
  <si>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</si>
  <si>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</si>
  <si>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</si>
  <si>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</si>
  <si>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</si>
  <si>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</si>
  <si>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</si>
  <si>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</si>
  <si>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</si>
  <si>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</si>
  <si>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</si>
  <si>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</si>
  <si>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</si>
  <si>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</si>
  <si>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</si>
  <si>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</si>
  <si>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</si>
  <si>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</si>
  <si>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</si>
  <si>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</si>
  <si>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</si>
  <si>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</si>
  <si>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</si>
  <si>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</si>
  <si>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</si>
  <si>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</si>
  <si>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</si>
  <si>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</si>
  <si>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</si>
  <si>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</si>
  <si>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</si>
  <si>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</si>
  <si>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</si>
  <si>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Geladeira</t>
  </si>
  <si>
    <t xml:space="preserve">04.05.04.04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</si>
  <si>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</si>
  <si>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</si>
  <si>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</si>
  <si>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</si>
  <si>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</si>
  <si>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</si>
  <si>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</si>
  <si>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</si>
  <si>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</si>
  <si>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</si>
  <si>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</si>
  <si>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</si>
  <si>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</si>
  <si>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</si>
  <si>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</si>
  <si>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</si>
  <si>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</si>
  <si>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</si>
  <si>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</si>
  <si>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</si>
  <si>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</si>
  <si>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</si>
  <si>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</si>
  <si>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</si>
  <si>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</si>
  <si>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</si>
  <si>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</si>
  <si>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</si>
  <si>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</si>
  <si>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</si>
  <si>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</si>
  <si>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</si>
  <si>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</si>
  <si>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</si>
  <si>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</si>
  <si>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</si>
  <si>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</si>
  <si>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</si>
  <si>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</si>
  <si>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</si>
  <si>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</si>
  <si>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</si>
  <si>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</si>
  <si>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</si>
  <si>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</si>
  <si>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</si>
  <si>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</si>
  <si>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</si>
  <si>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</si>
  <si>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</si>
  <si>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</si>
  <si>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</si>
  <si>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</si>
  <si>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</si>
  <si>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</si>
  <si>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</si>
  <si>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</si>
  <si>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09.01.03</t>
  </si>
  <si>
    <t xml:space="preserve">Controle de obra  - Prevision</t>
  </si>
  <si>
    <t xml:space="preserve">09.01.04</t>
  </si>
  <si>
    <t xml:space="preserve">Consultoria geotécnica</t>
  </si>
  <si>
    <t xml:space="preserve">09.01.05</t>
  </si>
  <si>
    <t xml:space="preserve">Projeto de proteções coletivas</t>
  </si>
  <si>
    <t xml:space="preserve">09.01.06</t>
  </si>
  <si>
    <t xml:space="preserve">Certificação LEED GBC</t>
  </si>
  <si>
    <t xml:space="preserve">09.01.07</t>
  </si>
  <si>
    <t xml:space="preserve">Orçamento da obra</t>
  </si>
  <si>
    <t xml:space="preserve">09.01.08</t>
  </si>
  <si>
    <t xml:space="preserve">Comunicação com vizinhos</t>
  </si>
  <si>
    <t xml:space="preserve">09.01.09</t>
  </si>
  <si>
    <t xml:space="preserve">Consultoria/laudo de resfriamento de concreto (gelo nos blocos)</t>
  </si>
  <si>
    <t xml:space="preserve">09.02</t>
  </si>
  <si>
    <t xml:space="preserve">Controle Tecnológico de fundações</t>
  </si>
  <si>
    <t xml:space="preserve">09.02.01</t>
  </si>
  <si>
    <t xml:space="preserve">Prova de carga dinâmica</t>
  </si>
  <si>
    <t xml:space="preserve">10.01</t>
  </si>
  <si>
    <t xml:space="preserve">MÃO-DE-OBRA INDIRETA</t>
  </si>
  <si>
    <t xml:space="preserve">10.01.01</t>
  </si>
  <si>
    <t xml:space="preserve">Segurança do trabalho</t>
  </si>
  <si>
    <t xml:space="preserve">10.01.01.01</t>
  </si>
  <si>
    <t xml:space="preserve">PCMAT</t>
  </si>
  <si>
    <t xml:space="preserve">10.01.01.02</t>
  </si>
  <si>
    <t xml:space="preserve">PCMSO</t>
  </si>
  <si>
    <t xml:space="preserve">10.01.01.03</t>
  </si>
  <si>
    <t xml:space="preserve">SIPAT</t>
  </si>
  <si>
    <t xml:space="preserve">10.01.01.04</t>
  </si>
  <si>
    <t xml:space="preserve">PGR</t>
  </si>
  <si>
    <t xml:space="preserve">10.01.02</t>
  </si>
  <si>
    <t xml:space="preserve">Equipe técnica</t>
  </si>
  <si>
    <t xml:space="preserve">10.01.02.01</t>
  </si>
  <si>
    <t xml:space="preserve">Gerente de contrato</t>
  </si>
  <si>
    <t xml:space="preserve">10.01.02.02</t>
  </si>
  <si>
    <t xml:space="preserve">Engenheiro de produção PL</t>
  </si>
  <si>
    <t xml:space="preserve">10.01.02.03</t>
  </si>
  <si>
    <t xml:space="preserve">Engenheiro de produção JR</t>
  </si>
  <si>
    <t xml:space="preserve">10.01.02.04</t>
  </si>
  <si>
    <t xml:space="preserve">Auxiliar de Engenharia</t>
  </si>
  <si>
    <t xml:space="preserve">10.01.02.05</t>
  </si>
  <si>
    <t xml:space="preserve">Apoio do escritório central - planejamento e orçamento, projetos, modificações, diretora de engenharia</t>
  </si>
  <si>
    <t xml:space="preserve">10.01.02.06</t>
  </si>
  <si>
    <t xml:space="preserve">Rateio de qualidade e segurança</t>
  </si>
  <si>
    <t xml:space="preserve">10.01.02.07</t>
  </si>
  <si>
    <t xml:space="preserve">Distribuição plataforma Alvo (PPLR)</t>
  </si>
  <si>
    <t xml:space="preserve">10.01.02.08</t>
  </si>
  <si>
    <t xml:space="preserve">Estagiário</t>
  </si>
  <si>
    <t xml:space="preserve">10.01.02.09</t>
  </si>
  <si>
    <t xml:space="preserve">Equipe de topografia terceirizada</t>
  </si>
  <si>
    <t xml:space="preserve">10.01.02.10</t>
  </si>
  <si>
    <t xml:space="preserve">Arquiteto - Apoio e personalização</t>
  </si>
  <si>
    <t xml:space="preserve">10.01.03</t>
  </si>
  <si>
    <t xml:space="preserve">Equipe de segurança e medicina do trabalho</t>
  </si>
  <si>
    <t xml:space="preserve">10.01.03.01</t>
  </si>
  <si>
    <t xml:space="preserve">Técnico de Segurança do Trabalho</t>
  </si>
  <si>
    <t xml:space="preserve">10.01.03.02</t>
  </si>
  <si>
    <t xml:space="preserve">Estagiário segurança do trabalho</t>
  </si>
  <si>
    <t xml:space="preserve">10.01.04</t>
  </si>
  <si>
    <t xml:space="preserve">Equipe administrativa</t>
  </si>
  <si>
    <t xml:space="preserve">10.01.04.01</t>
  </si>
  <si>
    <t xml:space="preserve">Encarregado Administrativo</t>
  </si>
  <si>
    <t xml:space="preserve">10.01.04.02</t>
  </si>
  <si>
    <t xml:space="preserve">Almoxarife</t>
  </si>
  <si>
    <t xml:space="preserve">10.01.04.03</t>
  </si>
  <si>
    <t xml:space="preserve">Auxiliar de Almoxarife</t>
  </si>
  <si>
    <t xml:space="preserve">10.01.04.04</t>
  </si>
  <si>
    <t xml:space="preserve">Porteiro</t>
  </si>
  <si>
    <t xml:space="preserve">10.01.04.05</t>
  </si>
  <si>
    <t xml:space="preserve">Vigilancia terceirizada</t>
  </si>
  <si>
    <t xml:space="preserve">10.01.04.06</t>
  </si>
  <si>
    <t xml:space="preserve">Vigia</t>
  </si>
  <si>
    <t xml:space="preserve">10.01.05</t>
  </si>
  <si>
    <t xml:space="preserve">Equipe Condutiva</t>
  </si>
  <si>
    <t xml:space="preserve">10.01.05.01</t>
  </si>
  <si>
    <t xml:space="preserve">Mestre de Obra</t>
  </si>
  <si>
    <t xml:space="preserve">10.01.05.02</t>
  </si>
  <si>
    <t xml:space="preserve">Encarregado Logistia</t>
  </si>
  <si>
    <t xml:space="preserve">10.01.05.03</t>
  </si>
  <si>
    <t xml:space="preserve">Encarregado Estrutura/Areia</t>
  </si>
  <si>
    <t xml:space="preserve">10.01.05.04</t>
  </si>
  <si>
    <t xml:space="preserve">Encarregado Acabamento</t>
  </si>
  <si>
    <t xml:space="preserve">10.01.05.05</t>
  </si>
  <si>
    <t xml:space="preserve">Encarregado Fachada</t>
  </si>
  <si>
    <t xml:space="preserve">10.01.05.06</t>
  </si>
  <si>
    <t xml:space="preserve">Encarregado Instalações</t>
  </si>
  <si>
    <t xml:space="preserve">10.01.06</t>
  </si>
  <si>
    <t xml:space="preserve">Equipe Limpeza e serviços gerais</t>
  </si>
  <si>
    <t xml:space="preserve">10.01.06.01</t>
  </si>
  <si>
    <t xml:space="preserve">Servente separador de entulho</t>
  </si>
  <si>
    <t xml:space="preserve">10.01.06.02</t>
  </si>
  <si>
    <t xml:space="preserve">Servente serviços gerais</t>
  </si>
  <si>
    <t xml:space="preserve">10.01.07</t>
  </si>
  <si>
    <t xml:space="preserve">Operadores</t>
  </si>
  <si>
    <t xml:space="preserve">10.01.07.01</t>
  </si>
  <si>
    <t xml:space="preserve">Operador de Betoneira</t>
  </si>
  <si>
    <t xml:space="preserve">10.01.07.02</t>
  </si>
  <si>
    <t xml:space="preserve">Operador de elevador de obra</t>
  </si>
  <si>
    <t xml:space="preserve">10.01.07.03</t>
  </si>
  <si>
    <t xml:space="preserve">Operador de mini Grua</t>
  </si>
  <si>
    <t xml:space="preserve">10.01.07.04</t>
  </si>
  <si>
    <t xml:space="preserve">Sinaleiro para operações com Grua</t>
  </si>
  <si>
    <t xml:space="preserve">10.02</t>
  </si>
  <si>
    <t xml:space="preserve">MÃO-DE-OBRA DIRETA</t>
  </si>
  <si>
    <t xml:space="preserve">10.02.01</t>
  </si>
  <si>
    <t xml:space="preserve">Equipe Produtiva</t>
  </si>
  <si>
    <t xml:space="preserve">10.02.01.01</t>
  </si>
  <si>
    <t xml:space="preserve">Carpinteiro de apoio</t>
  </si>
  <si>
    <t xml:space="preserve">10.02.01.02</t>
  </si>
  <si>
    <t xml:space="preserve">Oficial superior - Bombeiro</t>
  </si>
  <si>
    <t xml:space="preserve">10.02.01.03</t>
  </si>
  <si>
    <t xml:space="preserve">Oficial - Pedreiro</t>
  </si>
  <si>
    <t xml:space="preserve">10.02.01.04</t>
  </si>
  <si>
    <t xml:space="preserve">Meio-oficial - Ajudante</t>
  </si>
  <si>
    <t xml:space="preserve">10.02.01.05</t>
  </si>
  <si>
    <t xml:space="preserve">Servente carga e descarga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</si>
  <si>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</si>
  <si>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</si>
  <si>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</si>
  <si>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</si>
  <si>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</si>
  <si>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</si>
  <si>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</si>
  <si>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</si>
  <si>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</si>
  <si>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</si>
  <si>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</si>
  <si>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Escavadeira</t>
  </si>
  <si>
    <t xml:space="preserve">11.02.04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</si>
  <si>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</si>
  <si>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</si>
  <si>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</si>
  <si>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</si>
  <si>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</si>
  <si>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</si>
  <si>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</si>
  <si>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</si>
  <si>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</si>
  <si>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</si>
  <si>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</si>
  <si>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</si>
  <si>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</si>
  <si>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</si>
  <si>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</si>
  <si>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</si>
  <si>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</si>
  <si>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</si>
  <si>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</si>
  <si>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</si>
  <si>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</si>
  <si>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11.03.02.03</t>
  </si>
  <si>
    <t xml:space="preserve">Martelete Pneumático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</si>
  <si>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</si>
  <si>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</si>
  <si>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</si>
  <si>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</si>
  <si>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</si>
  <si>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</si>
  <si>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</si>
  <si>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</si>
  <si>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</si>
  <si>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</si>
  <si>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</si>
  <si>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</si>
  <si>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11.03.03.06</t>
  </si>
  <si>
    <t xml:space="preserve">Pistola de pinos Walsiwa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</si>
  <si>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</si>
  <si>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</si>
  <si>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</si>
  <si>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</si>
  <si>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</si>
  <si>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</si>
  <si>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</si>
  <si>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</si>
  <si>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</si>
  <si>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</si>
  <si>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11.03.04.05</t>
  </si>
  <si>
    <t xml:space="preserve">Tela alambrado para bandeja malha 75x75 fio 2,10mm</t>
  </si>
  <si>
    <t xml:space="preserve">11.03.05</t>
  </si>
  <si>
    <t xml:space="preserve">Bandeja secundária largura 330cm - PERÍMETRO L FRONTAL (PANOS C e D do estudo de balancinho da fachada)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</si>
  <si>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</si>
  <si>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</si>
  <si>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</si>
  <si>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</si>
  <si>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</si>
  <si>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11.03.05.05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</si>
  <si>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</si>
  <si>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</si>
  <si>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</si>
  <si>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</si>
  <si>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</si>
  <si>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</si>
  <si>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</si>
  <si>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</si>
  <si>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</si>
  <si>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</t>
  </si>
  <si>
    <t xml:space="preserve">11.04.01.02</t>
  </si>
  <si>
    <t xml:space="preserve">11.04.01.03</t>
  </si>
  <si>
    <t xml:space="preserve">11.04.01.04</t>
  </si>
  <si>
    <t xml:space="preserve">Protecao do fosso do elevador e varandas</t>
  </si>
  <si>
    <t xml:space="preserve">11.04.01.05</t>
  </si>
  <si>
    <t xml:space="preserve">Bases de concreto para instalação da torre e motor</t>
  </si>
  <si>
    <t xml:space="preserve">11.04.01.06</t>
  </si>
  <si>
    <t xml:space="preserve">Ascensão dos elevadores</t>
  </si>
  <si>
    <t xml:space="preserve">11.04.02</t>
  </si>
  <si>
    <t xml:space="preserve">Gruas</t>
  </si>
  <si>
    <t xml:space="preserve">11.04.02.01</t>
  </si>
  <si>
    <t xml:space="preserve">11.04.02.02</t>
  </si>
  <si>
    <t xml:space="preserve">Locação mensal (mini grua)</t>
  </si>
  <si>
    <t xml:space="preserve">11.04.02.03</t>
  </si>
  <si>
    <t xml:space="preserve">Consultoria do calculista estrutural</t>
  </si>
  <si>
    <t xml:space="preserve">11.04.02.04</t>
  </si>
  <si>
    <t xml:space="preserve">Frete</t>
  </si>
  <si>
    <t xml:space="preserve">11.04.02.05</t>
  </si>
  <si>
    <t xml:space="preserve">11.04.02.06</t>
  </si>
  <si>
    <t xml:space="preserve">Acessórios para montagem</t>
  </si>
  <si>
    <t xml:space="preserve">11.04.02.07</t>
  </si>
  <si>
    <t xml:space="preserve">Telescopagem</t>
  </si>
  <si>
    <t xml:space="preserve">11.04.02.08</t>
  </si>
  <si>
    <t xml:space="preserve">Equipamentos para desmontagem - guindaste e munk</t>
  </si>
  <si>
    <t xml:space="preserve">11.04.02.09</t>
  </si>
  <si>
    <t xml:space="preserve">11.04.02.10</t>
  </si>
  <si>
    <t xml:space="preserve">Hora Extra operação da grua (depois expediente e aos sábados)</t>
  </si>
  <si>
    <t xml:space="preserve">11.04.02.11</t>
  </si>
  <si>
    <t xml:space="preserve">Instalações diversas (quadro elétrico, cabeamento, plataforma, miscelâneas)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</si>
  <si>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</si>
  <si>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</si>
  <si>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</si>
  <si>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</si>
  <si>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</si>
  <si>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</si>
  <si>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</si>
  <si>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</si>
  <si>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</si>
  <si>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</si>
  <si>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</si>
  <si>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</si>
  <si>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</si>
  <si>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</si>
  <si>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</si>
  <si>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</si>
  <si>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</si>
  <si>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11.05.03.02</t>
  </si>
  <si>
    <t xml:space="preserve">11.05.03.03</t>
  </si>
  <si>
    <t xml:space="preserve">11.05.03.04</t>
  </si>
  <si>
    <t xml:space="preserve">11.05.03.05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</si>
  <si>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</si>
  <si>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</si>
  <si>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</si>
  <si>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</si>
  <si>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</si>
  <si>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</si>
  <si>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</si>
  <si>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</si>
  <si>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</si>
  <si>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</si>
  <si>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Madeiramento para EPCs diversos não explicitados.</t>
  </si>
  <si>
    <t xml:space="preserve">11.06.05</t>
  </si>
  <si>
    <t xml:space="preserve">Sistema de proteção SLQA</t>
  </si>
  <si>
    <t xml:space="preserve">01/08/2024</t>
  </si>
  <si>
    <t xml:space="preserve">12/02/2027</t>
  </si>
  <si>
    <t xml:space="preserve">12.01</t>
  </si>
  <si>
    <t xml:space="preserve">12.01.01</t>
  </si>
  <si>
    <t xml:space="preserve">12.01.02</t>
  </si>
  <si>
    <t xml:space="preserve">Supressão Vegetal</t>
  </si>
  <si>
    <t xml:space="preserve">12.02</t>
  </si>
  <si>
    <t xml:space="preserve">Locação da obra</t>
  </si>
  <si>
    <t xml:space="preserve">12.02.01</t>
  </si>
  <si>
    <t xml:space="preserve">21/10/2024</t>
  </si>
  <si>
    <t xml:space="preserve">28/11/2025</t>
  </si>
  <si>
    <t xml:space="preserve">13.01</t>
  </si>
  <si>
    <t xml:space="preserve">Contenções</t>
  </si>
  <si>
    <t xml:space="preserve">13.01.01</t>
  </si>
  <si>
    <t xml:space="preserve">Estacas Escavadas com trado mecanizado</t>
  </si>
  <si>
    <t xml:space="preserve">13.01.01.01</t>
  </si>
  <si>
    <t xml:space="preserve">Taxa de mobilização do empreiteiro</t>
  </si>
  <si>
    <t xml:space="preserve">13.01.01.02</t>
  </si>
  <si>
    <t xml:space="preserve">Perfuração com Ø 0,60m</t>
  </si>
  <si>
    <t xml:space="preserve">13.01.01.03</t>
  </si>
  <si>
    <t xml:space="preserve">Perfuração com Ø 0,70m</t>
  </si>
  <si>
    <t xml:space="preserve">13.01.01.04</t>
  </si>
  <si>
    <t xml:space="preserve">Concreto bombeável fck=30Mpa com alto Slump com brita 0, sobreconsumo de 35% incluído na cpu.</t>
  </si>
  <si>
    <t xml:space="preserve">13.01.01.05</t>
  </si>
  <si>
    <t xml:space="preserve">Locação de bomba de concreto estacionária para concretagens de estaca</t>
  </si>
  <si>
    <t xml:space="preserve">13.01.01.06</t>
  </si>
  <si>
    <t xml:space="preserve">Bucha de argamassa de cimento e areia para limpeza e lubrificação de bomba</t>
  </si>
  <si>
    <t xml:space="preserve">13.01.01.07</t>
  </si>
  <si>
    <t xml:space="preserve">Armadura Ca-50 adquirido cortado e dobrado, montagem e posicionamento no canteiro</t>
  </si>
  <si>
    <t xml:space="preserve">13.01.01.08</t>
  </si>
  <si>
    <t xml:space="preserve">Arrasamento de cabeça de estacas com martelete</t>
  </si>
  <si>
    <t xml:space="preserve">13.01.01.09</t>
  </si>
  <si>
    <t xml:space="preserve">Retirada de Terra e material demolido com caçamba</t>
  </si>
  <si>
    <t xml:space="preserve">13.01.02</t>
  </si>
  <si>
    <t xml:space="preserve">Viga de equalização de movimentos</t>
  </si>
  <si>
    <t xml:space="preserve">13.01.02.01</t>
  </si>
  <si>
    <t xml:space="preserve">Cimbramento pé-direito até 350cm</t>
  </si>
  <si>
    <t xml:space="preserve">13.01.02.02</t>
  </si>
  <si>
    <t xml:space="preserve">Cimbramento pé-direito entre 350 e 500cm</t>
  </si>
  <si>
    <t xml:space="preserve">13.01.02.03</t>
  </si>
  <si>
    <t xml:space="preserve">Formas para vigas</t>
  </si>
  <si>
    <t xml:space="preserve">13.01.02.04</t>
  </si>
  <si>
    <t xml:space="preserve">13.01.02.05</t>
  </si>
  <si>
    <t xml:space="preserve">Concreto bombeado Fck=25Mpa para infraestrutura</t>
  </si>
  <si>
    <t xml:space="preserve">13.01.03</t>
  </si>
  <si>
    <t xml:space="preserve">Vigas auxiliares para interface entre a contenção e a superestrutura</t>
  </si>
  <si>
    <t xml:space="preserve">13.01.03.01</t>
  </si>
  <si>
    <t xml:space="preserve">13.01.03.02</t>
  </si>
  <si>
    <t xml:space="preserve">13.01.03.03</t>
  </si>
  <si>
    <t xml:space="preserve">13.01.03.04</t>
  </si>
  <si>
    <t xml:space="preserve">13.01.03.05</t>
  </si>
  <si>
    <t xml:space="preserve">13.01.04</t>
  </si>
  <si>
    <t xml:space="preserve">Fechamento de cortinas entre estacas</t>
  </si>
  <si>
    <t xml:space="preserve">13.01.04.01</t>
  </si>
  <si>
    <t xml:space="preserve">Formas para superestrutura</t>
  </si>
  <si>
    <t xml:space="preserve">13.01.04.02</t>
  </si>
  <si>
    <t xml:space="preserve">13.01.04.03</t>
  </si>
  <si>
    <t xml:space="preserve">13.01.05</t>
  </si>
  <si>
    <t xml:space="preserve">Tratamento de contenções</t>
  </si>
  <si>
    <t xml:space="preserve">13.01.05.01</t>
  </si>
  <si>
    <t xml:space="preserve">Impermeabilização de contenções</t>
  </si>
  <si>
    <t xml:space="preserve">13.01.05.02</t>
  </si>
  <si>
    <t xml:space="preserve">Drenagem para contenções</t>
  </si>
  <si>
    <t xml:space="preserve">13.01.06</t>
  </si>
  <si>
    <t xml:space="preserve">Alvenaria de blocos cerâmicos para isolamento de contenções</t>
  </si>
  <si>
    <t xml:space="preserve">13.01.06.01</t>
  </si>
  <si>
    <t xml:space="preserve">Demarcação de alvenaria de vedação com blocos cerâmicos esp.9cm</t>
  </si>
  <si>
    <t xml:space="preserve">13.01.06.02</t>
  </si>
  <si>
    <t xml:space="preserve">Alvenaria de vedação com blocos cerâmicos esp. 9cm</t>
  </si>
  <si>
    <t xml:space="preserve">13.01.06.03</t>
  </si>
  <si>
    <t xml:space="preserve">Encunhamento com espuma expansiva de poliuretano</t>
  </si>
  <si>
    <t xml:space="preserve">12/08/2024</t>
  </si>
  <si>
    <t xml:space="preserve">22/04/2027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</si>
  <si>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</si>
  <si>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</si>
  <si>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</si>
  <si>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</si>
  <si>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</si>
  <si>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</si>
  <si>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</si>
  <si>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</si>
  <si>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</si>
  <si>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</si>
  <si>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</si>
  <si>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</si>
  <si>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19/02/2025</t>
  </si>
  <si>
    <t xml:space="preserve">16/05/2025</t>
  </si>
  <si>
    <t xml:space="preserve">15.01</t>
  </si>
  <si>
    <t xml:space="preserve">Fundação Profunda</t>
  </si>
  <si>
    <t xml:space="preserve">15.01.01</t>
  </si>
  <si>
    <t xml:space="preserve">Tubulões escavados manualmente</t>
  </si>
  <si>
    <t xml:space="preserve">15.01.01.01</t>
  </si>
  <si>
    <t xml:space="preserve">Escavação manual de fuste</t>
  </si>
  <si>
    <t xml:space="preserve">15.01.01.02</t>
  </si>
  <si>
    <t xml:space="preserve">Execução de plataforma de trabalho</t>
  </si>
  <si>
    <t xml:space="preserve">15.01.01.03</t>
  </si>
  <si>
    <t xml:space="preserve">Locação de camisas para tubulão</t>
  </si>
  <si>
    <t xml:space="preserve">15.01.01.04</t>
  </si>
  <si>
    <t xml:space="preserve">Colocação e retirada de camisas nos tubulões</t>
  </si>
  <si>
    <t xml:space="preserve">15.01.01.05</t>
  </si>
  <si>
    <t xml:space="preserve">Locação de detector de Gás</t>
  </si>
  <si>
    <t xml:space="preserve">15.01.01.06</t>
  </si>
  <si>
    <t xml:space="preserve">Locação de Insuflador</t>
  </si>
  <si>
    <t xml:space="preserve">15.01.01.07</t>
  </si>
  <si>
    <t xml:space="preserve">15.01.01.08</t>
  </si>
  <si>
    <t xml:space="preserve">15.01.01.09</t>
  </si>
  <si>
    <t xml:space="preserve">15.01.01.10</t>
  </si>
  <si>
    <t xml:space="preserve">15.01.01.11</t>
  </si>
  <si>
    <t xml:space="preserve">15.01.01.12</t>
  </si>
  <si>
    <t xml:space="preserve">15.01.02</t>
  </si>
  <si>
    <t xml:space="preserve">Estacas escavadas em solo e rocha com utilização de trado especial com "bits" de carboneto de tungstênio</t>
  </si>
  <si>
    <t xml:space="preserve">15.01.02.01</t>
  </si>
  <si>
    <t xml:space="preserve">Mobilização,  transporte,  instalação  de  equipe  e  equipamentos, retorno incluso, por conjunto de equipamentos.</t>
  </si>
  <si>
    <t xml:space="preserve">15.01.02.02</t>
  </si>
  <si>
    <t xml:space="preserve">Acréscimo  ao  item  "1.2"  acima,  para  a  opção  de  utilização  de polímero(Não indicado/terreno</t>
  </si>
  <si>
    <t xml:space="preserve">15.01.03</t>
  </si>
  <si>
    <t xml:space="preserve">Escavaçaõ de estaca em solo com  polímero</t>
  </si>
  <si>
    <t xml:space="preserve">15.01.03.01</t>
  </si>
  <si>
    <t xml:space="preserve">Ø 110cm</t>
  </si>
  <si>
    <t xml:space="preserve">15.01.03.02</t>
  </si>
  <si>
    <t xml:space="preserve">Ø 120cm</t>
  </si>
  <si>
    <t xml:space="preserve">15.01.03.03</t>
  </si>
  <si>
    <t xml:space="preserve">Ø 130cm</t>
  </si>
  <si>
    <t xml:space="preserve">15.01.03.04</t>
  </si>
  <si>
    <t xml:space="preserve">Ø 140cm</t>
  </si>
  <si>
    <t xml:space="preserve">15.01.03.05</t>
  </si>
  <si>
    <t xml:space="preserve">Ø 150cm</t>
  </si>
  <si>
    <t xml:space="preserve">15.01.04</t>
  </si>
  <si>
    <t xml:space="preserve">Escavação de estaca em solo com SPT &gt; 50 golpes e até o limite da ferramenta de escavação, com polimero</t>
  </si>
  <si>
    <t xml:space="preserve">15.01.04.01</t>
  </si>
  <si>
    <t xml:space="preserve">15.01.04.02</t>
  </si>
  <si>
    <t xml:space="preserve">15.01.04.03</t>
  </si>
  <si>
    <t xml:space="preserve">15.01.04.04</t>
  </si>
  <si>
    <t xml:space="preserve">15.01.04.05</t>
  </si>
  <si>
    <t xml:space="preserve">15.01.04.06</t>
  </si>
  <si>
    <t xml:space="preserve">Ø 80cm</t>
  </si>
  <si>
    <t xml:space="preserve">15.01.04.07</t>
  </si>
  <si>
    <t xml:space="preserve">Ø 90cm</t>
  </si>
  <si>
    <t xml:space="preserve">15.01.04.08</t>
  </si>
  <si>
    <t xml:space="preserve">Ø 100cm</t>
  </si>
  <si>
    <t xml:space="preserve">15.01.05</t>
  </si>
  <si>
    <t xml:space="preserve">Escavaçaõ de estaca a seco em solo</t>
  </si>
  <si>
    <t xml:space="preserve">15.01.05.01</t>
  </si>
  <si>
    <t xml:space="preserve">Ø 80cm SPT &lt;50</t>
  </si>
  <si>
    <t xml:space="preserve">15.01.05.02</t>
  </si>
  <si>
    <t xml:space="preserve">Ø 90cm - SPT &lt;50</t>
  </si>
  <si>
    <t xml:space="preserve">15.01.05.03</t>
  </si>
  <si>
    <t xml:space="preserve">Ø 100cm - SPT &lt;50</t>
  </si>
  <si>
    <t xml:space="preserve">15.01.05.04</t>
  </si>
  <si>
    <t xml:space="preserve">Ø 110cm - SPT &lt;50</t>
  </si>
  <si>
    <t xml:space="preserve">15.01.05.05</t>
  </si>
  <si>
    <t xml:space="preserve">Ø 110cm - SPT &gt;50</t>
  </si>
  <si>
    <t xml:space="preserve">15.01.06</t>
  </si>
  <si>
    <t xml:space="preserve">Itens complementares</t>
  </si>
  <si>
    <t xml:space="preserve">15.01.06.01</t>
  </si>
  <si>
    <t xml:space="preserve">Descarte lama bentonitica tanque 10% volume =230m3</t>
  </si>
  <si>
    <t xml:space="preserve">15.01.06.02</t>
  </si>
  <si>
    <t xml:space="preserve">Caminhao Pipa (60m3/dia)( 3,93 meses x 22 dias x 60)</t>
  </si>
  <si>
    <t xml:space="preserve">15.01.06.03</t>
  </si>
  <si>
    <t xml:space="preserve">Descarte material de escavação</t>
  </si>
  <si>
    <t xml:space="preserve">15.01.06.04</t>
  </si>
  <si>
    <t xml:space="preserve">Embocamento</t>
  </si>
  <si>
    <t xml:space="preserve">15.01.06.05</t>
  </si>
  <si>
    <t xml:space="preserve">Concreto (escavação + 20%)</t>
  </si>
  <si>
    <t xml:space="preserve">15.01.06.06</t>
  </si>
  <si>
    <t xml:space="preserve">Bombeamento</t>
  </si>
  <si>
    <t xml:space="preserve">15.01.06.07</t>
  </si>
  <si>
    <t xml:space="preserve">Aço</t>
  </si>
  <si>
    <t xml:space="preserve">15.01.06.08</t>
  </si>
  <si>
    <t xml:space="preserve">Arrasamento de estacas</t>
  </si>
  <si>
    <t xml:space="preserve">14/05/2025</t>
  </si>
  <si>
    <t xml:space="preserve">26/07/2027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</si>
  <si>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</si>
  <si>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</si>
  <si>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</si>
  <si>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</si>
  <si>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</si>
  <si>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</si>
  <si>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</si>
  <si>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</si>
  <si>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</si>
  <si>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</si>
  <si>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</si>
  <si>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</si>
  <si>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Armadura Ca-60 adquirido cortado e dobrado, montagem e posicionamento no canteiro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</si>
  <si>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</si>
  <si>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</si>
  <si>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</si>
  <si>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</si>
  <si>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</si>
  <si>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Gelo para blocos (100kg/m³)</t>
  </si>
  <si>
    <t xml:space="preserve">16.01.01.09</t>
  </si>
  <si>
    <t xml:space="preserve">Aterro manual</t>
  </si>
  <si>
    <t xml:space="preserve">16.01.01.10</t>
  </si>
  <si>
    <t xml:space="preserve">Retirada de Terra com caçamba</t>
  </si>
  <si>
    <t xml:space="preserve">16.01.01.11</t>
  </si>
  <si>
    <t xml:space="preserve">Impermeabilização de cintas e blocos com pintura asfáltica tipo neutrol ou similar</t>
  </si>
  <si>
    <t xml:space="preserve">16.01.01.12</t>
  </si>
  <si>
    <t xml:space="preserve">Escoramento de blocos e cintas (SST)</t>
  </si>
  <si>
    <t xml:space="preserve">16.01.01.13</t>
  </si>
  <si>
    <t xml:space="preserve">Chapisco contrabarranco</t>
  </si>
  <si>
    <t xml:space="preserve">16.01.02</t>
  </si>
  <si>
    <t xml:space="preserve">Lajes de contrapiso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</si>
  <si>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</si>
  <si>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</si>
  <si>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</si>
  <si>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</si>
  <si>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</si>
  <si>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</si>
  <si>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</si>
  <si>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</si>
  <si>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</si>
  <si>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</si>
  <si>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</si>
  <si>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</si>
  <si>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Reservatório inferior</t>
  </si>
  <si>
    <t xml:space="preserve">16.01.03.01</t>
  </si>
  <si>
    <t xml:space="preserve">Reservatórios inferiores</t>
  </si>
  <si>
    <t xml:space="preserve">19/05/2025</t>
  </si>
  <si>
    <t xml:space="preserve">06/04/2027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</si>
  <si>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</si>
  <si>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</si>
  <si>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</si>
  <si>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</si>
  <si>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</si>
  <si>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</si>
  <si>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</si>
  <si>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convencionais - acréscimo de 30% para PD acima de 4,00 m</t>
  </si>
  <si>
    <t xml:space="preserve">17.01.01.03</t>
  </si>
  <si>
    <t xml:space="preserve">Formas para lajes nervuradas</t>
  </si>
  <si>
    <t xml:space="preserve">17.01.01.04</t>
  </si>
  <si>
    <t xml:space="preserve">17.01.01.05</t>
  </si>
  <si>
    <t xml:space="preserve">17.01.01.06</t>
  </si>
  <si>
    <t xml:space="preserve">Protensão - Fornecimento, montagem e tensionamento</t>
  </si>
  <si>
    <t xml:space="preserve">17.01.01.07</t>
  </si>
  <si>
    <t xml:space="preserve">17.01.01.08</t>
  </si>
  <si>
    <t xml:space="preserve">17.01.01.09</t>
  </si>
  <si>
    <t xml:space="preserve">Concreto bombeado Fck=40Mpa para superestrutura</t>
  </si>
  <si>
    <t xml:space="preserve">17.01.01.10</t>
  </si>
  <si>
    <t xml:space="preserve">Concreto bombeado Fck=50Mpa para superestrutura</t>
  </si>
  <si>
    <t xml:space="preserve">17.01.01.11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</si>
  <si>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</si>
  <si>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</si>
  <si>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</si>
  <si>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</si>
  <si>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</si>
  <si>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</si>
  <si>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</si>
  <si>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</si>
  <si>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25/04/2028</t>
  </si>
  <si>
    <t xml:space="preserve">21/06/2028</t>
  </si>
  <si>
    <t xml:space="preserve">18.01</t>
  </si>
  <si>
    <t xml:space="preserve">Coberturas complementares</t>
  </si>
  <si>
    <t xml:space="preserve">18.01.01</t>
  </si>
  <si>
    <t xml:space="preserve">(Imagem 01) Pergolado metálico - COBERTURA</t>
  </si>
  <si>
    <t xml:space="preserve">18.01.02</t>
  </si>
  <si>
    <t xml:space="preserve">(Imagem 03) Pergolado metálico com revestimento idem FCH - PILOTIS</t>
  </si>
  <si>
    <t xml:space="preserve">23/03/2026</t>
  </si>
  <si>
    <t xml:space="preserve">02/03/2028</t>
  </si>
  <si>
    <t xml:space="preserve">19.01</t>
  </si>
  <si>
    <t xml:space="preserve">Alvenaria de vedação  com blocos cerâmicos</t>
  </si>
  <si>
    <t xml:space="preserve">19.01.01</t>
  </si>
  <si>
    <t xml:space="preserve">Esp. 9cm</t>
  </si>
  <si>
    <t xml:space="preserve">19.01.01.01</t>
  </si>
  <si>
    <t xml:space="preserve">19.01.01.02</t>
  </si>
  <si>
    <t xml:space="preserve">19.01.01.03</t>
  </si>
  <si>
    <t xml:space="preserve">19.01.01.04</t>
  </si>
  <si>
    <t xml:space="preserve">Amarração de Alvenaria</t>
  </si>
  <si>
    <t xml:space="preserve">19.01.02</t>
  </si>
  <si>
    <t xml:space="preserve">Esp. 14cm</t>
  </si>
  <si>
    <t xml:space="preserve">19.01.02.01</t>
  </si>
  <si>
    <t xml:space="preserve">Demarcação de alvenaria de vedação com blocos cerâmicos  esp. 14cm</t>
  </si>
  <si>
    <t xml:space="preserve">19.01.02.02</t>
  </si>
  <si>
    <t xml:space="preserve">Alvenaria de vedação com blocos cerâmicos esp. 14m</t>
  </si>
  <si>
    <t xml:space="preserve">19.01.02.03</t>
  </si>
  <si>
    <t xml:space="preserve">19.01.02.04</t>
  </si>
  <si>
    <t xml:space="preserve">19.01.03</t>
  </si>
  <si>
    <t xml:space="preserve">Esp. 19cm</t>
  </si>
  <si>
    <t xml:space="preserve">19.01.03.01</t>
  </si>
  <si>
    <t xml:space="preserve">Demarcação de alvenaria de vedação com blocos cerâmicos esp.19cm</t>
  </si>
  <si>
    <t xml:space="preserve">19.01.03.02</t>
  </si>
  <si>
    <t xml:space="preserve">Alvenaria de vedação com blocos cerâmicos  esp. 19m</t>
  </si>
  <si>
    <t xml:space="preserve">19.01.03.03</t>
  </si>
  <si>
    <t xml:space="preserve">19.01.03.04</t>
  </si>
  <si>
    <t xml:space="preserve">19.01.03.05</t>
  </si>
  <si>
    <t xml:space="preserve">Tela murfor</t>
  </si>
  <si>
    <t xml:space="preserve">19.02</t>
  </si>
  <si>
    <t xml:space="preserve">Alvenaria de vedação  com blocos de concreto</t>
  </si>
  <si>
    <t xml:space="preserve">19.02.01</t>
  </si>
  <si>
    <t xml:space="preserve">19.02.01.01</t>
  </si>
  <si>
    <t xml:space="preserve">Alvenaria de vedação com blocos de concreto esp. 9cm preenchidos com concreto - Alvéolos para fixação de fachada aerada</t>
  </si>
  <si>
    <t xml:space="preserve">19.02.02</t>
  </si>
  <si>
    <t xml:space="preserve">19.02.02.01</t>
  </si>
  <si>
    <t xml:space="preserve">Alvenaria de vedação com blocos de concreto esp. 14cm preenchidos com concreto - Alvéolos para fixação de fachada aerada</t>
  </si>
  <si>
    <t xml:space="preserve">19.02.03</t>
  </si>
  <si>
    <t xml:space="preserve">19.02.03.01</t>
  </si>
  <si>
    <t xml:space="preserve">Alvenaria de vedação com blocos de concreto  esp. 19cm preenchidos com concreto - Alvéolos para fixação de fachada aerada</t>
  </si>
  <si>
    <t xml:space="preserve">19.03</t>
  </si>
  <si>
    <t xml:space="preserve">Gesso acartonado (Dry-wall)</t>
  </si>
  <si>
    <t xml:space="preserve">16/09/2026</t>
  </si>
  <si>
    <t xml:space="preserve">11/01/2028</t>
  </si>
  <si>
    <t xml:space="preserve">19.03.01</t>
  </si>
  <si>
    <t xml:space="preserve">Gesso acartonado - S-A-S</t>
  </si>
  <si>
    <t xml:space="preserve">19.03.02</t>
  </si>
  <si>
    <t xml:space="preserve">Gesso acartonado - S-A-RU</t>
  </si>
  <si>
    <t xml:space="preserve">19.04</t>
  </si>
  <si>
    <t xml:space="preserve">Verga e Contra-verga</t>
  </si>
  <si>
    <t xml:space="preserve">19.04.01</t>
  </si>
  <si>
    <t xml:space="preserve">Vergas e contravergas</t>
  </si>
  <si>
    <t xml:space="preserve">26/11/2026</t>
  </si>
  <si>
    <t xml:space="preserve">07/02/2028</t>
  </si>
  <si>
    <t xml:space="preserve">20.01</t>
  </si>
  <si>
    <t xml:space="preserve"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</si>
  <si>
    <t xml:space="preserve">20.01.01</t>
  </si>
  <si>
    <t xml:space="preserve">Cozinhas, espaço gourmet</t>
  </si>
  <si>
    <t xml:space="preserve">20.01.02</t>
  </si>
  <si>
    <t xml:space="preserve">Áreas de serviço</t>
  </si>
  <si>
    <t xml:space="preserve">20.01.03</t>
  </si>
  <si>
    <t xml:space="preserve">Banheiros</t>
  </si>
  <si>
    <t xml:space="preserve">20.01.04</t>
  </si>
  <si>
    <t xml:space="preserve">Sauna a vapor, sauna seca</t>
  </si>
  <si>
    <t xml:space="preserve">20.01.05</t>
  </si>
  <si>
    <t xml:space="preserve">Varanda técnica</t>
  </si>
  <si>
    <t xml:space="preserve">20.01.06</t>
  </si>
  <si>
    <t xml:space="preserve">Barrilete| bombas hidráulicas e de incêndio</t>
  </si>
  <si>
    <t xml:space="preserve">20.01.07</t>
  </si>
  <si>
    <t xml:space="preserve">Dml</t>
  </si>
  <si>
    <t xml:space="preserve">20.01.08</t>
  </si>
  <si>
    <t xml:space="preserve">ARS</t>
  </si>
  <si>
    <t xml:space="preserve">20.01.09</t>
  </si>
  <si>
    <t xml:space="preserve">Casa de bombas</t>
  </si>
  <si>
    <t xml:space="preserve">20.01.10</t>
  </si>
  <si>
    <t xml:space="preserve">Espaço termas</t>
  </si>
  <si>
    <t xml:space="preserve">20.01.11</t>
  </si>
  <si>
    <t xml:space="preserve">Impermabilização de ralos</t>
  </si>
  <si>
    <t xml:space="preserve">20.02</t>
  </si>
  <si>
    <t xml:space="preserve">Resina epóxi na cor cinza ou branca com consumo de 1,5kg/m2 (sobre superfícies recuperadas). Na última demão do epóxi fresco, espargir areaia média e lavada para ponte de aderência)</t>
  </si>
  <si>
    <t xml:space="preserve">20.02.01</t>
  </si>
  <si>
    <t xml:space="preserve">Camada de regularização com argamassa de cimento e areia</t>
  </si>
  <si>
    <t xml:space="preserve">20.02.02</t>
  </si>
  <si>
    <t xml:space="preserve">Reforço de canto com adesivo epóxi e argamassa epoxídica (apicoar para aderência), se aplica apenas quando há brocas</t>
  </si>
  <si>
    <t xml:space="preserve">20.02.03</t>
  </si>
  <si>
    <t xml:space="preserve">Fundo dos poços de elevadores</t>
  </si>
  <si>
    <t xml:space="preserve">20.02.04</t>
  </si>
  <si>
    <t xml:space="preserve">20.03</t>
  </si>
  <si>
    <t xml:space="preserve">Impermeabilização com dupla manta asfáltica antiraiz, tipo III, ambas de 4mm de espessura, classe B acabamento PP ambas coladas com  maçarico</t>
  </si>
  <si>
    <t xml:space="preserve">20.03.01</t>
  </si>
  <si>
    <t xml:space="preserve">20.03.02</t>
  </si>
  <si>
    <t xml:space="preserve">Proteção mecânica armada estruturada com tela galvanizada fio 22 malha 1"</t>
  </si>
  <si>
    <t xml:space="preserve">20.03.03</t>
  </si>
  <si>
    <t xml:space="preserve">Camada com transição geotextil 200g/m³</t>
  </si>
  <si>
    <t xml:space="preserve">20.03.04</t>
  </si>
  <si>
    <t xml:space="preserve">Camada drenante com britas 1 e 2</t>
  </si>
  <si>
    <t xml:space="preserve">20.03.05</t>
  </si>
  <si>
    <t xml:space="preserve">Tratamento drenante com sistema de manta do tipo Macdrain 2l</t>
  </si>
  <si>
    <t xml:space="preserve">20.03.06</t>
  </si>
  <si>
    <t xml:space="preserve">Junta perimetral preenchida com mastique de poliuretano</t>
  </si>
  <si>
    <t xml:space="preserve">20.03.07</t>
  </si>
  <si>
    <t xml:space="preserve">Cantoneira de alumínio/ galvanizada 2x2cm fixada com parafuso e bucha S6 a cada 30cm</t>
  </si>
  <si>
    <t xml:space="preserve">20.04</t>
  </si>
  <si>
    <t xml:space="preserve">Impermeabilização com dupla manta asfáltica antiraiz, tipo III, ambas de 4mm de espessura, classe B acabamento AA ambas coladas com asfalto oxidado a quente com consumo de 3,0kg/m2 sobre manta</t>
  </si>
  <si>
    <t xml:space="preserve">20.04.01</t>
  </si>
  <si>
    <t xml:space="preserve">20.04.02</t>
  </si>
  <si>
    <t xml:space="preserve">20.04.03</t>
  </si>
  <si>
    <t xml:space="preserve">20.04.04</t>
  </si>
  <si>
    <t xml:space="preserve">20.04.05</t>
  </si>
  <si>
    <t xml:space="preserve">20.04.06</t>
  </si>
  <si>
    <t xml:space="preserve">20.04.07</t>
  </si>
  <si>
    <t xml:space="preserve">20.05</t>
  </si>
  <si>
    <t xml:space="preserve"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</si>
  <si>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20.05.01</t>
  </si>
  <si>
    <t xml:space="preserve">20.05.02</t>
  </si>
  <si>
    <t xml:space="preserve">Proteção mecânica armada com tela galvanizada, fio 22, malha 1</t>
  </si>
  <si>
    <t xml:space="preserve">20.05.03</t>
  </si>
  <si>
    <t xml:space="preserve">Camada de transição geotêxtil 200g/m2</t>
  </si>
  <si>
    <t xml:space="preserve">20.05.04</t>
  </si>
  <si>
    <t xml:space="preserve">Terraço garden, terraço cobertura, varanda espaço gourmet| salão de festas</t>
  </si>
  <si>
    <t xml:space="preserve">20.05.05</t>
  </si>
  <si>
    <t xml:space="preserve">Casa de bombas piscina| reservatório inferior</t>
  </si>
  <si>
    <t xml:space="preserve">20.05.06</t>
  </si>
  <si>
    <t xml:space="preserve">Circ. Externa</t>
  </si>
  <si>
    <t xml:space="preserve">20.05.07</t>
  </si>
  <si>
    <t xml:space="preserve">Bar piscina</t>
  </si>
  <si>
    <t xml:space="preserve">20.05.08</t>
  </si>
  <si>
    <t xml:space="preserve">Lounge quadras| Circulação externa, Deck piscina</t>
  </si>
  <si>
    <t xml:space="preserve">20.05.09</t>
  </si>
  <si>
    <t xml:space="preserve">Junta perimetral preenchida com material flexível (mastique de poliuretano ou pasta asfáltica sobre EPS ou equivalente (Usado para preenchimento da área e criação da junta)</t>
  </si>
  <si>
    <t xml:space="preserve">20.05.10</t>
  </si>
  <si>
    <t xml:space="preserve">Cantoneira de alumínio/ galvanizada 2x2" fixada com parafuso e bucha S6 a cada 30cm</t>
  </si>
  <si>
    <t xml:space="preserve">20.05.11</t>
  </si>
  <si>
    <t xml:space="preserve">20.06</t>
  </si>
  <si>
    <t xml:space="preserve"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</si>
  <si>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20.06.01</t>
  </si>
  <si>
    <t xml:space="preserve">Regularização do concreto com argamassa aditivada de fibras de polipropileno (consumo 100g por saco de cimento) com acabamento desempenado e feltrado</t>
  </si>
  <si>
    <t xml:space="preserve">20.06.02</t>
  </si>
  <si>
    <t xml:space="preserve">Proteção mecânica armada com tela galvanizada, fio 22, malha 1 com  aditivo de concreto (Consumo de 0,8% sobre a massa de cimento e aditivo de fibras de polipropileno (consumo 100g por saco de cimento com tratamento antiflorescência)</t>
  </si>
  <si>
    <t xml:space="preserve">20.06.03</t>
  </si>
  <si>
    <t xml:space="preserve">20.06.04</t>
  </si>
  <si>
    <t xml:space="preserve">Piscina adulto| infantil e prainha, piscina raia, spa</t>
  </si>
  <si>
    <t xml:space="preserve">20.06.05</t>
  </si>
  <si>
    <t xml:space="preserve">20.06.06</t>
  </si>
  <si>
    <t xml:space="preserve">20.06.07</t>
  </si>
  <si>
    <t xml:space="preserve">20.07</t>
  </si>
  <si>
    <t xml:space="preserve"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</si>
  <si>
    <t xml:space="preserve">20.07.01</t>
  </si>
  <si>
    <t xml:space="preserve">20.07.02</t>
  </si>
  <si>
    <t xml:space="preserve">Fixaçao mecânica das mantas com fita de alumínio com parafuso/ bucha S6 (Fita tipo "Termination bar" da firestone B.P)</t>
  </si>
  <si>
    <t xml:space="preserve">20.07.03</t>
  </si>
  <si>
    <t xml:space="preserve">Cobertura em concreto (LPI)</t>
  </si>
  <si>
    <t xml:space="preserve">20.07.04</t>
  </si>
  <si>
    <t xml:space="preserve">Pingadeira em chapa de aço inoxidável com aba de 5cm, fixada com parafuso/ bucha 6mm a cada 15cm</t>
  </si>
  <si>
    <t xml:space="preserve">20.07.05</t>
  </si>
  <si>
    <t xml:space="preserve">20.08</t>
  </si>
  <si>
    <t xml:space="preserve">Impermeabilização com dupla manta asfáltica tipo III,4mm de espessura, classe B acabamento AA, ambos coladas com asfálto oxidado  a quente com consumo de 3,0kg/m2.</t>
  </si>
  <si>
    <t xml:space="preserve">20.08.01</t>
  </si>
  <si>
    <t xml:space="preserve">20.08.02</t>
  </si>
  <si>
    <t xml:space="preserve">Proteção mecânica armada com tela galvanizada fio 22, malha 1" com juntas serradas em quadros de 1,5cm, com 1cm de espessura e junta perimetral 2cm, preenchidas com mastique de poliuretano</t>
  </si>
  <si>
    <t xml:space="preserve">20.08.03</t>
  </si>
  <si>
    <t xml:space="preserve">Camada de transição com geotêxtil 200g/m2</t>
  </si>
  <si>
    <t xml:space="preserve">20.08.04</t>
  </si>
  <si>
    <t xml:space="preserve">20.09</t>
  </si>
  <si>
    <t xml:space="preserve"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</si>
  <si>
    <t xml:space="preserve">20.09.01</t>
  </si>
  <si>
    <t xml:space="preserve">20.09.02</t>
  </si>
  <si>
    <t xml:space="preserve">Proteção mecânica para impermeabilizações</t>
  </si>
  <si>
    <t xml:space="preserve">20.09.03</t>
  </si>
  <si>
    <t xml:space="preserve">20.10</t>
  </si>
  <si>
    <t xml:space="preserve">Resina acrílica de alto desempenho com camadas de impermeabilizante rígido com consumo de 2,0kg/m2 e reforço com tela poliéster resinada malha 3x3mm e camadas de impermeabilizante flexível com consumo de 2,0kg/m2</t>
  </si>
  <si>
    <t xml:space="preserve">20.10.01</t>
  </si>
  <si>
    <t xml:space="preserve">20.10.02</t>
  </si>
  <si>
    <t xml:space="preserve">Beiral</t>
  </si>
  <si>
    <t xml:space="preserve">20.10.03</t>
  </si>
  <si>
    <t xml:space="preserve">Pingadeira em chapa galvanizada/ alumínio com aba de 5cm, fixada com parafuso/ bucha 6mm a cada 15cm</t>
  </si>
  <si>
    <t xml:space="preserve">20.11</t>
  </si>
  <si>
    <t xml:space="preserve">Argamassa flexível com fibras com consumo de 4,5kg/m2, estrututada com tela poliéster resinada malha de 3x3mm nas viradas de planos (nos rodapés e meia cana)</t>
  </si>
  <si>
    <t xml:space="preserve">20.11.01</t>
  </si>
  <si>
    <t xml:space="preserve">Recuperação estrutural: Eliminar falhas, rebarbas e brocas.</t>
  </si>
  <si>
    <t xml:space="preserve">20.11.02</t>
  </si>
  <si>
    <t xml:space="preserve">Proteção mecânica armada com tela galvanizada, fio 22, malha 1", (Apenas no piso e rodapé para evitardanos ao sistema de impermeabilização, caso seja usada alguma escada para acesso ao fundo)</t>
  </si>
  <si>
    <t xml:space="preserve">20.11.03</t>
  </si>
  <si>
    <t xml:space="preserve">Meia cana 5x5/ Reforço de canto com argamassa epoxídica (mistura de 1 traço de epóxi com 2de areia seca)</t>
  </si>
  <si>
    <t xml:space="preserve">20.11.04</t>
  </si>
  <si>
    <t xml:space="preserve">Reservatório</t>
  </si>
  <si>
    <t xml:space="preserve">20.11.05</t>
  </si>
  <si>
    <t xml:space="preserve">20.12</t>
  </si>
  <si>
    <t xml:space="preserve">Tratamento do concreto</t>
  </si>
  <si>
    <t xml:space="preserve">20.12.01</t>
  </si>
  <si>
    <t xml:space="preserve"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</si>
  <si>
    <t xml:space="preserve">29/01/2026</t>
  </si>
  <si>
    <t xml:space="preserve">09/01/2029</t>
  </si>
  <si>
    <t xml:space="preserve">21.01</t>
  </si>
  <si>
    <t xml:space="preserve">Entrada e geração de energia</t>
  </si>
  <si>
    <t xml:space="preserve">05/02/2026</t>
  </si>
  <si>
    <t xml:space="preserve">05/06/2026</t>
  </si>
  <si>
    <t xml:space="preserve">21.01.01</t>
  </si>
  <si>
    <t xml:space="preserve">Geradores - atender 100% do edifício</t>
  </si>
  <si>
    <t xml:space="preserve">21.02</t>
  </si>
  <si>
    <t xml:space="preserve">Instalações Elétricas Prediais de Baixa Tensão</t>
  </si>
  <si>
    <t xml:space="preserve">21.02.01</t>
  </si>
  <si>
    <t xml:space="preserve">Ramal De Entrada</t>
  </si>
  <si>
    <t xml:space="preserve">21.02.02</t>
  </si>
  <si>
    <t xml:space="preserve">Prumadas E Caixas De Distribuição</t>
  </si>
  <si>
    <t xml:space="preserve">29/09/2026</t>
  </si>
  <si>
    <t xml:space="preserve">27/09/2027</t>
  </si>
  <si>
    <t xml:space="preserve">21.02.03</t>
  </si>
  <si>
    <t xml:space="preserve">Cabeamento de alimentação</t>
  </si>
  <si>
    <t xml:space="preserve">07/01/2028</t>
  </si>
  <si>
    <t xml:space="preserve">07/04/2028</t>
  </si>
  <si>
    <t xml:space="preserve">21.02.04</t>
  </si>
  <si>
    <t xml:space="preserve">Quadros De Circuitos</t>
  </si>
  <si>
    <t xml:space="preserve">02/08/2027</t>
  </si>
  <si>
    <t xml:space="preserve">18/10/2028</t>
  </si>
  <si>
    <t xml:space="preserve">21.02.05</t>
  </si>
  <si>
    <t xml:space="preserve">Fiação de distribuição</t>
  </si>
  <si>
    <t xml:space="preserve">13/01/2027</t>
  </si>
  <si>
    <t xml:space="preserve">17/04/2028</t>
  </si>
  <si>
    <t xml:space="preserve">21.02.06</t>
  </si>
  <si>
    <t xml:space="preserve">Tubulação E Caixas em Lajes</t>
  </si>
  <si>
    <t xml:space="preserve">04/08/2026</t>
  </si>
  <si>
    <t xml:space="preserve">14/10/2027</t>
  </si>
  <si>
    <t xml:space="preserve">21.02.07</t>
  </si>
  <si>
    <t xml:space="preserve">Tubulação E Caixas em Paredes</t>
  </si>
  <si>
    <t xml:space="preserve">21.02.08</t>
  </si>
  <si>
    <t xml:space="preserve">Tomadas, Interruptores e Sensores</t>
  </si>
  <si>
    <t xml:space="preserve">07/10/2027</t>
  </si>
  <si>
    <t xml:space="preserve">21.02.09</t>
  </si>
  <si>
    <t xml:space="preserve">Placas e acabamentos</t>
  </si>
  <si>
    <t xml:space="preserve">21.02.10</t>
  </si>
  <si>
    <t xml:space="preserve">Luminotécnico</t>
  </si>
  <si>
    <t xml:space="preserve">21.03</t>
  </si>
  <si>
    <t xml:space="preserve">Instalações elétricas complementares</t>
  </si>
  <si>
    <t xml:space="preserve">21.03.01</t>
  </si>
  <si>
    <t xml:space="preserve">SPDA</t>
  </si>
  <si>
    <t xml:space="preserve">24/09/2027</t>
  </si>
  <si>
    <t xml:space="preserve">22/10/2027</t>
  </si>
  <si>
    <t xml:space="preserve">21.03.02</t>
  </si>
  <si>
    <t xml:space="preserve">Automação</t>
  </si>
  <si>
    <t xml:space="preserve">06/12/2027</t>
  </si>
  <si>
    <t xml:space="preserve">17/03/2028</t>
  </si>
  <si>
    <t xml:space="preserve">21.03.03</t>
  </si>
  <si>
    <t xml:space="preserve">Cabeamento lógico</t>
  </si>
  <si>
    <t xml:space="preserve">21.03.04</t>
  </si>
  <si>
    <t xml:space="preserve">CFTV</t>
  </si>
  <si>
    <t xml:space="preserve">10/08/2026</t>
  </si>
  <si>
    <t xml:space="preserve">05/11/2027</t>
  </si>
  <si>
    <t xml:space="preserve">22.01</t>
  </si>
  <si>
    <t xml:space="preserve">Instalações Prediais de Água fria</t>
  </si>
  <si>
    <t xml:space="preserve">22.01.01</t>
  </si>
  <si>
    <t xml:space="preserve">Rede Concescionária</t>
  </si>
  <si>
    <t xml:space="preserve">02/07/2027</t>
  </si>
  <si>
    <t xml:space="preserve">22.01.02</t>
  </si>
  <si>
    <t xml:space="preserve">Barrilete</t>
  </si>
  <si>
    <t xml:space="preserve">22/06/2027</t>
  </si>
  <si>
    <t xml:space="preserve">12/07/2027</t>
  </si>
  <si>
    <t xml:space="preserve">22.01.03</t>
  </si>
  <si>
    <t xml:space="preserve">Casa De Bombas</t>
  </si>
  <si>
    <t xml:space="preserve">22.01.04</t>
  </si>
  <si>
    <t xml:space="preserve">Furação Nas Lajes</t>
  </si>
  <si>
    <t xml:space="preserve">17/09/2027</t>
  </si>
  <si>
    <t xml:space="preserve">22.01.05</t>
  </si>
  <si>
    <t xml:space="preserve">Prumadas De Água Fria</t>
  </si>
  <si>
    <t xml:space="preserve">22.01.06</t>
  </si>
  <si>
    <t xml:space="preserve">Distribuição</t>
  </si>
  <si>
    <t xml:space="preserve">24/08/2026</t>
  </si>
  <si>
    <t xml:space="preserve">14/09/2027</t>
  </si>
  <si>
    <t xml:space="preserve">22.01.07</t>
  </si>
  <si>
    <t xml:space="preserve">Registros e Válvulas</t>
  </si>
  <si>
    <t xml:space="preserve">22.01.08</t>
  </si>
  <si>
    <t xml:space="preserve">Caixas de passagem</t>
  </si>
  <si>
    <t xml:space="preserve">07/04/2027</t>
  </si>
  <si>
    <t xml:space="preserve">01/07/2027</t>
  </si>
  <si>
    <t xml:space="preserve">22.01.09</t>
  </si>
  <si>
    <t xml:space="preserve">Reservatórios</t>
  </si>
  <si>
    <t xml:space="preserve">22.02</t>
  </si>
  <si>
    <t xml:space="preserve">Instalações Prediais de Água Quente</t>
  </si>
  <si>
    <t xml:space="preserve">22.02.01</t>
  </si>
  <si>
    <t xml:space="preserve">22.02.02</t>
  </si>
  <si>
    <t xml:space="preserve">Prumadas De Água quente</t>
  </si>
  <si>
    <t xml:space="preserve">22.02.03</t>
  </si>
  <si>
    <t xml:space="preserve">22.02.04</t>
  </si>
  <si>
    <t xml:space="preserve">22.02.05</t>
  </si>
  <si>
    <t xml:space="preserve">22.03</t>
  </si>
  <si>
    <t xml:space="preserve">Instalações Sanitárias Prediais</t>
  </si>
  <si>
    <t xml:space="preserve">22.03.01</t>
  </si>
  <si>
    <t xml:space="preserve">Prumadas  De Esgoto e Ventilação</t>
  </si>
  <si>
    <t xml:space="preserve">22.03.02</t>
  </si>
  <si>
    <t xml:space="preserve">Distribuição Interna De Esgoto</t>
  </si>
  <si>
    <t xml:space="preserve">22.03.03</t>
  </si>
  <si>
    <t xml:space="preserve">Redes Coletoras De Esgoto</t>
  </si>
  <si>
    <t xml:space="preserve">22.03.04</t>
  </si>
  <si>
    <t xml:space="preserve">22.04</t>
  </si>
  <si>
    <t xml:space="preserve">Instalações pluviais Prediais</t>
  </si>
  <si>
    <t xml:space="preserve">22.04.01</t>
  </si>
  <si>
    <t xml:space="preserve">Prumadas  pluviais</t>
  </si>
  <si>
    <t xml:space="preserve">22.04.02</t>
  </si>
  <si>
    <t xml:space="preserve">Redes Coletoras de água pluvial</t>
  </si>
  <si>
    <t xml:space="preserve">22.04.03</t>
  </si>
  <si>
    <t xml:space="preserve">21/09/2026</t>
  </si>
  <si>
    <t xml:space="preserve">06/02/2029</t>
  </si>
  <si>
    <t xml:space="preserve">23.01</t>
  </si>
  <si>
    <t xml:space="preserve">Combate à Incêndio e Sinalização</t>
  </si>
  <si>
    <t xml:space="preserve">23.01.01</t>
  </si>
  <si>
    <t xml:space="preserve">Prumadas de incendio</t>
  </si>
  <si>
    <t xml:space="preserve">23.01.02</t>
  </si>
  <si>
    <t xml:space="preserve">23.01.03</t>
  </si>
  <si>
    <t xml:space="preserve">Hidrantes, mangueiras, registros e caixas</t>
  </si>
  <si>
    <t xml:space="preserve">21/06/2027</t>
  </si>
  <si>
    <t xml:space="preserve">23.01.04</t>
  </si>
  <si>
    <t xml:space="preserve">Extintores de incêndio</t>
  </si>
  <si>
    <t xml:space="preserve">23.01.05</t>
  </si>
  <si>
    <t xml:space="preserve">Comunicação visual</t>
  </si>
  <si>
    <t xml:space="preserve">01/09/2026</t>
  </si>
  <si>
    <t xml:space="preserve">07/02/2029</t>
  </si>
  <si>
    <t xml:space="preserve">24.01</t>
  </si>
  <si>
    <t xml:space="preserve">24.01.01</t>
  </si>
  <si>
    <t xml:space="preserve">Abertura automática de portões de garagem (vaga-box)</t>
  </si>
  <si>
    <t xml:space="preserve">24.01.02</t>
  </si>
  <si>
    <t xml:space="preserve">Estação de carga para carro elétrico - 2 estações por andar de estacionamento</t>
  </si>
  <si>
    <t xml:space="preserve">24.02</t>
  </si>
  <si>
    <t xml:space="preserve">Ar condicionado,  exaustão e pressurização</t>
  </si>
  <si>
    <t xml:space="preserve">24.02.01</t>
  </si>
  <si>
    <t xml:space="preserve">Ar condicionado - Sistema completo para pilotis</t>
  </si>
  <si>
    <t xml:space="preserve">24.02.02</t>
  </si>
  <si>
    <t xml:space="preserve">Sistema de exaustão tipo ventokit</t>
  </si>
  <si>
    <t xml:space="preserve">17/03/2027</t>
  </si>
  <si>
    <t xml:space="preserve">24.02.03</t>
  </si>
  <si>
    <t xml:space="preserve">Sistema de Pressurização</t>
  </si>
  <si>
    <t xml:space="preserve">24.03</t>
  </si>
  <si>
    <t xml:space="preserve">Serviços Complementares diversos</t>
  </si>
  <si>
    <t xml:space="preserve">24/03/2028</t>
  </si>
  <si>
    <t xml:space="preserve">24.03.01</t>
  </si>
  <si>
    <t xml:space="preserve">Maquinário para Spa coberto(Pilotis)</t>
  </si>
  <si>
    <t xml:space="preserve">10/01/2028</t>
  </si>
  <si>
    <t xml:space="preserve">24.03.02</t>
  </si>
  <si>
    <t xml:space="preserve">Maquinário para Piscina raia coberta (Pilotis)</t>
  </si>
  <si>
    <t xml:space="preserve">24.03.03</t>
  </si>
  <si>
    <t xml:space="preserve">Maquinário para Piscina adulto| infantil climatizada externa (Pilotis)</t>
  </si>
  <si>
    <t xml:space="preserve">24.03.04</t>
  </si>
  <si>
    <t xml:space="preserve">Maquinário para sauna a vapor</t>
  </si>
  <si>
    <t xml:space="preserve">24.03.05</t>
  </si>
  <si>
    <t xml:space="preserve">Maquinário para sauna a seca</t>
  </si>
  <si>
    <t xml:space="preserve">24.03.06</t>
  </si>
  <si>
    <t xml:space="preserve">INT - Desenho recortado a laser - Paginação segue paginação do granito</t>
  </si>
  <si>
    <t xml:space="preserve">21/05/2027</t>
  </si>
  <si>
    <t xml:space="preserve">24.03.07</t>
  </si>
  <si>
    <t xml:space="preserve">INT - Enchimento em drywall</t>
  </si>
  <si>
    <t xml:space="preserve">24.03.08</t>
  </si>
  <si>
    <t xml:space="preserve">Pontos de ancoragem para limpeza e manutenção de fachadas</t>
  </si>
  <si>
    <t xml:space="preserve">10/12/2026</t>
  </si>
  <si>
    <t xml:space="preserve">06/01/2028</t>
  </si>
  <si>
    <t xml:space="preserve">24.03.09</t>
  </si>
  <si>
    <t xml:space="preserve">Gaiolas metálicas para isolamento e proteção de tubulação nos subsolos</t>
  </si>
  <si>
    <t xml:space="preserve">28/02/2028</t>
  </si>
  <si>
    <t xml:space="preserve">24.04</t>
  </si>
  <si>
    <t xml:space="preserve">Comunicação visual definitiva</t>
  </si>
  <si>
    <t xml:space="preserve">22/11/2027</t>
  </si>
  <si>
    <t xml:space="preserve">24.04.01</t>
  </si>
  <si>
    <t xml:space="preserve">Numeracao dos apartamentos</t>
  </si>
  <si>
    <t xml:space="preserve">24.04.02</t>
  </si>
  <si>
    <t xml:space="preserve">Letreiro com nome do predio</t>
  </si>
  <si>
    <t xml:space="preserve">24.04.03</t>
  </si>
  <si>
    <t xml:space="preserve">Placas de indicação de ambientes</t>
  </si>
  <si>
    <t xml:space="preserve">24.05</t>
  </si>
  <si>
    <t xml:space="preserve">Quadras</t>
  </si>
  <si>
    <t xml:space="preserve">10/02/2027</t>
  </si>
  <si>
    <t xml:space="preserve">16/07/2027</t>
  </si>
  <si>
    <t xml:space="preserve">24.05.01</t>
  </si>
  <si>
    <t xml:space="preserve">Quadra de tênis 678,79m2 - acabamento em pó de saibro. Faixa de PVC na cor branca, para marcação de quadra de tênis de saibro, fixada com pregos especiais. Verificar instalações junto ao fornecedor.</t>
  </si>
  <si>
    <t xml:space="preserve">24.05.02</t>
  </si>
  <si>
    <t xml:space="preserve"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</si>
  <si>
    <t xml:space="preserve">24.05.03</t>
  </si>
  <si>
    <t xml:space="preserve">Cobertura para quadra de tênis</t>
  </si>
  <si>
    <t xml:space="preserve">24.06</t>
  </si>
  <si>
    <t xml:space="preserve">Tratamento acústico</t>
  </si>
  <si>
    <t xml:space="preserve">26/01/2028</t>
  </si>
  <si>
    <t xml:space="preserve">24.06.01</t>
  </si>
  <si>
    <t xml:space="preserve">Tratamento acústico para tubulações hidráulicas</t>
  </si>
  <si>
    <t xml:space="preserve">24.06.02</t>
  </si>
  <si>
    <t xml:space="preserve">Tratamento termo-acústico para teto da cobertura</t>
  </si>
  <si>
    <t xml:space="preserve">24.06.03</t>
  </si>
  <si>
    <t xml:space="preserve">PI01 - Contrapiso flutuante: Contrapiso sobre Manta acústica aderida, 3mm - Fornecedor: Bautech, sobre Laje maciça - Espessura 10cm. Para evitar fissuras, o contrapiso deverá ser armado com tela tipo "Pop" soldada. - jantar/estar, circulação, suítes e estar íntimo</t>
  </si>
  <si>
    <t xml:space="preserve">24.06.04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</si>
  <si>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 - Áreas técnicas</t>
  </si>
  <si>
    <t xml:space="preserve">24.06.05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</si>
  <si>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</si>
  <si>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24.06.06</t>
  </si>
  <si>
    <t xml:space="preserve">RE01 - Revestimento parede em manta de Lã de PET com 50mm de espessura e 35kg/m3 de densidade.</t>
  </si>
  <si>
    <t xml:space="preserve">24.06.07</t>
  </si>
  <si>
    <t xml:space="preserve">FO01 - Forro em manta de Lã de PET com 50mm de espessura e 35kg/m3 de densidade.</t>
  </si>
  <si>
    <t xml:space="preserve">24.06.08</t>
  </si>
  <si>
    <t xml:space="preserve">FO02 - Forro de absorção acústica CLENEO,  em revestimento tipo 495 D,  com absorvedor em lã de pet branca 35kg/m3, e 50mm de espessura,  NRC&gt; 0,90 - classificação A, Ref. DIARCO ou equivalente</t>
  </si>
  <si>
    <t xml:space="preserve">24.06.09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</si>
  <si>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</si>
  <si>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24.07</t>
  </si>
  <si>
    <t xml:space="preserve">Instalações hidráulicas complementares</t>
  </si>
  <si>
    <t xml:space="preserve">27/10/2027</t>
  </si>
  <si>
    <t xml:space="preserve">24.07.01</t>
  </si>
  <si>
    <t xml:space="preserve">Redes de Irrigação</t>
  </si>
  <si>
    <t xml:space="preserve">04/01/2027</t>
  </si>
  <si>
    <t xml:space="preserve">24.07.02</t>
  </si>
  <si>
    <t xml:space="preserve">Instalações de Gás de cozinha</t>
  </si>
  <si>
    <t xml:space="preserve">24.07.03</t>
  </si>
  <si>
    <t xml:space="preserve">Aquecedores Solares</t>
  </si>
  <si>
    <t xml:space="preserve">16/03/2027</t>
  </si>
  <si>
    <t xml:space="preserve">29/04/2027</t>
  </si>
  <si>
    <t xml:space="preserve">20/04/2027</t>
  </si>
  <si>
    <t xml:space="preserve">25.01</t>
  </si>
  <si>
    <t xml:space="preserve">Elevadores</t>
  </si>
  <si>
    <t xml:space="preserve">25.01.01</t>
  </si>
  <si>
    <t xml:space="preserve">Elevador de Serviço - 27 paradas</t>
  </si>
  <si>
    <t xml:space="preserve">23/06/2027</t>
  </si>
  <si>
    <t xml:space="preserve">25.01.02</t>
  </si>
  <si>
    <t xml:space="preserve">Elevador Social - 27 paradas</t>
  </si>
  <si>
    <t xml:space="preserve">25.01.03</t>
  </si>
  <si>
    <t xml:space="preserve">Proteção para fosso dos elevadores</t>
  </si>
  <si>
    <t xml:space="preserve">12/08/2027</t>
  </si>
  <si>
    <t xml:space="preserve">25.01.04</t>
  </si>
  <si>
    <t xml:space="preserve">Instalação de bomba sapo para drenagem do poço do elevador</t>
  </si>
  <si>
    <t xml:space="preserve">25.01.05</t>
  </si>
  <si>
    <t xml:space="preserve">Proteção de elevadores definitivos com madeira, papelão e plástico durante a utilização pela obra</t>
  </si>
  <si>
    <t xml:space="preserve">25.01.06</t>
  </si>
  <si>
    <t xml:space="preserve">Serviços complementares à instalação e operação dos elevadores (içamento de motor, chumbamento de portas, preparo do poço)</t>
  </si>
  <si>
    <t xml:space="preserve">23/09/2026</t>
  </si>
  <si>
    <t xml:space="preserve">12/09/2028</t>
  </si>
  <si>
    <t xml:space="preserve">26.01</t>
  </si>
  <si>
    <t xml:space="preserve">Contramarcos</t>
  </si>
  <si>
    <t xml:space="preserve">26.01.01</t>
  </si>
  <si>
    <t xml:space="preserve">Contramarcos para esquadrias de alumínio</t>
  </si>
  <si>
    <t xml:space="preserve">26.02</t>
  </si>
  <si>
    <t xml:space="preserve">Esquadrias de alumínio</t>
  </si>
  <si>
    <t xml:space="preserve">22/10/2026</t>
  </si>
  <si>
    <t xml:space="preserve">26.02.01</t>
  </si>
  <si>
    <t xml:space="preserve">26.03</t>
  </si>
  <si>
    <t xml:space="preserve">Vidraçaria</t>
  </si>
  <si>
    <t xml:space="preserve">21/01/2027</t>
  </si>
  <si>
    <t xml:space="preserve">24/04/2028</t>
  </si>
  <si>
    <t xml:space="preserve">26.03.01</t>
  </si>
  <si>
    <t xml:space="preserve">Espelhos p/ elevadores</t>
  </si>
  <si>
    <t xml:space="preserve">26.03.02</t>
  </si>
  <si>
    <t xml:space="preserve">INT - Espelho liso fumê colado em MDF cru aparafusado em enchimento</t>
  </si>
  <si>
    <t xml:space="preserve">26.03.03</t>
  </si>
  <si>
    <t xml:space="preserve">INT - Espelho liso incolor 4mm colado em MDF cru 6mm aparafusado na alvenaria</t>
  </si>
  <si>
    <t xml:space="preserve">26.03.04</t>
  </si>
  <si>
    <t xml:space="preserve">INT - Espelho liso prata colado em MDF cru 6mm aparafusado na alvenaria</t>
  </si>
  <si>
    <t xml:space="preserve">20/10/2027</t>
  </si>
  <si>
    <t xml:space="preserve">01/02/2029</t>
  </si>
  <si>
    <t xml:space="preserve">27.01</t>
  </si>
  <si>
    <t xml:space="preserve">Esquadrias de aço</t>
  </si>
  <si>
    <t xml:space="preserve">27.01.01</t>
  </si>
  <si>
    <t xml:space="preserve">Portas corta-fogo</t>
  </si>
  <si>
    <t xml:space="preserve">27.01.01.01</t>
  </si>
  <si>
    <t xml:space="preserve">PCF - Porta corta-fogo 102x210cm</t>
  </si>
  <si>
    <t xml:space="preserve">27.01.01.02</t>
  </si>
  <si>
    <t xml:space="preserve">PCF - Porta corta-fogo 162x210cm</t>
  </si>
  <si>
    <t xml:space="preserve">27.01.02</t>
  </si>
  <si>
    <t xml:space="preserve">Alçapões</t>
  </si>
  <si>
    <t xml:space="preserve">27.01.02.01</t>
  </si>
  <si>
    <t xml:space="preserve">Alçapão de chapa lisa 100x100cm</t>
  </si>
  <si>
    <t xml:space="preserve">27.01.03</t>
  </si>
  <si>
    <t xml:space="preserve">Corrimaos e guarda corpos</t>
  </si>
  <si>
    <t xml:space="preserve">27.01.03.01</t>
  </si>
  <si>
    <t xml:space="preserve">Corrimão em aço carbono pintados com tinta esmalte</t>
  </si>
  <si>
    <t xml:space="preserve">27.01.03.02</t>
  </si>
  <si>
    <t xml:space="preserve">Guarda-corpo tubular de aço H=120cm</t>
  </si>
  <si>
    <t xml:space="preserve">27.01.03.03</t>
  </si>
  <si>
    <t xml:space="preserve">INT - Guarda corpo em chapa metálica dourada, H=180,5cm</t>
  </si>
  <si>
    <t xml:space="preserve">27.01.03.04</t>
  </si>
  <si>
    <t xml:space="preserve">INT - Corrimão em tubo metálico fixado na alvenaria H=93cm</t>
  </si>
  <si>
    <t xml:space="preserve">27.01.04</t>
  </si>
  <si>
    <t xml:space="preserve">Escadas</t>
  </si>
  <si>
    <t xml:space="preserve">27.01.04.01</t>
  </si>
  <si>
    <t xml:space="preserve">Escada de marinheiro - degraus chumbados</t>
  </si>
  <si>
    <t xml:space="preserve">27.01.04.02</t>
  </si>
  <si>
    <t xml:space="preserve">Escada de chapa - sistema completo com guarda-corpo e patamar (acesso à mesa da casa de máquinas de elevadores)</t>
  </si>
  <si>
    <t xml:space="preserve">27.01.05</t>
  </si>
  <si>
    <t xml:space="preserve">27.01.05.01</t>
  </si>
  <si>
    <t xml:space="preserve">Reforço de varal</t>
  </si>
  <si>
    <t xml:space="preserve">27.01.05.02</t>
  </si>
  <si>
    <t xml:space="preserve">Canaleta de drenagem com grelha de aço para estacionamento</t>
  </si>
  <si>
    <t xml:space="preserve">05/07/2027</t>
  </si>
  <si>
    <t xml:space="preserve">19/09/2028</t>
  </si>
  <si>
    <t xml:space="preserve">28.01</t>
  </si>
  <si>
    <t xml:space="preserve">Esquadrias de madeira</t>
  </si>
  <si>
    <t xml:space="preserve">28.01.01</t>
  </si>
  <si>
    <t xml:space="preserve">Preenchimento Lateral</t>
  </si>
  <si>
    <t xml:space="preserve">28.01.01.01</t>
  </si>
  <si>
    <t xml:space="preserve">Preenchimento lateral para portas com espuma expansiva de poliuretano</t>
  </si>
  <si>
    <t xml:space="preserve">28.01.02</t>
  </si>
  <si>
    <t xml:space="preserve">Portas</t>
  </si>
  <si>
    <t xml:space="preserve">28.01.02.01</t>
  </si>
  <si>
    <t xml:space="preserve">P - Porta pivotante em MDF com acabamento em pintura acrílica fosca. Tom a definir, 62x210cm</t>
  </si>
  <si>
    <t xml:space="preserve">28.01.02.02</t>
  </si>
  <si>
    <t xml:space="preserve">P - Porta pivotante em MDF com acabamento em pintura acrílica fosca. Tom a definir, 67x210cm</t>
  </si>
  <si>
    <t xml:space="preserve">28.01.02.03</t>
  </si>
  <si>
    <t xml:space="preserve">P - Porta pivotante em MDF com acabamento em pintura acrílica fosca. Tom a definir, 92x210cm</t>
  </si>
  <si>
    <t xml:space="preserve">28.01.02.04</t>
  </si>
  <si>
    <t xml:space="preserve">P - Porta pivotante em MDF com acabamento em pintura acrílica fosca. Tom a definir, 82x210cm</t>
  </si>
  <si>
    <t xml:space="preserve">28.01.02.05</t>
  </si>
  <si>
    <t xml:space="preserve">P - Porta pivotante em MDF com acabamento em pintura acrílica fosca branco neve; Suvinil, 84x210cm</t>
  </si>
  <si>
    <t xml:space="preserve">28.01.03</t>
  </si>
  <si>
    <t xml:space="preserve">Portas de madeira com dimensões atípicas</t>
  </si>
  <si>
    <t xml:space="preserve">28.01.03.01</t>
  </si>
  <si>
    <t xml:space="preserve">P - Porta pivotante estruturada, fechamento em  MDF cru, acabamento micro pintura face interna cor S081-Sayerlack e acabamento face externa em folha madeira natural caravalho tonalizado. Batente em cantoneira metálica conforme detalhe, 120x324cm - Pilotis</t>
  </si>
  <si>
    <t xml:space="preserve">28.01.03.02</t>
  </si>
  <si>
    <t xml:space="preserve"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</si>
  <si>
    <t xml:space="preserve">28.01.03.03</t>
  </si>
  <si>
    <t xml:space="preserve">P - Porta pivotante estruturada fechamento em madeira maciça engenheirada reflorestada, tonalizada. Acabamento superfície escovada. Painel Bark. Ref.: Demuner, 82x324cm - Pilotis</t>
  </si>
  <si>
    <t xml:space="preserve">28.01.03.04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</si>
  <si>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92x240cm - Pilotis</t>
  </si>
  <si>
    <t xml:space="preserve">28.01.03.05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</si>
  <si>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82x240cm - Pilotis</t>
  </si>
  <si>
    <t xml:space="preserve">28.01.03.06</t>
  </si>
  <si>
    <t xml:space="preserve">P - Porta em marcenaria piso-forro cor branca alizar 10cm/ Fechadura eletrônica, 102x260cm - Hall serviço cobertura</t>
  </si>
  <si>
    <t xml:space="preserve">28.01.03.07</t>
  </si>
  <si>
    <t xml:space="preserve">P - Porta em marcenaria piso-forro cor branca alizar 10cm, 102x300cm  - Hall serviço cobertura</t>
  </si>
  <si>
    <t xml:space="preserve">28.01.03.08</t>
  </si>
  <si>
    <t xml:space="preserve">P23 - PIM Porta de Correr Bondoor 2400x1180x35mm - Laca Branco - LISA - HDF 3mm - Cozinha</t>
  </si>
  <si>
    <t xml:space="preserve">28.01.03.09</t>
  </si>
  <si>
    <t xml:space="preserve">P24 - PIM Porta de giro BONDOOR 2400x720x41mm - Laca Branco - LISA / HDF 6mm - Lavabo</t>
  </si>
  <si>
    <t xml:space="preserve">28.01.03.10</t>
  </si>
  <si>
    <t xml:space="preserve">P25 - PIM Porta de giro BONDOOR 2400x820x41mm - Laca Branco - LISA / HDF 6mm - Suites</t>
  </si>
  <si>
    <t xml:space="preserve">28.01.03.11</t>
  </si>
  <si>
    <t xml:space="preserve">P25 - Kit porta pronta em marcenaria  semi - oca cor branca alizar 10cm, 82x210cm - Quatos/estar funcionários</t>
  </si>
  <si>
    <t xml:space="preserve">28.01.03.12</t>
  </si>
  <si>
    <t xml:space="preserve">P26 - Kit porta pronta em marcenaria  semi - oca cor branca alizar 10cm, 62x275cm  - Banheiro funcionários</t>
  </si>
  <si>
    <t xml:space="preserve">28.01.03.13</t>
  </si>
  <si>
    <t xml:space="preserve">P26 - PIM Porta de giro BONDOOR 2400x820x41mm - Laca Branco - LISA / HDF 6mm - Banheiros suíte 01| 02</t>
  </si>
  <si>
    <t xml:space="preserve">28.01.03.14</t>
  </si>
  <si>
    <t xml:space="preserve">P27 -  PIM Porta de giro BONDOOR 2400x1020x41mm - Laca Branco - LISA / HDF 6mm/ Fechadura eletrônica, 95x260cm - Circulação Seg.</t>
  </si>
  <si>
    <t xml:space="preserve">28.01.03.15</t>
  </si>
  <si>
    <t xml:space="preserve">P27 -  PIM Porta de giro BONDOOR 2400x1020x41mm - Laca Branco - LISA / HDF 6mm - Circulação Seg.</t>
  </si>
  <si>
    <t xml:space="preserve">28.01.03.16</t>
  </si>
  <si>
    <t xml:space="preserve">P28 - a PIM Porta de giro BONDOOR 2400x820x41mm - Laca Branco - LISA / HDF 6mm + pivotante, 335x300cm - Circ.| Estar íntimo e rouparia</t>
  </si>
  <si>
    <t xml:space="preserve">28.01.04</t>
  </si>
  <si>
    <t xml:space="preserve">Ferragens</t>
  </si>
  <si>
    <t xml:space="preserve">28.01.04.01</t>
  </si>
  <si>
    <t xml:space="preserve">Dobradiça cromada 3" - Kit com 3 unidades</t>
  </si>
  <si>
    <t xml:space="preserve">28.01.04.02</t>
  </si>
  <si>
    <t xml:space="preserve">Maçaneta Papaiz MZ440 Squadro acabamento cromado acetinado</t>
  </si>
  <si>
    <t xml:space="preserve">28.01.04.03</t>
  </si>
  <si>
    <t xml:space="preserve">Fechaduras eletrônicas para portas de entrada (Yale)</t>
  </si>
  <si>
    <t xml:space="preserve">28.01.04.04</t>
  </si>
  <si>
    <t xml:space="preserve">Conjunto de ferragens para porta de correr com montagem por fora da alvenaria</t>
  </si>
  <si>
    <t xml:space="preserve">28.01.04.05</t>
  </si>
  <si>
    <t xml:space="preserve">Cadeado PADO para alçapões</t>
  </si>
  <si>
    <t xml:space="preserve">28.02</t>
  </si>
  <si>
    <t xml:space="preserve">Paineis</t>
  </si>
  <si>
    <t xml:space="preserve">28.02.01</t>
  </si>
  <si>
    <t xml:space="preserve">Paines de MDF para fechamento de shafts</t>
  </si>
  <si>
    <t xml:space="preserve">17/06/2026</t>
  </si>
  <si>
    <t xml:space="preserve">13/04/2028</t>
  </si>
  <si>
    <t xml:space="preserve">29.01</t>
  </si>
  <si>
    <t xml:space="preserve">Serviços complentares ao piso</t>
  </si>
  <si>
    <t xml:space="preserve">29.01.01</t>
  </si>
  <si>
    <t xml:space="preserve">Taliscamento de Pisos</t>
  </si>
  <si>
    <t xml:space="preserve">29.01.02</t>
  </si>
  <si>
    <t xml:space="preserve">29.01.03</t>
  </si>
  <si>
    <t xml:space="preserve">Camada de regularização com argamassa de cimento e areia  - academia fechamento de viga invertida/laje pré-moldada</t>
  </si>
  <si>
    <t xml:space="preserve">29.01.04</t>
  </si>
  <si>
    <t xml:space="preserve">Enchimento de sóculos</t>
  </si>
  <si>
    <t xml:space="preserve">29.01.05</t>
  </si>
  <si>
    <t xml:space="preserve">Proteção de pisos contra tráfego de obra</t>
  </si>
  <si>
    <t xml:space="preserve">29.02</t>
  </si>
  <si>
    <t xml:space="preserve">Serviços complentares ao piso - externos</t>
  </si>
  <si>
    <t xml:space="preserve">29.02.01</t>
  </si>
  <si>
    <t xml:space="preserve">29.02.02</t>
  </si>
  <si>
    <t xml:space="preserve">21/05/2026</t>
  </si>
  <si>
    <t xml:space="preserve">30/03/2028</t>
  </si>
  <si>
    <t xml:space="preserve">30.01</t>
  </si>
  <si>
    <t xml:space="preserve">Revestimentos internos</t>
  </si>
  <si>
    <t xml:space="preserve">30.01.01</t>
  </si>
  <si>
    <t xml:space="preserve">Argamassas</t>
  </si>
  <si>
    <t xml:space="preserve">30.01.01.01</t>
  </si>
  <si>
    <t xml:space="preserve">Taliscamento de Parede</t>
  </si>
  <si>
    <t xml:space="preserve">30.01.01.02</t>
  </si>
  <si>
    <t xml:space="preserve">Chapisco</t>
  </si>
  <si>
    <t xml:space="preserve">30.01.01.03</t>
  </si>
  <si>
    <t xml:space="preserve">Emboço esp. 25mm</t>
  </si>
  <si>
    <t xml:space="preserve">30.01.01.04</t>
  </si>
  <si>
    <t xml:space="preserve">Reboco esp. 25mm</t>
  </si>
  <si>
    <t xml:space="preserve">30.01.01.05</t>
  </si>
  <si>
    <t xml:space="preserve">Espalas para esquadrias (até 40cm)</t>
  </si>
  <si>
    <t xml:space="preserve">03/10/2028</t>
  </si>
  <si>
    <t xml:space="preserve">31.01</t>
  </si>
  <si>
    <t xml:space="preserve">Pisos internos</t>
  </si>
  <si>
    <t xml:space="preserve">11/01/2027</t>
  </si>
  <si>
    <t xml:space="preserve">04/09/2028</t>
  </si>
  <si>
    <t xml:space="preserve">31.01.01</t>
  </si>
  <si>
    <t xml:space="preserve">Porcelanato</t>
  </si>
  <si>
    <t xml:space="preserve">24/02/2027</t>
  </si>
  <si>
    <t xml:space="preserve">31.01.01.01</t>
  </si>
  <si>
    <t xml:space="preserve">Piso Porcelanato off white 60x60cm, espessura 1cm, com acabamento acetinado. Paginação conforme detalhamento. Ref.: Khali Off White AC; Linha Khali; Eliane assentado com argamassa colante em pó ACIII</t>
  </si>
  <si>
    <t xml:space="preserve">31.01.01.02</t>
  </si>
  <si>
    <t xml:space="preserve">Piso Porcelanato padrão cimentício 120x120cm, espessura 1cm, com acabamento fosco (antiderrapante). Ref.:   CITTA SGR HARD; cód. 61588; Portinari, assentado com argamassa colante em pó ACIII</t>
  </si>
  <si>
    <t xml:space="preserve">31.01.02</t>
  </si>
  <si>
    <t xml:space="preserve">Emborrachados</t>
  </si>
  <si>
    <t xml:space="preserve">26/10/2027</t>
  </si>
  <si>
    <t xml:space="preserve">09/11/2027</t>
  </si>
  <si>
    <t xml:space="preserve">31.01.02.01</t>
  </si>
  <si>
    <t xml:space="preserve">INT - Piso emborrachado isolante e antiderrapante, acabamernto preto, placas 100x100cm. Espessura: 8mm. Paginação conforme detalhamento. Ref.: Rubberkap ou similar</t>
  </si>
  <si>
    <t xml:space="preserve">31.01.03</t>
  </si>
  <si>
    <t xml:space="preserve">Pedras</t>
  </si>
  <si>
    <t xml:space="preserve">17/02/2027</t>
  </si>
  <si>
    <t xml:space="preserve">02/05/2028</t>
  </si>
  <si>
    <t xml:space="preserve">31.01.03.01</t>
  </si>
  <si>
    <t xml:space="preserve">Piso de granito branco siena escovado, assentado com argamassa colante em pó ACIII</t>
  </si>
  <si>
    <t xml:space="preserve">31.01.03.02</t>
  </si>
  <si>
    <t xml:space="preserve">Piso de mármore travertino romado bruto 90x135cm, assentado com argamassa colante em pó ACIII</t>
  </si>
  <si>
    <t xml:space="preserve">31.01.03.03</t>
  </si>
  <si>
    <t xml:space="preserve">Piso de mármore travertino romado resinado (conforme melhor aproveitamento da chapa), assentado com argamassa colante em pó ACIII</t>
  </si>
  <si>
    <t xml:space="preserve">31.01.03.04</t>
  </si>
  <si>
    <t xml:space="preserve">INT - Piso de granito santa rosa, acabamento serrado, espessura: 2cm, assentado com argamassa colante em pó ACIII</t>
  </si>
  <si>
    <t xml:space="preserve">31.01.03.05</t>
  </si>
  <si>
    <t xml:space="preserve">INT -Piso terrazo donata branco - 192x96, espessura: 2,5cm, assentado com argamassa colante em pó ACIII</t>
  </si>
  <si>
    <t xml:space="preserve">31.01.03.06</t>
  </si>
  <si>
    <t xml:space="preserve">INT - Piso de mármore branco selecionado, lote a ser aprovado. Espessura: 2cm, assentado com argamassa colante em pó ACIII</t>
  </si>
  <si>
    <t xml:space="preserve">31.01.03.07</t>
  </si>
  <si>
    <t xml:space="preserve">INT - Piso em pedra natural Basaltina, esp.: 2cm, dimensão e paginação conforme detalhamento, assentado com argamassa de cimento e areia</t>
  </si>
  <si>
    <t xml:space="preserve">31.01.03.08</t>
  </si>
  <si>
    <t xml:space="preserve">Tratamento de polimento e impermeabilização das pedras nos piso de área comum</t>
  </si>
  <si>
    <t xml:space="preserve">31.01.04</t>
  </si>
  <si>
    <t xml:space="preserve">Pisos de Madeira</t>
  </si>
  <si>
    <t xml:space="preserve">31.01.04.01</t>
  </si>
  <si>
    <t xml:space="preserve">INT - Piso tipo deck de madeira Cedro</t>
  </si>
  <si>
    <t xml:space="preserve">31.01.04.02</t>
  </si>
  <si>
    <t xml:space="preserve">Piso de madeira Indusparquet sólido em taco cumarú</t>
  </si>
  <si>
    <t xml:space="preserve">31.01.05</t>
  </si>
  <si>
    <t xml:space="preserve">Sintéticos e Vinílicos</t>
  </si>
  <si>
    <t xml:space="preserve">13/08/2027</t>
  </si>
  <si>
    <t xml:space="preserve">31.01.05.01</t>
  </si>
  <si>
    <t xml:space="preserve">Piso vinílico Durafloor madeirado linha Urban padrão Austin</t>
  </si>
  <si>
    <t xml:space="preserve">31.01.05.02</t>
  </si>
  <si>
    <t xml:space="preserve">INT - Piso vinílico em manta, 2x20m, linha Polysafe Verona PUR, acabamento Rock Salt - cód: LRV-43</t>
  </si>
  <si>
    <t xml:space="preserve">31.01.06</t>
  </si>
  <si>
    <t xml:space="preserve">Concreto e/ou cimentados</t>
  </si>
  <si>
    <t xml:space="preserve">28/07/2027</t>
  </si>
  <si>
    <t xml:space="preserve">18/10/2027</t>
  </si>
  <si>
    <t xml:space="preserve">31.01.06.01</t>
  </si>
  <si>
    <t xml:space="preserve">Piso em concreto mecanizado com acabamento polido/lapidado - Garagem</t>
  </si>
  <si>
    <t xml:space="preserve">31.01.06.02</t>
  </si>
  <si>
    <t xml:space="preserve">Piso em concreto mecanizado acabamento polido sem camada de regularização. Juntas serradas sem preenchimento - panos amplos</t>
  </si>
  <si>
    <t xml:space="preserve">31.01.06.03</t>
  </si>
  <si>
    <t xml:space="preserve">Piso cimentado queimado - escadarias</t>
  </si>
  <si>
    <t xml:space="preserve">31.01.07</t>
  </si>
  <si>
    <t xml:space="preserve">Pisos Especiais</t>
  </si>
  <si>
    <t xml:space="preserve">02/02/2028</t>
  </si>
  <si>
    <t xml:space="preserve">31.01.07.01</t>
  </si>
  <si>
    <t xml:space="preserve">INT - Piso em ladrilho hidráulico antiderrapante cinza. Tom Ref.: Concreto</t>
  </si>
  <si>
    <t xml:space="preserve">31.02</t>
  </si>
  <si>
    <t xml:space="preserve">Rodapés internos</t>
  </si>
  <si>
    <t xml:space="preserve">31.02.01</t>
  </si>
  <si>
    <t xml:space="preserve">29/10/2027</t>
  </si>
  <si>
    <t xml:space="preserve">10/11/2027</t>
  </si>
  <si>
    <t xml:space="preserve">31.02.01.01</t>
  </si>
  <si>
    <t xml:space="preserve">Rodapé para Piso Porcelanato off white 60x60cm, espessura 1cm, com acabamento acetinado. Paginação e altura conforme detalhamento. Ref.: Khali Off White AC; Linha Khali; Eliane, h=10cm, assentado com argamassa colante em pó ACIII</t>
  </si>
  <si>
    <t xml:space="preserve">31.02.02</t>
  </si>
  <si>
    <t xml:space="preserve">31.02.02.01</t>
  </si>
  <si>
    <t xml:space="preserve">Rodapé de sobrepor para Piso de granito branco siena escovado, h=40cm, assentado com argamassa colante em pó ACIII</t>
  </si>
  <si>
    <t xml:space="preserve">31.02.02.02</t>
  </si>
  <si>
    <t xml:space="preserve">Rodapé para Piso de granito santa rosa 1, h=40cm, assentado com argamassa colante em pó ACIII</t>
  </si>
  <si>
    <t xml:space="preserve">31.02.02.03</t>
  </si>
  <si>
    <t xml:space="preserve">Rodapé de sobrepor para Piso de mármore travertino Romano bruto, h=40cm, assentado com argamassa colante em pó ACIII</t>
  </si>
  <si>
    <t xml:space="preserve">31.02.03</t>
  </si>
  <si>
    <t xml:space="preserve">19/07/2027</t>
  </si>
  <si>
    <t xml:space="preserve">31.02.03.01</t>
  </si>
  <si>
    <t xml:space="preserve">Rodapé de madeira Indusparquet sólido cumarú H=10cm</t>
  </si>
  <si>
    <t xml:space="preserve">31.02.04</t>
  </si>
  <si>
    <t xml:space="preserve">31.02.04.01</t>
  </si>
  <si>
    <t xml:space="preserve">Rodapé Durafloor Easy Y-01 120</t>
  </si>
  <si>
    <t xml:space="preserve">31.02.05</t>
  </si>
  <si>
    <t xml:space="preserve">Rodapé metálico</t>
  </si>
  <si>
    <t xml:space="preserve">31.02.05.01</t>
  </si>
  <si>
    <t xml:space="preserve">INT - Rodapé de embutir em alvenaria em cantoneira metálica 50x15mm em alumínio anodizado pintado no tom da parede</t>
  </si>
  <si>
    <t xml:space="preserve">31.03</t>
  </si>
  <si>
    <t xml:space="preserve">Pisos externos</t>
  </si>
  <si>
    <t xml:space="preserve">24/11/2027</t>
  </si>
  <si>
    <t xml:space="preserve">18/02/2028</t>
  </si>
  <si>
    <t xml:space="preserve">31.03.01</t>
  </si>
  <si>
    <t xml:space="preserve">31.03.01.01</t>
  </si>
  <si>
    <t xml:space="preserve">Piso de granito santa rosa serrado. Paginação conforme detalhamento. Amostra a ser aprovada pela GPA&amp;A.</t>
  </si>
  <si>
    <t xml:space="preserve">31.03.01.02</t>
  </si>
  <si>
    <t xml:space="preserve">Sistema de Piso elevado</t>
  </si>
  <si>
    <t xml:space="preserve">31.03.01.03</t>
  </si>
  <si>
    <t xml:space="preserve">PSG - Pedras irregulares sobre jardim</t>
  </si>
  <si>
    <t xml:space="preserve">31.03.02</t>
  </si>
  <si>
    <t xml:space="preserve">31.03.02.01</t>
  </si>
  <si>
    <t xml:space="preserve">Deck em Cumaru com tecnica de carbonização Shugi Ban, reguas 20mmx100mmx2000m-acima. Ref.:Madeira Carbonizada.</t>
  </si>
  <si>
    <t xml:space="preserve">31.03.02.02</t>
  </si>
  <si>
    <t xml:space="preserve">Deck em Tauari Teak encaixe macho e femea, acabamento com cavilha, reguas 20mmx100mmx2000m-acima. Ref.: Indusparquet.</t>
  </si>
  <si>
    <t xml:space="preserve">31.03.03</t>
  </si>
  <si>
    <t xml:space="preserve">Passeios</t>
  </si>
  <si>
    <t xml:space="preserve">31.03.03.01</t>
  </si>
  <si>
    <t xml:space="preserve">Calçada de concreto magro esp. 10cm + cimentado esp. 3cm</t>
  </si>
  <si>
    <t xml:space="preserve">31.03.03.02</t>
  </si>
  <si>
    <t xml:space="preserve">Meio Fio</t>
  </si>
  <si>
    <t xml:space="preserve">31.03.03.03</t>
  </si>
  <si>
    <t xml:space="preserve">Rebaixo no meio-fio</t>
  </si>
  <si>
    <t xml:space="preserve">31.03.03.04</t>
  </si>
  <si>
    <t xml:space="preserve">Sarjeta</t>
  </si>
  <si>
    <t xml:space="preserve">31.03.03.05</t>
  </si>
  <si>
    <t xml:space="preserve">31.03.03.06</t>
  </si>
  <si>
    <t xml:space="preserve">Piso tatil para Portadores de necessidades especiais</t>
  </si>
  <si>
    <t xml:space="preserve">31.04</t>
  </si>
  <si>
    <t xml:space="preserve">Rodapés externos</t>
  </si>
  <si>
    <t xml:space="preserve">31.04.01</t>
  </si>
  <si>
    <t xml:space="preserve">Metálicos</t>
  </si>
  <si>
    <t xml:space="preserve">31.04.01.01</t>
  </si>
  <si>
    <t xml:space="preserve">Rodapé em perfil ''L'' de alumínio, 100x200mm, H=200cm, com acabamento em pintura acrílica fosca preta. Tom Ref.: Terra Fértil; Suvinil.</t>
  </si>
  <si>
    <t xml:space="preserve">31.05</t>
  </si>
  <si>
    <t xml:space="preserve">Paredes</t>
  </si>
  <si>
    <t xml:space="preserve">31.05.01</t>
  </si>
  <si>
    <t xml:space="preserve">Revestimentos cerâmicos</t>
  </si>
  <si>
    <t xml:space="preserve">03/02/2027</t>
  </si>
  <si>
    <t xml:space="preserve">31.05.01.01</t>
  </si>
  <si>
    <t xml:space="preserve">Revestimento cerâmico Forma branco AC retif. 32,5x59cm, Eliane, assentado com argamassa colante em pó ACIII</t>
  </si>
  <si>
    <t xml:space="preserve">31.05.01.02</t>
  </si>
  <si>
    <t xml:space="preserve">INT - Revestimento em moisaico degradê Bisazza, 20x20cm, assentado com argamassa colante em pó ACIII</t>
  </si>
  <si>
    <t xml:space="preserve">31.05.01.03</t>
  </si>
  <si>
    <t xml:space="preserve">INT - Revestimento em moisaico Bisazza, 20x20cm, assentado com argamassa colante em pó ACIII</t>
  </si>
  <si>
    <t xml:space="preserve">31.05.02</t>
  </si>
  <si>
    <t xml:space="preserve">Porcelanatos</t>
  </si>
  <si>
    <t xml:space="preserve">28/10/2027</t>
  </si>
  <si>
    <t xml:space="preserve">31.05.02.01</t>
  </si>
  <si>
    <t xml:space="preserve">Revestimento meia parede com porcelanato padrão cimentício 120x120cm, espessura 1cm, com acabamento fosco (antiderrapante). Ref.:   CITTA SGR HARD; cód. 61588; Portinari,  assentado com argamassa colante em pó ACIII</t>
  </si>
  <si>
    <t xml:space="preserve">31.05.02.02</t>
  </si>
  <si>
    <t xml:space="preserve">Revestimento Porcelanato off white 60x60cm, espessura 1cm, com acabamento acetinado. H=180cm. Paginação conforme detalhamento. Ref.: Khali Off White AC; Linha Khali; Eliane,  assentado com argamassa colante em pó ACIII</t>
  </si>
  <si>
    <t xml:space="preserve">31.05.03</t>
  </si>
  <si>
    <t xml:space="preserve">Revestimento com pedras</t>
  </si>
  <si>
    <t xml:space="preserve">31.05.03.01</t>
  </si>
  <si>
    <t xml:space="preserve">INT - Revestimento em mármore branco frisado selecionado, lote a ser aprovado. Espessura:2cm,  assentado com argamassa colante em pó ACIII</t>
  </si>
  <si>
    <t xml:space="preserve">31.05.03.02</t>
  </si>
  <si>
    <t xml:space="preserve">INT - Revestimento em mármore branco selecionado, lote a ser aprovado. Espessura:2cm,  assentado com argamassa colante em pó ACIII</t>
  </si>
  <si>
    <t xml:space="preserve">31.05.03.03</t>
  </si>
  <si>
    <t xml:space="preserve">INT - Revestimento de granito santa rosa acabamento serrado, espessura 2cm, assentado com argamassa colante em pó ACIII</t>
  </si>
  <si>
    <t xml:space="preserve">31.05.03.04</t>
  </si>
  <si>
    <t xml:space="preserve">INT - Revestimento de mármore Dedalus, acabamento escovado, espessura 2cm, assentado com argamassa colante em pó ACIII</t>
  </si>
  <si>
    <t xml:space="preserve">31.05.03.05</t>
  </si>
  <si>
    <t xml:space="preserve">INT - Revestimento em terrazo donata branco - 192x96, espessura: 2,5cm</t>
  </si>
  <si>
    <t xml:space="preserve">31.05.03.06</t>
  </si>
  <si>
    <t xml:space="preserve">INT - Revestimento em pedra natural, Basaltina, assentado com argamassa de cimento e areia</t>
  </si>
  <si>
    <t xml:space="preserve">31.05.03.07</t>
  </si>
  <si>
    <t xml:space="preserve">INT - Revestimento em Basaltina frisada, assentado com argamassa de cimento e areia</t>
  </si>
  <si>
    <t xml:space="preserve">31.05.03.08</t>
  </si>
  <si>
    <t xml:space="preserve">Revestimento de mármore travertino romano resinado, assentado com argamassa colante em pó ACIII</t>
  </si>
  <si>
    <t xml:space="preserve">31.05.04</t>
  </si>
  <si>
    <t xml:space="preserve">Laminados</t>
  </si>
  <si>
    <t xml:space="preserve">31.05.04.01</t>
  </si>
  <si>
    <t xml:space="preserve">(Reboco) Revestimento em laminado melamínico cor branco</t>
  </si>
  <si>
    <t xml:space="preserve">31.05.04.02</t>
  </si>
  <si>
    <t xml:space="preserve">(Reboco) Revestimento em fórmica cor Almond L112, acabamento mate. Ref.: Formica</t>
  </si>
  <si>
    <t xml:space="preserve">31.05.05</t>
  </si>
  <si>
    <t xml:space="preserve">Papel de parede</t>
  </si>
  <si>
    <t xml:space="preserve">31.05.05.01</t>
  </si>
  <si>
    <t xml:space="preserve">Emassamento acrílico (1 demão + retoques) 1a demão</t>
  </si>
  <si>
    <t xml:space="preserve">31.05.05.02</t>
  </si>
  <si>
    <t xml:space="preserve">Emassamento acrílico (1 demão + retoques) 2a demão</t>
  </si>
  <si>
    <t xml:space="preserve">31.05.05.03</t>
  </si>
  <si>
    <t xml:space="preserve">Pintura acrílica sobre paredes - Reboco (1 demão selador + 3 demãos Latex acrílico)</t>
  </si>
  <si>
    <t xml:space="preserve">31.05.06</t>
  </si>
  <si>
    <t xml:space="preserve">08/09/2027</t>
  </si>
  <si>
    <t xml:space="preserve">31.05.06.01</t>
  </si>
  <si>
    <t xml:space="preserve">INT - (Drywall) Parede revestida em gesso Cleneo quadriculado</t>
  </si>
  <si>
    <t xml:space="preserve">31.05.06.02</t>
  </si>
  <si>
    <t xml:space="preserve">INT - Revestimento em conjunto com sarrafos de madeira 2,5x5cm a cada 35-40cm, lã de vidro 2,5cm de espessura e fechamento em réguas de madeira Cedro.</t>
  </si>
  <si>
    <t xml:space="preserve">31.05.06.03</t>
  </si>
  <si>
    <t xml:space="preserve">INT - Perfil "U" em alumínio para transição de materiais</t>
  </si>
  <si>
    <t xml:space="preserve">31.06</t>
  </si>
  <si>
    <t xml:space="preserve">Bancadas</t>
  </si>
  <si>
    <t xml:space="preserve">03/03/2027</t>
  </si>
  <si>
    <t xml:space="preserve">31.06.01</t>
  </si>
  <si>
    <t xml:space="preserve">Bancada de granito branco Siena escovado com rodabanca H=60cm</t>
  </si>
  <si>
    <t xml:space="preserve">31.06.01.01</t>
  </si>
  <si>
    <t xml:space="preserve">31.06.01.02</t>
  </si>
  <si>
    <t xml:space="preserve">Fechamento lateral para bancada de granito branco Siena escovado</t>
  </si>
  <si>
    <t xml:space="preserve">31.06.01.03</t>
  </si>
  <si>
    <t xml:space="preserve">Prateleira de granito branco Siena escovado</t>
  </si>
  <si>
    <t xml:space="preserve">31.06.01.04</t>
  </si>
  <si>
    <t xml:space="preserve">Testeira de granito h=10cm</t>
  </si>
  <si>
    <t xml:space="preserve">31.06.01.05</t>
  </si>
  <si>
    <t xml:space="preserve">Rodabanca de granito branco siena escovado h=60cm</t>
  </si>
  <si>
    <t xml:space="preserve">31.06.01.06</t>
  </si>
  <si>
    <t xml:space="preserve">Furo e colagem de bojo</t>
  </si>
  <si>
    <t xml:space="preserve">31.06.01.07</t>
  </si>
  <si>
    <t xml:space="preserve">Mãos francesas para bancadas</t>
  </si>
  <si>
    <t xml:space="preserve">31.06.01.08</t>
  </si>
  <si>
    <t xml:space="preserve">Proteção de bancadas contra manuseio de obra</t>
  </si>
  <si>
    <t xml:space="preserve">31.06.02</t>
  </si>
  <si>
    <t xml:space="preserve">Bancada de pedra a definir (Circ. Íntima, copa de apoio)</t>
  </si>
  <si>
    <t xml:space="preserve">31.06.02.01</t>
  </si>
  <si>
    <t xml:space="preserve">Bancadas de pedra a definir</t>
  </si>
  <si>
    <t xml:space="preserve">31.06.02.02</t>
  </si>
  <si>
    <t xml:space="preserve">Testeira de pedra a definir h=10cm</t>
  </si>
  <si>
    <t xml:space="preserve">31.06.02.03</t>
  </si>
  <si>
    <t xml:space="preserve">Rodabanca de pedra a definir h=10cm</t>
  </si>
  <si>
    <t xml:space="preserve">31.06.02.04</t>
  </si>
  <si>
    <t xml:space="preserve">31.06.02.05</t>
  </si>
  <si>
    <t xml:space="preserve">31.06.02.06</t>
  </si>
  <si>
    <t xml:space="preserve">31.06.03</t>
  </si>
  <si>
    <t xml:space="preserve">Bancada com cuba esculpida em mármore travertino romano bruto</t>
  </si>
  <si>
    <t xml:space="preserve">31.06.03.01</t>
  </si>
  <si>
    <t xml:space="preserve">31.06.03.02</t>
  </si>
  <si>
    <t xml:space="preserve">31.06.03.03</t>
  </si>
  <si>
    <t xml:space="preserve">31.06.04</t>
  </si>
  <si>
    <t xml:space="preserve">Bancada em mármore travertino romano resinado</t>
  </si>
  <si>
    <t xml:space="preserve">31.06.04.01</t>
  </si>
  <si>
    <t xml:space="preserve">31.06.04.02</t>
  </si>
  <si>
    <t xml:space="preserve">Testeira de mármore travertino romano resinado h=10cm</t>
  </si>
  <si>
    <t xml:space="preserve">31.06.04.03</t>
  </si>
  <si>
    <t xml:space="preserve">Rodabanca de mármore travertino romano resinado h=10cm</t>
  </si>
  <si>
    <t xml:space="preserve">31.06.04.04</t>
  </si>
  <si>
    <t xml:space="preserve">31.06.04.05</t>
  </si>
  <si>
    <t xml:space="preserve">31.06.04.06</t>
  </si>
  <si>
    <t xml:space="preserve">31.06.05</t>
  </si>
  <si>
    <t xml:space="preserve">Bancada em granito Preto São Gabriel escovado</t>
  </si>
  <si>
    <t xml:space="preserve">31.06.05.01</t>
  </si>
  <si>
    <t xml:space="preserve">31.06.05.02</t>
  </si>
  <si>
    <t xml:space="preserve">Fechamento lateral para bancada de granito preto são gabriel escovado h=10cm</t>
  </si>
  <si>
    <t xml:space="preserve">31.06.05.03</t>
  </si>
  <si>
    <t xml:space="preserve">Testeira de granito preto são gabriel escovado h=10cm</t>
  </si>
  <si>
    <t xml:space="preserve">31.06.05.04</t>
  </si>
  <si>
    <t xml:space="preserve">Rodabanca de granito preto são gabriel escovado  h=10cm</t>
  </si>
  <si>
    <t xml:space="preserve">31.06.05.05</t>
  </si>
  <si>
    <t xml:space="preserve">31.06.05.06</t>
  </si>
  <si>
    <t xml:space="preserve">31.06.05.07</t>
  </si>
  <si>
    <t xml:space="preserve">31.06.06</t>
  </si>
  <si>
    <t xml:space="preserve">Bancada em granito preto são gabriel, acabamento polido</t>
  </si>
  <si>
    <t xml:space="preserve">31.06.06.01</t>
  </si>
  <si>
    <t xml:space="preserve">31.06.06.02</t>
  </si>
  <si>
    <t xml:space="preserve">Prateleira em granito preto são gabriel, acabamento polido</t>
  </si>
  <si>
    <t xml:space="preserve">31.06.06.03</t>
  </si>
  <si>
    <t xml:space="preserve">Testeira de granito preto são gabriel, acabamento polido, h=10cm</t>
  </si>
  <si>
    <t xml:space="preserve">31.06.06.04</t>
  </si>
  <si>
    <t xml:space="preserve">Rodabanca de granito preto são gabriel, acabamento polido, h=10cm</t>
  </si>
  <si>
    <t xml:space="preserve">31.06.06.05</t>
  </si>
  <si>
    <t xml:space="preserve">31.06.06.06</t>
  </si>
  <si>
    <t xml:space="preserve">31.06.06.07</t>
  </si>
  <si>
    <t xml:space="preserve">31.06.07</t>
  </si>
  <si>
    <t xml:space="preserve">Bancada em pedra natural, mármore Dedalus, acabamento escovado. Espessura: 2cm</t>
  </si>
  <si>
    <t xml:space="preserve">31.06.07.01</t>
  </si>
  <si>
    <t xml:space="preserve">31.06.07.02</t>
  </si>
  <si>
    <t xml:space="preserve">31.06.07.03</t>
  </si>
  <si>
    <t xml:space="preserve">Fechamento lateral para bancada de mármore Dedalus, acabamento escovado. Espessura: 2cm</t>
  </si>
  <si>
    <t xml:space="preserve">31.06.07.04</t>
  </si>
  <si>
    <t xml:space="preserve">31.06.07.05</t>
  </si>
  <si>
    <t xml:space="preserve">31.06.07.06</t>
  </si>
  <si>
    <t xml:space="preserve">31.06.08</t>
  </si>
  <si>
    <t xml:space="preserve">Bancada em pedra natural, quartzito mont blanc acabamento escovado. Espessura: 2cm</t>
  </si>
  <si>
    <t xml:space="preserve">31.06.08.01</t>
  </si>
  <si>
    <t xml:space="preserve">31.06.08.02</t>
  </si>
  <si>
    <t xml:space="preserve">Fechamento lateral em pedra natural, quartzito mont blanc acabamento escovado. Espessura: 2cm</t>
  </si>
  <si>
    <t xml:space="preserve">31.06.08.03</t>
  </si>
  <si>
    <t xml:space="preserve">Testeira em pedra natural, quartzito mont blanc acabamento escovado. Espessura: 2cm, h=3cm</t>
  </si>
  <si>
    <t xml:space="preserve">31.06.08.04</t>
  </si>
  <si>
    <t xml:space="preserve">Testeira em pedra natural, quartzito mont blanc acabamento escovado. Espessura: 2cm, h=18cm</t>
  </si>
  <si>
    <t xml:space="preserve">31.06.08.05</t>
  </si>
  <si>
    <t xml:space="preserve">Rodabanca em pedra natural, quartzito mont blanc acabamento escovado. Espessura: 2cm, h=68cm</t>
  </si>
  <si>
    <t xml:space="preserve">31.06.08.06</t>
  </si>
  <si>
    <t xml:space="preserve">31.06.08.07</t>
  </si>
  <si>
    <t xml:space="preserve">31.06.08.08</t>
  </si>
  <si>
    <t xml:space="preserve">31.06.09</t>
  </si>
  <si>
    <t xml:space="preserve">Bancada em pedra natural, mármore branco selecionado, lote a ser aprovado, acabamento frisado. Espessura 2cm</t>
  </si>
  <si>
    <t xml:space="preserve">31.06.09.01</t>
  </si>
  <si>
    <t xml:space="preserve">Bancada com cuba esculpida em pedra natural, mármore branco frisado selecionado, lote a ser aprovado, acabamento frisado. Espessura 2cm</t>
  </si>
  <si>
    <t xml:space="preserve">31.06.09.02</t>
  </si>
  <si>
    <t xml:space="preserve">Fechamento lateral para bancada em pedra natural, mármore branco frisado selecionado, lote a ser aprovado, acabamento frisado. Espessura 2cm</t>
  </si>
  <si>
    <t xml:space="preserve">31.06.09.03</t>
  </si>
  <si>
    <t xml:space="preserve">Testeira em pedra natural, mármore branco frisado selecionado, lote a ser aprovado, acabamento frisado. Espessura 2cm, H=15cm</t>
  </si>
  <si>
    <t xml:space="preserve">31.06.09.04</t>
  </si>
  <si>
    <t xml:space="preserve">31.06.09.05</t>
  </si>
  <si>
    <t xml:space="preserve">31.06.09.06</t>
  </si>
  <si>
    <t xml:space="preserve">31.06.10</t>
  </si>
  <si>
    <t xml:space="preserve">Bancada de granito santa rosa acabamento serrado</t>
  </si>
  <si>
    <t xml:space="preserve">31.06.10.01</t>
  </si>
  <si>
    <t xml:space="preserve">Bancada com cuba esculpida em granito santa rosa acabamento serrado com bandeja removível</t>
  </si>
  <si>
    <t xml:space="preserve">31.06.10.02</t>
  </si>
  <si>
    <t xml:space="preserve">31.06.10.03</t>
  </si>
  <si>
    <t xml:space="preserve">31.06.11</t>
  </si>
  <si>
    <t xml:space="preserve">INT - Bancada em pedra sinterizada, Lava satin fusion collection. Espessura: 5mm. Ref: Neo Lhít. Dimensões e paginação conforme detalhamento</t>
  </si>
  <si>
    <t xml:space="preserve">31.06.11.01</t>
  </si>
  <si>
    <t xml:space="preserve">31.06.11.02</t>
  </si>
  <si>
    <t xml:space="preserve">INT - Mesa engastada na alvenaria em pedra sinterizada, Lava satin fusion collection. Espessura: 5mm. Ref: Neo Lhít. Dimensões e paginação conforme detalhamento</t>
  </si>
  <si>
    <t xml:space="preserve">31.06.11.03</t>
  </si>
  <si>
    <t xml:space="preserve">31.07</t>
  </si>
  <si>
    <t xml:space="preserve">Revestimento de piscinas</t>
  </si>
  <si>
    <t xml:space="preserve">31.07.01</t>
  </si>
  <si>
    <t xml:space="preserve">31.07.01.01</t>
  </si>
  <si>
    <t xml:space="preserve">31.07.01.02</t>
  </si>
  <si>
    <t xml:space="preserve">31.07.01.03</t>
  </si>
  <si>
    <t xml:space="preserve">Emboço esp. 50mm</t>
  </si>
  <si>
    <t xml:space="preserve">31.07.02</t>
  </si>
  <si>
    <t xml:space="preserve">Revestimentos porcelanato e pedras</t>
  </si>
  <si>
    <t xml:space="preserve">31.07.02.01</t>
  </si>
  <si>
    <t xml:space="preserve">Revestimento em Pastilha Jatobá Cinza Cimento Brilhante 5x5cm-Ceramicasa.assentado com argamassa colante em pó ACIII - Piscina</t>
  </si>
  <si>
    <t xml:space="preserve">31.07.02.02</t>
  </si>
  <si>
    <t xml:space="preserve">INT - Revestimento de granito são grabriel, lote a ser aprovado. Espessura: 2cm, assentado com argamassa colante em pó ACIII - Lago</t>
  </si>
  <si>
    <t xml:space="preserve">31.07.02.03</t>
  </si>
  <si>
    <t xml:space="preserve">INT - Revestimento de mármore branco selecionado, lote a ser aprovado. Espessura: 2cm, assentado com argamassa colante em pó ACIII</t>
  </si>
  <si>
    <t xml:space="preserve">31.08</t>
  </si>
  <si>
    <t xml:space="preserve">31.08.01</t>
  </si>
  <si>
    <t xml:space="preserve">Divisórias à definir</t>
  </si>
  <si>
    <t xml:space="preserve">31.08.02</t>
  </si>
  <si>
    <t xml:space="preserve">Peitoris</t>
  </si>
  <si>
    <t xml:space="preserve">31.08.03</t>
  </si>
  <si>
    <t xml:space="preserve">Soleira em granito branco siena escovado</t>
  </si>
  <si>
    <t xml:space="preserve">31.08.04</t>
  </si>
  <si>
    <t xml:space="preserve">Soleira em mármore travertino romano bruto</t>
  </si>
  <si>
    <t xml:space="preserve">31.08.05</t>
  </si>
  <si>
    <t xml:space="preserve">Perfil de acabamento LHDL aço inox escovado</t>
  </si>
  <si>
    <t xml:space="preserve">31.08.06</t>
  </si>
  <si>
    <t xml:space="preserve">Filete em porcelanato off white 60x60cm, espessura 1cm, com acabamento acetinado. Paginação conforme detalhamento. Ref.: Khali Off White AC; Linha Khali; Eliane.</t>
  </si>
  <si>
    <t xml:space="preserve">31.08.07</t>
  </si>
  <si>
    <t xml:space="preserve">Filete em pedra natural Basaltina. Espessura: 2cm</t>
  </si>
  <si>
    <t xml:space="preserve">31.08.08</t>
  </si>
  <si>
    <t xml:space="preserve">Filete em granito santa rosa com acabamento escovado e tratada com hidrofulgantes.</t>
  </si>
  <si>
    <t xml:space="preserve">31.08.09</t>
  </si>
  <si>
    <t xml:space="preserve">Tento de concreto aparente e=5cm, no nível do piso</t>
  </si>
  <si>
    <t xml:space="preserve">31.08.10</t>
  </si>
  <si>
    <t xml:space="preserve">01 - Tento esp.= 3cm</t>
  </si>
  <si>
    <t xml:space="preserve">31.08.11</t>
  </si>
  <si>
    <t xml:space="preserve">Pingadeiras para platibandas e guarda-corpos de alvenaria de mármore branco</t>
  </si>
  <si>
    <t xml:space="preserve">31.08.12</t>
  </si>
  <si>
    <t xml:space="preserve">Aduelas de granito para porta de elevadores</t>
  </si>
  <si>
    <t xml:space="preserve">31.08.13</t>
  </si>
  <si>
    <t xml:space="preserve">Escutulra nas pedras do bar da piscina</t>
  </si>
  <si>
    <t xml:space="preserve">31.08.14</t>
  </si>
  <si>
    <t xml:space="preserve">Filete em granito branco siena escovado</t>
  </si>
  <si>
    <t xml:space="preserve">15/09/2026</t>
  </si>
  <si>
    <t xml:space="preserve">32.01</t>
  </si>
  <si>
    <t xml:space="preserve">Revestimento de fachada</t>
  </si>
  <si>
    <t xml:space="preserve">32.01.01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</si>
  <si>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</si>
  <si>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</si>
  <si>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</si>
  <si>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</si>
  <si>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</si>
  <si>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</si>
  <si>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</si>
  <si>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</si>
  <si>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</si>
  <si>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</si>
  <si>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</si>
  <si>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32.01.02.01</t>
  </si>
  <si>
    <t xml:space="preserve">Pintura acrílica preta sob caixilharia especial para composição de fachadas</t>
  </si>
  <si>
    <t xml:space="preserve">32.01.02.02</t>
  </si>
  <si>
    <t xml:space="preserve">Textura acrílica fosca (aplicafda por trás do gradil e muros). Ref.: Terra Fértil; Suvinil.</t>
  </si>
  <si>
    <t xml:space="preserve">32.01.03</t>
  </si>
  <si>
    <t xml:space="preserve">Porcelanatos e pedras</t>
  </si>
  <si>
    <t xml:space="preserve">32.01.03.01</t>
  </si>
  <si>
    <t xml:space="preserve"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</si>
  <si>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32.01.03.02</t>
  </si>
  <si>
    <t xml:space="preserve"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</si>
  <si>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32.01.03.03</t>
  </si>
  <si>
    <t xml:space="preserve"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</si>
  <si>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32.01.03.04</t>
  </si>
  <si>
    <t xml:space="preserve"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</si>
  <si>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32.01.04</t>
  </si>
  <si>
    <t xml:space="preserve">Caixilharia especial para composição de fachadas</t>
  </si>
  <si>
    <t xml:space="preserve">32.01.04.01</t>
  </si>
  <si>
    <t xml:space="preserve">Gradil em alumínio anodizado pintura na cor bronze (Embasamento)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</si>
  <si>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</si>
  <si>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</si>
  <si>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</si>
  <si>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</si>
  <si>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</si>
  <si>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</si>
  <si>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</si>
  <si>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15/02/2027</t>
  </si>
  <si>
    <t xml:space="preserve">32.02.01</t>
  </si>
  <si>
    <t xml:space="preserve">Fundações profundas - Estacas Ø20cm escavadas manualmente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</si>
  <si>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</si>
  <si>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</si>
  <si>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</si>
  <si>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</si>
  <si>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</si>
  <si>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</si>
  <si>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</si>
  <si>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</si>
  <si>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</si>
  <si>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</si>
  <si>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</si>
  <si>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</si>
  <si>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</si>
  <si>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</si>
  <si>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</si>
  <si>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</si>
  <si>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</si>
  <si>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</si>
  <si>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</si>
  <si>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</si>
  <si>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</si>
  <si>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</si>
  <si>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</si>
  <si>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</si>
  <si>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</si>
  <si>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</si>
  <si>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</si>
  <si>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</si>
  <si>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30/03/2027</t>
  </si>
  <si>
    <t xml:space="preserve">09/11/2028</t>
  </si>
  <si>
    <t xml:space="preserve">33.01</t>
  </si>
  <si>
    <t xml:space="preserve">Forro de Gesso</t>
  </si>
  <si>
    <t xml:space="preserve">08/04/2027</t>
  </si>
  <si>
    <t xml:space="preserve">10/05/2028</t>
  </si>
  <si>
    <t xml:space="preserve">33.01.01</t>
  </si>
  <si>
    <t xml:space="preserve">INT - Fechamento rebaixado para sauna - revestimento em item específico</t>
  </si>
  <si>
    <t xml:space="preserve">33.01.02</t>
  </si>
  <si>
    <t xml:space="preserve">Forro de gesso acartonado  - FGA</t>
  </si>
  <si>
    <t xml:space="preserve">33.01.03</t>
  </si>
  <si>
    <t xml:space="preserve">Forro de gesso acartonado  - FGE</t>
  </si>
  <si>
    <t xml:space="preserve">33.01.04</t>
  </si>
  <si>
    <t xml:space="preserve">Sanca iluminada</t>
  </si>
  <si>
    <t xml:space="preserve">33.01.05</t>
  </si>
  <si>
    <t xml:space="preserve">Cortineiro</t>
  </si>
  <si>
    <t xml:space="preserve">33.01.06</t>
  </si>
  <si>
    <t xml:space="preserve">Tabica Metálica</t>
  </si>
  <si>
    <t xml:space="preserve">33.02</t>
  </si>
  <si>
    <t xml:space="preserve">Forro acústico</t>
  </si>
  <si>
    <t xml:space="preserve">08/11/2027</t>
  </si>
  <si>
    <t xml:space="preserve">33.02.01</t>
  </si>
  <si>
    <t xml:space="preserve">INT - Forro acústico em gesso perfurado Cleaneo furação redonda, acabamento na cor branca. Ref.: Knauf ou similar.</t>
  </si>
  <si>
    <t xml:space="preserve">33.03</t>
  </si>
  <si>
    <t xml:space="preserve">Forro de Madeira</t>
  </si>
  <si>
    <t xml:space="preserve">33.03.01</t>
  </si>
  <si>
    <t xml:space="preserve">Forro em madeira Akaloor cumarú 10x100cm</t>
  </si>
  <si>
    <t xml:space="preserve">33.03.02</t>
  </si>
  <si>
    <t xml:space="preserve">Forro em madeira Akaloor cumarú 10x100cm - Pilotis</t>
  </si>
  <si>
    <t xml:space="preserve">33.04</t>
  </si>
  <si>
    <t xml:space="preserve">33.04.01</t>
  </si>
  <si>
    <t xml:space="preserve">INT - Forro metálico (no balanço do segundo pavimento), segue acabamento esquadrias - antecâmara. Paginação conforme detalhamento. Amostra a ser aprovada pela GPA&amp;A</t>
  </si>
  <si>
    <t xml:space="preserve">34.01</t>
  </si>
  <si>
    <t xml:space="preserve">Vaso sanitario</t>
  </si>
  <si>
    <t xml:space="preserve">34.01.01</t>
  </si>
  <si>
    <t xml:space="preserve">Bacia convencional carrara branco | deca | código: p.60.17 caixa acoplada com acionamento duo branco/cromado | deca | código: cd.11f.17   - Suites</t>
  </si>
  <si>
    <t xml:space="preserve">34.01.02</t>
  </si>
  <si>
    <t xml:space="preserve">Bacia convencional suspensa lk branco | deca | código: p.232.17 | caixa de descarga embutida para alvenaria - Lavabo</t>
  </si>
  <si>
    <t xml:space="preserve">34.01.03</t>
  </si>
  <si>
    <t xml:space="preserve">Bacia para caixa acoplada deca axis branco | deca | código: p.470.17 | caixa acoplada com acionamento duo branco/cromado | deca | código cd.21f.17 - Funcionários apto</t>
  </si>
  <si>
    <t xml:space="preserve">34.01.04</t>
  </si>
  <si>
    <t xml:space="preserve">Bacia convencional suspensa, linha lk, acabamento branco, cód:p.232.17.ref.: deca obs.: caixa acoplada embutida na parede - pdc</t>
  </si>
  <si>
    <t xml:space="preserve">34.01.05</t>
  </si>
  <si>
    <t xml:space="preserve">Bacia para caixa acoplada, branco. ref.: cód. p.380.17; linha flex; deca| caixa acoplada branca com acionamento duo cromado. ref.: cód. cd.00f.17; linha flex; deca</t>
  </si>
  <si>
    <t xml:space="preserve">34.01.06</t>
  </si>
  <si>
    <t xml:space="preserve">Bacia acessível para caixa acoplada, branca. ref.: cód. p.515.17; linha vogue plus; deca.</t>
  </si>
  <si>
    <t xml:space="preserve">34.01.07</t>
  </si>
  <si>
    <t xml:space="preserve">Bidê 3 furos carrara branco carrara | deca | b.60.17 - 2º Opção - Bidê Deca LK branco (seguir mesma linha)</t>
  </si>
  <si>
    <t xml:space="preserve">34.01.08</t>
  </si>
  <si>
    <t xml:space="preserve">Válvula de descarga de parede, linha Flat, acabamento grafite serrado, cód.: 00931770. Ref.: Docol</t>
  </si>
  <si>
    <t xml:space="preserve">34.01.09</t>
  </si>
  <si>
    <t xml:space="preserve">Ligação flexível cromada 40cm</t>
  </si>
  <si>
    <t xml:space="preserve">34.01.10</t>
  </si>
  <si>
    <t xml:space="preserve">'Assento plástico com slow close branco. Ref.: cód. AP.385.17; Linha Flex; Deca.</t>
  </si>
  <si>
    <t xml:space="preserve">34.01.11</t>
  </si>
  <si>
    <t xml:space="preserve">Assento poliéster com slow close, branco. Ref.: cód. AP.51.17; Linha Vogue Plus; Deca.</t>
  </si>
  <si>
    <t xml:space="preserve">34.01.12</t>
  </si>
  <si>
    <t xml:space="preserve">Ducha higiênica universal despressurizada - cromada | deca | código 1948.c.act.cr</t>
  </si>
  <si>
    <t xml:space="preserve">34.02</t>
  </si>
  <si>
    <t xml:space="preserve">Lavatorio</t>
  </si>
  <si>
    <t xml:space="preserve">34.02.01</t>
  </si>
  <si>
    <t xml:space="preserve">Lavatório suspenso branco. Ref.: cód. L.51.17; Linha Vogue Plus; Deca.</t>
  </si>
  <si>
    <t xml:space="preserve">34.02.02</t>
  </si>
  <si>
    <t xml:space="preserve">Coluna suspensa branca para lavatório. Ref.: cód. C.510.17.; Linha Vogue Plus; Deca.</t>
  </si>
  <si>
    <t xml:space="preserve">34.02.03</t>
  </si>
  <si>
    <t xml:space="preserve">Lavatório suspenso com mesa, linha Cosmos, cor branco, 88,5x15x46,5cm ref.: Valvé</t>
  </si>
  <si>
    <t xml:space="preserve">34.02.04</t>
  </si>
  <si>
    <t xml:space="preserve">Lavatório suspenso com mesa, linha Cuore, cor Branco, 35x40x44cm. Ref.: Vallvé</t>
  </si>
  <si>
    <t xml:space="preserve">34.02.05</t>
  </si>
  <si>
    <t xml:space="preserve">Cuba de apoio retangular jader almeida 670x495x120 branco | Deca | código: l.310.17</t>
  </si>
  <si>
    <t xml:space="preserve">34.02.06</t>
  </si>
  <si>
    <t xml:space="preserve">cuba retangular de apoio 60cm com deck branco | Deca | código: l.13060.m.17</t>
  </si>
  <si>
    <t xml:space="preserve">34.02.07</t>
  </si>
  <si>
    <t xml:space="preserve">Cuba de semiencaixe, linha Slim, cor branco, cód.: L.61040.M.17. Ref.: Deca</t>
  </si>
  <si>
    <t xml:space="preserve">34.02.08</t>
  </si>
  <si>
    <t xml:space="preserve">Cuba de louça de semi-encaixe Deca retangular com mesa L.733.17</t>
  </si>
  <si>
    <t xml:space="preserve">34.02.09</t>
  </si>
  <si>
    <t xml:space="preserve">Cuba de apoio quadrada com mesa, branca. Ref.: cód. L.73.17; Linha L; Deca</t>
  </si>
  <si>
    <t xml:space="preserve">34.02.10</t>
  </si>
  <si>
    <t xml:space="preserve">Cuba de apoio, modelo Ametista, acabamento branco. Ref.: Sabbia</t>
  </si>
  <si>
    <t xml:space="preserve">34.02.11</t>
  </si>
  <si>
    <t xml:space="preserve">Cuba de embutir retangular com vávula, em aço inox. Ref.: Bell Franke BCX 110-55; Franke. - Carwash</t>
  </si>
  <si>
    <t xml:space="preserve">34.02.12</t>
  </si>
  <si>
    <t xml:space="preserve">34.02.13</t>
  </si>
  <si>
    <t xml:space="preserve">Torneira de mesa bica baixa para lavatório unic cromado | deca | código 1197.c90 |   restritor de 6,0 l/mim (código: 4224.000)</t>
  </si>
  <si>
    <t xml:space="preserve">34.02.14</t>
  </si>
  <si>
    <t xml:space="preserve">Torneira de mesa bica baixa para lavatório link cromado | deca | código 1197.c.lnk |  restritor de 6,0 l/mim |</t>
  </si>
  <si>
    <t xml:space="preserve">34.02.15</t>
  </si>
  <si>
    <t xml:space="preserve">Torneira de mesa, linha Level, bica baixa, acabamento cromado, cód.:1197.C26. Ref.: Deca</t>
  </si>
  <si>
    <t xml:space="preserve">34.02.16</t>
  </si>
  <si>
    <t xml:space="preserve">Torneira de mesa cromada com fechamento automático para lavatório. Ref.: cód. 1173.C.CONF.H2O; Linha Decamatic; Deca.</t>
  </si>
  <si>
    <t xml:space="preserve">34.02.17</t>
  </si>
  <si>
    <t xml:space="preserve">Torneira de mesa com sensor bivolt e bateria, linha Decalux, acabamento cromado, cód.: 1188.C.N. Ref.: Deca</t>
  </si>
  <si>
    <t xml:space="preserve">34.02.18</t>
  </si>
  <si>
    <t xml:space="preserve">Misturador monocomando de mesa bica alta para lavatório level cromado | deca | código 2885.c26 restritor de 6,0 l/mim (código: 4224.000) |Suite master</t>
  </si>
  <si>
    <t xml:space="preserve">34.02.19</t>
  </si>
  <si>
    <t xml:space="preserve">misturador monocomando de mesa bica baixa para lavatório level cromado | deca | código 2875.c26 restritor de 6,0 l/mim (código: 4224.000) - Demais suites</t>
  </si>
  <si>
    <t xml:space="preserve">34.02.20</t>
  </si>
  <si>
    <t xml:space="preserve">Misturador para bidê level cromado | deca | código 1895.c26 - Demais suites</t>
  </si>
  <si>
    <t xml:space="preserve">34.02.21</t>
  </si>
  <si>
    <t xml:space="preserve">Monocomando de mesa para lavatório, linha Mix&amp;Match, bica alta, acabamento grafite serrado, cód.: 01739770</t>
  </si>
  <si>
    <t xml:space="preserve">34.02.22</t>
  </si>
  <si>
    <t xml:space="preserve">Monocomando de mesa para lavatório, linha Mix&amp;Match, bica baixa, acabamento grafite escovado, cód.: 01739870
Obs.: Instalar Cardal para aquecimento de água</t>
  </si>
  <si>
    <t xml:space="preserve">34.02.23</t>
  </si>
  <si>
    <t xml:space="preserve">Bica de mesa para lavatório, linha Mix&amp;Match, modelo 305, acabamento grafite escovado cód.:00916470 Ref.: Docol</t>
  </si>
  <si>
    <t xml:space="preserve">34.02.24</t>
  </si>
  <si>
    <t xml:space="preserve">Acionador Mix&amp;Match 305, acab.: Grafite escovado</t>
  </si>
  <si>
    <t xml:space="preserve">34.02.25</t>
  </si>
  <si>
    <t xml:space="preserve">Misturador de piso, linha Arthur Casas, acabamento cromado, cód.: 1871.C101. Ref.: Deca</t>
  </si>
  <si>
    <t xml:space="preserve">34.02.26</t>
  </si>
  <si>
    <t xml:space="preserve">34.02.27</t>
  </si>
  <si>
    <t xml:space="preserve">Válvula cromada para lavatório</t>
  </si>
  <si>
    <t xml:space="preserve">34.02.28</t>
  </si>
  <si>
    <t xml:space="preserve">Sifão para lavatório cromado. Ref.: cód. 1684.C.100.112; Deca</t>
  </si>
  <si>
    <t xml:space="preserve">34.03</t>
  </si>
  <si>
    <t xml:space="preserve">Pias</t>
  </si>
  <si>
    <t xml:space="preserve">34.03.01</t>
  </si>
  <si>
    <t xml:space="preserve">Cuba de embutir mekal LR-70 70x40x23 cm aço escovado, linha rett</t>
  </si>
  <si>
    <t xml:space="preserve">34.03.02</t>
  </si>
  <si>
    <t xml:space="preserve">Cuba redonda para bar ou cozinha cr38 | 38x38 | escovada | mekal</t>
  </si>
  <si>
    <t xml:space="preserve">34.03.03</t>
  </si>
  <si>
    <t xml:space="preserve">Cuba de embutir retangular com vávula, em aço inox. Ref.: Bell Franke BCX 110-55; Franke.</t>
  </si>
  <si>
    <t xml:space="preserve">34.03.04</t>
  </si>
  <si>
    <t xml:space="preserve">Cuba dupla de embutir em aço inox. Ref.: Bell Franke BCX 120-35; Franke.</t>
  </si>
  <si>
    <t xml:space="preserve">34.03.05</t>
  </si>
  <si>
    <t xml:space="preserve">Cuba Design Collection Quadrum 50 em Aço Inox com Acabamento Scotch Brite. Cód Ref.: REF 94007103. Ref.: Tramontina</t>
  </si>
  <si>
    <t xml:space="preserve">34.03.06</t>
  </si>
  <si>
    <t xml:space="preserve">Cuba Design Collection Quadrum 70 Edição Especial. Cód Ref.: REF 94000109. Ref.: Tramontina.</t>
  </si>
  <si>
    <t xml:space="preserve">34.03.07</t>
  </si>
  <si>
    <t xml:space="preserve">Misturador monocomando de mesa para cozinha level | cromado | deca | código: 2271.c26 - Circ. Estar intimo</t>
  </si>
  <si>
    <t xml:space="preserve">34.03.08</t>
  </si>
  <si>
    <t xml:space="preserve">'Torneira de parede com arejador, para Jardim e Tanque, cromado. Ref.: cód. 1154.C37; Linha Izy; Deca.</t>
  </si>
  <si>
    <t xml:space="preserve">34.03.09</t>
  </si>
  <si>
    <t xml:space="preserve">Torneira de mesa de 90° com bica móvel para Cozinha, cromada. Ref.: cód. 1166.C.LNK; Linha Link, Deca.</t>
  </si>
  <si>
    <t xml:space="preserve">34.03.10</t>
  </si>
  <si>
    <t xml:space="preserve">Misturador monocomando deca de mesa para cozinha level cromado | deca | código 2271.c26</t>
  </si>
  <si>
    <t xml:space="preserve">34.03.11</t>
  </si>
  <si>
    <t xml:space="preserve">Monocomando de mesa, modelo Angolare, acabamento Scoth Brite, cód.: 94520022. Ref.: Tramontina</t>
  </si>
  <si>
    <t xml:space="preserve">34.03.12</t>
  </si>
  <si>
    <t xml:space="preserve">Misturador Monocomando Monde Filter Plus em Aço Inox com Saída Adicional para Água Filtrada + Filtro 3M. Cód Ref.:  REF 94520025. Ref.: Tramontina</t>
  </si>
  <si>
    <t xml:space="preserve">34.03.13</t>
  </si>
  <si>
    <t xml:space="preserve">Misturador Monocomando Monde Filter Plus em Aço Inox com Saída Adicional para Água Filtrada + Filtro 3M. Cód Ref.:  REF 94520025. Ref.: Tramontina.</t>
  </si>
  <si>
    <t xml:space="preserve">34.03.14</t>
  </si>
  <si>
    <t xml:space="preserve">34.03.15</t>
  </si>
  <si>
    <t xml:space="preserve">Válvula cromada para pia americana</t>
  </si>
  <si>
    <t xml:space="preserve">34.03.16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</si>
  <si>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</si>
  <si>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</si>
  <si>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</si>
  <si>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</si>
  <si>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de aço inox de embutir CT-60 escovado mekal</t>
  </si>
  <si>
    <t xml:space="preserve">34.04.02</t>
  </si>
  <si>
    <t xml:space="preserve">Tanque em cerâmica 18L cor branco fosco. Ref.: cód.TQ.01.17.; Deca.</t>
  </si>
  <si>
    <t xml:space="preserve">34.04.03</t>
  </si>
  <si>
    <t xml:space="preserve">Torneira de mesa de 90 graus com bica móvel para cozinha link cromado | deca | código: 1166.c.lnk</t>
  </si>
  <si>
    <t xml:space="preserve">34.04.04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</si>
  <si>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</si>
  <si>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</si>
  <si>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</si>
  <si>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</si>
  <si>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</si>
  <si>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Sifão para cozinha e tanque, cromado. Ref.: cód. 1680.C.114; Deca.</t>
  </si>
  <si>
    <t xml:space="preserve">34.05</t>
  </si>
  <si>
    <t xml:space="preserve">Banho</t>
  </si>
  <si>
    <t xml:space="preserve">34.05.01</t>
  </si>
  <si>
    <t xml:space="preserve">INT - Chuveiro de parede Techshower, Docol, acab.: cromado - prever sistema de aquecimento</t>
  </si>
  <si>
    <t xml:space="preserve">34.05.02</t>
  </si>
  <si>
    <t xml:space="preserve">Chuveiro com tubo de parede cromado. Ref.: cód 1955.C.STD, linha flex Deca</t>
  </si>
  <si>
    <t xml:space="preserve">34.05.03</t>
  </si>
  <si>
    <t xml:space="preserve">Chuveiro de parede com tubo reto, linha AcquaPlus, acabamento cromado, cód.: 1990.C.CT. Ref.: Deca</t>
  </si>
  <si>
    <t xml:space="preserve">34.05.04</t>
  </si>
  <si>
    <t xml:space="preserve">Registro de pressão com acabamento para chuveiro elétrico</t>
  </si>
  <si>
    <t xml:space="preserve">34.05.05</t>
  </si>
  <si>
    <t xml:space="preserve">INT - Acionador monocomando para chuveiro, Mix &amp;Match Docol, acab.: cromado</t>
  </si>
  <si>
    <t xml:space="preserve">34.05.06</t>
  </si>
  <si>
    <t xml:space="preserve">INT - Chuveiro Externo de piso, acabamento brushed, cód.:DK5123B. Ref.:Doka</t>
  </si>
  <si>
    <t xml:space="preserve">34.06</t>
  </si>
  <si>
    <t xml:space="preserve">Acessibilidade</t>
  </si>
  <si>
    <t xml:space="preserve">34.06.01</t>
  </si>
  <si>
    <t xml:space="preserve">Barras de apoio, acabamento grafite serrado. Ref.: Docol inox L=40cm</t>
  </si>
  <si>
    <t xml:space="preserve">34.06.02</t>
  </si>
  <si>
    <t xml:space="preserve">Barra de apoio em aço polido 70cm. Ref.: cód. 2310.I.070.POL; Linha Conforto; Deca.</t>
  </si>
  <si>
    <t xml:space="preserve">34.06.03</t>
  </si>
  <si>
    <t xml:space="preserve">Barras de apoio, acabamento grafite serrado. Ref.: Docol inox L=80cm</t>
  </si>
  <si>
    <t xml:space="preserve">34.06.04</t>
  </si>
  <si>
    <t xml:space="preserve">Barra de apoio em aço polido 80cm. Ref.: cód. 2310.I.080.POL; Linha Conforto; Deca.</t>
  </si>
  <si>
    <t xml:space="preserve">34.06.05</t>
  </si>
  <si>
    <t xml:space="preserve">Barra de apoio em aço polido 40cm. Ref.: cód. 2310.I.040.POL; Linha Conforto; Deca.</t>
  </si>
  <si>
    <t xml:space="preserve">34.06.06</t>
  </si>
  <si>
    <t xml:space="preserve">Barra lateral fixa em aço polido 30cm. Ref.: cód. 2373.I.030.POL; Linha Conforto; Deca.</t>
  </si>
  <si>
    <t xml:space="preserve">34.06.07</t>
  </si>
  <si>
    <t xml:space="preserve">Cadeira de banho em aço polido. Ref.: cód. 2356.I.POL; Linha Conforto; Deca.</t>
  </si>
  <si>
    <t xml:space="preserve">34.07</t>
  </si>
  <si>
    <t xml:space="preserve">34.07.01</t>
  </si>
  <si>
    <t xml:space="preserve">Torneira de parede com arejador, para Jardim e Tanque, cromado. Ref.: cód. 1154.C37; Linha Izy; Deca</t>
  </si>
  <si>
    <t xml:space="preserve">34.07.02</t>
  </si>
  <si>
    <t xml:space="preserve">INT - Papeleira/ toalheiro dispensador com papel interfolhado</t>
  </si>
  <si>
    <t xml:space="preserve">34.07.03</t>
  </si>
  <si>
    <t xml:space="preserve">INT - Toalheiro de embutir na alvenaria</t>
  </si>
  <si>
    <t xml:space="preserve">34.07.04</t>
  </si>
  <si>
    <t xml:space="preserve">INT - Protetor sanitário</t>
  </si>
  <si>
    <t xml:space="preserve">34.07.05</t>
  </si>
  <si>
    <t xml:space="preserve">INT - Dispenser de sabão de mesa com sensor - Prever recurso elétrico</t>
  </si>
  <si>
    <t xml:space="preserve">34.07.06</t>
  </si>
  <si>
    <t xml:space="preserve">INT - Lixeira a ser definida</t>
  </si>
  <si>
    <t xml:space="preserve">34.07.07</t>
  </si>
  <si>
    <t xml:space="preserve">INT - Dispensador de sabão com sensor Presence, Docol</t>
  </si>
  <si>
    <t xml:space="preserve">34.07.08</t>
  </si>
  <si>
    <t xml:space="preserve">INT - Porta absorvente</t>
  </si>
  <si>
    <t xml:space="preserve">34.07.09</t>
  </si>
  <si>
    <t xml:space="preserve">Dispensador eletrônico de sabão com sensor, linha Decalux, acabamento cromado, cód.: 2016.C. Ref.:Deca</t>
  </si>
  <si>
    <t xml:space="preserve">34.07.10</t>
  </si>
  <si>
    <t xml:space="preserve">Banheira de hidromassagem</t>
  </si>
  <si>
    <t xml:space="preserve">34.07.11</t>
  </si>
  <si>
    <t xml:space="preserve">Metais para banheira de hidromassagem</t>
  </si>
  <si>
    <t xml:space="preserve">34.07.12</t>
  </si>
  <si>
    <t xml:space="preserve">Ralo Inox linear</t>
  </si>
  <si>
    <t xml:space="preserve">34.07.13</t>
  </si>
  <si>
    <t xml:space="preserve">Acabamento cromado para registros de gaveta e pressão</t>
  </si>
  <si>
    <t xml:space="preserve">07/04/2026</t>
  </si>
  <si>
    <t xml:space="preserve">23/01/2029</t>
  </si>
  <si>
    <t xml:space="preserve">35.01</t>
  </si>
  <si>
    <t xml:space="preserve">Latex Acrílico</t>
  </si>
  <si>
    <t xml:space="preserve">35.01.01</t>
  </si>
  <si>
    <t xml:space="preserve">19/05/2028</t>
  </si>
  <si>
    <t xml:space="preserve">35.01.02</t>
  </si>
  <si>
    <t xml:space="preserve">35.01.03</t>
  </si>
  <si>
    <t xml:space="preserve">14/05/2027</t>
  </si>
  <si>
    <t xml:space="preserve">35.01.04</t>
  </si>
  <si>
    <t xml:space="preserve">INT - Pintura acrílica sobre paredes - gesso cleneo quadriculado (2 demãos Latex acrílico)</t>
  </si>
  <si>
    <t xml:space="preserve">35.01.05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</si>
  <si>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</si>
  <si>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</si>
  <si>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</si>
  <si>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</si>
  <si>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</si>
  <si>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35.03</t>
  </si>
  <si>
    <t xml:space="preserve">Especiais</t>
  </si>
  <si>
    <t xml:space="preserve">11/10/2027</t>
  </si>
  <si>
    <t xml:space="preserve">35.03.01</t>
  </si>
  <si>
    <t xml:space="preserve">Pintura texturizada acrílica fosca ref.: Terra fértil; Suvinil</t>
  </si>
  <si>
    <t xml:space="preserve">35.03.02</t>
  </si>
  <si>
    <t xml:space="preserve">Pintura texturizada rolada fosca branca. Ref. Branco neve - sobre reboco</t>
  </si>
  <si>
    <t xml:space="preserve">35.04</t>
  </si>
  <si>
    <t xml:space="preserve">Pintura de pisos</t>
  </si>
  <si>
    <t xml:space="preserve">12/11/2027</t>
  </si>
  <si>
    <t xml:space="preserve">03/03/2028</t>
  </si>
  <si>
    <t xml:space="preserve">35.04.01</t>
  </si>
  <si>
    <t xml:space="preserve">Pintura de demarcação de vagas em pintura epóxi fosca de tom cinza médio com requadro em faixa de pintura epóxi fosca de tom cinza chumbo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</si>
  <si>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</si>
  <si>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</si>
  <si>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</si>
  <si>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</si>
  <si>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</si>
  <si>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</si>
  <si>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</si>
  <si>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</si>
  <si>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</si>
  <si>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Desbaste de rebarbas, estuque e aplicação de silicone hidrofugante sobre superfícies de concreto aparente (2 demãos silicone incolor hidrofugante) - Teto garagem</t>
  </si>
  <si>
    <t xml:space="preserve">35.07</t>
  </si>
  <si>
    <t xml:space="preserve">35.07.01</t>
  </si>
  <si>
    <t xml:space="preserve">Pintura em piso epóxi monolítico de tom cinza médio, com arremate em faixa de pintura epóxi fosca de cor cinza chumbo - Vagas</t>
  </si>
  <si>
    <t xml:space="preserve">35.07.02</t>
  </si>
  <si>
    <t xml:space="preserve">Pintura/Textura desempenada nas paredes das garagens</t>
  </si>
  <si>
    <t xml:space="preserve">35.07.03</t>
  </si>
  <si>
    <t xml:space="preserve">Pintura rolada no teto das garagens</t>
  </si>
  <si>
    <t xml:space="preserve">11/02/2028</t>
  </si>
  <si>
    <t xml:space="preserve">35.07.04</t>
  </si>
  <si>
    <t xml:space="preserve">INT - Pintura com tinta mineral, cor 930, acabamento CQ. Ref.: Terracor. Amostra a ser aprovada pela GPA&amp;A</t>
  </si>
  <si>
    <t xml:space="preserve">09/12/2027</t>
  </si>
  <si>
    <t xml:space="preserve">02/02/2026</t>
  </si>
  <si>
    <t xml:space="preserve">01/12/2028</t>
  </si>
  <si>
    <t xml:space="preserve">36.01</t>
  </si>
  <si>
    <t xml:space="preserve">Serviços de Paisagismo</t>
  </si>
  <si>
    <t xml:space="preserve">36.01.01</t>
  </si>
  <si>
    <t xml:space="preserve">Drenagens/irrigação especiais para Jardins</t>
  </si>
  <si>
    <t xml:space="preserve">36.01.02</t>
  </si>
  <si>
    <t xml:space="preserve">Paisagismo - Incluso terra vegetal</t>
  </si>
  <si>
    <t xml:space="preserve">36.01.03</t>
  </si>
  <si>
    <t xml:space="preserve">PSG - Bosque  - Incluso terra vegetal</t>
  </si>
  <si>
    <t xml:space="preserve">28/04/2027</t>
  </si>
  <si>
    <t xml:space="preserve">36.01.04</t>
  </si>
  <si>
    <t xml:space="preserve">Transporte e logistica vertical de material para execução de paisagismo em pavimentos elevados</t>
  </si>
  <si>
    <t xml:space="preserve">07/01/2027</t>
  </si>
  <si>
    <t xml:space="preserve">13/02/2029</t>
  </si>
  <si>
    <t xml:space="preserve">37.01</t>
  </si>
  <si>
    <t xml:space="preserve">Despesas Gerais</t>
  </si>
  <si>
    <t xml:space="preserve">37.01.01</t>
  </si>
  <si>
    <t xml:space="preserve">Arremates Finais/check list</t>
  </si>
  <si>
    <t xml:space="preserve">03/12/2027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</si>
  <si>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</si>
  <si>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</si>
  <si>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</si>
  <si>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</si>
  <si>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</si>
  <si>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</si>
  <si>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</si>
  <si>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</si>
  <si>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21/09/2027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</si>
  <si>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</si>
  <si>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</si>
  <si>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</si>
  <si>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</si>
  <si>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</si>
  <si>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20/03/2028</t>
  </si>
  <si>
    <t xml:space="preserve">23/05/2028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</si>
  <si>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</si>
  <si>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</si>
  <si>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</si>
  <si>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</si>
  <si>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</si>
  <si>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</si>
  <si>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</si>
  <si>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</si>
  <si>
    <t xml:space="preserve">Projeto Ed. Jardim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</si>
  <si>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</si>
  <si>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</si>
  <si>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</si>
  <si>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</si>
  <si>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</si>
  <si>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</si>
  <si>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</si>
  <si>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</si>
  <si>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</si>
  <si>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</si>
  <si>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</si>
  <si>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</si>
  <si>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</si>
  <si>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</si>
  <si>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</si>
  <si>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</si>
  <si>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</si>
  <si>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</si>
  <si>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</si>
  <si>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</si>
  <si>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</si>
  <si>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</si>
  <si>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</si>
  <si>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DEMOLIÇÃO FASE 1</t>
  </si>
  <si>
    <t xml:space="preserve">GERAL</t>
  </si>
  <si>
    <t xml:space="preserve">Demolição fase 1</t>
  </si>
  <si>
    <t xml:space="preserve">SIM</t>
  </si>
  <si>
    <t xml:space="preserve">TÉRREO - GARAGENS</t>
  </si>
  <si>
    <t xml:space="preserve">Terraplanagem Fase 1</t>
  </si>
  <si>
    <t xml:space="preserve">Contenção</t>
  </si>
  <si>
    <t xml:space="preserve">Terraplanagem Fase 2 - Retirada Terra Contenção</t>
  </si>
  <si>
    <t xml:space="preserve">Fundação profunda</t>
  </si>
  <si>
    <t xml:space="preserve">Terraplanagem Fase 3</t>
  </si>
  <si>
    <t xml:space="preserve">FUNDAÇÃO SUPERFICIAL - TRECHO B</t>
  </si>
  <si>
    <t xml:space="preserve">Fundação superficial - trecho b</t>
  </si>
  <si>
    <t xml:space="preserve">TÉRREO - GARAGENS - Parte 1</t>
  </si>
  <si>
    <t xml:space="preserve">RETIRADA DE TERRA DE FUNDAÇÃO(BOTA FORA)</t>
  </si>
  <si>
    <t xml:space="preserve">Retirada de terra de fundação(bota fora)</t>
  </si>
  <si>
    <t xml:space="preserve">Estacas E44 a E176</t>
  </si>
  <si>
    <t xml:space="preserve">FUNDAÇÃO SUPERFICIAL - TRECHO C - N948</t>
  </si>
  <si>
    <t xml:space="preserve">Fundação superficial - trecho c - n948</t>
  </si>
  <si>
    <t xml:space="preserve">NÃO</t>
  </si>
  <si>
    <t xml:space="preserve">Vigas Coroamento E44 a E176</t>
  </si>
  <si>
    <t xml:space="preserve">FUNDAÇÃO PROFUNDA - TRECHO A</t>
  </si>
  <si>
    <t xml:space="preserve">Fundação profunda - trecho a</t>
  </si>
  <si>
    <t xml:space="preserve">Fechamento entre Estacas</t>
  </si>
  <si>
    <t xml:space="preserve">FUNDAÇÃO PROFUNDA - TRECHO C</t>
  </si>
  <si>
    <t xml:space="preserve">Fundação profunda - trecho c</t>
  </si>
  <si>
    <t xml:space="preserve">3º PAV. - PILOTIS</t>
  </si>
  <si>
    <t xml:space="preserve">FUNDAÇÃO SUPERFICIAL - TRECHO C - N941</t>
  </si>
  <si>
    <t xml:space="preserve">Fundação superficial - trecho c - n941</t>
  </si>
  <si>
    <t xml:space="preserve">Estacas E1 a E43</t>
  </si>
  <si>
    <t xml:space="preserve">Fundação superficial</t>
  </si>
  <si>
    <t xml:space="preserve">Vigas Coroamento E1 a E43</t>
  </si>
  <si>
    <t xml:space="preserve">ESTRUTURA EMBASAMENTO B</t>
  </si>
  <si>
    <t xml:space="preserve">Estrutura embasamento b</t>
  </si>
  <si>
    <t xml:space="preserve">ESTRUTURA EMBASAMENTO B - MEDIÇÃO</t>
  </si>
  <si>
    <t xml:space="preserve">Estrutura embasamento b - medição</t>
  </si>
  <si>
    <t xml:space="preserve">FUNDAÇÃO SUPERFICIAL - TRECHO A (2º ETAPA)</t>
  </si>
  <si>
    <t xml:space="preserve">Fundação superficial - trecho a (2º etapa)</t>
  </si>
  <si>
    <t xml:space="preserve">Estaca Escavada</t>
  </si>
  <si>
    <t xml:space="preserve">FUNDAÇÃO SUPERFICIAL - TRECHO A (4º ETAPA)</t>
  </si>
  <si>
    <t xml:space="preserve">Fundação superficial - trecho a (4º etapa)</t>
  </si>
  <si>
    <t xml:space="preserve">DRENAGEM</t>
  </si>
  <si>
    <t xml:space="preserve">Drenagem</t>
  </si>
  <si>
    <t xml:space="preserve">MARCAÇÃO - B526 | B523 | B521 | B519 | B517 | B515 | B509 | B507 | B508</t>
  </si>
  <si>
    <t xml:space="preserve">FUNDAÇÃO SUPERFICIAL - TRECHO A (ETAPA FINAL)</t>
  </si>
  <si>
    <t xml:space="preserve">Fundação superficial - trecho a (etapa final)</t>
  </si>
  <si>
    <t xml:space="preserve">ESCAVAÇÃO - B507</t>
  </si>
  <si>
    <t xml:space="preserve">ESTRUTURA TORRE A</t>
  </si>
  <si>
    <t xml:space="preserve">Estrutura torre a</t>
  </si>
  <si>
    <t xml:space="preserve">ARRASAMENTO - B526 | B523 | B521 | B519 | B517 | B515 | B509 | B507 | B508</t>
  </si>
  <si>
    <t xml:space="preserve">ESTRUTURA TORRE</t>
  </si>
  <si>
    <t xml:space="preserve">Estrutura torre</t>
  </si>
  <si>
    <t xml:space="preserve">FORMA - B523 | B521 | B519 | B517 | B515 | B509 | B508</t>
  </si>
  <si>
    <t xml:space="preserve">ESTRUTURA EMBASAMENTO C</t>
  </si>
  <si>
    <t xml:space="preserve">Estrutura embasamento c</t>
  </si>
  <si>
    <t xml:space="preserve">PREPARAÇÃO DO BLOCO - B526 | B507</t>
  </si>
  <si>
    <t xml:space="preserve">ESTRUTURA EMBASAMENTO C - MEDIÇÃO</t>
  </si>
  <si>
    <t xml:space="preserve">Estrutura embasamento c - medição</t>
  </si>
  <si>
    <t xml:space="preserve">ARMAÇÃO - B526 | B523 | B521 | B519 | B517 | B515 | B509 | B507 | B508</t>
  </si>
  <si>
    <t xml:space="preserve">ALVENARIA BLOCO CHEIO + ACERTO DE TALUDE</t>
  </si>
  <si>
    <t xml:space="preserve">Alvenaria bloco cheio + acerto de talude</t>
  </si>
  <si>
    <t xml:space="preserve">ESTRUTURA TORRE A - LOOKAHEAD</t>
  </si>
  <si>
    <t xml:space="preserve">Estrutura torre a - lookahead</t>
  </si>
  <si>
    <t xml:space="preserve">TRECHO C</t>
  </si>
  <si>
    <t xml:space="preserve">ESTUQUE - SETOR B</t>
  </si>
  <si>
    <t xml:space="preserve">Estuque - setor b</t>
  </si>
  <si>
    <t xml:space="preserve">ESTRUTURA TORRE - GARDEN - LOOKAEHAD</t>
  </si>
  <si>
    <t xml:space="preserve">Estrutura torre - garden - lookaehad</t>
  </si>
  <si>
    <t xml:space="preserve">Armação bloco/Cinta equipe 2 - V303/V301|BF7C/BF16/V332|BF6C/BF15c/V330||BF5C/BF14C/V328</t>
  </si>
  <si>
    <t xml:space="preserve">ALVENARIA - POSTERIOR E LATERAL ESQUERDA - SETOR C</t>
  </si>
  <si>
    <t xml:space="preserve">Alvenaria - posterior e lateral esquerda - setor c</t>
  </si>
  <si>
    <t xml:space="preserve">Armação bloco/Cinta equipe 2 - |BF12C/BF3C/V322|BF2C/BF11C/V320|BF10C/BF1C/V318|BF10C/B602/B601</t>
  </si>
  <si>
    <t xml:space="preserve">VIGA SOLTEIRA</t>
  </si>
  <si>
    <t xml:space="preserve">Viga solteira</t>
  </si>
  <si>
    <t xml:space="preserve">VIGA INVERTIDA</t>
  </si>
  <si>
    <t xml:space="preserve">Viga invertida</t>
  </si>
  <si>
    <t xml:space="preserve">Fundação profunda - P702q / P702r|P702d / P702 o|P702j / P702s||P702n / P6a</t>
  </si>
  <si>
    <t xml:space="preserve">ENTRADA DE ENERGIA</t>
  </si>
  <si>
    <t xml:space="preserve">Entrada de energia</t>
  </si>
  <si>
    <t xml:space="preserve">Fundação profunda - P6b|P6c|P18a|P18b|P19b / P107</t>
  </si>
  <si>
    <t xml:space="preserve">PAISAGISMO</t>
  </si>
  <si>
    <t xml:space="preserve">Paisagismo</t>
  </si>
  <si>
    <t xml:space="preserve">Fundação profunda - P19a / P26c / P331/ P101|P25a / P108/ P109|P25b / P102 / P105|P26a / P110 / P106|P26b / P111/ P112</t>
  </si>
  <si>
    <t xml:space="preserve">RAMAL DE ENTRADA - CEMIG</t>
  </si>
  <si>
    <t xml:space="preserve">Ramal de entrada - cemig</t>
  </si>
  <si>
    <t xml:space="preserve">ALVENARIA FECHAMENTO POSTERIOR C</t>
  </si>
  <si>
    <t xml:space="preserve">Alvenaria fechamento posterior c</t>
  </si>
  <si>
    <t xml:space="preserve">Fundação profunda - P318 / P319 / P312</t>
  </si>
  <si>
    <t xml:space="preserve">RESERVATÓRIO DE ÁGUA DE REUSO</t>
  </si>
  <si>
    <t xml:space="preserve">Reservatório de água de reuso</t>
  </si>
  <si>
    <t xml:space="preserve">Fundação profunda - P305 / P306 / P313</t>
  </si>
  <si>
    <t xml:space="preserve">REBOCO - SETOR B</t>
  </si>
  <si>
    <t xml:space="preserve">Reboco - setor b</t>
  </si>
  <si>
    <t xml:space="preserve">Fundação profunda - P314 / P315 / P307</t>
  </si>
  <si>
    <t xml:space="preserve">ESTUQUE - SETOR C</t>
  </si>
  <si>
    <t xml:space="preserve">Estuque - setor c</t>
  </si>
  <si>
    <t xml:space="preserve">Fundação profunda - P316 / P308 / P321</t>
  </si>
  <si>
    <t xml:space="preserve">ALVENARIA RAMPA B</t>
  </si>
  <si>
    <t xml:space="preserve">Alvenaria rampa b</t>
  </si>
  <si>
    <t xml:space="preserve">Fundação profunda - P324 / P323</t>
  </si>
  <si>
    <t xml:space="preserve">ALVENARIA FECHAMENTO LATERAL - SETOR C</t>
  </si>
  <si>
    <t xml:space="preserve">Alvenaria fechamento lateral - setor c</t>
  </si>
  <si>
    <t xml:space="preserve">ESTUQUE - SETOR A</t>
  </si>
  <si>
    <t xml:space="preserve">Estuque - setor a</t>
  </si>
  <si>
    <t xml:space="preserve">Escavação de blocos (equipe de 3) - B301/B310/B317|C318/C317/C301/C306/C311|B302/B311/B318|C321/C320/C302|B303/B312/B319</t>
  </si>
  <si>
    <t xml:space="preserve">POÇO ARTESIANO</t>
  </si>
  <si>
    <t xml:space="preserve">Poço artesiano</t>
  </si>
  <si>
    <t xml:space="preserve">Escavação de blocos (equipe de 3) - C325/C324/C307/C310|B326/B327/B328|C314/C315/C314/C319|B328/B329/C322/C315/C323|B304/B313/B320</t>
  </si>
  <si>
    <t xml:space="preserve">ALVENARIA - SETOR B</t>
  </si>
  <si>
    <t xml:space="preserve">Alvenaria - setor b</t>
  </si>
  <si>
    <t xml:space="preserve">Escavação de blocos (equipe de 3) - VA5/B306|VA1/B307|B316/C308/C309|C331/B308/C330|B321/B323/C329</t>
  </si>
  <si>
    <t xml:space="preserve">LIMPEZA DE ETULHO E MADEIRA - SETOR B</t>
  </si>
  <si>
    <t xml:space="preserve">Limpeza de etulho e madeira - setor b</t>
  </si>
  <si>
    <t xml:space="preserve">ALVENARIA CASA MAQUINAS A</t>
  </si>
  <si>
    <t xml:space="preserve">Alvenaria casa maquinas a</t>
  </si>
  <si>
    <t xml:space="preserve">2º PAV. GARAGEM.</t>
  </si>
  <si>
    <t xml:space="preserve">VIGAS V31, V403 E V405 - TERRAÇO SALÃO DE FESTA</t>
  </si>
  <si>
    <t xml:space="preserve">Vigas v31, v403 e v405 - terraço salão de festa</t>
  </si>
  <si>
    <t xml:space="preserve">Montagem de escoramento e pilares - escoras e longarinas </t>
  </si>
  <si>
    <t xml:space="preserve">ALVENARIA ÁREA SOCIAL</t>
  </si>
  <si>
    <t xml:space="preserve">Alvenaria área social</t>
  </si>
  <si>
    <t xml:space="preserve">Barroteamento - peças 6,5 x 6,5</t>
  </si>
  <si>
    <t xml:space="preserve">Alvenaria</t>
  </si>
  <si>
    <t xml:space="preserve">Forro </t>
  </si>
  <si>
    <t xml:space="preserve">INFRAESTRUTURA ENTERRADA - 1º QUADRANTE</t>
  </si>
  <si>
    <t xml:space="preserve">Infraestrutura enterrada - 1º quadrante</t>
  </si>
  <si>
    <t xml:space="preserve">Montagem de armação</t>
  </si>
  <si>
    <t xml:space="preserve">REBOCO - SETOR C</t>
  </si>
  <si>
    <t xml:space="preserve">Reboco - setor c</t>
  </si>
  <si>
    <t xml:space="preserve">Lançamento de armação</t>
  </si>
  <si>
    <t xml:space="preserve">ÁREA DE VIVÊNCIA</t>
  </si>
  <si>
    <t xml:space="preserve">Área de vivência</t>
  </si>
  <si>
    <t xml:space="preserve">Concreto - etapa 1 </t>
  </si>
  <si>
    <t xml:space="preserve">ALVENARIA EXTERNA</t>
  </si>
  <si>
    <t xml:space="preserve">Alvenaria externa</t>
  </si>
  <si>
    <t xml:space="preserve">Concreto - etapa 2</t>
  </si>
  <si>
    <t xml:space="preserve">CAMINHO DO CLIENTE</t>
  </si>
  <si>
    <t xml:space="preserve">Caminho do cliente</t>
  </si>
  <si>
    <t xml:space="preserve">Protensão - amarração de galgas e furos na forma</t>
  </si>
  <si>
    <t xml:space="preserve">REBOCO INTERNO</t>
  </si>
  <si>
    <t xml:space="preserve">Reboco interno</t>
  </si>
  <si>
    <t xml:space="preserve">Protensão - corte e preblocagem</t>
  </si>
  <si>
    <t xml:space="preserve">REBOCO - SETOR A</t>
  </si>
  <si>
    <t xml:space="preserve">Reboco - setor a</t>
  </si>
  <si>
    <t xml:space="preserve">Protensão - subida dos cabos</t>
  </si>
  <si>
    <t xml:space="preserve">INFRAESTRUTURA ELÉTRICA - TETO</t>
  </si>
  <si>
    <t xml:space="preserve">Infraestrutura elétrica - teto</t>
  </si>
  <si>
    <t xml:space="preserve">Protensão - lançamento de cabos</t>
  </si>
  <si>
    <t xml:space="preserve">INSTALAÇÕES ELÉTRICAS E ESPECIAIS - SETOR C</t>
  </si>
  <si>
    <t xml:space="preserve">Inst. elétricas e especiais - setor c</t>
  </si>
  <si>
    <t xml:space="preserve">Fechamento painel interno - viga invertida - V205, V203, V204 e V207</t>
  </si>
  <si>
    <t xml:space="preserve">CONTRAPISO</t>
  </si>
  <si>
    <t xml:space="preserve">Contrapiso</t>
  </si>
  <si>
    <t xml:space="preserve">Concreto vigas invertidas</t>
  </si>
  <si>
    <t xml:space="preserve">PISO ARMADO - SETOR B</t>
  </si>
  <si>
    <t xml:space="preserve">Piso armado - setor b</t>
  </si>
  <si>
    <t xml:space="preserve">Protensão dos cabos</t>
  </si>
  <si>
    <t xml:space="preserve">INFRAESTRUTURA ENTERRADA - 2º QUADRANTE</t>
  </si>
  <si>
    <t xml:space="preserve">Infraestrutura enterrada - 2º quadrante</t>
  </si>
  <si>
    <t xml:space="preserve">INSTALAÇÕES ELÉTRICAS E ESPECIAIS - SETOR B</t>
  </si>
  <si>
    <t xml:space="preserve">Inst. elétricas e especiais - setor b</t>
  </si>
  <si>
    <t xml:space="preserve">TÉRREO - GARAGENS - Parte 2</t>
  </si>
  <si>
    <t xml:space="preserve">ÁREA DE VIVÊNCIA + SALAS DE JOGOS</t>
  </si>
  <si>
    <t xml:space="preserve">Área de vivência + salas de jogos</t>
  </si>
  <si>
    <t xml:space="preserve">CONCRETAGEM - BF1B | BF2B | B502 | B503 | B505 | B506 | BF3B | BF4B</t>
  </si>
  <si>
    <t xml:space="preserve">INFRAESTRUTURA ENTERRADA - 3º QUADRANTE</t>
  </si>
  <si>
    <t xml:space="preserve">Infraestrutura enterrada - 3º quadrante</t>
  </si>
  <si>
    <t xml:space="preserve">INFRAESTRUTURA ELÉTRICA - PAREDES</t>
  </si>
  <si>
    <t xml:space="preserve">Infraestrutura elétrica - paredes</t>
  </si>
  <si>
    <t xml:space="preserve">CONCRETAGEM - B526 | B523 | B521 | B519 | B517 | B515 | B509 | B507 | B508</t>
  </si>
  <si>
    <t xml:space="preserve">REGULARIZAÇÃO DE PISO PARA IMPERMEABILIZAÇÃO</t>
  </si>
  <si>
    <t xml:space="preserve">Regularização de piso para impermeabilização</t>
  </si>
  <si>
    <t xml:space="preserve">PISO ARMADO - SETOR C</t>
  </si>
  <si>
    <t xml:space="preserve">Piso armado - setor c</t>
  </si>
  <si>
    <t xml:space="preserve">Escavação de blocos  - B301/B310/B317|C318/C317/C301/C306/C311|B302/B311/B318|C321/C320/C302|B303/B312/B319 - Parte 2</t>
  </si>
  <si>
    <t xml:space="preserve">INSTALAÇÕES ELÉTRICAS E ESPECIAIS - SETOR A</t>
  </si>
  <si>
    <t xml:space="preserve">Inst. elétricas e especiais - setor a</t>
  </si>
  <si>
    <t xml:space="preserve">Escavação de blocos - C325/C324/C307/C310|B326/B327/B328|C314/C315/C314/C319|B328/B329/C322/C315/C323|B304/B313/B320 - Parte 2</t>
  </si>
  <si>
    <t xml:space="preserve">INFRAESTRUTURA ELÉTRICA (TETO) - SETOR B</t>
  </si>
  <si>
    <t xml:space="preserve">Infraestrutura elétrica (teto) - setor b</t>
  </si>
  <si>
    <t xml:space="preserve">Escavação de blocos - C327/C326|VA3/B330|C303/B305/C304|VA4/B314|VA2/B315</t>
  </si>
  <si>
    <t xml:space="preserve">REVESTIMENTO DE MASSA</t>
  </si>
  <si>
    <t xml:space="preserve">Revestimento de massa</t>
  </si>
  <si>
    <t xml:space="preserve">Escavação de blocos - VA5/B306|VA1/B307|B316/C308/C309|C331/B308/C330|B321/B323/C329 - Parte 2</t>
  </si>
  <si>
    <t xml:space="preserve">TALISCAMENTO</t>
  </si>
  <si>
    <t xml:space="preserve">Taliscamento</t>
  </si>
  <si>
    <t xml:space="preserve">Escavação de blocos  - C328/B324|C312/B331/C142|SC301|SC301|SC301</t>
  </si>
  <si>
    <t xml:space="preserve">DISTRIBUIÇÃO ELÉTRICA / QUADRO - SETOR B</t>
  </si>
  <si>
    <t xml:space="preserve">Distribuição elétrica / quadro - setor b</t>
  </si>
  <si>
    <t xml:space="preserve">Escavação de sapatas  - SC301|SC301|SC301||</t>
  </si>
  <si>
    <t xml:space="preserve">TRATAMENTO DE SHAFTS</t>
  </si>
  <si>
    <t xml:space="preserve">Tratamento de shafts</t>
  </si>
  <si>
    <t xml:space="preserve">Arrasamento de estacas  - B301/B310/B317||B302/B311/B318||B303/B312/B319</t>
  </si>
  <si>
    <t xml:space="preserve">PISCINA</t>
  </si>
  <si>
    <t xml:space="preserve">Piscina</t>
  </si>
  <si>
    <t xml:space="preserve">Arrasamento de estacas  - |B326/B327/B328||B328/B329|B304/B313/B320</t>
  </si>
  <si>
    <t xml:space="preserve">PRUMADA HIDROSSANITÁRIA</t>
  </si>
  <si>
    <t xml:space="preserve">Prumada hidrossanitária</t>
  </si>
  <si>
    <t xml:space="preserve">Arrasamento de estacas  - |B330|B305|B314|B315</t>
  </si>
  <si>
    <t xml:space="preserve">PISO ARMADO - SETOR A</t>
  </si>
  <si>
    <t xml:space="preserve">Piso armado - setor a</t>
  </si>
  <si>
    <t xml:space="preserve">Arrasamento de estacas  - B306|B307|B316|B308|B321/B323</t>
  </si>
  <si>
    <t xml:space="preserve">Inst. elétricas</t>
  </si>
  <si>
    <t xml:space="preserve">Arrasamento de estacas  - B324|B331|||</t>
  </si>
  <si>
    <t xml:space="preserve">Impermeabilização</t>
  </si>
  <si>
    <t xml:space="preserve">Preparação bloco - |B301/B310/B317||B302/B311/B318|</t>
  </si>
  <si>
    <t xml:space="preserve">DISTRIBUIÇÃO HIDROSSANITÁRIA</t>
  </si>
  <si>
    <t xml:space="preserve">Distribuição hidrossanitária</t>
  </si>
  <si>
    <t xml:space="preserve">Preparação bloco - B303/B312/B319||||B328/B329</t>
  </si>
  <si>
    <t xml:space="preserve">GÁS</t>
  </si>
  <si>
    <t xml:space="preserve">Gás</t>
  </si>
  <si>
    <t xml:space="preserve">Preparação bloco - B304/B313/B320|||B330/B305/B314|</t>
  </si>
  <si>
    <t xml:space="preserve">ALVENARIA - SETOR C</t>
  </si>
  <si>
    <t xml:space="preserve">Alvenaria - setor c</t>
  </si>
  <si>
    <t xml:space="preserve">Preparação bloco - |B315/B306|||B316/B308</t>
  </si>
  <si>
    <t xml:space="preserve">DISTRIBUIÇÃO HIDRÁULICA - SETOR B</t>
  </si>
  <si>
    <t xml:space="preserve">Distribuição hidráulica - setor b</t>
  </si>
  <si>
    <t xml:space="preserve">Preparação bloco - |B321/B323/B324|B331||</t>
  </si>
  <si>
    <t xml:space="preserve">FACHADA POSTERIOR - F1 (A)</t>
  </si>
  <si>
    <t xml:space="preserve">Fachada posterior - F1 (a)</t>
  </si>
  <si>
    <t xml:space="preserve">Concreto - nível 941 - SC301 - 1ª etapa</t>
  </si>
  <si>
    <t xml:space="preserve">INFRAESTRUTURA ELÉTRICA (TETO) - SETOR C</t>
  </si>
  <si>
    <t xml:space="preserve">Infraestrutura elétrica (teto) - setor c</t>
  </si>
  <si>
    <t xml:space="preserve">Concreto - nível 941 - SC301 - 2ª etapa</t>
  </si>
  <si>
    <t xml:space="preserve">SHAFT INTERNO INST. HIDRAÚLICAS</t>
  </si>
  <si>
    <t xml:space="preserve">Shaft interno inst. hidraúlicas</t>
  </si>
  <si>
    <t xml:space="preserve">Forma - sapata corrida SC01</t>
  </si>
  <si>
    <t xml:space="preserve">PRUMADA DE INCÊNDIO</t>
  </si>
  <si>
    <t xml:space="preserve">Prumada de incêndio</t>
  </si>
  <si>
    <t xml:space="preserve">Concreto - Setor C - blocos e cintas</t>
  </si>
  <si>
    <t xml:space="preserve">CONTRAMARCO</t>
  </si>
  <si>
    <t xml:space="preserve">Contramarco</t>
  </si>
  <si>
    <t xml:space="preserve">Inst. hidráulicas</t>
  </si>
  <si>
    <t xml:space="preserve">Lote 1 - armação de vigas e laje</t>
  </si>
  <si>
    <t xml:space="preserve">PRUMADA ELÉTRICA INFRA</t>
  </si>
  <si>
    <t xml:space="preserve">Prumada elétrica infra</t>
  </si>
  <si>
    <t xml:space="preserve">Lote 1 - protenção de cabos - lançamento de cabos - V225 e V213</t>
  </si>
  <si>
    <t xml:space="preserve">ALVENARIA - SETOR A</t>
  </si>
  <si>
    <t xml:space="preserve">Alvenaria - setor a</t>
  </si>
  <si>
    <t xml:space="preserve">Lote 1 - fechamento do painel externo das vigas V211 e V213</t>
  </si>
  <si>
    <t xml:space="preserve">DISTRIBUIÇÃO ELÉTRICA / QUADRO - SETOR C</t>
  </si>
  <si>
    <t xml:space="preserve">Distribuição elétrica / quadro - setor c</t>
  </si>
  <si>
    <t xml:space="preserve">Lote 1 - concreto laje L219</t>
  </si>
  <si>
    <t xml:space="preserve">DISTRIBUIÇÃO HIDRÁULICA - SETOR C</t>
  </si>
  <si>
    <t xml:space="preserve">Distribuição hidráulica - setor c</t>
  </si>
  <si>
    <t xml:space="preserve">Lote 1 - fechamento painel interno vigas V211, V213 e V212</t>
  </si>
  <si>
    <t xml:space="preserve">ENCUNHAMENTO</t>
  </si>
  <si>
    <t xml:space="preserve">Encunhamento</t>
  </si>
  <si>
    <t xml:space="preserve">Lote 1 - concreto das vigas invertidas V211, V213 e V212</t>
  </si>
  <si>
    <t xml:space="preserve">INFRAESTRUTURA ELÉTRICA (TETO) - SETOR A</t>
  </si>
  <si>
    <t xml:space="preserve">Infraestrutura elétrica (teto) - setor a</t>
  </si>
  <si>
    <t xml:space="preserve">Lote 1 - protensão (puxada de cabo)</t>
  </si>
  <si>
    <t xml:space="preserve">ESPALA ESQUADRIA DE ALUMINIO</t>
  </si>
  <si>
    <t xml:space="preserve">Espala esquadria de aluminio</t>
  </si>
  <si>
    <t xml:space="preserve">Lote 2 - escoramento + forma</t>
  </si>
  <si>
    <t xml:space="preserve">FACHADA JAIRO - F1 (B)</t>
  </si>
  <si>
    <t xml:space="preserve">Fachada jairo - F1 (b)</t>
  </si>
  <si>
    <t xml:space="preserve">Lote 2 - armação de vigas e laje</t>
  </si>
  <si>
    <t xml:space="preserve">DISTRIBUIÇÃO ELÉTRICA / QUADRO - SETOR A</t>
  </si>
  <si>
    <t xml:space="preserve">Distribuição elétrica / quadro - setor a</t>
  </si>
  <si>
    <t xml:space="preserve">Lote 2 - protenção de cabos - lançamento de cabos - V501, V502, V503, V504, V505 e V508</t>
  </si>
  <si>
    <t xml:space="preserve">DISTRIBUIÇÃO HIDRÁULICA - SETOR A</t>
  </si>
  <si>
    <t xml:space="preserve">Distribuição hidráulica - setor a</t>
  </si>
  <si>
    <t xml:space="preserve">Lote 2 - concreto laje L219</t>
  </si>
  <si>
    <t xml:space="preserve">IMPERMEABILIZAÇÃO INTERNA</t>
  </si>
  <si>
    <t xml:space="preserve">Impermeabilização interna</t>
  </si>
  <si>
    <t xml:space="preserve">Lote 2 - fechamento painel interno vigas</t>
  </si>
  <si>
    <t xml:space="preserve">TRATAMENTO ACÚSTICO</t>
  </si>
  <si>
    <t xml:space="preserve">Lote 2 - concreto das vigas invertidas</t>
  </si>
  <si>
    <t xml:space="preserve">FACHADA FRONTAL - F1 (C)</t>
  </si>
  <si>
    <t xml:space="preserve">Fachada frontal - F1 (c)</t>
  </si>
  <si>
    <t xml:space="preserve">Lote 2 - protensão (puxada de cabo)</t>
  </si>
  <si>
    <t xml:space="preserve">IMPERMEABILIZAÇÃO VARANDA E JARDINEIRAS</t>
  </si>
  <si>
    <t xml:space="preserve">Impermeabilização varanda e jardineiras</t>
  </si>
  <si>
    <t xml:space="preserve">Lote 3 - escoramento + forma </t>
  </si>
  <si>
    <t xml:space="preserve">FACHADA BALTAZAR - F1 (D)</t>
  </si>
  <si>
    <t xml:space="preserve">Fachada baltazar - F1 (d)</t>
  </si>
  <si>
    <t xml:space="preserve">Lote 3 - armação de vigas e laje</t>
  </si>
  <si>
    <t xml:space="preserve">SISTEMA DE IRRIGAÇÃO</t>
  </si>
  <si>
    <t xml:space="preserve">Sistema de irrigação</t>
  </si>
  <si>
    <t xml:space="preserve">Lote 3 - concreto laje</t>
  </si>
  <si>
    <t xml:space="preserve">DRENO + ATERRO JARDINEIRAS</t>
  </si>
  <si>
    <t xml:space="preserve">Dreno + aterro jardineiras</t>
  </si>
  <si>
    <t xml:space="preserve">Lote 3 - fechamento de paineis das vigas invertidas - V508 e V212</t>
  </si>
  <si>
    <t xml:space="preserve">REVESTIMENTOS PORCELANATO PISO</t>
  </si>
  <si>
    <t xml:space="preserve">Revestimentos porcelanato piso</t>
  </si>
  <si>
    <t xml:space="preserve">Lote 3 - concreto das vigas invertidas</t>
  </si>
  <si>
    <t xml:space="preserve">FIAÇÃO ELÉTRICA</t>
  </si>
  <si>
    <t xml:space="preserve">Fiação elétrica</t>
  </si>
  <si>
    <t xml:space="preserve">Lote 4 - escoramento e forma</t>
  </si>
  <si>
    <t xml:space="preserve">REVESTIMENTO PAREDE</t>
  </si>
  <si>
    <t xml:space="preserve">Revestimento parede</t>
  </si>
  <si>
    <t xml:space="preserve">Lote 4 - armação de vigas e laje</t>
  </si>
  <si>
    <t xml:space="preserve">INFRAESTRUTURA - AR CONDICIONADO</t>
  </si>
  <si>
    <t xml:space="preserve">Infraestrutura - ar condicionado</t>
  </si>
  <si>
    <t xml:space="preserve">Lote 4 - concreto laje</t>
  </si>
  <si>
    <t xml:space="preserve">DEMOLIÇÃO BALTAZAR</t>
  </si>
  <si>
    <t xml:space="preserve">Demolição baltazar</t>
  </si>
  <si>
    <t xml:space="preserve">Lote 4 - fechamento de paineis das vigas invertidas</t>
  </si>
  <si>
    <t xml:space="preserve">QUADRA DE TÊNIS E POLIESPORTIVA</t>
  </si>
  <si>
    <t xml:space="preserve">Quadra de tênis e poliesportiva</t>
  </si>
  <si>
    <t xml:space="preserve">Lote 4 - concreto das vigas invertidas</t>
  </si>
  <si>
    <t xml:space="preserve">AR CONDICIONADO</t>
  </si>
  <si>
    <t xml:space="preserve">Ar condicionado</t>
  </si>
  <si>
    <t xml:space="preserve">Lote 5 - armação de blocos e vigas</t>
  </si>
  <si>
    <t xml:space="preserve">EXECUÇÃO DE MURO</t>
  </si>
  <si>
    <t xml:space="preserve">Execução de muro</t>
  </si>
  <si>
    <t xml:space="preserve">Lote 5 - concreto dos blocos</t>
  </si>
  <si>
    <t xml:space="preserve">REVESTIMENTOS PISO</t>
  </si>
  <si>
    <t xml:space="preserve">Revestimentos piso</t>
  </si>
  <si>
    <t xml:space="preserve">Lote 5 - preparo do terreno</t>
  </si>
  <si>
    <t xml:space="preserve">REVESTIMENTO PORCELANATO PAREDE</t>
  </si>
  <si>
    <t xml:space="preserve">Revestimento porcelanato parede</t>
  </si>
  <si>
    <t xml:space="preserve">Lote 5 - armação da laje</t>
  </si>
  <si>
    <t xml:space="preserve">BANCADAS</t>
  </si>
  <si>
    <t xml:space="preserve">Lote 5 - concreto da laje</t>
  </si>
  <si>
    <t xml:space="preserve">VENTILAÇÃO / EXAUSTÃO</t>
  </si>
  <si>
    <t xml:space="preserve">Ventilação / exaustão</t>
  </si>
  <si>
    <t xml:space="preserve">Forro</t>
  </si>
  <si>
    <t xml:space="preserve">FACHADA POSTERIOR - F2 (A)</t>
  </si>
  <si>
    <t xml:space="preserve">Fachada posterior - F2 (a)</t>
  </si>
  <si>
    <t xml:space="preserve">CAIXAS DE PASSAGEM</t>
  </si>
  <si>
    <t xml:space="preserve">B18 - arrasamento de estacas</t>
  </si>
  <si>
    <t xml:space="preserve">ESQUADRIA</t>
  </si>
  <si>
    <t xml:space="preserve">Esquadria</t>
  </si>
  <si>
    <t xml:space="preserve">B2 / C238 - concretagem</t>
  </si>
  <si>
    <t xml:space="preserve">PREPARAÇÃO POÇO ELEVADOR</t>
  </si>
  <si>
    <t xml:space="preserve">Preparação poço elevador</t>
  </si>
  <si>
    <t xml:space="preserve">B22 / B23 / B24 / B25 / CE1 / C120 / C121 / C122 - marcação</t>
  </si>
  <si>
    <t xml:space="preserve">RESERVATÓRIO - CAIXA DE DETENÇÃO</t>
  </si>
  <si>
    <t xml:space="preserve">Reservatório - caixa de detenção</t>
  </si>
  <si>
    <t xml:space="preserve">B701/C131/C109/PAR1/PAR7/C104/C132 - armação</t>
  </si>
  <si>
    <t xml:space="preserve">MASSA CORRIDA</t>
  </si>
  <si>
    <t xml:space="preserve">Massa corrida</t>
  </si>
  <si>
    <t xml:space="preserve">B701 / C132 - concretagem</t>
  </si>
  <si>
    <t xml:space="preserve">PINTURA 1º DEMÃO</t>
  </si>
  <si>
    <t xml:space="preserve">Pintura 1ª demão</t>
  </si>
  <si>
    <t xml:space="preserve">B22 / B23 - escavação</t>
  </si>
  <si>
    <t xml:space="preserve">FACHADA JAIRO - F2 (B)</t>
  </si>
  <si>
    <t xml:space="preserve">Fachada jairo - F2 (b)</t>
  </si>
  <si>
    <t xml:space="preserve">B22 / B23 - arrasamento</t>
  </si>
  <si>
    <t xml:space="preserve">ACABAMENTOS INCÊNDIO</t>
  </si>
  <si>
    <t xml:space="preserve">Acabamentos incêndio</t>
  </si>
  <si>
    <t xml:space="preserve">B22 / B23 - lastro</t>
  </si>
  <si>
    <t xml:space="preserve">PISO MADEIRA / LAMINADO</t>
  </si>
  <si>
    <t xml:space="preserve">Piso madeira / laminado</t>
  </si>
  <si>
    <t xml:space="preserve">B6/B18/C103/C106/C107/C136/C137/C138 - armação</t>
  </si>
  <si>
    <t xml:space="preserve">RESERVATÓRIOS / BOILERS</t>
  </si>
  <si>
    <t xml:space="preserve">Reservatórios / boilers</t>
  </si>
  <si>
    <t xml:space="preserve">B6/B18/C103/C106/C107/C136/C137/C138 - concretagem</t>
  </si>
  <si>
    <t xml:space="preserve">ELEVADOR 1</t>
  </si>
  <si>
    <t xml:space="preserve">Elevador 1</t>
  </si>
  <si>
    <t xml:space="preserve">B24 / B25 - escavação</t>
  </si>
  <si>
    <t xml:space="preserve">RAMAL DE ENTRADA - COPASA</t>
  </si>
  <si>
    <t xml:space="preserve">Ramal de entrada - copasa</t>
  </si>
  <si>
    <t xml:space="preserve">B24 / B25 - arrasamento</t>
  </si>
  <si>
    <t xml:space="preserve">LIGAÇÃO COPASA</t>
  </si>
  <si>
    <t xml:space="preserve">Ligação copasa</t>
  </si>
  <si>
    <t xml:space="preserve">B24 / B25 - lastro</t>
  </si>
  <si>
    <t xml:space="preserve">ESQUADRIA MADEIRA</t>
  </si>
  <si>
    <t xml:space="preserve">Esquadria madeira</t>
  </si>
  <si>
    <t xml:space="preserve">B22 - armação</t>
  </si>
  <si>
    <t xml:space="preserve">FORRO DE MADEIRA</t>
  </si>
  <si>
    <t xml:space="preserve">Forro de madeira</t>
  </si>
  <si>
    <t xml:space="preserve">B22 / B23 - armação</t>
  </si>
  <si>
    <t xml:space="preserve">RODAPÉ MADEIRA / PVC</t>
  </si>
  <si>
    <t xml:space="preserve">Rodapé madeira / pvc</t>
  </si>
  <si>
    <t xml:space="preserve">B23 - armação</t>
  </si>
  <si>
    <t xml:space="preserve">FACHADA FRONTAL - F2 (C)</t>
  </si>
  <si>
    <t xml:space="preserve">Fachada frontal - F2 (c)</t>
  </si>
  <si>
    <t xml:space="preserve">B23 / B24 - armação</t>
  </si>
  <si>
    <t xml:space="preserve">POLIMENTO PISO</t>
  </si>
  <si>
    <t xml:space="preserve">Polimento piso</t>
  </si>
  <si>
    <t xml:space="preserve">B24 / B25 - armação</t>
  </si>
  <si>
    <t xml:space="preserve">DECK</t>
  </si>
  <si>
    <t xml:space="preserve">Deck</t>
  </si>
  <si>
    <t xml:space="preserve">B25 - armação</t>
  </si>
  <si>
    <t xml:space="preserve">PISO VINÍLICO / LAMINADO</t>
  </si>
  <si>
    <t xml:space="preserve">Piso vinílico / laminado</t>
  </si>
  <si>
    <t xml:space="preserve">CE1 / C120 / C121 / C122 - armação</t>
  </si>
  <si>
    <t xml:space="preserve">DISJUNTORES / MIOLOS</t>
  </si>
  <si>
    <t xml:space="preserve">Disjuntores / miolos</t>
  </si>
  <si>
    <t xml:space="preserve">P22/P23/P24/P25/CE1/C120/C121/C122 - concretagem</t>
  </si>
  <si>
    <t xml:space="preserve">Cftv</t>
  </si>
  <si>
    <t xml:space="preserve">B26/B105/C124/C139/C114/C143/C141/C117 - marcação</t>
  </si>
  <si>
    <t xml:space="preserve">ELEVADOR 2</t>
  </si>
  <si>
    <t xml:space="preserve">Elevador 2</t>
  </si>
  <si>
    <t xml:space="preserve">B26 / B105 - escavação</t>
  </si>
  <si>
    <t xml:space="preserve">TRATAMENTO DE GRANITO/MÁRMORE</t>
  </si>
  <si>
    <t xml:space="preserve">Tratamento de granito/mármore</t>
  </si>
  <si>
    <t xml:space="preserve">B26 / B105 -arrasamento</t>
  </si>
  <si>
    <t xml:space="preserve">LOUÇAS</t>
  </si>
  <si>
    <t xml:space="preserve">Louças</t>
  </si>
  <si>
    <t xml:space="preserve">B26 / B105 - lastro</t>
  </si>
  <si>
    <t xml:space="preserve">FACHADA BALTAZAR - F2 (D)</t>
  </si>
  <si>
    <t xml:space="preserve">Fachada baltazar - F2 (d)</t>
  </si>
  <si>
    <t xml:space="preserve">B26/B105/C124/C139/C114/C143/C141/C117/LE2/LE3/LE4/LE5 - armação</t>
  </si>
  <si>
    <t xml:space="preserve">LIMPEZA GROSSA</t>
  </si>
  <si>
    <t xml:space="preserve">Limpeza grossa</t>
  </si>
  <si>
    <t xml:space="preserve">B26/B105/C124/C139/C114/C143/C141/C117/LE2/LE3/LE4/LE5 - concretagem</t>
  </si>
  <si>
    <t xml:space="preserve">Spda</t>
  </si>
  <si>
    <t xml:space="preserve">COMUNICAÇÃO E ALARME</t>
  </si>
  <si>
    <t xml:space="preserve">Comunicação e alarme</t>
  </si>
  <si>
    <t xml:space="preserve">Trecho 01 - nível 948 - 14 metros de tubo + 2 caixas de passagem</t>
  </si>
  <si>
    <t xml:space="preserve">PINTURA 2º DEMÃO</t>
  </si>
  <si>
    <t xml:space="preserve">Pintura 2ª demão</t>
  </si>
  <si>
    <t xml:space="preserve">Trecho 02 - tubulação sobre viga de coramento - 21 m + 01 caixa de passagem</t>
  </si>
  <si>
    <t xml:space="preserve">ACABAMENTOS ELÉTRICOS</t>
  </si>
  <si>
    <t xml:space="preserve">Acabamentos elétricos</t>
  </si>
  <si>
    <t xml:space="preserve">Trecho 03 - 6,8 m de tubos de 400 + 18 m de tubo de 300 + 4 caixas de passagem</t>
  </si>
  <si>
    <t xml:space="preserve">TEXTURA</t>
  </si>
  <si>
    <t xml:space="preserve">Textura</t>
  </si>
  <si>
    <t xml:space="preserve">Trecho 04 - canaletas setor esquerdo + 2 reservatórios + saída Baltazar</t>
  </si>
  <si>
    <t xml:space="preserve">Serralheria</t>
  </si>
  <si>
    <t xml:space="preserve">4° PAV. APTO GARDEN</t>
  </si>
  <si>
    <t xml:space="preserve">METAIS</t>
  </si>
  <si>
    <t xml:space="preserve">Metais</t>
  </si>
  <si>
    <t xml:space="preserve">Armação de pilares</t>
  </si>
  <si>
    <t xml:space="preserve">FACHADA CREMALHEIRA</t>
  </si>
  <si>
    <t xml:space="preserve">Fachada cremalheira</t>
  </si>
  <si>
    <t xml:space="preserve">Armação de vigas</t>
  </si>
  <si>
    <t xml:space="preserve">ELEVADOR 3</t>
  </si>
  <si>
    <t xml:space="preserve">Elevador 3</t>
  </si>
  <si>
    <t xml:space="preserve">Forma de pilares</t>
  </si>
  <si>
    <t xml:space="preserve">PINTURA 3º DEMÃO</t>
  </si>
  <si>
    <t xml:space="preserve">Pintura 3ª demão</t>
  </si>
  <si>
    <t xml:space="preserve">1ª concretagem de pilares</t>
  </si>
  <si>
    <t xml:space="preserve">PINTURA VAGAS</t>
  </si>
  <si>
    <t xml:space="preserve">Pintura vagas</t>
  </si>
  <si>
    <t xml:space="preserve">2ª concretagem de pilares</t>
  </si>
  <si>
    <t xml:space="preserve">LIMPEZA FINA</t>
  </si>
  <si>
    <t xml:space="preserve">Limpeza fina</t>
  </si>
  <si>
    <t xml:space="preserve">3ª concretagem de pilares</t>
  </si>
  <si>
    <t xml:space="preserve">COMUNICAÇÃO VISUAL</t>
  </si>
  <si>
    <t xml:space="preserve">Montagem de escoramento e forma</t>
  </si>
  <si>
    <t xml:space="preserve">PISO ELEVADO / EXTERNO</t>
  </si>
  <si>
    <t xml:space="preserve">Piso elevado / externo</t>
  </si>
  <si>
    <t xml:space="preserve">Armação de laje e lançamento de vigas</t>
  </si>
  <si>
    <t xml:space="preserve">EQUIPAMENTOS</t>
  </si>
  <si>
    <t xml:space="preserve">Equipamentos</t>
  </si>
  <si>
    <t xml:space="preserve">Concreto beiral</t>
  </si>
  <si>
    <t xml:space="preserve">CHECKLIST</t>
  </si>
  <si>
    <t xml:space="preserve">Checklist</t>
  </si>
  <si>
    <t xml:space="preserve">Protensão (lançamento dos cabos)</t>
  </si>
  <si>
    <t xml:space="preserve">CARREGADOR VEICULAR / PORTA BOX</t>
  </si>
  <si>
    <t xml:space="preserve">Carregador veicular / porta box</t>
  </si>
  <si>
    <t xml:space="preserve">Concreto de laje</t>
  </si>
  <si>
    <t xml:space="preserve">ENXOVAL</t>
  </si>
  <si>
    <t xml:space="preserve">Enxoval</t>
  </si>
  <si>
    <t xml:space="preserve">Forma de vigas invertidas</t>
  </si>
  <si>
    <t xml:space="preserve">MANUAL DE USO E OPERAÇÃO</t>
  </si>
  <si>
    <t xml:space="preserve">Manual de uso e operação</t>
  </si>
  <si>
    <t xml:space="preserve">Concreto viga invertida</t>
  </si>
  <si>
    <t xml:space="preserve">REBOCO EXTERNO</t>
  </si>
  <si>
    <t xml:space="preserve">Reboco externo</t>
  </si>
  <si>
    <t xml:space="preserve">Protensão (puxada de cabos)</t>
  </si>
  <si>
    <t xml:space="preserve">PRUMADA ELÉTRICA CABOS</t>
  </si>
  <si>
    <t xml:space="preserve">Prumada elétrica cabos</t>
  </si>
  <si>
    <t xml:space="preserve">GERADOR</t>
  </si>
  <si>
    <t xml:space="preserve">Gerador</t>
  </si>
  <si>
    <t xml:space="preserve">PASSEIO</t>
  </si>
  <si>
    <t xml:space="preserve">Passeio</t>
  </si>
  <si>
    <t xml:space="preserve">Escavação da V301, rebaixamento de terreno e limpeza de vigas</t>
  </si>
  <si>
    <t xml:space="preserve">HABITE-SE</t>
  </si>
  <si>
    <t xml:space="preserve">Habite-se</t>
  </si>
  <si>
    <t xml:space="preserve">Armação V301/V303/V318/V320/V322/V326/V328/V332/V330/V302</t>
  </si>
  <si>
    <t xml:space="preserve">AVCB</t>
  </si>
  <si>
    <t xml:space="preserve">Avcb</t>
  </si>
  <si>
    <t xml:space="preserve">Forma bloco BF17c</t>
  </si>
  <si>
    <t xml:space="preserve">LIMPEZA FACHADA</t>
  </si>
  <si>
    <t xml:space="preserve">Limpeza fachada</t>
  </si>
  <si>
    <t xml:space="preserve">Concretagem - nível 948,17</t>
  </si>
  <si>
    <t xml:space="preserve">ENTREGA OBRA / CONDOMÍNIO</t>
  </si>
  <si>
    <t xml:space="preserve">Entrega obra / condomínio</t>
  </si>
  <si>
    <t xml:space="preserve">COBERTURA</t>
  </si>
  <si>
    <t xml:space="preserve">Cobertura</t>
  </si>
  <si>
    <t xml:space="preserve">Armação - blocos B26/B105 - cintas C124, C139, C114, C141, C115, C143, C117, C131, CE1, C120, C121, C122, LE2, LE3, LE4 e LE5</t>
  </si>
  <si>
    <t xml:space="preserve">Escavação - C124</t>
  </si>
  <si>
    <t xml:space="preserve">Concreto - blocos B22, B23, B24, B25, B26, B105 - cintas C124, C139, C114, C141, C115, C143, C117, C131, CE1, C120, C121, C122, LE2, LE3, LE4 e LE5</t>
  </si>
  <si>
    <t xml:space="preserve">Reaterro dos blocos B701 e B702</t>
  </si>
  <si>
    <t xml:space="preserve">Forma - cintas CE, C102, C121, C122</t>
  </si>
  <si>
    <t xml:space="preserve">Concreto - viga invertida CE1, C120, C121, C122</t>
  </si>
  <si>
    <t xml:space="preserve">Armação - pilares P2, P15, P10, P13 e P17</t>
  </si>
  <si>
    <t xml:space="preserve">Armação - pilares P9, P16, P12, P08, P11, P1, P14, P20, P103, P21</t>
  </si>
  <si>
    <t xml:space="preserve">Armação - pilares P6, P18, P26, P7, P19, P22, P23, P24, P25 e P26</t>
  </si>
  <si>
    <t xml:space="preserve">Armação - pilares P106, P112, P111, P110, P109, P108 e P107</t>
  </si>
  <si>
    <t xml:space="preserve">Forma - pilares P2, P15, P10, P13 e P17</t>
  </si>
  <si>
    <t xml:space="preserve">Concreto - pilares P2, P15, P10, P13 e P17</t>
  </si>
  <si>
    <t xml:space="preserve">Forma - pilares P9, P16, P12, P08, P11, P1, P14, P20, P103, P21</t>
  </si>
  <si>
    <t xml:space="preserve">Concreto - pilares P9, P16, P12, P08, P11, P1, P14, P20, P103, P21</t>
  </si>
  <si>
    <t xml:space="preserve">Forma - pilares P6, P18, P26, P7, P19, P22, P23, P24, P25 e P26</t>
  </si>
  <si>
    <t xml:space="preserve">Concreto - pilares P6, P18, P26, P7, P19, P22, P23, P24, P25 e P26</t>
  </si>
  <si>
    <t xml:space="preserve">Forma - pilares P106, P112, P111, P110, P109, P108 e P107</t>
  </si>
  <si>
    <t xml:space="preserve">Concreto - pilares P106, P112, P111, P110, P109, P108 e P107</t>
  </si>
  <si>
    <t xml:space="preserve">Armação - Lançamento de vigas e lajes</t>
  </si>
  <si>
    <t xml:space="preserve">Concreto beiral e L2, L5 e L12</t>
  </si>
  <si>
    <t xml:space="preserve">Fechamento das vigas V28, V11 e V29</t>
  </si>
  <si>
    <t xml:space="preserve">Concreto L3, L6 e laje nível 944,45</t>
  </si>
  <si>
    <t xml:space="preserve">Fechamento V14 e V17</t>
  </si>
  <si>
    <t xml:space="preserve">Concreto - V14 e V17</t>
  </si>
  <si>
    <t xml:space="preserve">Escavação  (30 m³)</t>
  </si>
  <si>
    <t xml:space="preserve">Armação (~1500 kg) - Parte 2</t>
  </si>
  <si>
    <t xml:space="preserve">Forma (30 m²) - Parte 2 </t>
  </si>
  <si>
    <t xml:space="preserve">Concreto base - porção do meio</t>
  </si>
  <si>
    <t xml:space="preserve">Concreto parede - geral 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</si>
  <si>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</si>
  <si>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</si>
  <si>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</si>
  <si>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</si>
  <si>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</si>
  <si>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</si>
  <si>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</si>
  <si>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</si>
  <si>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</si>
  <si>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Alvenaria bloco cheio</t>
  </si>
  <si>
    <t xml:space="preserve">Acerto talude</t>
  </si>
  <si>
    <t xml:space="preserve">Concreto - pilares P23, P24, P18, P16, P22 e P25</t>
  </si>
  <si>
    <t xml:space="preserve">Montagem de escoramento, longarinas e barrotes</t>
  </si>
  <si>
    <t xml:space="preserve">Forro de laje</t>
  </si>
  <si>
    <t xml:space="preserve">Armação de lajes</t>
  </si>
  <si>
    <t xml:space="preserve">1ª concretagem de laje</t>
  </si>
  <si>
    <t xml:space="preserve">2ª concretagem de laje</t>
  </si>
  <si>
    <t xml:space="preserve">Armação de pilar - P14, P106 ao P112</t>
  </si>
  <si>
    <t xml:space="preserve">TRECHO B</t>
  </si>
  <si>
    <t xml:space="preserve">TRECHO B - Parte 2</t>
  </si>
  <si>
    <t xml:space="preserve">Armação de pilares (2150 kg)</t>
  </si>
  <si>
    <t xml:space="preserve">Montagem de escoramento, longarinas, barrotes e forma - nível 947,97 e 947,17 (verde + fundo da piscina)</t>
  </si>
  <si>
    <t xml:space="preserve">Montagens de vigas (14888 kg)</t>
  </si>
  <si>
    <t xml:space="preserve">Lançamento de vigas + montagem de laje</t>
  </si>
  <si>
    <t xml:space="preserve">Concreto nível 947,97 e 947,17 (verde + fundo da piscina)</t>
  </si>
  <si>
    <t xml:space="preserve">Concreto nível 948,17 (amarelo)</t>
  </si>
  <si>
    <t xml:space="preserve">Concreto nível 948,37 (roxo)</t>
  </si>
  <si>
    <t xml:space="preserve">Concreto nível 948,51 (marron)</t>
  </si>
  <si>
    <t xml:space="preserve">Protensão - nível 947,97 - verde (lançamento de cabos)</t>
  </si>
  <si>
    <t xml:space="preserve">Protensão - nível 948,51 - marron (lançamento de cabos)</t>
  </si>
  <si>
    <t xml:space="preserve">Montagem de escoramento, longarinas, barrotes e forma - nível 948,17 (amarelo)</t>
  </si>
  <si>
    <t xml:space="preserve">Montagem de escoramento, longarinas, barrotes e forma - nível 948,51 (marron)</t>
  </si>
  <si>
    <t xml:space="preserve">Fechamento viga invertida - nível roxo</t>
  </si>
  <si>
    <t xml:space="preserve">Acerto de talude</t>
  </si>
  <si>
    <t xml:space="preserve">Montagem de escoramento, longarina e forro - 1º quadrante </t>
  </si>
  <si>
    <t xml:space="preserve">Concretagem de laje - 1º quandrante </t>
  </si>
  <si>
    <t xml:space="preserve">Montagem de escoramento, longarina e forro - 2º quadrante</t>
  </si>
  <si>
    <t xml:space="preserve">Montagem de escoramento, longarina e forro - 3º quadrante</t>
  </si>
  <si>
    <t xml:space="preserve">Concretagem de laje - 2º quandrante</t>
  </si>
  <si>
    <t xml:space="preserve">Concretagem de laje - 3º quandrante</t>
  </si>
  <si>
    <t xml:space="preserve">Lançamento dos pilares P109, P108 e P107</t>
  </si>
  <si>
    <t xml:space="preserve">Montagem de escoramento, fechamento de pilares e forma da V40</t>
  </si>
  <si>
    <t xml:space="preserve">Lançamento da viga V40</t>
  </si>
  <si>
    <t xml:space="preserve">Concretagem - V40 e pilares P109, P108, P107</t>
  </si>
  <si>
    <t xml:space="preserve">Armação Pilar - 9680 kg</t>
  </si>
  <si>
    <t xml:space="preserve">Forma de pilares - 231 m²</t>
  </si>
  <si>
    <t xml:space="preserve">Armação de vigas - 10480 kg</t>
  </si>
  <si>
    <t xml:space="preserve">Montagem de escoramento e forro de laje</t>
  </si>
  <si>
    <t xml:space="preserve">Lançamento de vigas e lajes</t>
  </si>
  <si>
    <t xml:space="preserve">Concretagem de pilar</t>
  </si>
  <si>
    <t xml:space="preserve">Fechamento das vigas invertidas</t>
  </si>
  <si>
    <t xml:space="preserve">Concreto de vigas invertidas</t>
  </si>
  <si>
    <t xml:space="preserve">5º PAV. TIPO</t>
  </si>
  <si>
    <t xml:space="preserve">Rede Elétrica Entrerrada</t>
  </si>
  <si>
    <t xml:space="preserve">Estrutura Grupo Medição</t>
  </si>
  <si>
    <t xml:space="preserve">Enchimento da Estrutura Quadros</t>
  </si>
  <si>
    <t xml:space="preserve">Infra de Teto</t>
  </si>
  <si>
    <t xml:space="preserve">Lançamento de Cabo + Fechamento</t>
  </si>
  <si>
    <t xml:space="preserve">3º PAV. - JARDINS SOBRE LAJE / BOSQUE</t>
  </si>
  <si>
    <t xml:space="preserve">Montagem de escoramento, fechamento de pilares e forma da V31</t>
  </si>
  <si>
    <t xml:space="preserve">Lançamento da viga V31</t>
  </si>
  <si>
    <t xml:space="preserve">Concretagem - V31 e pilares P109, P108, P107</t>
  </si>
  <si>
    <t xml:space="preserve">6º PAV. TIPO</t>
  </si>
  <si>
    <t xml:space="preserve">7º PAV. TIPO</t>
  </si>
  <si>
    <t xml:space="preserve">Mobilização</t>
  </si>
  <si>
    <t xml:space="preserve">Escavação e encamisamento</t>
  </si>
  <si>
    <t xml:space="preserve">Teste de vazão</t>
  </si>
  <si>
    <t xml:space="preserve">Instalação de bomba</t>
  </si>
  <si>
    <t xml:space="preserve">2º PAV. - ÁREAS TÉCNICAS</t>
  </si>
  <si>
    <t xml:space="preserve">8º PAV. TIPO</t>
  </si>
  <si>
    <t xml:space="preserve">INFRAESTRUTURA DE ÁGUA PLUVIAL</t>
  </si>
  <si>
    <t xml:space="preserve">INFRAESTRUTURA DE ESGOTO</t>
  </si>
  <si>
    <t xml:space="preserve">INFRAESTRUTURA DE ÁGUA DE REUSO</t>
  </si>
  <si>
    <t xml:space="preserve">INFRAESTRUTURA ELÉTRICA</t>
  </si>
  <si>
    <t xml:space="preserve">Escavação - redes pluvial e água servida</t>
  </si>
  <si>
    <t xml:space="preserve">Lançamento de tubulações/caixas/compactação</t>
  </si>
  <si>
    <t xml:space="preserve">Concreto CAP-2/CAP-5/CAP-6</t>
  </si>
  <si>
    <t xml:space="preserve">Tubulação TG-1/TG-4/AP-8/TG-2/CG-3</t>
  </si>
  <si>
    <t xml:space="preserve">Escavação da rede entre o PV-4 e PV-5</t>
  </si>
  <si>
    <t xml:space="preserve">Tubulação entre PV-4 e PV-5</t>
  </si>
  <si>
    <t xml:space="preserve">Caixa do PV-5</t>
  </si>
  <si>
    <t xml:space="preserve">Estuque</t>
  </si>
  <si>
    <t xml:space="preserve">3º PAV. - ACADEMIA</t>
  </si>
  <si>
    <t xml:space="preserve">9º PAV. TIPO</t>
  </si>
  <si>
    <t xml:space="preserve">3º PAV. PISCINA DESCOBERTA E E ÁREA DESCOBERTA PISCINA</t>
  </si>
  <si>
    <t xml:space="preserve">3º PAV. - BAR PISCINA, VESTIÁRIOS, DEPOSITOS E LOUNGE QUADRAS</t>
  </si>
  <si>
    <t xml:space="preserve">Divisórias navais</t>
  </si>
  <si>
    <t xml:space="preserve">Enchimento do piso dos vasos e chuveiros</t>
  </si>
  <si>
    <t xml:space="preserve">Instalações hidrossanitárias</t>
  </si>
  <si>
    <t xml:space="preserve">Instalações elétricas</t>
  </si>
  <si>
    <t xml:space="preserve">Divisórias dos banhos e vasos</t>
  </si>
  <si>
    <t xml:space="preserve">Desmobilização e mobilização</t>
  </si>
  <si>
    <t xml:space="preserve">3º PAV. - ESPAÇO KIDS E GOURMET, SALÃO DE FESTAS E APOIO, LOBBY PILOTIS</t>
  </si>
  <si>
    <t xml:space="preserve">10º PAV. TIPO</t>
  </si>
  <si>
    <t xml:space="preserve">Montagem e lançamento de pilares</t>
  </si>
  <si>
    <t xml:space="preserve">Montagem de escoramento e forma - trecho 1</t>
  </si>
  <si>
    <t xml:space="preserve">2ª concretagem de pilar</t>
  </si>
  <si>
    <t xml:space="preserve">Montagem de escoramento e forma - trecho 2</t>
  </si>
  <si>
    <t xml:space="preserve">Montagem de vigas e lançamento de lajes </t>
  </si>
  <si>
    <t xml:space="preserve">Concretagem do 1º trecho</t>
  </si>
  <si>
    <t xml:space="preserve">Concretagem do 2º trecho</t>
  </si>
  <si>
    <t xml:space="preserve">Passagem de laje</t>
  </si>
  <si>
    <t xml:space="preserve">Retirada do aço da porção frontal</t>
  </si>
  <si>
    <t xml:space="preserve">Alvenaria setor A - hall</t>
  </si>
  <si>
    <t xml:space="preserve">Preparação do piso</t>
  </si>
  <si>
    <t xml:space="preserve">Concretagem do piso</t>
  </si>
  <si>
    <t xml:space="preserve">Reboco das alvenarias do hall</t>
  </si>
  <si>
    <t xml:space="preserve">Cerquite</t>
  </si>
  <si>
    <t xml:space="preserve">Alvenaria Dupla Setor A + C - Casa Jairo</t>
  </si>
  <si>
    <t xml:space="preserve">ARS e Áreas Técnicas</t>
  </si>
  <si>
    <t xml:space="preserve">Alvenaria Setor C - Contenção</t>
  </si>
  <si>
    <t xml:space="preserve">3º PAV. ESPAÇO THERMAS, PISCINA COBERTA, SAUNAS E VESTIÁRIOS</t>
  </si>
  <si>
    <t xml:space="preserve">11º PAV. TIPO</t>
  </si>
  <si>
    <t xml:space="preserve">Colarinho + viga invertida</t>
  </si>
  <si>
    <t xml:space="preserve">Fechamento de pilares (forma)</t>
  </si>
  <si>
    <t xml:space="preserve">Montagem de escoramento</t>
  </si>
  <si>
    <t xml:space="preserve">1ª concretagem de pilares - trecho 22 cm</t>
  </si>
  <si>
    <t xml:space="preserve">Montagem e lançamento de armação de vigas e lajes positiva</t>
  </si>
  <si>
    <t xml:space="preserve">Lançamento de protenção</t>
  </si>
  <si>
    <t xml:space="preserve">Lançamento de armação negativa</t>
  </si>
  <si>
    <t xml:space="preserve">Concreto trecho 22 cm</t>
  </si>
  <si>
    <t xml:space="preserve">2ª concretagem de pilares - trecho 15 cm</t>
  </si>
  <si>
    <t xml:space="preserve">Montagem de armação (vigas e positivo)</t>
  </si>
  <si>
    <t xml:space="preserve">Armação negativa (15 cm)</t>
  </si>
  <si>
    <t xml:space="preserve">Concreto laje (15 cm)</t>
  </si>
  <si>
    <t xml:space="preserve">SETOR B</t>
  </si>
  <si>
    <t xml:space="preserve">SETOR A</t>
  </si>
  <si>
    <t xml:space="preserve">SETOR C</t>
  </si>
  <si>
    <t xml:space="preserve">Infraestrutura de teto</t>
  </si>
  <si>
    <t xml:space="preserve">Infraestrutura de parede</t>
  </si>
  <si>
    <t xml:space="preserve">Escavação TS-6 / TS-1 / TS-2 / TG-3 / TS-4</t>
  </si>
  <si>
    <t xml:space="preserve">Tubulação TS-6 / TS-1 / TS-2 / TG-3 / TS-4, caixas CI-6 e CI-3 e concreto CAP-03</t>
  </si>
  <si>
    <t xml:space="preserve">12º PAV. TIPO</t>
  </si>
  <si>
    <t xml:space="preserve">Colarinho + invertida</t>
  </si>
  <si>
    <t xml:space="preserve">Armação de pilar</t>
  </si>
  <si>
    <t xml:space="preserve">Fechamento de pilares</t>
  </si>
  <si>
    <t xml:space="preserve">Montagem de escoramento + linha de vida</t>
  </si>
  <si>
    <t xml:space="preserve">Montagem de armação positiva e lançamento de vigas (trecho 22 cm)</t>
  </si>
  <si>
    <t xml:space="preserve">Lançamento de protensão</t>
  </si>
  <si>
    <t xml:space="preserve">Armação negativa</t>
  </si>
  <si>
    <t xml:space="preserve">13º PAV. TIPO</t>
  </si>
  <si>
    <t xml:space="preserve">Colarinho - 1ª etapa</t>
  </si>
  <si>
    <t xml:space="preserve">Colarinho - 2ª etapa</t>
  </si>
  <si>
    <t xml:space="preserve">Fechamento dos pilares</t>
  </si>
  <si>
    <t xml:space="preserve">Montagem de escoramento e linha de vida</t>
  </si>
  <si>
    <t xml:space="preserve">Montagem de armação - vigas e beiral 1ª etapa</t>
  </si>
  <si>
    <t xml:space="preserve">Armação positiva + painel negativa da 1ª etapa</t>
  </si>
  <si>
    <t xml:space="preserve">Protensão</t>
  </si>
  <si>
    <t xml:space="preserve">Lançamento de armação negativa 1ª etapa</t>
  </si>
  <si>
    <t xml:space="preserve">Concreto 1ª etapa</t>
  </si>
  <si>
    <t xml:space="preserve">Montagem de armação - vigas e positivo 2ª etapa</t>
  </si>
  <si>
    <t xml:space="preserve">Armação negativa - 2ª etapa</t>
  </si>
  <si>
    <t xml:space="preserve">Concreto da 2ª etapa</t>
  </si>
  <si>
    <t xml:space="preserve">Instalação elétrica</t>
  </si>
  <si>
    <t xml:space="preserve">Instalação hidraúlica</t>
  </si>
  <si>
    <t xml:space="preserve">Banheiros masculino e feminino</t>
  </si>
  <si>
    <t xml:space="preserve">Mundaça egenharia, ADM e segurança</t>
  </si>
  <si>
    <t xml:space="preserve">Escavação</t>
  </si>
  <si>
    <t xml:space="preserve">Tubulação - caixa CAP-4</t>
  </si>
  <si>
    <t xml:space="preserve">Camisamento e compactação</t>
  </si>
  <si>
    <t xml:space="preserve">Alvenaria da quadra de tênis </t>
  </si>
  <si>
    <t xml:space="preserve">Pilaretes e vigas - quadra de tênis</t>
  </si>
  <si>
    <t xml:space="preserve">Alvenaria fechamento do espaço thermas</t>
  </si>
  <si>
    <t xml:space="preserve">Pilaretes e vigas - espaço thermas</t>
  </si>
  <si>
    <t xml:space="preserve">Pilarete e viga do espaço Gourmet</t>
  </si>
  <si>
    <t xml:space="preserve">Alvenaria do terraço do salão de festa</t>
  </si>
  <si>
    <t xml:space="preserve">Viga invertida do guada corpo - estrutura - área da piscina descoberta</t>
  </si>
  <si>
    <t xml:space="preserve">Infra sobrepor área técnica</t>
  </si>
  <si>
    <t xml:space="preserve">Taliscamento / quebras de quina / meia cana - Setor B (1330 m² / 80 m² / dia)</t>
  </si>
  <si>
    <t xml:space="preserve">Contrapiso - setor B (1330m² / 100 m² / dia)</t>
  </si>
  <si>
    <t xml:space="preserve">Taliscamento / quebras de quina / meia cana - Setor C (1630 m² / 80 m² / dia)</t>
  </si>
  <si>
    <t xml:space="preserve">Contrapiso - setor C (1620m² / 100 m² / dia)</t>
  </si>
  <si>
    <t xml:space="preserve">14º PAV. TIPO</t>
  </si>
  <si>
    <t xml:space="preserve">infraestrutura de teto</t>
  </si>
  <si>
    <t xml:space="preserve">15º PAV. TIPO</t>
  </si>
  <si>
    <t xml:space="preserve">Colarinho</t>
  </si>
  <si>
    <t xml:space="preserve">Armação de pilares - trecho 22 e 15 cm </t>
  </si>
  <si>
    <t xml:space="preserve">Fechamento de pilares - 22 e 15 cm</t>
  </si>
  <si>
    <t xml:space="preserve">Concreto dos pilares P10 e P15</t>
  </si>
  <si>
    <t xml:space="preserve">Montagem de escoramento + linha de vida (22 cm)</t>
  </si>
  <si>
    <t xml:space="preserve">Montagem de escoramento (15cm)</t>
  </si>
  <si>
    <t xml:space="preserve">Forro (geral)</t>
  </si>
  <si>
    <t xml:space="preserve">Concretagem de pilares</t>
  </si>
  <si>
    <t xml:space="preserve">Painel da viga invertida (22 cm)</t>
  </si>
  <si>
    <t xml:space="preserve">Protenção</t>
  </si>
  <si>
    <t xml:space="preserve">Armação negativa - geral</t>
  </si>
  <si>
    <t xml:space="preserve">Concreto 22 cm</t>
  </si>
  <si>
    <t xml:space="preserve">Concreto 15 cm</t>
  </si>
  <si>
    <t xml:space="preserve">Quadra - fundos </t>
  </si>
  <si>
    <t xml:space="preserve">Thermas</t>
  </si>
  <si>
    <t xml:space="preserve">Salão de festas</t>
  </si>
  <si>
    <t xml:space="preserve">Pergolado</t>
  </si>
  <si>
    <t xml:space="preserve">Quadra - frontal</t>
  </si>
  <si>
    <t xml:space="preserve">Paredão lado Porte-cochère</t>
  </si>
  <si>
    <t xml:space="preserve">Banheiro Apoio Piscina Externa</t>
  </si>
  <si>
    <t xml:space="preserve">Revestimento de massa em parede - parede dupla</t>
  </si>
  <si>
    <t xml:space="preserve">Tratamento de concreto - pilar P13 e P07</t>
  </si>
  <si>
    <t xml:space="preserve">Reboquite fundo de alvenaria - elevador de serviço e caixa de escada</t>
  </si>
  <si>
    <t xml:space="preserve">Quebra de quinas e tratamento da parede</t>
  </si>
  <si>
    <t xml:space="preserve">Furação Piscina</t>
  </si>
  <si>
    <t xml:space="preserve">Grauteamento de Tubo</t>
  </si>
  <si>
    <t xml:space="preserve">Teste de Carga</t>
  </si>
  <si>
    <t xml:space="preserve">16º PAV. TIPO</t>
  </si>
  <si>
    <t xml:space="preserve">Tratamento de junta</t>
  </si>
  <si>
    <t xml:space="preserve">3º PAV. - QUADRA DE TÊNIS E POLIESPORTIVA</t>
  </si>
  <si>
    <t xml:space="preserve">17º PAV. TIPO</t>
  </si>
  <si>
    <t xml:space="preserve">Colarinho de pilares</t>
  </si>
  <si>
    <t xml:space="preserve">Concreto P15 e P10</t>
  </si>
  <si>
    <t xml:space="preserve">Forro geral</t>
  </si>
  <si>
    <t xml:space="preserve">Armação de viga e beirais</t>
  </si>
  <si>
    <t xml:space="preserve">Armação do positivo do trecho 1</t>
  </si>
  <si>
    <t xml:space="preserve">Painel da viga invertida do trecho 1</t>
  </si>
  <si>
    <t xml:space="preserve">Concreto de pilares</t>
  </si>
  <si>
    <t xml:space="preserve">Concreto da 1ª etapa</t>
  </si>
  <si>
    <t xml:space="preserve">Imprimação</t>
  </si>
  <si>
    <t xml:space="preserve">Manta - Primeira Camada</t>
  </si>
  <si>
    <t xml:space="preserve">Manta - Segunda Camada</t>
  </si>
  <si>
    <t xml:space="preserve">Teste Manta - Fase 1</t>
  </si>
  <si>
    <t xml:space="preserve">Teste Manta - Fase 2</t>
  </si>
  <si>
    <t xml:space="preserve">FACHADA</t>
  </si>
  <si>
    <t xml:space="preserve">Limpeza e Preparação da Fachada</t>
  </si>
  <si>
    <t xml:space="preserve">Execução da Fachada</t>
  </si>
  <si>
    <t xml:space="preserve">18º PAV. TIPO</t>
  </si>
  <si>
    <t xml:space="preserve">19º PAV. TIPO</t>
  </si>
  <si>
    <t xml:space="preserve">TÉRREO - ÁREAS DE FUNCIONÁRIOS</t>
  </si>
  <si>
    <t xml:space="preserve">20º PAV. TIPO</t>
  </si>
  <si>
    <t xml:space="preserve">Proteção Mecânica</t>
  </si>
  <si>
    <t xml:space="preserve">Contra Piso</t>
  </si>
  <si>
    <t xml:space="preserve">21º PAV. TIPO</t>
  </si>
  <si>
    <t xml:space="preserve">22º PAV. TIPO</t>
  </si>
  <si>
    <t xml:space="preserve">23º PAV. TIPO</t>
  </si>
  <si>
    <t xml:space="preserve">24º PAV. TIPO</t>
  </si>
  <si>
    <t xml:space="preserve">TÉRREO - CUL DE SAC / ENTRADA EMPREENDIMENTO</t>
  </si>
  <si>
    <t xml:space="preserve">25º PAV. TIPO</t>
  </si>
  <si>
    <t xml:space="preserve">26º PAV. -  DUPLEX INFERIOR</t>
  </si>
  <si>
    <t xml:space="preserve">Regularização</t>
  </si>
  <si>
    <t xml:space="preserve">Piso</t>
  </si>
  <si>
    <t xml:space="preserve">Acabamentos</t>
  </si>
  <si>
    <t xml:space="preserve">27º PAV. -  DUPLEX SUPERIOR</t>
  </si>
  <si>
    <t xml:space="preserve">28º PAV. -  LAJE TÉCNICA</t>
  </si>
  <si>
    <t xml:space="preserve">29º PAV. -  BARRILETE</t>
  </si>
  <si>
    <t xml:space="preserve">Regularização de Piso</t>
  </si>
  <si>
    <t xml:space="preserve">Instalação Piso Madeira</t>
  </si>
  <si>
    <t xml:space="preserve">TÉRREO - ÁREAS SOCIAIS INTERNAS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</si>
  <si>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</si>
  <si>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</si>
  <si>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</si>
  <si>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</si>
  <si>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</si>
  <si>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</si>
  <si>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</si>
  <si>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</si>
  <si>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</si>
  <si>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</si>
  <si>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</si>
  <si>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</si>
  <si>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</si>
  <si>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</si>
  <si>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</si>
  <si>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</si>
  <si>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</si>
  <si>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REVESTIMENTOS DE MASSAS EM PAREDES</t>
  </si>
  <si>
    <t xml:space="preserve">REVESTIMENTOS</t>
  </si>
  <si>
    <t xml:space="preserve">PAVIMENTAÇÃO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</si>
  <si>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</si>
  <si>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</si>
  <si>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</si>
  <si>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</si>
  <si>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</si>
  <si>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</si>
  <si>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</si>
  <si>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CUSTO INCORRIDO</t>
  </si>
  <si>
    <t xml:space="preserve">PROJEÇÃO</t>
  </si>
  <si>
    <t xml:space="preserve">Soma de [VALOR REAL] (sinal invertido: custos positivos)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</si>
  <si>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</si>
  <si>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</si>
  <si>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</si>
  <si>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</si>
  <si>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</si>
  <si>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</si>
  <si>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</si>
  <si>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</si>
  <si>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</si>
  <si>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</si>
  <si>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</si>
  <si>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</si>
  <si>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</si>
  <si>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</si>
  <si>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</si>
  <si>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</si>
  <si>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</si>
  <si>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</si>
  <si>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</si>
  <si>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</si>
  <si>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</si>
  <si>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</si>
  <si>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</si>
  <si>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</si>
  <si>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</si>
  <si>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</si>
  <si>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</si>
  <si>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</si>
  <si>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</si>
  <si>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</si>
  <si>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</si>
  <si>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</si>
  <si>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</si>
  <si>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</si>
  <si>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</si>
  <si>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</si>
  <si>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</si>
  <si>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</si>
  <si>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</si>
  <si>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</si>
  <si>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</si>
  <si>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</si>
  <si>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</si>
  <si>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</si>
  <si>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</si>
  <si>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</si>
  <si>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</si>
  <si>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</si>
  <si>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</si>
  <si>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</si>
  <si>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</si>
  <si>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Sem aba no arquivo original: projeção = orçamento reajustado pelo INCC do corte; saldo em curva linear até dez/2028 (premissa dos indiretos). Confirmar.</t>
  </si>
  <si>
    <t xml:space="preserve">O ERP já tinha R$ 45.630 lançados para set-out/26, o que passava a projeção. Por decisão do usuário, vale só o realizado até o corte e o saldo até a projeção é distribuído pela curva digitada (K22 = NÃO).</t>
  </si>
  <si>
    <t xml:space="preserve">Reorçamento: fator 1 (a projeção da ANÁLISE IEC tinha erro de fórmula; confirmado pelo usuário).</t>
  </si>
  <si>
    <t xml:space="preserve">PREVISÃO INFORMADA</t>
  </si>
  <si>
    <t xml:space="preserve">Curva digitada mantida no cenário Prevision (decisão do usuário: estrutura, elevadores, esquadrias e indiretos não seguem o Prevision).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</si>
  <si>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</si>
  <si>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</si>
  <si>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No original, REV. PISOS e REV. PAREDE liam a mesma linha do ERP (R$ 380.967 contado duas vezes). Corrigido: o ERP tem esse valor só em PAREDES.</t>
  </si>
  <si>
    <t xml:space="preserve">PL 31 do Ed Jardim (no Botânico é PAVIMENTAÇÃO). No Prevision é o item 18.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</si>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</sst>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5778713.93</c:v>
                </c:pt>
                <c:pt idx="1">
                  <c:v>18489705.84</c:v>
                </c:pt>
                <c:pt idx="2">
                  <c:v>18317684.91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17199185.3636667</c:v>
                </c:pt>
                <c:pt idx="3">
                  <c:v>64514201.2948827</c:v>
                </c:pt>
                <c:pt idx="4">
                  <c:v>26393249.8626968</c:v>
                </c:pt>
                <c:pt idx="5">
                  <c:v>1045666.3153091</c:v>
                </c:pt>
                <c:pt idx="6">
                  <c:v>2721144.95318208</c:v>
                </c:pt>
              </c:numCache>
            </c:numRef>
          </c:val>
        </c:ser>
        <c:gapWidth val="60"/>
        <c:overlap val="100"/>
        <c:axId val="78629898"/>
        <c:axId val="66359468"/>
      </c:barChart>
      <c:catAx>
        <c:axId val="7862989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6359468"/>
        <c:crosses val="autoZero"/>
        <c:auto val="1"/>
        <c:lblAlgn val="ctr"/>
        <c:lblOffset val="100"/>
        <c:noMultiLvlLbl val="0"/>
      </c:catAx>
      <c:valAx>
        <c:axId val="66359468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86298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7682672.05790556</c:v>
                </c:pt>
                <c:pt idx="1">
                  <c:v>898008.994569093</c:v>
                </c:pt>
                <c:pt idx="2">
                  <c:v>4055950.14966567</c:v>
                </c:pt>
                <c:pt idx="3">
                  <c:v>17972964.5081319</c:v>
                </c:pt>
                <c:pt idx="4">
                  <c:v>33904605.5846105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15461586"/>
        <c:axId val="31689818"/>
      </c:barChart>
      <c:catAx>
        <c:axId val="1546158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1689818"/>
        <c:crosses val="autoZero"/>
        <c:auto val="1"/>
        <c:lblAlgn val="ctr"/>
        <c:lblOffset val="100"/>
        <c:noMultiLvlLbl val="0"/>
      </c:catAx>
      <c:valAx>
        <c:axId val="31689818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54615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0.0374124736062032</c:v>
                </c:pt>
                <c:pt idx="1">
                  <c:v>0.0459034325597257</c:v>
                </c:pt>
                <c:pt idx="2">
                  <c:v>0.0501740327877643</c:v>
                </c:pt>
                <c:pt idx="3">
                  <c:v>0.0586606294342024</c:v>
                </c:pt>
                <c:pt idx="4">
                  <c:v>0.0684924770973473</c:v>
                </c:pt>
                <c:pt idx="5">
                  <c:v>0.0826234996537388</c:v>
                </c:pt>
                <c:pt idx="6">
                  <c:v>0.0992440617293863</c:v>
                </c:pt>
                <c:pt idx="7">
                  <c:v>0.109964123153392</c:v>
                </c:pt>
                <c:pt idx="8">
                  <c:v>0.120775026870902</c:v>
                </c:pt>
                <c:pt idx="9">
                  <c:v>0.130918944711833</c:v>
                </c:pt>
                <c:pt idx="10">
                  <c:v>0.138481727533108</c:v>
                </c:pt>
                <c:pt idx="11">
                  <c:v>0.148325248090362</c:v>
                </c:pt>
                <c:pt idx="12">
                  <c:v>0.157118283602141</c:v>
                </c:pt>
                <c:pt idx="13">
                  <c:v>0.171485849832367</c:v>
                </c:pt>
                <c:pt idx="14">
                  <c:v>0.182540476061033</c:v>
                </c:pt>
                <c:pt idx="15">
                  <c:v>0.194099028843645</c:v>
                </c:pt>
                <c:pt idx="16">
                  <c:v>0.205321153162175</c:v>
                </c:pt>
                <c:pt idx="17">
                  <c:v>0.217092724948622</c:v>
                </c:pt>
                <c:pt idx="18">
                  <c:v>0.230882797533595</c:v>
                </c:pt>
                <c:pt idx="19">
                  <c:v>0.252068052881535</c:v>
                </c:pt>
                <c:pt idx="20">
                  <c:v>0.275710397958998</c:v>
                </c:pt>
                <c:pt idx="21">
                  <c:v>0.307641223694203</c:v>
                </c:pt>
                <c:pt idx="22">
                  <c:v>0.337591849798264</c:v>
                </c:pt>
                <c:pt idx="23">
                  <c:v>0.365983451735248</c:v>
                </c:pt>
                <c:pt idx="24">
                  <c:v>0.387061137286282</c:v>
                </c:pt>
                <c:pt idx="25">
                  <c:v>0.416416962922143</c:v>
                </c:pt>
                <c:pt idx="26">
                  <c:v>0.451789433986818</c:v>
                </c:pt>
                <c:pt idx="27">
                  <c:v>0.49166949602449</c:v>
                </c:pt>
                <c:pt idx="28">
                  <c:v>0.530543467494603</c:v>
                </c:pt>
                <c:pt idx="29">
                  <c:v>0.558989800227304</c:v>
                </c:pt>
                <c:pt idx="30">
                  <c:v>0.592976168543043</c:v>
                </c:pt>
                <c:pt idx="31">
                  <c:v>0.639285029532473</c:v>
                </c:pt>
                <c:pt idx="32">
                  <c:v>0.677452209007659</c:v>
                </c:pt>
                <c:pt idx="33">
                  <c:v>0.715151536014647</c:v>
                </c:pt>
                <c:pt idx="34">
                  <c:v>0.74783992747549</c:v>
                </c:pt>
                <c:pt idx="35">
                  <c:v>0.778561579145666</c:v>
                </c:pt>
                <c:pt idx="36">
                  <c:v>0.804738129504181</c:v>
                </c:pt>
                <c:pt idx="37">
                  <c:v>0.833096690371802</c:v>
                </c:pt>
                <c:pt idx="38">
                  <c:v>0.858329453117564</c:v>
                </c:pt>
                <c:pt idx="39">
                  <c:v>0.884701096602943</c:v>
                </c:pt>
                <c:pt idx="40">
                  <c:v>0.898514799272818</c:v>
                </c:pt>
                <c:pt idx="41">
                  <c:v>0.908721758542806</c:v>
                </c:pt>
                <c:pt idx="42">
                  <c:v>0.916351409420063</c:v>
                </c:pt>
                <c:pt idx="43">
                  <c:v>0.92393615002732</c:v>
                </c:pt>
                <c:pt idx="44">
                  <c:v>0.930069710649374</c:v>
                </c:pt>
                <c:pt idx="45">
                  <c:v>0.934338687776426</c:v>
                </c:pt>
                <c:pt idx="46">
                  <c:v>0.93787865637876</c:v>
                </c:pt>
                <c:pt idx="47">
                  <c:v>0.973303817752677</c:v>
                </c:pt>
                <c:pt idx="48">
                  <c:v>0.975612960103395</c:v>
                </c:pt>
                <c:pt idx="49">
                  <c:v>0.97644908449906</c:v>
                </c:pt>
                <c:pt idx="50">
                  <c:v>0.976542701580116</c:v>
                </c:pt>
                <c:pt idx="51">
                  <c:v>0.982380941096438</c:v>
                </c:pt>
                <c:pt idx="52">
                  <c:v>0.982380941096438</c:v>
                </c:pt>
                <c:pt idx="53">
                  <c:v>0.982380941096438</c:v>
                </c:pt>
                <c:pt idx="54">
                  <c:v>0.982382799188058</c:v>
                </c:pt>
                <c:pt idx="55">
                  <c:v>0.982382799188058</c:v>
                </c:pt>
                <c:pt idx="56">
                  <c:v>0.982382799188058</c:v>
                </c:pt>
                <c:pt idx="57">
                  <c:v>0.982382799188058</c:v>
                </c:pt>
                <c:pt idx="58">
                  <c:v>0.982382799188058</c:v>
                </c:pt>
                <c:pt idx="59">
                  <c:v>0.982382799188058</c:v>
                </c:pt>
                <c:pt idx="60">
                  <c:v>0.982382799188058</c:v>
                </c:pt>
                <c:pt idx="61">
                  <c:v>0.982382799188058</c:v>
                </c:pt>
                <c:pt idx="62">
                  <c:v>0.982382799188058</c:v>
                </c:pt>
                <c:pt idx="63">
                  <c:v>0.982382799188058</c:v>
                </c:pt>
                <c:pt idx="64">
                  <c:v>0.982382799188058</c:v>
                </c:pt>
                <c:pt idx="65">
                  <c:v>0.982382799188058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924491"/>
        <c:axId val="61135996"/>
      </c:lineChart>
      <c:catAx>
        <c:axId val="58924491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1135996"/>
        <c:crosses val="autoZero"/>
        <c:auto val="1"/>
        <c:lblAlgn val="ctr"/>
        <c:lblOffset val="100"/>
        <c:noMultiLvlLbl val="0"/>
      </c:catAx>
      <c:valAx>
        <c:axId val="6113599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89244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0.9571</c:v>
                </c:pt>
                <c:pt idx="2">
                  <c:v>0.9386</c:v>
                </c:pt>
                <c:pt idx="3">
                  <c:v>0.5739</c:v>
                </c:pt>
                <c:pt idx="4">
                  <c:v>1</c:v>
                </c:pt>
                <c:pt idx="5">
                  <c:v>0.7675</c:v>
                </c:pt>
                <c:pt idx="6">
                  <c:v>0.8577</c:v>
                </c:pt>
                <c:pt idx="7">
                  <c:v>0.9707</c:v>
                </c:pt>
                <c:pt idx="8">
                  <c:v>0.576</c:v>
                </c:pt>
                <c:pt idx="9">
                  <c:v>0.0502</c:v>
                </c:pt>
                <c:pt idx="10">
                  <c:v>0.3648</c:v>
                </c:pt>
                <c:pt idx="11">
                  <c:v>0.8852</c:v>
                </c:pt>
                <c:pt idx="12">
                  <c:v>0.879</c:v>
                </c:pt>
                <c:pt idx="13">
                  <c:v>0.7374</c:v>
                </c:pt>
                <c:pt idx="14">
                  <c:v>0</c:v>
                </c:pt>
                <c:pt idx="15">
                  <c:v>0.9731</c:v>
                </c:pt>
                <c:pt idx="16">
                  <c:v>0.4184</c:v>
                </c:pt>
                <c:pt idx="17">
                  <c:v>0.116</c:v>
                </c:pt>
                <c:pt idx="18">
                  <c:v>0.533</c:v>
                </c:pt>
                <c:pt idx="19">
                  <c:v>0.6781</c:v>
                </c:pt>
                <c:pt idx="20">
                  <c:v>0.0925</c:v>
                </c:pt>
              </c:numCache>
            </c:numRef>
          </c:val>
        </c:ser>
        <c:gapWidth val="40"/>
        <c:overlap val="0"/>
        <c:axId val="18402081"/>
        <c:axId val="30203243"/>
      </c:barChart>
      <c:catAx>
        <c:axId val="184020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0203243"/>
        <c:crosses val="autoZero"/>
        <c:auto val="1"/>
        <c:lblAlgn val="ctr"/>
        <c:lblOffset val="100"/>
        <c:noMultiLvlLbl val="0"/>
      </c:catAx>
      <c:valAx>
        <c:axId val="3020324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84020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4055950.14966567</c:v>
                </c:pt>
                <c:pt idx="1">
                  <c:v>1543385.9655306</c:v>
                </c:pt>
                <c:pt idx="2">
                  <c:v>2705057.88146835</c:v>
                </c:pt>
                <c:pt idx="3">
                  <c:v>3939404.90138609</c:v>
                </c:pt>
                <c:pt idx="4">
                  <c:v>3975305.32222404</c:v>
                </c:pt>
                <c:pt idx="5">
                  <c:v>443574.012897625</c:v>
                </c:pt>
                <c:pt idx="6">
                  <c:v>4593003.99725509</c:v>
                </c:pt>
                <c:pt idx="7">
                  <c:v>773232.427370072</c:v>
                </c:pt>
                <c:pt idx="8">
                  <c:v>7143551.08452103</c:v>
                </c:pt>
                <c:pt idx="9">
                  <c:v>24111.8639636257</c:v>
                </c:pt>
                <c:pt idx="10">
                  <c:v>688720.320426313</c:v>
                </c:pt>
                <c:pt idx="11">
                  <c:v>986801.878600525</c:v>
                </c:pt>
                <c:pt idx="12">
                  <c:v>1570989.54627635</c:v>
                </c:pt>
                <c:pt idx="13">
                  <c:v>14144439.1439846</c:v>
                </c:pt>
                <c:pt idx="14">
                  <c:v>0</c:v>
                </c:pt>
                <c:pt idx="15">
                  <c:v>5581307.66093811</c:v>
                </c:pt>
                <c:pt idx="16">
                  <c:v>924856.438911799</c:v>
                </c:pt>
                <c:pt idx="17">
                  <c:v>374061.9597704</c:v>
                </c:pt>
                <c:pt idx="18">
                  <c:v>1143604.88624253</c:v>
                </c:pt>
                <c:pt idx="19">
                  <c:v>1248450.27705539</c:v>
                </c:pt>
                <c:pt idx="20">
                  <c:v>73710.5239198387</c:v>
                </c:pt>
              </c:numCache>
            </c:numRef>
          </c:val>
        </c:ser>
        <c:gapWidth val="40"/>
        <c:overlap val="0"/>
        <c:axId val="21525111"/>
        <c:axId val="51641383"/>
      </c:barChart>
      <c:catAx>
        <c:axId val="215251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1641383"/>
        <c:crosses val="autoZero"/>
        <c:auto val="1"/>
        <c:lblAlgn val="ctr"/>
        <c:lblOffset val="100"/>
        <c:noMultiLvlLbl val="0"/>
      </c:catAx>
      <c:valAx>
        <c:axId val="51641383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15251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5778713.93</c:v>
                </c:pt>
                <c:pt idx="1">
                  <c:v>7090223.65</c:v>
                </c:pt>
                <c:pt idx="2">
                  <c:v>7749858.65</c:v>
                </c:pt>
                <c:pt idx="3">
                  <c:v>9060694.57</c:v>
                </c:pt>
                <c:pt idx="4">
                  <c:v>10579317.36</c:v>
                </c:pt>
                <c:pt idx="5">
                  <c:v>12761988.78</c:v>
                </c:pt>
                <c:pt idx="6">
                  <c:v>15329193.36</c:v>
                </c:pt>
                <c:pt idx="7">
                  <c:v>16985009.25</c:v>
                </c:pt>
                <c:pt idx="8">
                  <c:v>18654856.6</c:v>
                </c:pt>
                <c:pt idx="9">
                  <c:v>20221681.61</c:v>
                </c:pt>
                <c:pt idx="10">
                  <c:v>21389825.66</c:v>
                </c:pt>
                <c:pt idx="11">
                  <c:v>22910251.44</c:v>
                </c:pt>
                <c:pt idx="12">
                  <c:v>24268419.77</c:v>
                </c:pt>
                <c:pt idx="13">
                  <c:v>26487627.62</c:v>
                </c:pt>
                <c:pt idx="14">
                  <c:v>28195120.24</c:v>
                </c:pt>
                <c:pt idx="15">
                  <c:v>29980449.13</c:v>
                </c:pt>
                <c:pt idx="16">
                  <c:v>31713813.43</c:v>
                </c:pt>
                <c:pt idx="17">
                  <c:v>33532045.14</c:v>
                </c:pt>
                <c:pt idx="18">
                  <c:v>35662053.58</c:v>
                </c:pt>
                <c:pt idx="19">
                  <c:v>38934318.64</c:v>
                </c:pt>
                <c:pt idx="20">
                  <c:v>42586104.68</c:v>
                </c:pt>
                <c:pt idx="21">
                  <c:v>47518125.733049</c:v>
                </c:pt>
                <c:pt idx="22">
                  <c:v>52144286.0372707</c:v>
                </c:pt>
                <c:pt idx="23">
                  <c:v>56529640.1663562</c:v>
                </c:pt>
                <c:pt idx="24">
                  <c:v>59785290.0436667</c:v>
                </c:pt>
                <c:pt idx="25">
                  <c:v>64319577.7337614</c:v>
                </c:pt>
                <c:pt idx="26">
                  <c:v>69783193.7841599</c:v>
                </c:pt>
                <c:pt idx="27">
                  <c:v>75943050.3189641</c:v>
                </c:pt>
                <c:pt idx="28">
                  <c:v>81947506.5549591</c:v>
                </c:pt>
                <c:pt idx="29">
                  <c:v>86341314.3782572</c:v>
                </c:pt>
                <c:pt idx="30">
                  <c:v>91590833.618378</c:v>
                </c:pt>
                <c:pt idx="31">
                  <c:v>98743679.5621887</c:v>
                </c:pt>
                <c:pt idx="32">
                  <c:v>104638965.022958</c:v>
                </c:pt>
                <c:pt idx="33">
                  <c:v>110461986.200868</c:v>
                </c:pt>
                <c:pt idx="34">
                  <c:v>115511020.516865</c:v>
                </c:pt>
                <c:pt idx="35">
                  <c:v>120256273.084972</c:v>
                </c:pt>
                <c:pt idx="36">
                  <c:v>124299491.338549</c:v>
                </c:pt>
                <c:pt idx="37">
                  <c:v>128679741.958848</c:v>
                </c:pt>
                <c:pt idx="38">
                  <c:v>132577183.200133</c:v>
                </c:pt>
                <c:pt idx="39">
                  <c:v>136650535.450776</c:v>
                </c:pt>
                <c:pt idx="40">
                  <c:v>138784193.783115</c:v>
                </c:pt>
                <c:pt idx="41">
                  <c:v>140360756.144035</c:v>
                </c:pt>
                <c:pt idx="42">
                  <c:v>141539228.604036</c:v>
                </c:pt>
                <c:pt idx="43">
                  <c:v>142710764.243832</c:v>
                </c:pt>
                <c:pt idx="44">
                  <c:v>143658151.27256</c:v>
                </c:pt>
                <c:pt idx="45">
                  <c:v>144317535.569108</c:v>
                </c:pt>
                <c:pt idx="46">
                  <c:v>144864317.535182</c:v>
                </c:pt>
                <c:pt idx="47">
                  <c:v>150336072.107165</c:v>
                </c:pt>
                <c:pt idx="48">
                  <c:v>150692741.201246</c:v>
                </c:pt>
                <c:pt idx="49">
                  <c:v>150821888.60121</c:v>
                </c:pt>
                <c:pt idx="50">
                  <c:v>150836348.653653</c:v>
                </c:pt>
                <c:pt idx="51">
                  <c:v>151738120.516555</c:v>
                </c:pt>
                <c:pt idx="52">
                  <c:v>151738120.516555</c:v>
                </c:pt>
                <c:pt idx="53">
                  <c:v>151738120.516555</c:v>
                </c:pt>
                <c:pt idx="54">
                  <c:v>151738407.516555</c:v>
                </c:pt>
                <c:pt idx="55">
                  <c:v>151738407.516555</c:v>
                </c:pt>
                <c:pt idx="56">
                  <c:v>151738407.516555</c:v>
                </c:pt>
                <c:pt idx="57">
                  <c:v>151738407.516555</c:v>
                </c:pt>
                <c:pt idx="58">
                  <c:v>151738407.516555</c:v>
                </c:pt>
                <c:pt idx="59">
                  <c:v>151738407.516555</c:v>
                </c:pt>
                <c:pt idx="60">
                  <c:v>151738407.516555</c:v>
                </c:pt>
                <c:pt idx="61">
                  <c:v>151738407.516555</c:v>
                </c:pt>
                <c:pt idx="62">
                  <c:v>151738407.516555</c:v>
                </c:pt>
                <c:pt idx="63">
                  <c:v>151738407.516555</c:v>
                </c:pt>
                <c:pt idx="64">
                  <c:v>151738407.516555</c:v>
                </c:pt>
                <c:pt idx="65">
                  <c:v>151738407.516555</c:v>
                </c:pt>
                <c:pt idx="66">
                  <c:v>154459552.469737</c:v>
                </c:pt>
                <c:pt idx="67">
                  <c:v>154459552.469737</c:v>
                </c:pt>
                <c:pt idx="68">
                  <c:v>154459552.469737</c:v>
                </c:pt>
                <c:pt idx="69">
                  <c:v>154459552.469737</c:v>
                </c:pt>
                <c:pt idx="70">
                  <c:v>154459552.469737</c:v>
                </c:pt>
                <c:pt idx="71">
                  <c:v>154459552.469737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34734"/>
        <c:axId val="65094960"/>
      </c:lineChart>
      <c:catAx>
        <c:axId val="5334734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5094960"/>
        <c:crosses val="autoZero"/>
        <c:auto val="1"/>
        <c:lblAlgn val="ctr"/>
        <c:lblOffset val="100"/>
        <c:noMultiLvlLbl val="0"/>
      </c:catAx>
      <c:valAx>
        <c:axId val="65094960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3347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0.0425536159753202</c:v>
                </c:pt>
                <c:pt idx="1">
                  <c:v>0.0517998280948185</c:v>
                </c:pt>
                <c:pt idx="2">
                  <c:v>0.0564318305266191</c:v>
                </c:pt>
                <c:pt idx="3">
                  <c:v>0.0656005925851089</c:v>
                </c:pt>
                <c:pt idx="4">
                  <c:v>0.0761682499521533</c:v>
                </c:pt>
                <c:pt idx="5">
                  <c:v>0.0912693060223822</c:v>
                </c:pt>
                <c:pt idx="6">
                  <c:v>0.108909644377823</c:v>
                </c:pt>
                <c:pt idx="7">
                  <c:v>0.120184412001025</c:v>
                </c:pt>
                <c:pt idx="8">
                  <c:v>0.131496455459789</c:v>
                </c:pt>
                <c:pt idx="9">
                  <c:v>0.142092819703933</c:v>
                </c:pt>
                <c:pt idx="10">
                  <c:v>0.149969598250098</c:v>
                </c:pt>
                <c:pt idx="11">
                  <c:v>0.16019439589911</c:v>
                </c:pt>
                <c:pt idx="12">
                  <c:v>0.169309218906915</c:v>
                </c:pt>
                <c:pt idx="13">
                  <c:v>0.184095725604824</c:v>
                </c:pt>
                <c:pt idx="14">
                  <c:v>0.195441095543699</c:v>
                </c:pt>
                <c:pt idx="15">
                  <c:v>0.207239918640288</c:v>
                </c:pt>
                <c:pt idx="16">
                  <c:v>0.218581907335653</c:v>
                </c:pt>
                <c:pt idx="17">
                  <c:v>0.230375818426924</c:v>
                </c:pt>
                <c:pt idx="18">
                  <c:v>0.244084758106767</c:v>
                </c:pt>
                <c:pt idx="19">
                  <c:v>0.265018036662994</c:v>
                </c:pt>
                <c:pt idx="20">
                  <c:v>0.288992537509545</c:v>
                </c:pt>
                <c:pt idx="21">
                  <c:v>0.320337810611958</c:v>
                </c:pt>
                <c:pt idx="22">
                  <c:v>0.34973919730347</c:v>
                </c:pt>
                <c:pt idx="23">
                  <c:v>0.377610149464552</c:v>
                </c:pt>
                <c:pt idx="24">
                  <c:v>0.398301309018109</c:v>
                </c:pt>
                <c:pt idx="25">
                  <c:v>0.427118802788348</c:v>
                </c:pt>
                <c:pt idx="26">
                  <c:v>0.46184260777304</c:v>
                </c:pt>
                <c:pt idx="27">
                  <c:v>0.500991342800389</c:v>
                </c:pt>
                <c:pt idx="28">
                  <c:v>0.539152437111289</c:v>
                </c:pt>
                <c:pt idx="29">
                  <c:v>0.567077116405928</c:v>
                </c:pt>
                <c:pt idx="30">
                  <c:v>0.600440237217473</c:v>
                </c:pt>
                <c:pt idx="31">
                  <c:v>0.645899878844434</c:v>
                </c:pt>
                <c:pt idx="32">
                  <c:v>0.683367142426016</c:v>
                </c:pt>
                <c:pt idx="33">
                  <c:v>0.720375133093427</c:v>
                </c:pt>
                <c:pt idx="34">
                  <c:v>0.752464079559006</c:v>
                </c:pt>
                <c:pt idx="35">
                  <c:v>0.782622352625435</c:v>
                </c:pt>
                <c:pt idx="36">
                  <c:v>0.808318873181183</c:v>
                </c:pt>
                <c:pt idx="37">
                  <c:v>0.836157390185361</c:v>
                </c:pt>
                <c:pt idx="38">
                  <c:v>0.860927430457833</c:v>
                </c:pt>
                <c:pt idx="39">
                  <c:v>0.886815466491216</c:v>
                </c:pt>
                <c:pt idx="40">
                  <c:v>0.900375851253373</c:v>
                </c:pt>
                <c:pt idx="41">
                  <c:v>0.91039563365788</c:v>
                </c:pt>
                <c:pt idx="42">
                  <c:v>0.917885370766683</c:v>
                </c:pt>
                <c:pt idx="43">
                  <c:v>0.925331021177261</c:v>
                </c:pt>
                <c:pt idx="44">
                  <c:v>0.931352103575281</c:v>
                </c:pt>
                <c:pt idx="45">
                  <c:v>0.935542795511189</c:v>
                </c:pt>
                <c:pt idx="46">
                  <c:v>0.939017847598294</c:v>
                </c:pt>
                <c:pt idx="47">
                  <c:v>0.973793376648838</c:v>
                </c:pt>
                <c:pt idx="48">
                  <c:v>0.976060173574663</c:v>
                </c:pt>
                <c:pt idx="49">
                  <c:v>0.976880964986293</c:v>
                </c:pt>
                <c:pt idx="50">
                  <c:v>0.976972865302215</c:v>
                </c:pt>
                <c:pt idx="51">
                  <c:v>0.982704042240576</c:v>
                </c:pt>
                <c:pt idx="52">
                  <c:v>0.982704042240576</c:v>
                </c:pt>
                <c:pt idx="53">
                  <c:v>0.982704042240576</c:v>
                </c:pt>
                <c:pt idx="54">
                  <c:v>0.982705866258212</c:v>
                </c:pt>
                <c:pt idx="55">
                  <c:v>0.982705866258212</c:v>
                </c:pt>
                <c:pt idx="56">
                  <c:v>0.982705866258212</c:v>
                </c:pt>
                <c:pt idx="57">
                  <c:v>0.982705866258212</c:v>
                </c:pt>
                <c:pt idx="58">
                  <c:v>0.982705866258212</c:v>
                </c:pt>
                <c:pt idx="59">
                  <c:v>0.982705866258212</c:v>
                </c:pt>
                <c:pt idx="60">
                  <c:v>0.982705866258212</c:v>
                </c:pt>
                <c:pt idx="61">
                  <c:v>0.982705866258212</c:v>
                </c:pt>
                <c:pt idx="62">
                  <c:v>0.982705866258212</c:v>
                </c:pt>
                <c:pt idx="63">
                  <c:v>0.982705866258212</c:v>
                </c:pt>
                <c:pt idx="64">
                  <c:v>0.982705866258212</c:v>
                </c:pt>
                <c:pt idx="65">
                  <c:v>0.982705866258212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453382"/>
        <c:axId val="91704194"/>
      </c:lineChart>
      <c:catAx>
        <c:axId val="8045338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1704194"/>
        <c:crosses val="autoZero"/>
        <c:auto val="1"/>
        <c:lblAlgn val="ctr"/>
        <c:lblOffset val="100"/>
        <c:noMultiLvlLbl val="0"/>
      </c:catAx>
      <c:valAx>
        <c:axId val="9170419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04533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ED JARDIM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154459552.469737</v>
      </c>
      <c r="C6" s="12"/>
      <c r="D6" s="12" t="n">
        <f aca="false">SUMPRODUCT(('MODELO PARA BI'!$H$1:$CA$1&lt;='VALOR POR PL'!$P$5)*'MODELO PARA BI'!$H$65:$CA$65)</f>
        <v>42586104.68</v>
      </c>
      <c r="E6" s="12"/>
      <c r="F6" s="12" t="n">
        <f aca="false">SUMPRODUCT((YEAR('MODELO PARA BI'!$H$1:$CA$1)='RETRATO 2027'!$D$5)*'MODELO PARA BI'!$H$65:$CA$65)</f>
        <v>64514201.2948827</v>
      </c>
      <c r="G6" s="8"/>
      <c r="H6" s="12" t="n">
        <f aca="false">SUM('MODELO PARA BI'!$H$65:$CA$65)-D6</f>
        <v>111873447.789737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TEXT(IF(B6=0,0,D6/B6)*100,"0.0")&amp;"% da projeção"</f>
        <v>27.6%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5778713.93</v>
      </c>
      <c r="D13" s="24" t="n">
        <f aca="false">C13</f>
        <v>5778713.93</v>
      </c>
      <c r="E13" s="25" t="n">
        <f aca="false">IF($C$20=0,0,C13/$C$20)</f>
        <v>0.0374124736062032</v>
      </c>
      <c r="F13" s="25" t="n">
        <f aca="false">IF($C$20=0,0,D13/$C$20)</f>
        <v>0.0374124736062032</v>
      </c>
      <c r="G13" s="8"/>
      <c r="H13" s="24" t="n">
        <f aca="false">SUMPRODUCT((YEAR('MODELO PARA BI'!$H$1:$CA$1)=B13)*('MODELO PARA BI'!$H$1:$CA$1&lt;='VALOR POR PL'!$P$5)*'MODELO PARA BI'!$H$65:$CA$65)</f>
        <v>5778713.93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18489705.84</v>
      </c>
      <c r="D14" s="27" t="n">
        <f aca="false">D13+C14</f>
        <v>24268419.77</v>
      </c>
      <c r="E14" s="28" t="n">
        <f aca="false">IF($C$20=0,0,C14/$C$20)</f>
        <v>0.119705809995938</v>
      </c>
      <c r="F14" s="28" t="n">
        <f aca="false">IF($C$20=0,0,D14/$C$20)</f>
        <v>0.157118283602141</v>
      </c>
      <c r="G14" s="8"/>
      <c r="H14" s="27" t="n">
        <f aca="false">SUMPRODUCT((YEAR('MODELO PARA BI'!$H$1:$CA$1)=B14)*('MODELO PARA BI'!$H$1:$CA$1&lt;='VALOR POR PL'!$P$5)*'MODELO PARA BI'!$H$65:$CA$65)</f>
        <v>18489705.84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35516870.2736667</v>
      </c>
      <c r="D15" s="24" t="n">
        <f aca="false">D14+C15</f>
        <v>59785290.0436667</v>
      </c>
      <c r="E15" s="25" t="n">
        <f aca="false">IF($C$20=0,0,C15/$C$20)</f>
        <v>0.229942853684141</v>
      </c>
      <c r="F15" s="25" t="n">
        <f aca="false">IF($C$20=0,0,D15/$C$20)</f>
        <v>0.387061137286282</v>
      </c>
      <c r="G15" s="8"/>
      <c r="H15" s="24" t="n">
        <f aca="false">SUMPRODUCT((YEAR('MODELO PARA BI'!$H$1:$CA$1)=B15)*('MODELO PARA BI'!$H$1:$CA$1&lt;='VALOR POR PL'!$P$5)*'MODELO PARA BI'!$H$65:$CA$65)</f>
        <v>18317684.91</v>
      </c>
      <c r="I15" s="24" t="n">
        <f aca="false">C15-H15</f>
        <v>17199185.3636667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64514201.2948827</v>
      </c>
      <c r="D16" s="27" t="n">
        <f aca="false">D15+C16</f>
        <v>124299491.338549</v>
      </c>
      <c r="E16" s="28" t="n">
        <f aca="false">IF($C$20=0,0,C16/$C$20)</f>
        <v>0.417676992217899</v>
      </c>
      <c r="F16" s="28" t="n">
        <f aca="false">IF($C$20=0,0,D16/$C$20)</f>
        <v>0.804738129504181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64514201.2948827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26393249.8626968</v>
      </c>
      <c r="D17" s="24" t="n">
        <f aca="false">D16+C17</f>
        <v>150692741.201246</v>
      </c>
      <c r="E17" s="25" t="n">
        <f aca="false">IF($C$20=0,0,C17/$C$20)</f>
        <v>0.170874830599214</v>
      </c>
      <c r="F17" s="25" t="n">
        <f aca="false">IF($C$20=0,0,D17/$C$20)</f>
        <v>0.975612960103395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26393249.8626968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1045666.3153091</v>
      </c>
      <c r="D18" s="27" t="n">
        <f aca="false">D17+C18</f>
        <v>151738407.516555</v>
      </c>
      <c r="E18" s="28" t="n">
        <f aca="false">IF($C$20=0,0,C18/$C$20)</f>
        <v>0.00676983908466246</v>
      </c>
      <c r="F18" s="28" t="n">
        <f aca="false">IF($C$20=0,0,D18/$C$20)</f>
        <v>0.982382799188058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1045666.3153091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2721144.95318208</v>
      </c>
      <c r="D19" s="24" t="n">
        <f aca="false">D18+C19</f>
        <v>154459552.469737</v>
      </c>
      <c r="E19" s="25" t="n">
        <f aca="false">IF($C$20=0,0,C19/$C$20)</f>
        <v>0.0176172008119422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2721144.95318208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154459552.469737</v>
      </c>
      <c r="D20" s="31"/>
      <c r="E20" s="32" t="n">
        <f aca="false">SUM(E13:E19)</f>
        <v>1</v>
      </c>
      <c r="F20" s="31"/>
      <c r="G20" s="8"/>
      <c r="H20" s="30" t="n">
        <f aca="false">SUM(H13:H19)</f>
        <v>42586104.68</v>
      </c>
      <c r="I20" s="30" t="n">
        <f aca="false">SUM(I13:I19)</f>
        <v>111873447.789737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7682672.05790556</v>
      </c>
      <c r="E26" s="36" t="n">
        <f aca="false">IF($D$32=0,0,D26/$D$32)</f>
        <v>0.119084975148176</v>
      </c>
      <c r="F26" s="36" t="n">
        <f aca="false">IFERROR(SUMPRODUCT('RETRATO 2027'!J12:J22,'RETRATO 2027'!M12:M22)/SUM('RETRATO 2027'!M12:M22),0)</f>
        <v>0.849586730882528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898008.994569093</v>
      </c>
      <c r="E27" s="38" t="n">
        <f aca="false">IF($D$32=0,0,D27/$D$32)</f>
        <v>0.0139195553311504</v>
      </c>
      <c r="F27" s="38" t="n">
        <f aca="false">IFERROR(SUMPRODUCT('RETRATO 2027'!J24:J28,'RETRATO 2027'!M24:M28)/SUM('RETRATO 2027'!M24:M28),0)</f>
        <v>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4055950.14966567</v>
      </c>
      <c r="E28" s="36" t="n">
        <f aca="false">IF($D$32=0,0,D28/$D$32)</f>
        <v>0.0628691058442567</v>
      </c>
      <c r="F28" s="36" t="n">
        <f aca="false">IFERROR(SUMPRODUCT('RETRATO 2027'!J30:J30,'RETRATO 2027'!M30:M30)/SUM('RETRATO 2027'!M30:M30),0)</f>
        <v>0.989111524204875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17972964.5081319</v>
      </c>
      <c r="E29" s="38" t="n">
        <f aca="false">IF($D$32=0,0,D29/$D$32)</f>
        <v>0.278589274103863</v>
      </c>
      <c r="F29" s="38" t="n">
        <f aca="false">IFERROR(SUMPRODUCT('RETRATO 2027'!J31:J37,'RETRATO 2027'!M31:M37)/SUM('RETRATO 2027'!M31:M37),0)</f>
        <v>0.828817803957594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33904605.5846105</v>
      </c>
      <c r="E30" s="36" t="n">
        <f aca="false">IF($D$32=0,0,D30/$D$32)</f>
        <v>0.525537089572553</v>
      </c>
      <c r="F30" s="36" t="n">
        <f aca="false">IFERROR(SUMPRODUCT('RETRATO 2027'!J38:J50,'RETRATO 2027'!M38:M50)/SUM('RETRATO 2027'!M38:M50),0)</f>
        <v>0.689719506363943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64514201.2948827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/>
      <c r="D5" s="42" t="s">
        <v>47</v>
      </c>
      <c r="E5" s="44" t="n">
        <f aca="false">E50</f>
        <v>1</v>
      </c>
      <c r="F5" s="45" t="n">
        <f aca="false">F50</f>
        <v>142983236.35</v>
      </c>
      <c r="G5" s="45" t="n">
        <f aca="false">G50</f>
        <v>121324.932132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/>
      <c r="H6" s="43" t="n">
        <v>1178.3886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0</v>
      </c>
      <c r="D7" s="42" t="s">
        <v>80</v>
      </c>
      <c r="E7" s="44" t="n">
        <f aca="false">IF(F49=0,0,F48/F49)</f>
        <v>0.0147269233164644</v>
      </c>
      <c r="F7" s="45" t="n">
        <f aca="false">F48</f>
        <v>2075142.69</v>
      </c>
      <c r="G7" s="45" t="n">
        <f aca="false">G48</f>
        <v>1748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0.985486811300589</v>
      </c>
      <c r="F8" s="45" t="n">
        <f aca="false">F49</f>
        <v>140908093.66</v>
      </c>
      <c r="G8" s="45" t="n">
        <f aca="false">G49</f>
        <v>119576.932132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0.0190288005045565</v>
      </c>
      <c r="F11" s="49" t="n">
        <v>2720799.48</v>
      </c>
      <c r="G11" s="49" t="n">
        <v>2308.91531</v>
      </c>
      <c r="H11" s="45" t="n">
        <f aca="false">MAX(G11*IF(S11="",1,S11),PROJETO!$K$8)</f>
        <v>2274.90741184478</v>
      </c>
      <c r="I11" s="55" t="s">
        <v>126</v>
      </c>
      <c r="J11" s="55" t="s">
        <v>63</v>
      </c>
      <c r="K11" s="45" t="n">
        <f aca="false">IF(ISNUMBER($P$7),G11*$P$7,0)</f>
        <v>2994406.86747059</v>
      </c>
      <c r="L11" s="56" t="n">
        <f aca="false">PROJETO!$J$7</f>
        <v>2560901.00898316</v>
      </c>
      <c r="M11" s="45" t="n">
        <f aca="false">L11-K11</f>
        <v>-433505.858487427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0.98527105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0.000854645643219839</v>
      </c>
      <c r="F12" s="49" t="n">
        <v>122200</v>
      </c>
      <c r="G12" s="49" t="n">
        <v>103.700935</v>
      </c>
      <c r="H12" s="45" t="n">
        <f aca="false">MAX(G12*IF(S12="",1,S12),SEGUROS!$K$8)</f>
        <v>95.8910495896353</v>
      </c>
      <c r="I12" s="55" t="s">
        <v>126</v>
      </c>
      <c r="J12" s="55" t="s">
        <v>129</v>
      </c>
      <c r="K12" s="45" t="n">
        <f aca="false">IF(ISNUMBER($P$7),G12*$P$7,0)</f>
        <v>134488.601891215</v>
      </c>
      <c r="L12" s="56" t="n">
        <f aca="false">SEGUROS!$J$7</f>
        <v>112496.076777983</v>
      </c>
      <c r="M12" s="45" t="n">
        <f aca="false">L12-K12</f>
        <v>-21992.5251132325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 t="n">
        <v>0.92468838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0.00104907403013892</v>
      </c>
      <c r="F13" s="49" t="n">
        <v>150000</v>
      </c>
      <c r="G13" s="49" t="n">
        <v>127.292474</v>
      </c>
      <c r="H13" s="45" t="n">
        <f aca="false">MAX(G13*IF(S13="",1,S13),'TAX. DIVERSAS'!$K$8)</f>
        <v>127.292474</v>
      </c>
      <c r="I13" s="55" t="s">
        <v>126</v>
      </c>
      <c r="J13" s="55" t="s">
        <v>66</v>
      </c>
      <c r="K13" s="45" t="n">
        <f aca="false">IF(ISNUMBER($P$7),G13*$P$7,0)</f>
        <v>165084.209313386</v>
      </c>
      <c r="L13" s="56" t="n">
        <f aca="false">'TAX. DIVERSAS'!$J$7</f>
        <v>161870.936602346</v>
      </c>
      <c r="M13" s="45" t="n">
        <f aca="false">L13-K13</f>
        <v>-3213.27271104034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0.00695993471265417</v>
      </c>
      <c r="F14" s="49" t="n">
        <v>995153.99</v>
      </c>
      <c r="G14" s="49" t="n">
        <v>844.504092</v>
      </c>
      <c r="H14" s="45" t="n">
        <f aca="false">MAX(G14*IF(S14="",1,S14),'BARRACÃO DE OBRA'!$K$8)</f>
        <v>970.90698164853</v>
      </c>
      <c r="I14" s="55" t="s">
        <v>126</v>
      </c>
      <c r="J14" s="55" t="s">
        <v>67</v>
      </c>
      <c r="K14" s="45" t="n">
        <f aca="false">IF(ISNUMBER($P$7),G14*$P$7,0)</f>
        <v>1095228.06736979</v>
      </c>
      <c r="L14" s="56" t="n">
        <f aca="false">'BARRACÃO DE OBRA'!$J$7</f>
        <v>1189305.87721647</v>
      </c>
      <c r="M14" s="45" t="n">
        <f aca="false">L14-K14</f>
        <v>94077.8098466862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1.14967706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0.00034969134337964</v>
      </c>
      <c r="F15" s="49" t="n">
        <v>50000</v>
      </c>
      <c r="G15" s="49" t="n">
        <v>42.430825</v>
      </c>
      <c r="H15" s="45" t="n">
        <f aca="false">MAX(G15*IF(S15="",1,S15),'LIG. PROVISÓRIAS'!$K$8)</f>
        <v>42.430825</v>
      </c>
      <c r="I15" s="55" t="s">
        <v>126</v>
      </c>
      <c r="J15" s="55" t="s">
        <v>137</v>
      </c>
      <c r="K15" s="45" t="n">
        <f aca="false">IF(ISNUMBER($P$7),G15*$P$7,0)</f>
        <v>55028.070203425</v>
      </c>
      <c r="L15" s="56" t="n">
        <f aca="false">'LIG. PROVISÓRIAS'!$J$7</f>
        <v>54161.0355563559</v>
      </c>
      <c r="M15" s="45" t="n">
        <f aca="false">L15-K15</f>
        <v>-867.034647069064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/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0.00269262334402322</v>
      </c>
      <c r="F16" s="49" t="n">
        <v>385000</v>
      </c>
      <c r="G16" s="49" t="n">
        <v>326.717349</v>
      </c>
      <c r="H16" s="45" t="n">
        <f aca="false">MAX(G16*IF(S16="",1,S16),CONSUMOS!$K$8)</f>
        <v>449.366816379629</v>
      </c>
      <c r="I16" s="55" t="s">
        <v>126</v>
      </c>
      <c r="J16" s="55" t="s">
        <v>140</v>
      </c>
      <c r="K16" s="45" t="n">
        <f aca="false">IF(ISNUMBER($P$7),G16*$P$7,0)</f>
        <v>423716.136027261</v>
      </c>
      <c r="L16" s="56" t="n">
        <f aca="false">CONSUMOS!$J$7</f>
        <v>566543.368566397</v>
      </c>
      <c r="M16" s="45" t="n">
        <f aca="false">L16-K16</f>
        <v>142827.232539136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1.37539931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0.000916191319654656</v>
      </c>
      <c r="F17" s="49" t="n">
        <v>131000</v>
      </c>
      <c r="G17" s="49" t="n">
        <v>111.16876</v>
      </c>
      <c r="H17" s="45" t="n">
        <f aca="false">MAX(G17*IF(S17="",1,S17),DIVERSOS!$K$8)</f>
        <v>212.656314052331</v>
      </c>
      <c r="I17" s="55" t="s">
        <v>126</v>
      </c>
      <c r="J17" s="55" t="s">
        <v>83</v>
      </c>
      <c r="K17" s="45" t="n">
        <f aca="false">IF(ISNUMBER($P$7),G17*$P$7,0)</f>
        <v>144173.54198764</v>
      </c>
      <c r="L17" s="56" t="n">
        <f aca="false">DIVERSOS!$J$7</f>
        <v>264678.695855235</v>
      </c>
      <c r="M17" s="45" t="n">
        <f aca="false">L17-K17</f>
        <v>120505.153867595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1.91291433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0.00519445509109852</v>
      </c>
      <c r="F18" s="49" t="n">
        <v>742720</v>
      </c>
      <c r="G18" s="49" t="n">
        <v>630.284441</v>
      </c>
      <c r="H18" s="45" t="n">
        <f aca="false">MAX(G18*IF(S18="",1,S18),TRANSPORTES!$K$8)</f>
        <v>626.24388913977</v>
      </c>
      <c r="I18" s="55" t="s">
        <v>126</v>
      </c>
      <c r="J18" s="55" t="s">
        <v>145</v>
      </c>
      <c r="K18" s="45" t="n">
        <f aca="false">IF(ISNUMBER($P$7),G18*$P$7,0)</f>
        <v>817408.958404049</v>
      </c>
      <c r="L18" s="56" t="n">
        <f aca="false">TRANSPORTES!$J$7</f>
        <v>797227.409988291</v>
      </c>
      <c r="M18" s="45" t="n">
        <f aca="false">L18-K18</f>
        <v>-20181.5484157578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0.99358932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0.00563312092075191</v>
      </c>
      <c r="F19" s="49" t="n">
        <v>805441.86</v>
      </c>
      <c r="G19" s="49" t="n">
        <v>683.511246</v>
      </c>
      <c r="H19" s="45" t="n">
        <f aca="false">MAX(G19*IF(S19="",1,S19),CONSULTORIAS!$K$8)</f>
        <v>718.381166869474</v>
      </c>
      <c r="I19" s="55" t="s">
        <v>126</v>
      </c>
      <c r="J19" s="55" t="s">
        <v>69</v>
      </c>
      <c r="K19" s="45" t="n">
        <f aca="false">IF(ISNUMBER($P$7),G19*$P$7,0)</f>
        <v>886438.216313694</v>
      </c>
      <c r="L19" s="56" t="n">
        <f aca="false">CONSULTORIAS!$J$7</f>
        <v>900329.286817944</v>
      </c>
      <c r="M19" s="45" t="n">
        <f aca="false">L19-K19</f>
        <v>13891.0705042498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1.05101587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0.101491940247302</v>
      </c>
      <c r="F20" s="49" t="n">
        <v>14511646.08</v>
      </c>
      <c r="G20" s="49" t="n">
        <v>12314.822187</v>
      </c>
      <c r="H20" s="45" t="n">
        <f aca="false">MAX(G20*IF(S20="",1,S20),MDO!$K$8)</f>
        <v>13198.2327297366</v>
      </c>
      <c r="I20" s="55" t="s">
        <v>126</v>
      </c>
      <c r="J20" s="55" t="s">
        <v>82</v>
      </c>
      <c r="K20" s="45" t="n">
        <f aca="false">IF(ISNUMBER($P$7),G20*$P$7,0)</f>
        <v>15970957.4312762</v>
      </c>
      <c r="L20" s="56" t="n">
        <f aca="false">MDO!$J$7</f>
        <v>16647692.2758043</v>
      </c>
      <c r="M20" s="45" t="n">
        <f aca="false">L20-K20</f>
        <v>676734.844528055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 t="n">
        <v>1.07173555</v>
      </c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0.0305500764390832</v>
      </c>
      <c r="F21" s="49" t="n">
        <v>4368148.8</v>
      </c>
      <c r="G21" s="49" t="n">
        <v>3706.883114</v>
      </c>
      <c r="H21" s="45" t="n">
        <f aca="false">MAX(G21*IF(S21="",1,S21),'EQUIP E FER'!$K$8)</f>
        <v>3706.883114</v>
      </c>
      <c r="I21" s="55" t="s">
        <v>126</v>
      </c>
      <c r="J21" s="55" t="s">
        <v>78</v>
      </c>
      <c r="K21" s="45" t="n">
        <f aca="false">IF(ISNUMBER($P$7),G21*$P$7,0)</f>
        <v>4807415.93483235</v>
      </c>
      <c r="L21" s="56" t="n">
        <f aca="false">'EQUIP E FER'!$J$7</f>
        <v>4725154.59132267</v>
      </c>
      <c r="M21" s="45" t="n">
        <f aca="false">L21-K21</f>
        <v>-82261.3435096778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/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0.00416302424812194</v>
      </c>
      <c r="F22" s="49" t="n">
        <v>595242.68</v>
      </c>
      <c r="G22" s="49" t="n">
        <v>505.132755</v>
      </c>
      <c r="H22" s="45" t="n">
        <f aca="false">MAX(G22*IF(S22="",1,S22),'SERV. INICIAIS'!$K$8)</f>
        <v>489.093231831237</v>
      </c>
      <c r="I22" s="55" t="s">
        <v>154</v>
      </c>
      <c r="J22" s="55" t="s">
        <v>81</v>
      </c>
      <c r="K22" s="45" t="n">
        <f aca="false">IF(ISNUMBER($P$7),G22*$P$7,0)</f>
        <v>655101.113499195</v>
      </c>
      <c r="L22" s="56" t="n">
        <f aca="false">'SERV. INICIAIS'!$J$7</f>
        <v>558350.21</v>
      </c>
      <c r="M22" s="45" t="n">
        <f aca="false">L22-K22</f>
        <v>-96750.9034991949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CURVA PREVISION</v>
      </c>
      <c r="P22" s="58" t="n">
        <f aca="false">'SERV. INICIAIS'!$K$14</f>
        <v>0.9</v>
      </c>
      <c r="Q22" s="55" t="s">
        <v>153</v>
      </c>
      <c r="R22" s="55"/>
      <c r="S22" s="59" t="n">
        <v>0.94977267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0.00968052511143206</v>
      </c>
      <c r="F23" s="49" t="n">
        <v>1384152.81</v>
      </c>
      <c r="G23" s="49" t="n">
        <v>1174.614899</v>
      </c>
      <c r="H23" s="45" t="n">
        <f aca="false">MAX(G23*IF(S23="",1,S23),CONTENÇÃO!$K$8)</f>
        <v>1071.60479472782</v>
      </c>
      <c r="I23" s="55" t="s">
        <v>154</v>
      </c>
      <c r="J23" s="55" t="s">
        <v>157</v>
      </c>
      <c r="K23" s="45" t="n">
        <f aca="false">IF(ISNUMBER($P$7),G23*$P$7,0)</f>
        <v>1523345.14174921</v>
      </c>
      <c r="L23" s="56" t="n">
        <f aca="false">CONTENÇÃO!$J$7</f>
        <v>1252186.97</v>
      </c>
      <c r="M23" s="45" t="n">
        <f aca="false">L23-K23</f>
        <v>-271158.171749211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156</v>
      </c>
      <c r="R23" s="55"/>
      <c r="S23" s="59" t="n">
        <v>0.86030236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0.0205667421235427</v>
      </c>
      <c r="F24" s="49" t="n">
        <v>2940699.35</v>
      </c>
      <c r="G24" s="49" t="n">
        <v>2495.525964</v>
      </c>
      <c r="H24" s="45" t="n">
        <f aca="false">MAX(G24*IF(S24="",1,S24),TERRAPLENAGEM!$K$8)</f>
        <v>2036.81093911935</v>
      </c>
      <c r="I24" s="55" t="s">
        <v>154</v>
      </c>
      <c r="J24" s="55" t="s">
        <v>71</v>
      </c>
      <c r="K24" s="45" t="n">
        <f aca="false">IF(ISNUMBER($P$7),G24*$P$7,0)</f>
        <v>3236420.171926</v>
      </c>
      <c r="L24" s="56" t="n">
        <f aca="false">TERRAPLENAGEM!$J$7</f>
        <v>2371480.27</v>
      </c>
      <c r="M24" s="45" t="n">
        <f aca="false">L24-K24</f>
        <v>-864939.901925996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0.89</v>
      </c>
      <c r="Q24" s="55" t="s">
        <v>159</v>
      </c>
      <c r="R24" s="55"/>
      <c r="S24" s="59" t="n">
        <v>0.80785731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0.0373882928968967</v>
      </c>
      <c r="F25" s="49" t="n">
        <v>5345899.12</v>
      </c>
      <c r="G25" s="49" t="n">
        <v>4536.618156</v>
      </c>
      <c r="H25" s="45" t="n">
        <f aca="false">MAX(G25*IF(S25="",1,S25),'FUND. PROF'!$K$8)</f>
        <v>3672.57815273649</v>
      </c>
      <c r="I25" s="55" t="s">
        <v>154</v>
      </c>
      <c r="J25" s="55" t="s">
        <v>73</v>
      </c>
      <c r="K25" s="45" t="n">
        <f aca="false">IF(ISNUMBER($P$7),G25*$P$7,0)</f>
        <v>5883490.18371669</v>
      </c>
      <c r="L25" s="56" t="n">
        <f aca="false">'FUND. PROF'!$J$7</f>
        <v>4368243.12</v>
      </c>
      <c r="M25" s="45" t="n">
        <f aca="false">L25-K25</f>
        <v>-1515247.06371668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161</v>
      </c>
      <c r="R25" s="55"/>
      <c r="S25" s="59" t="n">
        <v>0.75648018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0.028344533621266</v>
      </c>
      <c r="F26" s="49" t="n">
        <v>4052793.15</v>
      </c>
      <c r="G26" s="49" t="n">
        <v>3439.267102</v>
      </c>
      <c r="H26" s="45" t="n">
        <f aca="false">MAX(G26*IF(S26="",1,S26),'FUND. SUP'!$K$8)</f>
        <v>2728.51380309873</v>
      </c>
      <c r="I26" s="55" t="s">
        <v>154</v>
      </c>
      <c r="J26" s="55" t="s">
        <v>74</v>
      </c>
      <c r="K26" s="45" t="n">
        <f aca="false">IF(ISNUMBER($P$7),G26*$P$7,0)</f>
        <v>4460347.67264568</v>
      </c>
      <c r="L26" s="56" t="n">
        <f aca="false">'FUND. SUP'!$J$7</f>
        <v>3371658.86456909</v>
      </c>
      <c r="M26" s="45" t="n">
        <f aca="false">L26-K26</f>
        <v>-1088688.80807658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0.8824</v>
      </c>
      <c r="Q26" s="55" t="s">
        <v>163</v>
      </c>
      <c r="R26" s="55"/>
      <c r="S26" s="59" t="n">
        <v>0.79334164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0.141787732516939</v>
      </c>
      <c r="F27" s="49" t="n">
        <v>20273268.87</v>
      </c>
      <c r="G27" s="49" t="n">
        <v>17204.230308</v>
      </c>
      <c r="H27" s="45" t="n">
        <f aca="false">MAX(G27*IF(S27="",1,S27),ESTRUTURA!$K$8)</f>
        <v>16778.9749389507</v>
      </c>
      <c r="I27" s="55" t="s">
        <v>154</v>
      </c>
      <c r="J27" s="55" t="s">
        <v>166</v>
      </c>
      <c r="K27" s="45" t="n">
        <f aca="false">IF(ISNUMBER($P$7),G27*$P$7,0)</f>
        <v>22311977.0399118</v>
      </c>
      <c r="L27" s="56" t="n">
        <f aca="false">ESTRUTURA!$J$7</f>
        <v>21237887.9539625</v>
      </c>
      <c r="M27" s="45" t="n">
        <f aca="false">L27-K27</f>
        <v>-1074089.08594929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0.6695</v>
      </c>
      <c r="Q27" s="55" t="s">
        <v>165</v>
      </c>
      <c r="R27" s="55"/>
      <c r="S27" s="59" t="n">
        <v>0.97528193</v>
      </c>
    </row>
    <row r="28" customFormat="false" ht="15" hidden="false" customHeight="false" outlineLevel="0" collapsed="false">
      <c r="B28" s="55" t="s">
        <v>167</v>
      </c>
      <c r="C28" s="55" t="s">
        <v>168</v>
      </c>
      <c r="D28" s="55" t="s">
        <v>169</v>
      </c>
      <c r="E28" s="44" t="n">
        <f aca="false">IF($F$50=0,0,F28/$F$50)</f>
        <v>0.0210492798794451</v>
      </c>
      <c r="F28" s="49" t="n">
        <v>3009694.16</v>
      </c>
      <c r="G28" s="49" t="n">
        <v>2554.076099</v>
      </c>
      <c r="H28" s="45" t="n">
        <f aca="false">MAX(G28*IF(S28="",1,S28),ALVENARIA!$K$8)</f>
        <v>2818.72407527781</v>
      </c>
      <c r="I28" s="55" t="s">
        <v>154</v>
      </c>
      <c r="J28" s="55" t="s">
        <v>169</v>
      </c>
      <c r="K28" s="45" t="n">
        <f aca="false">IF(ISNUMBER($P$7),G28*$P$7,0)</f>
        <v>3312353.19795601</v>
      </c>
      <c r="L28" s="56" t="n">
        <f aca="false">ALVENARIA!$J$7</f>
        <v>3626816.026846</v>
      </c>
      <c r="M28" s="45" t="n">
        <f aca="false">L28-K28</f>
        <v>314462.828889989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0.3102</v>
      </c>
      <c r="Q28" s="55" t="s">
        <v>170</v>
      </c>
      <c r="R28" s="55"/>
      <c r="S28" s="59" t="n">
        <v>1.10361789</v>
      </c>
    </row>
    <row r="29" customFormat="false" ht="15" hidden="false" customHeight="false" outlineLevel="0" collapsed="false">
      <c r="B29" s="55" t="s">
        <v>171</v>
      </c>
      <c r="C29" s="55" t="s">
        <v>170</v>
      </c>
      <c r="D29" s="55" t="s">
        <v>172</v>
      </c>
      <c r="E29" s="44" t="n">
        <f aca="false">IF($F$50=0,0,F29/$F$50)</f>
        <v>0.0265741030696708</v>
      </c>
      <c r="F29" s="49" t="n">
        <v>3799651.26</v>
      </c>
      <c r="G29" s="49" t="n">
        <v>3224.446723</v>
      </c>
      <c r="H29" s="45" t="n">
        <f aca="false">MAX(G29*IF(S29="",1,S29),IMPERMEABILIZAÇÃO!$K$8)</f>
        <v>2555.21006486164</v>
      </c>
      <c r="I29" s="55" t="s">
        <v>154</v>
      </c>
      <c r="J29" s="55" t="s">
        <v>172</v>
      </c>
      <c r="K29" s="45" t="n">
        <f aca="false">IF(ISNUMBER($P$7),G29*$P$7,0)</f>
        <v>4181749.48614475</v>
      </c>
      <c r="L29" s="56" t="n">
        <f aca="false">IMPERMEABILIZAÇÃO!$J$7</f>
        <v>3290324.63990482</v>
      </c>
      <c r="M29" s="45" t="n">
        <f aca="false">L29-K29</f>
        <v>-891424.846239922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173</v>
      </c>
      <c r="R29" s="55"/>
      <c r="S29" s="59" t="n">
        <v>0.79244915</v>
      </c>
    </row>
    <row r="30" customFormat="false" ht="15" hidden="false" customHeight="false" outlineLevel="0" collapsed="false">
      <c r="B30" s="55" t="s">
        <v>174</v>
      </c>
      <c r="C30" s="55" t="s">
        <v>173</v>
      </c>
      <c r="D30" s="55" t="s">
        <v>77</v>
      </c>
      <c r="E30" s="44" t="n">
        <f aca="false">IF($F$50=0,0,F30/$F$50)</f>
        <v>0.0596755750381363</v>
      </c>
      <c r="F30" s="49" t="n">
        <v>8532606.85</v>
      </c>
      <c r="G30" s="49" t="n">
        <v>7240.910891</v>
      </c>
      <c r="H30" s="45" t="n">
        <f aca="false">MAX(G30*IF(S30="",1,S30),'INST. ELÉTRICA'!$K$8)</f>
        <v>7251.39377492423</v>
      </c>
      <c r="I30" s="55" t="s">
        <v>154</v>
      </c>
      <c r="J30" s="55" t="s">
        <v>77</v>
      </c>
      <c r="K30" s="45" t="n">
        <f aca="false">IF(ISNUMBER($P$7),G30*$P$7,0)</f>
        <v>9390657.6845181</v>
      </c>
      <c r="L30" s="56" t="n">
        <f aca="false">'INST. ELÉTRICA'!$J$7</f>
        <v>9322902.37383862</v>
      </c>
      <c r="M30" s="45" t="n">
        <f aca="false">L30-K30</f>
        <v>-67755.3106794749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0.0798</v>
      </c>
      <c r="Q30" s="55" t="s">
        <v>175</v>
      </c>
      <c r="R30" s="55"/>
      <c r="S30" s="59" t="n">
        <v>1.00144773</v>
      </c>
    </row>
    <row r="31" customFormat="false" ht="15" hidden="false" customHeight="false" outlineLevel="0" collapsed="false">
      <c r="B31" s="55" t="s">
        <v>176</v>
      </c>
      <c r="C31" s="55" t="s">
        <v>175</v>
      </c>
      <c r="D31" s="55" t="s">
        <v>177</v>
      </c>
      <c r="E31" s="44" t="n">
        <f aca="false">IF($F$50=0,0,F31/$F$50)</f>
        <v>0.0362294107493812</v>
      </c>
      <c r="F31" s="49" t="n">
        <v>5180198.4</v>
      </c>
      <c r="G31" s="49" t="n">
        <v>4396.001794</v>
      </c>
      <c r="H31" s="45" t="n">
        <f aca="false">MAX(G31*IF(S31="",1,S31),'INST. HIDRO'!$K$8)</f>
        <v>4360.02891567954</v>
      </c>
      <c r="I31" s="55" t="s">
        <v>154</v>
      </c>
      <c r="J31" s="55" t="s">
        <v>178</v>
      </c>
      <c r="K31" s="45" t="n">
        <f aca="false">IF(ISNUMBER($P$7),G31*$P$7,0)</f>
        <v>5701126.37061887</v>
      </c>
      <c r="L31" s="56" t="n">
        <f aca="false">'INST. HIDRO'!$J$7</f>
        <v>5602741.91962381</v>
      </c>
      <c r="M31" s="45" t="n">
        <f aca="false">L31-K31</f>
        <v>-98384.4509950504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179</v>
      </c>
      <c r="R31" s="55"/>
      <c r="S31" s="59" t="n">
        <v>0.99181691</v>
      </c>
    </row>
    <row r="32" customFormat="false" ht="15" hidden="false" customHeight="false" outlineLevel="0" collapsed="false">
      <c r="B32" s="55" t="s">
        <v>180</v>
      </c>
      <c r="C32" s="55" t="s">
        <v>179</v>
      </c>
      <c r="D32" s="55" t="s">
        <v>181</v>
      </c>
      <c r="E32" s="44" t="n">
        <f aca="false">IF($F$50=0,0,F32/$F$50)</f>
        <v>0.00452867634367265</v>
      </c>
      <c r="F32" s="49" t="n">
        <v>647524.8</v>
      </c>
      <c r="G32" s="49" t="n">
        <v>549.500224</v>
      </c>
      <c r="H32" s="45" t="n">
        <f aca="false">MAX(G32*IF(S32="",1,S32),'INST. INC'!$K$8)</f>
        <v>603.130676562086</v>
      </c>
      <c r="I32" s="55" t="s">
        <v>154</v>
      </c>
      <c r="J32" s="55" t="s">
        <v>181</v>
      </c>
      <c r="K32" s="45" t="n">
        <f aca="false">IF(ISNUMBER($P$7),G32*$P$7,0)</f>
        <v>712640.796003136</v>
      </c>
      <c r="L32" s="56" t="n">
        <f aca="false">'INST. INC'!$J$7</f>
        <v>776378.603817036</v>
      </c>
      <c r="M32" s="45" t="n">
        <f aca="false">L32-K32</f>
        <v>63737.8078139002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182</v>
      </c>
      <c r="R32" s="55"/>
      <c r="S32" s="59" t="n">
        <v>1.0975986</v>
      </c>
    </row>
    <row r="33" customFormat="false" ht="15" hidden="false" customHeight="false" outlineLevel="0" collapsed="false">
      <c r="B33" s="55" t="s">
        <v>183</v>
      </c>
      <c r="C33" s="55" t="s">
        <v>182</v>
      </c>
      <c r="D33" s="55" t="s">
        <v>184</v>
      </c>
      <c r="E33" s="44" t="n">
        <f aca="false">IF($F$50=0,0,F33/$F$50)</f>
        <v>0.0355693463081975</v>
      </c>
      <c r="F33" s="49" t="n">
        <v>5085820.25</v>
      </c>
      <c r="G33" s="49" t="n">
        <v>4315.910939</v>
      </c>
      <c r="H33" s="45" t="n">
        <f aca="false">MAX(G33*IF(S33="",1,S33),'INST. ESP'!$K$8)</f>
        <v>4315.910939</v>
      </c>
      <c r="I33" s="55" t="s">
        <v>154</v>
      </c>
      <c r="J33" s="55" t="s">
        <v>184</v>
      </c>
      <c r="K33" s="45" t="n">
        <f aca="false">IF(ISNUMBER($P$7),G33*$P$7,0)</f>
        <v>5597257.42176877</v>
      </c>
      <c r="L33" s="56" t="n">
        <f aca="false">'INST. ESP'!$J$7</f>
        <v>5553813.78144508</v>
      </c>
      <c r="M33" s="45" t="n">
        <f aca="false">L33-K33</f>
        <v>-43443.6403236864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185</v>
      </c>
      <c r="R33" s="55"/>
      <c r="S33" s="59"/>
    </row>
    <row r="34" customFormat="false" ht="15" hidden="false" customHeight="false" outlineLevel="0" collapsed="false">
      <c r="B34" s="55" t="s">
        <v>186</v>
      </c>
      <c r="C34" s="55" t="s">
        <v>185</v>
      </c>
      <c r="D34" s="55" t="s">
        <v>187</v>
      </c>
      <c r="E34" s="44" t="n">
        <f aca="false">IF($F$50=0,0,F34/$F$50)</f>
        <v>0.0184636023592146</v>
      </c>
      <c r="F34" s="49" t="n">
        <v>2639985.62</v>
      </c>
      <c r="G34" s="49" t="n">
        <v>2240.335333</v>
      </c>
      <c r="H34" s="45" t="n">
        <f aca="false">MAX(G34*IF(S34="",1,S34),'ELEVADORES '!$K$8)</f>
        <v>1873.26196712293</v>
      </c>
      <c r="I34" s="55" t="s">
        <v>154</v>
      </c>
      <c r="J34" s="55" t="s">
        <v>187</v>
      </c>
      <c r="K34" s="45" t="n">
        <f aca="false">IF(ISNUMBER($P$7),G34*$P$7,0)</f>
        <v>2905466.24967904</v>
      </c>
      <c r="L34" s="56" t="n">
        <f aca="false">'ELEVADORES '!$J$7</f>
        <v>2413916.1749925</v>
      </c>
      <c r="M34" s="45" t="n">
        <f aca="false">L34-K34</f>
        <v>-491550.074686534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188</v>
      </c>
      <c r="R34" s="55"/>
      <c r="S34" s="59" t="n">
        <v>0.83615249</v>
      </c>
    </row>
    <row r="35" customFormat="false" ht="15" hidden="false" customHeight="false" outlineLevel="0" collapsed="false">
      <c r="B35" s="55" t="s">
        <v>189</v>
      </c>
      <c r="C35" s="55" t="s">
        <v>188</v>
      </c>
      <c r="D35" s="55" t="s">
        <v>190</v>
      </c>
      <c r="E35" s="44" t="n">
        <f aca="false">IF($F$50=0,0,F35/$F$50)</f>
        <v>0.0906375294113281</v>
      </c>
      <c r="F35" s="49" t="n">
        <v>12959647.29</v>
      </c>
      <c r="G35" s="49" t="n">
        <v>10997.770422</v>
      </c>
      <c r="H35" s="45" t="n">
        <f aca="false">MAX(G35*IF(S35="",1,S35),ESQUADRIAS!$K$8)</f>
        <v>10997.770422</v>
      </c>
      <c r="I35" s="55" t="s">
        <v>154</v>
      </c>
      <c r="J35" s="55" t="s">
        <v>190</v>
      </c>
      <c r="K35" s="45" t="n">
        <f aca="false">IF(ISNUMBER($P$7),G35*$P$7,0)</f>
        <v>14262887.4848172</v>
      </c>
      <c r="L35" s="56" t="n">
        <f aca="false">ESQUADRIAS!$J$7</f>
        <v>14152236.5996004</v>
      </c>
      <c r="M35" s="45" t="n">
        <f aca="false">L35-K35</f>
        <v>-110650.885216715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191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191</v>
      </c>
      <c r="D36" s="55" t="s">
        <v>193</v>
      </c>
      <c r="E36" s="44" t="n">
        <f aca="false">IF($F$50=0,0,F36/$F$50)</f>
        <v>0.00311335469362524</v>
      </c>
      <c r="F36" s="49" t="n">
        <v>445157.53</v>
      </c>
      <c r="G36" s="49" t="n">
        <v>377.768024</v>
      </c>
      <c r="H36" s="45" t="n">
        <f aca="false">MAX(G36*IF(S36="",1,S36),SERRALHERIA!$K$8)</f>
        <v>377.768024</v>
      </c>
      <c r="I36" s="55" t="s">
        <v>154</v>
      </c>
      <c r="J36" s="55" t="s">
        <v>193</v>
      </c>
      <c r="K36" s="45" t="n">
        <f aca="false">IF(ISNUMBER($P$7),G36*$P$7,0)</f>
        <v>489923.194877336</v>
      </c>
      <c r="L36" s="56" t="n">
        <f aca="false">SERRALHERIA!$J$7</f>
        <v>486166.015211666</v>
      </c>
      <c r="M36" s="45" t="n">
        <f aca="false">L36-K36</f>
        <v>-3757.17966566962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194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194</v>
      </c>
      <c r="D37" s="55" t="s">
        <v>196</v>
      </c>
      <c r="E37" s="44" t="n">
        <f aca="false">IF($F$50=0,0,F37/$F$50)</f>
        <v>0.0120912899591114</v>
      </c>
      <c r="F37" s="49" t="n">
        <v>1728851.77</v>
      </c>
      <c r="G37" s="49" t="n">
        <v>1467.132128</v>
      </c>
      <c r="H37" s="45" t="n">
        <f aca="false">MAX(G37*IF(S37="",1,S37),MARCENARIA!$K$8)</f>
        <v>1467.132128</v>
      </c>
      <c r="I37" s="55" t="s">
        <v>154</v>
      </c>
      <c r="J37" s="55" t="s">
        <v>196</v>
      </c>
      <c r="K37" s="45" t="n">
        <f aca="false">IF(ISNUMBER($P$7),G37*$P$7,0)</f>
        <v>1902707.51834979</v>
      </c>
      <c r="L37" s="56" t="n">
        <f aca="false">MARCENARIA!$J$7</f>
        <v>1887939.47485283</v>
      </c>
      <c r="M37" s="45" t="n">
        <f aca="false">L37-K37</f>
        <v>-14768.0434969598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197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197</v>
      </c>
      <c r="D38" s="55" t="s">
        <v>199</v>
      </c>
      <c r="E38" s="44" t="n">
        <f aca="false">IF($F$50=0,0,F38/$F$50)</f>
        <v>0.00785123856933876</v>
      </c>
      <c r="F38" s="49" t="n">
        <v>1122595.5</v>
      </c>
      <c r="G38" s="49" t="n">
        <v>952.653053</v>
      </c>
      <c r="H38" s="45" t="n">
        <f aca="false">MAX(G38*IF(S38="",1,S38),'REV. PISOS'!$K$8)</f>
        <v>952.653053</v>
      </c>
      <c r="I38" s="55" t="s">
        <v>154</v>
      </c>
      <c r="J38" s="55" t="s">
        <v>199</v>
      </c>
      <c r="K38" s="45" t="n">
        <f aca="false">IF(ISNUMBER($P$7),G38*$P$7,0)</f>
        <v>1235485.26525212</v>
      </c>
      <c r="L38" s="56" t="n">
        <f aca="false">'REV. PISOS'!$J$7</f>
        <v>1225895.9300752</v>
      </c>
      <c r="M38" s="45" t="n">
        <f aca="false">L38-K38</f>
        <v>-9589.33517691679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0.0049</v>
      </c>
      <c r="Q38" s="55" t="s">
        <v>200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200</v>
      </c>
      <c r="D39" s="55" t="s">
        <v>202</v>
      </c>
      <c r="E39" s="44" t="n">
        <f aca="false">IF($F$50=0,0,F39/$F$50)</f>
        <v>0.0176541155063875</v>
      </c>
      <c r="F39" s="49" t="n">
        <v>2524242.57</v>
      </c>
      <c r="G39" s="49" t="n">
        <v>2142.113877</v>
      </c>
      <c r="H39" s="45" t="n">
        <f aca="false">MAX(G39*IF(S39="",1,S39),'REV. PAREDE'!$K$8)</f>
        <v>2142.113877</v>
      </c>
      <c r="I39" s="55" t="s">
        <v>154</v>
      </c>
      <c r="J39" s="55" t="s">
        <v>202</v>
      </c>
      <c r="K39" s="45" t="n">
        <f aca="false">IF(ISNUMBER($P$7),G39*$P$7,0)</f>
        <v>2778083.92382865</v>
      </c>
      <c r="L39" s="56" t="n">
        <f aca="false">'REV. PAREDE'!$J$7</f>
        <v>2756537.26632694</v>
      </c>
      <c r="M39" s="45" t="n">
        <f aca="false">L39-K39</f>
        <v>-21546.6575017148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0.1506</v>
      </c>
      <c r="Q39" s="55" t="s">
        <v>203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203</v>
      </c>
      <c r="D40" s="55" t="s">
        <v>205</v>
      </c>
      <c r="E40" s="44" t="n">
        <f aca="false">IF($F$50=0,0,F40/$F$50)</f>
        <v>0.122881067309119</v>
      </c>
      <c r="F40" s="49" t="n">
        <v>17569932.69</v>
      </c>
      <c r="G40" s="49" t="n">
        <v>14910.134644</v>
      </c>
      <c r="H40" s="45" t="n">
        <f aca="false">MAX(G40*IF(S40="",1,S40),'REV. ACAB'!$K$8)</f>
        <v>14910.134644</v>
      </c>
      <c r="I40" s="55" t="s">
        <v>154</v>
      </c>
      <c r="J40" s="55" t="s">
        <v>205</v>
      </c>
      <c r="K40" s="45" t="n">
        <f aca="false">IF(ISNUMBER($P$7),G40*$P$7,0)</f>
        <v>19336789.6083225</v>
      </c>
      <c r="L40" s="56" t="n">
        <f aca="false">'REV. ACAB'!$J$7</f>
        <v>19186705.2956926</v>
      </c>
      <c r="M40" s="45" t="n">
        <f aca="false">L40-K40</f>
        <v>-150084.312629893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0.0001</v>
      </c>
      <c r="Q40" s="55" t="s">
        <v>206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206</v>
      </c>
      <c r="D41" s="55" t="s">
        <v>208</v>
      </c>
      <c r="E41" s="44" t="n">
        <f aca="false">IF($F$50=0,0,F41/$F$50)</f>
        <v>0.00136509709097797</v>
      </c>
      <c r="F41" s="49" t="n">
        <v>195186</v>
      </c>
      <c r="G41" s="49" t="n">
        <v>165.638059</v>
      </c>
      <c r="H41" s="45" t="n">
        <f aca="false">MAX(G41*IF(S41="",1,S41),'EST. METÁLICA'!$K$8)</f>
        <v>165.638059</v>
      </c>
      <c r="I41" s="55" t="s">
        <v>154</v>
      </c>
      <c r="J41" s="55" t="s">
        <v>208</v>
      </c>
      <c r="K41" s="45" t="n">
        <f aca="false">IF(ISNUMBER($P$7),G41*$P$7,0)</f>
        <v>214814.176698451</v>
      </c>
      <c r="L41" s="56" t="n">
        <f aca="false">'EST. METÁLICA'!$J$7</f>
        <v>213146.876246515</v>
      </c>
      <c r="M41" s="45" t="n">
        <f aca="false">L41-K41</f>
        <v>-1667.30045193582</v>
      </c>
      <c r="N41" s="47" t="str">
        <f aca="false"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>OK</v>
      </c>
      <c r="O41" s="57" t="str">
        <f aca="false">'EST. METÁLICA'!$K$16</f>
        <v>CURVA PREVISION</v>
      </c>
      <c r="P41" s="58" t="n">
        <f aca="false">'EST. METÁLICA'!$K$14</f>
        <v>0</v>
      </c>
      <c r="Q41" s="55" t="s">
        <v>168</v>
      </c>
      <c r="R41" s="55"/>
      <c r="S41" s="59"/>
    </row>
    <row r="42" customFormat="false" ht="15" hidden="false" customHeight="false" outlineLevel="0" collapsed="false">
      <c r="B42" s="55" t="s">
        <v>209</v>
      </c>
      <c r="C42" s="55" t="s">
        <v>210</v>
      </c>
      <c r="D42" s="55" t="s">
        <v>211</v>
      </c>
      <c r="E42" s="44" t="n">
        <f aca="false">IF($F$50=0,0,F42/$F$50)</f>
        <v>0.0517889865905249</v>
      </c>
      <c r="F42" s="49" t="n">
        <v>7404956.91</v>
      </c>
      <c r="G42" s="49" t="n">
        <v>6283.968554</v>
      </c>
      <c r="H42" s="45" t="n">
        <f aca="false">MAX(G42*IF(S42="",1,S42),'REV. FACHADA'!$K$8)</f>
        <v>6283.968554</v>
      </c>
      <c r="I42" s="55" t="s">
        <v>154</v>
      </c>
      <c r="J42" s="55" t="s">
        <v>212</v>
      </c>
      <c r="K42" s="45" t="n">
        <f aca="false">IF(ISNUMBER($P$7),G42*$P$7,0)</f>
        <v>8149609.69402851</v>
      </c>
      <c r="L42" s="56" t="n">
        <f aca="false">'REV. FACHADA'!$J$7</f>
        <v>8088432.55977984</v>
      </c>
      <c r="M42" s="45" t="n">
        <f aca="false">L42-K42</f>
        <v>-61177.1342486637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210</v>
      </c>
      <c r="R42" s="55"/>
      <c r="S42" s="59"/>
    </row>
    <row r="43" customFormat="false" ht="15" hidden="false" customHeight="false" outlineLevel="0" collapsed="false">
      <c r="B43" s="55" t="s">
        <v>213</v>
      </c>
      <c r="C43" s="55" t="s">
        <v>214</v>
      </c>
      <c r="D43" s="55" t="s">
        <v>215</v>
      </c>
      <c r="E43" s="44" t="n">
        <f aca="false">IF($F$50=0,0,F43/$F$50)</f>
        <v>0.0141568691664322</v>
      </c>
      <c r="F43" s="49" t="n">
        <v>2024194.97</v>
      </c>
      <c r="G43" s="49" t="n">
        <v>1717.765235</v>
      </c>
      <c r="H43" s="45" t="n">
        <f aca="false">MAX(G43*IF(S43="",1,S43),FORRO!$K$8)</f>
        <v>1717.765235</v>
      </c>
      <c r="I43" s="55" t="s">
        <v>154</v>
      </c>
      <c r="J43" s="55" t="s">
        <v>216</v>
      </c>
      <c r="K43" s="45" t="n">
        <f aca="false">IF(ISNUMBER($P$7),G43*$P$7,0)</f>
        <v>2227750.83785392</v>
      </c>
      <c r="L43" s="56" t="n">
        <f aca="false">FORRO!$J$7</f>
        <v>2210459.94003776</v>
      </c>
      <c r="M43" s="45" t="n">
        <f aca="false">L43-K43</f>
        <v>-17290.8978161542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214</v>
      </c>
      <c r="R43" s="55"/>
      <c r="S43" s="59"/>
    </row>
    <row r="44" customFormat="false" ht="15" hidden="false" customHeight="false" outlineLevel="0" collapsed="false">
      <c r="B44" s="55" t="s">
        <v>217</v>
      </c>
      <c r="C44" s="55" t="s">
        <v>218</v>
      </c>
      <c r="D44" s="55" t="s">
        <v>219</v>
      </c>
      <c r="E44" s="44" t="n">
        <f aca="false">IF($F$50=0,0,F44/$F$50)</f>
        <v>0.00791069931604608</v>
      </c>
      <c r="F44" s="49" t="n">
        <v>1131097.39</v>
      </c>
      <c r="G44" s="49" t="n">
        <v>959.867899</v>
      </c>
      <c r="H44" s="45" t="n">
        <f aca="false">MAX(G44*IF(S44="",1,S44),LOUÇAS!$K$8)</f>
        <v>959.867899</v>
      </c>
      <c r="I44" s="55" t="s">
        <v>154</v>
      </c>
      <c r="J44" s="55" t="s">
        <v>220</v>
      </c>
      <c r="K44" s="45" t="n">
        <f aca="false">IF(ISNUMBER($P$7),G44*$P$7,0)</f>
        <v>1244842.11966621</v>
      </c>
      <c r="L44" s="56" t="n">
        <f aca="false">LOUÇAS!$J$7</f>
        <v>1235180.16038304</v>
      </c>
      <c r="M44" s="45" t="n">
        <f aca="false">L44-K44</f>
        <v>-9661.95928317052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218</v>
      </c>
      <c r="R44" s="55"/>
      <c r="S44" s="59"/>
    </row>
    <row r="45" customFormat="false" ht="15" hidden="false" customHeight="false" outlineLevel="0" collapsed="false">
      <c r="B45" s="55" t="s">
        <v>221</v>
      </c>
      <c r="C45" s="55" t="s">
        <v>222</v>
      </c>
      <c r="D45" s="55" t="s">
        <v>223</v>
      </c>
      <c r="E45" s="44" t="n">
        <f aca="false">IF($F$50=0,0,F45/$F$50)</f>
        <v>0.0153225714141559</v>
      </c>
      <c r="F45" s="49" t="n">
        <v>2190870.85</v>
      </c>
      <c r="G45" s="49" t="n">
        <v>1859.209137</v>
      </c>
      <c r="H45" s="45" t="n">
        <f aca="false">MAX(G45*IF(S45="",1,S45),PINTURA!$K$8)</f>
        <v>1859.209137</v>
      </c>
      <c r="I45" s="55" t="s">
        <v>154</v>
      </c>
      <c r="J45" s="55" t="s">
        <v>224</v>
      </c>
      <c r="K45" s="45" t="n">
        <f aca="false">IF(ISNUMBER($P$7),G45*$P$7,0)</f>
        <v>2411187.87847479</v>
      </c>
      <c r="L45" s="56" t="n">
        <f aca="false">PINTURA!$J$7</f>
        <v>2391424.40699688</v>
      </c>
      <c r="M45" s="45" t="n">
        <f aca="false">L45-K45</f>
        <v>-19763.4714779141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0.0594</v>
      </c>
      <c r="Q45" s="55" t="s">
        <v>222</v>
      </c>
      <c r="R45" s="55"/>
      <c r="S45" s="59"/>
    </row>
    <row r="46" customFormat="false" ht="15" hidden="false" customHeight="false" outlineLevel="0" collapsed="false">
      <c r="B46" s="55" t="s">
        <v>225</v>
      </c>
      <c r="C46" s="55" t="s">
        <v>226</v>
      </c>
      <c r="D46" s="55" t="s">
        <v>227</v>
      </c>
      <c r="E46" s="44" t="n">
        <f aca="false">IF($F$50=0,0,F46/$F$50)</f>
        <v>0.0168690448724761</v>
      </c>
      <c r="F46" s="49" t="n">
        <v>2411990.63</v>
      </c>
      <c r="G46" s="49" t="n">
        <v>2046.85503</v>
      </c>
      <c r="H46" s="45" t="n">
        <f aca="false">MAX(G46*IF(S46="",1,S46),PAISAGISMO!$K$8)</f>
        <v>2046.85503</v>
      </c>
      <c r="I46" s="55" t="s">
        <v>154</v>
      </c>
      <c r="J46" s="55" t="s">
        <v>227</v>
      </c>
      <c r="K46" s="45" t="n">
        <f aca="false">IF(ISNUMBER($P$7),G46*$P$7,0)</f>
        <v>2654543.77300167</v>
      </c>
      <c r="L46" s="56" t="n">
        <f aca="false">PAISAGISMO!$J$7</f>
        <v>2617588.74999779</v>
      </c>
      <c r="M46" s="45" t="n">
        <f aca="false">L46-K46</f>
        <v>-36955.0230038785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0.1136</v>
      </c>
      <c r="Q46" s="55" t="s">
        <v>226</v>
      </c>
      <c r="R46" s="55"/>
      <c r="S46" s="59"/>
    </row>
    <row r="47" customFormat="false" ht="15" hidden="false" customHeight="false" outlineLevel="0" collapsed="false">
      <c r="B47" s="55" t="s">
        <v>228</v>
      </c>
      <c r="C47" s="55" t="s">
        <v>229</v>
      </c>
      <c r="D47" s="55" t="s">
        <v>230</v>
      </c>
      <c r="E47" s="44" t="n">
        <f aca="false">IF($F$50=0,0,F47/$F$50)</f>
        <v>0.00510354953928835</v>
      </c>
      <c r="F47" s="49" t="n">
        <v>729722.03</v>
      </c>
      <c r="G47" s="49" t="n">
        <v>619.25415</v>
      </c>
      <c r="H47" s="45" t="n">
        <f aca="false">MAX(G47*IF(S47="",1,S47),LIMPEZA!$K$8)</f>
        <v>619.25415</v>
      </c>
      <c r="I47" s="55" t="s">
        <v>154</v>
      </c>
      <c r="J47" s="55" t="s">
        <v>230</v>
      </c>
      <c r="K47" s="45" t="n">
        <f aca="false">IF(ISNUMBER($P$7),G47*$P$7,0)</f>
        <v>803103.89533935</v>
      </c>
      <c r="L47" s="56" t="n">
        <f aca="false">LIMPEZA!$J$7</f>
        <v>796870.528863122</v>
      </c>
      <c r="M47" s="45" t="n">
        <f aca="false">L47-K47</f>
        <v>-6233.36647622834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229</v>
      </c>
      <c r="R47" s="55"/>
      <c r="S47" s="59"/>
    </row>
    <row r="48" customFormat="false" ht="15" hidden="false" customHeight="false" outlineLevel="0" collapsed="false">
      <c r="B48" s="55"/>
      <c r="C48" s="55" t="s">
        <v>231</v>
      </c>
      <c r="D48" s="55" t="s">
        <v>80</v>
      </c>
      <c r="E48" s="44" t="n">
        <f aca="false">IF($F$50=0,0,F48/$F$50)</f>
        <v>0.0145131886994108</v>
      </c>
      <c r="F48" s="49" t="n">
        <v>2075142.69</v>
      </c>
      <c r="G48" s="49" t="n">
        <v>1748</v>
      </c>
      <c r="H48" s="56" t="n">
        <f aca="false">'TAX. ADM'!$K$8</f>
        <v>1748.16327134246</v>
      </c>
      <c r="I48" s="55" t="s">
        <v>126</v>
      </c>
      <c r="J48" s="55" t="s">
        <v>80</v>
      </c>
      <c r="K48" s="45" t="n">
        <f aca="false">IF(ISNUMBER($P$7),G48*$P$7,0)</f>
        <v>2266961.972</v>
      </c>
      <c r="L48" s="56" t="n">
        <f aca="false">'TAX. ADM'!$J$7</f>
        <v>2075142.69</v>
      </c>
      <c r="M48" s="45" t="n">
        <f aca="false">L48-K48</f>
        <v>-191819.282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232</v>
      </c>
      <c r="R48" s="55"/>
      <c r="S48" s="59"/>
    </row>
    <row r="49" customFormat="false" ht="15" hidden="false" customHeight="false" outlineLevel="0" collapsed="false">
      <c r="D49" s="42" t="s">
        <v>233</v>
      </c>
      <c r="E49" s="60" t="n">
        <f aca="false">SUM(E11:E47)</f>
        <v>0.985486811300589</v>
      </c>
      <c r="F49" s="61" t="n">
        <f aca="false">SUM(F11:F47)</f>
        <v>140908093.66</v>
      </c>
      <c r="G49" s="61" t="n">
        <f aca="false">SUM(G11:G47)</f>
        <v>119576.932132</v>
      </c>
      <c r="H49" s="61" t="n">
        <f aca="false">SUM(H11:H47)</f>
        <v>117478.559258153</v>
      </c>
      <c r="K49" s="61" t="n">
        <f aca="false">SUM(K11:K47)</f>
        <v>155078007.935737</v>
      </c>
      <c r="L49" s="61" t="n">
        <f aca="false">SUM(L11:L47)</f>
        <v>148975645.276555</v>
      </c>
      <c r="M49" s="61" t="n">
        <f aca="false">SUM(M11:M47)</f>
        <v>-6102362.65918203</v>
      </c>
    </row>
    <row r="50" customFormat="false" ht="15" hidden="false" customHeight="false" outlineLevel="0" collapsed="false">
      <c r="D50" s="42" t="s">
        <v>234</v>
      </c>
      <c r="E50" s="60" t="n">
        <f aca="false">SUM(E11:E48)</f>
        <v>1</v>
      </c>
      <c r="F50" s="61" t="n">
        <f aca="false">SUM(F11:F48)</f>
        <v>142983236.35</v>
      </c>
      <c r="G50" s="61" t="n">
        <f aca="false">SUM(G11:G48)</f>
        <v>121324.932132</v>
      </c>
      <c r="H50" s="61" t="n">
        <f aca="false">SUM(H11:H48)</f>
        <v>119226.722529496</v>
      </c>
      <c r="K50" s="61" t="n">
        <f aca="false">SUM(K11:K48)</f>
        <v>157344969.907737</v>
      </c>
      <c r="L50" s="61" t="n">
        <f aca="false">SUM(L11:L48)</f>
        <v>151050787.966555</v>
      </c>
      <c r="M50" s="61" t="n">
        <f aca="false">SUM(M11:M48)</f>
        <v>-6294181.94118203</v>
      </c>
    </row>
    <row r="53" customFormat="false" ht="15" hidden="false" customHeight="false" outlineLevel="0" collapsed="false">
      <c r="D53" s="62" t="s">
        <v>235</v>
      </c>
      <c r="E53" s="62" t="s">
        <v>236</v>
      </c>
      <c r="F53" s="62" t="s">
        <v>237</v>
      </c>
      <c r="G53" s="62"/>
      <c r="H53" s="62"/>
    </row>
    <row r="54" customFormat="false" ht="15" hidden="false" customHeight="false" outlineLevel="0" collapsed="false">
      <c r="D54" s="47" t="s">
        <v>238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239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241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244</v>
      </c>
      <c r="E62" s="54" t="s">
        <v>245</v>
      </c>
      <c r="F62" s="54" t="s">
        <v>246</v>
      </c>
      <c r="G62" s="54" t="s">
        <v>247</v>
      </c>
    </row>
    <row r="63" customFormat="false" ht="15" hidden="false" customHeight="false" outlineLevel="0" collapsed="false">
      <c r="D63" s="47" t="s">
        <v>248</v>
      </c>
      <c r="E63" s="67" t="n">
        <v>42586104.68</v>
      </c>
      <c r="F63" s="56" t="n">
        <f aca="false">SUMPRODUCT((PROJETO!$B$5:$B$76&lt;=$P$5)*PROJETO!$C$5:$C$76)+SUMPRODUCT((SEGUROS!$B$5:$B$76&lt;=$P$5)*SEGUROS!$C$5:$C$76)+SUMPRODUCT(('TAX. DIVERSAS'!$B$5:$B$76&lt;=$P$5)*'TAX. DIVERSAS'!$C$5:$C$76)+SUMPRODUCT(('BARRACÃO DE OBRA'!$B$5:$B$76&lt;=$P$5)*'BARRACÃO DE OBRA'!$C$5:$C$76)+SUMPRODUCT(('LIG. PROVISÓRIAS'!$B$5:$B$76&lt;=$P$5)*'LIG. PROVISÓRIAS'!$C$5:$C$76)+SUMPRODUCT((CONSUMOS!$B$5:$B$76&lt;=$P$5)*CONSUMOS!$C$5:$C$76)+SUMPRODUCT((DIVERSOS!$B$5:$B$76&lt;=$P$5)*DIVERSOS!$C$5:$C$76)+SUMPRODUCT((TRANSPORTES!$B$5:$B$76&lt;=$P$5)*TRANSPORTES!$C$5:$C$76)+SUMPRODUCT((CONSULTORIAS!$B$5:$B$76&lt;=$P$5)*CONSULTORIAS!$C$5:$C$76)+SUMPRODUCT((MDO!$B$5:$B$76&lt;=$P$5)*MDO!$C$5:$C$76)+SUMPRODUCT(('EQUIP E FER'!$B$5:$B$76&lt;=$P$5)*'EQUIP E FER'!$C$5:$C$76)+SUMPRODUCT(('SERV. INICIAIS'!$B$5:$B$76&lt;=$P$5)*'SERV. INICIAIS'!$C$5:$C$76)+SUMPRODUCT((CONTENÇÃO!$B$5:$B$76&lt;=$P$5)*CONTENÇÃO!$C$5:$C$76)+SUMPRODUCT((TERRAPLENAGEM!$B$5:$B$76&lt;=$P$5)*TERRAPLENAGEM!$C$5:$C$76)+SUMPRODUCT(('FUND. PROF'!$B$5:$B$76&lt;=$P$5)*'FUND. PROF'!$C$5:$C$76)+SUMPRODUCT(('FUND. SUP'!$B$5:$B$76&lt;=$P$5)*'FUND. SUP'!$C$5:$C$76)+SUMPRODUCT((ESTRUTURA!$B$5:$B$76&lt;=$P$5)*ESTRUTURA!$C$5:$C$76)+SUMPRODUCT((ALVENARIA!$B$5:$B$76&lt;=$P$5)*ALVENARIA!$C$5:$C$76)+SUMPRODUCT((IMPERMEABILIZAÇÃO!$B$5:$B$76&lt;=$P$5)*IMPERMEABILIZAÇÃO!$C$5:$C$76)+SUMPRODUCT(('INST.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'!$C$5:$C$76)+SUMPRODUCT((ESQUADRIAS!$B$5:$B$76&lt;=$P$5)*ESQUADRIAS!$C$5:$C$76)+SUMPRODUCT((SERRALHERIA!$B$5:$B$76&lt;=$P$5)*SERRALHERIA!$C$5:$C$76)+SUMPRODUCT((MARCENARIA!$B$5:$B$76&lt;=$P$5)*MARCENARIA!$C$5:$C$76)+SUMPRODUCT(('REV.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FORRO!$B$5:$B$76&lt;=$P$5)*FORRO!$C$5:$C$76)+SUMPRODUCT((LOUÇAS!$B$5:$B$76&lt;=$P$5)*LOUÇAS!$C$5:$C$76)+SUMPRODUCT((PINTURA!$B$5:$B$76&lt;=$P$5)*PINTURA!$C$5:$C$76)+SUMPRODUCT((PAISAGISMO!$B$5:$B$76&lt;=$P$5)*PAISAGISMO!$C$5:$C$76)+SUMPRODUCT((LIMPEZA!$B$5:$B$76&lt;=$P$5)*LIMPEZA!$C$5:$C$76)+SUMPRODUCT(('TAX. ADM'!$B$5:$B$76&lt;=$P$5)*'TAX. ADM'!$C$5:$C$76)</f>
        <v>41898485.13</v>
      </c>
      <c r="G63" s="68" t="n">
        <f aca="false">E63-F63</f>
        <v>687619.549999997</v>
      </c>
    </row>
    <row r="64" customFormat="false" ht="15" hidden="false" customHeight="false" outlineLevel="0" collapsed="false">
      <c r="D64" s="47" t="s">
        <v>249</v>
      </c>
      <c r="E64" s="69" t="n">
        <v>35062</v>
      </c>
      <c r="F64" s="52" t="n">
        <f aca="false">SUMPRODUCT((PROJETO!$B$5:$B$76&lt;=$P$5)*PROJETO!$L$5:$L$76)+SUMPRODUCT((SEGUROS!$B$5:$B$76&lt;=$P$5)*SEGUROS!$L$5:$L$76)+SUMPRODUCT(('TAX. DIVERSAS'!$B$5:$B$76&lt;=$P$5)*'TAX. DIVERSAS'!$L$5:$L$76)+SUMPRODUCT(('BARRACÃO DE OBRA'!$B$5:$B$76&lt;=$P$5)*'BARRACÃO DE OBRA'!$L$5:$L$76)+SUMPRODUCT(('LIG. PROVISÓRIAS'!$B$5:$B$76&lt;=$P$5)*'LIG. PROVISÓRIAS'!$L$5:$L$76)+SUMPRODUCT((CONSUMOS!$B$5:$B$76&lt;=$P$5)*CONSUMOS!$L$5:$L$76)+SUMPRODUCT((DIVERSOS!$B$5:$B$76&lt;=$P$5)*DIVERSOS!$L$5:$L$76)+SUMPRODUCT((TRANSPORTES!$B$5:$B$76&lt;=$P$5)*TRANSPORTES!$L$5:$L$76)+SUMPRODUCT((CONSULTORIAS!$B$5:$B$76&lt;=$P$5)*CONSULTORIAS!$L$5:$L$76)+SUMPRODUCT((MDO!$B$5:$B$76&lt;=$P$5)*MDO!$L$5:$L$76)+SUMPRODUCT(('EQUIP E FER'!$B$5:$B$76&lt;=$P$5)*'EQUIP E FER'!$L$5:$L$76)+SUMPRODUCT(('SERV. INICIAIS'!$B$5:$B$76&lt;=$P$5)*'SERV. INICIAIS'!$L$5:$L$76)+SUMPRODUCT((CONTENÇÃO!$B$5:$B$76&lt;=$P$5)*CONTENÇÃO!$L$5:$L$76)+SUMPRODUCT((TERRAPLENAGEM!$B$5:$B$76&lt;=$P$5)*TERRAPLENAGEM!$L$5:$L$76)+SUMPRODUCT(('FUND. PROF'!$B$5:$B$76&lt;=$P$5)*'FUND. PROF'!$L$5:$L$76)+SUMPRODUCT(('FUND. SUP'!$B$5:$B$76&lt;=$P$5)*'FUND. SUP'!$L$5:$L$76)+SUMPRODUCT((ESTRUTURA!$B$5:$B$76&lt;=$P$5)*ESTRUTURA!$L$5:$L$76)+SUMPRODUCT((ALVENARIA!$B$5:$B$76&lt;=$P$5)*ALVENARIA!$L$5:$L$76)+SUMPRODUCT((IMPERMEABILIZAÇÃO!$B$5:$B$76&lt;=$P$5)*IMPERMEABILIZAÇÃO!$L$5:$L$76)+SUMPRODUCT(('INST.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'!$L$5:$L$76)+SUMPRODUCT((ESQUADRIAS!$B$5:$B$76&lt;=$P$5)*ESQUADRIAS!$L$5:$L$76)+SUMPRODUCT((SERRALHERIA!$B$5:$B$76&lt;=$P$5)*SERRALHERIA!$L$5:$L$76)+SUMPRODUCT((MARCENARIA!$B$5:$B$76&lt;=$P$5)*MARCENARIA!$L$5:$L$76)+SUMPRODUCT(('REV.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FORRO!$B$5:$B$76&lt;=$P$5)*FORRO!$L$5:$L$76)+SUMPRODUCT((LOUÇAS!$B$5:$B$76&lt;=$P$5)*LOUÇAS!$L$5:$L$76)+SUMPRODUCT((PINTURA!$B$5:$B$76&lt;=$P$5)*PINTURA!$L$5:$L$76)+SUMPRODUCT((PAISAGISMO!$B$5:$B$76&lt;=$P$5)*PAISAGISMO!$L$5:$L$76)+SUMPRODUCT((LIMPEZA!$B$5:$B$76&lt;=$P$5)*LIMPEZA!$L$5:$L$76)+SUMPRODUCT(('TAX. ADM'!$B$5:$B$76&lt;=$P$5)*'TAX. ADM'!$L$5:$L$76)</f>
        <v>34438.8929921886</v>
      </c>
      <c r="G64" s="70" t="n">
        <f aca="false">E64-F64</f>
        <v>623.107007811414</v>
      </c>
    </row>
    <row r="65" customFormat="false" ht="15" hidden="false" customHeight="false" outlineLevel="0" collapsed="false">
      <c r="D65" s="47" t="s">
        <v>250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ACAB'!$K$8)+MAX(0,'EST. METÁLICA'!$K$6-'EST. METÁLICA'!$K$8)+MAX(0,'REV. FACHADA'!$K$6-'REV. FACHADA'!$K$8)+MAX(0,FORRO!$K$6-FORRO!$K$8)+MAX(0,LOUÇAS!$K$6-LOUÇAS!$K$8)+MAX(0,PINTURA!$K$6-PINTURA!$K$8)+MAX(0,PAISAGISMO!$K$6-PAISAGISMO!$K$8)+MAX(0,LIMPEZA!$K$6-LIMPEZA!$K$8)+MAX(0,'TAX. ADM'!$K$6-'TAX. ADM'!$K$8)</f>
        <v>80280.8028526796</v>
      </c>
      <c r="G65" s="71" t="n">
        <f aca="false">IF(F65&gt;0,1-G64/F65,1)</f>
        <v>0.992238405874505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ED JARDIM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251</v>
      </c>
      <c r="C5" s="73"/>
      <c r="D5" s="74" t="n">
        <v>2027</v>
      </c>
      <c r="E5" s="75" t="s">
        <v>252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254</v>
      </c>
      <c r="C7" s="11"/>
      <c r="D7" s="11" t="s">
        <v>255</v>
      </c>
      <c r="E7" s="11"/>
      <c r="F7" s="11" t="s">
        <v>256</v>
      </c>
      <c r="G7" s="11"/>
      <c r="H7" s="11" t="s">
        <v>257</v>
      </c>
      <c r="I7" s="11"/>
      <c r="J7" s="11" t="s">
        <v>258</v>
      </c>
      <c r="K7" s="11" t="s">
        <v>259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64514201.2948827</v>
      </c>
      <c r="C8" s="79"/>
      <c r="D8" s="80" t="n">
        <f aca="false">G53</f>
        <v>49745.353145013</v>
      </c>
      <c r="E8" s="80"/>
      <c r="F8" s="79" t="n">
        <f aca="false">H53</f>
        <v>64514201.2948827</v>
      </c>
      <c r="G8" s="79"/>
      <c r="H8" s="81" t="n">
        <f aca="false">IFERROR(SUMPRODUCT(D12:D50,N12:N50)/SUMPRODUCT(ISNUMBER(D12:D50)*N12:N50),0)</f>
        <v>0.819160621157458</v>
      </c>
      <c r="I8" s="81"/>
      <c r="J8" s="81" t="n">
        <f aca="false">IFERROR(SUMPRODUCT(J12:J50,M12:M50)/SUM(M12:M50),0)</f>
        <v>0.832444508084082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260</v>
      </c>
      <c r="C9" s="14"/>
      <c r="D9" s="14" t="s">
        <v>261</v>
      </c>
      <c r="E9" s="14"/>
      <c r="F9" s="14" t="s">
        <v>262</v>
      </c>
      <c r="G9" s="14"/>
      <c r="H9" s="14" t="s">
        <v>263</v>
      </c>
      <c r="I9" s="14"/>
      <c r="J9" s="14" t="s">
        <v>264</v>
      </c>
      <c r="K9" s="14" t="str">
        <f aca="false" t="array" ref="K9:K9">"R$ "&amp;TEXT(MAX(IF(LEN(B12:B50)=2,F12:F50))/1000000,"0.0")&amp;" mi no ano"</f>
        <v>R$ 14.1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265</v>
      </c>
      <c r="C11" s="83" t="s">
        <v>266</v>
      </c>
      <c r="D11" s="84" t="s">
        <v>267</v>
      </c>
      <c r="E11" s="84" t="s">
        <v>268</v>
      </c>
      <c r="F11" s="84" t="s">
        <v>269</v>
      </c>
      <c r="G11" s="84" t="s">
        <v>270</v>
      </c>
      <c r="H11" s="84" t="s">
        <v>271</v>
      </c>
      <c r="I11" s="84" t="s">
        <v>272</v>
      </c>
      <c r="J11" s="84" t="s">
        <v>273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294420.987517527</v>
      </c>
      <c r="G12" s="89" t="n">
        <f aca="false">SUMPRODUCT((YEAR('MODELO PARA BI'!$H$1:$CA$1)=$D$5)*'MODELO PARA BI'!$H$34:$CA$34)</f>
        <v>227.020961329402</v>
      </c>
      <c r="H12" s="89" t="n">
        <f aca="false">IF(ISNUMBER($G$5),G12*$G$5,0)</f>
        <v>294420.987517527</v>
      </c>
      <c r="I12" s="87" t="n">
        <f aca="false">IF($F$53=0,0,F12/$F$53)</f>
        <v>0.00456366166840975</v>
      </c>
      <c r="J12" s="87" t="n">
        <f aca="false">IF('VALOR POR PL'!L11=0,0,SUMPRODUCT((PROJETO!$B$5:$B$76&lt;=DATE($D$5,12,1))*(PROJETO!$C$5:$C$76+PROJETO!$D$5:$D$76))/'VALOR POR PL'!L11)</f>
        <v>0.990419355450655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2560901.00898316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8698.29290484965</v>
      </c>
      <c r="G13" s="98" t="n">
        <f aca="false">SUMPRODUCT((YEAR('MODELO PARA BI'!$H$1:$CA$1)=$D$5)*'MODELO PARA BI'!$H$45:$CA$45)</f>
        <v>6.70704501684388</v>
      </c>
      <c r="H13" s="98" t="n">
        <f aca="false">IF(ISNUMBER($G$5),G13*$G$5,0)</f>
        <v>8698.29290484965</v>
      </c>
      <c r="I13" s="96" t="n">
        <f aca="false">IF($F$53=0,0,F13/$F$53)</f>
        <v>0.000134827568663391</v>
      </c>
      <c r="J13" s="96" t="n">
        <f aca="false">IF('VALOR POR PL'!L12=0,0,SUMPRODUCT((SEGUROS!$B$5:$B$76&lt;=DATE($D$5,12,1))*(SEGUROS!$C$5:$C$76+SEGUROS!$D$5:$D$76))/'VALOR POR PL'!L12)</f>
        <v>0.922679144429043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112496.076777983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110665.185817711</v>
      </c>
      <c r="G14" s="89" t="n">
        <f aca="false">SUMPRODUCT((YEAR('MODELO PARA BI'!$H$1:$CA$1)=$D$5)*'MODELO PARA BI'!$H$53:$CA$53)</f>
        <v>85.3312703074131</v>
      </c>
      <c r="H14" s="89" t="n">
        <f aca="false">IF(ISNUMBER($G$5),G14*$G$5,0)</f>
        <v>110665.185817711</v>
      </c>
      <c r="I14" s="87" t="n">
        <f aca="false">IF($F$53=0,0,F14/$F$53)</f>
        <v>0.00171536163505893</v>
      </c>
      <c r="J14" s="87" t="n">
        <f aca="false">IF('VALOR POR PL'!L13=0,0,SUMPRODUCT(('TAX. DIVERSAS'!$B$5:$B$76&lt;=DATE($D$5,12,1))*('TAX. DIVERSAS'!$C$5:$C$76+'TAX. DIVERSAS'!$D$5:$D$76))/'VALOR POR PL'!L13)</f>
        <v>1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161870.936602346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119372.646462713</v>
      </c>
      <c r="G15" s="98" t="n">
        <f aca="false">SUMPRODUCT((YEAR('MODELO PARA BI'!$H$1:$CA$1)=$D$5)*'MODELO PARA BI'!$H$3:$CA$3)</f>
        <v>92.0453843487858</v>
      </c>
      <c r="H15" s="98" t="n">
        <f aca="false">IF(ISNUMBER($G$5),G15*$G$5,0)</f>
        <v>119372.646462713</v>
      </c>
      <c r="I15" s="96" t="n">
        <f aca="false">IF($F$53=0,0,F15/$F$53)</f>
        <v>0.00185033130794074</v>
      </c>
      <c r="J15" s="96" t="n">
        <f aca="false">IF('VALOR POR PL'!L14=0,0,SUMPRODUCT(('BARRACÃO DE OBRA'!$B$5:$B$76&lt;=DATE($D$5,12,1))*('BARRACÃO DE OBRA'!$C$5:$C$76+'BARRACÃO DE OBRA'!$D$5:$D$76))/'VALOR POR PL'!L14)</f>
        <v>0.971916370337941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1189305.87721647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11278.4938098668</v>
      </c>
      <c r="G16" s="89" t="n">
        <f aca="false">SUMPRODUCT((YEAR('MODELO PARA BI'!$H$1:$CA$1)=$D$5)*'MODELO PARA BI'!$H$25:$CA$25)</f>
        <v>8.69657604457037</v>
      </c>
      <c r="H16" s="89" t="n">
        <f aca="false">IF(ISNUMBER($G$5),G16*$G$5,0)</f>
        <v>11278.4938098668</v>
      </c>
      <c r="I16" s="87" t="n">
        <f aca="false">IF($F$53=0,0,F16/$F$53)</f>
        <v>0.000174821877718285</v>
      </c>
      <c r="J16" s="87" t="n">
        <f aca="false">IF('VALOR POR PL'!L15=0,0,SUMPRODUCT(('LIG. PROVISÓRIAS'!$B$5:$B$76&lt;=DATE($D$5,12,1))*('LIG. PROVISÓRIAS'!$C$5:$C$76+'LIG. PROVISÓRIAS'!$D$5:$D$76))/'VALOR POR PL'!L15)</f>
        <v>0.791760004327627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54161.0355563559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179104.087999545</v>
      </c>
      <c r="G17" s="98" t="n">
        <f aca="false">SUMPRODUCT((YEAR('MODELO PARA BI'!$H$1:$CA$1)=$D$5)*'MODELO PARA BI'!$H$5:$CA$5)</f>
        <v>138.102866166299</v>
      </c>
      <c r="H17" s="98" t="n">
        <f aca="false">IF(ISNUMBER($G$5),G17*$G$5,0)</f>
        <v>179104.087999545</v>
      </c>
      <c r="I17" s="96" t="n">
        <f aca="false">IF($F$53=0,0,F17/$F$53)</f>
        <v>0.00277619631654266</v>
      </c>
      <c r="J17" s="96" t="n">
        <f aca="false">IF('VALOR POR PL'!L16=0,0,SUMPRODUCT((CONSUMOS!$B$5:$B$76&lt;=DATE($D$5,12,1))*(CONSUMOS!$C$5:$C$76+CONSUMOS!$D$5:$D$76))/'VALOR POR PL'!L16)</f>
        <v>0.931790475065343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566543.368566397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39094.6457793393</v>
      </c>
      <c r="G18" s="89" t="n">
        <f aca="false">SUMPRODUCT((YEAR('MODELO PARA BI'!$H$1:$CA$1)=$D$5)*'MODELO PARA BI'!$H$9:$CA$9)</f>
        <v>30.1449436145571</v>
      </c>
      <c r="H18" s="89" t="n">
        <f aca="false">IF(ISNUMBER($G$5),G18*$G$5,0)</f>
        <v>39094.6457793393</v>
      </c>
      <c r="I18" s="87" t="n">
        <f aca="false">IF($F$53=0,0,F18/$F$53)</f>
        <v>0.000605985116372204</v>
      </c>
      <c r="J18" s="87" t="n">
        <f aca="false">IF('VALOR POR PL'!L17=0,0,SUMPRODUCT((DIVERSOS!$B$5:$B$76&lt;=DATE($D$5,12,1))*(DIVERSOS!$C$5:$C$76+DIVERSOS!$D$5:$D$76))/'VALOR POR PL'!L17)</f>
        <v>0.876911621551129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264678.695855235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474110.795969953</v>
      </c>
      <c r="G19" s="98" t="n">
        <f aca="false">SUMPRODUCT((YEAR('MODELO PARA BI'!$H$1:$CA$1)=$D$5)*'MODELO PARA BI'!$H$50:$CA$50)</f>
        <v>365.575462487501</v>
      </c>
      <c r="H19" s="98" t="n">
        <f aca="false">IF(ISNUMBER($G$5),G19*$G$5,0)</f>
        <v>474110.795969953</v>
      </c>
      <c r="I19" s="96" t="n">
        <f aca="false">IF($F$53=0,0,F19/$F$53)</f>
        <v>0.0073489369232501</v>
      </c>
      <c r="J19" s="96" t="n">
        <f aca="false">IF('VALOR POR PL'!L18=0,0,SUMPRODUCT((TRANSPORTES!$B$5:$B$76&lt;=DATE($D$5,12,1))*(TRANSPORTES!$C$5:$C$76+TRANSPORTES!$D$5:$D$76))/'VALOR POR PL'!L18)</f>
        <v>0.90454719378405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797227.409988291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340737.370048231</v>
      </c>
      <c r="G20" s="89" t="n">
        <f aca="false">SUMPRODUCT((YEAR('MODELO PARA BI'!$H$1:$CA$1)=$D$5)*'MODELO PARA BI'!$H$4:$CA$4)</f>
        <v>262.734412928347</v>
      </c>
      <c r="H20" s="89" t="n">
        <f aca="false">IF(ISNUMBER($G$5),G20*$G$5,0)</f>
        <v>340737.370048231</v>
      </c>
      <c r="I20" s="87" t="n">
        <f aca="false">IF($F$53=0,0,F20/$F$53)</f>
        <v>0.0052815870491953</v>
      </c>
      <c r="J20" s="87" t="n">
        <f aca="false">IF('VALOR POR PL'!L19=0,0,SUMPRODUCT((CONSULTORIAS!$B$5:$B$76&lt;=DATE($D$5,12,1))*(CONSULTORIAS!$C$5:$C$76+CONSULTORIAS!$D$5:$D$76))/'VALOR POR PL'!L19)</f>
        <v>0.86513362553556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900329.286817944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4964606.10024444</v>
      </c>
      <c r="G21" s="98" t="n">
        <f aca="false">SUMPRODUCT((YEAR('MODELO PARA BI'!$H$1:$CA$1)=$D$5)*'MODELO PARA BI'!$H$28:$CA$28)</f>
        <v>3828.08868009863</v>
      </c>
      <c r="H21" s="98" t="n">
        <f aca="false">IF(ISNUMBER($G$5),G21*$G$5,0)</f>
        <v>4964606.10024444</v>
      </c>
      <c r="I21" s="96" t="n">
        <f aca="false">IF($F$53=0,0,F21/$F$53)</f>
        <v>0.076953693924724</v>
      </c>
      <c r="J21" s="96" t="n">
        <f aca="false">IF('VALOR POR PL'!L20=0,0,SUMPRODUCT((MDO!$B$5:$B$76&lt;=DATE($D$5,12,1))*(MDO!$C$5:$C$76+MDO!$D$5:$D$76))/'VALOR POR PL'!L20)</f>
        <v>0.823241360954374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16647692.2758043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1140583.45135139</v>
      </c>
      <c r="G22" s="89" t="n">
        <f aca="false">SUMPRODUCT((YEAR('MODELO PARA BI'!$H$1:$CA$1)=$D$5)*'MODELO PARA BI'!$H$12:$CA$12)</f>
        <v>879.476540668777</v>
      </c>
      <c r="H22" s="89" t="n">
        <f aca="false">IF(ISNUMBER($G$5),G22*$G$5,0)</f>
        <v>1140583.45135139</v>
      </c>
      <c r="I22" s="87" t="n">
        <f aca="false">IF($F$53=0,0,F22/$F$53)</f>
        <v>0.0176795717603011</v>
      </c>
      <c r="J22" s="87" t="n">
        <f aca="false">IF('VALOR POR PL'!L21=0,0,SUMPRODUCT(('EQUIP E FER'!$B$5:$B$76&lt;=DATE($D$5,12,1))*('EQUIP E FER'!$C$5:$C$76+'EQUIP E FER'!$D$5:$D$76))/'VALOR POR PL'!L21)</f>
        <v>0.805437495173596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4725154.59132267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275</v>
      </c>
      <c r="C23" s="102" t="s">
        <v>276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7682672.05790556</v>
      </c>
      <c r="G23" s="104" t="n">
        <f aca="false">SUM(G12:G22)</f>
        <v>5923.92414301113</v>
      </c>
      <c r="H23" s="104" t="n">
        <f aca="false">SUM(H12:H22)</f>
        <v>7682672.05790556</v>
      </c>
      <c r="I23" s="103" t="n">
        <f aca="false">IF($F$53=0,0,F23/$F$53)</f>
        <v>0.119084975148176</v>
      </c>
      <c r="J23" s="103" t="n">
        <f aca="false">IFERROR(SUMPRODUCT(J12:J22,M12:M22)/SUM(M12:M22),0)</f>
        <v>0.849586730882528</v>
      </c>
      <c r="K23" s="105"/>
      <c r="L23" s="105"/>
      <c r="M23" s="8" t="n">
        <f aca="false">SUM(M12:M22)</f>
        <v>27980360.5634912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0.9</v>
      </c>
      <c r="F24" s="89" t="n">
        <f aca="false">SUMPRODUCT((YEAR('SERV. INICIAIS'!$B$5:$B$76)=$D$5)*('SERV. INICIAIS'!$C$5:$C$76+'SERV. INICIAIS'!$D$5:$D$76))</f>
        <v>24316.7</v>
      </c>
      <c r="G24" s="89" t="n">
        <f aca="false">SUMPRODUCT((YEAR('MODELO PARA BI'!$H$1:$CA$1)=$D$5)*'MODELO PARA BI'!$H$55:$CA$55)</f>
        <v>18.7500240961254</v>
      </c>
      <c r="H24" s="89" t="n">
        <f aca="false">IF(ISNUMBER($G$5),G24*$G$5,0)</f>
        <v>24316.7</v>
      </c>
      <c r="I24" s="87" t="n">
        <f aca="false">IF($F$53=0,0,F24/$F$53)</f>
        <v>0.000376920112346316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558350.21</v>
      </c>
      <c r="N24" s="93" t="n">
        <f aca="false">IF('VALOR POR PL'!I22="DIRETO",'VALOR POR PL'!L22,0)</f>
        <v>558350.21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0</v>
      </c>
      <c r="G25" s="98" t="n">
        <f aca="false">SUMPRODUCT((YEAR('MODELO PARA BI'!$H$1:$CA$1)=$D$5)*'MODELO PARA BI'!$H$6:$CA$6)</f>
        <v>0</v>
      </c>
      <c r="H25" s="98" t="n">
        <f aca="false">IF(ISNUMBER($G$5),G25*$G$5,0)</f>
        <v>0</v>
      </c>
      <c r="I25" s="96" t="n">
        <f aca="false">IF($F$53=0,0,F25/$F$53)</f>
        <v>0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14 atividades)</v>
      </c>
      <c r="L25" s="100"/>
      <c r="M25" s="92" t="n">
        <f aca="false">'VALOR POR PL'!L23</f>
        <v>1252186.97</v>
      </c>
      <c r="N25" s="93" t="n">
        <f aca="false">IF('VALOR POR PL'!I23="DIRETO",'VALOR POR PL'!L23,0)</f>
        <v>1252186.97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0.89</v>
      </c>
      <c r="F26" s="89" t="n">
        <f aca="false">SUMPRODUCT((YEAR(TERRAPLENAGEM!$B$5:$B$76)=$D$5)*(TERRAPLENAGEM!$C$5:$C$76+TERRAPLENAGEM!$D$5:$D$76))</f>
        <v>0</v>
      </c>
      <c r="G26" s="89" t="n">
        <f aca="false">SUMPRODUCT((YEAR('MODELO PARA BI'!$H$1:$CA$1)=$D$5)*'MODELO PARA BI'!$H$48:$CA$48)</f>
        <v>0</v>
      </c>
      <c r="H26" s="89" t="n">
        <f aca="false">IF(ISNUMBER($G$5),G26*$G$5,0)</f>
        <v>0</v>
      </c>
      <c r="I26" s="87" t="n">
        <f aca="false">IF($F$53=0,0,F26/$F$53)</f>
        <v>0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6 atividades)</v>
      </c>
      <c r="L26" s="91"/>
      <c r="M26" s="92" t="n">
        <f aca="false">'VALOR POR PL'!L24</f>
        <v>2371480.27</v>
      </c>
      <c r="N26" s="93" t="n">
        <f aca="false">IF('VALOR POR PL'!I24="DIRETO",'VALOR POR PL'!L24,0)</f>
        <v>2371480.27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0</v>
      </c>
      <c r="G27" s="98" t="n">
        <f aca="false">SUMPRODUCT((YEAR('MODELO PARA BI'!$H$1:$CA$1)=$D$5)*'MODELO PARA BI'!$H$17:$CA$17)</f>
        <v>0</v>
      </c>
      <c r="H27" s="98" t="n">
        <f aca="false">IF(ISNUMBER($G$5),G27*$G$5,0)</f>
        <v>0</v>
      </c>
      <c r="I27" s="96" t="n">
        <f aca="false">IF($F$53=0,0,F27/$F$53)</f>
        <v>0</v>
      </c>
      <c r="J27" s="96" t="n">
        <f aca="false">IF('VALOR POR PL'!L25=0,0,SUMPRODUCT(('FUND. PROF'!$B$5:$B$76&lt;=DATE($D$5,12,1))*('FUND. PROF'!$C$5:$C$76+'FUND. PROF'!$D$5:$D$76))/'VALOR POR PL'!L25)</f>
        <v>1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12 atividades)</v>
      </c>
      <c r="L27" s="100"/>
      <c r="M27" s="92" t="n">
        <f aca="false">'VALOR POR PL'!L25</f>
        <v>4368243.12</v>
      </c>
      <c r="N27" s="93" t="n">
        <f aca="false">IF('VALOR POR PL'!I25="DIRETO",'VALOR POR PL'!L25,0)</f>
        <v>4368243.12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0.8824</v>
      </c>
      <c r="F28" s="89" t="n">
        <f aca="false">SUMPRODUCT((YEAR('FUND. SUP'!$B$5:$B$76)=$D$5)*('FUND. SUP'!$C$5:$C$76+'FUND. SUP'!$D$5:$D$76))</f>
        <v>873692.294569093</v>
      </c>
      <c r="G28" s="89" t="n">
        <f aca="false">SUMPRODUCT((YEAR('MODELO PARA BI'!$H$1:$CA$1)=$D$5)*'MODELO PARA BI'!$H$18:$CA$18)</f>
        <v>673.683171473498</v>
      </c>
      <c r="H28" s="89" t="n">
        <f aca="false">IF(ISNUMBER($G$5),G28*$G$5,0)</f>
        <v>873692.294569093</v>
      </c>
      <c r="I28" s="87" t="n">
        <f aca="false">IF($F$53=0,0,F28/$F$53)</f>
        <v>0.0135426352188041</v>
      </c>
      <c r="J28" s="87" t="n">
        <f aca="false">IF('VALOR POR PL'!L26=0,0,SUMPRODUCT(('FUND. SUP'!$B$5:$B$76&lt;=DATE($D$5,12,1))*('FUND. SUP'!$C$5:$C$76+'FUND. SUP'!$D$5:$D$76))/'VALOR POR PL'!L26)</f>
        <v>1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81 atividades)</v>
      </c>
      <c r="L28" s="91"/>
      <c r="M28" s="92" t="n">
        <f aca="false">'VALOR POR PL'!L26</f>
        <v>3371658.86456909</v>
      </c>
      <c r="N28" s="93" t="n">
        <f aca="false">IF('VALOR POR PL'!I26="DIRETO",'VALOR POR PL'!L26,0)</f>
        <v>3371658.86456909</v>
      </c>
    </row>
    <row r="29" customFormat="false" ht="29.25" hidden="false" customHeight="true" outlineLevel="0" collapsed="false">
      <c r="A29" s="8"/>
      <c r="B29" s="101" t="s">
        <v>277</v>
      </c>
      <c r="C29" s="102" t="s">
        <v>278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0.940177004459089</v>
      </c>
      <c r="F29" s="104" t="n">
        <f aca="false">SUM(F24:F28)</f>
        <v>898008.994569093</v>
      </c>
      <c r="G29" s="104" t="n">
        <f aca="false">SUM(G24:G28)</f>
        <v>692.433195569624</v>
      </c>
      <c r="H29" s="104" t="n">
        <f aca="false">SUM(H24:H28)</f>
        <v>898008.994569093</v>
      </c>
      <c r="I29" s="103" t="n">
        <f aca="false">IF($F$53=0,0,F29/$F$53)</f>
        <v>0.0139195553311504</v>
      </c>
      <c r="J29" s="103" t="n">
        <f aca="false">IFERROR(SUMPRODUCT(J24:J28,M24:M28)/SUM(M24:M28),0)</f>
        <v>1</v>
      </c>
      <c r="K29" s="105"/>
      <c r="L29" s="105"/>
      <c r="M29" s="8" t="n">
        <f aca="false">SUM(M24:M28)</f>
        <v>11921919.4345691</v>
      </c>
      <c r="N29" s="0" t="n">
        <f aca="false">SUM(N24:N28)</f>
        <v>11921919.4345691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0.6695</v>
      </c>
      <c r="F30" s="89" t="n">
        <f aca="false">SUMPRODUCT((YEAR(ESTRUTURA!$B$5:$B$76)=$D$5)*(ESTRUTURA!$C$5:$C$76+ESTRUTURA!$D$5:$D$76))</f>
        <v>4055950.14966567</v>
      </c>
      <c r="G30" s="89" t="n">
        <f aca="false">SUMPRODUCT((YEAR('MODELO PARA BI'!$H$1:$CA$1)=$D$5)*'MODELO PARA BI'!$H$15:$CA$15)</f>
        <v>3127.44587213375</v>
      </c>
      <c r="H30" s="89" t="n">
        <f aca="false">IF(ISNUMBER($G$5),G30*$G$5,0)</f>
        <v>4055950.14966567</v>
      </c>
      <c r="I30" s="87" t="n">
        <f aca="false">IF($F$53=0,0,F30/$F$53)</f>
        <v>0.0628691058442567</v>
      </c>
      <c r="J30" s="87" t="n">
        <f aca="false">IF('VALOR POR PL'!L27=0,0,SUMPRODUCT((ESTRUTURA!$B$5:$B$76&lt;=DATE($D$5,12,1))*(ESTRUTURA!$C$5:$C$76+ESTRUTURA!$D$5:$D$76))/'VALOR POR PL'!L27)</f>
        <v>0.989111524204875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466 atividades)</v>
      </c>
      <c r="L30" s="91"/>
      <c r="M30" s="92" t="n">
        <f aca="false">'VALOR POR PL'!L27</f>
        <v>21237887.9539625</v>
      </c>
      <c r="N30" s="93" t="n">
        <f aca="false">IF('VALOR POR PL'!I27="DIRETO",'VALOR POR PL'!L27,0)</f>
        <v>21237887.9539625</v>
      </c>
    </row>
    <row r="31" customFormat="false" ht="29.25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0.9571</v>
      </c>
      <c r="E31" s="97" t="n">
        <f aca="false">IF('VALOR POR PL'!I28&lt;&gt;"DIRETO","",ALVENARIA!$K$14)</f>
        <v>0.3102</v>
      </c>
      <c r="F31" s="98" t="n">
        <f aca="false">SUMPRODUCT((YEAR(ALVENARIA!$B$5:$B$76)=$D$5)*(ALVENARIA!$C$5:$C$76+ALVENARIA!$D$5:$D$76))</f>
        <v>1543385.9655306</v>
      </c>
      <c r="G31" s="98" t="n">
        <f aca="false">SUMPRODUCT((YEAR('MODELO PARA BI'!$H$1:$CA$1)=$D$5)*'MODELO PARA BI'!$H$2:$CA$2)</f>
        <v>1190.0678975075</v>
      </c>
      <c r="H31" s="98" t="n">
        <f aca="false">IF(ISNUMBER($G$5),G31*$G$5,0)</f>
        <v>1543385.9655306</v>
      </c>
      <c r="I31" s="96" t="n">
        <f aca="false">IF($F$53=0,0,F31/$F$53)</f>
        <v>0.0239231972891684</v>
      </c>
      <c r="J31" s="96" t="n">
        <f aca="false">IF('VALOR POR PL'!L28=0,0,SUMPRODUCT((ALVENARIA!$B$5:$B$76&lt;=DATE($D$5,12,1))*(ALVENARIA!$C$5:$C$76+ALVENARIA!$D$5:$D$76))/'VALOR POR PL'!L28)</f>
        <v>0.9618376245841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27º pav. / Alvenaria externa: concluído / Encunhamento: concluído / Tratamento acústico: até 24º pav.</v>
      </c>
      <c r="L31" s="100"/>
      <c r="M31" s="92" t="n">
        <f aca="false">'VALOR POR PL'!L28</f>
        <v>3626816.026846</v>
      </c>
      <c r="N31" s="93" t="n">
        <f aca="false">IF('VALOR POR PL'!I28="DIRETO",'VALOR POR PL'!L28,0)</f>
        <v>3626816.026846</v>
      </c>
    </row>
    <row r="32" customFormat="false" ht="42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0.9386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2705057.88146835</v>
      </c>
      <c r="G32" s="89" t="n">
        <f aca="false">SUMPRODUCT((YEAR('MODELO PARA BI'!$H$1:$CA$1)=$D$5)*'MODELO PARA BI'!$H$19:$CA$19)</f>
        <v>2085.80524737919</v>
      </c>
      <c r="H32" s="89" t="n">
        <f aca="false">IF(ISNUMBER($G$5),G32*$G$5,0)</f>
        <v>2705057.88146835</v>
      </c>
      <c r="I32" s="87" t="n">
        <f aca="false">IF($F$53=0,0,F32/$F$53)</f>
        <v>0.0419296500177383</v>
      </c>
      <c r="J32" s="87" t="n">
        <f aca="false">IF('VALOR POR PL'!L29=0,0,SUMPRODUCT((IMPERMEABILIZAÇÃO!$B$5:$B$76&lt;=DATE($D$5,12,1))*(IMPERMEABILIZAÇÃO!$C$5:$C$76+IMPERMEABILIZAÇÃO!$D$5:$D$76))/'VALOR POR PL'!L29)</f>
        <v>0.943647711964519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concluído / Impermeabilização interna: até 24º pav., executando 25º pav. / Impermeabilização varanda e jardineiras: até 24º pav. / Dreno + aterro jardineiras: até 23º pav., executando 24º pav.</v>
      </c>
      <c r="L32" s="91"/>
      <c r="M32" s="92" t="n">
        <f aca="false">'VALOR POR PL'!L29</f>
        <v>3290324.63990482</v>
      </c>
      <c r="N32" s="93" t="n">
        <f aca="false">IF('VALOR POR PL'!I29="DIRETO",'VALOR POR PL'!L29,0)</f>
        <v>3290324.63990482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0.5739</v>
      </c>
      <c r="E33" s="97" t="n">
        <f aca="false">IF('VALOR POR PL'!I30&lt;&gt;"DIRETO","",'INST. ELÉTRICA'!$K$14)</f>
        <v>0.0798</v>
      </c>
      <c r="F33" s="98" t="n">
        <f aca="false">SUMPRODUCT((YEAR('INST. ELÉTRICA'!$B$5:$B$76)=$D$5)*('INST. ELÉTRICA'!$C$5:$C$76+'INST. ELÉTRICA'!$D$5:$D$76))</f>
        <v>3939404.90138609</v>
      </c>
      <c r="G33" s="98" t="n">
        <f aca="false">SUMPRODUCT((YEAR('MODELO PARA BI'!$H$1:$CA$1)=$D$5)*'MODELO PARA BI'!$H$21:$CA$21)</f>
        <v>3037.58062670444</v>
      </c>
      <c r="H33" s="98" t="n">
        <f aca="false">IF(ISNUMBER($G$5),G33*$G$5,0)</f>
        <v>3939404.90138609</v>
      </c>
      <c r="I33" s="96" t="n">
        <f aca="false">IF($F$53=0,0,F33/$F$53)</f>
        <v>0.0610626005176718</v>
      </c>
      <c r="J33" s="96" t="n">
        <f aca="false">IF('VALOR POR PL'!L30=0,0,SUMPRODUCT(('INST. ELÉTRICA'!$B$5:$B$76&lt;=DATE($D$5,12,1))*('INST. ELÉTRICA'!$C$5:$C$76+'INST. ELÉTRICA'!$D$5:$D$76))/'VALOR POR PL'!L30)</f>
        <v>0.592994086795252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Infraestrutura enterrada - 1º quadrante: concluído / Infraestrutura elétrica - teto: concluído / Infraestrutura elétrica - paredes: até 23º pav. / Distribuição elétrica / quadro - setor b: concluído / Prumada elétrica infra: concluído / Fiação elétrica: até 20º pav. (restam serviços no 15º pav.) / Disjuntores / miolos: até 11º pav. (restam serviços no 5º pav.) / Acabamentos elétricos: até 7º pav.</v>
      </c>
      <c r="L33" s="100"/>
      <c r="M33" s="92" t="n">
        <f aca="false">'VALOR POR PL'!L30</f>
        <v>9322902.37383862</v>
      </c>
      <c r="N33" s="93" t="n">
        <f aca="false">IF('VALOR POR PL'!I30="DIRETO",'VALOR POR PL'!L30,0)</f>
        <v>9322902.37383862</v>
      </c>
    </row>
    <row r="34" customFormat="false" ht="29.25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1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3975305.32222404</v>
      </c>
      <c r="G34" s="89" t="n">
        <f aca="false">SUMPRODUCT((YEAR('MODELO PARA BI'!$H$1:$CA$1)=$D$5)*'MODELO PARA BI'!$H$23:$CA$23)</f>
        <v>3065.26258008514</v>
      </c>
      <c r="H34" s="89" t="n">
        <f aca="false">IF(ISNUMBER($G$5),G34*$G$5,0)</f>
        <v>3975305.32222404</v>
      </c>
      <c r="I34" s="87" t="n">
        <f aca="false">IF($F$53=0,0,F34/$F$53)</f>
        <v>0.0616190736680385</v>
      </c>
      <c r="J34" s="87" t="n">
        <f aca="false">IF('VALOR POR PL'!L31=0,0,SUMPRODUCT(('INST. HIDRO'!$B$5:$B$76&lt;=DATE($D$5,12,1))*('INST. HIDRO'!$C$5:$C$76+'INST. HIDRO'!$D$5:$D$76))/'VALOR POR PL'!L31)</f>
        <v>0.999909181967098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concluído / Distribuição hidrossanitária: concluído / Gás: concluído / Shaft interno inst. hidraúlicas: até 25º pav., executando 26º pav.</v>
      </c>
      <c r="L34" s="91"/>
      <c r="M34" s="92" t="n">
        <f aca="false">'VALOR POR PL'!L31</f>
        <v>5602741.91962381</v>
      </c>
      <c r="N34" s="93" t="n">
        <f aca="false">IF('VALOR POR PL'!I31="DIRETO",'VALOR POR PL'!L31,0)</f>
        <v>5602741.91962381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0.7675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443574.012897625</v>
      </c>
      <c r="G35" s="98" t="n">
        <f aca="false">SUMPRODUCT((YEAR('MODELO PARA BI'!$H$1:$CA$1)=$D$5)*'MODELO PARA BI'!$H$20:$CA$20)</f>
        <v>342.029281532672</v>
      </c>
      <c r="H35" s="98" t="n">
        <f aca="false">IF(ISNUMBER($G$5),G35*$G$5,0)</f>
        <v>443574.012897625</v>
      </c>
      <c r="I35" s="96" t="n">
        <f aca="false">IF($F$53=0,0,F35/$F$53)</f>
        <v>0.00687560264243417</v>
      </c>
      <c r="J35" s="96" t="n">
        <f aca="false">IF('VALOR POR PL'!L32=0,0,SUMPRODUCT(('INST. INC'!$B$5:$B$76&lt;=DATE($D$5,12,1))*('INST. INC'!$C$5:$C$76+'INST. INC'!$D$5:$D$76))/'VALOR POR PL'!L32)</f>
        <v>0.777382420718807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Acabamentos incêndio: até 7º pav.</v>
      </c>
      <c r="L35" s="100"/>
      <c r="M35" s="92" t="n">
        <f aca="false">'VALOR POR PL'!L32</f>
        <v>776378.603817036</v>
      </c>
      <c r="N35" s="93" t="n">
        <f aca="false">IF('VALOR POR PL'!I32="DIRETO",'VALOR POR PL'!L32,0)</f>
        <v>776378.603817036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0.8577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4593003.99725509</v>
      </c>
      <c r="G36" s="89" t="n">
        <f aca="false">SUMPRODUCT((YEAR('MODELO PARA BI'!$H$1:$CA$1)=$D$5)*'MODELO PARA BI'!$H$22:$CA$22)</f>
        <v>3541.55521193802</v>
      </c>
      <c r="H36" s="89" t="n">
        <f aca="false">IF(ISNUMBER($G$5),G36*$G$5,0)</f>
        <v>4593003.99725509</v>
      </c>
      <c r="I36" s="87" t="n">
        <f aca="false">IF($F$53=0,0,F36/$F$53)</f>
        <v>0.0711936892198556</v>
      </c>
      <c r="J36" s="87" t="n">
        <f aca="false">IF('VALOR POR PL'!L33=0,0,SUMPRODUCT(('INST. ESP'!$B$5:$B$76&lt;=DATE($D$5,12,1))*('INST. ESP'!$C$5:$C$76+'INST. ESP'!$D$5:$D$76))/'VALOR POR PL'!L33)</f>
        <v>0.8577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22º pav., executando 23º pav. / Ventilação / exaustão: até 20º pav. / Cftv: até 11º pav. (restam serviços no 5º pav.)</v>
      </c>
      <c r="L36" s="91"/>
      <c r="M36" s="92" t="n">
        <f aca="false">'VALOR POR PL'!L33</f>
        <v>5553813.78144508</v>
      </c>
      <c r="N36" s="93" t="n">
        <f aca="false">IF('VALOR POR PL'!I33="DIRETO",'VALOR POR PL'!L33,0)</f>
        <v>5553813.78144508</v>
      </c>
    </row>
    <row r="37" customFormat="false" ht="29.2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0.9707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773232.427370072</v>
      </c>
      <c r="G37" s="98" t="n">
        <f aca="false">SUMPRODUCT((YEAR('MODELO PARA BI'!$H$1:$CA$1)=$D$5)*'MODELO PARA BI'!$H$10:$CA$10)</f>
        <v>596.220977562515</v>
      </c>
      <c r="H37" s="98" t="n">
        <f aca="false">IF(ISNUMBER($G$5),G37*$G$5,0)</f>
        <v>773232.427370072</v>
      </c>
      <c r="I37" s="96" t="n">
        <f aca="false">IF($F$53=0,0,F37/$F$53)</f>
        <v>0.0119854607489561</v>
      </c>
      <c r="J37" s="96" t="n">
        <f aca="false">IF('VALOR POR PL'!L34=0,0,SUMPRODUCT(('ELEVADORES '!$B$5:$B$76&lt;=DATE($D$5,12,1))*('ELEVADORES '!$C$5:$C$76+'ELEVADORES '!$D$5:$D$76))/'VALOR POR PL'!L34)</f>
        <v>0.936212401633887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Preparação poço elevador: concluído / Elevador 1: concluído / Elevador 2: concluído / Elevador 3: em execução</v>
      </c>
      <c r="L37" s="100"/>
      <c r="M37" s="92" t="n">
        <f aca="false">'VALOR POR PL'!L34</f>
        <v>2413916.1749925</v>
      </c>
      <c r="N37" s="93" t="n">
        <f aca="false">IF('VALOR POR PL'!I34="DIRETO",'VALOR POR PL'!L34,0)</f>
        <v>2413916.1749925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0.576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7143551.08452103</v>
      </c>
      <c r="G38" s="89" t="n">
        <f aca="false">SUMPRODUCT((YEAR('MODELO PARA BI'!$H$1:$CA$1)=$D$5)*'MODELO PARA BI'!$H$13:$CA$13)</f>
        <v>5508.22089208948</v>
      </c>
      <c r="H38" s="89" t="n">
        <f aca="false">IF(ISNUMBER($G$5),G38*$G$5,0)</f>
        <v>7143551.08452103</v>
      </c>
      <c r="I38" s="87" t="n">
        <f aca="false">IF($F$53=0,0,F38/$F$53)</f>
        <v>0.110728350365358</v>
      </c>
      <c r="J38" s="87" t="n">
        <f aca="false">IF('VALOR POR PL'!L35=0,0,SUMPRODUCT((ESQUADRIAS!$B$5:$B$76&lt;=DATE($D$5,12,1))*(ESQUADRIAS!$C$5:$C$76+ESQUADRIAS!$D$5:$D$76))/'VALOR POR PL'!L35)</f>
        <v>0.624634061570323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concluído / Espala esquadria de aluminio: concluído / Esquadria: até 14º pav., executando 15º pav. / Esquadria madeira: até 11º pav.</v>
      </c>
      <c r="L38" s="91"/>
      <c r="M38" s="92" t="n">
        <f aca="false">'VALOR POR PL'!L35</f>
        <v>14152236.5996004</v>
      </c>
      <c r="N38" s="93" t="n">
        <f aca="false">IF('VALOR POR PL'!I35="DIRETO",'VALOR POR PL'!L35,0)</f>
        <v>14152236.5996004</v>
      </c>
    </row>
    <row r="39" customFormat="false" ht="15.7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0.0502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24111.8639636257</v>
      </c>
      <c r="G39" s="98" t="n">
        <f aca="false">SUMPRODUCT((YEAR('MODELO PARA BI'!$H$1:$CA$1)=$D$5)*'MODELO PARA BI'!$H$46:$CA$46)</f>
        <v>18.5920799417881</v>
      </c>
      <c r="H39" s="98" t="n">
        <f aca="false">IF(ISNUMBER($G$5),G39*$G$5,0)</f>
        <v>24111.8639636257</v>
      </c>
      <c r="I39" s="96" t="n">
        <f aca="false">IF($F$53=0,0,F39/$F$53)</f>
        <v>0.000373745058912141</v>
      </c>
      <c r="J39" s="96" t="n">
        <f aca="false">IF('VALOR POR PL'!L36=0,0,SUMPRODUCT((SERRALHERIA!$B$5:$B$76&lt;=DATE($D$5,12,1))*(SERRALHERIA!$C$5:$C$76+SERRALHERIA!$D$5:$D$76))/'VALOR POR PL'!L36)</f>
        <v>0.0616288737306759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Serralheria: até 7º pav.</v>
      </c>
      <c r="L39" s="100"/>
      <c r="M39" s="92" t="n">
        <f aca="false">'VALOR POR PL'!L36</f>
        <v>486166.015211666</v>
      </c>
      <c r="N39" s="93" t="n">
        <f aca="false">IF('VALOR POR PL'!I36="DIRETO",'VALOR POR PL'!L36,0)</f>
        <v>486166.015211666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0.3648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688720.320426313</v>
      </c>
      <c r="G40" s="89" t="n">
        <f aca="false">SUMPRODUCT((YEAR('MODELO PARA BI'!$H$1:$CA$1)=$D$5)*'MODELO PARA BI'!$H$29:$CA$29)</f>
        <v>531.055719052527</v>
      </c>
      <c r="H40" s="89" t="n">
        <f aca="false">IF(ISNUMBER($G$5),G40*$G$5,0)</f>
        <v>688720.320426313</v>
      </c>
      <c r="I40" s="87" t="n">
        <f aca="false">IF($F$53=0,0,F40/$F$53)</f>
        <v>0.0106754839493137</v>
      </c>
      <c r="J40" s="87" t="n">
        <f aca="false">IF('VALOR POR PL'!L37=0,0,SUMPRODUCT((MARCENARIA!$B$5:$B$76&lt;=DATE($D$5,12,1))*(MARCENARIA!$C$5:$C$76+MARCENARIA!$D$5:$D$76))/'VALOR POR PL'!L37)</f>
        <v>0.3648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/>
      </c>
      <c r="L40" s="91"/>
      <c r="M40" s="92" t="n">
        <f aca="false">'VALOR POR PL'!L37</f>
        <v>1887939.47485283</v>
      </c>
      <c r="N40" s="93" t="n">
        <f aca="false">IF('VALOR POR PL'!I37="DIRETO",'VALOR POR PL'!L37,0)</f>
        <v>1887939.47485283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0.8852</v>
      </c>
      <c r="E41" s="97" t="n">
        <f aca="false">IF('VALOR POR PL'!I38&lt;&gt;"DIRETO","",'REV. PISOS'!$K$14)</f>
        <v>0.0049</v>
      </c>
      <c r="F41" s="98" t="n">
        <f aca="false">SUMPRODUCT((YEAR('REV. PISOS'!$B$5:$B$76)=$D$5)*('REV. PISOS'!$C$5:$C$76+'REV. PISOS'!$D$5:$D$76))</f>
        <v>986801.878600525</v>
      </c>
      <c r="G41" s="98" t="n">
        <f aca="false">SUMPRODUCT((YEAR('MODELO PARA BI'!$H$1:$CA$1)=$D$5)*'MODELO PARA BI'!$H$37:$CA$37)</f>
        <v>760.899258610818</v>
      </c>
      <c r="H41" s="98" t="n">
        <f aca="false">IF(ISNUMBER($G$5),G41*$G$5,0)</f>
        <v>986801.878600525</v>
      </c>
      <c r="I41" s="96" t="n">
        <f aca="false">IF($F$53=0,0,F41/$F$53)</f>
        <v>0.0152958861583054</v>
      </c>
      <c r="J41" s="96" t="n">
        <f aca="false">IF('VALOR POR PL'!L38=0,0,SUMPRODUCT(('REV. PISOS'!$B$5:$B$76&lt;=DATE($D$5,12,1))*('REV. PISOS'!$C$5:$C$76+'REV. PISOS'!$D$5:$D$76))/'VALOR POR PL'!L38)</f>
        <v>0.884545819935691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23º pav., executando 24º pav.</v>
      </c>
      <c r="L41" s="100"/>
      <c r="M41" s="92" t="n">
        <f aca="false">'VALOR POR PL'!L38</f>
        <v>1225895.9300752</v>
      </c>
      <c r="N41" s="93" t="n">
        <f aca="false">IF('VALOR POR PL'!I38="DIRETO",'VALOR POR PL'!L38,0)</f>
        <v>1225895.9300752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0.879</v>
      </c>
      <c r="E42" s="88" t="n">
        <f aca="false">IF('VALOR POR PL'!I39&lt;&gt;"DIRETO","",'REV. PAREDE'!$K$14)</f>
        <v>0.1506</v>
      </c>
      <c r="F42" s="89" t="n">
        <f aca="false">SUMPRODUCT((YEAR('REV. PAREDE'!$B$5:$B$76)=$D$5)*('REV. PAREDE'!$C$5:$C$76+'REV. PAREDE'!$D$5:$D$76))</f>
        <v>1570989.54627635</v>
      </c>
      <c r="G42" s="89" t="n">
        <f aca="false">SUMPRODUCT((YEAR('MODELO PARA BI'!$H$1:$CA$1)=$D$5)*'MODELO PARA BI'!$H$38:$CA$38)</f>
        <v>1211.35235650572</v>
      </c>
      <c r="H42" s="89" t="n">
        <f aca="false">IF(ISNUMBER($G$5),G42*$G$5,0)</f>
        <v>1570989.54627635</v>
      </c>
      <c r="I42" s="87" t="n">
        <f aca="false">IF($F$53=0,0,F42/$F$53)</f>
        <v>0.0243510655754017</v>
      </c>
      <c r="J42" s="87" t="n">
        <f aca="false">IF('VALOR POR PL'!L39=0,0,SUMPRODUCT(('REV. PAREDE'!$B$5:$B$76&lt;=DATE($D$5,12,1))*('REV. PAREDE'!$C$5:$C$76+'REV. PAREDE'!$D$5:$D$76))/'VALOR POR PL'!L39)</f>
        <v>0.891528982751183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26º pav., executando 27º pav. / Revestimento de massa: concluído / Taliscamento: concluído</v>
      </c>
      <c r="L42" s="91"/>
      <c r="M42" s="92" t="n">
        <f aca="false">'VALOR POR PL'!L39</f>
        <v>2756537.26632694</v>
      </c>
      <c r="N42" s="93" t="n">
        <f aca="false">IF('VALOR POR PL'!I39="DIRETO",'VALOR POR PL'!L39,0)</f>
        <v>2756537.26632694</v>
      </c>
    </row>
    <row r="43" customFormat="false" ht="55.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0.7374</v>
      </c>
      <c r="E43" s="97" t="n">
        <f aca="false">IF('VALOR POR PL'!I40&lt;&gt;"DIRETO","",'REV. ACAB'!$K$14)</f>
        <v>0.0001</v>
      </c>
      <c r="F43" s="98" t="n">
        <f aca="false">SUMPRODUCT((YEAR('REV. ACAB'!$B$5:$B$76)=$D$5)*('REV. ACAB'!$C$5:$C$76+'REV. ACAB'!$D$5:$D$76))</f>
        <v>14144439.1439846</v>
      </c>
      <c r="G43" s="98" t="n">
        <f aca="false">SUMPRODUCT((YEAR('MODELO PARA BI'!$H$1:$CA$1)=$D$5)*'MODELO PARA BI'!$H$36:$CA$36)</f>
        <v>10906.4377475517</v>
      </c>
      <c r="H43" s="98" t="n">
        <f aca="false">IF(ISNUMBER($G$5),G43*$G$5,0)</f>
        <v>14144439.1439846</v>
      </c>
      <c r="I43" s="96" t="n">
        <f aca="false">IF($F$53=0,0,F43/$F$53)</f>
        <v>0.219245357767555</v>
      </c>
      <c r="J43" s="96" t="n">
        <f aca="false">IF('VALOR POR PL'!L40=0,0,SUMPRODUCT(('REV. ACAB'!$B$5:$B$76&lt;=DATE($D$5,12,1))*('REV. ACAB'!$C$5:$C$76+'REV. ACAB'!$D$5:$D$76))/'VALOR POR PL'!L40)</f>
        <v>0.7374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parede: até 22º pav. / Revestimentos piso: até 21º pav., executando 22º pav. / Bancadas: até 21º pav. (restam serviços no 13º pav.) / Piso madeira / laminado: até 11º pav. (restam serviços no 9º pav.) / Rodapé madeira / pvc: até 11º pav. (restam serviços no 8º pav.) / Tratamento de granito/mármore: até 7º pav., executando 10º pav.</v>
      </c>
      <c r="L43" s="100"/>
      <c r="M43" s="92" t="n">
        <f aca="false">'VALOR POR PL'!L40</f>
        <v>19186705.2956926</v>
      </c>
      <c r="N43" s="93" t="n">
        <f aca="false">IF('VALOR POR PL'!I40="DIRETO",'VALOR POR PL'!L40,0)</f>
        <v>19186705.2956926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ESTRUTURA METÁLICA</v>
      </c>
      <c r="D44" s="87" t="n">
        <f aca="false">IF(OR('VALOR POR PL'!I41&lt;&gt;"DIRETO",'CP RESUMO'!$C$35=""),"",IFERROR(INDEX('CP RESUMO'!$D$35:$BW$35,MATCH(DATE($D$5,12,1),'CP RESUMO'!$D$4:$BW$4,0))/100,""))</f>
        <v>0</v>
      </c>
      <c r="E44" s="88" t="n">
        <f aca="false">IF('VALOR POR PL'!I41&lt;&gt;"DIRETO","",'EST. METÁLICA'!$K$14)</f>
        <v>0</v>
      </c>
      <c r="F44" s="89" t="n">
        <f aca="false">SUMPRODUCT((YEAR('EST. METÁLICA'!$B$5:$B$76)=$D$5)*('EST. METÁLICA'!$C$5:$C$76+'EST. METÁLICA'!$D$5:$D$76))</f>
        <v>0</v>
      </c>
      <c r="G44" s="89" t="n">
        <f aca="false">SUMPRODUCT((YEAR('MODELO PARA BI'!$H$1:$CA$1)=$D$5)*'MODELO PARA BI'!$H$32:$CA$32)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PL'!L41=0,0,SUMPRODUCT(('EST. METÁLICA'!$B$5:$B$76&lt;=DATE($D$5,12,1))*('EST. METÁLICA'!$C$5:$C$76+'EST. METÁLICA'!$D$5:$D$76))/'VALOR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Não iniciado · início previsto em abr/2028</v>
      </c>
      <c r="L44" s="91"/>
      <c r="M44" s="92" t="n">
        <f aca="false">'VALOR POR PL'!L41</f>
        <v>213146.876246515</v>
      </c>
      <c r="N44" s="93" t="n">
        <f aca="false">IF('VALOR POR PL'!I41="DIRETO",'VALOR POR PL'!L41,0)</f>
        <v>213146.876246515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  FACHADA</v>
      </c>
      <c r="D45" s="96" t="n">
        <f aca="false">IF(OR('VALOR POR PL'!I42&lt;&gt;"DIRETO",'CP RESUMO'!$C$36=""),"",IFERROR(INDEX('CP RESUMO'!$D$36:$BW$36,MATCH(DATE($D$5,12,1),'CP RESUMO'!$D$4:$BW$4,0))/100,""))</f>
        <v>0.9731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5581307.66093811</v>
      </c>
      <c r="G45" s="98" t="n">
        <f aca="false">SUMPRODUCT((YEAR('MODELO PARA BI'!$H$1:$CA$1)=$D$5)*'MODELO PARA BI'!$H$39:$CA$39)</f>
        <v>4303.6124610033</v>
      </c>
      <c r="H45" s="98" t="n">
        <f aca="false">IF(ISNUMBER($G$5),G45*$G$5,0)</f>
        <v>5581307.66093811</v>
      </c>
      <c r="I45" s="96" t="n">
        <f aca="false">IF($F$53=0,0,F45/$F$53)</f>
        <v>0.0865128537424957</v>
      </c>
      <c r="J45" s="96" t="n">
        <f aca="false">IF('VALOR POR PL'!L42=0,0,SUMPRODUCT(('REV. FACHADA'!$B$5:$B$76&lt;=DATE($D$5,12,1))*('REV. FACHADA'!$C$5:$C$76+'REV. FACHADA'!$D$5:$D$76))/'VALOR POR PL'!L42)</f>
        <v>0.974072683938063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Fachada posterior - F1 (a): concluído / Fachada jairo - F1 (b): concluído / Fachada frontal - F1 (c): concluído / Fachada baltazar - F1 (d): concluído / Fachada posterior - F2 (a): concluído / Fachada jairo - F2 (b): concluído / Fachada frontal - F2 (c): em execução / Fachada baltazar - F2 (d): concluído / Textura: até 2º pav. (restam serviços no térreo) / Fachada cremalheira: em execução</v>
      </c>
      <c r="L45" s="100"/>
      <c r="M45" s="92" t="n">
        <f aca="false">'VALOR POR PL'!L42</f>
        <v>8088432.55977984</v>
      </c>
      <c r="N45" s="93" t="n">
        <f aca="false">IF('VALOR POR PL'!I42="DIRETO",'VALOR POR PL'!L42,0)</f>
        <v>8088432.55977984</v>
      </c>
    </row>
    <row r="46" customFormat="false" ht="29.2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0.4184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924856.438911799</v>
      </c>
      <c r="G46" s="89" t="n">
        <f aca="false">SUMPRODUCT((YEAR('MODELO PARA BI'!$H$1:$CA$1)=$D$5)*'MODELO PARA BI'!$H$16:$CA$16)</f>
        <v>713.13461592457</v>
      </c>
      <c r="H46" s="89" t="n">
        <f aca="false">IF(ISNUMBER($G$5),G46*$G$5,0)</f>
        <v>924856.438911799</v>
      </c>
      <c r="I46" s="87" t="n">
        <f aca="false">IF($F$53=0,0,F46/$F$53)</f>
        <v>0.0143357031529298</v>
      </c>
      <c r="J46" s="87" t="n">
        <f aca="false">IF('VALOR POR PL'!L43=0,0,SUMPRODUCT((FORRO!$B$5:$B$76&lt;=DATE($D$5,12,1))*(FORRO!$C$5:$C$76+FORRO!$D$5:$D$76))/'VALOR POR PL'!L43)</f>
        <v>0.4184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20º pav. (restam serviços no 14º pav.) / Forro de madeira: até 11º pav. (restam serviços no 8º pav.)</v>
      </c>
      <c r="L46" s="91"/>
      <c r="M46" s="92" t="n">
        <f aca="false">'VALOR POR PL'!L43</f>
        <v>2210459.94003776</v>
      </c>
      <c r="N46" s="93" t="n">
        <f aca="false">IF('VALOR POR PL'!I43="DIRETO",'VALOR POR PL'!L43,0)</f>
        <v>2210459.94003776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0.116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374061.9597704</v>
      </c>
      <c r="G47" s="98" t="n">
        <f aca="false">SUMPRODUCT((YEAR('MODELO PARA BI'!$H$1:$CA$1)=$D$5)*'MODELO PARA BI'!$H$27:$CA$27)</f>
        <v>288.43020472099</v>
      </c>
      <c r="H47" s="98" t="n">
        <f aca="false">IF(ISNUMBER($G$5),G47*$G$5,0)</f>
        <v>374061.9597704</v>
      </c>
      <c r="I47" s="96" t="n">
        <f aca="false">IF($F$53=0,0,F47/$F$53)</f>
        <v>0.00579813362426407</v>
      </c>
      <c r="J47" s="96" t="n">
        <f aca="false">IF('VALOR POR PL'!L44=0,0,SUMPRODUCT((LOUÇAS!$B$5:$B$76&lt;=DATE($D$5,12,1))*(LOUÇAS!$C$5:$C$76+LOUÇAS!$D$5:$D$76))/'VALOR POR PL'!L44)</f>
        <v>0.30284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7º pav. / Metais: até 7º pav. (restam serviços no térreo)</v>
      </c>
      <c r="L47" s="100"/>
      <c r="M47" s="92" t="n">
        <f aca="false">'VALOR POR PL'!L44</f>
        <v>1235180.16038304</v>
      </c>
      <c r="N47" s="93" t="n">
        <f aca="false">IF('VALOR POR PL'!I44="DIRETO",'VALOR POR PL'!L44,0)</f>
        <v>1235180.16038304</v>
      </c>
    </row>
    <row r="48" customFormat="false" ht="29.2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0.533</v>
      </c>
      <c r="E48" s="88" t="n">
        <f aca="false">IF('VALOR POR PL'!I45&lt;&gt;"DIRETO","",PINTURA!$K$14)</f>
        <v>0.0594</v>
      </c>
      <c r="F48" s="89" t="n">
        <f aca="false">SUMPRODUCT((YEAR(PINTURA!$B$5:$B$76)=$D$5)*(PINTURA!$C$5:$C$76+PINTURA!$D$5:$D$76))</f>
        <v>1143604.88624253</v>
      </c>
      <c r="G48" s="89" t="n">
        <f aca="false">SUMPRODUCT((YEAR('MODELO PARA BI'!$H$1:$CA$1)=$D$5)*'MODELO PARA BI'!$H$33:$CA$33)</f>
        <v>881.806296639518</v>
      </c>
      <c r="H48" s="89" t="n">
        <f aca="false">IF(ISNUMBER($G$5),G48*$G$5,0)</f>
        <v>1143604.88624253</v>
      </c>
      <c r="I48" s="87" t="n">
        <f aca="false">IF($F$53=0,0,F48/$F$53)</f>
        <v>0.0177264054004996</v>
      </c>
      <c r="J48" s="87" t="n">
        <f aca="false">IF('VALOR POR PL'!L45=0,0,SUMPRODUCT((PINTURA!$B$5:$B$76&lt;=DATE($D$5,12,1))*(PINTURA!$C$5:$C$76+PINTURA!$D$5:$D$76))/'VALOR POR PL'!L45)</f>
        <v>0.531452414938988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20º pav. / Pintura 1ª demão: até 20º pav. (restam serviços no 12º pav.) / Pintura 2ª demão: até 7º pav. (restam serviços no 3º pav.) / Pintura 3ª demão: até 7º pav.</v>
      </c>
      <c r="L48" s="91"/>
      <c r="M48" s="92" t="n">
        <f aca="false">'VALOR POR PL'!L45</f>
        <v>2391424.40699688</v>
      </c>
      <c r="N48" s="93" t="n">
        <f aca="false">IF('VALOR POR PL'!I45="DIRETO",'VALOR POR PL'!L45,0)</f>
        <v>2391424.40699688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JARDINEIRAS E PAISAGISMO</v>
      </c>
      <c r="D49" s="96" t="n">
        <f aca="false">IF(OR('VALOR POR PL'!I46&lt;&gt;"DIRETO",'CP RESUMO'!$C$40=""),"",IFERROR(INDEX('CP RESUMO'!$D$40:$BW$40,MATCH(DATE($D$5,12,1),'CP RESUMO'!$D$4:$BW$4,0))/100,""))</f>
        <v>0.6781</v>
      </c>
      <c r="E49" s="97" t="n">
        <f aca="false">IF('VALOR POR PL'!I46&lt;&gt;"DIRETO","",PAISAGISMO!$K$14)</f>
        <v>0.1136</v>
      </c>
      <c r="F49" s="98" t="n">
        <f aca="false">SUMPRODUCT((YEAR(PAISAGISMO!$B$5:$B$76)=$D$5)*(PAISAGISMO!$C$5:$C$76+PAISAGISMO!$D$5:$D$76))</f>
        <v>1248450.27705539</v>
      </c>
      <c r="G49" s="98" t="n">
        <f aca="false">SUMPRODUCT((YEAR('MODELO PARA BI'!$H$1:$CA$1)=$D$5)*'MODELO PARA BI'!$H$31:$CA$31)</f>
        <v>962.650062615531</v>
      </c>
      <c r="H49" s="98" t="n">
        <f aca="false">IF(ISNUMBER($G$5),G49*$G$5,0)</f>
        <v>1248450.27705539</v>
      </c>
      <c r="I49" s="96" t="n">
        <f aca="false">IF($F$53=0,0,F49/$F$53)</f>
        <v>0.0193515575175294</v>
      </c>
      <c r="J49" s="96" t="n">
        <f aca="false">IF('VALOR POR PL'!L46=0,0,SUMPRODUCT((PAISAGISMO!$B$5:$B$76&lt;=DATE($D$5,12,1))*(PAISAGISMO!$C$5:$C$76+PAISAGISMO!$D$5:$D$76))/'VALOR POR PL'!L46)</f>
        <v>0.654940493475053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até 10º pav., executando 11º pav.</v>
      </c>
      <c r="L49" s="100"/>
      <c r="M49" s="92" t="n">
        <f aca="false">'VALOR POR PL'!L46</f>
        <v>2617588.74999779</v>
      </c>
      <c r="N49" s="93" t="n">
        <f aca="false">IF('VALOR POR PL'!I46="DIRETO",'VALOR POR PL'!L46,0)</f>
        <v>2617588.74999779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0.0925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73710.5239198387</v>
      </c>
      <c r="G50" s="89" t="n">
        <f aca="false">SUMPRODUCT((YEAR('MODELO PARA BI'!$H$1:$CA$1)=$D$5)*'MODELO PARA BI'!$H$26:$CA$26)</f>
        <v>56.8364169330134</v>
      </c>
      <c r="H50" s="89" t="n">
        <f aca="false">IF(ISNUMBER($G$5),G50*$G$5,0)</f>
        <v>73710.5239198387</v>
      </c>
      <c r="I50" s="87" t="n">
        <f aca="false">IF($F$53=0,0,F50/$F$53)</f>
        <v>0.00114254725998887</v>
      </c>
      <c r="J50" s="87" t="n">
        <f aca="false">IF('VALOR POR PL'!L47=0,0,SUMPRODUCT((LIMPEZA!$B$5:$B$76&lt;=DATE($D$5,12,1))*(LIMPEZA!$C$5:$C$76+LIMPEZA!$D$5:$D$76))/'VALOR POR PL'!L47)</f>
        <v>0.0925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grossa: até 7º pav. / Limpeza fina: até 6º pav., executando 7º pav.</v>
      </c>
      <c r="L50" s="91"/>
      <c r="M50" s="92" t="n">
        <f aca="false">'VALOR POR PL'!L47</f>
        <v>796870.528863122</v>
      </c>
      <c r="N50" s="93" t="n">
        <f aca="false">IF('VALOR POR PL'!I47="DIRETO",'VALOR POR PL'!L47,0)</f>
        <v>796870.528863122</v>
      </c>
    </row>
    <row r="51" customFormat="false" ht="19.5" hidden="false" customHeight="true" outlineLevel="0" collapsed="false">
      <c r="A51" s="8"/>
      <c r="B51" s="31"/>
      <c r="C51" s="31" t="s">
        <v>279</v>
      </c>
      <c r="D51" s="31"/>
      <c r="E51" s="31"/>
      <c r="F51" s="106" t="n">
        <f aca="false">F23+F29+SUM(F30:F50)</f>
        <v>64514201.2948827</v>
      </c>
      <c r="G51" s="106" t="n">
        <f aca="false">G23+G29+SUM(G30:G50)</f>
        <v>49745.353145013</v>
      </c>
      <c r="H51" s="106" t="n">
        <f aca="false">H23+H29+SUM(H30:H50)</f>
        <v>64514201.2948827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BI'!$H$47:$CA$47)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2075142.69</v>
      </c>
    </row>
    <row r="53" customFormat="false" ht="19.5" hidden="false" customHeight="true" outlineLevel="0" collapsed="false">
      <c r="A53" s="8"/>
      <c r="B53" s="31"/>
      <c r="C53" s="31" t="s">
        <v>280</v>
      </c>
      <c r="D53" s="31"/>
      <c r="E53" s="31"/>
      <c r="F53" s="106" t="n">
        <f aca="false">F51+F52</f>
        <v>64514201.2948827</v>
      </c>
      <c r="G53" s="106" t="n">
        <f aca="false">G51+G52</f>
        <v>49745.353145013</v>
      </c>
      <c r="H53" s="106" t="n">
        <f aca="false">H51+H52</f>
        <v>64514201.2948827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281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282</v>
      </c>
      <c r="C55" s="8"/>
      <c r="D55" s="8"/>
      <c r="E55" s="8"/>
      <c r="F55" s="8"/>
      <c r="G55" s="8"/>
      <c r="H55" s="15" t="s">
        <v>283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{2AD58A60-2F58-44F6-9B81-D9998A34D487}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{1679A176-82EE-4E57-A654-188E33E2C2DF}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D58A60-2F58-44F6-9B81-D9998A34D48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1679A176-82EE-4E57-A654-188E33E2C2DF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284</v>
      </c>
      <c r="B1" s="54" t="s">
        <v>285</v>
      </c>
      <c r="C1" s="54" t="s">
        <v>286</v>
      </c>
      <c r="D1" s="54" t="s">
        <v>287</v>
      </c>
      <c r="E1" s="54" t="s">
        <v>288</v>
      </c>
      <c r="F1" s="54" t="s">
        <v>289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290</v>
      </c>
      <c r="B2" s="55" t="s">
        <v>291</v>
      </c>
      <c r="C2" s="55" t="s">
        <v>169</v>
      </c>
      <c r="D2" s="56" t="n">
        <f aca="false">ALVENARIA!$K$5</f>
        <v>2554.076099</v>
      </c>
      <c r="E2" s="45" t="n">
        <f aca="false">SUM(H2:CA2)</f>
        <v>2806.27865719247</v>
      </c>
      <c r="F2" s="45" t="n">
        <f aca="false">IF(D2="","",D2-E2)</f>
        <v>-252.202558192474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10.0957447761328</v>
      </c>
      <c r="U2" s="93" t="n">
        <f aca="false">ALVENARIA!E18</f>
        <v>14.0857258802492</v>
      </c>
      <c r="V2" s="93" t="n">
        <f aca="false">ALVENARIA!E19</f>
        <v>48.3463430717601</v>
      </c>
      <c r="W2" s="93" t="n">
        <f aca="false">ALVENARIA!E20</f>
        <v>56.0238810565588</v>
      </c>
      <c r="X2" s="93" t="n">
        <f aca="false">ALVENARIA!E21</f>
        <v>51.6539647458187</v>
      </c>
      <c r="Y2" s="93" t="n">
        <f aca="false">ALVENARIA!E22</f>
        <v>53.9137873368511</v>
      </c>
      <c r="Z2" s="93" t="n">
        <f aca="false">ALVENARIA!E23</f>
        <v>71.7581898439922</v>
      </c>
      <c r="AA2" s="93" t="n">
        <f aca="false">ALVENARIA!E24</f>
        <v>125.9662100648</v>
      </c>
      <c r="AB2" s="93" t="n">
        <f aca="false">ALVENARIA!E25</f>
        <v>313.963022278699</v>
      </c>
      <c r="AC2" s="93" t="n">
        <f aca="false">ALVENARIA!E26</f>
        <v>339.935189350006</v>
      </c>
      <c r="AD2" s="93" t="n">
        <f aca="false">ALVENARIA!E27</f>
        <v>193.188240290864</v>
      </c>
      <c r="AE2" s="93" t="n">
        <f aca="false">ALVENARIA!E28</f>
        <v>155.691725940014</v>
      </c>
      <c r="AF2" s="93" t="n">
        <f aca="false">ALVENARIA!E29</f>
        <v>74.8657118908096</v>
      </c>
      <c r="AG2" s="93" t="n">
        <f aca="false">ALVENARIA!E30</f>
        <v>161.8061805553</v>
      </c>
      <c r="AH2" s="93" t="n">
        <f aca="false">ALVENARIA!E31</f>
        <v>150.557859915725</v>
      </c>
      <c r="AI2" s="93" t="n">
        <f aca="false">ALVENARIA!E32</f>
        <v>196.730101498967</v>
      </c>
      <c r="AJ2" s="93" t="n">
        <f aca="false">ALVENARIA!E33</f>
        <v>185.845852842241</v>
      </c>
      <c r="AK2" s="93" t="n">
        <f aca="false">ALVENARIA!E34</f>
        <v>162.961848574353</v>
      </c>
      <c r="AL2" s="93" t="n">
        <f aca="false">ALVENARIA!E35</f>
        <v>170.589849996983</v>
      </c>
      <c r="AM2" s="93" t="n">
        <f aca="false">ALVENARIA!E36</f>
        <v>100.088624727227</v>
      </c>
      <c r="AN2" s="93" t="n">
        <f aca="false">ALVENARIA!E37</f>
        <v>33.7481275061783</v>
      </c>
      <c r="AO2" s="93" t="n">
        <f aca="false">ALVENARIA!E38</f>
        <v>12.0198810295976</v>
      </c>
      <c r="AP2" s="93" t="n">
        <f aca="false">ALVENARIA!E39</f>
        <v>4.62303116522995</v>
      </c>
      <c r="AQ2" s="93" t="n">
        <f aca="false">ALVENARIA!E40</f>
        <v>6.47224363132186</v>
      </c>
      <c r="AR2" s="93" t="n">
        <f aca="false">ALVENARIA!E41</f>
        <v>4.62429606437606</v>
      </c>
      <c r="AS2" s="93" t="n">
        <f aca="false">ALVENARIA!E42</f>
        <v>4.16072804870705</v>
      </c>
      <c r="AT2" s="93" t="n">
        <f aca="false">ALVENARIA!E43</f>
        <v>57.094434890589</v>
      </c>
      <c r="AU2" s="93" t="n">
        <f aca="false">ALVENARIA!E44</f>
        <v>37.9088555548851</v>
      </c>
      <c r="AV2" s="93" t="n">
        <f aca="false">ALVENARIA!E45</f>
        <v>0</v>
      </c>
      <c r="AW2" s="93" t="n">
        <f aca="false">ALVENARIA!E46</f>
        <v>0</v>
      </c>
      <c r="AX2" s="93" t="n">
        <f aca="false">ALVENARIA!E47</f>
        <v>7.55900466423881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290</v>
      </c>
      <c r="B3" s="55" t="s">
        <v>292</v>
      </c>
      <c r="C3" s="55" t="s">
        <v>67</v>
      </c>
      <c r="D3" s="56" t="n">
        <f aca="false">'BARRACÃO DE OBRA'!$K$5</f>
        <v>844.504092</v>
      </c>
      <c r="E3" s="45" t="n">
        <f aca="false">SUM(H3:CA3)</f>
        <v>969.25755927484</v>
      </c>
      <c r="F3" s="45" t="n">
        <f aca="false">IF(D3="","",D3-E3)</f>
        <v>-124.75346727484</v>
      </c>
      <c r="H3" s="93" t="n">
        <f aca="false">'BARRACÃO DE OBRA'!E5</f>
        <v>251.297821283226</v>
      </c>
      <c r="I3" s="93" t="n">
        <f aca="false">'BARRACÃO DE OBRA'!E6</f>
        <v>19.5092103777555</v>
      </c>
      <c r="J3" s="93" t="n">
        <f aca="false">'BARRACÃO DE OBRA'!E7</f>
        <v>13.8569231752252</v>
      </c>
      <c r="K3" s="93" t="n">
        <f aca="false">'BARRACÃO DE OBRA'!E8</f>
        <v>25.4488087944018</v>
      </c>
      <c r="L3" s="93" t="n">
        <f aca="false">'BARRACÃO DE OBRA'!E9</f>
        <v>17.8728908145639</v>
      </c>
      <c r="M3" s="93" t="n">
        <f aca="false">'BARRACÃO DE OBRA'!E10</f>
        <v>29.7818147326469</v>
      </c>
      <c r="N3" s="93" t="n">
        <f aca="false">'BARRACÃO DE OBRA'!E11</f>
        <v>23.8999540645381</v>
      </c>
      <c r="O3" s="93" t="n">
        <f aca="false">'BARRACÃO DE OBRA'!E12</f>
        <v>37.9708559725925</v>
      </c>
      <c r="P3" s="93" t="n">
        <f aca="false">'BARRACÃO DE OBRA'!E13</f>
        <v>3.27398730671173</v>
      </c>
      <c r="Q3" s="93" t="n">
        <f aca="false">'BARRACÃO DE OBRA'!E14</f>
        <v>10.1656619462448</v>
      </c>
      <c r="R3" s="93" t="n">
        <f aca="false">'BARRACÃO DE OBRA'!E15</f>
        <v>8.35685348621842</v>
      </c>
      <c r="S3" s="93" t="n">
        <f aca="false">'BARRACÃO DE OBRA'!E16</f>
        <v>7.55202413773128</v>
      </c>
      <c r="T3" s="93" t="n">
        <f aca="false">'BARRACÃO DE OBRA'!E17</f>
        <v>12.219725264033</v>
      </c>
      <c r="U3" s="93" t="n">
        <f aca="false">'BARRACÃO DE OBRA'!E18</f>
        <v>8.94324821589671</v>
      </c>
      <c r="V3" s="93" t="n">
        <f aca="false">'BARRACÃO DE OBRA'!E19</f>
        <v>15.9687169734966</v>
      </c>
      <c r="W3" s="93" t="n">
        <f aca="false">'BARRACÃO DE OBRA'!E20</f>
        <v>27.5866774750417</v>
      </c>
      <c r="X3" s="93" t="n">
        <f aca="false">'BARRACÃO DE OBRA'!E21</f>
        <v>17.6880598768549</v>
      </c>
      <c r="Y3" s="93" t="n">
        <f aca="false">'BARRACÃO DE OBRA'!E22</f>
        <v>37.5848098875025</v>
      </c>
      <c r="Z3" s="93" t="n">
        <f aca="false">'BARRACÃO DE OBRA'!E23</f>
        <v>52.8730377990397</v>
      </c>
      <c r="AA3" s="93" t="n">
        <f aca="false">'BARRACÃO DE OBRA'!E24</f>
        <v>50.6966457652758</v>
      </c>
      <c r="AB3" s="93" t="n">
        <f aca="false">'BARRACÃO DE OBRA'!E25</f>
        <v>32.3788466090776</v>
      </c>
      <c r="AC3" s="93" t="n">
        <f aca="false">'BARRACÃO DE OBRA'!E26</f>
        <v>31.6159346802247</v>
      </c>
      <c r="AD3" s="93" t="n">
        <f aca="false">'BARRACÃO DE OBRA'!E27</f>
        <v>55.6452082759595</v>
      </c>
      <c r="AE3" s="93" t="n">
        <f aca="false">'BARRACÃO DE OBRA'!E28</f>
        <v>47.4764460214396</v>
      </c>
      <c r="AF3" s="93" t="n">
        <f aca="false">'BARRACÃO DE OBRA'!E29</f>
        <v>11.7940532393304</v>
      </c>
      <c r="AG3" s="93" t="n">
        <f aca="false">'BARRACÃO DE OBRA'!E30</f>
        <v>11.7940532393304</v>
      </c>
      <c r="AH3" s="93" t="n">
        <f aca="false">'BARRACÃO DE OBRA'!E31</f>
        <v>5.69561304899799</v>
      </c>
      <c r="AI3" s="93" t="n">
        <f aca="false">'BARRACÃO DE OBRA'!E32</f>
        <v>6.20837859793857</v>
      </c>
      <c r="AJ3" s="93" t="n">
        <f aca="false">'BARRACÃO DE OBRA'!E33</f>
        <v>5.69561304899799</v>
      </c>
      <c r="AK3" s="93" t="n">
        <f aca="false">'BARRACÃO DE OBRA'!E34</f>
        <v>5.69561304899799</v>
      </c>
      <c r="AL3" s="93" t="n">
        <f aca="false">'BARRACÃO DE OBRA'!E35</f>
        <v>5.69561304899799</v>
      </c>
      <c r="AM3" s="93" t="n">
        <f aca="false">'BARRACÃO DE OBRA'!E36</f>
        <v>8.54341671925415</v>
      </c>
      <c r="AN3" s="93" t="n">
        <f aca="false">'BARRACÃO DE OBRA'!E37</f>
        <v>8.54341671925415</v>
      </c>
      <c r="AO3" s="93" t="n">
        <f aca="false">'BARRACÃO DE OBRA'!E38</f>
        <v>8.54341671925415</v>
      </c>
      <c r="AP3" s="93" t="n">
        <f aca="false">'BARRACÃO DE OBRA'!E39</f>
        <v>8.54341671925415</v>
      </c>
      <c r="AQ3" s="93" t="n">
        <f aca="false">'BARRACÃO DE OBRA'!E40</f>
        <v>8.54341671925415</v>
      </c>
      <c r="AR3" s="93" t="n">
        <f aca="false">'BARRACÃO DE OBRA'!E41</f>
        <v>8.54341671925415</v>
      </c>
      <c r="AS3" s="93" t="n">
        <f aca="false">'BARRACÃO DE OBRA'!E42</f>
        <v>11.391226097996</v>
      </c>
      <c r="AT3" s="93" t="n">
        <f aca="false">'BARRACÃO DE OBRA'!E43</f>
        <v>5.69561304899799</v>
      </c>
      <c r="AU3" s="93" t="n">
        <f aca="false">'BARRACÃO DE OBRA'!E44</f>
        <v>4.27740257409708</v>
      </c>
      <c r="AV3" s="93" t="n">
        <f aca="false">'BARRACÃO DE OBRA'!E45</f>
        <v>2.84780367025616</v>
      </c>
      <c r="AW3" s="93" t="n">
        <f aca="false">'BARRACÃO DE OBRA'!E46</f>
        <v>1.54191335967787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0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290</v>
      </c>
      <c r="B4" s="55" t="s">
        <v>293</v>
      </c>
      <c r="C4" s="55" t="s">
        <v>69</v>
      </c>
      <c r="D4" s="56" t="n">
        <f aca="false">CONSULTORIAS!$K$5</f>
        <v>683.511246</v>
      </c>
      <c r="E4" s="45" t="n">
        <f aca="false">SUM(H4:CA4)</f>
        <v>715.485071532638</v>
      </c>
      <c r="F4" s="45" t="n">
        <f aca="false">IF(D4="","",D4-E4)</f>
        <v>-31.9738255326378</v>
      </c>
      <c r="H4" s="93" t="n">
        <f aca="false">CONSULTORIAS!E5</f>
        <v>14.2679770913446</v>
      </c>
      <c r="I4" s="93" t="n">
        <f aca="false">CONSULTORIAS!E6</f>
        <v>3.1595752688356</v>
      </c>
      <c r="J4" s="93" t="n">
        <f aca="false">CONSULTORIAS!E7</f>
        <v>29.9864369236012</v>
      </c>
      <c r="K4" s="93" t="n">
        <f aca="false">CONSULTORIAS!E8</f>
        <v>4.16805698642041</v>
      </c>
      <c r="L4" s="93" t="n">
        <f aca="false">CONSULTORIAS!E9</f>
        <v>102.663268217976</v>
      </c>
      <c r="M4" s="93" t="n">
        <f aca="false">CONSULTORIAS!E10</f>
        <v>11.4915636093197</v>
      </c>
      <c r="N4" s="93" t="n">
        <f aca="false">CONSULTORIAS!E11</f>
        <v>19.1088603753703</v>
      </c>
      <c r="O4" s="93" t="n">
        <f aca="false">CONSULTORIAS!E12</f>
        <v>7.30728782432623</v>
      </c>
      <c r="P4" s="93" t="n">
        <f aca="false">CONSULTORIAS!E13</f>
        <v>14.8597524792349</v>
      </c>
      <c r="Q4" s="93" t="n">
        <f aca="false">CONSULTORIAS!E14</f>
        <v>7.95306162804914</v>
      </c>
      <c r="R4" s="93" t="n">
        <f aca="false">CONSULTORIAS!E15</f>
        <v>5.88542126843571</v>
      </c>
      <c r="S4" s="93" t="n">
        <f aca="false">CONSULTORIAS!E16</f>
        <v>0.987661069830855</v>
      </c>
      <c r="T4" s="93" t="n">
        <f aca="false">CONSULTORIAS!E17</f>
        <v>9.41335052977582</v>
      </c>
      <c r="U4" s="93" t="n">
        <f aca="false">CONSULTORIAS!E18</f>
        <v>14.3217982338428</v>
      </c>
      <c r="V4" s="93" t="n">
        <f aca="false">CONSULTORIAS!E19</f>
        <v>5.92976434141273</v>
      </c>
      <c r="W4" s="93" t="n">
        <f aca="false">CONSULTORIAS!E20</f>
        <v>12.3080691575641</v>
      </c>
      <c r="X4" s="93" t="n">
        <f aca="false">CONSULTORIAS!E21</f>
        <v>4.00339141286641</v>
      </c>
      <c r="Y4" s="93" t="n">
        <f aca="false">CONSULTORIAS!E22</f>
        <v>11.3113374964094</v>
      </c>
      <c r="Z4" s="93" t="n">
        <f aca="false">CONSULTORIAS!E23</f>
        <v>11.9176880952585</v>
      </c>
      <c r="AA4" s="93" t="n">
        <f aca="false">CONSULTORIAS!E24</f>
        <v>20.9366741408737</v>
      </c>
      <c r="AB4" s="93" t="n">
        <f aca="false">CONSULTORIAS!E25</f>
        <v>19.0615850701178</v>
      </c>
      <c r="AC4" s="93" t="n">
        <f aca="false">CONSULTORIAS!E26</f>
        <v>16.3656411675212</v>
      </c>
      <c r="AD4" s="93" t="n">
        <f aca="false">CONSULTORIAS!E27</f>
        <v>4.77831179700455</v>
      </c>
      <c r="AE4" s="93" t="n">
        <f aca="false">CONSULTORIAS!E28</f>
        <v>3.46843870840561</v>
      </c>
      <c r="AF4" s="93" t="n">
        <f aca="false">CONSULTORIAS!E29</f>
        <v>3.46843870840561</v>
      </c>
      <c r="AG4" s="93" t="n">
        <f aca="false">CONSULTORIAS!E30</f>
        <v>3.46843870840561</v>
      </c>
      <c r="AH4" s="93" t="n">
        <f aca="false">CONSULTORIAS!E31</f>
        <v>3.46843870840561</v>
      </c>
      <c r="AI4" s="93" t="n">
        <f aca="false">CONSULTORIAS!E32</f>
        <v>3.46843870840561</v>
      </c>
      <c r="AJ4" s="93" t="n">
        <f aca="false">CONSULTORIAS!E33</f>
        <v>3.46843870840561</v>
      </c>
      <c r="AK4" s="93" t="n">
        <f aca="false">CONSULTORIAS!E34</f>
        <v>3.46843870840561</v>
      </c>
      <c r="AL4" s="93" t="n">
        <f aca="false">CONSULTORIAS!E35</f>
        <v>3.46843870840561</v>
      </c>
      <c r="AM4" s="93" t="n">
        <f aca="false">CONSULTORIAS!E36</f>
        <v>3.46843870840561</v>
      </c>
      <c r="AN4" s="93" t="n">
        <f aca="false">CONSULTORIAS!E37</f>
        <v>3.46843870840561</v>
      </c>
      <c r="AO4" s="93" t="n">
        <f aca="false">CONSULTORIAS!E38</f>
        <v>3.46843870840561</v>
      </c>
      <c r="AP4" s="93" t="n">
        <f aca="false">CONSULTORIAS!E39</f>
        <v>77.1728215175655</v>
      </c>
      <c r="AQ4" s="93" t="n">
        <f aca="false">CONSULTORIAS!E40</f>
        <v>77.1728215175655</v>
      </c>
      <c r="AR4" s="93" t="n">
        <f aca="false">CONSULTORIAS!E41</f>
        <v>77.1728215175655</v>
      </c>
      <c r="AS4" s="93" t="n">
        <f aca="false">CONSULTORIAS!E42</f>
        <v>77.1728215175655</v>
      </c>
      <c r="AT4" s="93" t="n">
        <f aca="false">CONSULTORIAS!E43</f>
        <v>16.4544254845226</v>
      </c>
      <c r="AU4" s="93" t="n">
        <f aca="false">CONSULTORIAS!E44</f>
        <v>0</v>
      </c>
      <c r="AV4" s="93" t="n">
        <f aca="false">CONSULTORIAS!E45</f>
        <v>0</v>
      </c>
      <c r="AW4" s="93" t="n">
        <f aca="false">CONSULTORIAS!E46</f>
        <v>0</v>
      </c>
      <c r="AX4" s="93" t="n">
        <f aca="false">CONSULTORIAS!E47</f>
        <v>0</v>
      </c>
      <c r="AY4" s="93" t="n">
        <f aca="false">CONSULTORIAS!E48</f>
        <v>0</v>
      </c>
      <c r="AZ4" s="93" t="n">
        <f aca="false">CONSULTORIAS!E49</f>
        <v>0</v>
      </c>
      <c r="BA4" s="93" t="n">
        <f aca="false">CONSULTORIAS!E50</f>
        <v>0</v>
      </c>
      <c r="BB4" s="93" t="n">
        <f aca="false">CONSULTORIAS!E51</f>
        <v>0</v>
      </c>
      <c r="BC4" s="93" t="n">
        <f aca="false">CONSULTORIAS!E52</f>
        <v>0</v>
      </c>
      <c r="BD4" s="93" t="n">
        <f aca="false">CONSULTORIAS!E53</f>
        <v>0</v>
      </c>
      <c r="BE4" s="93" t="n">
        <f aca="false">CONSULTORIAS!E54</f>
        <v>0</v>
      </c>
      <c r="BF4" s="93" t="n">
        <f aca="false">CONSULTORIAS!E55</f>
        <v>0</v>
      </c>
      <c r="BG4" s="93" t="n">
        <f aca="false">CONSULTORIAS!E56</f>
        <v>0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290</v>
      </c>
      <c r="B5" s="55" t="s">
        <v>294</v>
      </c>
      <c r="C5" s="55" t="s">
        <v>70</v>
      </c>
      <c r="D5" s="56" t="n">
        <f aca="false">CONSUMOS!$K$5</f>
        <v>326.717349</v>
      </c>
      <c r="E5" s="45" t="n">
        <f aca="false">SUM(H5:CA5)</f>
        <v>447.809032726793</v>
      </c>
      <c r="F5" s="45" t="n">
        <f aca="false">IF(D5="","",D5-E5)</f>
        <v>-121.091683726793</v>
      </c>
      <c r="H5" s="93" t="n">
        <f aca="false">CONSUMOS!E5</f>
        <v>21.0042558882283</v>
      </c>
      <c r="I5" s="93" t="n">
        <f aca="false">CONSUMOS!E6</f>
        <v>2.05452666801241</v>
      </c>
      <c r="J5" s="93" t="n">
        <f aca="false">CONSUMOS!E7</f>
        <v>1.23601201252369</v>
      </c>
      <c r="K5" s="93" t="n">
        <f aca="false">CONSUMOS!E8</f>
        <v>1.36036069674962</v>
      </c>
      <c r="L5" s="93" t="n">
        <f aca="false">CONSUMOS!E9</f>
        <v>2.72733105832015</v>
      </c>
      <c r="M5" s="93" t="n">
        <f aca="false">CONSUMOS!E10</f>
        <v>30.3235803436</v>
      </c>
      <c r="N5" s="93" t="n">
        <f aca="false">CONSUMOS!E11</f>
        <v>6.89557143798004</v>
      </c>
      <c r="O5" s="93" t="n">
        <f aca="false">CONSUMOS!E12</f>
        <v>8.11922796993897</v>
      </c>
      <c r="P5" s="93" t="n">
        <f aca="false">CONSUMOS!E13</f>
        <v>9.38193778940845</v>
      </c>
      <c r="Q5" s="93" t="n">
        <f aca="false">CONSUMOS!E14</f>
        <v>2.32119545730164</v>
      </c>
      <c r="R5" s="93" t="n">
        <f aca="false">CONSUMOS!E15</f>
        <v>8.24722912146707</v>
      </c>
      <c r="S5" s="93" t="n">
        <f aca="false">CONSUMOS!E16</f>
        <v>10.4391853026151</v>
      </c>
      <c r="T5" s="93" t="n">
        <f aca="false">CONSUMOS!E17</f>
        <v>10.0072791759387</v>
      </c>
      <c r="U5" s="93" t="n">
        <f aca="false">CONSUMOS!E18</f>
        <v>7.45561972327402</v>
      </c>
      <c r="V5" s="93" t="n">
        <f aca="false">CONSUMOS!E19</f>
        <v>8.85871690094407</v>
      </c>
      <c r="W5" s="93" t="n">
        <f aca="false">CONSUMOS!E20</f>
        <v>6.74548441645599</v>
      </c>
      <c r="X5" s="93" t="n">
        <f aca="false">CONSUMOS!E21</f>
        <v>16.4920867033117</v>
      </c>
      <c r="Y5" s="93" t="n">
        <f aca="false">CONSUMOS!E22</f>
        <v>4.90891992177509</v>
      </c>
      <c r="Z5" s="93" t="n">
        <f aca="false">CONSUMOS!E23</f>
        <v>24.691658317983</v>
      </c>
      <c r="AA5" s="93" t="n">
        <f aca="false">CONSUMOS!E24</f>
        <v>19.1665909932313</v>
      </c>
      <c r="AB5" s="93" t="n">
        <f aca="false">CONSUMOS!E25</f>
        <v>16.3937391712012</v>
      </c>
      <c r="AC5" s="93" t="n">
        <f aca="false">CONSUMOS!E26</f>
        <v>26.5663540213979</v>
      </c>
      <c r="AD5" s="93" t="n">
        <f aca="false">CONSUMOS!E27</f>
        <v>18.6044550072924</v>
      </c>
      <c r="AE5" s="93" t="n">
        <f aca="false">CONSUMOS!E28</f>
        <v>7.95382688558879</v>
      </c>
      <c r="AF5" s="93" t="n">
        <f aca="false">CONSUMOS!E29</f>
        <v>7.95382688558879</v>
      </c>
      <c r="AG5" s="93" t="n">
        <f aca="false">CONSUMOS!E30</f>
        <v>8.40907859408757</v>
      </c>
      <c r="AH5" s="93" t="n">
        <f aca="false">CONSUMOS!E31</f>
        <v>8.69360839625175</v>
      </c>
      <c r="AI5" s="93" t="n">
        <f aca="false">CONSUMOS!E32</f>
        <v>9.20576740686208</v>
      </c>
      <c r="AJ5" s="93" t="n">
        <f aca="false">CONSUMOS!E33</f>
        <v>12.8056188216671</v>
      </c>
      <c r="AK5" s="93" t="n">
        <f aca="false">CONSUMOS!E34</f>
        <v>13.8512896594174</v>
      </c>
      <c r="AL5" s="93" t="n">
        <f aca="false">CONSUMOS!E35</f>
        <v>14.2836254956996</v>
      </c>
      <c r="AM5" s="93" t="n">
        <f aca="false">CONSUMOS!E36</f>
        <v>12.7985817168792</v>
      </c>
      <c r="AN5" s="93" t="n">
        <f aca="false">CONSUMOS!E37</f>
        <v>12.3825875271777</v>
      </c>
      <c r="AO5" s="93" t="n">
        <f aca="false">CONSUMOS!E38</f>
        <v>12.2441531187875</v>
      </c>
      <c r="AP5" s="93" t="n">
        <f aca="false">CONSUMOS!E39</f>
        <v>12.0087488822679</v>
      </c>
      <c r="AQ5" s="93" t="n">
        <f aca="false">CONSUMOS!E40</f>
        <v>9.96727740409103</v>
      </c>
      <c r="AR5" s="93" t="n">
        <f aca="false">CONSUMOS!E41</f>
        <v>11.4525291431101</v>
      </c>
      <c r="AS5" s="93" t="n">
        <f aca="false">CONSUMOS!E42</f>
        <v>11.3505816869991</v>
      </c>
      <c r="AT5" s="93" t="n">
        <f aca="false">CONSUMOS!E43</f>
        <v>7.36361571653596</v>
      </c>
      <c r="AU5" s="93" t="n">
        <f aca="false">CONSUMOS!E44</f>
        <v>4.83869044356102</v>
      </c>
      <c r="AV5" s="93" t="n">
        <f aca="false">CONSUMOS!E45</f>
        <v>3.55924550891306</v>
      </c>
      <c r="AW5" s="93" t="n">
        <f aca="false">CONSUMOS!E46</f>
        <v>1.84025321496391</v>
      </c>
      <c r="AX5" s="93" t="n">
        <f aca="false">CONSUMOS!E47</f>
        <v>0.844808119393155</v>
      </c>
      <c r="AY5" s="93" t="n">
        <f aca="false">CONSUMOS!E48</f>
        <v>0</v>
      </c>
      <c r="AZ5" s="93" t="n">
        <f aca="false">CONSUMOS!E49</f>
        <v>0</v>
      </c>
      <c r="BA5" s="93" t="n">
        <f aca="false">CONSUMOS!E50</f>
        <v>0</v>
      </c>
      <c r="BB5" s="93" t="n">
        <f aca="false">CONSUMOS!E51</f>
        <v>0</v>
      </c>
      <c r="BC5" s="93" t="n">
        <f aca="false">CONSUMOS!E52</f>
        <v>0</v>
      </c>
      <c r="BD5" s="93" t="n">
        <f aca="false">CONSUMOS!E53</f>
        <v>0</v>
      </c>
      <c r="BE5" s="93" t="n">
        <f aca="false">CONSUMOS!E54</f>
        <v>0</v>
      </c>
      <c r="BF5" s="93" t="n">
        <f aca="false">CONSUMOS!E55</f>
        <v>0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290</v>
      </c>
      <c r="B6" s="55" t="s">
        <v>295</v>
      </c>
      <c r="C6" s="55" t="s">
        <v>72</v>
      </c>
      <c r="D6" s="56" t="n">
        <f aca="false">CONTENÇÃO!$K$5</f>
        <v>1174.614899</v>
      </c>
      <c r="E6" s="45" t="n">
        <f aca="false">SUM(H6:CA6)</f>
        <v>1071.60479472782</v>
      </c>
      <c r="F6" s="45" t="n">
        <f aca="false">IF(D6="","",D6-E6)</f>
        <v>103.010104272184</v>
      </c>
      <c r="H6" s="93" t="n">
        <f aca="false">CONTENÇÃO!E5</f>
        <v>429.961628035617</v>
      </c>
      <c r="I6" s="93" t="n">
        <f aca="false">CONTENÇÃO!E6</f>
        <v>343.170318428625</v>
      </c>
      <c r="J6" s="93" t="n">
        <f aca="false">CONTENÇÃO!E7</f>
        <v>86.9320525654406</v>
      </c>
      <c r="K6" s="93" t="n">
        <f aca="false">CONTENÇÃO!E8</f>
        <v>53.5462827969783</v>
      </c>
      <c r="L6" s="93" t="n">
        <f aca="false">CONTENÇÃO!E9</f>
        <v>75.738698244435</v>
      </c>
      <c r="M6" s="93" t="n">
        <f aca="false">CONTENÇÃO!E10</f>
        <v>25.2343143402273</v>
      </c>
      <c r="N6" s="93" t="n">
        <f aca="false">CONTENÇÃO!E11</f>
        <v>4.58816065573497</v>
      </c>
      <c r="O6" s="93" t="n">
        <f aca="false">CONTENÇÃO!E12</f>
        <v>21.8301388467795</v>
      </c>
      <c r="P6" s="93" t="n">
        <f aca="false">CONTENÇÃO!E13</f>
        <v>18.4024817827807</v>
      </c>
      <c r="Q6" s="93" t="n">
        <f aca="false">CONTENÇÃO!E14</f>
        <v>0</v>
      </c>
      <c r="R6" s="93" t="n">
        <f aca="false">CONTENÇÃO!E15</f>
        <v>2.81640536799427</v>
      </c>
      <c r="S6" s="93" t="n">
        <f aca="false">CONTENÇÃO!E16</f>
        <v>0.984405609183173</v>
      </c>
      <c r="T6" s="93" t="n">
        <f aca="false">CONTENÇÃO!E17</f>
        <v>0.296614206117928</v>
      </c>
      <c r="U6" s="93" t="n">
        <f aca="false">CONTENÇÃO!E18</f>
        <v>2.99722077611323</v>
      </c>
      <c r="V6" s="93" t="n">
        <f aca="false">CONTENÇÃO!E19</f>
        <v>0</v>
      </c>
      <c r="W6" s="93" t="n">
        <f aca="false">CONTENÇÃO!E20</f>
        <v>0</v>
      </c>
      <c r="X6" s="93" t="n">
        <f aca="false">CONTENÇÃO!E21</f>
        <v>0</v>
      </c>
      <c r="Y6" s="93" t="n">
        <f aca="false">CONTENÇÃO!E22</f>
        <v>0</v>
      </c>
      <c r="Z6" s="93" t="n">
        <f aca="false">CONTENÇÃO!E23</f>
        <v>0</v>
      </c>
      <c r="AA6" s="93" t="n">
        <f aca="false">CONTENÇÃO!E24</f>
        <v>0</v>
      </c>
      <c r="AB6" s="93" t="n">
        <f aca="false">CONTENÇÃO!E25</f>
        <v>2.52125663800063</v>
      </c>
      <c r="AC6" s="93" t="n">
        <f aca="false">CONTENÇÃO!E26</f>
        <v>0</v>
      </c>
      <c r="AD6" s="93" t="n">
        <f aca="false">CONTENÇÃO!E27</f>
        <v>2.58481643378886</v>
      </c>
      <c r="AE6" s="93" t="n">
        <f aca="false">CONTENÇÃO!E28</f>
        <v>0</v>
      </c>
      <c r="AF6" s="93" t="n">
        <f aca="false">CONTENÇÃO!E29</f>
        <v>0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0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290</v>
      </c>
      <c r="B7" s="55" t="s">
        <v>296</v>
      </c>
      <c r="C7" s="55" t="s">
        <v>297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290</v>
      </c>
      <c r="B8" s="55" t="s">
        <v>298</v>
      </c>
      <c r="C8" s="55" t="s">
        <v>299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290</v>
      </c>
      <c r="B9" s="55" t="s">
        <v>300</v>
      </c>
      <c r="C9" s="55" t="s">
        <v>83</v>
      </c>
      <c r="D9" s="56" t="n">
        <f aca="false">DIVERSOS!$K$5</f>
        <v>111.16876</v>
      </c>
      <c r="E9" s="45" t="n">
        <f aca="false">SUM(H9:CA9)</f>
        <v>212.145407498938</v>
      </c>
      <c r="F9" s="45" t="n">
        <f aca="false">IF(D9="","",D9-E9)</f>
        <v>-100.976647498938</v>
      </c>
      <c r="H9" s="93" t="n">
        <f aca="false">DIVERSOS!E5</f>
        <v>16.1547477892276</v>
      </c>
      <c r="I9" s="93" t="n">
        <f aca="false">DIVERSOS!E6</f>
        <v>2.82801706588568</v>
      </c>
      <c r="J9" s="93" t="n">
        <f aca="false">DIVERSOS!E7</f>
        <v>9.94640369747183</v>
      </c>
      <c r="K9" s="93" t="n">
        <f aca="false">DIVERSOS!E8</f>
        <v>2.73484240308354</v>
      </c>
      <c r="L9" s="93" t="n">
        <f aca="false">DIVERSOS!E9</f>
        <v>4.06270526196704</v>
      </c>
      <c r="M9" s="93" t="n">
        <f aca="false">DIVERSOS!E10</f>
        <v>6.83244818593048</v>
      </c>
      <c r="N9" s="93" t="n">
        <f aca="false">DIVERSOS!E11</f>
        <v>11.5133775569837</v>
      </c>
      <c r="O9" s="93" t="n">
        <f aca="false">DIVERSOS!E12</f>
        <v>10.0917659324346</v>
      </c>
      <c r="P9" s="93" t="n">
        <f aca="false">DIVERSOS!E13</f>
        <v>4.15674780924891</v>
      </c>
      <c r="Q9" s="93" t="n">
        <f aca="false">DIVERSOS!E14</f>
        <v>4.47806640754808</v>
      </c>
      <c r="R9" s="93" t="n">
        <f aca="false">DIVERSOS!E15</f>
        <v>4.07241425574873</v>
      </c>
      <c r="S9" s="93" t="n">
        <f aca="false">DIVERSOS!E16</f>
        <v>5.24609732277117</v>
      </c>
      <c r="T9" s="93" t="n">
        <f aca="false">DIVERSOS!E17</f>
        <v>3.15235543222753</v>
      </c>
      <c r="U9" s="93" t="n">
        <f aca="false">DIVERSOS!E18</f>
        <v>2.4088951332055</v>
      </c>
      <c r="V9" s="93" t="n">
        <f aca="false">DIVERSOS!E19</f>
        <v>6.08643743838076</v>
      </c>
      <c r="W9" s="93" t="n">
        <f aca="false">DIVERSOS!E20</f>
        <v>2.94136937621725</v>
      </c>
      <c r="X9" s="93" t="n">
        <f aca="false">DIVERSOS!E21</f>
        <v>6.88498093124133</v>
      </c>
      <c r="Y9" s="93" t="n">
        <f aca="false">DIVERSOS!E22</f>
        <v>4.20368381082793</v>
      </c>
      <c r="Z9" s="93" t="n">
        <f aca="false">DIVERSOS!E23</f>
        <v>5.45583813106093</v>
      </c>
      <c r="AA9" s="93" t="n">
        <f aca="false">DIVERSOS!E24</f>
        <v>15.0073150987519</v>
      </c>
      <c r="AB9" s="93" t="n">
        <f aca="false">DIVERSOS!E25</f>
        <v>18.5728539605163</v>
      </c>
      <c r="AC9" s="93" t="n">
        <f aca="false">DIVERSOS!E26</f>
        <v>2.51207863454642</v>
      </c>
      <c r="AD9" s="93" t="n">
        <f aca="false">DIVERSOS!E27</f>
        <v>2.51207863454642</v>
      </c>
      <c r="AE9" s="93" t="n">
        <f aca="false">DIVERSOS!E28</f>
        <v>2.51207863454642</v>
      </c>
      <c r="AF9" s="93" t="n">
        <f aca="false">DIVERSOS!E29</f>
        <v>2.51207863454642</v>
      </c>
      <c r="AG9" s="93" t="n">
        <f aca="false">DIVERSOS!E30</f>
        <v>2.51207863454642</v>
      </c>
      <c r="AH9" s="93" t="n">
        <f aca="false">DIVERSOS!E31</f>
        <v>2.51207863454642</v>
      </c>
      <c r="AI9" s="93" t="n">
        <f aca="false">DIVERSOS!E32</f>
        <v>2.51207863454642</v>
      </c>
      <c r="AJ9" s="93" t="n">
        <f aca="false">DIVERSOS!E33</f>
        <v>2.51207863454642</v>
      </c>
      <c r="AK9" s="93" t="n">
        <f aca="false">DIVERSOS!E34</f>
        <v>2.51207863454642</v>
      </c>
      <c r="AL9" s="93" t="n">
        <f aca="false">DIVERSOS!E35</f>
        <v>2.51207863454642</v>
      </c>
      <c r="AM9" s="93" t="n">
        <f aca="false">DIVERSOS!E36</f>
        <v>2.51207863454642</v>
      </c>
      <c r="AN9" s="93" t="n">
        <f aca="false">DIVERSOS!E37</f>
        <v>2.51207863454642</v>
      </c>
      <c r="AO9" s="93" t="n">
        <f aca="false">DIVERSOS!E38</f>
        <v>2.51207863454642</v>
      </c>
      <c r="AP9" s="93" t="n">
        <f aca="false">DIVERSOS!E39</f>
        <v>2.51207863454642</v>
      </c>
      <c r="AQ9" s="93" t="n">
        <f aca="false">DIVERSOS!E40</f>
        <v>2.51207863454642</v>
      </c>
      <c r="AR9" s="93" t="n">
        <f aca="false">DIVERSOS!E41</f>
        <v>2.51207863454642</v>
      </c>
      <c r="AS9" s="93" t="n">
        <f aca="false">DIVERSOS!E42</f>
        <v>2.51207863454642</v>
      </c>
      <c r="AT9" s="93" t="n">
        <f aca="false">DIVERSOS!E43</f>
        <v>2.51207863454642</v>
      </c>
      <c r="AU9" s="93" t="n">
        <f aca="false">DIVERSOS!E44</f>
        <v>2.51207863454642</v>
      </c>
      <c r="AV9" s="93" t="n">
        <f aca="false">DIVERSOS!E45</f>
        <v>2.51207863454642</v>
      </c>
      <c r="AW9" s="93" t="n">
        <f aca="false">DIVERSOS!E46</f>
        <v>2.51207863454642</v>
      </c>
      <c r="AX9" s="93" t="n">
        <f aca="false">DIVERSOS!E47</f>
        <v>2.51207863454642</v>
      </c>
      <c r="AY9" s="93" t="n">
        <f aca="false">DIVERSOS!E48</f>
        <v>2.51207863454642</v>
      </c>
      <c r="AZ9" s="93" t="n">
        <f aca="false">DIVERSOS!E49</f>
        <v>2.51207863454642</v>
      </c>
      <c r="BA9" s="93" t="n">
        <f aca="false">DIVERSOS!E50</f>
        <v>2.51207863454642</v>
      </c>
      <c r="BB9" s="93" t="n">
        <f aca="false">DIVERSOS!E51</f>
        <v>2.51207863454642</v>
      </c>
      <c r="BC9" s="93" t="n">
        <f aca="false">DIVERSOS!E52</f>
        <v>0</v>
      </c>
      <c r="BD9" s="93" t="n">
        <f aca="false">DIVERSOS!E53</f>
        <v>0</v>
      </c>
      <c r="BE9" s="93" t="n">
        <f aca="false">DIVERSOS!E54</f>
        <v>0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290</v>
      </c>
      <c r="B10" s="55" t="s">
        <v>301</v>
      </c>
      <c r="C10" s="55" t="s">
        <v>302</v>
      </c>
      <c r="D10" s="56" t="n">
        <f aca="false">'ELEVADORES '!$K$5</f>
        <v>2240.335333</v>
      </c>
      <c r="E10" s="45" t="n">
        <f aca="false">SUM(H10:CA10)</f>
        <v>1864.17044816756</v>
      </c>
      <c r="F10" s="45" t="n">
        <f aca="false">IF(D10="","",D10-E10)</f>
        <v>376.164884832445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156.17179209474</v>
      </c>
      <c r="AA10" s="93" t="n">
        <f aca="false">'ELEVADORES '!E24</f>
        <v>138.152528152458</v>
      </c>
      <c r="AB10" s="93" t="n">
        <f aca="false">'ELEVADORES '!E25</f>
        <v>135.863593568918</v>
      </c>
      <c r="AC10" s="93" t="n">
        <f aca="false">'ELEVADORES '!E26</f>
        <v>247.690016678865</v>
      </c>
      <c r="AD10" s="93" t="n">
        <f aca="false">'ELEVADORES '!E27</f>
        <v>247.690016678865</v>
      </c>
      <c r="AE10" s="93" t="n">
        <f aca="false">'ELEVADORES '!E28</f>
        <v>111.826423109947</v>
      </c>
      <c r="AF10" s="93" t="n">
        <f aca="false">'ELEVADORES '!E29</f>
        <v>111.826423109947</v>
      </c>
      <c r="AG10" s="93" t="n">
        <f aca="false">'ELEVADORES '!E30</f>
        <v>111.826423109947</v>
      </c>
      <c r="AH10" s="93" t="n">
        <f aca="false">'ELEVADORES '!E31</f>
        <v>111.826423109947</v>
      </c>
      <c r="AI10" s="93" t="n">
        <f aca="false">'ELEVADORES '!E32</f>
        <v>111.826423109947</v>
      </c>
      <c r="AJ10" s="93" t="n">
        <f aca="false">'ELEVADORES '!E33</f>
        <v>111.826423109947</v>
      </c>
      <c r="AK10" s="93" t="n">
        <f aca="false">'ELEVADORES '!E34</f>
        <v>116.690619940848</v>
      </c>
      <c r="AL10" s="93" t="n">
        <f aca="false">'ELEVADORES '!E35</f>
        <v>4.86420317157404</v>
      </c>
      <c r="AM10" s="93" t="n">
        <f aca="false">'ELEVADORES '!E36</f>
        <v>4.86420317157404</v>
      </c>
      <c r="AN10" s="93" t="n">
        <f aca="false">'ELEVADORES '!E37</f>
        <v>3.95182466200372</v>
      </c>
      <c r="AO10" s="93" t="n">
        <f aca="false">'ELEVADORES '!E38</f>
        <v>3.95182466200372</v>
      </c>
      <c r="AP10" s="93" t="n">
        <f aca="false">'ELEVADORES '!E39</f>
        <v>4.86420317157404</v>
      </c>
      <c r="AQ10" s="93" t="n">
        <f aca="false">'ELEVADORES '!E40</f>
        <v>4.86420317157404</v>
      </c>
      <c r="AR10" s="93" t="n">
        <f aca="false">'ELEVADORES '!E41</f>
        <v>4.86420317157404</v>
      </c>
      <c r="AS10" s="93" t="n">
        <f aca="false">'ELEVADORES '!E42</f>
        <v>6.53338542953229</v>
      </c>
      <c r="AT10" s="93" t="n">
        <f aca="false">'ELEVADORES '!E43</f>
        <v>3.95182466200372</v>
      </c>
      <c r="AU10" s="93" t="n">
        <f aca="false">'ELEVADORES '!E44</f>
        <v>2.28264240404547</v>
      </c>
      <c r="AV10" s="93" t="n">
        <f aca="false">'ELEVADORES '!E45</f>
        <v>2.28264240404547</v>
      </c>
      <c r="AW10" s="93" t="n">
        <f aca="false">'ELEVADORES '!E46</f>
        <v>0</v>
      </c>
      <c r="AX10" s="93" t="n">
        <f aca="false">'ELEVADORES '!E47</f>
        <v>0</v>
      </c>
      <c r="AY10" s="93" t="n">
        <f aca="false">'ELEVADORES '!E48</f>
        <v>103.678182311673</v>
      </c>
      <c r="AZ10" s="93" t="n">
        <f aca="false">'ELEVADORES '!E49</f>
        <v>0</v>
      </c>
      <c r="BA10" s="93" t="n">
        <f aca="false">'ELEVADORES '!E50</f>
        <v>0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/>
      <c r="B11" s="55"/>
      <c r="C11" s="55" t="s">
        <v>75</v>
      </c>
      <c r="E11" s="45" t="n">
        <f aca="false">SUM(H11:CA11)</f>
        <v>0</v>
      </c>
      <c r="F11" s="45" t="str">
        <f aca="false">IF(D11="","",D11-E11)</f>
        <v/>
      </c>
    </row>
    <row r="12" customFormat="false" ht="15" hidden="false" customHeight="false" outlineLevel="0" collapsed="false">
      <c r="A12" s="55" t="s">
        <v>290</v>
      </c>
      <c r="B12" s="55" t="s">
        <v>303</v>
      </c>
      <c r="C12" s="55" t="s">
        <v>78</v>
      </c>
      <c r="D12" s="56" t="n">
        <f aca="false">'EQUIP E FER'!$K$5</f>
        <v>3706.883114</v>
      </c>
      <c r="E12" s="45" t="n">
        <f aca="false">SUM(H12:CA12)</f>
        <v>3691.45690012598</v>
      </c>
      <c r="F12" s="45" t="n">
        <f aca="false">IF(D12="","",D12-E12)</f>
        <v>15.4262138740219</v>
      </c>
      <c r="H12" s="93" t="n">
        <f aca="false">'EQUIP E FER'!E5</f>
        <v>19.9816635194857</v>
      </c>
      <c r="I12" s="93" t="n">
        <f aca="false">'EQUIP E FER'!E6</f>
        <v>5.15307292005242</v>
      </c>
      <c r="J12" s="93" t="n">
        <f aca="false">'EQUIP E FER'!E7</f>
        <v>1.69769333986497</v>
      </c>
      <c r="K12" s="93" t="n">
        <f aca="false">'EQUIP E FER'!E8</f>
        <v>5.99979123988235</v>
      </c>
      <c r="L12" s="93" t="n">
        <f aca="false">'EQUIP E FER'!E9</f>
        <v>7.17673509154367</v>
      </c>
      <c r="M12" s="93" t="n">
        <f aca="false">'EQUIP E FER'!E10</f>
        <v>17.4306634534431</v>
      </c>
      <c r="N12" s="93" t="n">
        <f aca="false">'EQUIP E FER'!E11</f>
        <v>23.3378240596778</v>
      </c>
      <c r="O12" s="93" t="n">
        <f aca="false">'EQUIP E FER'!E12</f>
        <v>25.4176845211492</v>
      </c>
      <c r="P12" s="93" t="n">
        <f aca="false">'EQUIP E FER'!E13</f>
        <v>19.7811385823691</v>
      </c>
      <c r="Q12" s="93" t="n">
        <f aca="false">'EQUIP E FER'!E14</f>
        <v>23.6366038234351</v>
      </c>
      <c r="R12" s="93" t="n">
        <f aca="false">'EQUIP E FER'!E15</f>
        <v>30.319244148186</v>
      </c>
      <c r="S12" s="93" t="n">
        <f aca="false">'EQUIP E FER'!E16</f>
        <v>39.5798905545135</v>
      </c>
      <c r="T12" s="93" t="n">
        <f aca="false">'EQUIP E FER'!E17</f>
        <v>38.3360406331092</v>
      </c>
      <c r="U12" s="93" t="n">
        <f aca="false">'EQUIP E FER'!E18</f>
        <v>47.1518371332766</v>
      </c>
      <c r="V12" s="93" t="n">
        <f aca="false">'EQUIP E FER'!E19</f>
        <v>249.01664757461</v>
      </c>
      <c r="W12" s="93" t="n">
        <f aca="false">'EQUIP E FER'!E20</f>
        <v>155.847370991059</v>
      </c>
      <c r="X12" s="93" t="n">
        <f aca="false">'EQUIP E FER'!E21</f>
        <v>236.574204621594</v>
      </c>
      <c r="Y12" s="93" t="n">
        <f aca="false">'EQUIP E FER'!E22</f>
        <v>120.538886200072</v>
      </c>
      <c r="Z12" s="93" t="n">
        <f aca="false">'EQUIP E FER'!E23</f>
        <v>119.986483331394</v>
      </c>
      <c r="AA12" s="93" t="n">
        <f aca="false">'EQUIP E FER'!E24</f>
        <v>107.018365748728</v>
      </c>
      <c r="AB12" s="93" t="n">
        <f aca="false">'EQUIP E FER'!E25</f>
        <v>181.958209222223</v>
      </c>
      <c r="AC12" s="93" t="n">
        <f aca="false">'EQUIP E FER'!E26</f>
        <v>174.501255952531</v>
      </c>
      <c r="AD12" s="93" t="n">
        <f aca="false">'EQUIP E FER'!E27</f>
        <v>217.291074362115</v>
      </c>
      <c r="AE12" s="93" t="n">
        <f aca="false">'EQUIP E FER'!E28</f>
        <v>114.052584575539</v>
      </c>
      <c r="AF12" s="93" t="n">
        <f aca="false">'EQUIP E FER'!E29</f>
        <v>121.315980908573</v>
      </c>
      <c r="AG12" s="93" t="n">
        <f aca="false">'EQUIP E FER'!E30</f>
        <v>107.803973353053</v>
      </c>
      <c r="AH12" s="93" t="n">
        <f aca="false">'EQUIP E FER'!E31</f>
        <v>91.9535419650625</v>
      </c>
      <c r="AI12" s="93" t="n">
        <f aca="false">'EQUIP E FER'!E32</f>
        <v>108.18188089579</v>
      </c>
      <c r="AJ12" s="93" t="n">
        <f aca="false">'EQUIP E FER'!E33</f>
        <v>91.0599578977676</v>
      </c>
      <c r="AK12" s="93" t="n">
        <f aca="false">'EQUIP E FER'!E34</f>
        <v>85.6305221513437</v>
      </c>
      <c r="AL12" s="93" t="n">
        <f aca="false">'EQUIP E FER'!E35</f>
        <v>71.0144590964496</v>
      </c>
      <c r="AM12" s="93" t="n">
        <f aca="false">'EQUIP E FER'!E36</f>
        <v>58.5671418310349</v>
      </c>
      <c r="AN12" s="93" t="n">
        <f aca="false">'EQUIP E FER'!E37</f>
        <v>66.995772438511</v>
      </c>
      <c r="AO12" s="93" t="n">
        <f aca="false">'EQUIP E FER'!E38</f>
        <v>81.2542975350735</v>
      </c>
      <c r="AP12" s="93" t="n">
        <f aca="false">'EQUIP E FER'!E39</f>
        <v>38.6079289963264</v>
      </c>
      <c r="AQ12" s="93" t="n">
        <f aca="false">'EQUIP E FER'!E40</f>
        <v>42.3184950194177</v>
      </c>
      <c r="AR12" s="93" t="n">
        <f aca="false">'EQUIP E FER'!E41</f>
        <v>36.0885694889465</v>
      </c>
      <c r="AS12" s="93" t="n">
        <f aca="false">'EQUIP E FER'!E42</f>
        <v>35.4838165646723</v>
      </c>
      <c r="AT12" s="93" t="n">
        <f aca="false">'EQUIP E FER'!E43</f>
        <v>35.5244116279075</v>
      </c>
      <c r="AU12" s="93" t="n">
        <f aca="false">'EQUIP E FER'!E44</f>
        <v>27.207901063902</v>
      </c>
      <c r="AV12" s="93" t="n">
        <f aca="false">'EQUIP E FER'!E45</f>
        <v>27.207901063902</v>
      </c>
      <c r="AW12" s="93" t="n">
        <f aca="false">'EQUIP E FER'!E46</f>
        <v>17.4297467688691</v>
      </c>
      <c r="AX12" s="93" t="n">
        <f aca="false">'EQUIP E FER'!E47</f>
        <v>12.0477677494651</v>
      </c>
      <c r="AY12" s="93" t="n">
        <f aca="false">'EQUIP E FER'!E48</f>
        <v>4.70932439000559</v>
      </c>
      <c r="AZ12" s="93" t="n">
        <f aca="false">'EQUIP E FER'!E49</f>
        <v>4.70932439000559</v>
      </c>
      <c r="BA12" s="93" t="n">
        <f aca="false">'EQUIP E FER'!E50</f>
        <v>3.26027697843229</v>
      </c>
      <c r="BB12" s="93" t="n">
        <f aca="false">'EQUIP E FER'!E51</f>
        <v>0</v>
      </c>
      <c r="BC12" s="93" t="n">
        <f aca="false">'EQUIP E FER'!E52</f>
        <v>541.077643535754</v>
      </c>
      <c r="BD12" s="93" t="n">
        <f aca="false">'EQUIP E FER'!E53</f>
        <v>0</v>
      </c>
      <c r="BE12" s="93" t="n">
        <f aca="false">'EQUIP E FER'!E54</f>
        <v>0</v>
      </c>
      <c r="BF12" s="93" t="n">
        <f aca="false">'EQUIP E FER'!E55</f>
        <v>0</v>
      </c>
      <c r="BG12" s="93" t="n">
        <f aca="false">'EQUIP E FER'!E56</f>
        <v>0</v>
      </c>
      <c r="BH12" s="93" t="n">
        <f aca="false">'EQUIP E FER'!E57</f>
        <v>0</v>
      </c>
      <c r="BI12" s="93" t="n">
        <f aca="false">'EQUIP E FER'!E58</f>
        <v>0</v>
      </c>
      <c r="BJ12" s="93" t="n">
        <f aca="false">'EQUIP E FER'!E59</f>
        <v>0.221298815858566</v>
      </c>
      <c r="BK12" s="93" t="n">
        <f aca="false">'EQUIP E FER'!E60</f>
        <v>0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290</v>
      </c>
      <c r="B13" s="55" t="s">
        <v>304</v>
      </c>
      <c r="C13" s="55" t="s">
        <v>190</v>
      </c>
      <c r="D13" s="56" t="n">
        <f aca="false">ESQUADRIAS!$K$5</f>
        <v>10997.770422</v>
      </c>
      <c r="E13" s="45" t="n">
        <f aca="false">SUM(H13:CA13)</f>
        <v>10912.6605170267</v>
      </c>
      <c r="F13" s="45" t="n">
        <f aca="false">IF(D13="","",D13-E13)</f>
        <v>85.1099049732948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32.2517930723492</v>
      </c>
      <c r="AB13" s="93" t="n">
        <f aca="false">ESQUADRIAS!E25</f>
        <v>0</v>
      </c>
      <c r="AC13" s="93" t="n">
        <f aca="false">ESQUADRIAS!E26</f>
        <v>0</v>
      </c>
      <c r="AD13" s="93" t="n">
        <f aca="false">ESQUADRIAS!E27</f>
        <v>425.341910009666</v>
      </c>
      <c r="AE13" s="93" t="n">
        <f aca="false">ESQUADRIAS!E28</f>
        <v>425.341910009666</v>
      </c>
      <c r="AF13" s="93" t="n">
        <f aca="false">ESQUADRIAS!E29</f>
        <v>425.341910009666</v>
      </c>
      <c r="AG13" s="93" t="n">
        <f aca="false">ESQUADRIAS!E30</f>
        <v>827.836895171117</v>
      </c>
      <c r="AH13" s="93" t="n">
        <f aca="false">ESQUADRIAS!E31</f>
        <v>1077.15872872289</v>
      </c>
      <c r="AI13" s="93" t="n">
        <f aca="false">ESQUADRIAS!E32</f>
        <v>1077.15872872289</v>
      </c>
      <c r="AJ13" s="93" t="n">
        <f aca="false">ESQUADRIAS!E33</f>
        <v>255.891470973702</v>
      </c>
      <c r="AK13" s="93" t="n">
        <f aca="false">ESQUADRIAS!E34</f>
        <v>6.56963742193148</v>
      </c>
      <c r="AL13" s="93" t="n">
        <f aca="false">ESQUADRIAS!E35</f>
        <v>6.56963742193148</v>
      </c>
      <c r="AM13" s="93" t="n">
        <f aca="false">ESQUADRIAS!E36</f>
        <v>380.552387749587</v>
      </c>
      <c r="AN13" s="93" t="n">
        <f aca="false">ESQUADRIAS!E37</f>
        <v>530.145491249694</v>
      </c>
      <c r="AO13" s="93" t="n">
        <f aca="false">ESQUADRIAS!E38</f>
        <v>523.575853827762</v>
      </c>
      <c r="AP13" s="93" t="n">
        <f aca="false">ESQUADRIAS!E39</f>
        <v>523.575853827762</v>
      </c>
      <c r="AQ13" s="93" t="n">
        <f aca="false">ESQUADRIAS!E40</f>
        <v>149.593103500107</v>
      </c>
      <c r="AR13" s="93" t="n">
        <f aca="false">ESQUADRIAS!E41</f>
        <v>149.593103500107</v>
      </c>
      <c r="AS13" s="93" t="n">
        <f aca="false">ESQUADRIAS!E42</f>
        <v>149.593103500107</v>
      </c>
      <c r="AT13" s="93" t="n">
        <f aca="false">ESQUADRIAS!E43</f>
        <v>149.593103500107</v>
      </c>
      <c r="AU13" s="93" t="n">
        <f aca="false">ESQUADRIAS!E44</f>
        <v>149.593103500107</v>
      </c>
      <c r="AV13" s="93" t="n">
        <f aca="false">ESQUADRIAS!E45</f>
        <v>149.593103500107</v>
      </c>
      <c r="AW13" s="93" t="n">
        <f aca="false">ESQUADRIAS!E46</f>
        <v>149.593103500107</v>
      </c>
      <c r="AX13" s="93" t="n">
        <f aca="false">ESQUADRIAS!E47</f>
        <v>0</v>
      </c>
      <c r="AY13" s="93" t="n">
        <f aca="false">ESQUADRIAS!E48</f>
        <v>0</v>
      </c>
      <c r="AZ13" s="93" t="n">
        <f aca="false">ESQUADRIAS!E49</f>
        <v>0</v>
      </c>
      <c r="BA13" s="93" t="n">
        <f aca="false">ESQUADRIAS!E50</f>
        <v>0</v>
      </c>
      <c r="BB13" s="93" t="n">
        <f aca="false">ESQUADRIAS!E51</f>
        <v>0</v>
      </c>
      <c r="BC13" s="93" t="n">
        <f aca="false">ESQUADRIAS!E52</f>
        <v>3348.19658433535</v>
      </c>
      <c r="BD13" s="93" t="n">
        <f aca="false">ESQUADRIAS!E53</f>
        <v>0</v>
      </c>
      <c r="BE13" s="93" t="n">
        <f aca="false">ESQUADRIAS!E54</f>
        <v>0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290</v>
      </c>
      <c r="B14" s="55" t="s">
        <v>305</v>
      </c>
      <c r="C14" s="55" t="s">
        <v>306</v>
      </c>
      <c r="E14" s="45" t="n">
        <f aca="false">SUM(H14:CA14)</f>
        <v>0</v>
      </c>
      <c r="F14" s="45" t="str">
        <f aca="false">IF(D14="","",D14-E14)</f>
        <v/>
      </c>
    </row>
    <row r="15" customFormat="false" ht="15" hidden="false" customHeight="false" outlineLevel="0" collapsed="false">
      <c r="A15" s="55" t="s">
        <v>290</v>
      </c>
      <c r="B15" s="55" t="s">
        <v>307</v>
      </c>
      <c r="C15" s="55" t="s">
        <v>76</v>
      </c>
      <c r="D15" s="56" t="n">
        <f aca="false">ESTRUTURA!$K$5</f>
        <v>17204.230308</v>
      </c>
      <c r="E15" s="45" t="n">
        <f aca="false">SUM(H15:CA15)</f>
        <v>16739.0308875007</v>
      </c>
      <c r="F15" s="45" t="n">
        <f aca="false">IF(D15="","",D15-E15)</f>
        <v>465.199420499306</v>
      </c>
      <c r="H15" s="93" t="n">
        <f aca="false">ESTRUTURA!E5</f>
        <v>0</v>
      </c>
      <c r="I15" s="93" t="n">
        <f aca="false">ESTRUTURA!E6</f>
        <v>0</v>
      </c>
      <c r="J15" s="93" t="n">
        <f aca="false">ESTRUTURA!E7</f>
        <v>0</v>
      </c>
      <c r="K15" s="93" t="n">
        <f aca="false">ESTRUTURA!E8</f>
        <v>0</v>
      </c>
      <c r="L15" s="93" t="n">
        <f aca="false">ESTRUTURA!E9</f>
        <v>0</v>
      </c>
      <c r="M15" s="93" t="n">
        <f aca="false">ESTRUTURA!E10</f>
        <v>67.8741940709814</v>
      </c>
      <c r="N15" s="93" t="n">
        <f aca="false">ESTRUTURA!E11</f>
        <v>137.036537449907</v>
      </c>
      <c r="O15" s="93" t="n">
        <f aca="false">ESTRUTURA!E12</f>
        <v>323.526462013547</v>
      </c>
      <c r="P15" s="93" t="n">
        <f aca="false">ESTRUTURA!E13</f>
        <v>526.942194745485</v>
      </c>
      <c r="Q15" s="93" t="n">
        <f aca="false">ESTRUTURA!E14</f>
        <v>535.648530827153</v>
      </c>
      <c r="R15" s="93" t="n">
        <f aca="false">ESTRUTURA!E15</f>
        <v>396.06028849206</v>
      </c>
      <c r="S15" s="93" t="n">
        <f aca="false">ESTRUTURA!E16</f>
        <v>698.779283847612</v>
      </c>
      <c r="T15" s="93" t="n">
        <f aca="false">ESTRUTURA!E17</f>
        <v>591.603356563187</v>
      </c>
      <c r="U15" s="93" t="n">
        <f aca="false">ESTRUTURA!E18</f>
        <v>1264.37444019414</v>
      </c>
      <c r="V15" s="93" t="n">
        <f aca="false">ESTRUTURA!E19</f>
        <v>755.583293899705</v>
      </c>
      <c r="W15" s="93" t="n">
        <f aca="false">ESTRUTURA!E20</f>
        <v>802.163174390886</v>
      </c>
      <c r="X15" s="93" t="n">
        <f aca="false">ESTRUTURA!E21</f>
        <v>591.27876588137</v>
      </c>
      <c r="Y15" s="93" t="n">
        <f aca="false">ESTRUTURA!E22</f>
        <v>617.80033761052</v>
      </c>
      <c r="Z15" s="93" t="n">
        <f aca="false">ESTRUTURA!E23</f>
        <v>625.789998914606</v>
      </c>
      <c r="AA15" s="93" t="n">
        <f aca="false">ESTRUTURA!E24</f>
        <v>1382.08156276898</v>
      </c>
      <c r="AB15" s="93" t="n">
        <f aca="false">ESTRUTURA!E25</f>
        <v>883.761239396741</v>
      </c>
      <c r="AC15" s="93" t="n">
        <f aca="false">ESTRUTURA!E26</f>
        <v>988.001517477595</v>
      </c>
      <c r="AD15" s="93" t="n">
        <f aca="false">ESTRUTURA!E27</f>
        <v>707.632768917051</v>
      </c>
      <c r="AE15" s="93" t="n">
        <f aca="false">ESTRUTURA!E28</f>
        <v>910.952863624698</v>
      </c>
      <c r="AF15" s="93" t="n">
        <f aca="false">ESTRUTURA!E29</f>
        <v>626.38424180413</v>
      </c>
      <c r="AG15" s="93" t="n">
        <f aca="false">ESTRUTURA!E30</f>
        <v>677.312504279156</v>
      </c>
      <c r="AH15" s="93" t="n">
        <f aca="false">ESTRUTURA!E31</f>
        <v>780.313060126228</v>
      </c>
      <c r="AI15" s="93" t="n">
        <f aca="false">ESTRUTURA!E32</f>
        <v>633.676935968395</v>
      </c>
      <c r="AJ15" s="93" t="n">
        <f aca="false">ESTRUTURA!E33</f>
        <v>458.545244004847</v>
      </c>
      <c r="AK15" s="93" t="n">
        <f aca="false">ESTRUTURA!E34</f>
        <v>284.685442979031</v>
      </c>
      <c r="AL15" s="93" t="n">
        <f aca="false">ESTRUTURA!E35</f>
        <v>0</v>
      </c>
      <c r="AM15" s="93" t="n">
        <f aca="false">ESTRUTURA!E36</f>
        <v>0</v>
      </c>
      <c r="AN15" s="93" t="n">
        <f aca="false">ESTRUTURA!E37</f>
        <v>274.281830477844</v>
      </c>
      <c r="AO15" s="93" t="n">
        <f aca="false">ESTRUTURA!E38</f>
        <v>5.37582630433291</v>
      </c>
      <c r="AP15" s="93" t="n">
        <f aca="false">ESTRUTURA!E39</f>
        <v>4.00998080791803</v>
      </c>
      <c r="AQ15" s="93" t="n">
        <f aca="false">ESTRUTURA!E40</f>
        <v>0</v>
      </c>
      <c r="AR15" s="93" t="n">
        <f aca="false">ESTRUTURA!E41</f>
        <v>9.24504718599664</v>
      </c>
      <c r="AS15" s="93" t="n">
        <f aca="false">ESTRUTURA!E42</f>
        <v>12.2163963145651</v>
      </c>
      <c r="AT15" s="93" t="n">
        <f aca="false">ESTRUTURA!E43</f>
        <v>0</v>
      </c>
      <c r="AU15" s="93" t="n">
        <f aca="false">ESTRUTURA!E44</f>
        <v>166.093566162025</v>
      </c>
      <c r="AV15" s="93" t="n">
        <f aca="false">ESTRUTURA!E45</f>
        <v>0</v>
      </c>
      <c r="AW15" s="93" t="n">
        <f aca="false">ESTRUTURA!E46</f>
        <v>0</v>
      </c>
      <c r="AX15" s="93" t="n">
        <f aca="false">ESTRUTURA!E47</f>
        <v>0</v>
      </c>
      <c r="AY15" s="93" t="n">
        <f aca="false">ESTRUTURA!E48</f>
        <v>0</v>
      </c>
      <c r="AZ15" s="93" t="n">
        <f aca="false">ESTRUTURA!E49</f>
        <v>0</v>
      </c>
      <c r="BA15" s="93" t="n">
        <f aca="false">ESTRUTURA!E50</f>
        <v>0</v>
      </c>
      <c r="BB15" s="93" t="n">
        <f aca="false">ESTRUTURA!E51</f>
        <v>0</v>
      </c>
      <c r="BC15" s="93" t="n">
        <f aca="false">ESTRUTURA!E52</f>
        <v>0</v>
      </c>
      <c r="BD15" s="93" t="n">
        <f aca="false">ESTRUTURA!E53</f>
        <v>0</v>
      </c>
      <c r="BE15" s="93" t="n">
        <f aca="false">ESTRUTURA!E54</f>
        <v>0</v>
      </c>
      <c r="BF15" s="93" t="n">
        <f aca="false">ESTRUTURA!E55</f>
        <v>0</v>
      </c>
      <c r="BG15" s="93" t="n">
        <f aca="false">ESTRUTURA!E56</f>
        <v>0</v>
      </c>
      <c r="BH15" s="93" t="n">
        <f aca="false">ESTRUTURA!E57</f>
        <v>0</v>
      </c>
      <c r="BI15" s="93" t="n">
        <f aca="false">ESTRUTURA!E58</f>
        <v>0</v>
      </c>
      <c r="BJ15" s="93" t="n">
        <f aca="false">ESTRUTURA!E59</f>
        <v>0</v>
      </c>
      <c r="BK15" s="93" t="n">
        <f aca="false">ESTRUTURA!E60</f>
        <v>0</v>
      </c>
      <c r="BL15" s="93" t="n">
        <f aca="false">ESTRUTURA!E61</f>
        <v>0</v>
      </c>
      <c r="BM15" s="93" t="n">
        <f aca="false">ESTRUTURA!E62</f>
        <v>0</v>
      </c>
      <c r="BN15" s="93" t="n">
        <f aca="false">ESTRUTURA!E63</f>
        <v>0</v>
      </c>
      <c r="BO15" s="93" t="n">
        <f aca="false">ESTRUTURA!E64</f>
        <v>0</v>
      </c>
      <c r="BP15" s="93" t="n">
        <f aca="false">ESTRUTURA!E65</f>
        <v>0</v>
      </c>
      <c r="BQ15" s="93" t="n">
        <f aca="false">ESTRUTURA!E66</f>
        <v>0</v>
      </c>
      <c r="BR15" s="93" t="n">
        <f aca="false">ESTRUTURA!E67</f>
        <v>0</v>
      </c>
      <c r="BS15" s="93" t="n">
        <f aca="false">ESTRUTURA!E68</f>
        <v>0</v>
      </c>
      <c r="BT15" s="93" t="n">
        <f aca="false">ESTRUTURA!E69</f>
        <v>0</v>
      </c>
      <c r="BU15" s="93" t="n">
        <f aca="false">ESTRUTURA!E70</f>
        <v>0</v>
      </c>
      <c r="BV15" s="93" t="n">
        <f aca="false">ESTRUTURA!E71</f>
        <v>0</v>
      </c>
      <c r="BW15" s="93" t="n">
        <f aca="false">ESTRUTURA!E72</f>
        <v>0</v>
      </c>
      <c r="BX15" s="93" t="n">
        <f aca="false">ESTRUTURA!E73</f>
        <v>0</v>
      </c>
      <c r="BY15" s="93" t="n">
        <f aca="false">ESTRUTURA!E74</f>
        <v>0</v>
      </c>
      <c r="BZ15" s="93" t="n">
        <f aca="false">ESTRUTURA!E75</f>
        <v>0</v>
      </c>
      <c r="CA15" s="93" t="n">
        <f aca="false">ESTRUTURA!E76</f>
        <v>0</v>
      </c>
    </row>
    <row r="16" customFormat="false" ht="15" hidden="false" customHeight="false" outlineLevel="0" collapsed="false">
      <c r="A16" s="55" t="s">
        <v>290</v>
      </c>
      <c r="B16" s="55" t="s">
        <v>308</v>
      </c>
      <c r="C16" s="55" t="s">
        <v>215</v>
      </c>
      <c r="D16" s="56" t="n">
        <f aca="false">FORRO!$K$5</f>
        <v>1717.765235</v>
      </c>
      <c r="E16" s="45" t="n">
        <f aca="false">SUM(H16:CA16)</f>
        <v>1704.43263844304</v>
      </c>
      <c r="F16" s="45" t="n">
        <f aca="false">IF(D16="","",D16-E16)</f>
        <v>13.3325965569559</v>
      </c>
      <c r="H16" s="93" t="n">
        <f aca="false">FORRO!E5</f>
        <v>0</v>
      </c>
      <c r="I16" s="93" t="n">
        <f aca="false">FORRO!E6</f>
        <v>0</v>
      </c>
      <c r="J16" s="93" t="n">
        <f aca="false">FORRO!E7</f>
        <v>0</v>
      </c>
      <c r="K16" s="93" t="n">
        <f aca="false">FORRO!E8</f>
        <v>0</v>
      </c>
      <c r="L16" s="93" t="n">
        <f aca="false">FORRO!E9</f>
        <v>0</v>
      </c>
      <c r="M16" s="93" t="n">
        <f aca="false">FORRO!E10</f>
        <v>0</v>
      </c>
      <c r="N16" s="93" t="n">
        <f aca="false">FORRO!E11</f>
        <v>0</v>
      </c>
      <c r="O16" s="93" t="n">
        <f aca="false">FORRO!E12</f>
        <v>0</v>
      </c>
      <c r="P16" s="93" t="n">
        <f aca="false">FORRO!E13</f>
        <v>0</v>
      </c>
      <c r="Q16" s="93" t="n">
        <f aca="false">FORRO!E14</f>
        <v>0</v>
      </c>
      <c r="R16" s="93" t="n">
        <f aca="false">FORRO!E15</f>
        <v>0</v>
      </c>
      <c r="S16" s="93" t="n">
        <f aca="false">FORRO!E16</f>
        <v>0</v>
      </c>
      <c r="T16" s="93" t="n">
        <f aca="false">FORRO!E17</f>
        <v>0</v>
      </c>
      <c r="U16" s="93" t="n">
        <f aca="false">FORRO!E18</f>
        <v>0</v>
      </c>
      <c r="V16" s="93" t="n">
        <f aca="false">FORRO!E19</f>
        <v>0</v>
      </c>
      <c r="W16" s="93" t="n">
        <f aca="false">FORRO!E20</f>
        <v>0</v>
      </c>
      <c r="X16" s="93" t="n">
        <f aca="false">FORRO!E21</f>
        <v>0</v>
      </c>
      <c r="Y16" s="93" t="n">
        <f aca="false">FORRO!E22</f>
        <v>0</v>
      </c>
      <c r="Z16" s="93" t="n">
        <f aca="false">FORRO!E23</f>
        <v>0</v>
      </c>
      <c r="AA16" s="93" t="n">
        <f aca="false">FORRO!E24</f>
        <v>0</v>
      </c>
      <c r="AB16" s="93" t="n">
        <f aca="false">FORRO!E25</f>
        <v>0</v>
      </c>
      <c r="AC16" s="93" t="n">
        <f aca="false">FORRO!E26</f>
        <v>0</v>
      </c>
      <c r="AD16" s="93" t="n">
        <f aca="false">FORRO!E27</f>
        <v>0</v>
      </c>
      <c r="AE16" s="93" t="n">
        <f aca="false">FORRO!E28</f>
        <v>0</v>
      </c>
      <c r="AF16" s="93" t="n">
        <f aca="false">FORRO!E29</f>
        <v>0</v>
      </c>
      <c r="AG16" s="93" t="n">
        <f aca="false">FORRO!E30</f>
        <v>0</v>
      </c>
      <c r="AH16" s="93" t="n">
        <f aca="false">FORRO!E31</f>
        <v>0</v>
      </c>
      <c r="AI16" s="93" t="n">
        <f aca="false">FORRO!E32</f>
        <v>0.511329791532913</v>
      </c>
      <c r="AJ16" s="93" t="n">
        <f aca="false">FORRO!E33</f>
        <v>30.3389009642862</v>
      </c>
      <c r="AK16" s="93" t="n">
        <f aca="false">FORRO!E34</f>
        <v>27.2709222150887</v>
      </c>
      <c r="AL16" s="93" t="n">
        <f aca="false">FORRO!E35</f>
        <v>40.9063833226331</v>
      </c>
      <c r="AM16" s="93" t="n">
        <f aca="false">FORRO!E36</f>
        <v>55.5645040132432</v>
      </c>
      <c r="AN16" s="93" t="n">
        <f aca="false">FORRO!E37</f>
        <v>99.3684228212295</v>
      </c>
      <c r="AO16" s="93" t="n">
        <f aca="false">FORRO!E38</f>
        <v>72.0975006061407</v>
      </c>
      <c r="AP16" s="93" t="n">
        <f aca="false">FORRO!E39</f>
        <v>152.205834612964</v>
      </c>
      <c r="AQ16" s="93" t="n">
        <f aca="false">FORRO!E40</f>
        <v>178.794983772675</v>
      </c>
      <c r="AR16" s="93" t="n">
        <f aca="false">FORRO!E41</f>
        <v>56.0758338047763</v>
      </c>
      <c r="AS16" s="93" t="n">
        <f aca="false">FORRO!E42</f>
        <v>127.49156135554</v>
      </c>
      <c r="AT16" s="93" t="n">
        <f aca="false">FORRO!E43</f>
        <v>127.150674827851</v>
      </c>
      <c r="AU16" s="93" t="n">
        <f aca="false">FORRO!E44</f>
        <v>183.396951896472</v>
      </c>
      <c r="AV16" s="93" t="n">
        <f aca="false">FORRO!E45</f>
        <v>121.526047120989</v>
      </c>
      <c r="AW16" s="93" t="n">
        <f aca="false">FORRO!E46</f>
        <v>80.7901070622002</v>
      </c>
      <c r="AX16" s="93" t="n">
        <f aca="false">FORRO!E47</f>
        <v>65.7910998439015</v>
      </c>
      <c r="AY16" s="93" t="n">
        <f aca="false">FORRO!E48</f>
        <v>65.7910998439015</v>
      </c>
      <c r="AZ16" s="93" t="n">
        <f aca="false">FORRO!E49</f>
        <v>72.0975006061408</v>
      </c>
      <c r="BA16" s="93" t="n">
        <f aca="false">FORRO!E50</f>
        <v>62.7231210947041</v>
      </c>
      <c r="BB16" s="93" t="n">
        <f aca="false">FORRO!E51</f>
        <v>65.7910998439015</v>
      </c>
      <c r="BC16" s="93" t="n">
        <f aca="false">FORRO!E52</f>
        <v>18.7487590228734</v>
      </c>
      <c r="BD16" s="93" t="n">
        <f aca="false">FORRO!E53</f>
        <v>0</v>
      </c>
      <c r="BE16" s="93" t="n">
        <f aca="false">FORRO!E54</f>
        <v>0</v>
      </c>
      <c r="BF16" s="93" t="n">
        <f aca="false">FORRO!E55</f>
        <v>0</v>
      </c>
      <c r="BG16" s="93" t="n">
        <f aca="false">FORRO!E56</f>
        <v>0</v>
      </c>
      <c r="BH16" s="93" t="n">
        <f aca="false">FORRO!E57</f>
        <v>0</v>
      </c>
      <c r="BI16" s="93" t="n">
        <f aca="false">FORRO!E58</f>
        <v>0</v>
      </c>
      <c r="BJ16" s="93" t="n">
        <f aca="false">FORRO!E59</f>
        <v>0</v>
      </c>
      <c r="BK16" s="93" t="n">
        <f aca="false">FORRO!E60</f>
        <v>0</v>
      </c>
      <c r="BL16" s="93" t="n">
        <f aca="false">FORRO!E61</f>
        <v>0</v>
      </c>
      <c r="BM16" s="93" t="n">
        <f aca="false">FORRO!E62</f>
        <v>0</v>
      </c>
      <c r="BN16" s="93" t="n">
        <f aca="false">FORRO!E63</f>
        <v>0</v>
      </c>
      <c r="BO16" s="93" t="n">
        <f aca="false">FORRO!E64</f>
        <v>0</v>
      </c>
      <c r="BP16" s="93" t="n">
        <f aca="false">FORRO!E65</f>
        <v>0</v>
      </c>
      <c r="BQ16" s="93" t="n">
        <f aca="false">FORRO!E66</f>
        <v>0</v>
      </c>
      <c r="BR16" s="93" t="n">
        <f aca="false">FORRO!E67</f>
        <v>0</v>
      </c>
      <c r="BS16" s="93" t="n">
        <f aca="false">FORRO!E68</f>
        <v>0</v>
      </c>
      <c r="BT16" s="93" t="n">
        <f aca="false">FORRO!E69</f>
        <v>0</v>
      </c>
      <c r="BU16" s="93" t="n">
        <f aca="false">FORRO!E70</f>
        <v>0</v>
      </c>
      <c r="BV16" s="93" t="n">
        <f aca="false">FORRO!E71</f>
        <v>0</v>
      </c>
      <c r="BW16" s="93" t="n">
        <f aca="false">FORRO!E72</f>
        <v>0</v>
      </c>
      <c r="BX16" s="93" t="n">
        <f aca="false">FORRO!E73</f>
        <v>0</v>
      </c>
      <c r="BY16" s="93" t="n">
        <f aca="false">FORRO!E74</f>
        <v>0</v>
      </c>
      <c r="BZ16" s="93" t="n">
        <f aca="false">FORRO!E75</f>
        <v>0</v>
      </c>
      <c r="CA16" s="93" t="n">
        <f aca="false">FORRO!E76</f>
        <v>0</v>
      </c>
    </row>
    <row r="17" customFormat="false" ht="15" hidden="false" customHeight="false" outlineLevel="0" collapsed="false">
      <c r="A17" s="55" t="s">
        <v>290</v>
      </c>
      <c r="B17" s="55" t="s">
        <v>309</v>
      </c>
      <c r="C17" s="55" t="s">
        <v>73</v>
      </c>
      <c r="D17" s="56" t="n">
        <f aca="false">'FUND. PROF'!$K$5</f>
        <v>4536.618156</v>
      </c>
      <c r="E17" s="45" t="n">
        <f aca="false">SUM(H17:CA17)</f>
        <v>3672.57815273649</v>
      </c>
      <c r="F17" s="45" t="n">
        <f aca="false">IF(D17="","",D17-E17)</f>
        <v>864.040003263515</v>
      </c>
      <c r="H17" s="93" t="n">
        <f aca="false">'FUND. PROF'!E5</f>
        <v>0</v>
      </c>
      <c r="I17" s="93" t="n">
        <f aca="false">'FUND. PROF'!E6</f>
        <v>512.408948299399</v>
      </c>
      <c r="J17" s="93" t="n">
        <f aca="false">'FUND. PROF'!E7</f>
        <v>33.3834593512385</v>
      </c>
      <c r="K17" s="93" t="n">
        <f aca="false">'FUND. PROF'!E8</f>
        <v>340.337003324887</v>
      </c>
      <c r="L17" s="93" t="n">
        <f aca="false">'FUND. PROF'!E9</f>
        <v>580.014141441431</v>
      </c>
      <c r="M17" s="93" t="n">
        <f aca="false">'FUND. PROF'!E10</f>
        <v>1118.87839358967</v>
      </c>
      <c r="N17" s="93" t="n">
        <f aca="false">'FUND. PROF'!E11</f>
        <v>859.732348819392</v>
      </c>
      <c r="O17" s="93" t="n">
        <f aca="false">'FUND. PROF'!E12</f>
        <v>89.8086943016396</v>
      </c>
      <c r="P17" s="93" t="n">
        <f aca="false">'FUND. PROF'!E13</f>
        <v>96.574250476286</v>
      </c>
      <c r="Q17" s="93" t="n">
        <f aca="false">'FUND. PROF'!E14</f>
        <v>7.93607697085613</v>
      </c>
      <c r="R17" s="93" t="n">
        <f aca="false">'FUND. PROF'!E15</f>
        <v>1.52166799197615</v>
      </c>
      <c r="S17" s="93" t="n">
        <f aca="false">'FUND. PROF'!E16</f>
        <v>0</v>
      </c>
      <c r="T17" s="93" t="n">
        <f aca="false">'FUND. PROF'!E17</f>
        <v>21.3293371145965</v>
      </c>
      <c r="U17" s="93" t="n">
        <f aca="false">'FUND. PROF'!E18</f>
        <v>0</v>
      </c>
      <c r="V17" s="93" t="n">
        <f aca="false">'FUND. PROF'!E19</f>
        <v>0</v>
      </c>
      <c r="W17" s="93" t="n">
        <f aca="false">'FUND. PROF'!E20</f>
        <v>0.355112850500449</v>
      </c>
      <c r="X17" s="93" t="n">
        <f aca="false">'FUND. PROF'!E21</f>
        <v>0.190298590404334</v>
      </c>
      <c r="Y17" s="93" t="n">
        <f aca="false">'FUND. PROF'!E22</f>
        <v>0.00718504440483358</v>
      </c>
      <c r="Z17" s="93" t="n">
        <f aca="false">'FUND. PROF'!E23</f>
        <v>0</v>
      </c>
      <c r="AA17" s="93" t="n">
        <f aca="false">'FUND. PROF'!E24</f>
        <v>0</v>
      </c>
      <c r="AB17" s="93" t="n">
        <f aca="false">'FUND. PROF'!E25</f>
        <v>0.0360863574292017</v>
      </c>
      <c r="AC17" s="93" t="n">
        <f aca="false">'FUND. PROF'!E26</f>
        <v>3.8125545054357</v>
      </c>
      <c r="AD17" s="93" t="n">
        <f aca="false">'FUND. PROF'!E27</f>
        <v>3.28456020522959</v>
      </c>
      <c r="AE17" s="93" t="n">
        <f aca="false">'FUND. PROF'!E28</f>
        <v>2.96803350171063</v>
      </c>
      <c r="AF17" s="93" t="n">
        <f aca="false">'FUND. PROF'!E29</f>
        <v>0</v>
      </c>
      <c r="AG17" s="93" t="n">
        <f aca="false">'FUND. PROF'!E30</f>
        <v>0</v>
      </c>
      <c r="AH17" s="93" t="n">
        <f aca="false">'FUND. PROF'!E31</f>
        <v>0</v>
      </c>
      <c r="AI17" s="93" t="n">
        <f aca="false">'FUND. PROF'!E32</f>
        <v>0</v>
      </c>
      <c r="AJ17" s="93" t="n">
        <f aca="false">'FUND. PROF'!E33</f>
        <v>0</v>
      </c>
      <c r="AK17" s="93" t="n">
        <f aca="false">'FUND. PROF'!E34</f>
        <v>0</v>
      </c>
      <c r="AL17" s="93" t="n">
        <f aca="false">'FUND. PROF'!E35</f>
        <v>0</v>
      </c>
      <c r="AM17" s="93" t="n">
        <f aca="false">'FUND. PROF'!E36</f>
        <v>0</v>
      </c>
      <c r="AN17" s="93" t="n">
        <f aca="false">'FUND. PROF'!E37</f>
        <v>0</v>
      </c>
      <c r="AO17" s="93" t="n">
        <f aca="false">'FUND. PROF'!E38</f>
        <v>0</v>
      </c>
      <c r="AP17" s="93" t="n">
        <f aca="false">'FUND. PROF'!E39</f>
        <v>0</v>
      </c>
      <c r="AQ17" s="93" t="n">
        <f aca="false">'FUND. PROF'!E40</f>
        <v>0</v>
      </c>
      <c r="AR17" s="93" t="n">
        <f aca="false">'FUND. PROF'!E41</f>
        <v>0</v>
      </c>
      <c r="AS17" s="93" t="n">
        <f aca="false">'FUND. PROF'!E42</f>
        <v>0</v>
      </c>
      <c r="AT17" s="93" t="n">
        <f aca="false">'FUND. PROF'!E43</f>
        <v>0</v>
      </c>
      <c r="AU17" s="93" t="n">
        <f aca="false">'FUND. PROF'!E44</f>
        <v>0</v>
      </c>
      <c r="AV17" s="93" t="n">
        <f aca="false">'FUND. PROF'!E45</f>
        <v>0</v>
      </c>
      <c r="AW17" s="93" t="n">
        <f aca="false">'FUND. PROF'!E46</f>
        <v>0</v>
      </c>
      <c r="AX17" s="93" t="n">
        <f aca="false">'FUND. PROF'!E47</f>
        <v>0</v>
      </c>
      <c r="AY17" s="93" t="n">
        <f aca="false">'FUND. PROF'!E48</f>
        <v>0</v>
      </c>
      <c r="AZ17" s="93" t="n">
        <f aca="false">'FUND. PROF'!E49</f>
        <v>0</v>
      </c>
      <c r="BA17" s="93" t="n">
        <f aca="false">'FUND. PROF'!E50</f>
        <v>0</v>
      </c>
      <c r="BB17" s="93" t="n">
        <f aca="false">'FUND. PROF'!E51</f>
        <v>0</v>
      </c>
      <c r="BC17" s="93" t="n">
        <f aca="false">'FUND. PROF'!E52</f>
        <v>0</v>
      </c>
      <c r="BD17" s="93" t="n">
        <f aca="false">'FUND. PROF'!E53</f>
        <v>0</v>
      </c>
      <c r="BE17" s="93" t="n">
        <f aca="false">'FUND. PROF'!E54</f>
        <v>0</v>
      </c>
      <c r="BF17" s="93" t="n">
        <f aca="false">'FUND. PROF'!E55</f>
        <v>0</v>
      </c>
      <c r="BG17" s="93" t="n">
        <f aca="false">'FUND. PROF'!E56</f>
        <v>0</v>
      </c>
      <c r="BH17" s="93" t="n">
        <f aca="false">'FUND. PROF'!E57</f>
        <v>0</v>
      </c>
      <c r="BI17" s="93" t="n">
        <f aca="false">'FUND. PROF'!E58</f>
        <v>0</v>
      </c>
      <c r="BJ17" s="93" t="n">
        <f aca="false">'FUND. PROF'!E59</f>
        <v>0</v>
      </c>
      <c r="BK17" s="93" t="n">
        <f aca="false">'FUND. PROF'!E60</f>
        <v>0</v>
      </c>
      <c r="BL17" s="93" t="n">
        <f aca="false">'FUND. PROF'!E61</f>
        <v>0</v>
      </c>
      <c r="BM17" s="93" t="n">
        <f aca="false">'FUND. PROF'!E62</f>
        <v>0</v>
      </c>
      <c r="BN17" s="93" t="n">
        <f aca="false">'FUND. PROF'!E63</f>
        <v>0</v>
      </c>
      <c r="BO17" s="93" t="n">
        <f aca="false">'FUND. PROF'!E64</f>
        <v>0</v>
      </c>
      <c r="BP17" s="93" t="n">
        <f aca="false">'FUND. PROF'!E65</f>
        <v>0</v>
      </c>
      <c r="BQ17" s="93" t="n">
        <f aca="false">'FUND. PROF'!E66</f>
        <v>0</v>
      </c>
      <c r="BR17" s="93" t="n">
        <f aca="false">'FUND. PROF'!E67</f>
        <v>0</v>
      </c>
      <c r="BS17" s="93" t="n">
        <f aca="false">'FUND. PROF'!E68</f>
        <v>0</v>
      </c>
      <c r="BT17" s="93" t="n">
        <f aca="false">'FUND. PROF'!E69</f>
        <v>0</v>
      </c>
      <c r="BU17" s="93" t="n">
        <f aca="false">'FUND. PROF'!E70</f>
        <v>0</v>
      </c>
      <c r="BV17" s="93" t="n">
        <f aca="false">'FUND. PROF'!E71</f>
        <v>0</v>
      </c>
      <c r="BW17" s="93" t="n">
        <f aca="false">'FUND. PROF'!E72</f>
        <v>0</v>
      </c>
      <c r="BX17" s="93" t="n">
        <f aca="false">'FUND. PROF'!E73</f>
        <v>0</v>
      </c>
      <c r="BY17" s="93" t="n">
        <f aca="false">'FUND. PROF'!E74</f>
        <v>0</v>
      </c>
      <c r="BZ17" s="93" t="n">
        <f aca="false">'FUND. PROF'!E75</f>
        <v>0</v>
      </c>
      <c r="CA17" s="93" t="n">
        <f aca="false">'FUND. PROF'!E76</f>
        <v>0</v>
      </c>
    </row>
    <row r="18" customFormat="false" ht="15" hidden="false" customHeight="false" outlineLevel="0" collapsed="false">
      <c r="A18" s="55" t="s">
        <v>290</v>
      </c>
      <c r="B18" s="55" t="s">
        <v>310</v>
      </c>
      <c r="C18" s="55" t="s">
        <v>74</v>
      </c>
      <c r="D18" s="56" t="n">
        <f aca="false">'FUND. SUP'!$K$5</f>
        <v>3439.267102</v>
      </c>
      <c r="E18" s="45" t="n">
        <f aca="false">SUM(H18:CA18)</f>
        <v>2723.2936284527</v>
      </c>
      <c r="F18" s="45" t="n">
        <f aca="false">IF(D18="","",D18-E18)</f>
        <v>715.9734735473</v>
      </c>
      <c r="H18" s="93" t="n">
        <f aca="false">'FUND. SUP'!E5</f>
        <v>0</v>
      </c>
      <c r="I18" s="93" t="n">
        <f aca="false">'FUND. SUP'!E6</f>
        <v>0</v>
      </c>
      <c r="J18" s="93" t="n">
        <f aca="false">'FUND. SUP'!E7</f>
        <v>0</v>
      </c>
      <c r="K18" s="93" t="n">
        <f aca="false">'FUND. SUP'!E8</f>
        <v>0.935364133653998</v>
      </c>
      <c r="L18" s="93" t="n">
        <f aca="false">'FUND. SUP'!E9</f>
        <v>83.2029478362328</v>
      </c>
      <c r="M18" s="93" t="n">
        <f aca="false">'FUND. SUP'!E10</f>
        <v>138.758107555692</v>
      </c>
      <c r="N18" s="93" t="n">
        <f aca="false">'FUND. SUP'!E11</f>
        <v>371.399689372902</v>
      </c>
      <c r="O18" s="93" t="n">
        <f aca="false">'FUND. SUP'!E12</f>
        <v>432.046261331333</v>
      </c>
      <c r="P18" s="93" t="n">
        <f aca="false">'FUND. SUP'!E13</f>
        <v>336.104876609469</v>
      </c>
      <c r="Q18" s="93" t="n">
        <f aca="false">'FUND. SUP'!E14</f>
        <v>259.873123790253</v>
      </c>
      <c r="R18" s="93" t="n">
        <f aca="false">'FUND. SUP'!E15</f>
        <v>78.3681758832942</v>
      </c>
      <c r="S18" s="93" t="n">
        <f aca="false">'FUND. SUP'!E16</f>
        <v>91.9316630671661</v>
      </c>
      <c r="T18" s="93" t="n">
        <f aca="false">'FUND. SUP'!E17</f>
        <v>11.7636287099167</v>
      </c>
      <c r="U18" s="93" t="n">
        <f aca="false">'FUND. SUP'!E18</f>
        <v>15.8845255918179</v>
      </c>
      <c r="V18" s="93" t="n">
        <f aca="false">'FUND. SUP'!E19</f>
        <v>1.98995389691579</v>
      </c>
      <c r="W18" s="93" t="n">
        <f aca="false">'FUND. SUP'!E20</f>
        <v>5.21978766514243</v>
      </c>
      <c r="X18" s="93" t="n">
        <f aca="false">'FUND. SUP'!E21</f>
        <v>4.87951434205638</v>
      </c>
      <c r="Y18" s="93" t="n">
        <f aca="false">'FUND. SUP'!E22</f>
        <v>0.304046210931813</v>
      </c>
      <c r="Z18" s="93" t="n">
        <f aca="false">'FUND. SUP'!E23</f>
        <v>0</v>
      </c>
      <c r="AA18" s="93" t="n">
        <f aca="false">'FUND. SUP'!E24</f>
        <v>66.8385656663027</v>
      </c>
      <c r="AB18" s="93" t="n">
        <f aca="false">'FUND. SUP'!E25</f>
        <v>80.8566346078963</v>
      </c>
      <c r="AC18" s="93" t="n">
        <f aca="false">'FUND. SUP'!E26</f>
        <v>21.2149536313439</v>
      </c>
      <c r="AD18" s="93" t="n">
        <f aca="false">'FUND. SUP'!E27</f>
        <v>46.2363702676174</v>
      </c>
      <c r="AE18" s="93" t="n">
        <f aca="false">'FUND. SUP'!E28</f>
        <v>1.80226680926432</v>
      </c>
      <c r="AF18" s="93" t="n">
        <f aca="false">'FUND. SUP'!E29</f>
        <v>0</v>
      </c>
      <c r="AG18" s="93" t="n">
        <f aca="false">'FUND. SUP'!E30</f>
        <v>0</v>
      </c>
      <c r="AH18" s="93" t="n">
        <f aca="false">'FUND. SUP'!E31</f>
        <v>0</v>
      </c>
      <c r="AI18" s="93" t="n">
        <f aca="false">'FUND. SUP'!E32</f>
        <v>3.93908036848181</v>
      </c>
      <c r="AJ18" s="93" t="n">
        <f aca="false">'FUND. SUP'!E33</f>
        <v>60.6676890598885</v>
      </c>
      <c r="AK18" s="93" t="n">
        <f aca="false">'FUND. SUP'!E34</f>
        <v>202.498908078278</v>
      </c>
      <c r="AL18" s="93" t="n">
        <f aca="false">'FUND. SUP'!E35</f>
        <v>222.174915340945</v>
      </c>
      <c r="AM18" s="93" t="n">
        <f aca="false">'FUND. SUP'!E36</f>
        <v>182.003067179667</v>
      </c>
      <c r="AN18" s="93" t="n">
        <f aca="false">'FUND. SUP'!E37</f>
        <v>0</v>
      </c>
      <c r="AO18" s="93" t="n">
        <f aca="false">'FUND. SUP'!E38</f>
        <v>2.39951144623788</v>
      </c>
      <c r="AP18" s="93" t="n">
        <f aca="false">'FUND. SUP'!E39</f>
        <v>0</v>
      </c>
      <c r="AQ18" s="93" t="n">
        <f aca="false">'FUND. SUP'!E40</f>
        <v>0</v>
      </c>
      <c r="AR18" s="93" t="n">
        <f aca="false">'FUND. SUP'!E41</f>
        <v>0</v>
      </c>
      <c r="AS18" s="93" t="n">
        <f aca="false">'FUND. SUP'!E42</f>
        <v>0</v>
      </c>
      <c r="AT18" s="93" t="n">
        <f aca="false">'FUND. SUP'!E43</f>
        <v>0</v>
      </c>
      <c r="AU18" s="93" t="n">
        <f aca="false">'FUND. SUP'!E44</f>
        <v>0</v>
      </c>
      <c r="AV18" s="93" t="n">
        <f aca="false">'FUND. SUP'!E45</f>
        <v>0</v>
      </c>
      <c r="AW18" s="93" t="n">
        <f aca="false">'FUND. SUP'!E46</f>
        <v>0</v>
      </c>
      <c r="AX18" s="93" t="n">
        <f aca="false">'FUND. SUP'!E47</f>
        <v>0</v>
      </c>
      <c r="AY18" s="93" t="n">
        <f aca="false">'FUND. SUP'!E48</f>
        <v>0</v>
      </c>
      <c r="AZ18" s="93" t="n">
        <f aca="false">'FUND. SUP'!E49</f>
        <v>0</v>
      </c>
      <c r="BA18" s="93" t="n">
        <f aca="false">'FUND. SUP'!E50</f>
        <v>0</v>
      </c>
      <c r="BB18" s="93" t="n">
        <f aca="false">'FUND. SUP'!E51</f>
        <v>0</v>
      </c>
      <c r="BC18" s="93" t="n">
        <f aca="false">'FUND. SUP'!E52</f>
        <v>0</v>
      </c>
      <c r="BD18" s="93" t="n">
        <f aca="false">'FUND. SUP'!E53</f>
        <v>0</v>
      </c>
      <c r="BE18" s="93" t="n">
        <f aca="false">'FUND. SUP'!E54</f>
        <v>0</v>
      </c>
      <c r="BF18" s="93" t="n">
        <f aca="false">'FUND. SUP'!E55</f>
        <v>0</v>
      </c>
      <c r="BG18" s="93" t="n">
        <f aca="false">'FUND. SUP'!E56</f>
        <v>0</v>
      </c>
      <c r="BH18" s="93" t="n">
        <f aca="false">'FUND. SUP'!E57</f>
        <v>0</v>
      </c>
      <c r="BI18" s="93" t="n">
        <f aca="false">'FUND. SUP'!E58</f>
        <v>0</v>
      </c>
      <c r="BJ18" s="93" t="n">
        <f aca="false">'FUND. SUP'!E59</f>
        <v>0</v>
      </c>
      <c r="BK18" s="93" t="n">
        <f aca="false">'FUND. SUP'!E60</f>
        <v>0</v>
      </c>
      <c r="BL18" s="93" t="n">
        <f aca="false">'FUND. SUP'!E61</f>
        <v>0</v>
      </c>
      <c r="BM18" s="93" t="n">
        <f aca="false">'FUND. SUP'!E62</f>
        <v>0</v>
      </c>
      <c r="BN18" s="93" t="n">
        <f aca="false">'FUND. SUP'!E63</f>
        <v>0</v>
      </c>
      <c r="BO18" s="93" t="n">
        <f aca="false">'FUND. SUP'!E64</f>
        <v>0</v>
      </c>
      <c r="BP18" s="93" t="n">
        <f aca="false">'FUND. SUP'!E65</f>
        <v>0</v>
      </c>
      <c r="BQ18" s="93" t="n">
        <f aca="false">'FUND. SUP'!E66</f>
        <v>0</v>
      </c>
      <c r="BR18" s="93" t="n">
        <f aca="false">'FUND. SUP'!E67</f>
        <v>0</v>
      </c>
      <c r="BS18" s="93" t="n">
        <f aca="false">'FUND. SUP'!E68</f>
        <v>0</v>
      </c>
      <c r="BT18" s="93" t="n">
        <f aca="false">'FUND. SUP'!E69</f>
        <v>0</v>
      </c>
      <c r="BU18" s="93" t="n">
        <f aca="false">'FUND. SUP'!E70</f>
        <v>0</v>
      </c>
      <c r="BV18" s="93" t="n">
        <f aca="false">'FUND. SUP'!E71</f>
        <v>0</v>
      </c>
      <c r="BW18" s="93" t="n">
        <f aca="false">'FUND. SUP'!E72</f>
        <v>0</v>
      </c>
      <c r="BX18" s="93" t="n">
        <f aca="false">'FUND. SUP'!E73</f>
        <v>0</v>
      </c>
      <c r="BY18" s="93" t="n">
        <f aca="false">'FUND. SUP'!E74</f>
        <v>0</v>
      </c>
      <c r="BZ18" s="93" t="n">
        <f aca="false">'FUND. SUP'!E75</f>
        <v>0</v>
      </c>
      <c r="CA18" s="93" t="n">
        <f aca="false">'FUND. SUP'!E76</f>
        <v>0</v>
      </c>
    </row>
    <row r="19" customFormat="false" ht="15" hidden="false" customHeight="false" outlineLevel="0" collapsed="false">
      <c r="A19" s="55" t="s">
        <v>290</v>
      </c>
      <c r="B19" s="55" t="s">
        <v>311</v>
      </c>
      <c r="C19" s="55" t="s">
        <v>172</v>
      </c>
      <c r="D19" s="56" t="n">
        <f aca="false">IMPERMEABILIZAÇÃO!$K$5</f>
        <v>3224.446723</v>
      </c>
      <c r="E19" s="45" t="n">
        <f aca="false">SUM(H19:CA19)</f>
        <v>2537.09040627596</v>
      </c>
      <c r="F19" s="45" t="n">
        <f aca="false">IF(D19="","",D19-E19)</f>
        <v>687.356316724039</v>
      </c>
      <c r="H19" s="93" t="n">
        <f aca="false">IMPERMEABILIZAÇÃO!E5</f>
        <v>0</v>
      </c>
      <c r="I19" s="93" t="n">
        <f aca="false">IMPERMEABILIZAÇÃO!E6</f>
        <v>0</v>
      </c>
      <c r="J19" s="93" t="n">
        <f aca="false">IMPERMEABILIZAÇÃO!E7</f>
        <v>0</v>
      </c>
      <c r="K19" s="93" t="n">
        <f aca="false">IMPERMEABILIZAÇÃO!E8</f>
        <v>0</v>
      </c>
      <c r="L19" s="93" t="n">
        <f aca="false">IMPERMEABILIZAÇÃO!E9</f>
        <v>0</v>
      </c>
      <c r="M19" s="93" t="n">
        <f aca="false">IMPERMEABILIZAÇÃO!E10</f>
        <v>0</v>
      </c>
      <c r="N19" s="93" t="n">
        <f aca="false">IMPERMEABILIZAÇÃO!E11</f>
        <v>0</v>
      </c>
      <c r="O19" s="93" t="n">
        <f aca="false">IMPERMEABILIZAÇÃO!E12</f>
        <v>0</v>
      </c>
      <c r="P19" s="93" t="n">
        <f aca="false">IMPERMEABILIZAÇÃO!E13</f>
        <v>0</v>
      </c>
      <c r="Q19" s="93" t="n">
        <f aca="false">IMPERMEABILIZAÇÃO!E14</f>
        <v>0</v>
      </c>
      <c r="R19" s="93" t="n">
        <f aca="false">IMPERMEABILIZAÇÃO!E15</f>
        <v>0</v>
      </c>
      <c r="S19" s="93" t="n">
        <f aca="false">IMPERMEABILIZAÇÃO!E16</f>
        <v>0</v>
      </c>
      <c r="T19" s="93" t="n">
        <f aca="false">IMPERMEABILIZAÇÃO!E17</f>
        <v>0</v>
      </c>
      <c r="U19" s="93" t="n">
        <f aca="false">IMPERMEABILIZAÇÃO!E18</f>
        <v>0</v>
      </c>
      <c r="V19" s="93" t="n">
        <f aca="false">IMPERMEABILIZAÇÃO!E19</f>
        <v>0</v>
      </c>
      <c r="W19" s="93" t="n">
        <f aca="false">IMPERMEABILIZAÇÃO!E20</f>
        <v>0</v>
      </c>
      <c r="X19" s="93" t="n">
        <f aca="false">IMPERMEABILIZAÇÃO!E21</f>
        <v>0</v>
      </c>
      <c r="Y19" s="93" t="n">
        <f aca="false">IMPERMEABILIZAÇÃO!E22</f>
        <v>0</v>
      </c>
      <c r="Z19" s="93" t="n">
        <f aca="false">IMPERMEABILIZAÇÃO!E23</f>
        <v>0</v>
      </c>
      <c r="AA19" s="93" t="n">
        <f aca="false">IMPERMEABILIZAÇÃO!E24</f>
        <v>0</v>
      </c>
      <c r="AB19" s="93" t="n">
        <f aca="false">IMPERMEABILIZAÇÃO!E25</f>
        <v>1.75034255051897</v>
      </c>
      <c r="AC19" s="93" t="n">
        <f aca="false">IMPERMEABILIZAÇÃO!E26</f>
        <v>79.8847241359901</v>
      </c>
      <c r="AD19" s="93" t="n">
        <f aca="false">IMPERMEABILIZAÇÃO!E27</f>
        <v>72.2901343137308</v>
      </c>
      <c r="AE19" s="93" t="n">
        <f aca="false">IMPERMEABILIZAÇÃO!E28</f>
        <v>90.2245982955774</v>
      </c>
      <c r="AF19" s="93" t="n">
        <f aca="false">IMPERMEABILIZAÇÃO!E29</f>
        <v>64.1645102544348</v>
      </c>
      <c r="AG19" s="93" t="n">
        <f aca="false">IMPERMEABILIZAÇÃO!E30</f>
        <v>123.464563052757</v>
      </c>
      <c r="AH19" s="93" t="n">
        <f aca="false">IMPERMEABILIZAÇÃO!E31</f>
        <v>151.956385295701</v>
      </c>
      <c r="AI19" s="93" t="n">
        <f aca="false">IMPERMEABILIZAÇÃO!E32</f>
        <v>108.519111885129</v>
      </c>
      <c r="AJ19" s="93" t="n">
        <f aca="false">IMPERMEABILIZAÇÃO!E33</f>
        <v>169.561088470203</v>
      </c>
      <c r="AK19" s="93" t="n">
        <f aca="false">IMPERMEABILIZAÇÃO!E34</f>
        <v>216.815818043866</v>
      </c>
      <c r="AL19" s="93" t="n">
        <f aca="false">IMPERMEABILIZAÇÃO!E35</f>
        <v>292.33072902923</v>
      </c>
      <c r="AM19" s="93" t="n">
        <f aca="false">IMPERMEABILIZAÇÃO!E36</f>
        <v>252.488506055357</v>
      </c>
      <c r="AN19" s="93" t="n">
        <f aca="false">IMPERMEABILIZAÇÃO!E37</f>
        <v>123.927844715244</v>
      </c>
      <c r="AO19" s="93" t="n">
        <f aca="false">IMPERMEABILIZAÇÃO!E38</f>
        <v>236.736929530803</v>
      </c>
      <c r="AP19" s="93" t="n">
        <f aca="false">IMPERMEABILIZAÇÃO!E39</f>
        <v>192.261889932061</v>
      </c>
      <c r="AQ19" s="93" t="n">
        <f aca="false">IMPERMEABILIZAÇÃO!E40</f>
        <v>129.950506327574</v>
      </c>
      <c r="AR19" s="93" t="n">
        <f aca="false">IMPERMEABILIZAÇÃO!E41</f>
        <v>87.7918750412665</v>
      </c>
      <c r="AS19" s="93" t="n">
        <f aca="false">IMPERMEABILIZAÇÃO!E42</f>
        <v>129.255583833843</v>
      </c>
      <c r="AT19" s="93" t="n">
        <f aca="false">IMPERMEABILIZAÇÃO!E43</f>
        <v>12.9718865496331</v>
      </c>
      <c r="AU19" s="93" t="n">
        <f aca="false">IMPERMEABILIZAÇÃO!E44</f>
        <v>0</v>
      </c>
      <c r="AV19" s="93" t="n">
        <f aca="false">IMPERMEABILIZAÇÃO!E45</f>
        <v>0</v>
      </c>
      <c r="AW19" s="93" t="n">
        <f aca="false">IMPERMEABILIZAÇÃO!E46</f>
        <v>0</v>
      </c>
      <c r="AX19" s="93" t="n">
        <f aca="false">IMPERMEABILIZAÇÃO!E47</f>
        <v>0</v>
      </c>
      <c r="AY19" s="93" t="n">
        <f aca="false">IMPERMEABILIZAÇÃO!E48</f>
        <v>0</v>
      </c>
      <c r="AZ19" s="93" t="n">
        <f aca="false">IMPERMEABILIZAÇÃO!E49</f>
        <v>0</v>
      </c>
      <c r="BA19" s="93" t="n">
        <f aca="false">IMPERMEABILIZAÇÃO!E50</f>
        <v>0</v>
      </c>
      <c r="BB19" s="93" t="n">
        <f aca="false">IMPERMEABILIZAÇÃO!E51</f>
        <v>0</v>
      </c>
      <c r="BC19" s="93" t="n">
        <f aca="false">IMPERMEABILIZAÇÃO!E52</f>
        <v>0</v>
      </c>
      <c r="BD19" s="93" t="n">
        <f aca="false">IMPERMEABILIZAÇÃO!E53</f>
        <v>0.743378963041556</v>
      </c>
      <c r="BE19" s="93" t="n">
        <f aca="false">IMPERMEABILIZAÇÃO!E54</f>
        <v>0</v>
      </c>
      <c r="BF19" s="93" t="n">
        <f aca="false">IMPERMEABILIZAÇÃO!E55</f>
        <v>0</v>
      </c>
      <c r="BG19" s="93" t="n">
        <f aca="false">IMPERMEABILIZAÇÃO!E56</f>
        <v>0</v>
      </c>
      <c r="BH19" s="93" t="n">
        <f aca="false">IMPERMEABILIZAÇÃO!E57</f>
        <v>0</v>
      </c>
      <c r="BI19" s="93" t="n">
        <f aca="false">IMPERMEABILIZAÇÃO!E58</f>
        <v>0</v>
      </c>
      <c r="BJ19" s="93" t="n">
        <f aca="false">IMPERMEABILIZAÇÃO!E59</f>
        <v>0</v>
      </c>
      <c r="BK19" s="93" t="n">
        <f aca="false">IMPERMEABILIZAÇÃO!E60</f>
        <v>0</v>
      </c>
      <c r="BL19" s="93" t="n">
        <f aca="false">IMPERMEABILIZAÇÃO!E61</f>
        <v>0</v>
      </c>
      <c r="BM19" s="93" t="n">
        <f aca="false">IMPERMEABILIZAÇÃO!E62</f>
        <v>0</v>
      </c>
      <c r="BN19" s="93" t="n">
        <f aca="false">IMPERMEABILIZAÇÃO!E63</f>
        <v>0</v>
      </c>
      <c r="BO19" s="93" t="n">
        <f aca="false">IMPERMEABILIZAÇÃO!E64</f>
        <v>0</v>
      </c>
      <c r="BP19" s="93" t="n">
        <f aca="false">IMPERMEABILIZAÇÃO!E65</f>
        <v>0</v>
      </c>
      <c r="BQ19" s="93" t="n">
        <f aca="false">IMPERMEABILIZAÇÃO!E66</f>
        <v>0</v>
      </c>
      <c r="BR19" s="93" t="n">
        <f aca="false">IMPERMEABILIZAÇÃO!E67</f>
        <v>0</v>
      </c>
      <c r="BS19" s="93" t="n">
        <f aca="false">IMPERMEABILIZAÇÃO!E68</f>
        <v>0</v>
      </c>
      <c r="BT19" s="93" t="n">
        <f aca="false">IMPERMEABILIZAÇÃO!E69</f>
        <v>0</v>
      </c>
      <c r="BU19" s="93" t="n">
        <f aca="false">IMPERMEABILIZAÇÃO!E70</f>
        <v>0</v>
      </c>
      <c r="BV19" s="93" t="n">
        <f aca="false">IMPERMEABILIZAÇÃO!E71</f>
        <v>0</v>
      </c>
      <c r="BW19" s="93" t="n">
        <f aca="false">IMPERMEABILIZAÇÃO!E72</f>
        <v>0</v>
      </c>
      <c r="BX19" s="93" t="n">
        <f aca="false">IMPERMEABILIZAÇÃO!E73</f>
        <v>0</v>
      </c>
      <c r="BY19" s="93" t="n">
        <f aca="false">IMPERMEABILIZAÇÃO!E74</f>
        <v>0</v>
      </c>
      <c r="BZ19" s="93" t="n">
        <f aca="false">IMPERMEABILIZAÇÃO!E75</f>
        <v>0</v>
      </c>
      <c r="CA19" s="93" t="n">
        <f aca="false">IMPERMEABILIZAÇÃO!E76</f>
        <v>0</v>
      </c>
    </row>
    <row r="20" customFormat="false" ht="15" hidden="false" customHeight="false" outlineLevel="0" collapsed="false">
      <c r="A20" s="55" t="s">
        <v>290</v>
      </c>
      <c r="B20" s="55" t="s">
        <v>312</v>
      </c>
      <c r="C20" s="55" t="s">
        <v>181</v>
      </c>
      <c r="D20" s="56" t="n">
        <f aca="false">'INST. INC'!$K$5</f>
        <v>549.500224</v>
      </c>
      <c r="E20" s="45" t="n">
        <f aca="false">SUM(H20:CA20)</f>
        <v>598.646918754833</v>
      </c>
      <c r="F20" s="45" t="n">
        <f aca="false">IF(D20="","",D20-E20)</f>
        <v>-49.1466947548327</v>
      </c>
      <c r="H20" s="93" t="n">
        <f aca="false">'INST. INC'!E5</f>
        <v>0</v>
      </c>
      <c r="I20" s="93" t="n">
        <f aca="false">'INST. INC'!E6</f>
        <v>0</v>
      </c>
      <c r="J20" s="93" t="n">
        <f aca="false">'INST. INC'!E7</f>
        <v>0</v>
      </c>
      <c r="K20" s="93" t="n">
        <f aca="false">'INST. INC'!E8</f>
        <v>0</v>
      </c>
      <c r="L20" s="93" t="n">
        <f aca="false">'INST. INC'!E9</f>
        <v>0</v>
      </c>
      <c r="M20" s="93" t="n">
        <f aca="false">'INST. INC'!E10</f>
        <v>0</v>
      </c>
      <c r="N20" s="93" t="n">
        <f aca="false">'INST. INC'!E11</f>
        <v>0</v>
      </c>
      <c r="O20" s="93" t="n">
        <f aca="false">'INST. INC'!E12</f>
        <v>0</v>
      </c>
      <c r="P20" s="93" t="n">
        <f aca="false">'INST. INC'!E13</f>
        <v>0</v>
      </c>
      <c r="Q20" s="93" t="n">
        <f aca="false">'INST. INC'!E14</f>
        <v>0</v>
      </c>
      <c r="R20" s="93" t="n">
        <f aca="false">'INST. INC'!E15</f>
        <v>0</v>
      </c>
      <c r="S20" s="93" t="n">
        <f aca="false">'INST. INC'!E16</f>
        <v>0</v>
      </c>
      <c r="T20" s="93" t="n">
        <f aca="false">'INST. INC'!E17</f>
        <v>0</v>
      </c>
      <c r="U20" s="93" t="n">
        <f aca="false">'INST. INC'!E18</f>
        <v>0</v>
      </c>
      <c r="V20" s="93" t="n">
        <f aca="false">'INST. INC'!E19</f>
        <v>0</v>
      </c>
      <c r="W20" s="93" t="n">
        <f aca="false">'INST. INC'!E20</f>
        <v>0</v>
      </c>
      <c r="X20" s="93" t="n">
        <f aca="false">'INST. INC'!E21</f>
        <v>0</v>
      </c>
      <c r="Y20" s="93" t="n">
        <f aca="false">'INST. INC'!E22</f>
        <v>0</v>
      </c>
      <c r="Z20" s="93" t="n">
        <f aca="false">'INST. INC'!E23</f>
        <v>0</v>
      </c>
      <c r="AA20" s="93" t="n">
        <f aca="false">'INST. INC'!E24</f>
        <v>0</v>
      </c>
      <c r="AB20" s="93" t="n">
        <f aca="false">'INST. INC'!E25</f>
        <v>0</v>
      </c>
      <c r="AC20" s="93" t="n">
        <f aca="false">'INST. INC'!E26</f>
        <v>13.4129130012813</v>
      </c>
      <c r="AD20" s="93" t="n">
        <f aca="false">'INST. INC'!E27</f>
        <v>62.8204893725331</v>
      </c>
      <c r="AE20" s="93" t="n">
        <f aca="false">'INST. INC'!E28</f>
        <v>23.5561850554581</v>
      </c>
      <c r="AF20" s="93" t="n">
        <f aca="false">'INST. INC'!E29</f>
        <v>23.5587218955424</v>
      </c>
      <c r="AG20" s="93" t="n">
        <f aca="false">'INST. INC'!E30</f>
        <v>22.0109341559487</v>
      </c>
      <c r="AH20" s="93" t="n">
        <f aca="false">'INST. INC'!E31</f>
        <v>40.1814188628126</v>
      </c>
      <c r="AI20" s="93" t="n">
        <f aca="false">'INST. INC'!E32</f>
        <v>25.106221771629</v>
      </c>
      <c r="AJ20" s="93" t="n">
        <f aca="false">'INST. INC'!E33</f>
        <v>45.2255912735509</v>
      </c>
      <c r="AK20" s="93" t="n">
        <f aca="false">'INST. INC'!E34</f>
        <v>35.93972842651</v>
      </c>
      <c r="AL20" s="93" t="n">
        <f aca="false">'INST. INC'!E35</f>
        <v>57.1481806080231</v>
      </c>
      <c r="AM20" s="93" t="n">
        <f aca="false">'INST. INC'!E36</f>
        <v>47.5183969147956</v>
      </c>
      <c r="AN20" s="93" t="n">
        <f aca="false">'INST. INC'!E37</f>
        <v>39.6082174525015</v>
      </c>
      <c r="AO20" s="93" t="n">
        <f aca="false">'INST. INC'!E38</f>
        <v>11.5786684882855</v>
      </c>
      <c r="AP20" s="93" t="n">
        <f aca="false">'INST. INC'!E39</f>
        <v>4.64293142352045</v>
      </c>
      <c r="AQ20" s="93" t="n">
        <f aca="false">'INST. INC'!E40</f>
        <v>11.8652691934412</v>
      </c>
      <c r="AR20" s="93" t="n">
        <f aca="false">'INST. INC'!E41</f>
        <v>1.20372296165341</v>
      </c>
      <c r="AS20" s="93" t="n">
        <f aca="false">'INST. INC'!E42</f>
        <v>22.0682542969798</v>
      </c>
      <c r="AT20" s="93" t="n">
        <f aca="false">'INST. INC'!E43</f>
        <v>17.4826430144906</v>
      </c>
      <c r="AU20" s="93" t="n">
        <f aca="false">'INST. INC'!E44</f>
        <v>9.62978369322752</v>
      </c>
      <c r="AV20" s="93" t="n">
        <f aca="false">'INST. INC'!E45</f>
        <v>6.07593494929836</v>
      </c>
      <c r="AW20" s="93" t="n">
        <f aca="false">'INST. INC'!E46</f>
        <v>6.01861480826721</v>
      </c>
      <c r="AX20" s="93" t="n">
        <f aca="false">'INST. INC'!E47</f>
        <v>14.3300352577791</v>
      </c>
      <c r="AY20" s="93" t="n">
        <f aca="false">'INST. INC'!E48</f>
        <v>13.6421935654057</v>
      </c>
      <c r="AZ20" s="93" t="n">
        <f aca="false">'INST. INC'!E49</f>
        <v>6.99305720579628</v>
      </c>
      <c r="BA20" s="93" t="n">
        <f aca="false">'INST. INC'!E50</f>
        <v>6.01861480826721</v>
      </c>
      <c r="BB20" s="93" t="n">
        <f aca="false">'INST. INC'!E51</f>
        <v>7.45161833404513</v>
      </c>
      <c r="BC20" s="93" t="n">
        <f aca="false">'INST. INC'!E52</f>
        <v>5.15881269280052</v>
      </c>
      <c r="BD20" s="93" t="n">
        <f aca="false">'INST. INC'!E53</f>
        <v>6.47717593651614</v>
      </c>
      <c r="BE20" s="93" t="n">
        <f aca="false">'INST. INC'!E54</f>
        <v>10.4895858086943</v>
      </c>
      <c r="BF20" s="93" t="n">
        <f aca="false">'INST. INC'!E55</f>
        <v>1.43300352577791</v>
      </c>
      <c r="BG20" s="93" t="n">
        <f aca="false">'INST. INC'!E56</f>
        <v>0</v>
      </c>
      <c r="BH20" s="93" t="n">
        <f aca="false">'INST. INC'!E57</f>
        <v>0</v>
      </c>
      <c r="BI20" s="93" t="n">
        <f aca="false">'INST. INC'!E58</f>
        <v>0</v>
      </c>
      <c r="BJ20" s="93" t="n">
        <f aca="false">'INST. INC'!E59</f>
        <v>0</v>
      </c>
      <c r="BK20" s="93" t="n">
        <f aca="false">'INST. INC'!E60</f>
        <v>0</v>
      </c>
      <c r="BL20" s="93" t="n">
        <f aca="false">'INST. INC'!E61</f>
        <v>0</v>
      </c>
      <c r="BM20" s="93" t="n">
        <f aca="false">'INST. INC'!E62</f>
        <v>0</v>
      </c>
      <c r="BN20" s="93" t="n">
        <f aca="false">'INST. INC'!E63</f>
        <v>0</v>
      </c>
      <c r="BO20" s="93" t="n">
        <f aca="false">'INST. INC'!E64</f>
        <v>0</v>
      </c>
      <c r="BP20" s="93" t="n">
        <f aca="false">'INST. INC'!E65</f>
        <v>0</v>
      </c>
      <c r="BQ20" s="93" t="n">
        <f aca="false">'INST. INC'!E66</f>
        <v>0</v>
      </c>
      <c r="BR20" s="93" t="n">
        <f aca="false">'INST. INC'!E67</f>
        <v>0</v>
      </c>
      <c r="BS20" s="93" t="n">
        <f aca="false">'INST. INC'!E68</f>
        <v>0</v>
      </c>
      <c r="BT20" s="93" t="n">
        <f aca="false">'INST. INC'!E69</f>
        <v>0</v>
      </c>
      <c r="BU20" s="93" t="n">
        <f aca="false">'INST. INC'!E70</f>
        <v>0</v>
      </c>
      <c r="BV20" s="93" t="n">
        <f aca="false">'INST. INC'!E71</f>
        <v>0</v>
      </c>
      <c r="BW20" s="93" t="n">
        <f aca="false">'INST. INC'!E72</f>
        <v>0</v>
      </c>
      <c r="BX20" s="93" t="n">
        <f aca="false">'INST. INC'!E73</f>
        <v>0</v>
      </c>
      <c r="BY20" s="93" t="n">
        <f aca="false">'INST. INC'!E74</f>
        <v>0</v>
      </c>
      <c r="BZ20" s="93" t="n">
        <f aca="false">'INST. INC'!E75</f>
        <v>0</v>
      </c>
      <c r="CA20" s="93" t="n">
        <f aca="false">'INST. INC'!E76</f>
        <v>0</v>
      </c>
    </row>
    <row r="21" customFormat="false" ht="15" hidden="false" customHeight="false" outlineLevel="0" collapsed="false">
      <c r="A21" s="55" t="s">
        <v>290</v>
      </c>
      <c r="B21" s="55" t="s">
        <v>313</v>
      </c>
      <c r="C21" s="55" t="s">
        <v>77</v>
      </c>
      <c r="D21" s="56" t="n">
        <f aca="false">'INST. ELÉTRICA'!$K$5</f>
        <v>7240.910891</v>
      </c>
      <c r="E21" s="45" t="n">
        <f aca="false">SUM(H21:CA21)</f>
        <v>7202.01083860665</v>
      </c>
      <c r="F21" s="45" t="n">
        <f aca="false">IF(D21="","",D21-E21)</f>
        <v>38.9000523933482</v>
      </c>
      <c r="H21" s="93" t="n">
        <f aca="false">'INST. ELÉTRICA'!E5</f>
        <v>0</v>
      </c>
      <c r="I21" s="93" t="n">
        <f aca="false">'INST. ELÉTRICA'!E6</f>
        <v>0</v>
      </c>
      <c r="J21" s="93" t="n">
        <f aca="false">'INST. ELÉTRICA'!E7</f>
        <v>0</v>
      </c>
      <c r="K21" s="93" t="n">
        <f aca="false">'INST. ELÉTRICA'!E8</f>
        <v>0.93411666465827</v>
      </c>
      <c r="L21" s="93" t="n">
        <f aca="false">'INST. ELÉTRICA'!E9</f>
        <v>0.929324874922117</v>
      </c>
      <c r="M21" s="93" t="n">
        <f aca="false">'INST. ELÉTRICA'!E10</f>
        <v>0</v>
      </c>
      <c r="N21" s="93" t="n">
        <f aca="false">'INST. ELÉTRICA'!E11</f>
        <v>0.425173967014837</v>
      </c>
      <c r="O21" s="93" t="n">
        <f aca="false">'INST. ELÉTRICA'!E12</f>
        <v>0</v>
      </c>
      <c r="P21" s="93" t="n">
        <f aca="false">'INST. ELÉTRICA'!E13</f>
        <v>1.50960873045748</v>
      </c>
      <c r="Q21" s="93" t="n">
        <f aca="false">'INST. ELÉTRICA'!E14</f>
        <v>66.011674285147</v>
      </c>
      <c r="R21" s="93" t="n">
        <f aca="false">'INST. ELÉTRICA'!E15</f>
        <v>0.220884914051226</v>
      </c>
      <c r="S21" s="93" t="n">
        <f aca="false">'INST. ELÉTRICA'!E16</f>
        <v>0.425902370448576</v>
      </c>
      <c r="T21" s="93" t="n">
        <f aca="false">'INST. ELÉTRICA'!E17</f>
        <v>0</v>
      </c>
      <c r="U21" s="93" t="n">
        <f aca="false">'INST. ELÉTRICA'!E18</f>
        <v>2.30787139582033</v>
      </c>
      <c r="V21" s="93" t="n">
        <f aca="false">'INST. ELÉTRICA'!E19</f>
        <v>23.8968835475916</v>
      </c>
      <c r="W21" s="93" t="n">
        <f aca="false">'INST. ELÉTRICA'!E20</f>
        <v>53.5712779460239</v>
      </c>
      <c r="X21" s="93" t="n">
        <f aca="false">'INST. ELÉTRICA'!E21</f>
        <v>71.141386668699</v>
      </c>
      <c r="Y21" s="93" t="n">
        <f aca="false">'INST. ELÉTRICA'!E22</f>
        <v>115.943826016471</v>
      </c>
      <c r="Z21" s="93" t="n">
        <f aca="false">'INST. ELÉTRICA'!E23</f>
        <v>70.5413539001172</v>
      </c>
      <c r="AA21" s="93" t="n">
        <f aca="false">'INST. ELÉTRICA'!E24</f>
        <v>87.754788576183</v>
      </c>
      <c r="AB21" s="93" t="n">
        <f aca="false">'INST. ELÉTRICA'!E25</f>
        <v>92.117397865199</v>
      </c>
      <c r="AC21" s="93" t="n">
        <f aca="false">'INST. ELÉTRICA'!E26</f>
        <v>287.864991986662</v>
      </c>
      <c r="AD21" s="93" t="n">
        <f aca="false">'INST. ELÉTRICA'!E27</f>
        <v>206.472433467705</v>
      </c>
      <c r="AE21" s="93" t="n">
        <f aca="false">'INST. ELÉTRICA'!E28</f>
        <v>121.202188696817</v>
      </c>
      <c r="AF21" s="93" t="n">
        <f aca="false">'INST. ELÉTRICA'!E29</f>
        <v>35.3293947382723</v>
      </c>
      <c r="AG21" s="93" t="n">
        <f aca="false">'INST. ELÉTRICA'!E30</f>
        <v>64.8453389807812</v>
      </c>
      <c r="AH21" s="93" t="n">
        <f aca="false">'INST. ELÉTRICA'!E31</f>
        <v>109.86452875062</v>
      </c>
      <c r="AI21" s="93" t="n">
        <f aca="false">'INST. ELÉTRICA'!E32</f>
        <v>149.69042042272</v>
      </c>
      <c r="AJ21" s="93" t="n">
        <f aca="false">'INST. ELÉTRICA'!E33</f>
        <v>172.349979477536</v>
      </c>
      <c r="AK21" s="93" t="n">
        <f aca="false">'INST. ELÉTRICA'!E34</f>
        <v>141.450580766424</v>
      </c>
      <c r="AL21" s="93" t="n">
        <f aca="false">'INST. ELÉTRICA'!E35</f>
        <v>129.090821281979</v>
      </c>
      <c r="AM21" s="93" t="n">
        <f aca="false">'INST. ELÉTRICA'!E36</f>
        <v>282.901161532847</v>
      </c>
      <c r="AN21" s="93" t="n">
        <f aca="false">'INST. ELÉTRICA'!E37</f>
        <v>266.421482220254</v>
      </c>
      <c r="AO21" s="93" t="n">
        <f aca="false">'INST. ELÉTRICA'!E38</f>
        <v>491.643766159026</v>
      </c>
      <c r="AP21" s="93" t="n">
        <f aca="false">'INST. ELÉTRICA'!E39</f>
        <v>543.142764010879</v>
      </c>
      <c r="AQ21" s="93" t="n">
        <f aca="false">'INST. ELÉTRICA'!E40</f>
        <v>425.251527318647</v>
      </c>
      <c r="AR21" s="93" t="n">
        <f aca="false">'INST. ELÉTRICA'!E41</f>
        <v>260.928255782723</v>
      </c>
      <c r="AS21" s="93" t="n">
        <f aca="false">'INST. ELÉTRICA'!E42</f>
        <v>397.572263416307</v>
      </c>
      <c r="AT21" s="93" t="n">
        <f aca="false">'INST. ELÉTRICA'!E43</f>
        <v>552.755910276559</v>
      </c>
      <c r="AU21" s="93" t="n">
        <f aca="false">'INST. ELÉTRICA'!E44</f>
        <v>602.194948214337</v>
      </c>
      <c r="AV21" s="93" t="n">
        <f aca="false">'INST. ELÉTRICA'!E45</f>
        <v>223.848977329389</v>
      </c>
      <c r="AW21" s="93" t="n">
        <f aca="false">'INST. ELÉTRICA'!E46</f>
        <v>142.823887375806</v>
      </c>
      <c r="AX21" s="93" t="n">
        <f aca="false">'INST. ELÉTRICA'!E47</f>
        <v>231.402163680993</v>
      </c>
      <c r="AY21" s="93" t="n">
        <f aca="false">'INST. ELÉTRICA'!E48</f>
        <v>207.369298016796</v>
      </c>
      <c r="AZ21" s="93" t="n">
        <f aca="false">'INST. ELÉTRICA'!E49</f>
        <v>144.88384728988</v>
      </c>
      <c r="BA21" s="93" t="n">
        <f aca="false">'INST. ELÉTRICA'!E50</f>
        <v>114.67110188346</v>
      </c>
      <c r="BB21" s="93" t="n">
        <f aca="false">'INST. ELÉTRICA'!E51</f>
        <v>125.657554758522</v>
      </c>
      <c r="BC21" s="93" t="n">
        <f aca="false">'INST. ELÉTRICA'!E52</f>
        <v>64.5454106409893</v>
      </c>
      <c r="BD21" s="93" t="n">
        <f aca="false">'INST. ELÉTRICA'!E53</f>
        <v>83.0850498676562</v>
      </c>
      <c r="BE21" s="93" t="n">
        <f aca="false">'INST. ELÉTRICA'!E54</f>
        <v>35.0193185392606</v>
      </c>
      <c r="BF21" s="93" t="n">
        <f aca="false">'INST. ELÉTRICA'!E55</f>
        <v>0</v>
      </c>
      <c r="BG21" s="93" t="n">
        <f aca="false">'INST. ELÉTRICA'!E56</f>
        <v>0</v>
      </c>
      <c r="BH21" s="93" t="n">
        <f aca="false">'INST. ELÉTRICA'!E57</f>
        <v>0</v>
      </c>
      <c r="BI21" s="93" t="n">
        <f aca="false">'INST. ELÉTRICA'!E58</f>
        <v>0</v>
      </c>
      <c r="BJ21" s="93" t="n">
        <f aca="false">'INST. ELÉTRICA'!E59</f>
        <v>0</v>
      </c>
      <c r="BK21" s="93" t="n">
        <f aca="false">'INST. ELÉTRICA'!E60</f>
        <v>0</v>
      </c>
      <c r="BL21" s="93" t="n">
        <f aca="false">'INST. ELÉTRICA'!E61</f>
        <v>0</v>
      </c>
      <c r="BM21" s="93" t="n">
        <f aca="false">'INST. ELÉTRICA'!E62</f>
        <v>0</v>
      </c>
      <c r="BN21" s="93" t="n">
        <f aca="false">'INST. ELÉTRICA'!E63</f>
        <v>0</v>
      </c>
      <c r="BO21" s="93" t="n">
        <f aca="false">'INST. ELÉTRICA'!E64</f>
        <v>0</v>
      </c>
      <c r="BP21" s="93" t="n">
        <f aca="false">'INST. ELÉTRICA'!E65</f>
        <v>0</v>
      </c>
      <c r="BQ21" s="93" t="n">
        <f aca="false">'INST. ELÉTRICA'!E66</f>
        <v>0</v>
      </c>
      <c r="BR21" s="93" t="n">
        <f aca="false">'INST. ELÉTRICA'!E67</f>
        <v>0</v>
      </c>
      <c r="BS21" s="93" t="n">
        <f aca="false">'INST. ELÉTRICA'!E68</f>
        <v>0</v>
      </c>
      <c r="BT21" s="93" t="n">
        <f aca="false">'INST. ELÉTRICA'!E69</f>
        <v>0</v>
      </c>
      <c r="BU21" s="93" t="n">
        <f aca="false">'INST. ELÉTRICA'!E70</f>
        <v>0</v>
      </c>
      <c r="BV21" s="93" t="n">
        <f aca="false">'INST. ELÉTRICA'!E71</f>
        <v>0</v>
      </c>
      <c r="BW21" s="93" t="n">
        <f aca="false">'INST. ELÉTRICA'!E72</f>
        <v>0</v>
      </c>
      <c r="BX21" s="93" t="n">
        <f aca="false">'INST. ELÉTRICA'!E73</f>
        <v>0</v>
      </c>
      <c r="BY21" s="93" t="n">
        <f aca="false">'INST. ELÉTRICA'!E74</f>
        <v>0</v>
      </c>
      <c r="BZ21" s="93" t="n">
        <f aca="false">'INST. ELÉTRICA'!E75</f>
        <v>0</v>
      </c>
      <c r="CA21" s="93" t="n">
        <f aca="false">'INST. ELÉTRICA'!E76</f>
        <v>0</v>
      </c>
    </row>
    <row r="22" customFormat="false" ht="15" hidden="false" customHeight="false" outlineLevel="0" collapsed="false">
      <c r="A22" s="55" t="s">
        <v>290</v>
      </c>
      <c r="B22" s="55" t="s">
        <v>314</v>
      </c>
      <c r="C22" s="55" t="s">
        <v>184</v>
      </c>
      <c r="D22" s="56" t="n">
        <f aca="false">'INST. ESP'!$K$5</f>
        <v>4315.910939</v>
      </c>
      <c r="E22" s="45" t="n">
        <f aca="false">SUM(H22:CA22)</f>
        <v>4282.4125900097</v>
      </c>
      <c r="F22" s="45" t="n">
        <f aca="false">IF(D22="","",D22-E22)</f>
        <v>33.4983489903043</v>
      </c>
      <c r="H22" s="93" t="n">
        <f aca="false">'INST. ESP'!E5</f>
        <v>0</v>
      </c>
      <c r="I22" s="93" t="n">
        <f aca="false">'INST. ESP'!E6</f>
        <v>0</v>
      </c>
      <c r="J22" s="93" t="n">
        <f aca="false">'INST. ESP'!E7</f>
        <v>0</v>
      </c>
      <c r="K22" s="93" t="n">
        <f aca="false">'INST. ESP'!E8</f>
        <v>0</v>
      </c>
      <c r="L22" s="93" t="n">
        <f aca="false">'INST. ESP'!E9</f>
        <v>0</v>
      </c>
      <c r="M22" s="93" t="n">
        <f aca="false">'INST. ESP'!E10</f>
        <v>0</v>
      </c>
      <c r="N22" s="93" t="n">
        <f aca="false">'INST. ESP'!E11</f>
        <v>0</v>
      </c>
      <c r="O22" s="93" t="n">
        <f aca="false">'INST. ESP'!E12</f>
        <v>0</v>
      </c>
      <c r="P22" s="93" t="n">
        <f aca="false">'INST. ESP'!E13</f>
        <v>0</v>
      </c>
      <c r="Q22" s="93" t="n">
        <f aca="false">'INST. ESP'!E14</f>
        <v>0</v>
      </c>
      <c r="R22" s="93" t="n">
        <f aca="false">'INST. ESP'!E15</f>
        <v>0</v>
      </c>
      <c r="S22" s="93" t="n">
        <f aca="false">'INST. ESP'!E16</f>
        <v>0</v>
      </c>
      <c r="T22" s="93" t="n">
        <f aca="false">'INST. ESP'!E17</f>
        <v>0</v>
      </c>
      <c r="U22" s="93" t="n">
        <f aca="false">'INST. ESP'!E18</f>
        <v>0</v>
      </c>
      <c r="V22" s="93" t="n">
        <f aca="false">'INST. ESP'!E19</f>
        <v>0</v>
      </c>
      <c r="W22" s="93" t="n">
        <f aca="false">'INST. ESP'!E20</f>
        <v>0</v>
      </c>
      <c r="X22" s="93" t="n">
        <f aca="false">'INST. ESP'!E21</f>
        <v>0</v>
      </c>
      <c r="Y22" s="93" t="n">
        <f aca="false">'INST. ESP'!E22</f>
        <v>0</v>
      </c>
      <c r="Z22" s="93" t="n">
        <f aca="false">'INST. ESP'!E23</f>
        <v>0</v>
      </c>
      <c r="AA22" s="93" t="n">
        <f aca="false">'INST. ESP'!E24</f>
        <v>0</v>
      </c>
      <c r="AB22" s="93" t="n">
        <f aca="false">'INST. ESP'!E25</f>
        <v>0</v>
      </c>
      <c r="AC22" s="93" t="n">
        <f aca="false">'INST. ESP'!E26</f>
        <v>10.7060314750242</v>
      </c>
      <c r="AD22" s="93" t="n">
        <f aca="false">'INST. ESP'!E27</f>
        <v>27.4074405760621</v>
      </c>
      <c r="AE22" s="93" t="n">
        <f aca="false">'INST. ESP'!E28</f>
        <v>8.99306643902037</v>
      </c>
      <c r="AF22" s="93" t="n">
        <f aca="false">'INST. ESP'!E29</f>
        <v>84.363528023191</v>
      </c>
      <c r="AG22" s="93" t="n">
        <f aca="false">'INST. ESP'!E30</f>
        <v>127.187653923288</v>
      </c>
      <c r="AH22" s="93" t="n">
        <f aca="false">'INST. ESP'!E31</f>
        <v>185.42846514742</v>
      </c>
      <c r="AI22" s="93" t="n">
        <f aca="false">'INST. ESP'!E32</f>
        <v>321.609185509728</v>
      </c>
      <c r="AJ22" s="93" t="n">
        <f aca="false">'INST. ESP'!E33</f>
        <v>349.873108603792</v>
      </c>
      <c r="AK22" s="93" t="n">
        <f aca="false">'INST. ESP'!E34</f>
        <v>331.45873446675</v>
      </c>
      <c r="AL22" s="93" t="n">
        <f aca="false">'INST. ESP'!E35</f>
        <v>447.940356915014</v>
      </c>
      <c r="AM22" s="93" t="n">
        <f aca="false">'INST. ESP'!E36</f>
        <v>544.722881449233</v>
      </c>
      <c r="AN22" s="93" t="n">
        <f aca="false">'INST. ESP'!E37</f>
        <v>167.014091010378</v>
      </c>
      <c r="AO22" s="93" t="n">
        <f aca="false">'INST. ESP'!E38</f>
        <v>173.009468636392</v>
      </c>
      <c r="AP22" s="93" t="n">
        <f aca="false">'INST. ESP'!E39</f>
        <v>232.963244896527</v>
      </c>
      <c r="AQ22" s="93" t="n">
        <f aca="false">'INST. ESP'!E40</f>
        <v>166.157608492377</v>
      </c>
      <c r="AR22" s="93" t="n">
        <f aca="false">'INST. ESP'!E41</f>
        <v>494.190412887119</v>
      </c>
      <c r="AS22" s="93" t="n">
        <f aca="false">'INST. ESP'!E42</f>
        <v>374.711101625848</v>
      </c>
      <c r="AT22" s="93" t="n">
        <f aca="false">'INST. ESP'!E43</f>
        <v>15.4166853240349</v>
      </c>
      <c r="AU22" s="93" t="n">
        <f aca="false">'INST. ESP'!E44</f>
        <v>191.423842773433</v>
      </c>
      <c r="AV22" s="93" t="n">
        <f aca="false">'INST. ESP'!E45</f>
        <v>1.71296503600415</v>
      </c>
      <c r="AW22" s="93" t="n">
        <f aca="false">'INST. ESP'!E46</f>
        <v>2.9976888130065</v>
      </c>
      <c r="AX22" s="93" t="n">
        <f aca="false">'INST. ESP'!E47</f>
        <v>2.14120629500534</v>
      </c>
      <c r="AY22" s="93" t="n">
        <f aca="false">'INST. ESP'!E48</f>
        <v>4.28241259000945</v>
      </c>
      <c r="AZ22" s="93" t="n">
        <f aca="false">'INST. ESP'!E49</f>
        <v>4.71065384901064</v>
      </c>
      <c r="BA22" s="93" t="n">
        <f aca="false">'INST. ESP'!E50</f>
        <v>1.28472377700296</v>
      </c>
      <c r="BB22" s="93" t="n">
        <f aca="false">'INST. ESP'!E51</f>
        <v>2.56944755400592</v>
      </c>
      <c r="BC22" s="93" t="n">
        <f aca="false">'INST. ESP'!E52</f>
        <v>1.71296503600354</v>
      </c>
      <c r="BD22" s="93" t="n">
        <f aca="false">'INST. ESP'!E53</f>
        <v>1.71296503600415</v>
      </c>
      <c r="BE22" s="93" t="n">
        <f aca="false">'INST. ESP'!E54</f>
        <v>2.9976888130065</v>
      </c>
      <c r="BF22" s="93" t="n">
        <f aca="false">'INST. ESP'!E55</f>
        <v>1.71296503600415</v>
      </c>
      <c r="BG22" s="93" t="n">
        <f aca="false">'INST. ESP'!E56</f>
        <v>0</v>
      </c>
      <c r="BH22" s="93" t="n">
        <f aca="false">'INST. ESP'!E57</f>
        <v>0</v>
      </c>
      <c r="BI22" s="93" t="n">
        <f aca="false">'INST. ESP'!E58</f>
        <v>0</v>
      </c>
      <c r="BJ22" s="93" t="n">
        <f aca="false">'INST. ESP'!E59</f>
        <v>0</v>
      </c>
      <c r="BK22" s="93" t="n">
        <f aca="false">'INST. ESP'!E60</f>
        <v>0</v>
      </c>
      <c r="BL22" s="93" t="n">
        <f aca="false">'INST. ESP'!E61</f>
        <v>0</v>
      </c>
      <c r="BM22" s="93" t="n">
        <f aca="false">'INST. ESP'!E62</f>
        <v>0</v>
      </c>
      <c r="BN22" s="93" t="n">
        <f aca="false">'INST. ESP'!E63</f>
        <v>0</v>
      </c>
      <c r="BO22" s="93" t="n">
        <f aca="false">'INST. ESP'!E64</f>
        <v>0</v>
      </c>
      <c r="BP22" s="93" t="n">
        <f aca="false">'INST. ESP'!E65</f>
        <v>0</v>
      </c>
      <c r="BQ22" s="93" t="n">
        <f aca="false">'INST. ESP'!E66</f>
        <v>0</v>
      </c>
      <c r="BR22" s="93" t="n">
        <f aca="false">'INST. ESP'!E67</f>
        <v>0</v>
      </c>
      <c r="BS22" s="93" t="n">
        <f aca="false">'INST. ESP'!E68</f>
        <v>0</v>
      </c>
      <c r="BT22" s="93" t="n">
        <f aca="false">'INST. ESP'!E69</f>
        <v>0</v>
      </c>
      <c r="BU22" s="93" t="n">
        <f aca="false">'INST. ESP'!E70</f>
        <v>0</v>
      </c>
      <c r="BV22" s="93" t="n">
        <f aca="false">'INST. ESP'!E71</f>
        <v>0</v>
      </c>
      <c r="BW22" s="93" t="n">
        <f aca="false">'INST. ESP'!E72</f>
        <v>0</v>
      </c>
      <c r="BX22" s="93" t="n">
        <f aca="false">'INST. ESP'!E73</f>
        <v>0</v>
      </c>
      <c r="BY22" s="93" t="n">
        <f aca="false">'INST. ESP'!E74</f>
        <v>0</v>
      </c>
      <c r="BZ22" s="93" t="n">
        <f aca="false">'INST. ESP'!E75</f>
        <v>0</v>
      </c>
      <c r="CA22" s="93" t="n">
        <f aca="false">'INST. ESP'!E76</f>
        <v>0</v>
      </c>
    </row>
    <row r="23" customFormat="false" ht="15" hidden="false" customHeight="false" outlineLevel="0" collapsed="false">
      <c r="A23" s="55" t="s">
        <v>290</v>
      </c>
      <c r="B23" s="55" t="s">
        <v>315</v>
      </c>
      <c r="C23" s="55" t="s">
        <v>177</v>
      </c>
      <c r="D23" s="56" t="n">
        <f aca="false">'INST. HIDRO'!$K$5</f>
        <v>4396.001794</v>
      </c>
      <c r="E23" s="45" t="n">
        <f aca="false">SUM(H23:CA23)</f>
        <v>4330.39731625946</v>
      </c>
      <c r="F23" s="45" t="n">
        <f aca="false">IF(D23="","",D23-E23)</f>
        <v>65.6044777405432</v>
      </c>
      <c r="H23" s="93" t="n">
        <f aca="false">'INST. HIDRO'!E5</f>
        <v>9.73665328200246</v>
      </c>
      <c r="I23" s="93" t="n">
        <f aca="false">'INST. HIDRO'!E6</f>
        <v>4.73280666760185</v>
      </c>
      <c r="J23" s="93" t="n">
        <f aca="false">'INST. HIDRO'!E7</f>
        <v>7.291601882814</v>
      </c>
      <c r="K23" s="93" t="n">
        <f aca="false">'INST. HIDRO'!E8</f>
        <v>0.526236733973418</v>
      </c>
      <c r="L23" s="93" t="n">
        <f aca="false">'INST. HIDRO'!E9</f>
        <v>7.23826513640792</v>
      </c>
      <c r="M23" s="93" t="n">
        <f aca="false">'INST. HIDRO'!E10</f>
        <v>3.35152313344699</v>
      </c>
      <c r="N23" s="93" t="n">
        <f aca="false">'INST. HIDRO'!E11</f>
        <v>0</v>
      </c>
      <c r="O23" s="93" t="n">
        <f aca="false">'INST. HIDRO'!E12</f>
        <v>3.49564756198207</v>
      </c>
      <c r="P23" s="93" t="n">
        <f aca="false">'INST. HIDRO'!E13</f>
        <v>1.76468267601212</v>
      </c>
      <c r="Q23" s="93" t="n">
        <f aca="false">'INST. HIDRO'!E14</f>
        <v>7.97868630650988</v>
      </c>
      <c r="R23" s="93" t="n">
        <f aca="false">'INST. HIDRO'!E15</f>
        <v>13.2296237757249</v>
      </c>
      <c r="S23" s="93" t="n">
        <f aca="false">'INST. HIDRO'!E16</f>
        <v>0.655171654157484</v>
      </c>
      <c r="T23" s="93" t="n">
        <f aca="false">'INST. HIDRO'!E17</f>
        <v>8.56629546126282</v>
      </c>
      <c r="U23" s="93" t="n">
        <f aca="false">'INST. HIDRO'!E18</f>
        <v>13.0241722957133</v>
      </c>
      <c r="V23" s="93" t="n">
        <f aca="false">'INST. HIDRO'!E19</f>
        <v>10.0549786735952</v>
      </c>
      <c r="W23" s="93" t="n">
        <f aca="false">'INST. HIDRO'!E20</f>
        <v>0.599584182247805</v>
      </c>
      <c r="X23" s="93" t="n">
        <f aca="false">'INST. HIDRO'!E21</f>
        <v>6.45244083286495</v>
      </c>
      <c r="Y23" s="93" t="n">
        <f aca="false">'INST. HIDRO'!E22</f>
        <v>87.5733673304766</v>
      </c>
      <c r="Z23" s="93" t="n">
        <f aca="false">'INST. HIDRO'!E23</f>
        <v>129.13530802153</v>
      </c>
      <c r="AA23" s="93" t="n">
        <f aca="false">'INST. HIDRO'!E24</f>
        <v>63.3255486712133</v>
      </c>
      <c r="AB23" s="93" t="n">
        <f aca="false">'INST. HIDRO'!E25</f>
        <v>57.4933398309339</v>
      </c>
      <c r="AC23" s="93" t="n">
        <f aca="false">'INST. HIDRO'!E26</f>
        <v>311.746636277869</v>
      </c>
      <c r="AD23" s="93" t="n">
        <f aca="false">'INST. HIDRO'!E27</f>
        <v>184.926443659778</v>
      </c>
      <c r="AE23" s="93" t="n">
        <f aca="false">'INST. HIDRO'!E28</f>
        <v>258.520026351858</v>
      </c>
      <c r="AF23" s="93" t="n">
        <f aca="false">'INST. HIDRO'!E29</f>
        <v>73.3233491664141</v>
      </c>
      <c r="AG23" s="93" t="n">
        <f aca="false">'INST. HIDRO'!E30</f>
        <v>128.927364924233</v>
      </c>
      <c r="AH23" s="93" t="n">
        <f aca="false">'INST. HIDRO'!E31</f>
        <v>221.154563580664</v>
      </c>
      <c r="AI23" s="93" t="n">
        <f aca="false">'INST. HIDRO'!E32</f>
        <v>292.255632753962</v>
      </c>
      <c r="AJ23" s="93" t="n">
        <f aca="false">'INST. HIDRO'!E33</f>
        <v>344.616502553521</v>
      </c>
      <c r="AK23" s="93" t="n">
        <f aca="false">'INST. HIDRO'!E34</f>
        <v>380.381758739063</v>
      </c>
      <c r="AL23" s="93" t="n">
        <f aca="false">'INST. HIDRO'!E35</f>
        <v>520.770920153424</v>
      </c>
      <c r="AM23" s="93" t="n">
        <f aca="false">'INST. HIDRO'!E36</f>
        <v>678.463739402245</v>
      </c>
      <c r="AN23" s="93" t="n">
        <f aca="false">'INST. HIDRO'!E37</f>
        <v>331.924153687153</v>
      </c>
      <c r="AO23" s="93" t="n">
        <f aca="false">'INST. HIDRO'!E38</f>
        <v>137.308137736168</v>
      </c>
      <c r="AP23" s="93" t="n">
        <f aca="false">'INST. HIDRO'!E39</f>
        <v>16.1538985571964</v>
      </c>
      <c r="AQ23" s="93" t="n">
        <f aca="false">'INST. HIDRO'!E40</f>
        <v>3.46154969082791</v>
      </c>
      <c r="AR23" s="93" t="n">
        <f aca="false">'INST. HIDRO'!E41</f>
        <v>9.84435830668623</v>
      </c>
      <c r="AS23" s="93" t="n">
        <f aca="false">'INST. HIDRO'!E42</f>
        <v>0</v>
      </c>
      <c r="AT23" s="93" t="n">
        <f aca="false">'INST. HIDRO'!E43</f>
        <v>0</v>
      </c>
      <c r="AU23" s="93" t="n">
        <f aca="false">'INST. HIDRO'!E44</f>
        <v>0</v>
      </c>
      <c r="AV23" s="93" t="n">
        <f aca="false">'INST. HIDRO'!E45</f>
        <v>0</v>
      </c>
      <c r="AW23" s="93" t="n">
        <f aca="false">'INST. HIDRO'!E46</f>
        <v>0</v>
      </c>
      <c r="AX23" s="93" t="n">
        <f aca="false">'INST. HIDRO'!E47</f>
        <v>0</v>
      </c>
      <c r="AY23" s="93" t="n">
        <f aca="false">'INST. HIDRO'!E48</f>
        <v>0</v>
      </c>
      <c r="AZ23" s="93" t="n">
        <f aca="false">'INST. HIDRO'!E49</f>
        <v>0.392346607920956</v>
      </c>
      <c r="BA23" s="93" t="n">
        <f aca="false">'INST. HIDRO'!E50</f>
        <v>0</v>
      </c>
      <c r="BB23" s="93" t="n">
        <f aca="false">'INST. HIDRO'!E51</f>
        <v>0</v>
      </c>
      <c r="BC23" s="93" t="n">
        <f aca="false">'INST. HIDRO'!E52</f>
        <v>0</v>
      </c>
      <c r="BD23" s="93" t="n">
        <f aca="false">'INST. HIDRO'!E53</f>
        <v>0</v>
      </c>
      <c r="BE23" s="93" t="n">
        <f aca="false">'INST. HIDRO'!E54</f>
        <v>0</v>
      </c>
      <c r="BF23" s="93" t="n">
        <f aca="false">'INST. HIDRO'!E55</f>
        <v>0</v>
      </c>
      <c r="BG23" s="93" t="n">
        <f aca="false">'INST. HIDRO'!E56</f>
        <v>0</v>
      </c>
      <c r="BH23" s="93" t="n">
        <f aca="false">'INST. HIDRO'!E57</f>
        <v>0</v>
      </c>
      <c r="BI23" s="93" t="n">
        <f aca="false">'INST. HIDRO'!E58</f>
        <v>0</v>
      </c>
      <c r="BJ23" s="93" t="n">
        <f aca="false">'INST. HIDRO'!E59</f>
        <v>0</v>
      </c>
      <c r="BK23" s="93" t="n">
        <f aca="false">'INST. HIDRO'!E60</f>
        <v>0</v>
      </c>
      <c r="BL23" s="93" t="n">
        <f aca="false">'INST. HIDRO'!E61</f>
        <v>0</v>
      </c>
      <c r="BM23" s="93" t="n">
        <f aca="false">'INST. HIDRO'!E62</f>
        <v>0</v>
      </c>
      <c r="BN23" s="93" t="n">
        <f aca="false">'INST. HIDRO'!E63</f>
        <v>0</v>
      </c>
      <c r="BO23" s="93" t="n">
        <f aca="false">'INST. HIDRO'!E64</f>
        <v>0</v>
      </c>
      <c r="BP23" s="93" t="n">
        <f aca="false">'INST. HIDRO'!E65</f>
        <v>0</v>
      </c>
      <c r="BQ23" s="93" t="n">
        <f aca="false">'INST. HIDRO'!E66</f>
        <v>0</v>
      </c>
      <c r="BR23" s="93" t="n">
        <f aca="false">'INST. HIDRO'!E67</f>
        <v>0</v>
      </c>
      <c r="BS23" s="93" t="n">
        <f aca="false">'INST. HIDRO'!E68</f>
        <v>0</v>
      </c>
      <c r="BT23" s="93" t="n">
        <f aca="false">'INST. HIDRO'!E69</f>
        <v>0</v>
      </c>
      <c r="BU23" s="93" t="n">
        <f aca="false">'INST. HIDRO'!E70</f>
        <v>0</v>
      </c>
      <c r="BV23" s="93" t="n">
        <f aca="false">'INST. HIDRO'!E71</f>
        <v>0</v>
      </c>
      <c r="BW23" s="93" t="n">
        <f aca="false">'INST. HIDRO'!E72</f>
        <v>0</v>
      </c>
      <c r="BX23" s="93" t="n">
        <f aca="false">'INST. HIDRO'!E73</f>
        <v>0</v>
      </c>
      <c r="BY23" s="93" t="n">
        <f aca="false">'INST. HIDRO'!E74</f>
        <v>0</v>
      </c>
      <c r="BZ23" s="93" t="n">
        <f aca="false">'INST. HIDRO'!E75</f>
        <v>0</v>
      </c>
      <c r="CA23" s="93" t="n">
        <f aca="false">'INST. HIDRO'!E76</f>
        <v>0</v>
      </c>
    </row>
    <row r="24" customFormat="false" ht="15" hidden="false" customHeight="false" outlineLevel="0" collapsed="false">
      <c r="A24" s="55" t="s">
        <v>290</v>
      </c>
      <c r="B24" s="55" t="s">
        <v>316</v>
      </c>
      <c r="C24" s="55" t="s">
        <v>317</v>
      </c>
      <c r="E24" s="45" t="n">
        <f aca="false">SUM(H24:CA24)</f>
        <v>0</v>
      </c>
      <c r="F24" s="45" t="str">
        <f aca="false">IF(D24="","",D24-E24)</f>
        <v/>
      </c>
    </row>
    <row r="25" customFormat="false" ht="15" hidden="false" customHeight="false" outlineLevel="0" collapsed="false">
      <c r="A25" s="55" t="s">
        <v>290</v>
      </c>
      <c r="B25" s="55" t="s">
        <v>318</v>
      </c>
      <c r="C25" s="55" t="s">
        <v>136</v>
      </c>
      <c r="D25" s="56" t="n">
        <f aca="false">'LIG. PROVISÓRIAS'!$K$5</f>
        <v>42.430825</v>
      </c>
      <c r="E25" s="45" t="n">
        <f aca="false">SUM(H25:CA25)</f>
        <v>42.2720946478391</v>
      </c>
      <c r="F25" s="45" t="n">
        <f aca="false">IF(D25="","",D25-E25)</f>
        <v>0.158730352160944</v>
      </c>
      <c r="H25" s="93" t="n">
        <f aca="false">'LIG. PROVISÓRIAS'!E5</f>
        <v>0</v>
      </c>
      <c r="I25" s="93" t="n">
        <f aca="false">'LIG. PROVISÓRIAS'!E6</f>
        <v>0</v>
      </c>
      <c r="J25" s="93" t="n">
        <f aca="false">'LIG. PROVISÓRIAS'!E7</f>
        <v>0</v>
      </c>
      <c r="K25" s="93" t="n">
        <f aca="false">'LIG. PROVISÓRIAS'!E8</f>
        <v>0</v>
      </c>
      <c r="L25" s="93" t="n">
        <f aca="false">'LIG. PROVISÓRIAS'!E9</f>
        <v>0</v>
      </c>
      <c r="M25" s="93" t="n">
        <f aca="false">'LIG. PROVISÓRIAS'!E10</f>
        <v>0</v>
      </c>
      <c r="N25" s="93" t="n">
        <f aca="false">'LIG. PROVISÓRIAS'!E11</f>
        <v>0</v>
      </c>
      <c r="O25" s="93" t="n">
        <f aca="false">'LIG. PROVISÓRIAS'!E12</f>
        <v>0</v>
      </c>
      <c r="P25" s="93" t="n">
        <f aca="false">'LIG. PROVISÓRIAS'!E13</f>
        <v>0</v>
      </c>
      <c r="Q25" s="93" t="n">
        <f aca="false">'LIG. PROVISÓRIAS'!E14</f>
        <v>0</v>
      </c>
      <c r="R25" s="93" t="n">
        <f aca="false">'LIG. PROVISÓRIAS'!E15</f>
        <v>1.48113151978638</v>
      </c>
      <c r="S25" s="93" t="n">
        <f aca="false">'LIG. PROVISÓRIAS'!E16</f>
        <v>0.0329788770374166</v>
      </c>
      <c r="T25" s="93" t="n">
        <f aca="false">'LIG. PROVISÓRIAS'!E17</f>
        <v>0</v>
      </c>
      <c r="U25" s="93" t="n">
        <f aca="false">'LIG. PROVISÓRIAS'!E18</f>
        <v>0</v>
      </c>
      <c r="V25" s="93" t="n">
        <f aca="false">'LIG. PROVISÓRIAS'!E19</f>
        <v>2.5393375634129</v>
      </c>
      <c r="W25" s="93" t="n">
        <f aca="false">'LIG. PROVISÓRIAS'!E20</f>
        <v>2.52569594950532</v>
      </c>
      <c r="X25" s="93" t="n">
        <f aca="false">'LIG. PROVISÓRIAS'!E21</f>
        <v>0.534798499903148</v>
      </c>
      <c r="Y25" s="93" t="n">
        <f aca="false">'LIG. PROVISÓRIAS'!E22</f>
        <v>9.91583346121611</v>
      </c>
      <c r="Z25" s="93" t="n">
        <f aca="false">'LIG. PROVISÓRIAS'!E23</f>
        <v>0</v>
      </c>
      <c r="AA25" s="93" t="n">
        <f aca="false">'LIG. PROVISÓRIAS'!E24</f>
        <v>0</v>
      </c>
      <c r="AB25" s="93" t="n">
        <f aca="false">'LIG. PROVISÓRIAS'!E25</f>
        <v>0</v>
      </c>
      <c r="AC25" s="93" t="n">
        <f aca="false">'LIG. PROVISÓRIAS'!E26</f>
        <v>0.724714670380865</v>
      </c>
      <c r="AD25" s="93" t="n">
        <f aca="false">'LIG. PROVISÓRIAS'!E27</f>
        <v>5.67502267669444</v>
      </c>
      <c r="AE25" s="93" t="n">
        <f aca="false">'LIG. PROVISÓRIAS'!E28</f>
        <v>0.724714670380865</v>
      </c>
      <c r="AF25" s="93" t="n">
        <f aca="false">'LIG. PROVISÓRIAS'!E29</f>
        <v>0.724714670380865</v>
      </c>
      <c r="AG25" s="93" t="n">
        <f aca="false">'LIG. PROVISÓRIAS'!E30</f>
        <v>0.724714670380865</v>
      </c>
      <c r="AH25" s="93" t="n">
        <f aca="false">'LIG. PROVISÓRIAS'!E31</f>
        <v>0.724714670380865</v>
      </c>
      <c r="AI25" s="93" t="n">
        <f aca="false">'LIG. PROVISÓRIAS'!E32</f>
        <v>0.724714670380865</v>
      </c>
      <c r="AJ25" s="93" t="n">
        <f aca="false">'LIG. PROVISÓRIAS'!E33</f>
        <v>0.724714670380865</v>
      </c>
      <c r="AK25" s="93" t="n">
        <f aca="false">'LIG. PROVISÓRIAS'!E34</f>
        <v>0.724714670380865</v>
      </c>
      <c r="AL25" s="93" t="n">
        <f aca="false">'LIG. PROVISÓRIAS'!E35</f>
        <v>0.724714670380865</v>
      </c>
      <c r="AM25" s="93" t="n">
        <f aca="false">'LIG. PROVISÓRIAS'!E36</f>
        <v>0.724714670380865</v>
      </c>
      <c r="AN25" s="93" t="n">
        <f aca="false">'LIG. PROVISÓRIAS'!E37</f>
        <v>0.724714670380865</v>
      </c>
      <c r="AO25" s="93" t="n">
        <f aca="false">'LIG. PROVISÓRIAS'!E38</f>
        <v>0.724714670380865</v>
      </c>
      <c r="AP25" s="93" t="n">
        <f aca="false">'LIG. PROVISÓRIAS'!E39</f>
        <v>0.724714670380865</v>
      </c>
      <c r="AQ25" s="93" t="n">
        <f aca="false">'LIG. PROVISÓRIAS'!E40</f>
        <v>0.724714670380865</v>
      </c>
      <c r="AR25" s="93" t="n">
        <f aca="false">'LIG. PROVISÓRIAS'!E41</f>
        <v>0.724714670380865</v>
      </c>
      <c r="AS25" s="93" t="n">
        <f aca="false">'LIG. PROVISÓRIAS'!E42</f>
        <v>0.724714670380865</v>
      </c>
      <c r="AT25" s="93" t="n">
        <f aca="false">'LIG. PROVISÓRIAS'!E43</f>
        <v>0.724714670380865</v>
      </c>
      <c r="AU25" s="93" t="n">
        <f aca="false">'LIG. PROVISÓRIAS'!E44</f>
        <v>0.724714670380865</v>
      </c>
      <c r="AV25" s="93" t="n">
        <f aca="false">'LIG. PROVISÓRIAS'!E45</f>
        <v>0.724714670380865</v>
      </c>
      <c r="AW25" s="93" t="n">
        <f aca="false">'LIG. PROVISÓRIAS'!E46</f>
        <v>0.724714670380865</v>
      </c>
      <c r="AX25" s="93" t="n">
        <f aca="false">'LIG. PROVISÓRIAS'!E47</f>
        <v>0.724714670380865</v>
      </c>
      <c r="AY25" s="93" t="n">
        <f aca="false">'LIG. PROVISÓRIAS'!E48</f>
        <v>0.724714670380865</v>
      </c>
      <c r="AZ25" s="93" t="n">
        <f aca="false">'LIG. PROVISÓRIAS'!E49</f>
        <v>0.724714670380865</v>
      </c>
      <c r="BA25" s="93" t="n">
        <f aca="false">'LIG. PROVISÓRIAS'!E50</f>
        <v>0.724714670380865</v>
      </c>
      <c r="BB25" s="93" t="n">
        <f aca="false">'LIG. PROVISÓRIAS'!E51</f>
        <v>0.724714670380865</v>
      </c>
      <c r="BC25" s="93" t="n">
        <f aca="false">'LIG. PROVISÓRIAS'!E52</f>
        <v>0.724714670380865</v>
      </c>
      <c r="BD25" s="93" t="n">
        <f aca="false">'LIG. PROVISÓRIAS'!E53</f>
        <v>0.724714670380865</v>
      </c>
      <c r="BE25" s="93" t="n">
        <f aca="false">'LIG. PROVISÓRIAS'!E54</f>
        <v>0</v>
      </c>
      <c r="BF25" s="93" t="n">
        <f aca="false">'LIG. PROVISÓRIAS'!E55</f>
        <v>0</v>
      </c>
      <c r="BG25" s="93" t="n">
        <f aca="false">'LIG. PROVISÓRIAS'!E56</f>
        <v>0</v>
      </c>
      <c r="BH25" s="93" t="n">
        <f aca="false">'LIG. PROVISÓRIAS'!E57</f>
        <v>0</v>
      </c>
      <c r="BI25" s="93" t="n">
        <f aca="false">'LIG. PROVISÓRIAS'!E58</f>
        <v>0</v>
      </c>
      <c r="BJ25" s="93" t="n">
        <f aca="false">'LIG. PROVISÓRIAS'!E59</f>
        <v>0</v>
      </c>
      <c r="BK25" s="93" t="n">
        <f aca="false">'LIG. PROVISÓRIAS'!E60</f>
        <v>0</v>
      </c>
      <c r="BL25" s="93" t="n">
        <f aca="false">'LIG. PROVISÓRIAS'!E61</f>
        <v>0</v>
      </c>
      <c r="BM25" s="93" t="n">
        <f aca="false">'LIG. PROVISÓRIAS'!E62</f>
        <v>0</v>
      </c>
      <c r="BN25" s="93" t="n">
        <f aca="false">'LIG. PROVISÓRIAS'!E63</f>
        <v>0</v>
      </c>
      <c r="BO25" s="93" t="n">
        <f aca="false">'LIG. PROVISÓRIAS'!E64</f>
        <v>0</v>
      </c>
      <c r="BP25" s="93" t="n">
        <f aca="false">'LIG. PROVISÓRIAS'!E65</f>
        <v>0</v>
      </c>
      <c r="BQ25" s="93" t="n">
        <f aca="false">'LIG. PROVISÓRIAS'!E66</f>
        <v>0</v>
      </c>
      <c r="BR25" s="93" t="n">
        <f aca="false">'LIG. PROVISÓRIAS'!E67</f>
        <v>0</v>
      </c>
      <c r="BS25" s="93" t="n">
        <f aca="false">'LIG. PROVISÓRIAS'!E68</f>
        <v>0</v>
      </c>
      <c r="BT25" s="93" t="n">
        <f aca="false">'LIG. PROVISÓRIAS'!E69</f>
        <v>0</v>
      </c>
      <c r="BU25" s="93" t="n">
        <f aca="false">'LIG. PROVISÓRIAS'!E70</f>
        <v>0</v>
      </c>
      <c r="BV25" s="93" t="n">
        <f aca="false">'LIG. PROVISÓRIAS'!E71</f>
        <v>0</v>
      </c>
      <c r="BW25" s="93" t="n">
        <f aca="false">'LIG. PROVISÓRIAS'!E72</f>
        <v>0</v>
      </c>
      <c r="BX25" s="93" t="n">
        <f aca="false">'LIG. PROVISÓRIAS'!E73</f>
        <v>0</v>
      </c>
      <c r="BY25" s="93" t="n">
        <f aca="false">'LIG. PROVISÓRIAS'!E74</f>
        <v>0</v>
      </c>
      <c r="BZ25" s="93" t="n">
        <f aca="false">'LIG. PROVISÓRIAS'!E75</f>
        <v>0</v>
      </c>
      <c r="CA25" s="93" t="n">
        <f aca="false">'LIG. PROVISÓRIAS'!E76</f>
        <v>0</v>
      </c>
    </row>
    <row r="26" customFormat="false" ht="15" hidden="false" customHeight="false" outlineLevel="0" collapsed="false">
      <c r="A26" s="55" t="s">
        <v>290</v>
      </c>
      <c r="B26" s="55" t="s">
        <v>319</v>
      </c>
      <c r="C26" s="55" t="s">
        <v>230</v>
      </c>
      <c r="D26" s="56" t="n">
        <f aca="false">LIMPEZA!$K$5</f>
        <v>619.25415</v>
      </c>
      <c r="E26" s="45" t="n">
        <f aca="false">SUM(H26:CA26)</f>
        <v>614.447750627171</v>
      </c>
      <c r="F26" s="45" t="n">
        <f aca="false">IF(D26="","",D26-E26)</f>
        <v>4.80639937282865</v>
      </c>
      <c r="H26" s="93" t="n">
        <f aca="false">LIMPEZA!E5</f>
        <v>0</v>
      </c>
      <c r="I26" s="93" t="n">
        <f aca="false">LIMPEZA!E6</f>
        <v>0</v>
      </c>
      <c r="J26" s="93" t="n">
        <f aca="false">LIMPEZA!E7</f>
        <v>0</v>
      </c>
      <c r="K26" s="93" t="n">
        <f aca="false">LIMPEZA!E8</f>
        <v>0</v>
      </c>
      <c r="L26" s="93" t="n">
        <f aca="false">LIMPEZA!E9</f>
        <v>0</v>
      </c>
      <c r="M26" s="93" t="n">
        <f aca="false">LIMPEZA!E10</f>
        <v>0</v>
      </c>
      <c r="N26" s="93" t="n">
        <f aca="false">LIMPEZA!E11</f>
        <v>0</v>
      </c>
      <c r="O26" s="93" t="n">
        <f aca="false">LIMPEZA!E12</f>
        <v>0</v>
      </c>
      <c r="P26" s="93" t="n">
        <f aca="false">LIMPEZA!E13</f>
        <v>0</v>
      </c>
      <c r="Q26" s="93" t="n">
        <f aca="false">LIMPEZA!E14</f>
        <v>0</v>
      </c>
      <c r="R26" s="93" t="n">
        <f aca="false">LIMPEZA!E15</f>
        <v>0</v>
      </c>
      <c r="S26" s="93" t="n">
        <f aca="false">LIMPEZA!E16</f>
        <v>0</v>
      </c>
      <c r="T26" s="93" t="n">
        <f aca="false">LIMPEZA!E17</f>
        <v>0</v>
      </c>
      <c r="U26" s="93" t="n">
        <f aca="false">LIMPEZA!E18</f>
        <v>0</v>
      </c>
      <c r="V26" s="93" t="n">
        <f aca="false">LIMPEZA!E19</f>
        <v>0</v>
      </c>
      <c r="W26" s="93" t="n">
        <f aca="false">LIMPEZA!E20</f>
        <v>0</v>
      </c>
      <c r="X26" s="93" t="n">
        <f aca="false">LIMPEZA!E21</f>
        <v>0</v>
      </c>
      <c r="Y26" s="93" t="n">
        <f aca="false">LIMPEZA!E22</f>
        <v>0</v>
      </c>
      <c r="Z26" s="93" t="n">
        <f aca="false">LIMPEZA!E23</f>
        <v>0</v>
      </c>
      <c r="AA26" s="93" t="n">
        <f aca="false">LIMPEZA!E24</f>
        <v>0</v>
      </c>
      <c r="AB26" s="93" t="n">
        <f aca="false">LIMPEZA!E25</f>
        <v>0</v>
      </c>
      <c r="AC26" s="93" t="n">
        <f aca="false">LIMPEZA!E26</f>
        <v>0</v>
      </c>
      <c r="AD26" s="93" t="n">
        <f aca="false">LIMPEZA!E27</f>
        <v>0</v>
      </c>
      <c r="AE26" s="93" t="n">
        <f aca="false">LIMPEZA!E28</f>
        <v>0</v>
      </c>
      <c r="AF26" s="93" t="n">
        <f aca="false">LIMPEZA!E29</f>
        <v>0</v>
      </c>
      <c r="AG26" s="93" t="n">
        <f aca="false">LIMPEZA!E30</f>
        <v>0</v>
      </c>
      <c r="AH26" s="93" t="n">
        <f aca="false">LIMPEZA!E31</f>
        <v>0</v>
      </c>
      <c r="AI26" s="93" t="n">
        <f aca="false">LIMPEZA!E32</f>
        <v>2.76501487782227</v>
      </c>
      <c r="AJ26" s="93" t="n">
        <f aca="false">LIMPEZA!E33</f>
        <v>8.6022685087804</v>
      </c>
      <c r="AK26" s="93" t="n">
        <f aca="false">LIMPEZA!E34</f>
        <v>0</v>
      </c>
      <c r="AL26" s="93" t="n">
        <f aca="false">LIMPEZA!E35</f>
        <v>5.28425065539367</v>
      </c>
      <c r="AM26" s="93" t="n">
        <f aca="false">LIMPEZA!E36</f>
        <v>6.083032731209</v>
      </c>
      <c r="AN26" s="93" t="n">
        <f aca="false">LIMPEZA!E37</f>
        <v>0</v>
      </c>
      <c r="AO26" s="93" t="n">
        <f aca="false">LIMPEZA!E38</f>
        <v>4.3011342543902</v>
      </c>
      <c r="AP26" s="93" t="n">
        <f aca="false">LIMPEZA!E39</f>
        <v>7.12759390727518</v>
      </c>
      <c r="AQ26" s="93" t="n">
        <f aca="false">LIMPEZA!E40</f>
        <v>9.15527148434486</v>
      </c>
      <c r="AR26" s="93" t="n">
        <f aca="false">LIMPEZA!E41</f>
        <v>13.5178505137978</v>
      </c>
      <c r="AS26" s="93" t="n">
        <f aca="false">LIMPEZA!E42</f>
        <v>34.1632949348707</v>
      </c>
      <c r="AT26" s="93" t="n">
        <f aca="false">LIMPEZA!E43</f>
        <v>27.4043696779718</v>
      </c>
      <c r="AU26" s="93" t="n">
        <f aca="false">LIMPEZA!E44</f>
        <v>94.7478431467098</v>
      </c>
      <c r="AV26" s="93" t="n">
        <f aca="false">LIMPEZA!E45</f>
        <v>96.8984102739049</v>
      </c>
      <c r="AW26" s="93" t="n">
        <f aca="false">LIMPEZA!E46</f>
        <v>114.348726391717</v>
      </c>
      <c r="AX26" s="93" t="n">
        <f aca="false">LIMPEZA!E47</f>
        <v>30.7838323064213</v>
      </c>
      <c r="AY26" s="93" t="n">
        <f aca="false">LIMPEZA!E48</f>
        <v>27.4658144530346</v>
      </c>
      <c r="AZ26" s="93" t="n">
        <f aca="false">LIMPEZA!E49</f>
        <v>34.3476292600589</v>
      </c>
      <c r="BA26" s="93" t="n">
        <f aca="false">LIMPEZA!E50</f>
        <v>21.8128951472646</v>
      </c>
      <c r="BB26" s="93" t="n">
        <f aca="false">LIMPEZA!E51</f>
        <v>19.8466623452577</v>
      </c>
      <c r="BC26" s="93" t="n">
        <f aca="false">LIMPEZA!E52</f>
        <v>17.9418743183134</v>
      </c>
      <c r="BD26" s="93" t="n">
        <f aca="false">LIMPEZA!E53</f>
        <v>17.2045370175608</v>
      </c>
      <c r="BE26" s="93" t="n">
        <f aca="false">LIMPEZA!E54</f>
        <v>13.456405738735</v>
      </c>
      <c r="BF26" s="93" t="n">
        <f aca="false">LIMPEZA!E55</f>
        <v>7.18903868233792</v>
      </c>
      <c r="BG26" s="93" t="n">
        <f aca="false">LIMPEZA!E56</f>
        <v>0</v>
      </c>
      <c r="BH26" s="93" t="n">
        <f aca="false">LIMPEZA!E57</f>
        <v>0</v>
      </c>
      <c r="BI26" s="93" t="n">
        <f aca="false">LIMPEZA!E58</f>
        <v>0</v>
      </c>
      <c r="BJ26" s="93" t="n">
        <f aca="false">LIMPEZA!E59</f>
        <v>0</v>
      </c>
      <c r="BK26" s="93" t="n">
        <f aca="false">LIMPEZA!E60</f>
        <v>0</v>
      </c>
      <c r="BL26" s="93" t="n">
        <f aca="false">LIMPEZA!E61</f>
        <v>0</v>
      </c>
      <c r="BM26" s="93" t="n">
        <f aca="false">LIMPEZA!E62</f>
        <v>0</v>
      </c>
      <c r="BN26" s="93" t="n">
        <f aca="false">LIMPEZA!E63</f>
        <v>0</v>
      </c>
      <c r="BO26" s="93" t="n">
        <f aca="false">LIMPEZA!E64</f>
        <v>0</v>
      </c>
      <c r="BP26" s="93" t="n">
        <f aca="false">LIMPEZA!E65</f>
        <v>0</v>
      </c>
      <c r="BQ26" s="93" t="n">
        <f aca="false">LIMPEZA!E66</f>
        <v>0</v>
      </c>
      <c r="BR26" s="93" t="n">
        <f aca="false">LIMPEZA!E67</f>
        <v>0</v>
      </c>
      <c r="BS26" s="93" t="n">
        <f aca="false">LIMPEZA!E68</f>
        <v>0</v>
      </c>
      <c r="BT26" s="93" t="n">
        <f aca="false">LIMPEZA!E69</f>
        <v>0</v>
      </c>
      <c r="BU26" s="93" t="n">
        <f aca="false">LIMPEZA!E70</f>
        <v>0</v>
      </c>
      <c r="BV26" s="93" t="n">
        <f aca="false">LIMPEZA!E71</f>
        <v>0</v>
      </c>
      <c r="BW26" s="93" t="n">
        <f aca="false">LIMPEZA!E72</f>
        <v>0</v>
      </c>
      <c r="BX26" s="93" t="n">
        <f aca="false">LIMPEZA!E73</f>
        <v>0</v>
      </c>
      <c r="BY26" s="93" t="n">
        <f aca="false">LIMPEZA!E74</f>
        <v>0</v>
      </c>
      <c r="BZ26" s="93" t="n">
        <f aca="false">LIMPEZA!E75</f>
        <v>0</v>
      </c>
      <c r="CA26" s="93" t="n">
        <f aca="false">LIMPEZA!E76</f>
        <v>0</v>
      </c>
    </row>
    <row r="27" customFormat="false" ht="15" hidden="false" customHeight="false" outlineLevel="0" collapsed="false">
      <c r="A27" s="55" t="s">
        <v>290</v>
      </c>
      <c r="B27" s="55" t="s">
        <v>320</v>
      </c>
      <c r="C27" s="55" t="s">
        <v>219</v>
      </c>
      <c r="D27" s="56" t="n">
        <f aca="false">LOUÇAS!$K$5</f>
        <v>959.867899</v>
      </c>
      <c r="E27" s="45" t="n">
        <f aca="false">SUM(H27:CA27)</f>
        <v>952.41779395387</v>
      </c>
      <c r="F27" s="45" t="n">
        <f aca="false">IF(D27="","",D27-E27)</f>
        <v>7.45010504613003</v>
      </c>
      <c r="H27" s="93" t="n">
        <f aca="false">LOUÇAS!E5</f>
        <v>0</v>
      </c>
      <c r="I27" s="93" t="n">
        <f aca="false">LOUÇAS!E6</f>
        <v>0</v>
      </c>
      <c r="J27" s="93" t="n">
        <f aca="false">LOUÇAS!E7</f>
        <v>0</v>
      </c>
      <c r="K27" s="93" t="n">
        <f aca="false">LOUÇAS!E8</f>
        <v>0</v>
      </c>
      <c r="L27" s="93" t="n">
        <f aca="false">LOUÇAS!E9</f>
        <v>0</v>
      </c>
      <c r="M27" s="93" t="n">
        <f aca="false">LOUÇAS!E10</f>
        <v>0</v>
      </c>
      <c r="N27" s="93" t="n">
        <f aca="false">LOUÇAS!E11</f>
        <v>0</v>
      </c>
      <c r="O27" s="93" t="n">
        <f aca="false">LOUÇAS!E12</f>
        <v>0</v>
      </c>
      <c r="P27" s="93" t="n">
        <f aca="false">LOUÇAS!E13</f>
        <v>0</v>
      </c>
      <c r="Q27" s="93" t="n">
        <f aca="false">LOUÇAS!E14</f>
        <v>0</v>
      </c>
      <c r="R27" s="93" t="n">
        <f aca="false">LOUÇAS!E15</f>
        <v>0</v>
      </c>
      <c r="S27" s="93" t="n">
        <f aca="false">LOUÇAS!E16</f>
        <v>0</v>
      </c>
      <c r="T27" s="93" t="n">
        <f aca="false">LOUÇAS!E17</f>
        <v>0</v>
      </c>
      <c r="U27" s="93" t="n">
        <f aca="false">LOUÇAS!E18</f>
        <v>0</v>
      </c>
      <c r="V27" s="93" t="n">
        <f aca="false">LOUÇAS!E19</f>
        <v>0</v>
      </c>
      <c r="W27" s="93" t="n">
        <f aca="false">LOUÇAS!E20</f>
        <v>0</v>
      </c>
      <c r="X27" s="93" t="n">
        <f aca="false">LOUÇAS!E21</f>
        <v>0</v>
      </c>
      <c r="Y27" s="93" t="n">
        <f aca="false">LOUÇAS!E22</f>
        <v>0</v>
      </c>
      <c r="Z27" s="93" t="n">
        <f aca="false">LOUÇAS!E23</f>
        <v>0</v>
      </c>
      <c r="AA27" s="93" t="n">
        <f aca="false">LOUÇAS!E24</f>
        <v>0</v>
      </c>
      <c r="AB27" s="93" t="n">
        <f aca="false">LOUÇAS!E25</f>
        <v>0</v>
      </c>
      <c r="AC27" s="93" t="n">
        <f aca="false">LOUÇAS!E26</f>
        <v>0</v>
      </c>
      <c r="AD27" s="93" t="n">
        <f aca="false">LOUÇAS!E27</f>
        <v>0</v>
      </c>
      <c r="AE27" s="93" t="n">
        <f aca="false">LOUÇAS!E28</f>
        <v>0</v>
      </c>
      <c r="AF27" s="93" t="n">
        <f aca="false">LOUÇAS!E29</f>
        <v>0</v>
      </c>
      <c r="AG27" s="93" t="n">
        <f aca="false">LOUÇAS!E30</f>
        <v>0</v>
      </c>
      <c r="AH27" s="93" t="n">
        <f aca="false">LOUÇAS!E31</f>
        <v>0</v>
      </c>
      <c r="AI27" s="93" t="n">
        <f aca="false">LOUÇAS!E32</f>
        <v>0</v>
      </c>
      <c r="AJ27" s="93" t="n">
        <f aca="false">LOUÇAS!E33</f>
        <v>2.53343133191729</v>
      </c>
      <c r="AK27" s="93" t="n">
        <f aca="false">LOUÇAS!E34</f>
        <v>9.44798451602239</v>
      </c>
      <c r="AL27" s="93" t="n">
        <f aca="false">LOUÇAS!E35</f>
        <v>20.4960309258873</v>
      </c>
      <c r="AM27" s="93" t="n">
        <f aca="false">LOUÇAS!E36</f>
        <v>19.5626614878125</v>
      </c>
      <c r="AN27" s="93" t="n">
        <f aca="false">LOUÇAS!E37</f>
        <v>18.8197756085285</v>
      </c>
      <c r="AO27" s="93" t="n">
        <f aca="false">LOUÇAS!E38</f>
        <v>41.4492223928724</v>
      </c>
      <c r="AP27" s="93" t="n">
        <f aca="false">LOUÇAS!E39</f>
        <v>63.1833964508997</v>
      </c>
      <c r="AQ27" s="93" t="n">
        <f aca="false">LOUÇAS!E40</f>
        <v>75.2410057223557</v>
      </c>
      <c r="AR27" s="93" t="n">
        <f aca="false">LOUÇAS!E41</f>
        <v>37.6966962846942</v>
      </c>
      <c r="AS27" s="93" t="n">
        <f aca="false">LOUÇAS!E42</f>
        <v>51.4115125176299</v>
      </c>
      <c r="AT27" s="93" t="n">
        <f aca="false">LOUÇAS!E43</f>
        <v>108.823257137169</v>
      </c>
      <c r="AU27" s="93" t="n">
        <f aca="false">LOUÇAS!E44</f>
        <v>82.2698490417353</v>
      </c>
      <c r="AV27" s="93" t="n">
        <f aca="false">LOUÇAS!E45</f>
        <v>63.8691372625465</v>
      </c>
      <c r="AW27" s="93" t="n">
        <f aca="false">LOUÇAS!E46</f>
        <v>53.640170155482</v>
      </c>
      <c r="AX27" s="93" t="n">
        <f aca="false">LOUÇAS!E47</f>
        <v>68.9359999263811</v>
      </c>
      <c r="AY27" s="93" t="n">
        <f aca="false">LOUÇAS!E48</f>
        <v>76.4220037868585</v>
      </c>
      <c r="AZ27" s="93" t="n">
        <f aca="false">LOUÇAS!E49</f>
        <v>46.7256169713769</v>
      </c>
      <c r="BA27" s="93" t="n">
        <f aca="false">LOUÇAS!E50</f>
        <v>35.2585067321723</v>
      </c>
      <c r="BB27" s="93" t="n">
        <f aca="false">LOUÇAS!E51</f>
        <v>29.1249361391093</v>
      </c>
      <c r="BC27" s="93" t="n">
        <f aca="false">LOUÇAS!E52</f>
        <v>16.8387465971044</v>
      </c>
      <c r="BD27" s="93" t="n">
        <f aca="false">LOUÇAS!E53</f>
        <v>21.4865454315993</v>
      </c>
      <c r="BE27" s="93" t="n">
        <f aca="false">LOUÇAS!E54</f>
        <v>9.18130753371529</v>
      </c>
      <c r="BF27" s="93" t="n">
        <f aca="false">LOUÇAS!E55</f>
        <v>0</v>
      </c>
      <c r="BG27" s="93" t="n">
        <f aca="false">LOUÇAS!E56</f>
        <v>0</v>
      </c>
      <c r="BH27" s="93" t="n">
        <f aca="false">LOUÇAS!E57</f>
        <v>0</v>
      </c>
      <c r="BI27" s="93" t="n">
        <f aca="false">LOUÇAS!E58</f>
        <v>0</v>
      </c>
      <c r="BJ27" s="93" t="n">
        <f aca="false">LOUÇAS!E59</f>
        <v>0</v>
      </c>
      <c r="BK27" s="93" t="n">
        <f aca="false">LOUÇAS!E60</f>
        <v>0</v>
      </c>
      <c r="BL27" s="93" t="n">
        <f aca="false">LOUÇAS!E61</f>
        <v>0</v>
      </c>
      <c r="BM27" s="93" t="n">
        <f aca="false">LOUÇAS!E62</f>
        <v>0</v>
      </c>
      <c r="BN27" s="93" t="n">
        <f aca="false">LOUÇAS!E63</f>
        <v>0</v>
      </c>
      <c r="BO27" s="93" t="n">
        <f aca="false">LOUÇAS!E64</f>
        <v>0</v>
      </c>
      <c r="BP27" s="93" t="n">
        <f aca="false">LOUÇAS!E65</f>
        <v>0</v>
      </c>
      <c r="BQ27" s="93" t="n">
        <f aca="false">LOUÇAS!E66</f>
        <v>0</v>
      </c>
      <c r="BR27" s="93" t="n">
        <f aca="false">LOUÇAS!E67</f>
        <v>0</v>
      </c>
      <c r="BS27" s="93" t="n">
        <f aca="false">LOUÇAS!E68</f>
        <v>0</v>
      </c>
      <c r="BT27" s="93" t="n">
        <f aca="false">LOUÇAS!E69</f>
        <v>0</v>
      </c>
      <c r="BU27" s="93" t="n">
        <f aca="false">LOUÇAS!E70</f>
        <v>0</v>
      </c>
      <c r="BV27" s="93" t="n">
        <f aca="false">LOUÇAS!E71</f>
        <v>0</v>
      </c>
      <c r="BW27" s="93" t="n">
        <f aca="false">LOUÇAS!E72</f>
        <v>0</v>
      </c>
      <c r="BX27" s="93" t="n">
        <f aca="false">LOUÇAS!E73</f>
        <v>0</v>
      </c>
      <c r="BY27" s="93" t="n">
        <f aca="false">LOUÇAS!E74</f>
        <v>0</v>
      </c>
      <c r="BZ27" s="93" t="n">
        <f aca="false">LOUÇAS!E75</f>
        <v>0</v>
      </c>
      <c r="CA27" s="93" t="n">
        <f aca="false">LOUÇAS!E76</f>
        <v>0</v>
      </c>
    </row>
    <row r="28" customFormat="false" ht="15" hidden="false" customHeight="false" outlineLevel="0" collapsed="false">
      <c r="A28" s="55" t="s">
        <v>290</v>
      </c>
      <c r="B28" s="55" t="s">
        <v>321</v>
      </c>
      <c r="C28" s="55" t="s">
        <v>82</v>
      </c>
      <c r="D28" s="56" t="n">
        <f aca="false">MDO!$K$5</f>
        <v>12314.822187</v>
      </c>
      <c r="E28" s="45" t="n">
        <f aca="false">SUM(H28:CA28)</f>
        <v>13142.9020972888</v>
      </c>
      <c r="F28" s="45" t="n">
        <f aca="false">IF(D28="","",D28-E28)</f>
        <v>-828.079910288789</v>
      </c>
      <c r="H28" s="93" t="n">
        <f aca="false">MDO!E5</f>
        <v>682.90674818948</v>
      </c>
      <c r="I28" s="93" t="n">
        <f aca="false">MDO!E6</f>
        <v>146.229860852131</v>
      </c>
      <c r="J28" s="93" t="n">
        <f aca="false">MDO!E7</f>
        <v>179.513918766373</v>
      </c>
      <c r="K28" s="93" t="n">
        <f aca="false">MDO!E8</f>
        <v>299.900287342178</v>
      </c>
      <c r="L28" s="93" t="n">
        <f aca="false">MDO!E9</f>
        <v>185.880602332536</v>
      </c>
      <c r="M28" s="93" t="n">
        <f aca="false">MDO!E10</f>
        <v>174.711930477526</v>
      </c>
      <c r="N28" s="93" t="n">
        <f aca="false">MDO!E11</f>
        <v>172.651426542027</v>
      </c>
      <c r="O28" s="93" t="n">
        <f aca="false">MDO!E12</f>
        <v>185.752108063721</v>
      </c>
      <c r="P28" s="93" t="n">
        <f aca="false">MDO!E13</f>
        <v>185.13763390663</v>
      </c>
      <c r="Q28" s="93" t="n">
        <f aca="false">MDO!E14</f>
        <v>186.59931880858</v>
      </c>
      <c r="R28" s="93" t="n">
        <f aca="false">MDO!E15</f>
        <v>214.951642565668</v>
      </c>
      <c r="S28" s="93" t="n">
        <f aca="false">MDO!E16</f>
        <v>223.336814527677</v>
      </c>
      <c r="T28" s="93" t="n">
        <f aca="false">MDO!E17</f>
        <v>258.917869888394</v>
      </c>
      <c r="U28" s="93" t="n">
        <f aca="false">MDO!E18</f>
        <v>247.9991608975</v>
      </c>
      <c r="V28" s="93" t="n">
        <f aca="false">MDO!E19</f>
        <v>213.821832015162</v>
      </c>
      <c r="W28" s="93" t="n">
        <f aca="false">MDO!E20</f>
        <v>256.714053533529</v>
      </c>
      <c r="X28" s="93" t="n">
        <f aca="false">MDO!E21</f>
        <v>246.630434437448</v>
      </c>
      <c r="Y28" s="93" t="n">
        <f aca="false">MDO!E22</f>
        <v>323.774879101594</v>
      </c>
      <c r="Z28" s="93" t="n">
        <f aca="false">MDO!E23</f>
        <v>316.570623617392</v>
      </c>
      <c r="AA28" s="93" t="n">
        <f aca="false">MDO!E24</f>
        <v>329.309314973018</v>
      </c>
      <c r="AB28" s="93" t="n">
        <f aca="false">MDO!E25</f>
        <v>345.778189189669</v>
      </c>
      <c r="AC28" s="93" t="n">
        <f aca="false">MDO!E26</f>
        <v>499.277995456806</v>
      </c>
      <c r="AD28" s="93" t="n">
        <f aca="false">MDO!E27</f>
        <v>400.506705029406</v>
      </c>
      <c r="AE28" s="93" t="n">
        <f aca="false">MDO!E28</f>
        <v>373.612714537132</v>
      </c>
      <c r="AF28" s="93" t="n">
        <f aca="false">MDO!E29</f>
        <v>395.34100872635</v>
      </c>
      <c r="AG28" s="93" t="n">
        <f aca="false">MDO!E30</f>
        <v>384.852746825522</v>
      </c>
      <c r="AH28" s="93" t="n">
        <f aca="false">MDO!E31</f>
        <v>336.598208396152</v>
      </c>
      <c r="AI28" s="93" t="n">
        <f aca="false">MDO!E32</f>
        <v>320.529018893748</v>
      </c>
      <c r="AJ28" s="93" t="n">
        <f aca="false">MDO!E33</f>
        <v>307.570712727227</v>
      </c>
      <c r="AK28" s="93" t="n">
        <f aca="false">MDO!E34</f>
        <v>297.629538459498</v>
      </c>
      <c r="AL28" s="93" t="n">
        <f aca="false">MDO!E35</f>
        <v>297.629538459498</v>
      </c>
      <c r="AM28" s="93" t="n">
        <f aca="false">MDO!E36</f>
        <v>298.761065219882</v>
      </c>
      <c r="AN28" s="93" t="n">
        <f aca="false">MDO!E37</f>
        <v>293.296173043563</v>
      </c>
      <c r="AO28" s="93" t="n">
        <f aca="false">MDO!E38</f>
        <v>293.296173043563</v>
      </c>
      <c r="AP28" s="93" t="n">
        <f aca="false">MDO!E39</f>
        <v>280.045058991817</v>
      </c>
      <c r="AQ28" s="93" t="n">
        <f aca="false">MDO!E40</f>
        <v>358.903683778958</v>
      </c>
      <c r="AR28" s="93" t="n">
        <f aca="false">MDO!E41</f>
        <v>358.976762259207</v>
      </c>
      <c r="AS28" s="93" t="n">
        <f aca="false">MDO!E42</f>
        <v>259.089165809872</v>
      </c>
      <c r="AT28" s="93" t="n">
        <f aca="false">MDO!E43</f>
        <v>247.029417962767</v>
      </c>
      <c r="AU28" s="93" t="n">
        <f aca="false">MDO!E44</f>
        <v>247.029417962767</v>
      </c>
      <c r="AV28" s="93" t="n">
        <f aca="false">MDO!E45</f>
        <v>106.432658792249</v>
      </c>
      <c r="AW28" s="93" t="n">
        <f aca="false">MDO!E46</f>
        <v>106.432658792249</v>
      </c>
      <c r="AX28" s="93" t="n">
        <f aca="false">MDO!E47</f>
        <v>78.4913484421789</v>
      </c>
      <c r="AY28" s="93" t="n">
        <f aca="false">MDO!E48</f>
        <v>78.4913484421789</v>
      </c>
      <c r="AZ28" s="93" t="n">
        <f aca="false">MDO!E49</f>
        <v>78.4913484421789</v>
      </c>
      <c r="BA28" s="93" t="n">
        <f aca="false">MDO!E50</f>
        <v>78.4913484421789</v>
      </c>
      <c r="BB28" s="93" t="n">
        <f aca="false">MDO!E51</f>
        <v>78.4913484421789</v>
      </c>
      <c r="BC28" s="93" t="n">
        <f aca="false">MDO!E52</f>
        <v>107.590814399131</v>
      </c>
      <c r="BD28" s="93" t="n">
        <f aca="false">MDO!E53</f>
        <v>107.590814399131</v>
      </c>
      <c r="BE28" s="93" t="n">
        <f aca="false">MDO!E54</f>
        <v>0</v>
      </c>
      <c r="BF28" s="93" t="n">
        <f aca="false">MDO!E55</f>
        <v>0</v>
      </c>
      <c r="BG28" s="93" t="n">
        <f aca="false">MDO!E56</f>
        <v>695.334653083167</v>
      </c>
      <c r="BH28" s="93" t="n">
        <f aca="false">MDO!E57</f>
        <v>0</v>
      </c>
      <c r="BI28" s="93" t="n">
        <f aca="false">MDO!E58</f>
        <v>0</v>
      </c>
      <c r="BJ28" s="93" t="n">
        <f aca="false">MDO!E59</f>
        <v>0</v>
      </c>
      <c r="BK28" s="93" t="n">
        <f aca="false">MDO!E60</f>
        <v>0</v>
      </c>
      <c r="BL28" s="93" t="n">
        <f aca="false">MDO!E61</f>
        <v>0</v>
      </c>
      <c r="BM28" s="93" t="n">
        <f aca="false">MDO!E62</f>
        <v>0</v>
      </c>
      <c r="BN28" s="93" t="n">
        <f aca="false">MDO!E63</f>
        <v>0</v>
      </c>
      <c r="BO28" s="93" t="n">
        <f aca="false">MDO!E64</f>
        <v>0</v>
      </c>
      <c r="BP28" s="93" t="n">
        <f aca="false">MDO!E65</f>
        <v>0</v>
      </c>
      <c r="BQ28" s="93" t="n">
        <f aca="false">MDO!E66</f>
        <v>0</v>
      </c>
      <c r="BR28" s="93" t="n">
        <f aca="false">MDO!E67</f>
        <v>0</v>
      </c>
      <c r="BS28" s="93" t="n">
        <f aca="false">MDO!E68</f>
        <v>0</v>
      </c>
      <c r="BT28" s="93" t="n">
        <f aca="false">MDO!E69</f>
        <v>0</v>
      </c>
      <c r="BU28" s="93" t="n">
        <f aca="false">MDO!E70</f>
        <v>0</v>
      </c>
      <c r="BV28" s="93" t="n">
        <f aca="false">MDO!E71</f>
        <v>0</v>
      </c>
      <c r="BW28" s="93" t="n">
        <f aca="false">MDO!E72</f>
        <v>0</v>
      </c>
      <c r="BX28" s="93" t="n">
        <f aca="false">MDO!E73</f>
        <v>0</v>
      </c>
      <c r="BY28" s="93" t="n">
        <f aca="false">MDO!E74</f>
        <v>0</v>
      </c>
      <c r="BZ28" s="93" t="n">
        <f aca="false">MDO!E75</f>
        <v>0</v>
      </c>
      <c r="CA28" s="93" t="n">
        <f aca="false">MDO!E76</f>
        <v>0</v>
      </c>
    </row>
    <row r="29" customFormat="false" ht="15" hidden="false" customHeight="false" outlineLevel="0" collapsed="false">
      <c r="A29" s="55" t="s">
        <v>290</v>
      </c>
      <c r="B29" s="55" t="s">
        <v>322</v>
      </c>
      <c r="C29" s="55" t="s">
        <v>196</v>
      </c>
      <c r="D29" s="56" t="n">
        <f aca="false">MARCENARIA!$K$5</f>
        <v>1467.132128</v>
      </c>
      <c r="E29" s="45" t="n">
        <f aca="false">SUM(H29:CA29)</f>
        <v>1455.74484389399</v>
      </c>
      <c r="F29" s="45" t="n">
        <f aca="false">IF(D29="","",D29-E29)</f>
        <v>11.3872841060104</v>
      </c>
      <c r="H29" s="93" t="n">
        <f aca="false">MARCENARIA!E5</f>
        <v>0</v>
      </c>
      <c r="I29" s="93" t="n">
        <f aca="false">MARCENARIA!E6</f>
        <v>0</v>
      </c>
      <c r="J29" s="93" t="n">
        <f aca="false">MARCENARIA!E7</f>
        <v>0</v>
      </c>
      <c r="K29" s="93" t="n">
        <f aca="false">MARCENARIA!E8</f>
        <v>0</v>
      </c>
      <c r="L29" s="93" t="n">
        <f aca="false">MARCENARIA!E9</f>
        <v>0</v>
      </c>
      <c r="M29" s="93" t="n">
        <f aca="false">MARCENARIA!E10</f>
        <v>0</v>
      </c>
      <c r="N29" s="93" t="n">
        <f aca="false">MARCENARIA!E11</f>
        <v>0</v>
      </c>
      <c r="O29" s="93" t="n">
        <f aca="false">MARCENARIA!E12</f>
        <v>0</v>
      </c>
      <c r="P29" s="93" t="n">
        <f aca="false">MARCENARIA!E13</f>
        <v>0</v>
      </c>
      <c r="Q29" s="93" t="n">
        <f aca="false">MARCENARIA!E14</f>
        <v>0</v>
      </c>
      <c r="R29" s="93" t="n">
        <f aca="false">MARCENARIA!E15</f>
        <v>0</v>
      </c>
      <c r="S29" s="93" t="n">
        <f aca="false">MARCENARIA!E16</f>
        <v>0</v>
      </c>
      <c r="T29" s="93" t="n">
        <f aca="false">MARCENARIA!E17</f>
        <v>0</v>
      </c>
      <c r="U29" s="93" t="n">
        <f aca="false">MARCENARIA!E18</f>
        <v>0</v>
      </c>
      <c r="V29" s="93" t="n">
        <f aca="false">MARCENARIA!E19</f>
        <v>0</v>
      </c>
      <c r="W29" s="93" t="n">
        <f aca="false">MARCENARIA!E20</f>
        <v>0</v>
      </c>
      <c r="X29" s="93" t="n">
        <f aca="false">MARCENARIA!E21</f>
        <v>0</v>
      </c>
      <c r="Y29" s="93" t="n">
        <f aca="false">MARCENARIA!E22</f>
        <v>0</v>
      </c>
      <c r="Z29" s="93" t="n">
        <f aca="false">MARCENARIA!E23</f>
        <v>0</v>
      </c>
      <c r="AA29" s="93" t="n">
        <f aca="false">MARCENARIA!E24</f>
        <v>0</v>
      </c>
      <c r="AB29" s="93" t="n">
        <f aca="false">MARCENARIA!E25</f>
        <v>0</v>
      </c>
      <c r="AC29" s="93" t="n">
        <f aca="false">MARCENARIA!E26</f>
        <v>0</v>
      </c>
      <c r="AD29" s="93" t="n">
        <f aca="false">MARCENARIA!E27</f>
        <v>0</v>
      </c>
      <c r="AE29" s="93" t="n">
        <f aca="false">MARCENARIA!E28</f>
        <v>0</v>
      </c>
      <c r="AF29" s="93" t="n">
        <f aca="false">MARCENARIA!E29</f>
        <v>0</v>
      </c>
      <c r="AG29" s="93" t="n">
        <f aca="false">MARCENARIA!E30</f>
        <v>0</v>
      </c>
      <c r="AH29" s="93" t="n">
        <f aca="false">MARCENARIA!E31</f>
        <v>0</v>
      </c>
      <c r="AI29" s="93" t="n">
        <f aca="false">MARCENARIA!E32</f>
        <v>0</v>
      </c>
      <c r="AJ29" s="93" t="n">
        <f aca="false">MARCENARIA!E33</f>
        <v>0</v>
      </c>
      <c r="AK29" s="93" t="n">
        <f aca="false">MARCENARIA!E34</f>
        <v>0</v>
      </c>
      <c r="AL29" s="93" t="n">
        <f aca="false">MARCENARIA!E35</f>
        <v>0</v>
      </c>
      <c r="AM29" s="93" t="n">
        <f aca="false">MARCENARIA!E36</f>
        <v>71.6226463195843</v>
      </c>
      <c r="AN29" s="93" t="n">
        <f aca="false">MARCENARIA!E37</f>
        <v>86.0345202741348</v>
      </c>
      <c r="AO29" s="93" t="n">
        <f aca="false">MARCENARIA!E38</f>
        <v>0</v>
      </c>
      <c r="AP29" s="93" t="n">
        <f aca="false">MARCENARIA!E39</f>
        <v>161.296528703454</v>
      </c>
      <c r="AQ29" s="93" t="n">
        <f aca="false">MARCENARIA!E40</f>
        <v>95.3512872750563</v>
      </c>
      <c r="AR29" s="93" t="n">
        <f aca="false">MARCENARIA!E41</f>
        <v>116.750736480298</v>
      </c>
      <c r="AS29" s="93" t="n">
        <f aca="false">MARCENARIA!E42</f>
        <v>119.371077199307</v>
      </c>
      <c r="AT29" s="93" t="n">
        <f aca="false">MARCENARIA!E43</f>
        <v>89.382733415091</v>
      </c>
      <c r="AU29" s="93" t="n">
        <f aca="false">MARCENARIA!E44</f>
        <v>168.866401891703</v>
      </c>
      <c r="AV29" s="93" t="n">
        <f aca="false">MARCENARIA!E45</f>
        <v>101.465415619411</v>
      </c>
      <c r="AW29" s="93" t="n">
        <f aca="false">MARCENARIA!E46</f>
        <v>135.384270482141</v>
      </c>
      <c r="AX29" s="93" t="n">
        <f aca="false">MARCENARIA!E47</f>
        <v>71.6226463195843</v>
      </c>
      <c r="AY29" s="93" t="n">
        <f aca="false">MARCENARIA!E48</f>
        <v>89.382733415091</v>
      </c>
      <c r="AZ29" s="93" t="n">
        <f aca="false">MARCENARIA!E49</f>
        <v>89.5283078994804</v>
      </c>
      <c r="BA29" s="93" t="n">
        <f aca="false">MARCENARIA!E50</f>
        <v>59.6855385996535</v>
      </c>
      <c r="BB29" s="93" t="n">
        <f aca="false">MARCENARIA!E51</f>
        <v>0</v>
      </c>
      <c r="BC29" s="93" t="n">
        <f aca="false">MARCENARIA!E52</f>
        <v>0</v>
      </c>
      <c r="BD29" s="93" t="n">
        <f aca="false">MARCENARIA!E53</f>
        <v>0</v>
      </c>
      <c r="BE29" s="93" t="n">
        <f aca="false">MARCENARIA!E54</f>
        <v>0</v>
      </c>
      <c r="BF29" s="93" t="n">
        <f aca="false">MARCENARIA!E55</f>
        <v>0</v>
      </c>
      <c r="BG29" s="93" t="n">
        <f aca="false">MARCENARIA!E56</f>
        <v>0</v>
      </c>
      <c r="BH29" s="93" t="n">
        <f aca="false">MARCENARIA!E57</f>
        <v>0</v>
      </c>
      <c r="BI29" s="93" t="n">
        <f aca="false">MARCENARIA!E58</f>
        <v>0</v>
      </c>
      <c r="BJ29" s="93" t="n">
        <f aca="false">MARCENARIA!E59</f>
        <v>0</v>
      </c>
      <c r="BK29" s="93" t="n">
        <f aca="false">MARCENARIA!E60</f>
        <v>0</v>
      </c>
      <c r="BL29" s="93" t="n">
        <f aca="false">MARCENARIA!E61</f>
        <v>0</v>
      </c>
      <c r="BM29" s="93" t="n">
        <f aca="false">MARCENARIA!E62</f>
        <v>0</v>
      </c>
      <c r="BN29" s="93" t="n">
        <f aca="false">MARCENARIA!E63</f>
        <v>0</v>
      </c>
      <c r="BO29" s="93" t="n">
        <f aca="false">MARCENARIA!E64</f>
        <v>0</v>
      </c>
      <c r="BP29" s="93" t="n">
        <f aca="false">MARCENARIA!E65</f>
        <v>0</v>
      </c>
      <c r="BQ29" s="93" t="n">
        <f aca="false">MARCENARIA!E66</f>
        <v>0</v>
      </c>
      <c r="BR29" s="93" t="n">
        <f aca="false">MARCENARIA!E67</f>
        <v>0</v>
      </c>
      <c r="BS29" s="93" t="n">
        <f aca="false">MARCENARIA!E68</f>
        <v>0</v>
      </c>
      <c r="BT29" s="93" t="n">
        <f aca="false">MARCENARIA!E69</f>
        <v>0</v>
      </c>
      <c r="BU29" s="93" t="n">
        <f aca="false">MARCENARIA!E70</f>
        <v>0</v>
      </c>
      <c r="BV29" s="93" t="n">
        <f aca="false">MARCENARIA!E71</f>
        <v>0</v>
      </c>
      <c r="BW29" s="93" t="n">
        <f aca="false">MARCENARIA!E72</f>
        <v>0</v>
      </c>
      <c r="BX29" s="93" t="n">
        <f aca="false">MARCENARIA!E73</f>
        <v>0</v>
      </c>
      <c r="BY29" s="93" t="n">
        <f aca="false">MARCENARIA!E74</f>
        <v>0</v>
      </c>
      <c r="BZ29" s="93" t="n">
        <f aca="false">MARCENARIA!E75</f>
        <v>0</v>
      </c>
      <c r="CA29" s="93" t="n">
        <f aca="false">MARCENARIA!E76</f>
        <v>0</v>
      </c>
    </row>
    <row r="30" customFormat="false" ht="15" hidden="false" customHeight="false" outlineLevel="0" collapsed="false">
      <c r="A30" s="55" t="s">
        <v>290</v>
      </c>
      <c r="B30" s="55" t="s">
        <v>323</v>
      </c>
      <c r="C30" s="55" t="s">
        <v>324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290</v>
      </c>
      <c r="B31" s="55" t="s">
        <v>325</v>
      </c>
      <c r="C31" s="55" t="s">
        <v>227</v>
      </c>
      <c r="D31" s="56" t="n">
        <f aca="false">PAISAGISMO!$K$5</f>
        <v>2046.85503</v>
      </c>
      <c r="E31" s="45" t="n">
        <f aca="false">SUM(H31:CA31)</f>
        <v>2033.03816479593</v>
      </c>
      <c r="F31" s="45" t="n">
        <f aca="false">IF(D31="","",D31-E31)</f>
        <v>13.8168652040745</v>
      </c>
      <c r="H31" s="93" t="n">
        <f aca="false">PAISAGISMO!E5</f>
        <v>50.6593915871905</v>
      </c>
      <c r="I31" s="93" t="n">
        <f aca="false">PAISAGISMO!E6</f>
        <v>33.7379866497422</v>
      </c>
      <c r="J31" s="93" t="n">
        <f aca="false">PAISAGISMO!E7</f>
        <v>4.72833379480735</v>
      </c>
      <c r="K31" s="93" t="n">
        <f aca="false">PAISAGISMO!E8</f>
        <v>4.70983192264674</v>
      </c>
      <c r="L31" s="93" t="n">
        <f aca="false">PAISAGISMO!E9</f>
        <v>9.58294145358821</v>
      </c>
      <c r="M31" s="93" t="n">
        <f aca="false">PAISAGISMO!E10</f>
        <v>0</v>
      </c>
      <c r="N31" s="93" t="n">
        <f aca="false">PAISAGISMO!E11</f>
        <v>1.55583659647406</v>
      </c>
      <c r="O31" s="93" t="n">
        <f aca="false">PAISAGISMO!E12</f>
        <v>0</v>
      </c>
      <c r="P31" s="93" t="n">
        <f aca="false">PAISAGISMO!E13</f>
        <v>0</v>
      </c>
      <c r="Q31" s="93" t="n">
        <f aca="false">PAISAGISMO!E14</f>
        <v>0</v>
      </c>
      <c r="R31" s="93" t="n">
        <f aca="false">PAISAGISMO!E15</f>
        <v>0</v>
      </c>
      <c r="S31" s="93" t="n">
        <f aca="false">PAISAGISMO!E16</f>
        <v>7.91790854195342</v>
      </c>
      <c r="T31" s="93" t="n">
        <f aca="false">PAISAGISMO!E17</f>
        <v>0</v>
      </c>
      <c r="U31" s="93" t="n">
        <f aca="false">PAISAGISMO!E18</f>
        <v>21.8948195525433</v>
      </c>
      <c r="V31" s="93" t="n">
        <f aca="false">PAISAGISMO!E19</f>
        <v>13.5162973072542</v>
      </c>
      <c r="W31" s="93" t="n">
        <f aca="false">PAISAGISMO!E20</f>
        <v>23.5648153716261</v>
      </c>
      <c r="X31" s="93" t="n">
        <f aca="false">PAISAGISMO!E21</f>
        <v>20.2934778811926</v>
      </c>
      <c r="Y31" s="93" t="n">
        <f aca="false">PAISAGISMO!E22</f>
        <v>5.05392718158173</v>
      </c>
      <c r="Z31" s="93" t="n">
        <f aca="false">PAISAGISMO!E23</f>
        <v>0.50443488846601</v>
      </c>
      <c r="AA31" s="93" t="n">
        <f aca="false">PAISAGISMO!E24</f>
        <v>17.7176503825195</v>
      </c>
      <c r="AB31" s="93" t="n">
        <f aca="false">PAISAGISMO!E25</f>
        <v>3.47291094303368</v>
      </c>
      <c r="AC31" s="93" t="n">
        <f aca="false">PAISAGISMO!E26</f>
        <v>98.3376451581075</v>
      </c>
      <c r="AD31" s="93" t="n">
        <f aca="false">PAISAGISMO!E27</f>
        <v>56.6856225100629</v>
      </c>
      <c r="AE31" s="93" t="n">
        <f aca="false">PAISAGISMO!E28</f>
        <v>0</v>
      </c>
      <c r="AF31" s="93" t="n">
        <f aca="false">PAISAGISMO!E29</f>
        <v>0</v>
      </c>
      <c r="AG31" s="93" t="n">
        <f aca="false">PAISAGISMO!E30</f>
        <v>154.695496544637</v>
      </c>
      <c r="AH31" s="93" t="n">
        <f aca="false">PAISAGISMO!E31</f>
        <v>164.647934084572</v>
      </c>
      <c r="AI31" s="93" t="n">
        <f aca="false">PAISAGISMO!E32</f>
        <v>183.893764528511</v>
      </c>
      <c r="AJ31" s="93" t="n">
        <f aca="false">PAISAGISMO!E33</f>
        <v>142.255512443346</v>
      </c>
      <c r="AK31" s="93" t="n">
        <f aca="false">PAISAGISMO!E34</f>
        <v>18.6067310529214</v>
      </c>
      <c r="AL31" s="93" t="n">
        <f aca="false">PAISAGISMO!E35</f>
        <v>19.9048750798694</v>
      </c>
      <c r="AM31" s="93" t="n">
        <f aca="false">PAISAGISMO!E36</f>
        <v>26.8283098902586</v>
      </c>
      <c r="AN31" s="93" t="n">
        <f aca="false">PAISAGISMO!E37</f>
        <v>54.5220491318162</v>
      </c>
      <c r="AO31" s="93" t="n">
        <f aca="false">PAISAGISMO!E38</f>
        <v>49.1131156861994</v>
      </c>
      <c r="AP31" s="93" t="n">
        <f aca="false">PAISAGISMO!E39</f>
        <v>23.7993071607134</v>
      </c>
      <c r="AQ31" s="93" t="n">
        <f aca="false">PAISAGISMO!E40</f>
        <v>53.2239051048683</v>
      </c>
      <c r="AR31" s="93" t="n">
        <f aca="false">PAISAGISMO!E41</f>
        <v>71.1590619078186</v>
      </c>
      <c r="AS31" s="93" t="n">
        <f aca="false">PAISAGISMO!E42</f>
        <v>73.5614948603867</v>
      </c>
      <c r="AT31" s="93" t="n">
        <f aca="false">PAISAGISMO!E43</f>
        <v>72.263350833439</v>
      </c>
      <c r="AU31" s="93" t="n">
        <f aca="false">PAISAGISMO!E44</f>
        <v>46.9495423079528</v>
      </c>
      <c r="AV31" s="93" t="n">
        <f aca="false">PAISAGISMO!E45</f>
        <v>83.0812177246723</v>
      </c>
      <c r="AW31" s="93" t="n">
        <f aca="false">PAISAGISMO!E46</f>
        <v>102.120663453243</v>
      </c>
      <c r="AX31" s="93" t="n">
        <f aca="false">PAISAGISMO!E47</f>
        <v>41.7569662001606</v>
      </c>
      <c r="AY31" s="93" t="n">
        <f aca="false">PAISAGISMO!E48</f>
        <v>52.3584757535695</v>
      </c>
      <c r="AZ31" s="93" t="n">
        <f aca="false">PAISAGISMO!E49</f>
        <v>52.1421184157451</v>
      </c>
      <c r="BA31" s="93" t="n">
        <f aca="false">PAISAGISMO!E50</f>
        <v>45.2186836053552</v>
      </c>
      <c r="BB31" s="93" t="n">
        <f aca="false">PAISAGISMO!E51</f>
        <v>55.6038358209397</v>
      </c>
      <c r="BC31" s="93" t="n">
        <f aca="false">PAISAGISMO!E52</f>
        <v>68.8016334282441</v>
      </c>
      <c r="BD31" s="93" t="n">
        <f aca="false">PAISAGISMO!E53</f>
        <v>2.59628805389611</v>
      </c>
      <c r="BE31" s="93" t="n">
        <f aca="false">PAISAGISMO!E54</f>
        <v>0</v>
      </c>
      <c r="BF31" s="93" t="n">
        <f aca="false">PAISAGISMO!E55</f>
        <v>0</v>
      </c>
      <c r="BG31" s="93" t="n">
        <f aca="false">PAISAGISMO!E56</f>
        <v>0</v>
      </c>
      <c r="BH31" s="93" t="n">
        <f aca="false">PAISAGISMO!E57</f>
        <v>0</v>
      </c>
      <c r="BI31" s="93" t="n">
        <f aca="false">PAISAGISMO!E58</f>
        <v>0</v>
      </c>
      <c r="BJ31" s="93" t="n">
        <f aca="false">PAISAGISMO!E59</f>
        <v>0</v>
      </c>
      <c r="BK31" s="93" t="n">
        <f aca="false">PAISAGISMO!E60</f>
        <v>0</v>
      </c>
      <c r="BL31" s="93" t="n">
        <f aca="false">PAISAGISMO!E61</f>
        <v>0</v>
      </c>
      <c r="BM31" s="93" t="n">
        <f aca="false">PAISAGISMO!E62</f>
        <v>0</v>
      </c>
      <c r="BN31" s="93" t="n">
        <f aca="false">PAISAGISMO!E63</f>
        <v>0</v>
      </c>
      <c r="BO31" s="93" t="n">
        <f aca="false">PAISAGISMO!E64</f>
        <v>0</v>
      </c>
      <c r="BP31" s="93" t="n">
        <f aca="false">PAISAGISMO!E65</f>
        <v>0</v>
      </c>
      <c r="BQ31" s="93" t="n">
        <f aca="false">PAISAGISMO!E66</f>
        <v>0</v>
      </c>
      <c r="BR31" s="93" t="n">
        <f aca="false">PAISAGISMO!E67</f>
        <v>0</v>
      </c>
      <c r="BS31" s="93" t="n">
        <f aca="false">PAISAGISMO!E68</f>
        <v>0</v>
      </c>
      <c r="BT31" s="93" t="n">
        <f aca="false">PAISAGISMO!E69</f>
        <v>0</v>
      </c>
      <c r="BU31" s="93" t="n">
        <f aca="false">PAISAGISMO!E70</f>
        <v>0</v>
      </c>
      <c r="BV31" s="93" t="n">
        <f aca="false">PAISAGISMO!E71</f>
        <v>0</v>
      </c>
      <c r="BW31" s="93" t="n">
        <f aca="false">PAISAGISMO!E72</f>
        <v>0</v>
      </c>
      <c r="BX31" s="93" t="n">
        <f aca="false">PAISAGISMO!E73</f>
        <v>0</v>
      </c>
      <c r="BY31" s="93" t="n">
        <f aca="false">PAISAGISMO!E74</f>
        <v>0</v>
      </c>
      <c r="BZ31" s="93" t="n">
        <f aca="false">PAISAGISMO!E75</f>
        <v>0</v>
      </c>
      <c r="CA31" s="93" t="n">
        <f aca="false">PAISAGISMO!E76</f>
        <v>0</v>
      </c>
    </row>
    <row r="32" customFormat="false" ht="15" hidden="false" customHeight="false" outlineLevel="0" collapsed="false">
      <c r="A32" s="55" t="s">
        <v>290</v>
      </c>
      <c r="B32" s="55" t="s">
        <v>326</v>
      </c>
      <c r="C32" s="55" t="s">
        <v>208</v>
      </c>
      <c r="D32" s="56" t="n">
        <f aca="false">'EST. METÁLICA'!$K$5</f>
        <v>165.638059</v>
      </c>
      <c r="E32" s="45" t="n">
        <f aca="false">SUM(H32:CA32)</f>
        <v>164.352443614307</v>
      </c>
      <c r="F32" s="45" t="n">
        <f aca="false">IF(D32="","",D32-E32)</f>
        <v>1.28561538569286</v>
      </c>
      <c r="H32" s="93" t="n">
        <f aca="false">'EST. METÁLICA'!E5</f>
        <v>0</v>
      </c>
      <c r="I32" s="93" t="n">
        <f aca="false">'EST. METÁLICA'!E6</f>
        <v>0</v>
      </c>
      <c r="J32" s="93" t="n">
        <f aca="false">'EST. METÁLICA'!E7</f>
        <v>0</v>
      </c>
      <c r="K32" s="93" t="n">
        <f aca="false">'EST. METÁLICA'!E8</f>
        <v>0</v>
      </c>
      <c r="L32" s="93" t="n">
        <f aca="false">'EST. METÁLICA'!E9</f>
        <v>0</v>
      </c>
      <c r="M32" s="93" t="n">
        <f aca="false">'EST. METÁLICA'!E10</f>
        <v>0</v>
      </c>
      <c r="N32" s="93" t="n">
        <f aca="false">'EST. METÁLICA'!E11</f>
        <v>0</v>
      </c>
      <c r="O32" s="93" t="n">
        <f aca="false">'EST. METÁLICA'!E12</f>
        <v>0</v>
      </c>
      <c r="P32" s="93" t="n">
        <f aca="false">'EST. METÁLICA'!E13</f>
        <v>0</v>
      </c>
      <c r="Q32" s="93" t="n">
        <f aca="false">'EST. METÁLICA'!E14</f>
        <v>0</v>
      </c>
      <c r="R32" s="93" t="n">
        <f aca="false">'EST. METÁLICA'!E15</f>
        <v>0</v>
      </c>
      <c r="S32" s="93" t="n">
        <f aca="false">'EST. METÁLICA'!E16</f>
        <v>0</v>
      </c>
      <c r="T32" s="93" t="n">
        <f aca="false">'EST. METÁLICA'!E17</f>
        <v>0</v>
      </c>
      <c r="U32" s="93" t="n">
        <f aca="false">'EST. METÁLICA'!E18</f>
        <v>0</v>
      </c>
      <c r="V32" s="93" t="n">
        <f aca="false">'EST. METÁLICA'!E19</f>
        <v>0</v>
      </c>
      <c r="W32" s="93" t="n">
        <f aca="false">'EST. METÁLICA'!E20</f>
        <v>0</v>
      </c>
      <c r="X32" s="93" t="n">
        <f aca="false">'EST. METÁLICA'!E21</f>
        <v>0</v>
      </c>
      <c r="Y32" s="93" t="n">
        <f aca="false">'EST. METÁLICA'!E22</f>
        <v>0</v>
      </c>
      <c r="Z32" s="93" t="n">
        <f aca="false">'EST. METÁLICA'!E23</f>
        <v>0</v>
      </c>
      <c r="AA32" s="93" t="n">
        <f aca="false">'EST. METÁLICA'!E24</f>
        <v>0</v>
      </c>
      <c r="AB32" s="93" t="n">
        <f aca="false">'EST. METÁLICA'!E25</f>
        <v>0</v>
      </c>
      <c r="AC32" s="93" t="n">
        <f aca="false">'EST. METÁLICA'!E26</f>
        <v>0</v>
      </c>
      <c r="AD32" s="93" t="n">
        <f aca="false">'EST. METÁLICA'!E27</f>
        <v>0</v>
      </c>
      <c r="AE32" s="93" t="n">
        <f aca="false">'EST. METÁLICA'!E28</f>
        <v>0</v>
      </c>
      <c r="AF32" s="93" t="n">
        <f aca="false">'EST. METÁLICA'!E29</f>
        <v>0</v>
      </c>
      <c r="AG32" s="93" t="n">
        <f aca="false">'EST. METÁLICA'!E30</f>
        <v>0</v>
      </c>
      <c r="AH32" s="93" t="n">
        <f aca="false">'EST. METÁLICA'!E31</f>
        <v>0</v>
      </c>
      <c r="AI32" s="93" t="n">
        <f aca="false">'EST. METÁLICA'!E32</f>
        <v>0</v>
      </c>
      <c r="AJ32" s="93" t="n">
        <f aca="false">'EST. METÁLICA'!E33</f>
        <v>0</v>
      </c>
      <c r="AK32" s="93" t="n">
        <f aca="false">'EST. METÁLICA'!E34</f>
        <v>0</v>
      </c>
      <c r="AL32" s="93" t="n">
        <f aca="false">'EST. METÁLICA'!E35</f>
        <v>0</v>
      </c>
      <c r="AM32" s="93" t="n">
        <f aca="false">'EST. METÁLICA'!E36</f>
        <v>0</v>
      </c>
      <c r="AN32" s="93" t="n">
        <f aca="false">'EST. METÁLICA'!E37</f>
        <v>0</v>
      </c>
      <c r="AO32" s="93" t="n">
        <f aca="false">'EST. METÁLICA'!E38</f>
        <v>0</v>
      </c>
      <c r="AP32" s="93" t="n">
        <f aca="false">'EST. METÁLICA'!E39</f>
        <v>0</v>
      </c>
      <c r="AQ32" s="93" t="n">
        <f aca="false">'EST. METÁLICA'!E40</f>
        <v>0</v>
      </c>
      <c r="AR32" s="93" t="n">
        <f aca="false">'EST. METÁLICA'!E41</f>
        <v>0</v>
      </c>
      <c r="AS32" s="93" t="n">
        <f aca="false">'EST. METÁLICA'!E42</f>
        <v>0</v>
      </c>
      <c r="AT32" s="93" t="n">
        <f aca="false">'EST. METÁLICA'!E43</f>
        <v>0</v>
      </c>
      <c r="AU32" s="93" t="n">
        <f aca="false">'EST. METÁLICA'!E44</f>
        <v>0</v>
      </c>
      <c r="AV32" s="93" t="n">
        <f aca="false">'EST. METÁLICA'!E45</f>
        <v>16.4352443614307</v>
      </c>
      <c r="AW32" s="93" t="n">
        <f aca="false">'EST. METÁLICA'!E46</f>
        <v>90.3938439878689</v>
      </c>
      <c r="AX32" s="93" t="n">
        <f aca="false">'EST. METÁLICA'!E47</f>
        <v>57.5233552650075</v>
      </c>
      <c r="AY32" s="93" t="n">
        <f aca="false">'EST. METÁLICA'!E48</f>
        <v>0</v>
      </c>
      <c r="AZ32" s="93" t="n">
        <f aca="false">'EST. METÁLICA'!E49</f>
        <v>0</v>
      </c>
      <c r="BA32" s="93" t="n">
        <f aca="false">'EST. METÁLICA'!E50</f>
        <v>0</v>
      </c>
      <c r="BB32" s="93" t="n">
        <f aca="false">'EST. METÁLICA'!E51</f>
        <v>0</v>
      </c>
      <c r="BC32" s="93" t="n">
        <f aca="false">'EST. METÁLICA'!E52</f>
        <v>0</v>
      </c>
      <c r="BD32" s="93" t="n">
        <f aca="false">'EST. METÁLICA'!E53</f>
        <v>0</v>
      </c>
      <c r="BE32" s="93" t="n">
        <f aca="false">'EST. METÁLICA'!E54</f>
        <v>0</v>
      </c>
      <c r="BF32" s="93" t="n">
        <f aca="false">'EST. METÁLICA'!E55</f>
        <v>0</v>
      </c>
      <c r="BG32" s="93" t="n">
        <f aca="false">'EST. METÁLICA'!E56</f>
        <v>0</v>
      </c>
      <c r="BH32" s="93" t="n">
        <f aca="false">'EST. METÁLICA'!E57</f>
        <v>0</v>
      </c>
      <c r="BI32" s="93" t="n">
        <f aca="false">'EST. METÁLICA'!E58</f>
        <v>0</v>
      </c>
      <c r="BJ32" s="93" t="n">
        <f aca="false">'EST. METÁLICA'!E59</f>
        <v>0</v>
      </c>
      <c r="BK32" s="93" t="n">
        <f aca="false">'EST. METÁLICA'!E60</f>
        <v>0</v>
      </c>
      <c r="BL32" s="93" t="n">
        <f aca="false">'EST. METÁLICA'!E61</f>
        <v>0</v>
      </c>
      <c r="BM32" s="93" t="n">
        <f aca="false">'EST. METÁLICA'!E62</f>
        <v>0</v>
      </c>
      <c r="BN32" s="93" t="n">
        <f aca="false">'EST. METÁLICA'!E63</f>
        <v>0</v>
      </c>
      <c r="BO32" s="93" t="n">
        <f aca="false">'EST. METÁLICA'!E64</f>
        <v>0</v>
      </c>
      <c r="BP32" s="93" t="n">
        <f aca="false">'EST. METÁLICA'!E65</f>
        <v>0</v>
      </c>
      <c r="BQ32" s="93" t="n">
        <f aca="false">'EST. METÁLICA'!E66</f>
        <v>0</v>
      </c>
      <c r="BR32" s="93" t="n">
        <f aca="false">'EST. METÁLICA'!E67</f>
        <v>0</v>
      </c>
      <c r="BS32" s="93" t="n">
        <f aca="false">'EST. METÁLICA'!E68</f>
        <v>0</v>
      </c>
      <c r="BT32" s="93" t="n">
        <f aca="false">'EST. METÁLICA'!E69</f>
        <v>0</v>
      </c>
      <c r="BU32" s="93" t="n">
        <f aca="false">'EST. METÁLICA'!E70</f>
        <v>0</v>
      </c>
      <c r="BV32" s="93" t="n">
        <f aca="false">'EST. METÁLICA'!E71</f>
        <v>0</v>
      </c>
      <c r="BW32" s="93" t="n">
        <f aca="false">'EST. METÁLICA'!E72</f>
        <v>0</v>
      </c>
      <c r="BX32" s="93" t="n">
        <f aca="false">'EST. METÁLICA'!E73</f>
        <v>0</v>
      </c>
      <c r="BY32" s="93" t="n">
        <f aca="false">'EST. METÁLICA'!E74</f>
        <v>0</v>
      </c>
      <c r="BZ32" s="93" t="n">
        <f aca="false">'EST. METÁLICA'!E75</f>
        <v>0</v>
      </c>
      <c r="CA32" s="93" t="n">
        <f aca="false">'EST. METÁLICA'!E76</f>
        <v>0</v>
      </c>
    </row>
    <row r="33" customFormat="false" ht="15" hidden="false" customHeight="false" outlineLevel="0" collapsed="false">
      <c r="A33" s="55" t="s">
        <v>290</v>
      </c>
      <c r="B33" s="55" t="s">
        <v>327</v>
      </c>
      <c r="C33" s="55" t="s">
        <v>223</v>
      </c>
      <c r="D33" s="56" t="n">
        <f aca="false">PINTURA!$K$5</f>
        <v>1859.209137</v>
      </c>
      <c r="E33" s="45" t="n">
        <f aca="false">SUM(H33:CA33)</f>
        <v>1845.59686733728</v>
      </c>
      <c r="F33" s="45" t="n">
        <f aca="false">IF(D33="","",D33-E33)</f>
        <v>13.612269662716</v>
      </c>
      <c r="H33" s="93" t="n">
        <f aca="false">PINTURA!E5</f>
        <v>0</v>
      </c>
      <c r="I33" s="93" t="n">
        <f aca="false">PINTURA!E6</f>
        <v>0</v>
      </c>
      <c r="J33" s="93" t="n">
        <f aca="false">PINTURA!E7</f>
        <v>0</v>
      </c>
      <c r="K33" s="93" t="n">
        <f aca="false">PINTURA!E8</f>
        <v>0</v>
      </c>
      <c r="L33" s="93" t="n">
        <f aca="false">PINTURA!E9</f>
        <v>0</v>
      </c>
      <c r="M33" s="93" t="n">
        <f aca="false">PINTURA!E10</f>
        <v>0</v>
      </c>
      <c r="N33" s="93" t="n">
        <f aca="false">PINTURA!E11</f>
        <v>0</v>
      </c>
      <c r="O33" s="93" t="n">
        <f aca="false">PINTURA!E12</f>
        <v>0</v>
      </c>
      <c r="P33" s="93" t="n">
        <f aca="false">PINTURA!E13</f>
        <v>0</v>
      </c>
      <c r="Q33" s="93" t="n">
        <f aca="false">PINTURA!E14</f>
        <v>0</v>
      </c>
      <c r="R33" s="93" t="n">
        <f aca="false">PINTURA!E15</f>
        <v>0</v>
      </c>
      <c r="S33" s="93" t="n">
        <f aca="false">PINTURA!E16</f>
        <v>0</v>
      </c>
      <c r="T33" s="93" t="n">
        <f aca="false">PINTURA!E17</f>
        <v>0</v>
      </c>
      <c r="U33" s="93" t="n">
        <f aca="false">PINTURA!E18</f>
        <v>6.985504059704</v>
      </c>
      <c r="V33" s="93" t="n">
        <f aca="false">PINTURA!E19</f>
        <v>0.656962903905824</v>
      </c>
      <c r="W33" s="93" t="n">
        <f aca="false">PINTURA!E20</f>
        <v>7.43180019580157</v>
      </c>
      <c r="X33" s="93" t="n">
        <f aca="false">PINTURA!E21</f>
        <v>22.5223315645909</v>
      </c>
      <c r="Y33" s="93" t="n">
        <f aca="false">PINTURA!E22</f>
        <v>10.7148056772081</v>
      </c>
      <c r="Z33" s="93" t="n">
        <f aca="false">PINTURA!E23</f>
        <v>1.73830136626892</v>
      </c>
      <c r="AA33" s="93" t="n">
        <f aca="false">PINTURA!E24</f>
        <v>16.2823154674173</v>
      </c>
      <c r="AB33" s="93" t="n">
        <f aca="false">PINTURA!E25</f>
        <v>15.4088746222691</v>
      </c>
      <c r="AC33" s="93" t="n">
        <f aca="false">PINTURA!E26</f>
        <v>4.5515768890013</v>
      </c>
      <c r="AD33" s="93" t="n">
        <f aca="false">PINTURA!E27</f>
        <v>12.8850503011437</v>
      </c>
      <c r="AE33" s="93" t="n">
        <f aca="false">PINTURA!E28</f>
        <v>0.625358068423743</v>
      </c>
      <c r="AF33" s="93" t="n">
        <f aca="false">PINTURA!E29</f>
        <v>0</v>
      </c>
      <c r="AG33" s="93" t="n">
        <f aca="false">PINTURA!E30</f>
        <v>0</v>
      </c>
      <c r="AH33" s="93" t="n">
        <f aca="false">PINTURA!E31</f>
        <v>0</v>
      </c>
      <c r="AI33" s="93" t="n">
        <f aca="false">PINTURA!E32</f>
        <v>0</v>
      </c>
      <c r="AJ33" s="93" t="n">
        <f aca="false">PINTURA!E33</f>
        <v>3.88516948206053</v>
      </c>
      <c r="AK33" s="93" t="n">
        <f aca="false">PINTURA!E34</f>
        <v>33.3014527033759</v>
      </c>
      <c r="AL33" s="93" t="n">
        <f aca="false">PINTURA!E35</f>
        <v>60.8676552189482</v>
      </c>
      <c r="AM33" s="93" t="n">
        <f aca="false">PINTURA!E36</f>
        <v>68.6379941830693</v>
      </c>
      <c r="AN33" s="93" t="n">
        <f aca="false">PINTURA!E37</f>
        <v>16.2807102105394</v>
      </c>
      <c r="AO33" s="93" t="n">
        <f aca="false">PINTURA!E38</f>
        <v>80.8485268409738</v>
      </c>
      <c r="AP33" s="93" t="n">
        <f aca="false">PINTURA!E39</f>
        <v>190.188296550392</v>
      </c>
      <c r="AQ33" s="93" t="n">
        <f aca="false">PINTURA!E40</f>
        <v>295.620490468451</v>
      </c>
      <c r="AR33" s="93" t="n">
        <f aca="false">PINTURA!E41</f>
        <v>132.176000981709</v>
      </c>
      <c r="AS33" s="93" t="n">
        <f aca="false">PINTURA!E42</f>
        <v>159.476956835056</v>
      </c>
      <c r="AT33" s="93" t="n">
        <f aca="false">PINTURA!E43</f>
        <v>316.178792611497</v>
      </c>
      <c r="AU33" s="93" t="n">
        <f aca="false">PINTURA!E44</f>
        <v>113.594955332627</v>
      </c>
      <c r="AV33" s="93" t="n">
        <f aca="false">PINTURA!E45</f>
        <v>53.2823243254014</v>
      </c>
      <c r="AW33" s="93" t="n">
        <f aca="false">PINTURA!E46</f>
        <v>63.4577682069885</v>
      </c>
      <c r="AX33" s="93" t="n">
        <f aca="false">PINTURA!E47</f>
        <v>32.1914042799302</v>
      </c>
      <c r="AY33" s="93" t="n">
        <f aca="false">PINTURA!E48</f>
        <v>29.0462670801667</v>
      </c>
      <c r="AZ33" s="93" t="n">
        <f aca="false">PINTURA!E49</f>
        <v>24.4210653158092</v>
      </c>
      <c r="BA33" s="93" t="n">
        <f aca="false">PINTURA!E50</f>
        <v>16.4657182811137</v>
      </c>
      <c r="BB33" s="93" t="n">
        <f aca="false">PINTURA!E51</f>
        <v>16.2807102105393</v>
      </c>
      <c r="BC33" s="93" t="n">
        <f aca="false">PINTURA!E52</f>
        <v>17.9457828457081</v>
      </c>
      <c r="BD33" s="93" t="n">
        <f aca="false">PINTURA!E53</f>
        <v>15.7256859988166</v>
      </c>
      <c r="BE33" s="93" t="n">
        <f aca="false">PINTURA!E54</f>
        <v>5.92025825837782</v>
      </c>
      <c r="BF33" s="93" t="n">
        <f aca="false">PINTURA!E55</f>
        <v>0</v>
      </c>
      <c r="BG33" s="93" t="n">
        <f aca="false">PINTURA!E56</f>
        <v>0</v>
      </c>
      <c r="BH33" s="93" t="n">
        <f aca="false">PINTURA!E57</f>
        <v>0</v>
      </c>
      <c r="BI33" s="93" t="n">
        <f aca="false">PINTURA!E58</f>
        <v>0</v>
      </c>
      <c r="BJ33" s="93" t="n">
        <f aca="false">PINTURA!E59</f>
        <v>0</v>
      </c>
      <c r="BK33" s="93" t="n">
        <f aca="false">PINTURA!E60</f>
        <v>0</v>
      </c>
      <c r="BL33" s="93" t="n">
        <f aca="false">PINTURA!E61</f>
        <v>0</v>
      </c>
      <c r="BM33" s="93" t="n">
        <f aca="false">PINTURA!E62</f>
        <v>0</v>
      </c>
      <c r="BN33" s="93" t="n">
        <f aca="false">PINTURA!E63</f>
        <v>0</v>
      </c>
      <c r="BO33" s="93" t="n">
        <f aca="false">PINTURA!E64</f>
        <v>0</v>
      </c>
      <c r="BP33" s="93" t="n">
        <f aca="false">PINTURA!E65</f>
        <v>0</v>
      </c>
      <c r="BQ33" s="93" t="n">
        <f aca="false">PINTURA!E66</f>
        <v>0</v>
      </c>
      <c r="BR33" s="93" t="n">
        <f aca="false">PINTURA!E67</f>
        <v>0</v>
      </c>
      <c r="BS33" s="93" t="n">
        <f aca="false">PINTURA!E68</f>
        <v>0</v>
      </c>
      <c r="BT33" s="93" t="n">
        <f aca="false">PINTURA!E69</f>
        <v>0</v>
      </c>
      <c r="BU33" s="93" t="n">
        <f aca="false">PINTURA!E70</f>
        <v>0</v>
      </c>
      <c r="BV33" s="93" t="n">
        <f aca="false">PINTURA!E71</f>
        <v>0</v>
      </c>
      <c r="BW33" s="93" t="n">
        <f aca="false">PINTURA!E72</f>
        <v>0</v>
      </c>
      <c r="BX33" s="93" t="n">
        <f aca="false">PINTURA!E73</f>
        <v>0</v>
      </c>
      <c r="BY33" s="93" t="n">
        <f aca="false">PINTURA!E74</f>
        <v>0</v>
      </c>
      <c r="BZ33" s="93" t="n">
        <f aca="false">PINTURA!E75</f>
        <v>0</v>
      </c>
      <c r="CA33" s="93" t="n">
        <f aca="false">PINTURA!E76</f>
        <v>0</v>
      </c>
    </row>
    <row r="34" customFormat="false" ht="15" hidden="false" customHeight="false" outlineLevel="0" collapsed="false">
      <c r="A34" s="55" t="s">
        <v>290</v>
      </c>
      <c r="B34" s="55" t="s">
        <v>328</v>
      </c>
      <c r="C34" s="55" t="s">
        <v>63</v>
      </c>
      <c r="D34" s="56" t="n">
        <f aca="false">PROJETO!$K$5</f>
        <v>2308.91531</v>
      </c>
      <c r="E34" s="45" t="n">
        <f aca="false">SUM(H34:CA34)</f>
        <v>2272.39165577416</v>
      </c>
      <c r="F34" s="45" t="n">
        <f aca="false">IF(D34="","",D34-E34)</f>
        <v>36.5236542258399</v>
      </c>
      <c r="H34" s="93" t="n">
        <f aca="false">PROJETO!E5</f>
        <v>1314.92448312766</v>
      </c>
      <c r="I34" s="93" t="n">
        <f aca="false">PROJETO!E6</f>
        <v>0.0316307363854399</v>
      </c>
      <c r="J34" s="93" t="n">
        <f aca="false">PROJETO!E7</f>
        <v>25.9398266277609</v>
      </c>
      <c r="K34" s="93" t="n">
        <f aca="false">PROJETO!E8</f>
        <v>0</v>
      </c>
      <c r="L34" s="93" t="n">
        <f aca="false">PROJETO!E9</f>
        <v>69.6125245047963</v>
      </c>
      <c r="M34" s="93" t="n">
        <f aca="false">PROJETO!E10</f>
        <v>86.3586823768789</v>
      </c>
      <c r="N34" s="93" t="n">
        <f aca="false">PROJETO!E11</f>
        <v>62.2635428329425</v>
      </c>
      <c r="O34" s="93" t="n">
        <f aca="false">PROJETO!E12</f>
        <v>44.48712939013</v>
      </c>
      <c r="P34" s="93" t="n">
        <f aca="false">PROJETO!E13</f>
        <v>19.7994831947899</v>
      </c>
      <c r="Q34" s="93" t="n">
        <f aca="false">PROJETO!E14</f>
        <v>28.9440712469446</v>
      </c>
      <c r="R34" s="93" t="n">
        <f aca="false">PROJETO!E15</f>
        <v>60.5260742369653</v>
      </c>
      <c r="S34" s="93" t="n">
        <f aca="false">PROJETO!E16</f>
        <v>44.7887010222473</v>
      </c>
      <c r="T34" s="93" t="n">
        <f aca="false">PROJETO!E17</f>
        <v>68.1409684886591</v>
      </c>
      <c r="U34" s="93" t="n">
        <f aca="false">PROJETO!E18</f>
        <v>104.959588888278</v>
      </c>
      <c r="V34" s="93" t="n">
        <f aca="false">PROJETO!E19</f>
        <v>6.13733704909628</v>
      </c>
      <c r="W34" s="93" t="n">
        <f aca="false">PROJETO!E20</f>
        <v>1.2766791668571</v>
      </c>
      <c r="X34" s="93" t="n">
        <f aca="false">PROJETO!E21</f>
        <v>0.798506254108278</v>
      </c>
      <c r="Y34" s="93" t="n">
        <f aca="false">PROJETO!E22</f>
        <v>0.0624933599329501</v>
      </c>
      <c r="Z34" s="93" t="n">
        <f aca="false">PROJETO!E23</f>
        <v>4.9218711567098</v>
      </c>
      <c r="AA34" s="93" t="n">
        <f aca="false">PROJETO!E24</f>
        <v>1.52674066364439</v>
      </c>
      <c r="AB34" s="93" t="n">
        <f aca="false">PROJETO!E25</f>
        <v>0.813292425180567</v>
      </c>
      <c r="AC34" s="93" t="n">
        <f aca="false">PROJETO!E26</f>
        <v>23.3834139183286</v>
      </c>
      <c r="AD34" s="93" t="n">
        <f aca="false">PROJETO!E27</f>
        <v>18.9184134441168</v>
      </c>
      <c r="AE34" s="93" t="n">
        <f aca="false">PROJETO!E28</f>
        <v>18.9184134441168</v>
      </c>
      <c r="AF34" s="93" t="n">
        <f aca="false">PROJETO!E29</f>
        <v>18.9184134441168</v>
      </c>
      <c r="AG34" s="93" t="n">
        <f aca="false">PROJETO!E30</f>
        <v>18.9184134441168</v>
      </c>
      <c r="AH34" s="93" t="n">
        <f aca="false">PROJETO!E31</f>
        <v>18.9184134441168</v>
      </c>
      <c r="AI34" s="93" t="n">
        <f aca="false">PROJETO!E32</f>
        <v>18.9184134441168</v>
      </c>
      <c r="AJ34" s="93" t="n">
        <f aca="false">PROJETO!E33</f>
        <v>18.9184134441168</v>
      </c>
      <c r="AK34" s="93" t="n">
        <f aca="false">PROJETO!E34</f>
        <v>18.9184134441168</v>
      </c>
      <c r="AL34" s="93" t="n">
        <f aca="false">PROJETO!E35</f>
        <v>18.9184134441168</v>
      </c>
      <c r="AM34" s="93" t="n">
        <f aca="false">PROJETO!E36</f>
        <v>18.9184134441168</v>
      </c>
      <c r="AN34" s="93" t="n">
        <f aca="false">PROJETO!E37</f>
        <v>18.9184134441168</v>
      </c>
      <c r="AO34" s="93" t="n">
        <f aca="false">PROJETO!E38</f>
        <v>18.9184134441168</v>
      </c>
      <c r="AP34" s="93" t="n">
        <f aca="false">PROJETO!E39</f>
        <v>18.9184134441168</v>
      </c>
      <c r="AQ34" s="93" t="n">
        <f aca="false">PROJETO!E40</f>
        <v>18.9184134441168</v>
      </c>
      <c r="AR34" s="93" t="n">
        <f aca="false">PROJETO!E41</f>
        <v>18.9184134441168</v>
      </c>
      <c r="AS34" s="93" t="n">
        <f aca="false">PROJETO!E42</f>
        <v>18.9184134441168</v>
      </c>
      <c r="AT34" s="93" t="n">
        <f aca="false">PROJETO!E43</f>
        <v>0</v>
      </c>
      <c r="AU34" s="93" t="n">
        <f aca="false">PROJETO!E44</f>
        <v>0</v>
      </c>
      <c r="AV34" s="93" t="n">
        <f aca="false">PROJETO!E45</f>
        <v>0</v>
      </c>
      <c r="AW34" s="93" t="n">
        <f aca="false">PROJETO!E46</f>
        <v>0</v>
      </c>
      <c r="AX34" s="93" t="n">
        <f aca="false">PROJETO!E47</f>
        <v>0</v>
      </c>
      <c r="AY34" s="93" t="n">
        <f aca="false">PROJETO!E48</f>
        <v>0</v>
      </c>
      <c r="AZ34" s="93" t="n">
        <f aca="false">PROJETO!E49</f>
        <v>0</v>
      </c>
      <c r="BA34" s="93" t="n">
        <f aca="false">PROJETO!E50</f>
        <v>0</v>
      </c>
      <c r="BB34" s="93" t="n">
        <f aca="false">PROJETO!E51</f>
        <v>0</v>
      </c>
      <c r="BC34" s="93" t="n">
        <f aca="false">PROJETO!E52</f>
        <v>0</v>
      </c>
      <c r="BD34" s="93" t="n">
        <f aca="false">PROJETO!E53</f>
        <v>0</v>
      </c>
      <c r="BE34" s="93" t="n">
        <f aca="false">PROJETO!E54</f>
        <v>0</v>
      </c>
      <c r="BF34" s="93" t="n">
        <f aca="false">PROJETO!E55</f>
        <v>0</v>
      </c>
      <c r="BG34" s="93" t="n">
        <f aca="false">PROJETO!E56</f>
        <v>0</v>
      </c>
      <c r="BH34" s="93" t="n">
        <f aca="false">PROJETO!E57</f>
        <v>0</v>
      </c>
      <c r="BI34" s="93" t="n">
        <f aca="false">PROJETO!E58</f>
        <v>0</v>
      </c>
      <c r="BJ34" s="93" t="n">
        <f aca="false">PROJETO!E59</f>
        <v>0</v>
      </c>
      <c r="BK34" s="93" t="n">
        <f aca="false">PROJETO!E60</f>
        <v>0</v>
      </c>
      <c r="BL34" s="93" t="n">
        <f aca="false">PROJETO!E61</f>
        <v>0</v>
      </c>
      <c r="BM34" s="93" t="n">
        <f aca="false">PROJETO!E62</f>
        <v>0</v>
      </c>
      <c r="BN34" s="93" t="n">
        <f aca="false">PROJETO!E63</f>
        <v>0</v>
      </c>
      <c r="BO34" s="93" t="n">
        <f aca="false">PROJETO!E64</f>
        <v>0</v>
      </c>
      <c r="BP34" s="93" t="n">
        <f aca="false">PROJETO!E65</f>
        <v>0</v>
      </c>
      <c r="BQ34" s="93" t="n">
        <f aca="false">PROJETO!E66</f>
        <v>0</v>
      </c>
      <c r="BR34" s="93" t="n">
        <f aca="false">PROJETO!E67</f>
        <v>0</v>
      </c>
      <c r="BS34" s="93" t="n">
        <f aca="false">PROJETO!E68</f>
        <v>0</v>
      </c>
      <c r="BT34" s="93" t="n">
        <f aca="false">PROJETO!E69</f>
        <v>0</v>
      </c>
      <c r="BU34" s="93" t="n">
        <f aca="false">PROJETO!E70</f>
        <v>0</v>
      </c>
      <c r="BV34" s="93" t="n">
        <f aca="false">PROJETO!E71</f>
        <v>0</v>
      </c>
      <c r="BW34" s="93" t="n">
        <f aca="false">PROJETO!E72</f>
        <v>0</v>
      </c>
      <c r="BX34" s="93" t="n">
        <f aca="false">PROJETO!E73</f>
        <v>0</v>
      </c>
      <c r="BY34" s="93" t="n">
        <f aca="false">PROJETO!E74</f>
        <v>0</v>
      </c>
      <c r="BZ34" s="93" t="n">
        <f aca="false">PROJETO!E75</f>
        <v>0</v>
      </c>
      <c r="CA34" s="93" t="n">
        <f aca="false">PROJETO!E76</f>
        <v>0</v>
      </c>
    </row>
    <row r="35" customFormat="false" ht="15" hidden="false" customHeight="false" outlineLevel="0" collapsed="false">
      <c r="A35" s="55" t="s">
        <v>290</v>
      </c>
      <c r="B35" s="55" t="s">
        <v>329</v>
      </c>
      <c r="C35" s="55" t="s">
        <v>84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290</v>
      </c>
      <c r="B36" s="55" t="s">
        <v>330</v>
      </c>
      <c r="C36" s="55" t="s">
        <v>205</v>
      </c>
      <c r="D36" s="56" t="n">
        <f aca="false">'REV. ACAB'!$K$5</f>
        <v>14910.134644</v>
      </c>
      <c r="E36" s="45" t="n">
        <f aca="false">SUM(H36:CA36)</f>
        <v>14794.4082305368</v>
      </c>
      <c r="F36" s="45" t="n">
        <f aca="false">IF(D36="","",D36-E36)</f>
        <v>115.726413463217</v>
      </c>
      <c r="H36" s="93" t="n">
        <f aca="false">'REV. ACAB'!E5</f>
        <v>0</v>
      </c>
      <c r="I36" s="93" t="n">
        <f aca="false">'REV. ACAB'!E6</f>
        <v>0</v>
      </c>
      <c r="J36" s="93" t="n">
        <f aca="false">'REV. ACAB'!E7</f>
        <v>0</v>
      </c>
      <c r="K36" s="93" t="n">
        <f aca="false">'REV. ACAB'!E8</f>
        <v>0</v>
      </c>
      <c r="L36" s="93" t="n">
        <f aca="false">'REV. ACAB'!E9</f>
        <v>0</v>
      </c>
      <c r="M36" s="93" t="n">
        <f aca="false">'REV. ACAB'!E10</f>
        <v>0</v>
      </c>
      <c r="N36" s="93" t="n">
        <f aca="false">'REV. ACAB'!E11</f>
        <v>0</v>
      </c>
      <c r="O36" s="93" t="n">
        <f aca="false">'REV. ACAB'!E12</f>
        <v>0</v>
      </c>
      <c r="P36" s="93" t="n">
        <f aca="false">'REV. ACAB'!E13</f>
        <v>0</v>
      </c>
      <c r="Q36" s="93" t="n">
        <f aca="false">'REV. ACAB'!E14</f>
        <v>0</v>
      </c>
      <c r="R36" s="93" t="n">
        <f aca="false">'REV. ACAB'!E15</f>
        <v>0</v>
      </c>
      <c r="S36" s="93" t="n">
        <f aca="false">'REV. ACAB'!E16</f>
        <v>0</v>
      </c>
      <c r="T36" s="93" t="n">
        <f aca="false">'REV. ACAB'!E17</f>
        <v>0</v>
      </c>
      <c r="U36" s="93" t="n">
        <f aca="false">'REV. ACAB'!E18</f>
        <v>0</v>
      </c>
      <c r="V36" s="93" t="n">
        <f aca="false">'REV. ACAB'!E19</f>
        <v>0</v>
      </c>
      <c r="W36" s="93" t="n">
        <f aca="false">'REV. ACAB'!E20</f>
        <v>0</v>
      </c>
      <c r="X36" s="93" t="n">
        <f aca="false">'REV. ACAB'!E21</f>
        <v>0</v>
      </c>
      <c r="Y36" s="93" t="n">
        <f aca="false">'REV. ACAB'!E22</f>
        <v>0</v>
      </c>
      <c r="Z36" s="93" t="n">
        <f aca="false">'REV. ACAB'!E23</f>
        <v>0</v>
      </c>
      <c r="AA36" s="93" t="n">
        <f aca="false">'REV. ACAB'!E24</f>
        <v>0</v>
      </c>
      <c r="AB36" s="93" t="n">
        <f aca="false">'REV. ACAB'!E25</f>
        <v>0</v>
      </c>
      <c r="AC36" s="93" t="n">
        <f aca="false">'REV. ACAB'!E26</f>
        <v>0</v>
      </c>
      <c r="AD36" s="93" t="n">
        <f aca="false">'REV. ACAB'!E27</f>
        <v>1.47944082305368</v>
      </c>
      <c r="AE36" s="93" t="n">
        <f aca="false">'REV. ACAB'!E28</f>
        <v>1.47944082305368</v>
      </c>
      <c r="AF36" s="93" t="n">
        <f aca="false">'REV. ACAB'!E29</f>
        <v>0</v>
      </c>
      <c r="AG36" s="93" t="n">
        <f aca="false">'REV. ACAB'!E30</f>
        <v>22.1916123458052</v>
      </c>
      <c r="AH36" s="93" t="n">
        <f aca="false">'REV. ACAB'!E31</f>
        <v>426.078957039459</v>
      </c>
      <c r="AI36" s="93" t="n">
        <f aca="false">'REV. ACAB'!E32</f>
        <v>753.035378934323</v>
      </c>
      <c r="AJ36" s="93" t="n">
        <f aca="false">'REV. ACAB'!E33</f>
        <v>1119.93670305163</v>
      </c>
      <c r="AK36" s="93" t="n">
        <f aca="false">'REV. ACAB'!E34</f>
        <v>323.997540248755</v>
      </c>
      <c r="AL36" s="93" t="n">
        <f aca="false">'REV. ACAB'!E35</f>
        <v>863.993440663348</v>
      </c>
      <c r="AM36" s="93" t="n">
        <f aca="false">'REV. ACAB'!E36</f>
        <v>1594.83720725187</v>
      </c>
      <c r="AN36" s="93" t="n">
        <f aca="false">'REV. ACAB'!E37</f>
        <v>1239.77140971898</v>
      </c>
      <c r="AO36" s="93" t="n">
        <f aca="false">'REV. ACAB'!E38</f>
        <v>1683.60365663509</v>
      </c>
      <c r="AP36" s="93" t="n">
        <f aca="false">'REV. ACAB'!E39</f>
        <v>872.87008560167</v>
      </c>
      <c r="AQ36" s="93" t="n">
        <f aca="false">'REV. ACAB'!E40</f>
        <v>1167.27880938935</v>
      </c>
      <c r="AR36" s="93" t="n">
        <f aca="false">'REV. ACAB'!E41</f>
        <v>838.842946671436</v>
      </c>
      <c r="AS36" s="93" t="n">
        <f aca="false">'REV. ACAB'!E42</f>
        <v>1028.21137202231</v>
      </c>
      <c r="AT36" s="93" t="n">
        <f aca="false">'REV. ACAB'!E43</f>
        <v>945.362685931301</v>
      </c>
      <c r="AU36" s="93" t="n">
        <f aca="false">'REV. ACAB'!E44</f>
        <v>729.364325765465</v>
      </c>
      <c r="AV36" s="93" t="n">
        <f aca="false">'REV. ACAB'!E45</f>
        <v>563.66695358345</v>
      </c>
      <c r="AW36" s="93" t="n">
        <f aca="false">'REV. ACAB'!E46</f>
        <v>131.670233251777</v>
      </c>
      <c r="AX36" s="93" t="n">
        <f aca="false">'REV. ACAB'!E47</f>
        <v>165.697372182013</v>
      </c>
      <c r="AY36" s="93" t="n">
        <f aca="false">'REV. ACAB'!E48</f>
        <v>118.355265844294</v>
      </c>
      <c r="AZ36" s="93" t="n">
        <f aca="false">'REV. ACAB'!E49</f>
        <v>153.861845597584</v>
      </c>
      <c r="BA36" s="93" t="n">
        <f aca="false">'REV. ACAB'!E50</f>
        <v>47.3421063377167</v>
      </c>
      <c r="BB36" s="93" t="n">
        <f aca="false">'REV. ACAB'!E51</f>
        <v>1.47944082305444</v>
      </c>
      <c r="BC36" s="93" t="n">
        <f aca="false">'REV. ACAB'!E52</f>
        <v>0</v>
      </c>
      <c r="BD36" s="93" t="n">
        <f aca="false">'REV. ACAB'!E53</f>
        <v>0</v>
      </c>
      <c r="BE36" s="93" t="n">
        <f aca="false">'REV. ACAB'!E54</f>
        <v>0</v>
      </c>
      <c r="BF36" s="93" t="n">
        <f aca="false">'REV. ACAB'!E55</f>
        <v>0</v>
      </c>
      <c r="BG36" s="93" t="n">
        <f aca="false">'REV. ACAB'!E56</f>
        <v>0</v>
      </c>
      <c r="BH36" s="93" t="n">
        <f aca="false">'REV. ACAB'!E57</f>
        <v>0</v>
      </c>
      <c r="BI36" s="93" t="n">
        <f aca="false">'REV. ACAB'!E58</f>
        <v>0</v>
      </c>
      <c r="BJ36" s="93" t="n">
        <f aca="false">'REV. ACAB'!E59</f>
        <v>0</v>
      </c>
      <c r="BK36" s="93" t="n">
        <f aca="false">'REV. ACAB'!E60</f>
        <v>0</v>
      </c>
      <c r="BL36" s="93" t="n">
        <f aca="false">'REV. ACAB'!E61</f>
        <v>0</v>
      </c>
      <c r="BM36" s="93" t="n">
        <f aca="false">'REV. ACAB'!E62</f>
        <v>0</v>
      </c>
      <c r="BN36" s="93" t="n">
        <f aca="false">'REV. ACAB'!E63</f>
        <v>0</v>
      </c>
      <c r="BO36" s="93" t="n">
        <f aca="false">'REV. ACAB'!E64</f>
        <v>0</v>
      </c>
      <c r="BP36" s="93" t="n">
        <f aca="false">'REV. ACAB'!E65</f>
        <v>0</v>
      </c>
      <c r="BQ36" s="93" t="n">
        <f aca="false">'REV. ACAB'!E66</f>
        <v>0</v>
      </c>
      <c r="BR36" s="93" t="n">
        <f aca="false">'REV. ACAB'!E67</f>
        <v>0</v>
      </c>
      <c r="BS36" s="93" t="n">
        <f aca="false">'REV. ACAB'!E68</f>
        <v>0</v>
      </c>
      <c r="BT36" s="93" t="n">
        <f aca="false">'REV. ACAB'!E69</f>
        <v>0</v>
      </c>
      <c r="BU36" s="93" t="n">
        <f aca="false">'REV. ACAB'!E70</f>
        <v>0</v>
      </c>
      <c r="BV36" s="93" t="n">
        <f aca="false">'REV. ACAB'!E71</f>
        <v>0</v>
      </c>
      <c r="BW36" s="93" t="n">
        <f aca="false">'REV. ACAB'!E72</f>
        <v>0</v>
      </c>
      <c r="BX36" s="93" t="n">
        <f aca="false">'REV. ACAB'!E73</f>
        <v>0</v>
      </c>
      <c r="BY36" s="93" t="n">
        <f aca="false">'REV. ACAB'!E74</f>
        <v>0</v>
      </c>
      <c r="BZ36" s="93" t="n">
        <f aca="false">'REV. ACAB'!E75</f>
        <v>0</v>
      </c>
      <c r="CA36" s="93" t="n">
        <f aca="false">'REV. ACAB'!E76</f>
        <v>0</v>
      </c>
    </row>
    <row r="37" customFormat="false" ht="15" hidden="false" customHeight="false" outlineLevel="0" collapsed="false">
      <c r="A37" s="55" t="s">
        <v>290</v>
      </c>
      <c r="B37" s="55" t="s">
        <v>331</v>
      </c>
      <c r="C37" s="55" t="s">
        <v>199</v>
      </c>
      <c r="D37" s="56" t="n">
        <f aca="false">'REV. PISOS'!$K$5</f>
        <v>952.653053</v>
      </c>
      <c r="E37" s="45" t="n">
        <f aca="false">SUM(H37:CA37)</f>
        <v>945.2589466602</v>
      </c>
      <c r="F37" s="45" t="n">
        <f aca="false">IF(D37="","",D37-E37)</f>
        <v>7.39410633980003</v>
      </c>
      <c r="H37" s="93" t="n">
        <f aca="false">'REV. PISOS'!E5</f>
        <v>0</v>
      </c>
      <c r="I37" s="93" t="n">
        <f aca="false">'REV. PISOS'!E6</f>
        <v>0</v>
      </c>
      <c r="J37" s="93" t="n">
        <f aca="false">'REV. PISOS'!E7</f>
        <v>0</v>
      </c>
      <c r="K37" s="93" t="n">
        <f aca="false">'REV. PISOS'!E8</f>
        <v>0</v>
      </c>
      <c r="L37" s="93" t="n">
        <f aca="false">'REV. PISOS'!E9</f>
        <v>0</v>
      </c>
      <c r="M37" s="93" t="n">
        <f aca="false">'REV. PISOS'!E10</f>
        <v>0</v>
      </c>
      <c r="N37" s="93" t="n">
        <f aca="false">'REV. PISOS'!E11</f>
        <v>0</v>
      </c>
      <c r="O37" s="93" t="n">
        <f aca="false">'REV. PISOS'!E12</f>
        <v>0</v>
      </c>
      <c r="P37" s="93" t="n">
        <f aca="false">'REV. PISOS'!E13</f>
        <v>0</v>
      </c>
      <c r="Q37" s="93" t="n">
        <f aca="false">'REV. PISOS'!E14</f>
        <v>0</v>
      </c>
      <c r="R37" s="93" t="n">
        <f aca="false">'REV. PISOS'!E15</f>
        <v>0</v>
      </c>
      <c r="S37" s="93" t="n">
        <f aca="false">'REV. PISOS'!E16</f>
        <v>0</v>
      </c>
      <c r="T37" s="93" t="n">
        <f aca="false">'REV. PISOS'!E17</f>
        <v>0</v>
      </c>
      <c r="U37" s="93" t="n">
        <f aca="false">'REV. PISOS'!E18</f>
        <v>0</v>
      </c>
      <c r="V37" s="93" t="n">
        <f aca="false">'REV. PISOS'!E19</f>
        <v>0</v>
      </c>
      <c r="W37" s="93" t="n">
        <f aca="false">'REV. PISOS'!E20</f>
        <v>0</v>
      </c>
      <c r="X37" s="93" t="n">
        <f aca="false">'REV. PISOS'!E21</f>
        <v>0</v>
      </c>
      <c r="Y37" s="93" t="n">
        <f aca="false">'REV. PISOS'!E22</f>
        <v>0</v>
      </c>
      <c r="Z37" s="93" t="n">
        <f aca="false">'REV. PISOS'!E23</f>
        <v>0</v>
      </c>
      <c r="AA37" s="93" t="n">
        <f aca="false">'REV. PISOS'!E24</f>
        <v>0</v>
      </c>
      <c r="AB37" s="93" t="n">
        <f aca="false">'REV. PISOS'!E25</f>
        <v>0</v>
      </c>
      <c r="AC37" s="93" t="n">
        <f aca="false">'REV. PISOS'!E26</f>
        <v>0.474909036706291</v>
      </c>
      <c r="AD37" s="93" t="n">
        <f aca="false">'REV. PISOS'!E27</f>
        <v>2.46952699087271</v>
      </c>
      <c r="AE37" s="93" t="n">
        <f aca="false">'REV. PISOS'!E28</f>
        <v>34.5733778722179</v>
      </c>
      <c r="AF37" s="93" t="n">
        <f aca="false">'REV. PISOS'!E29</f>
        <v>37.7077775144794</v>
      </c>
      <c r="AG37" s="93" t="n">
        <f aca="false">'REV. PISOS'!E30</f>
        <v>54.8994846432471</v>
      </c>
      <c r="AH37" s="93" t="n">
        <f aca="false">'REV. PISOS'!E31</f>
        <v>45.7812311384864</v>
      </c>
      <c r="AI37" s="93" t="n">
        <f aca="false">'REV. PISOS'!E32</f>
        <v>45.7812311384863</v>
      </c>
      <c r="AJ37" s="93" t="n">
        <f aca="false">'REV. PISOS'!E33</f>
        <v>16.3368708626964</v>
      </c>
      <c r="AK37" s="93" t="n">
        <f aca="false">'REV. PISOS'!E34</f>
        <v>100.015843130345</v>
      </c>
      <c r="AL37" s="93" t="n">
        <f aca="false">'REV. PISOS'!E35</f>
        <v>91.4674804696315</v>
      </c>
      <c r="AM37" s="93" t="n">
        <f aca="false">'REV. PISOS'!E36</f>
        <v>85.4836266071322</v>
      </c>
      <c r="AN37" s="93" t="n">
        <f aca="false">'REV. PISOS'!E37</f>
        <v>91.9423895063378</v>
      </c>
      <c r="AO37" s="93" t="n">
        <f aca="false">'REV. PISOS'!E38</f>
        <v>64.6826107993967</v>
      </c>
      <c r="AP37" s="93" t="n">
        <f aca="false">'REV. PISOS'!E39</f>
        <v>84.5338085337196</v>
      </c>
      <c r="AQ37" s="93" t="n">
        <f aca="false">'REV. PISOS'!E40</f>
        <v>55.4693754872947</v>
      </c>
      <c r="AR37" s="93" t="n">
        <f aca="false">'REV. PISOS'!E41</f>
        <v>24.5053062940446</v>
      </c>
      <c r="AS37" s="93" t="n">
        <f aca="false">'REV. PISOS'!E42</f>
        <v>48.8206489734066</v>
      </c>
      <c r="AT37" s="93" t="n">
        <f aca="false">'REV. PISOS'!E43</f>
        <v>54.5195574138822</v>
      </c>
      <c r="AU37" s="93" t="n">
        <f aca="false">'REV. PISOS'!E44</f>
        <v>0.569890844047435</v>
      </c>
      <c r="AV37" s="93" t="n">
        <f aca="false">'REV. PISOS'!E45</f>
        <v>5.2239994037693</v>
      </c>
      <c r="AW37" s="93" t="n">
        <f aca="false">'REV. PISOS'!E46</f>
        <v>0</v>
      </c>
      <c r="AX37" s="93" t="n">
        <f aca="false">'REV. PISOS'!E47</f>
        <v>0</v>
      </c>
      <c r="AY37" s="93" t="n">
        <f aca="false">'REV. PISOS'!E48</f>
        <v>0</v>
      </c>
      <c r="AZ37" s="93" t="n">
        <f aca="false">'REV. PISOS'!E49</f>
        <v>0</v>
      </c>
      <c r="BA37" s="93" t="n">
        <f aca="false">'REV. PISOS'!E50</f>
        <v>0</v>
      </c>
      <c r="BB37" s="93" t="n">
        <f aca="false">'REV. PISOS'!E51</f>
        <v>0</v>
      </c>
      <c r="BC37" s="93" t="n">
        <f aca="false">'REV. PISOS'!E52</f>
        <v>0</v>
      </c>
      <c r="BD37" s="93" t="n">
        <f aca="false">'REV. PISOS'!E53</f>
        <v>0</v>
      </c>
      <c r="BE37" s="93" t="n">
        <f aca="false">'REV. PISOS'!E54</f>
        <v>0</v>
      </c>
      <c r="BF37" s="93" t="n">
        <f aca="false">'REV. PISOS'!E55</f>
        <v>0</v>
      </c>
      <c r="BG37" s="93" t="n">
        <f aca="false">'REV. PISOS'!E56</f>
        <v>0</v>
      </c>
      <c r="BH37" s="93" t="n">
        <f aca="false">'REV. PISOS'!E57</f>
        <v>0</v>
      </c>
      <c r="BI37" s="93" t="n">
        <f aca="false">'REV. PISOS'!E58</f>
        <v>0</v>
      </c>
      <c r="BJ37" s="93" t="n">
        <f aca="false">'REV. PISOS'!E59</f>
        <v>0</v>
      </c>
      <c r="BK37" s="93" t="n">
        <f aca="false">'REV. PISOS'!E60</f>
        <v>0</v>
      </c>
      <c r="BL37" s="93" t="n">
        <f aca="false">'REV. PISOS'!E61</f>
        <v>0</v>
      </c>
      <c r="BM37" s="93" t="n">
        <f aca="false">'REV. PISOS'!E62</f>
        <v>0</v>
      </c>
      <c r="BN37" s="93" t="n">
        <f aca="false">'REV. PISOS'!E63</f>
        <v>0</v>
      </c>
      <c r="BO37" s="93" t="n">
        <f aca="false">'REV. PISOS'!E64</f>
        <v>0</v>
      </c>
      <c r="BP37" s="93" t="n">
        <f aca="false">'REV. PISOS'!E65</f>
        <v>0</v>
      </c>
      <c r="BQ37" s="93" t="n">
        <f aca="false">'REV. PISOS'!E66</f>
        <v>0</v>
      </c>
      <c r="BR37" s="93" t="n">
        <f aca="false">'REV. PISOS'!E67</f>
        <v>0</v>
      </c>
      <c r="BS37" s="93" t="n">
        <f aca="false">'REV. PISOS'!E68</f>
        <v>0</v>
      </c>
      <c r="BT37" s="93" t="n">
        <f aca="false">'REV. PISOS'!E69</f>
        <v>0</v>
      </c>
      <c r="BU37" s="93" t="n">
        <f aca="false">'REV. PISOS'!E70</f>
        <v>0</v>
      </c>
      <c r="BV37" s="93" t="n">
        <f aca="false">'REV. PISOS'!E71</f>
        <v>0</v>
      </c>
      <c r="BW37" s="93" t="n">
        <f aca="false">'REV. PISOS'!E72</f>
        <v>0</v>
      </c>
      <c r="BX37" s="93" t="n">
        <f aca="false">'REV. PISOS'!E73</f>
        <v>0</v>
      </c>
      <c r="BY37" s="93" t="n">
        <f aca="false">'REV. PISOS'!E74</f>
        <v>0</v>
      </c>
      <c r="BZ37" s="93" t="n">
        <f aca="false">'REV. PISOS'!E75</f>
        <v>0</v>
      </c>
      <c r="CA37" s="93" t="n">
        <f aca="false">'REV. PISOS'!E76</f>
        <v>0</v>
      </c>
    </row>
    <row r="38" customFormat="false" ht="15" hidden="false" customHeight="false" outlineLevel="0" collapsed="false">
      <c r="A38" s="55" t="s">
        <v>290</v>
      </c>
      <c r="B38" s="55" t="s">
        <v>332</v>
      </c>
      <c r="C38" s="55" t="s">
        <v>202</v>
      </c>
      <c r="D38" s="56" t="n">
        <f aca="false">'REV. PAREDE'!$K$5</f>
        <v>2142.113877</v>
      </c>
      <c r="E38" s="45" t="n">
        <f aca="false">SUM(H38:CA38)</f>
        <v>2128.70773018478</v>
      </c>
      <c r="F38" s="45" t="n">
        <f aca="false">IF(D38="","",D38-E38)</f>
        <v>13.4061468152245</v>
      </c>
      <c r="H38" s="93" t="n">
        <f aca="false">'REV. PAREDE'!E5</f>
        <v>0</v>
      </c>
      <c r="I38" s="93" t="n">
        <f aca="false">'REV. PAREDE'!E6</f>
        <v>0</v>
      </c>
      <c r="J38" s="93" t="n">
        <f aca="false">'REV. PAREDE'!E7</f>
        <v>0</v>
      </c>
      <c r="K38" s="93" t="n">
        <f aca="false">'REV. PAREDE'!E8</f>
        <v>0</v>
      </c>
      <c r="L38" s="93" t="n">
        <f aca="false">'REV. PAREDE'!E9</f>
        <v>0</v>
      </c>
      <c r="M38" s="93" t="n">
        <f aca="false">'REV. PAREDE'!E10</f>
        <v>0</v>
      </c>
      <c r="N38" s="93" t="n">
        <f aca="false">'REV. PAREDE'!E11</f>
        <v>0</v>
      </c>
      <c r="O38" s="93" t="n">
        <f aca="false">'REV. PAREDE'!E12</f>
        <v>0</v>
      </c>
      <c r="P38" s="93" t="n">
        <f aca="false">'REV. PAREDE'!E13</f>
        <v>0</v>
      </c>
      <c r="Q38" s="93" t="n">
        <f aca="false">'REV. PAREDE'!E14</f>
        <v>0</v>
      </c>
      <c r="R38" s="93" t="n">
        <f aca="false">'REV. PAREDE'!E15</f>
        <v>0</v>
      </c>
      <c r="S38" s="93" t="n">
        <f aca="false">'REV. PAREDE'!E16</f>
        <v>0</v>
      </c>
      <c r="T38" s="93" t="n">
        <f aca="false">'REV. PAREDE'!E17</f>
        <v>0</v>
      </c>
      <c r="U38" s="93" t="n">
        <f aca="false">'REV. PAREDE'!E18</f>
        <v>0</v>
      </c>
      <c r="V38" s="93" t="n">
        <f aca="false">'REV. PAREDE'!E19</f>
        <v>0</v>
      </c>
      <c r="W38" s="93" t="n">
        <f aca="false">'REV. PAREDE'!E20</f>
        <v>6.34975997870397</v>
      </c>
      <c r="X38" s="93" t="n">
        <f aca="false">'REV. PAREDE'!E21</f>
        <v>56.3107032736026</v>
      </c>
      <c r="Y38" s="93" t="n">
        <f aca="false">'REV. PAREDE'!E22</f>
        <v>25.3393064425374</v>
      </c>
      <c r="Z38" s="93" t="n">
        <f aca="false">'REV. PAREDE'!E23</f>
        <v>51.5741335784189</v>
      </c>
      <c r="AA38" s="93" t="n">
        <f aca="false">'REV. PAREDE'!E24</f>
        <v>29.1065644958869</v>
      </c>
      <c r="AB38" s="93" t="n">
        <f aca="false">'REV. PAREDE'!E25</f>
        <v>48.9090893669389</v>
      </c>
      <c r="AC38" s="93" t="n">
        <f aca="false">'REV. PAREDE'!E26</f>
        <v>175.421975642352</v>
      </c>
      <c r="AD38" s="93" t="n">
        <f aca="false">'REV. PAREDE'!E27</f>
        <v>137.607272672388</v>
      </c>
      <c r="AE38" s="93" t="n">
        <f aca="false">'REV. PAREDE'!E28</f>
        <v>81.7402427878103</v>
      </c>
      <c r="AF38" s="93" t="n">
        <f aca="false">'REV. PAREDE'!E29</f>
        <v>74.4412036352643</v>
      </c>
      <c r="AG38" s="93" t="n">
        <f aca="false">'REV. PAREDE'!E30</f>
        <v>78.566408874498</v>
      </c>
      <c r="AH38" s="93" t="n">
        <f aca="false">'REV. PAREDE'!E31</f>
        <v>66.7533211439649</v>
      </c>
      <c r="AI38" s="93" t="n">
        <f aca="false">'REV. PAREDE'!E32</f>
        <v>103.009583093743</v>
      </c>
      <c r="AJ38" s="93" t="n">
        <f aca="false">'REV. PAREDE'!E33</f>
        <v>141.382034108285</v>
      </c>
      <c r="AK38" s="93" t="n">
        <f aca="false">'REV. PAREDE'!E34</f>
        <v>137.444338198108</v>
      </c>
      <c r="AL38" s="93" t="n">
        <f aca="false">'REV. PAREDE'!E35</f>
        <v>153.007612509762</v>
      </c>
      <c r="AM38" s="93" t="n">
        <f aca="false">'REV. PAREDE'!E36</f>
        <v>78.566408874498</v>
      </c>
      <c r="AN38" s="93" t="n">
        <f aca="false">'REV. PAREDE'!E37</f>
        <v>156.94530841994</v>
      </c>
      <c r="AO38" s="93" t="n">
        <f aca="false">'REV. PAREDE'!E38</f>
        <v>94.1296831861527</v>
      </c>
      <c r="AP38" s="93" t="n">
        <f aca="false">'REV. PAREDE'!E39</f>
        <v>78.566408874498</v>
      </c>
      <c r="AQ38" s="93" t="n">
        <f aca="false">'REV. PAREDE'!E40</f>
        <v>73.7749378889274</v>
      </c>
      <c r="AR38" s="93" t="n">
        <f aca="false">'REV. PAREDE'!E41</f>
        <v>49.2063113333483</v>
      </c>
      <c r="AS38" s="93" t="n">
        <f aca="false">'REV. PAREDE'!E42</f>
        <v>70.8785263831987</v>
      </c>
      <c r="AT38" s="93" t="n">
        <f aca="false">'REV. PAREDE'!E43</f>
        <v>0</v>
      </c>
      <c r="AU38" s="93" t="n">
        <f aca="false">'REV. PAREDE'!E44</f>
        <v>156.007761774659</v>
      </c>
      <c r="AV38" s="93" t="n">
        <f aca="false">'REV. PAREDE'!E45</f>
        <v>0</v>
      </c>
      <c r="AW38" s="93" t="n">
        <f aca="false">'REV. PAREDE'!E46</f>
        <v>0</v>
      </c>
      <c r="AX38" s="93" t="n">
        <f aca="false">'REV. PAREDE'!E47</f>
        <v>0</v>
      </c>
      <c r="AY38" s="93" t="n">
        <f aca="false">'REV. PAREDE'!E48</f>
        <v>0</v>
      </c>
      <c r="AZ38" s="93" t="n">
        <f aca="false">'REV. PAREDE'!E49</f>
        <v>0</v>
      </c>
      <c r="BA38" s="93" t="n">
        <f aca="false">'REV. PAREDE'!E50</f>
        <v>0</v>
      </c>
      <c r="BB38" s="93" t="n">
        <f aca="false">'REV. PAREDE'!E51</f>
        <v>0</v>
      </c>
      <c r="BC38" s="93" t="n">
        <f aca="false">'REV. PAREDE'!E52</f>
        <v>0</v>
      </c>
      <c r="BD38" s="93" t="n">
        <f aca="false">'REV. PAREDE'!E53</f>
        <v>3.66883364728978</v>
      </c>
      <c r="BE38" s="93" t="n">
        <f aca="false">'REV. PAREDE'!E54</f>
        <v>0</v>
      </c>
      <c r="BF38" s="93" t="n">
        <f aca="false">'REV. PAREDE'!E55</f>
        <v>0</v>
      </c>
      <c r="BG38" s="93" t="n">
        <f aca="false">'REV. PAREDE'!E56</f>
        <v>0</v>
      </c>
      <c r="BH38" s="93" t="n">
        <f aca="false">'REV. PAREDE'!E57</f>
        <v>0</v>
      </c>
      <c r="BI38" s="93" t="n">
        <f aca="false">'REV. PAREDE'!E58</f>
        <v>0</v>
      </c>
      <c r="BJ38" s="93" t="n">
        <f aca="false">'REV. PAREDE'!E59</f>
        <v>0</v>
      </c>
      <c r="BK38" s="93" t="n">
        <f aca="false">'REV. PAREDE'!E60</f>
        <v>0</v>
      </c>
      <c r="BL38" s="93" t="n">
        <f aca="false">'REV. PAREDE'!E61</f>
        <v>0</v>
      </c>
      <c r="BM38" s="93" t="n">
        <f aca="false">'REV. PAREDE'!E62</f>
        <v>0</v>
      </c>
      <c r="BN38" s="93" t="n">
        <f aca="false">'REV. PAREDE'!E63</f>
        <v>0</v>
      </c>
      <c r="BO38" s="93" t="n">
        <f aca="false">'REV. PAREDE'!E64</f>
        <v>0</v>
      </c>
      <c r="BP38" s="93" t="n">
        <f aca="false">'REV. PAREDE'!E65</f>
        <v>0</v>
      </c>
      <c r="BQ38" s="93" t="n">
        <f aca="false">'REV. PAREDE'!E66</f>
        <v>0</v>
      </c>
      <c r="BR38" s="93" t="n">
        <f aca="false">'REV. PAREDE'!E67</f>
        <v>0</v>
      </c>
      <c r="BS38" s="93" t="n">
        <f aca="false">'REV. PAREDE'!E68</f>
        <v>0</v>
      </c>
      <c r="BT38" s="93" t="n">
        <f aca="false">'REV. PAREDE'!E69</f>
        <v>0</v>
      </c>
      <c r="BU38" s="93" t="n">
        <f aca="false">'REV. PAREDE'!E70</f>
        <v>0</v>
      </c>
      <c r="BV38" s="93" t="n">
        <f aca="false">'REV. PAREDE'!E71</f>
        <v>0</v>
      </c>
      <c r="BW38" s="93" t="n">
        <f aca="false">'REV. PAREDE'!E72</f>
        <v>0</v>
      </c>
      <c r="BX38" s="93" t="n">
        <f aca="false">'REV. PAREDE'!E73</f>
        <v>0</v>
      </c>
      <c r="BY38" s="93" t="n">
        <f aca="false">'REV. PAREDE'!E74</f>
        <v>0</v>
      </c>
      <c r="BZ38" s="93" t="n">
        <f aca="false">'REV. PAREDE'!E75</f>
        <v>0</v>
      </c>
      <c r="CA38" s="93" t="n">
        <f aca="false">'REV. PAREDE'!E76</f>
        <v>0</v>
      </c>
    </row>
    <row r="39" customFormat="false" ht="15" hidden="false" customHeight="false" outlineLevel="0" collapsed="false">
      <c r="A39" s="55" t="s">
        <v>290</v>
      </c>
      <c r="B39" s="55" t="s">
        <v>333</v>
      </c>
      <c r="C39" s="55" t="s">
        <v>211</v>
      </c>
      <c r="D39" s="56" t="n">
        <f aca="false">'REV. FACHADA'!$K$5</f>
        <v>6283.968554</v>
      </c>
      <c r="E39" s="45" t="n">
        <f aca="false">SUM(H39:CA39)</f>
        <v>6237.32288280078</v>
      </c>
      <c r="F39" s="45" t="n">
        <f aca="false">IF(D39="","",D39-E39)</f>
        <v>46.6456711992241</v>
      </c>
      <c r="H39" s="93" t="n">
        <f aca="false">'REV. FACHADA'!E5</f>
        <v>0</v>
      </c>
      <c r="I39" s="93" t="n">
        <f aca="false">'REV. FACHADA'!E6</f>
        <v>0</v>
      </c>
      <c r="J39" s="93" t="n">
        <f aca="false">'REV. FACHADA'!E7</f>
        <v>0</v>
      </c>
      <c r="K39" s="93" t="n">
        <f aca="false">'REV. FACHADA'!E8</f>
        <v>0</v>
      </c>
      <c r="L39" s="93" t="n">
        <f aca="false">'REV. FACHADA'!E9</f>
        <v>0</v>
      </c>
      <c r="M39" s="93" t="n">
        <f aca="false">'REV. FACHADA'!E10</f>
        <v>0</v>
      </c>
      <c r="N39" s="93" t="n">
        <f aca="false">'REV. FACHADA'!E11</f>
        <v>0</v>
      </c>
      <c r="O39" s="93" t="n">
        <f aca="false">'REV. FACHADA'!E12</f>
        <v>0</v>
      </c>
      <c r="P39" s="93" t="n">
        <f aca="false">'REV. FACHADA'!E13</f>
        <v>2.46567371246628</v>
      </c>
      <c r="Q39" s="93" t="n">
        <f aca="false">'REV. FACHADA'!E14</f>
        <v>4.02397708466154</v>
      </c>
      <c r="R39" s="93" t="n">
        <f aca="false">'REV. FACHADA'!E15</f>
        <v>2.29065836793864</v>
      </c>
      <c r="S39" s="93" t="n">
        <f aca="false">'REV. FACHADA'!E16</f>
        <v>0</v>
      </c>
      <c r="T39" s="93" t="n">
        <f aca="false">'REV. FACHADA'!E17</f>
        <v>0</v>
      </c>
      <c r="U39" s="93" t="n">
        <f aca="false">'REV. FACHADA'!E18</f>
        <v>0</v>
      </c>
      <c r="V39" s="93" t="n">
        <f aca="false">'REV. FACHADA'!E19</f>
        <v>0</v>
      </c>
      <c r="W39" s="93" t="n">
        <f aca="false">'REV. FACHADA'!E20</f>
        <v>0</v>
      </c>
      <c r="X39" s="93" t="n">
        <f aca="false">'REV. FACHADA'!E21</f>
        <v>0</v>
      </c>
      <c r="Y39" s="93" t="n">
        <f aca="false">'REV. FACHADA'!E22</f>
        <v>0</v>
      </c>
      <c r="Z39" s="93" t="n">
        <f aca="false">'REV. FACHADA'!E23</f>
        <v>0</v>
      </c>
      <c r="AA39" s="93" t="n">
        <f aca="false">'REV. FACHADA'!E24</f>
        <v>0</v>
      </c>
      <c r="AB39" s="93" t="n">
        <f aca="false">'REV. FACHADA'!E25</f>
        <v>7.38668459675423</v>
      </c>
      <c r="AC39" s="93" t="n">
        <f aca="false">'REV. FACHADA'!E26</f>
        <v>434.572928760844</v>
      </c>
      <c r="AD39" s="93" t="n">
        <f aca="false">'REV. FACHADA'!E27</f>
        <v>439.573545907308</v>
      </c>
      <c r="AE39" s="93" t="n">
        <f aca="false">'REV. FACHADA'!E28</f>
        <v>575.783463512329</v>
      </c>
      <c r="AF39" s="93" t="n">
        <f aca="false">'REV. FACHADA'!E29</f>
        <v>305.910100110114</v>
      </c>
      <c r="AG39" s="93" t="n">
        <f aca="false">'REV. FACHADA'!E30</f>
        <v>375.082754326046</v>
      </c>
      <c r="AH39" s="93" t="n">
        <f aca="false">'REV. FACHADA'!E31</f>
        <v>178.894795386032</v>
      </c>
      <c r="AI39" s="93" t="n">
        <f aca="false">'REV. FACHADA'!E32</f>
        <v>213.481122493998</v>
      </c>
      <c r="AJ39" s="93" t="n">
        <f aca="false">'REV. FACHADA'!E33</f>
        <v>533.702806234995</v>
      </c>
      <c r="AK39" s="93" t="n">
        <f aca="false">'REV. FACHADA'!E34</f>
        <v>400.724341664711</v>
      </c>
      <c r="AL39" s="93" t="n">
        <f aca="false">'REV. FACHADA'!E35</f>
        <v>490.171739357727</v>
      </c>
      <c r="AM39" s="93" t="n">
        <f aca="false">'REV. FACHADA'!E36</f>
        <v>599.297564543207</v>
      </c>
      <c r="AN39" s="93" t="n">
        <f aca="false">'REV. FACHADA'!E37</f>
        <v>578.426505081503</v>
      </c>
      <c r="AO39" s="93" t="n">
        <f aca="false">'REV. FACHADA'!E38</f>
        <v>351.230114941242</v>
      </c>
      <c r="AP39" s="93" t="n">
        <f aca="false">'REV. FACHADA'!E39</f>
        <v>255.819557402025</v>
      </c>
      <c r="AQ39" s="93" t="n">
        <f aca="false">'REV. FACHADA'!E40</f>
        <v>197.976906893876</v>
      </c>
      <c r="AR39" s="93" t="n">
        <f aca="false">'REV. FACHADA'!E41</f>
        <v>128.804252677943</v>
      </c>
      <c r="AS39" s="93" t="n">
        <f aca="false">'REV. FACHADA'!E42</f>
        <v>79.9063419390944</v>
      </c>
      <c r="AT39" s="93" t="n">
        <f aca="false">'REV. FACHADA'!E43</f>
        <v>49.4942267234687</v>
      </c>
      <c r="AU39" s="93" t="n">
        <f aca="false">'REV. FACHADA'!E44</f>
        <v>31.0084312002453</v>
      </c>
      <c r="AV39" s="93" t="n">
        <f aca="false">'REV. FACHADA'!E45</f>
        <v>0</v>
      </c>
      <c r="AW39" s="93" t="n">
        <f aca="false">'REV. FACHADA'!E46</f>
        <v>0</v>
      </c>
      <c r="AX39" s="93" t="n">
        <f aca="false">'REV. FACHADA'!E47</f>
        <v>0</v>
      </c>
      <c r="AY39" s="93" t="n">
        <f aca="false">'REV. FACHADA'!E48</f>
        <v>1.29438988224898</v>
      </c>
      <c r="AZ39" s="93" t="n">
        <f aca="false">'REV. FACHADA'!E49</f>
        <v>0</v>
      </c>
      <c r="BA39" s="93" t="n">
        <f aca="false">'REV. FACHADA'!E50</f>
        <v>0</v>
      </c>
      <c r="BB39" s="93" t="n">
        <f aca="false">'REV. FACHADA'!E51</f>
        <v>0</v>
      </c>
      <c r="BC39" s="93" t="n">
        <f aca="false">'REV. FACHADA'!E52</f>
        <v>0</v>
      </c>
      <c r="BD39" s="93" t="n">
        <f aca="false">'REV. FACHADA'!E53</f>
        <v>0</v>
      </c>
      <c r="BE39" s="93" t="n">
        <f aca="false">'REV. FACHADA'!E54</f>
        <v>0</v>
      </c>
      <c r="BF39" s="93" t="n">
        <f aca="false">'REV. FACHADA'!E55</f>
        <v>0</v>
      </c>
      <c r="BG39" s="93" t="n">
        <f aca="false">'REV. FACHADA'!E56</f>
        <v>0</v>
      </c>
      <c r="BH39" s="93" t="n">
        <f aca="false">'REV. FACHADA'!E57</f>
        <v>0</v>
      </c>
      <c r="BI39" s="93" t="n">
        <f aca="false">'REV. FACHADA'!E58</f>
        <v>0</v>
      </c>
      <c r="BJ39" s="93" t="n">
        <f aca="false">'REV. FACHADA'!E59</f>
        <v>0</v>
      </c>
      <c r="BK39" s="93" t="n">
        <f aca="false">'REV. FACHADA'!E60</f>
        <v>0</v>
      </c>
      <c r="BL39" s="93" t="n">
        <f aca="false">'REV. FACHADA'!E61</f>
        <v>0</v>
      </c>
      <c r="BM39" s="93" t="n">
        <f aca="false">'REV. FACHADA'!E62</f>
        <v>0</v>
      </c>
      <c r="BN39" s="93" t="n">
        <f aca="false">'REV. FACHADA'!E63</f>
        <v>0</v>
      </c>
      <c r="BO39" s="93" t="n">
        <f aca="false">'REV. FACHADA'!E64</f>
        <v>0</v>
      </c>
      <c r="BP39" s="93" t="n">
        <f aca="false">'REV. FACHADA'!E65</f>
        <v>0</v>
      </c>
      <c r="BQ39" s="93" t="n">
        <f aca="false">'REV. FACHADA'!E66</f>
        <v>0</v>
      </c>
      <c r="BR39" s="93" t="n">
        <f aca="false">'REV. FACHADA'!E67</f>
        <v>0</v>
      </c>
      <c r="BS39" s="93" t="n">
        <f aca="false">'REV. FACHADA'!E68</f>
        <v>0</v>
      </c>
      <c r="BT39" s="93" t="n">
        <f aca="false">'REV. FACHADA'!E69</f>
        <v>0</v>
      </c>
      <c r="BU39" s="93" t="n">
        <f aca="false">'REV. FACHADA'!E70</f>
        <v>0</v>
      </c>
      <c r="BV39" s="93" t="n">
        <f aca="false">'REV. FACHADA'!E71</f>
        <v>0</v>
      </c>
      <c r="BW39" s="93" t="n">
        <f aca="false">'REV. FACHADA'!E72</f>
        <v>0</v>
      </c>
      <c r="BX39" s="93" t="n">
        <f aca="false">'REV. FACHADA'!E73</f>
        <v>0</v>
      </c>
      <c r="BY39" s="93" t="n">
        <f aca="false">'REV. FACHADA'!E74</f>
        <v>0</v>
      </c>
      <c r="BZ39" s="93" t="n">
        <f aca="false">'REV. FACHADA'!E75</f>
        <v>0</v>
      </c>
      <c r="CA39" s="93" t="n">
        <f aca="false">'REV. FACHADA'!E76</f>
        <v>0</v>
      </c>
    </row>
    <row r="40" customFormat="false" ht="15" hidden="false" customHeight="false" outlineLevel="0" collapsed="false">
      <c r="A40" s="55" t="s">
        <v>290</v>
      </c>
      <c r="B40" s="55" t="s">
        <v>334</v>
      </c>
      <c r="C40" s="55" t="s">
        <v>335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290</v>
      </c>
      <c r="B41" s="55" t="s">
        <v>336</v>
      </c>
      <c r="C41" s="55" t="s">
        <v>337</v>
      </c>
      <c r="E41" s="45" t="n">
        <f aca="false">SUM(H41:CA41)</f>
        <v>0</v>
      </c>
      <c r="F41" s="45" t="str">
        <f aca="false">IF(D41="","",D41-E41)</f>
        <v/>
      </c>
    </row>
    <row r="42" customFormat="false" ht="15" hidden="false" customHeight="false" outlineLevel="0" collapsed="false">
      <c r="A42" s="55" t="s">
        <v>290</v>
      </c>
      <c r="B42" s="55" t="s">
        <v>338</v>
      </c>
      <c r="C42" s="55" t="s">
        <v>339</v>
      </c>
      <c r="E42" s="45" t="n">
        <f aca="false">SUM(H42:CA42)</f>
        <v>0</v>
      </c>
      <c r="F42" s="45" t="str">
        <f aca="false">IF(D42="","",D42-E42)</f>
        <v/>
      </c>
    </row>
    <row r="43" customFormat="false" ht="15" hidden="false" customHeight="false" outlineLevel="0" collapsed="false">
      <c r="A43" s="55" t="s">
        <v>290</v>
      </c>
      <c r="B43" s="55" t="s">
        <v>340</v>
      </c>
      <c r="C43" s="55" t="s">
        <v>341</v>
      </c>
      <c r="E43" s="45" t="n">
        <f aca="false">SUM(H43:CA43)</f>
        <v>0</v>
      </c>
      <c r="F43" s="45" t="str">
        <f aca="false">IF(D43="","",D43-E43)</f>
        <v/>
      </c>
    </row>
    <row r="44" customFormat="false" ht="15" hidden="false" customHeight="false" outlineLevel="0" collapsed="false">
      <c r="A44" s="55" t="s">
        <v>290</v>
      </c>
      <c r="B44" s="55" t="s">
        <v>342</v>
      </c>
      <c r="C44" s="55" t="s">
        <v>75</v>
      </c>
      <c r="E44" s="45" t="n">
        <f aca="false">SUM(H44:CA44)</f>
        <v>0</v>
      </c>
      <c r="F44" s="45" t="str">
        <f aca="false">IF(D44="","",D44-E44)</f>
        <v/>
      </c>
    </row>
    <row r="45" customFormat="false" ht="15" hidden="false" customHeight="false" outlineLevel="0" collapsed="false">
      <c r="A45" s="55" t="s">
        <v>290</v>
      </c>
      <c r="B45" s="55" t="s">
        <v>343</v>
      </c>
      <c r="C45" s="55" t="s">
        <v>64</v>
      </c>
      <c r="D45" s="56" t="n">
        <f aca="false">SEGUROS!$K$5</f>
        <v>103.700935</v>
      </c>
      <c r="E45" s="45" t="n">
        <f aca="false">SUM(H45:CA45)</f>
        <v>95.7686322598693</v>
      </c>
      <c r="F45" s="45" t="n">
        <f aca="false">IF(D45="","",D45-E45)</f>
        <v>7.93230274013067</v>
      </c>
      <c r="H45" s="93" t="n">
        <f aca="false">SEGUROS!E5</f>
        <v>78.3898105708362</v>
      </c>
      <c r="I45" s="93" t="n">
        <f aca="false">SEGUROS!E6</f>
        <v>1.72904998306413</v>
      </c>
      <c r="J45" s="93" t="n">
        <f aca="false">SEGUROS!E7</f>
        <v>0</v>
      </c>
      <c r="K45" s="93" t="n">
        <f aca="false">SEGUROS!E8</f>
        <v>0</v>
      </c>
      <c r="L45" s="93" t="n">
        <f aca="false">SEGUROS!E9</f>
        <v>0</v>
      </c>
      <c r="M45" s="93" t="n">
        <f aca="false">SEGUROS!E10</f>
        <v>0</v>
      </c>
      <c r="N45" s="93" t="n">
        <f aca="false">SEGUROS!E11</f>
        <v>0</v>
      </c>
      <c r="O45" s="93" t="n">
        <f aca="false">SEGUROS!E12</f>
        <v>0</v>
      </c>
      <c r="P45" s="93" t="n">
        <f aca="false">SEGUROS!E13</f>
        <v>0</v>
      </c>
      <c r="Q45" s="93" t="n">
        <f aca="false">SEGUROS!E14</f>
        <v>0</v>
      </c>
      <c r="R45" s="93" t="n">
        <f aca="false">SEGUROS!E15</f>
        <v>0</v>
      </c>
      <c r="S45" s="93" t="n">
        <f aca="false">SEGUROS!E16</f>
        <v>0</v>
      </c>
      <c r="T45" s="93" t="n">
        <f aca="false">SEGUROS!E17</f>
        <v>0</v>
      </c>
      <c r="U45" s="93" t="n">
        <f aca="false">SEGUROS!E18</f>
        <v>0</v>
      </c>
      <c r="V45" s="93" t="n">
        <f aca="false">SEGUROS!E19</f>
        <v>0</v>
      </c>
      <c r="W45" s="93" t="n">
        <f aca="false">SEGUROS!E20</f>
        <v>0</v>
      </c>
      <c r="X45" s="93" t="n">
        <f aca="false">SEGUROS!E21</f>
        <v>0</v>
      </c>
      <c r="Y45" s="93" t="n">
        <f aca="false">SEGUROS!E22</f>
        <v>0</v>
      </c>
      <c r="Z45" s="93" t="n">
        <f aca="false">SEGUROS!E23</f>
        <v>0</v>
      </c>
      <c r="AA45" s="93" t="n">
        <f aca="false">SEGUROS!E24</f>
        <v>0</v>
      </c>
      <c r="AB45" s="93" t="n">
        <f aca="false">SEGUROS!E25</f>
        <v>0</v>
      </c>
      <c r="AC45" s="93" t="n">
        <f aca="false">SEGUROS!E26</f>
        <v>0.558920418070324</v>
      </c>
      <c r="AD45" s="93" t="n">
        <f aca="false">SEGUROS!E27</f>
        <v>0.558920418070324</v>
      </c>
      <c r="AE45" s="93" t="n">
        <f aca="false">SEGUROS!E28</f>
        <v>0.558920418070324</v>
      </c>
      <c r="AF45" s="93" t="n">
        <f aca="false">SEGUROS!E29</f>
        <v>0.558920418070324</v>
      </c>
      <c r="AG45" s="93" t="n">
        <f aca="false">SEGUROS!E30</f>
        <v>0.558920418070324</v>
      </c>
      <c r="AH45" s="93" t="n">
        <f aca="false">SEGUROS!E31</f>
        <v>0.558920418070324</v>
      </c>
      <c r="AI45" s="93" t="n">
        <f aca="false">SEGUROS!E32</f>
        <v>0.558920418070324</v>
      </c>
      <c r="AJ45" s="93" t="n">
        <f aca="false">SEGUROS!E33</f>
        <v>0.558920418070324</v>
      </c>
      <c r="AK45" s="93" t="n">
        <f aca="false">SEGUROS!E34</f>
        <v>0.558920418070324</v>
      </c>
      <c r="AL45" s="93" t="n">
        <f aca="false">SEGUROS!E35</f>
        <v>0.558920418070324</v>
      </c>
      <c r="AM45" s="93" t="n">
        <f aca="false">SEGUROS!E36</f>
        <v>0.558920418070324</v>
      </c>
      <c r="AN45" s="93" t="n">
        <f aca="false">SEGUROS!E37</f>
        <v>0.558920418070324</v>
      </c>
      <c r="AO45" s="93" t="n">
        <f aca="false">SEGUROS!E38</f>
        <v>0.558920418070324</v>
      </c>
      <c r="AP45" s="93" t="n">
        <f aca="false">SEGUROS!E39</f>
        <v>0.558920418070324</v>
      </c>
      <c r="AQ45" s="93" t="n">
        <f aca="false">SEGUROS!E40</f>
        <v>0.558920418070324</v>
      </c>
      <c r="AR45" s="93" t="n">
        <f aca="false">SEGUROS!E41</f>
        <v>0.558920418070324</v>
      </c>
      <c r="AS45" s="93" t="n">
        <f aca="false">SEGUROS!E42</f>
        <v>0.558920418070324</v>
      </c>
      <c r="AT45" s="93" t="n">
        <f aca="false">SEGUROS!E43</f>
        <v>0.558920418070324</v>
      </c>
      <c r="AU45" s="93" t="n">
        <f aca="false">SEGUROS!E44</f>
        <v>0.558920418070324</v>
      </c>
      <c r="AV45" s="93" t="n">
        <f aca="false">SEGUROS!E45</f>
        <v>0.558920418070324</v>
      </c>
      <c r="AW45" s="93" t="n">
        <f aca="false">SEGUROS!E46</f>
        <v>0.558920418070324</v>
      </c>
      <c r="AX45" s="93" t="n">
        <f aca="false">SEGUROS!E47</f>
        <v>0.558920418070324</v>
      </c>
      <c r="AY45" s="93" t="n">
        <f aca="false">SEGUROS!E48</f>
        <v>0.558920418070324</v>
      </c>
      <c r="AZ45" s="93" t="n">
        <f aca="false">SEGUROS!E49</f>
        <v>0.558920418070324</v>
      </c>
      <c r="BA45" s="93" t="n">
        <f aca="false">SEGUROS!E50</f>
        <v>0.558920418070324</v>
      </c>
      <c r="BB45" s="93" t="n">
        <f aca="false">SEGUROS!E51</f>
        <v>0.558920418070324</v>
      </c>
      <c r="BC45" s="93" t="n">
        <f aca="false">SEGUROS!E52</f>
        <v>0.558920418070324</v>
      </c>
      <c r="BD45" s="93" t="n">
        <f aca="false">SEGUROS!E53</f>
        <v>0.558920418070324</v>
      </c>
      <c r="BE45" s="93" t="n">
        <f aca="false">SEGUROS!E54</f>
        <v>0</v>
      </c>
      <c r="BF45" s="93" t="n">
        <f aca="false">SEGUROS!E55</f>
        <v>0</v>
      </c>
      <c r="BG45" s="93" t="n">
        <f aca="false">SEGUROS!E56</f>
        <v>0</v>
      </c>
      <c r="BH45" s="93" t="n">
        <f aca="false">SEGUROS!E57</f>
        <v>0</v>
      </c>
      <c r="BI45" s="93" t="n">
        <f aca="false">SEGUROS!E58</f>
        <v>0</v>
      </c>
      <c r="BJ45" s="93" t="n">
        <f aca="false">SEGUROS!E59</f>
        <v>0</v>
      </c>
      <c r="BK45" s="93" t="n">
        <f aca="false">SEGUROS!E60</f>
        <v>0</v>
      </c>
      <c r="BL45" s="93" t="n">
        <f aca="false">SEGUROS!E61</f>
        <v>0</v>
      </c>
      <c r="BM45" s="93" t="n">
        <f aca="false">SEGUROS!E62</f>
        <v>0</v>
      </c>
      <c r="BN45" s="93" t="n">
        <f aca="false">SEGUROS!E63</f>
        <v>0</v>
      </c>
      <c r="BO45" s="93" t="n">
        <f aca="false">SEGUROS!E64</f>
        <v>0</v>
      </c>
      <c r="BP45" s="93" t="n">
        <f aca="false">SEGUROS!E65</f>
        <v>0</v>
      </c>
      <c r="BQ45" s="93" t="n">
        <f aca="false">SEGUROS!E66</f>
        <v>0</v>
      </c>
      <c r="BR45" s="93" t="n">
        <f aca="false">SEGUROS!E67</f>
        <v>0</v>
      </c>
      <c r="BS45" s="93" t="n">
        <f aca="false">SEGUROS!E68</f>
        <v>0</v>
      </c>
      <c r="BT45" s="93" t="n">
        <f aca="false">SEGUROS!E69</f>
        <v>0</v>
      </c>
      <c r="BU45" s="93" t="n">
        <f aca="false">SEGUROS!E70</f>
        <v>0</v>
      </c>
      <c r="BV45" s="93" t="n">
        <f aca="false">SEGUROS!E71</f>
        <v>0</v>
      </c>
      <c r="BW45" s="93" t="n">
        <f aca="false">SEGUROS!E72</f>
        <v>0</v>
      </c>
      <c r="BX45" s="93" t="n">
        <f aca="false">SEGUROS!E73</f>
        <v>0</v>
      </c>
      <c r="BY45" s="93" t="n">
        <f aca="false">SEGUROS!E74</f>
        <v>0</v>
      </c>
      <c r="BZ45" s="93" t="n">
        <f aca="false">SEGUROS!E75</f>
        <v>0</v>
      </c>
      <c r="CA45" s="93" t="n">
        <f aca="false">SEGUROS!E76</f>
        <v>0</v>
      </c>
    </row>
    <row r="46" customFormat="false" ht="15" hidden="false" customHeight="false" outlineLevel="0" collapsed="false">
      <c r="A46" s="55" t="s">
        <v>290</v>
      </c>
      <c r="B46" s="55" t="s">
        <v>344</v>
      </c>
      <c r="C46" s="55" t="s">
        <v>193</v>
      </c>
      <c r="D46" s="56" t="n">
        <f aca="false">SERRALHERIA!$K$5</f>
        <v>377.768024</v>
      </c>
      <c r="E46" s="45" t="n">
        <f aca="false">SUM(H46:CA46)</f>
        <v>374.870952881601</v>
      </c>
      <c r="F46" s="45" t="n">
        <f aca="false">IF(D46="","",D46-E46)</f>
        <v>2.89707111839925</v>
      </c>
      <c r="H46" s="93" t="n">
        <f aca="false">SERRALHERIA!E5</f>
        <v>0</v>
      </c>
      <c r="I46" s="93" t="n">
        <f aca="false">SERRALHERIA!E6</f>
        <v>0</v>
      </c>
      <c r="J46" s="93" t="n">
        <f aca="false">SERRALHERIA!E7</f>
        <v>0</v>
      </c>
      <c r="K46" s="93" t="n">
        <f aca="false">SERRALHERIA!E8</f>
        <v>0</v>
      </c>
      <c r="L46" s="93" t="n">
        <f aca="false">SERRALHERIA!E9</f>
        <v>0</v>
      </c>
      <c r="M46" s="93" t="n">
        <f aca="false">SERRALHERIA!E10</f>
        <v>0</v>
      </c>
      <c r="N46" s="93" t="n">
        <f aca="false">SERRALHERIA!E11</f>
        <v>0</v>
      </c>
      <c r="O46" s="93" t="n">
        <f aca="false">SERRALHERIA!E12</f>
        <v>0</v>
      </c>
      <c r="P46" s="93" t="n">
        <f aca="false">SERRALHERIA!E13</f>
        <v>0</v>
      </c>
      <c r="Q46" s="93" t="n">
        <f aca="false">SERRALHERIA!E14</f>
        <v>0</v>
      </c>
      <c r="R46" s="93" t="n">
        <f aca="false">SERRALHERIA!E15</f>
        <v>0</v>
      </c>
      <c r="S46" s="93" t="n">
        <f aca="false">SERRALHERIA!E16</f>
        <v>0</v>
      </c>
      <c r="T46" s="93" t="n">
        <f aca="false">SERRALHERIA!E17</f>
        <v>0</v>
      </c>
      <c r="U46" s="93" t="n">
        <f aca="false">SERRALHERIA!E18</f>
        <v>0</v>
      </c>
      <c r="V46" s="93" t="n">
        <f aca="false">SERRALHERIA!E19</f>
        <v>0</v>
      </c>
      <c r="W46" s="93" t="n">
        <f aca="false">SERRALHERIA!E20</f>
        <v>0</v>
      </c>
      <c r="X46" s="93" t="n">
        <f aca="false">SERRALHERIA!E21</f>
        <v>0</v>
      </c>
      <c r="Y46" s="93" t="n">
        <f aca="false">SERRALHERIA!E22</f>
        <v>0</v>
      </c>
      <c r="Z46" s="93" t="n">
        <f aca="false">SERRALHERIA!E23</f>
        <v>0</v>
      </c>
      <c r="AA46" s="93" t="n">
        <f aca="false">SERRALHERIA!E24</f>
        <v>0</v>
      </c>
      <c r="AB46" s="93" t="n">
        <f aca="false">SERRALHERIA!E25</f>
        <v>4.24091807394465</v>
      </c>
      <c r="AC46" s="93" t="n">
        <f aca="false">SERRALHERIA!E26</f>
        <v>0</v>
      </c>
      <c r="AD46" s="93" t="n">
        <f aca="false">SERRALHERIA!E27</f>
        <v>0.269876604705569</v>
      </c>
      <c r="AE46" s="93" t="n">
        <f aca="false">SERRALHERIA!E28</f>
        <v>0</v>
      </c>
      <c r="AF46" s="93" t="n">
        <f aca="false">SERRALHERIA!E29</f>
        <v>0</v>
      </c>
      <c r="AG46" s="93" t="n">
        <f aca="false">SERRALHERIA!E30</f>
        <v>0</v>
      </c>
      <c r="AH46" s="93" t="n">
        <f aca="false">SERRALHERIA!E31</f>
        <v>0</v>
      </c>
      <c r="AI46" s="93" t="n">
        <f aca="false">SERRALHERIA!E32</f>
        <v>0</v>
      </c>
      <c r="AJ46" s="93" t="n">
        <f aca="false">SERRALHERIA!E33</f>
        <v>0</v>
      </c>
      <c r="AK46" s="93" t="n">
        <f aca="false">SERRALHERIA!E34</f>
        <v>0</v>
      </c>
      <c r="AL46" s="93" t="n">
        <f aca="false">SERRALHERIA!E35</f>
        <v>0</v>
      </c>
      <c r="AM46" s="93" t="n">
        <f aca="false">SERRALHERIA!E36</f>
        <v>0</v>
      </c>
      <c r="AN46" s="93" t="n">
        <f aca="false">SERRALHERIA!E37</f>
        <v>0</v>
      </c>
      <c r="AO46" s="93" t="n">
        <f aca="false">SERRALHERIA!E38</f>
        <v>0</v>
      </c>
      <c r="AP46" s="93" t="n">
        <f aca="false">SERRALHERIA!E39</f>
        <v>8.2590315279258</v>
      </c>
      <c r="AQ46" s="93" t="n">
        <f aca="false">SERRALHERIA!E40</f>
        <v>10.3330484138623</v>
      </c>
      <c r="AR46" s="93" t="n">
        <f aca="false">SERRALHERIA!E41</f>
        <v>0</v>
      </c>
      <c r="AS46" s="93" t="n">
        <f aca="false">SERRALHERIA!E42</f>
        <v>41.4062656870899</v>
      </c>
      <c r="AT46" s="93" t="n">
        <f aca="false">SERRALHERIA!E43</f>
        <v>60.3316697712607</v>
      </c>
      <c r="AU46" s="93" t="n">
        <f aca="false">SERRALHERIA!E44</f>
        <v>87.8123935099196</v>
      </c>
      <c r="AV46" s="93" t="n">
        <f aca="false">SERRALHERIA!E45</f>
        <v>12.4070652997988</v>
      </c>
      <c r="AW46" s="93" t="n">
        <f aca="false">SERRALHERIA!E46</f>
        <v>11.3700568568306</v>
      </c>
      <c r="AX46" s="93" t="n">
        <f aca="false">SERRALHERIA!E47</f>
        <v>23.7771221566295</v>
      </c>
      <c r="AY46" s="93" t="n">
        <f aca="false">SERRALHERIA!E48</f>
        <v>27.2585076437372</v>
      </c>
      <c r="AZ46" s="93" t="n">
        <f aca="false">SERRALHERIA!E49</f>
        <v>13.4070377269468</v>
      </c>
      <c r="BA46" s="93" t="n">
        <f aca="false">SERRALHERIA!E50</f>
        <v>12.4070652997989</v>
      </c>
      <c r="BB46" s="93" t="n">
        <f aca="false">SERRALHERIA!E51</f>
        <v>15.5180906287036</v>
      </c>
      <c r="BC46" s="93" t="n">
        <f aca="false">SERRALHERIA!E52</f>
        <v>9.29603997089403</v>
      </c>
      <c r="BD46" s="93" t="n">
        <f aca="false">SERRALHERIA!E53</f>
        <v>13.4440737427671</v>
      </c>
      <c r="BE46" s="93" t="n">
        <f aca="false">SERRALHERIA!E54</f>
        <v>22.5178976187394</v>
      </c>
      <c r="BF46" s="93" t="n">
        <f aca="false">SERRALHERIA!E55</f>
        <v>0.814792348046487</v>
      </c>
      <c r="BG46" s="93" t="n">
        <f aca="false">SERRALHERIA!E56</f>
        <v>0</v>
      </c>
      <c r="BH46" s="93" t="n">
        <f aca="false">SERRALHERIA!E57</f>
        <v>0</v>
      </c>
      <c r="BI46" s="93" t="n">
        <f aca="false">SERRALHERIA!E58</f>
        <v>0</v>
      </c>
      <c r="BJ46" s="93" t="n">
        <f aca="false">SERRALHERIA!E59</f>
        <v>0</v>
      </c>
      <c r="BK46" s="93" t="n">
        <f aca="false">SERRALHERIA!E60</f>
        <v>0</v>
      </c>
      <c r="BL46" s="93" t="n">
        <f aca="false">SERRALHERIA!E61</f>
        <v>0</v>
      </c>
      <c r="BM46" s="93" t="n">
        <f aca="false">SERRALHERIA!E62</f>
        <v>0</v>
      </c>
      <c r="BN46" s="93" t="n">
        <f aca="false">SERRALHERIA!E63</f>
        <v>0</v>
      </c>
      <c r="BO46" s="93" t="n">
        <f aca="false">SERRALHERIA!E64</f>
        <v>0</v>
      </c>
      <c r="BP46" s="93" t="n">
        <f aca="false">SERRALHERIA!E65</f>
        <v>0</v>
      </c>
      <c r="BQ46" s="93" t="n">
        <f aca="false">SERRALHERIA!E66</f>
        <v>0</v>
      </c>
      <c r="BR46" s="93" t="n">
        <f aca="false">SERRALHERIA!E67</f>
        <v>0</v>
      </c>
      <c r="BS46" s="93" t="n">
        <f aca="false">SERRALHERIA!E68</f>
        <v>0</v>
      </c>
      <c r="BT46" s="93" t="n">
        <f aca="false">SERRALHERIA!E69</f>
        <v>0</v>
      </c>
      <c r="BU46" s="93" t="n">
        <f aca="false">SERRALHERIA!E70</f>
        <v>0</v>
      </c>
      <c r="BV46" s="93" t="n">
        <f aca="false">SERRALHERIA!E71</f>
        <v>0</v>
      </c>
      <c r="BW46" s="93" t="n">
        <f aca="false">SERRALHERIA!E72</f>
        <v>0</v>
      </c>
      <c r="BX46" s="93" t="n">
        <f aca="false">SERRALHERIA!E73</f>
        <v>0</v>
      </c>
      <c r="BY46" s="93" t="n">
        <f aca="false">SERRALHERIA!E74</f>
        <v>0</v>
      </c>
      <c r="BZ46" s="93" t="n">
        <f aca="false">SERRALHERIA!E75</f>
        <v>0</v>
      </c>
      <c r="CA46" s="93" t="n">
        <f aca="false">SERRALHERIA!E76</f>
        <v>0</v>
      </c>
    </row>
    <row r="47" customFormat="false" ht="15" hidden="false" customHeight="false" outlineLevel="0" collapsed="false">
      <c r="A47" s="55" t="s">
        <v>290</v>
      </c>
      <c r="B47" s="55" t="s">
        <v>345</v>
      </c>
      <c r="C47" s="55" t="s">
        <v>80</v>
      </c>
      <c r="D47" s="56" t="n">
        <f aca="false">'TAX. ADM'!$K$5</f>
        <v>1748</v>
      </c>
      <c r="E47" s="45" t="n">
        <f aca="false">SUM(H47:CA47)</f>
        <v>1748.16327134246</v>
      </c>
      <c r="F47" s="45" t="n">
        <f aca="false">IF(D47="","",D47-E47)</f>
        <v>-0.163271342457165</v>
      </c>
      <c r="H47" s="93" t="n">
        <f aca="false">'TAX. ADM'!E5</f>
        <v>468.901819523953</v>
      </c>
      <c r="I47" s="93" t="n">
        <f aca="false">'TAX. ADM'!E6</f>
        <v>43.4637024897444</v>
      </c>
      <c r="J47" s="93" t="n">
        <f aca="false">'TAX. ADM'!E7</f>
        <v>131.623760942259</v>
      </c>
      <c r="K47" s="93" t="n">
        <f aca="false">'TAX. ADM'!E8</f>
        <v>55.5454833984789</v>
      </c>
      <c r="L47" s="93" t="n">
        <f aca="false">'TAX. ADM'!E9</f>
        <v>110.65669476944</v>
      </c>
      <c r="M47" s="93" t="n">
        <f aca="false">'TAX. ADM'!E10</f>
        <v>119.313832390267</v>
      </c>
      <c r="N47" s="93" t="n">
        <f aca="false">'TAX. ADM'!E11</f>
        <v>170.853774335999</v>
      </c>
      <c r="O47" s="93" t="n">
        <f aca="false">'TAX. ADM'!E12</f>
        <v>175.397898834421</v>
      </c>
      <c r="P47" s="93" t="n">
        <f aca="false">'TAX. ADM'!E13</f>
        <v>126.064209431038</v>
      </c>
      <c r="Q47" s="93" t="n">
        <f aca="false">'TAX. ADM'!E14</f>
        <v>133.376434977891</v>
      </c>
      <c r="R47" s="93" t="n">
        <f aca="false">'TAX. ADM'!E15</f>
        <v>121.190438791972</v>
      </c>
      <c r="S47" s="93" t="n">
        <f aca="false">'TAX. ADM'!E16</f>
        <v>91.7752214569941</v>
      </c>
      <c r="T47" s="93" t="n">
        <f aca="false">'TAX. ADM'!E17</f>
        <v>0</v>
      </c>
      <c r="U47" s="93" t="n">
        <f aca="false">'TAX. ADM'!E18</f>
        <v>0</v>
      </c>
      <c r="V47" s="93" t="n">
        <f aca="false">'TAX. ADM'!E19</f>
        <v>0</v>
      </c>
      <c r="W47" s="93" t="n">
        <f aca="false">'TAX. ADM'!E20</f>
        <v>0</v>
      </c>
      <c r="X47" s="93" t="n">
        <f aca="false">'TAX. ADM'!E21</f>
        <v>0</v>
      </c>
      <c r="Y47" s="93" t="n">
        <f aca="false">'TAX. ADM'!E22</f>
        <v>0</v>
      </c>
      <c r="Z47" s="93" t="n">
        <f aca="false">'TAX. ADM'!E23</f>
        <v>0</v>
      </c>
      <c r="AA47" s="93" t="n">
        <f aca="false">'TAX. ADM'!E24</f>
        <v>0</v>
      </c>
      <c r="AB47" s="93" t="n">
        <f aca="false">'TAX. ADM'!E25</f>
        <v>0</v>
      </c>
      <c r="AC47" s="93" t="n">
        <f aca="false">'TAX. ADM'!E26</f>
        <v>0</v>
      </c>
      <c r="AD47" s="93" t="n">
        <f aca="false">'TAX. ADM'!E27</f>
        <v>0</v>
      </c>
      <c r="AE47" s="93" t="n">
        <f aca="false">'TAX. ADM'!E28</f>
        <v>0</v>
      </c>
      <c r="AF47" s="93" t="n">
        <f aca="false">'TAX. ADM'!E29</f>
        <v>0</v>
      </c>
      <c r="AG47" s="93" t="n">
        <f aca="false">'TAX. ADM'!E30</f>
        <v>0</v>
      </c>
      <c r="AH47" s="93" t="n">
        <f aca="false">'TAX. ADM'!E31</f>
        <v>0</v>
      </c>
      <c r="AI47" s="93" t="n">
        <f aca="false">'TAX. ADM'!E32</f>
        <v>0</v>
      </c>
      <c r="AJ47" s="93" t="n">
        <f aca="false">'TAX. ADM'!E33</f>
        <v>0</v>
      </c>
      <c r="AK47" s="93" t="n">
        <f aca="false">'TAX. ADM'!E34</f>
        <v>0</v>
      </c>
      <c r="AL47" s="93" t="n">
        <f aca="false">'TAX. ADM'!E35</f>
        <v>0</v>
      </c>
      <c r="AM47" s="93" t="n">
        <f aca="false">'TAX. ADM'!E36</f>
        <v>0</v>
      </c>
      <c r="AN47" s="93" t="n">
        <f aca="false">'TAX. ADM'!E37</f>
        <v>0</v>
      </c>
      <c r="AO47" s="93" t="n">
        <f aca="false">'TAX. ADM'!E38</f>
        <v>0</v>
      </c>
      <c r="AP47" s="93" t="n">
        <f aca="false">'TAX. ADM'!E39</f>
        <v>0</v>
      </c>
      <c r="AQ47" s="93" t="n">
        <f aca="false">'TAX. ADM'!E40</f>
        <v>0</v>
      </c>
      <c r="AR47" s="93" t="n">
        <f aca="false">'TAX. ADM'!E41</f>
        <v>0</v>
      </c>
      <c r="AS47" s="93" t="n">
        <f aca="false">'TAX. ADM'!E42</f>
        <v>0</v>
      </c>
      <c r="AT47" s="93" t="n">
        <f aca="false">'TAX. ADM'!E43</f>
        <v>0</v>
      </c>
      <c r="AU47" s="93" t="n">
        <f aca="false">'TAX. ADM'!E44</f>
        <v>0</v>
      </c>
      <c r="AV47" s="93" t="n">
        <f aca="false">'TAX. ADM'!E45</f>
        <v>0</v>
      </c>
      <c r="AW47" s="93" t="n">
        <f aca="false">'TAX. ADM'!E46</f>
        <v>0</v>
      </c>
      <c r="AX47" s="93" t="n">
        <f aca="false">'TAX. ADM'!E47</f>
        <v>0</v>
      </c>
      <c r="AY47" s="93" t="n">
        <f aca="false">'TAX. ADM'!E48</f>
        <v>0</v>
      </c>
      <c r="AZ47" s="93" t="n">
        <f aca="false">'TAX. ADM'!E49</f>
        <v>0</v>
      </c>
      <c r="BA47" s="93" t="n">
        <f aca="false">'TAX. ADM'!E50</f>
        <v>0</v>
      </c>
      <c r="BB47" s="93" t="n">
        <f aca="false">'TAX. ADM'!E51</f>
        <v>0</v>
      </c>
      <c r="BC47" s="93" t="n">
        <f aca="false">'TAX. ADM'!E52</f>
        <v>0</v>
      </c>
      <c r="BD47" s="93" t="n">
        <f aca="false">'TAX. ADM'!E53</f>
        <v>0</v>
      </c>
      <c r="BE47" s="93" t="n">
        <f aca="false">'TAX. ADM'!E54</f>
        <v>0</v>
      </c>
      <c r="BF47" s="93" t="n">
        <f aca="false">'TAX. ADM'!E55</f>
        <v>0</v>
      </c>
      <c r="BG47" s="93" t="n">
        <f aca="false">'TAX. ADM'!E56</f>
        <v>0</v>
      </c>
      <c r="BH47" s="93" t="n">
        <f aca="false">'TAX. ADM'!E57</f>
        <v>0</v>
      </c>
      <c r="BI47" s="93" t="n">
        <f aca="false">'TAX. ADM'!E58</f>
        <v>0</v>
      </c>
      <c r="BJ47" s="93" t="n">
        <f aca="false">'TAX. ADM'!E59</f>
        <v>0</v>
      </c>
      <c r="BK47" s="93" t="n">
        <f aca="false">'TAX. ADM'!E60</f>
        <v>0</v>
      </c>
      <c r="BL47" s="93" t="n">
        <f aca="false">'TAX. ADM'!E61</f>
        <v>0</v>
      </c>
      <c r="BM47" s="93" t="n">
        <f aca="false">'TAX. ADM'!E62</f>
        <v>0</v>
      </c>
      <c r="BN47" s="93" t="n">
        <f aca="false">'TAX. ADM'!E63</f>
        <v>0</v>
      </c>
      <c r="BO47" s="93" t="n">
        <f aca="false">'TAX. ADM'!E64</f>
        <v>0</v>
      </c>
      <c r="BP47" s="93" t="n">
        <f aca="false">'TAX. ADM'!E65</f>
        <v>0</v>
      </c>
      <c r="BQ47" s="93" t="n">
        <f aca="false">'TAX. ADM'!E66</f>
        <v>0</v>
      </c>
      <c r="BR47" s="93" t="n">
        <f aca="false">'TAX. ADM'!E67</f>
        <v>0</v>
      </c>
      <c r="BS47" s="93" t="n">
        <f aca="false">'TAX. ADM'!E68</f>
        <v>0</v>
      </c>
      <c r="BT47" s="93" t="n">
        <f aca="false">'TAX. ADM'!E69</f>
        <v>0</v>
      </c>
      <c r="BU47" s="93" t="n">
        <f aca="false">'TAX. ADM'!E70</f>
        <v>0</v>
      </c>
      <c r="BV47" s="93" t="n">
        <f aca="false">'TAX. ADM'!E71</f>
        <v>0</v>
      </c>
      <c r="BW47" s="93" t="n">
        <f aca="false">'TAX. ADM'!E72</f>
        <v>0</v>
      </c>
      <c r="BX47" s="93" t="n">
        <f aca="false">'TAX. ADM'!E73</f>
        <v>0</v>
      </c>
      <c r="BY47" s="93" t="n">
        <f aca="false">'TAX. ADM'!E74</f>
        <v>0</v>
      </c>
      <c r="BZ47" s="93" t="n">
        <f aca="false">'TAX. ADM'!E75</f>
        <v>0</v>
      </c>
      <c r="CA47" s="93" t="n">
        <f aca="false">'TAX. ADM'!E76</f>
        <v>0</v>
      </c>
    </row>
    <row r="48" customFormat="false" ht="15" hidden="false" customHeight="false" outlineLevel="0" collapsed="false">
      <c r="A48" s="55" t="s">
        <v>290</v>
      </c>
      <c r="B48" s="55" t="s">
        <v>346</v>
      </c>
      <c r="C48" s="55" t="s">
        <v>71</v>
      </c>
      <c r="D48" s="56" t="n">
        <f aca="false">TERRAPLENAGEM!$K$5</f>
        <v>2495.525964</v>
      </c>
      <c r="E48" s="45" t="n">
        <f aca="false">SUM(H48:CA48)</f>
        <v>2036.81093911935</v>
      </c>
      <c r="F48" s="45" t="n">
        <f aca="false">IF(D48="","",D48-E48)</f>
        <v>458.715024880648</v>
      </c>
      <c r="H48" s="93" t="n">
        <f aca="false">TERRAPLENAGEM!E5</f>
        <v>1354.58152528882</v>
      </c>
      <c r="I48" s="93" t="n">
        <f aca="false">TERRAPLENAGEM!E6</f>
        <v>0.850420317573278</v>
      </c>
      <c r="J48" s="93" t="n">
        <f aca="false">TERRAPLENAGEM!E7</f>
        <v>26.6175374326425</v>
      </c>
      <c r="K48" s="93" t="n">
        <f aca="false">TERRAPLENAGEM!E8</f>
        <v>305.047208639614</v>
      </c>
      <c r="L48" s="93" t="n">
        <f aca="false">TERRAPLENAGEM!E9</f>
        <v>22.2731332875179</v>
      </c>
      <c r="M48" s="93" t="n">
        <f aca="false">TERRAPLENAGEM!E10</f>
        <v>0.133514979514441</v>
      </c>
      <c r="N48" s="93" t="n">
        <f aca="false">TERRAPLENAGEM!E11</f>
        <v>268.375010108303</v>
      </c>
      <c r="O48" s="93" t="n">
        <f aca="false">TERRAPLENAGEM!E12</f>
        <v>1.16275400236767</v>
      </c>
      <c r="P48" s="93" t="n">
        <f aca="false">TERRAPLENAGEM!E13</f>
        <v>3.42937406407135</v>
      </c>
      <c r="Q48" s="93" t="n">
        <f aca="false">TERRAPLENAGEM!E14</f>
        <v>4.34958198871464</v>
      </c>
      <c r="R48" s="93" t="n">
        <f aca="false">TERRAPLENAGEM!E15</f>
        <v>2.60204883029167</v>
      </c>
      <c r="S48" s="93" t="n">
        <f aca="false">TERRAPLENAGEM!E16</f>
        <v>0</v>
      </c>
      <c r="T48" s="93" t="n">
        <f aca="false">TERRAPLENAGEM!E17</f>
        <v>13.0551287656911</v>
      </c>
      <c r="U48" s="93" t="n">
        <f aca="false">TERRAPLENAGEM!E18</f>
        <v>9.00990755321591</v>
      </c>
      <c r="V48" s="93" t="n">
        <f aca="false">TERRAPLENAGEM!E19</f>
        <v>0</v>
      </c>
      <c r="W48" s="93" t="n">
        <f aca="false">TERRAPLENAGEM!E20</f>
        <v>0</v>
      </c>
      <c r="X48" s="93" t="n">
        <f aca="false">TERRAPLENAGEM!E21</f>
        <v>8.3405257960135</v>
      </c>
      <c r="Y48" s="93" t="n">
        <f aca="false">TERRAPLENAGEM!E22</f>
        <v>0.519707719004167</v>
      </c>
      <c r="Z48" s="93" t="n">
        <f aca="false">TERRAPLENAGEM!E23</f>
        <v>13.6613930055339</v>
      </c>
      <c r="AA48" s="93" t="n">
        <f aca="false">TERRAPLENAGEM!E24</f>
        <v>0</v>
      </c>
      <c r="AB48" s="93" t="n">
        <f aca="false">TERRAPLENAGEM!E25</f>
        <v>0</v>
      </c>
      <c r="AC48" s="93" t="n">
        <f aca="false">TERRAPLENAGEM!E26</f>
        <v>0</v>
      </c>
      <c r="AD48" s="93" t="n">
        <f aca="false">TERRAPLENAGEM!E27</f>
        <v>2.80216734045859</v>
      </c>
      <c r="AE48" s="93" t="n">
        <f aca="false">TERRAPLENAGEM!E28</f>
        <v>0</v>
      </c>
      <c r="AF48" s="93" t="n">
        <f aca="false">TERRAPLENAGEM!E29</f>
        <v>0</v>
      </c>
      <c r="AG48" s="93" t="n">
        <f aca="false">TERRAPLENAGEM!E30</f>
        <v>0</v>
      </c>
      <c r="AH48" s="93" t="n">
        <f aca="false">TERRAPLENAGEM!E31</f>
        <v>0</v>
      </c>
      <c r="AI48" s="93" t="n">
        <f aca="false">TERRAPLENAGEM!E32</f>
        <v>0</v>
      </c>
      <c r="AJ48" s="93" t="n">
        <f aca="false">TERRAPLENAGEM!E33</f>
        <v>0</v>
      </c>
      <c r="AK48" s="93" t="n">
        <f aca="false">TERRAPLENAGEM!E34</f>
        <v>0</v>
      </c>
      <c r="AL48" s="93" t="n">
        <f aca="false">TERRAPLENAGEM!E35</f>
        <v>0</v>
      </c>
      <c r="AM48" s="93" t="n">
        <f aca="false">TERRAPLENAGEM!E36</f>
        <v>0</v>
      </c>
      <c r="AN48" s="93" t="n">
        <f aca="false">TERRAPLENAGEM!E37</f>
        <v>0</v>
      </c>
      <c r="AO48" s="93" t="n">
        <f aca="false">TERRAPLENAGEM!E38</f>
        <v>0</v>
      </c>
      <c r="AP48" s="93" t="n">
        <f aca="false">TERRAPLENAGEM!E39</f>
        <v>0</v>
      </c>
      <c r="AQ48" s="93" t="n">
        <f aca="false">TERRAPLENAGEM!E40</f>
        <v>0</v>
      </c>
      <c r="AR48" s="93" t="n">
        <f aca="false">TERRAPLENAGEM!E41</f>
        <v>0</v>
      </c>
      <c r="AS48" s="93" t="n">
        <f aca="false">TERRAPLENAGEM!E42</f>
        <v>0</v>
      </c>
      <c r="AT48" s="93" t="n">
        <f aca="false">TERRAPLENAGEM!E43</f>
        <v>0</v>
      </c>
      <c r="AU48" s="93" t="n">
        <f aca="false">TERRAPLENAGEM!E44</f>
        <v>0</v>
      </c>
      <c r="AV48" s="93" t="n">
        <f aca="false">TERRAPLENAGEM!E45</f>
        <v>0</v>
      </c>
      <c r="AW48" s="93" t="n">
        <f aca="false">TERRAPLENAGEM!E46</f>
        <v>0</v>
      </c>
      <c r="AX48" s="93" t="n">
        <f aca="false">TERRAPLENAGEM!E47</f>
        <v>0</v>
      </c>
      <c r="AY48" s="93" t="n">
        <f aca="false">TERRAPLENAGEM!E48</f>
        <v>0</v>
      </c>
      <c r="AZ48" s="93" t="n">
        <f aca="false">TERRAPLENAGEM!E49</f>
        <v>0</v>
      </c>
      <c r="BA48" s="93" t="n">
        <f aca="false">TERRAPLENAGEM!E50</f>
        <v>0</v>
      </c>
      <c r="BB48" s="93" t="n">
        <f aca="false">TERRAPLENAGEM!E51</f>
        <v>0</v>
      </c>
      <c r="BC48" s="93" t="n">
        <f aca="false">TERRAPLENAGEM!E52</f>
        <v>0</v>
      </c>
      <c r="BD48" s="93" t="n">
        <f aca="false">TERRAPLENAGEM!E53</f>
        <v>0</v>
      </c>
      <c r="BE48" s="93" t="n">
        <f aca="false">TERRAPLENAGEM!E54</f>
        <v>0</v>
      </c>
      <c r="BF48" s="93" t="n">
        <f aca="false">TERRAPLENAGEM!E55</f>
        <v>0</v>
      </c>
      <c r="BG48" s="93" t="n">
        <f aca="false">TERRAPLENAGEM!E56</f>
        <v>0</v>
      </c>
      <c r="BH48" s="93" t="n">
        <f aca="false">TERRAPLENAGEM!E57</f>
        <v>0</v>
      </c>
      <c r="BI48" s="93" t="n">
        <f aca="false">TERRAPLENAGEM!E58</f>
        <v>0</v>
      </c>
      <c r="BJ48" s="93" t="n">
        <f aca="false">TERRAPLENAGEM!E59</f>
        <v>0</v>
      </c>
      <c r="BK48" s="93" t="n">
        <f aca="false">TERRAPLENAGEM!E60</f>
        <v>0</v>
      </c>
      <c r="BL48" s="93" t="n">
        <f aca="false">TERRAPLENAGEM!E61</f>
        <v>0</v>
      </c>
      <c r="BM48" s="93" t="n">
        <f aca="false">TERRAPLENAGEM!E62</f>
        <v>0</v>
      </c>
      <c r="BN48" s="93" t="n">
        <f aca="false">TERRAPLENAGEM!E63</f>
        <v>0</v>
      </c>
      <c r="BO48" s="93" t="n">
        <f aca="false">TERRAPLENAGEM!E64</f>
        <v>0</v>
      </c>
      <c r="BP48" s="93" t="n">
        <f aca="false">TERRAPLENAGEM!E65</f>
        <v>0</v>
      </c>
      <c r="BQ48" s="93" t="n">
        <f aca="false">TERRAPLENAGEM!E66</f>
        <v>0</v>
      </c>
      <c r="BR48" s="93" t="n">
        <f aca="false">TERRAPLENAGEM!E67</f>
        <v>0</v>
      </c>
      <c r="BS48" s="93" t="n">
        <f aca="false">TERRAPLENAGEM!E68</f>
        <v>0</v>
      </c>
      <c r="BT48" s="93" t="n">
        <f aca="false">TERRAPLENAGEM!E69</f>
        <v>0</v>
      </c>
      <c r="BU48" s="93" t="n">
        <f aca="false">TERRAPLENAGEM!E70</f>
        <v>0</v>
      </c>
      <c r="BV48" s="93" t="n">
        <f aca="false">TERRAPLENAGEM!E71</f>
        <v>0</v>
      </c>
      <c r="BW48" s="93" t="n">
        <f aca="false">TERRAPLENAGEM!E72</f>
        <v>0</v>
      </c>
      <c r="BX48" s="93" t="n">
        <f aca="false">TERRAPLENAGEM!E73</f>
        <v>0</v>
      </c>
      <c r="BY48" s="93" t="n">
        <f aca="false">TERRAPLENAGEM!E74</f>
        <v>0</v>
      </c>
      <c r="BZ48" s="93" t="n">
        <f aca="false">TERRAPLENAGEM!E75</f>
        <v>0</v>
      </c>
      <c r="CA48" s="93" t="n">
        <f aca="false">TERRAPLENAGEM!E76</f>
        <v>0</v>
      </c>
    </row>
    <row r="49" customFormat="false" ht="15" hidden="false" customHeight="false" outlineLevel="0" collapsed="false">
      <c r="A49" s="55" t="s">
        <v>290</v>
      </c>
      <c r="B49" s="55" t="s">
        <v>347</v>
      </c>
      <c r="C49" s="55" t="s">
        <v>86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290</v>
      </c>
      <c r="B50" s="55" t="s">
        <v>348</v>
      </c>
      <c r="C50" s="55" t="s">
        <v>79</v>
      </c>
      <c r="D50" s="56" t="n">
        <f aca="false">TRANSPORTES!$K$5</f>
        <v>630.284441</v>
      </c>
      <c r="E50" s="45" t="n">
        <f aca="false">SUM(H50:CA50)</f>
        <v>622.671468331731</v>
      </c>
      <c r="F50" s="45" t="n">
        <f aca="false">IF(D50="","",D50-E50)</f>
        <v>7.61297266826898</v>
      </c>
      <c r="H50" s="93" t="n">
        <f aca="false">TRANSPORTES!E5</f>
        <v>15.8480263555367</v>
      </c>
      <c r="I50" s="93" t="n">
        <f aca="false">TRANSPORTES!E6</f>
        <v>1.45391047594935</v>
      </c>
      <c r="J50" s="93" t="n">
        <f aca="false">TRANSPORTES!E7</f>
        <v>7.94549210879427</v>
      </c>
      <c r="K50" s="93" t="n">
        <f aca="false">TRANSPORTES!E8</f>
        <v>8.13853015904805</v>
      </c>
      <c r="L50" s="93" t="n">
        <f aca="false">TRANSPORTES!E9</f>
        <v>2.42792930461256</v>
      </c>
      <c r="M50" s="93" t="n">
        <f aca="false">TRANSPORTES!E10</f>
        <v>0.36971377296074</v>
      </c>
      <c r="N50" s="93" t="n">
        <f aca="false">TRANSPORTES!E11</f>
        <v>6.45671687332067</v>
      </c>
      <c r="O50" s="93" t="n">
        <f aca="false">TRANSPORTES!E12</f>
        <v>0.257313062436027</v>
      </c>
      <c r="P50" s="93" t="n">
        <f aca="false">TRANSPORTES!E13</f>
        <v>1.30546738489002</v>
      </c>
      <c r="Q50" s="93" t="n">
        <f aca="false">TRANSPORTES!E14</f>
        <v>0.762102388764854</v>
      </c>
      <c r="R50" s="93" t="n">
        <f aca="false">TRANSPORTES!E15</f>
        <v>2.03685342077104</v>
      </c>
      <c r="S50" s="93" t="n">
        <f aca="false">TRANSPORTES!E16</f>
        <v>14.621342604189</v>
      </c>
      <c r="T50" s="93" t="n">
        <f aca="false">TRANSPORTES!E17</f>
        <v>20.542795284983</v>
      </c>
      <c r="U50" s="93" t="n">
        <f aca="false">TRANSPORTES!E18</f>
        <v>8.71249502843895</v>
      </c>
      <c r="V50" s="93" t="n">
        <f aca="false">TRANSPORTES!E19</f>
        <v>12.6216846529693</v>
      </c>
      <c r="W50" s="93" t="n">
        <f aca="false">TRANSPORTES!E20</f>
        <v>8.80040667713828</v>
      </c>
      <c r="X50" s="93" t="n">
        <f aca="false">TRANSPORTES!E21</f>
        <v>0.279632787468285</v>
      </c>
      <c r="Y50" s="93" t="n">
        <f aca="false">TRANSPORTES!E22</f>
        <v>0.00730309004127662</v>
      </c>
      <c r="Z50" s="93" t="n">
        <f aca="false">TRANSPORTES!E23</f>
        <v>4.53852406724445</v>
      </c>
      <c r="AA50" s="93" t="n">
        <f aca="false">TRANSPORTES!E24</f>
        <v>32.5379861242084</v>
      </c>
      <c r="AB50" s="93" t="n">
        <f aca="false">TRANSPORTES!E25</f>
        <v>14.7360568252179</v>
      </c>
      <c r="AC50" s="93" t="n">
        <f aca="false">TRANSPORTES!E26</f>
        <v>8.48529861951064</v>
      </c>
      <c r="AD50" s="93" t="n">
        <f aca="false">TRANSPORTES!E27</f>
        <v>8.81979910490299</v>
      </c>
      <c r="AE50" s="93" t="n">
        <f aca="false">TRANSPORTES!E28</f>
        <v>6.88207060443144</v>
      </c>
      <c r="AF50" s="93" t="n">
        <f aca="false">TRANSPORTES!E29</f>
        <v>9.8315260564741</v>
      </c>
      <c r="AG50" s="93" t="n">
        <f aca="false">TRANSPORTES!E30</f>
        <v>26.5844431143146</v>
      </c>
      <c r="AH50" s="93" t="n">
        <f aca="false">TRANSPORTES!E31</f>
        <v>33.1420731460414</v>
      </c>
      <c r="AI50" s="93" t="n">
        <f aca="false">TRANSPORTES!E32</f>
        <v>37.4679474487695</v>
      </c>
      <c r="AJ50" s="93" t="n">
        <f aca="false">TRANSPORTES!E33</f>
        <v>33.2010616244424</v>
      </c>
      <c r="AK50" s="93" t="n">
        <f aca="false">TRANSPORTES!E34</f>
        <v>28.7080598687437</v>
      </c>
      <c r="AL50" s="93" t="n">
        <f aca="false">TRANSPORTES!E35</f>
        <v>34.6757893504637</v>
      </c>
      <c r="AM50" s="93" t="n">
        <f aca="false">TRANSPORTES!E36</f>
        <v>30.4482396890686</v>
      </c>
      <c r="AN50" s="93" t="n">
        <f aca="false">TRANSPORTES!E37</f>
        <v>25.1785418489265</v>
      </c>
      <c r="AO50" s="93" t="n">
        <f aca="false">TRANSPORTES!E38</f>
        <v>28.6982218865114</v>
      </c>
      <c r="AP50" s="93" t="n">
        <f aca="false">TRANSPORTES!E39</f>
        <v>29.4945781694223</v>
      </c>
      <c r="AQ50" s="93" t="n">
        <f aca="false">TRANSPORTES!E40</f>
        <v>29.4945781694223</v>
      </c>
      <c r="AR50" s="93" t="n">
        <f aca="false">TRANSPORTES!E41</f>
        <v>28.481928171375</v>
      </c>
      <c r="AS50" s="93" t="n">
        <f aca="false">TRANSPORTES!E42</f>
        <v>29.4945781694223</v>
      </c>
      <c r="AT50" s="93" t="n">
        <f aca="false">TRANSPORTES!E43</f>
        <v>29.1824508405052</v>
      </c>
      <c r="AU50" s="93" t="n">
        <f aca="false">TRANSPORTES!E44</f>
        <v>0</v>
      </c>
      <c r="AV50" s="93" t="n">
        <f aca="false">TRANSPORTES!E45</f>
        <v>0</v>
      </c>
      <c r="AW50" s="93" t="n">
        <f aca="false">TRANSPORTES!E46</f>
        <v>0</v>
      </c>
      <c r="AX50" s="93" t="n">
        <f aca="false">TRANSPORTES!E47</f>
        <v>0</v>
      </c>
      <c r="AY50" s="93" t="n">
        <f aca="false">TRANSPORTES!E48</f>
        <v>0</v>
      </c>
      <c r="AZ50" s="93" t="n">
        <f aca="false">TRANSPORTES!E49</f>
        <v>0</v>
      </c>
      <c r="BA50" s="93" t="n">
        <f aca="false">TRANSPORTES!E50</f>
        <v>0</v>
      </c>
      <c r="BB50" s="93" t="n">
        <f aca="false">TRANSPORTES!E51</f>
        <v>0</v>
      </c>
      <c r="BC50" s="93" t="n">
        <f aca="false">TRANSPORTES!E52</f>
        <v>0</v>
      </c>
      <c r="BD50" s="93" t="n">
        <f aca="false">TRANSPORTES!E53</f>
        <v>0</v>
      </c>
      <c r="BE50" s="93" t="n">
        <f aca="false">TRANSPORTES!E54</f>
        <v>0</v>
      </c>
      <c r="BF50" s="93" t="n">
        <f aca="false">TRANSPORTES!E55</f>
        <v>0</v>
      </c>
      <c r="BG50" s="93" t="n">
        <f aca="false">TRANSPORTES!E56</f>
        <v>0</v>
      </c>
      <c r="BH50" s="93" t="n">
        <f aca="false">TRANSPORTES!E57</f>
        <v>0</v>
      </c>
      <c r="BI50" s="93" t="n">
        <f aca="false">TRANSPORTES!E58</f>
        <v>0</v>
      </c>
      <c r="BJ50" s="93" t="n">
        <f aca="false">TRANSPORTES!E59</f>
        <v>0</v>
      </c>
      <c r="BK50" s="93" t="n">
        <f aca="false">TRANSPORTES!E60</f>
        <v>0</v>
      </c>
      <c r="BL50" s="93" t="n">
        <f aca="false">TRANSPORTES!E61</f>
        <v>0</v>
      </c>
      <c r="BM50" s="93" t="n">
        <f aca="false">TRANSPORTES!E62</f>
        <v>0</v>
      </c>
      <c r="BN50" s="93" t="n">
        <f aca="false">TRANSPORTES!E63</f>
        <v>0</v>
      </c>
      <c r="BO50" s="93" t="n">
        <f aca="false">TRANSPORTES!E64</f>
        <v>0</v>
      </c>
      <c r="BP50" s="93" t="n">
        <f aca="false">TRANSPORTES!E65</f>
        <v>0</v>
      </c>
      <c r="BQ50" s="93" t="n">
        <f aca="false">TRANSPORTES!E66</f>
        <v>0</v>
      </c>
      <c r="BR50" s="93" t="n">
        <f aca="false">TRANSPORTES!E67</f>
        <v>0</v>
      </c>
      <c r="BS50" s="93" t="n">
        <f aca="false">TRANSPORTES!E68</f>
        <v>0</v>
      </c>
      <c r="BT50" s="93" t="n">
        <f aca="false">TRANSPORTES!E69</f>
        <v>0</v>
      </c>
      <c r="BU50" s="93" t="n">
        <f aca="false">TRANSPORTES!E70</f>
        <v>0</v>
      </c>
      <c r="BV50" s="93" t="n">
        <f aca="false">TRANSPORTES!E71</f>
        <v>0</v>
      </c>
      <c r="BW50" s="93" t="n">
        <f aca="false">TRANSPORTES!E72</f>
        <v>0</v>
      </c>
      <c r="BX50" s="93" t="n">
        <f aca="false">TRANSPORTES!E73</f>
        <v>0</v>
      </c>
      <c r="BY50" s="93" t="n">
        <f aca="false">TRANSPORTES!E74</f>
        <v>0</v>
      </c>
      <c r="BZ50" s="93" t="n">
        <f aca="false">TRANSPORTES!E75</f>
        <v>0</v>
      </c>
      <c r="CA50" s="93" t="n">
        <f aca="false">TRANSPORTES!E76</f>
        <v>0</v>
      </c>
    </row>
    <row r="51" customFormat="false" ht="15" hidden="false" customHeight="false" outlineLevel="0" collapsed="false">
      <c r="A51" s="55" t="s">
        <v>290</v>
      </c>
      <c r="B51" s="55" t="s">
        <v>305</v>
      </c>
      <c r="C51" s="55" t="s">
        <v>306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290</v>
      </c>
      <c r="B52" s="55" t="s">
        <v>349</v>
      </c>
      <c r="C52" s="55" t="s">
        <v>350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290</v>
      </c>
      <c r="B53" s="55" t="s">
        <v>351</v>
      </c>
      <c r="C53" s="55" t="s">
        <v>66</v>
      </c>
      <c r="D53" s="56" t="n">
        <f aca="false">'TAX. DIVERSAS'!$K$5</f>
        <v>127.292474</v>
      </c>
      <c r="E53" s="45" t="n">
        <f aca="false">SUM(H53:CA53)</f>
        <v>126.613758489038</v>
      </c>
      <c r="F53" s="45" t="n">
        <f aca="false">IF(D53="","",D53-E53)</f>
        <v>0.678715510962107</v>
      </c>
      <c r="H53" s="93" t="n">
        <f aca="false">'TAX. DIVERSAS'!E5</f>
        <v>0.404437243971652</v>
      </c>
      <c r="I53" s="93" t="n">
        <f aca="false">'TAX. DIVERSAS'!E6</f>
        <v>0</v>
      </c>
      <c r="J53" s="93" t="n">
        <f aca="false">'TAX. DIVERSAS'!E7</f>
        <v>0</v>
      </c>
      <c r="K53" s="93" t="n">
        <f aca="false">'TAX. DIVERSAS'!E8</f>
        <v>0.32727815843026</v>
      </c>
      <c r="L53" s="93" t="n">
        <f aca="false">'TAX. DIVERSAS'!E9</f>
        <v>0</v>
      </c>
      <c r="M53" s="93" t="n">
        <f aca="false">'TAX. DIVERSAS'!E10</f>
        <v>0</v>
      </c>
      <c r="N53" s="93" t="n">
        <f aca="false">'TAX. DIVERSAS'!E11</f>
        <v>0</v>
      </c>
      <c r="O53" s="93" t="n">
        <f aca="false">'TAX. DIVERSAS'!E12</f>
        <v>0</v>
      </c>
      <c r="P53" s="93" t="n">
        <f aca="false">'TAX. DIVERSAS'!E13</f>
        <v>0</v>
      </c>
      <c r="Q53" s="93" t="n">
        <f aca="false">'TAX. DIVERSAS'!E14</f>
        <v>0.0680781162948504</v>
      </c>
      <c r="R53" s="93" t="n">
        <f aca="false">'TAX. DIVERSAS'!E15</f>
        <v>0</v>
      </c>
      <c r="S53" s="93" t="n">
        <f aca="false">'TAX. DIVERSAS'!E16</f>
        <v>0</v>
      </c>
      <c r="T53" s="93" t="n">
        <f aca="false">'TAX. DIVERSAS'!E17</f>
        <v>26.9491866294403</v>
      </c>
      <c r="U53" s="93" t="n">
        <f aca="false">'TAX. DIVERSAS'!E18</f>
        <v>0</v>
      </c>
      <c r="V53" s="93" t="n">
        <f aca="false">'TAX. DIVERSAS'!E19</f>
        <v>0</v>
      </c>
      <c r="W53" s="93" t="n">
        <f aca="false">'TAX. DIVERSAS'!E20</f>
        <v>0</v>
      </c>
      <c r="X53" s="93" t="n">
        <f aca="false">'TAX. DIVERSAS'!E21</f>
        <v>9.44372731516324</v>
      </c>
      <c r="Y53" s="93" t="n">
        <f aca="false">'TAX. DIVERSAS'!E22</f>
        <v>0</v>
      </c>
      <c r="Z53" s="93" t="n">
        <f aca="false">'TAX. DIVERSAS'!E23</f>
        <v>0</v>
      </c>
      <c r="AA53" s="93" t="n">
        <f aca="false">'TAX. DIVERSAS'!E24</f>
        <v>2.65439127124386</v>
      </c>
      <c r="AB53" s="93" t="n">
        <f aca="false">'TAX. DIVERSAS'!E25</f>
        <v>0</v>
      </c>
      <c r="AC53" s="93" t="n">
        <f aca="false">'TAX. DIVERSAS'!E26</f>
        <v>0.717694723540328</v>
      </c>
      <c r="AD53" s="93" t="n">
        <f aca="false">'TAX. DIVERSAS'!E27</f>
        <v>0</v>
      </c>
      <c r="AE53" s="93" t="n">
        <f aca="false">'TAX. DIVERSAS'!E28</f>
        <v>0</v>
      </c>
      <c r="AF53" s="93" t="n">
        <f aca="false">'TAX. DIVERSAS'!E29</f>
        <v>0.717694723540328</v>
      </c>
      <c r="AG53" s="93" t="n">
        <f aca="false">'TAX. DIVERSAS'!E30</f>
        <v>0</v>
      </c>
      <c r="AH53" s="93" t="n">
        <f aca="false">'TAX. DIVERSAS'!E31</f>
        <v>0</v>
      </c>
      <c r="AI53" s="93" t="n">
        <f aca="false">'TAX. DIVERSAS'!E32</f>
        <v>0.717694723540328</v>
      </c>
      <c r="AJ53" s="93" t="n">
        <f aca="false">'TAX. DIVERSAS'!E33</f>
        <v>0</v>
      </c>
      <c r="AK53" s="93" t="n">
        <f aca="false">'TAX. DIVERSAS'!E34</f>
        <v>0</v>
      </c>
      <c r="AL53" s="93" t="n">
        <f aca="false">'TAX. DIVERSAS'!E35</f>
        <v>0.717694723540328</v>
      </c>
      <c r="AM53" s="93" t="n">
        <f aca="false">'TAX. DIVERSAS'!E36</f>
        <v>0</v>
      </c>
      <c r="AN53" s="93" t="n">
        <f aca="false">'TAX. DIVERSAS'!E37</f>
        <v>0</v>
      </c>
      <c r="AO53" s="93" t="n">
        <f aca="false">'TAX. DIVERSAS'!E38</f>
        <v>0.717694723540328</v>
      </c>
      <c r="AP53" s="93" t="n">
        <f aca="false">'TAX. DIVERSAS'!E39</f>
        <v>0</v>
      </c>
      <c r="AQ53" s="93" t="n">
        <f aca="false">'TAX. DIVERSAS'!E40</f>
        <v>0</v>
      </c>
      <c r="AR53" s="93" t="n">
        <f aca="false">'TAX. DIVERSAS'!E41</f>
        <v>83.1781861367921</v>
      </c>
      <c r="AS53" s="93" t="n">
        <f aca="false">'TAX. DIVERSAS'!E42</f>
        <v>0</v>
      </c>
      <c r="AT53" s="93" t="n">
        <f aca="false">'TAX. DIVERSAS'!E43</f>
        <v>0</v>
      </c>
      <c r="AU53" s="93" t="n">
        <f aca="false">'TAX. DIVERSAS'!E44</f>
        <v>0</v>
      </c>
      <c r="AV53" s="93" t="n">
        <f aca="false">'TAX. DIVERSAS'!E45</f>
        <v>0</v>
      </c>
      <c r="AW53" s="93" t="n">
        <f aca="false">'TAX. DIVERSAS'!E46</f>
        <v>0</v>
      </c>
      <c r="AX53" s="93" t="n">
        <f aca="false">'TAX. DIVERSAS'!E47</f>
        <v>0</v>
      </c>
      <c r="AY53" s="93" t="n">
        <f aca="false">'TAX. DIVERSAS'!E48</f>
        <v>0</v>
      </c>
      <c r="AZ53" s="93" t="n">
        <f aca="false">'TAX. DIVERSAS'!E49</f>
        <v>0</v>
      </c>
      <c r="BA53" s="93" t="n">
        <f aca="false">'TAX. DIVERSAS'!E50</f>
        <v>0</v>
      </c>
      <c r="BB53" s="93" t="n">
        <f aca="false">'TAX. DIVERSAS'!E51</f>
        <v>0</v>
      </c>
      <c r="BC53" s="93" t="n">
        <f aca="false">'TAX. DIVERSAS'!E52</f>
        <v>0</v>
      </c>
      <c r="BD53" s="93" t="n">
        <f aca="false">'TAX. DIVERSAS'!E53</f>
        <v>0</v>
      </c>
      <c r="BE53" s="93" t="n">
        <f aca="false">'TAX. DIVERSAS'!E54</f>
        <v>0</v>
      </c>
      <c r="BF53" s="93" t="n">
        <f aca="false">'TAX. DIVERSAS'!E55</f>
        <v>0</v>
      </c>
      <c r="BG53" s="93" t="n">
        <f aca="false">'TAX. DIVERSAS'!E56</f>
        <v>0</v>
      </c>
      <c r="BH53" s="93" t="n">
        <f aca="false">'TAX. DIVERSAS'!E57</f>
        <v>0</v>
      </c>
      <c r="BI53" s="93" t="n">
        <f aca="false">'TAX. DIVERSAS'!E58</f>
        <v>0</v>
      </c>
      <c r="BJ53" s="93" t="n">
        <f aca="false">'TAX. DIVERSAS'!E59</f>
        <v>0</v>
      </c>
      <c r="BK53" s="93" t="n">
        <f aca="false">'TAX. DIVERSAS'!E60</f>
        <v>0</v>
      </c>
      <c r="BL53" s="93" t="n">
        <f aca="false">'TAX. DIVERSAS'!E61</f>
        <v>0</v>
      </c>
      <c r="BM53" s="93" t="n">
        <f aca="false">'TAX. DIVERSAS'!E62</f>
        <v>0</v>
      </c>
      <c r="BN53" s="93" t="n">
        <f aca="false">'TAX. DIVERSAS'!E63</f>
        <v>0</v>
      </c>
      <c r="BO53" s="93" t="n">
        <f aca="false">'TAX. DIVERSAS'!E64</f>
        <v>0</v>
      </c>
      <c r="BP53" s="93" t="n">
        <f aca="false">'TAX. DIVERSAS'!E65</f>
        <v>0</v>
      </c>
      <c r="BQ53" s="93" t="n">
        <f aca="false">'TAX. DIVERSAS'!E66</f>
        <v>0</v>
      </c>
      <c r="BR53" s="93" t="n">
        <f aca="false">'TAX. DIVERSAS'!E67</f>
        <v>0</v>
      </c>
      <c r="BS53" s="93" t="n">
        <f aca="false">'TAX. DIVERSAS'!E68</f>
        <v>0</v>
      </c>
      <c r="BT53" s="93" t="n">
        <f aca="false">'TAX. DIVERSAS'!E69</f>
        <v>0</v>
      </c>
      <c r="BU53" s="93" t="n">
        <f aca="false">'TAX. DIVERSAS'!E70</f>
        <v>0</v>
      </c>
      <c r="BV53" s="93" t="n">
        <f aca="false">'TAX. DIVERSAS'!E71</f>
        <v>0</v>
      </c>
      <c r="BW53" s="93" t="n">
        <f aca="false">'TAX. DIVERSAS'!E72</f>
        <v>0</v>
      </c>
      <c r="BX53" s="93" t="n">
        <f aca="false">'TAX. DIVERSAS'!E73</f>
        <v>0</v>
      </c>
      <c r="BY53" s="93" t="n">
        <f aca="false">'TAX. DIVERSAS'!E74</f>
        <v>0</v>
      </c>
      <c r="BZ53" s="93" t="n">
        <f aca="false">'TAX. DIVERSAS'!E75</f>
        <v>0</v>
      </c>
      <c r="CA53" s="93" t="n">
        <f aca="false">'TAX. DIVERSAS'!E76</f>
        <v>0</v>
      </c>
    </row>
    <row r="54" customFormat="false" ht="15" hidden="false" customHeight="false" outlineLevel="0" collapsed="false">
      <c r="A54" s="55" t="s">
        <v>290</v>
      </c>
      <c r="B54" s="55" t="s">
        <v>352</v>
      </c>
      <c r="C54" s="55" t="s">
        <v>85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290</v>
      </c>
      <c r="B55" s="55" t="s">
        <v>353</v>
      </c>
      <c r="C55" s="55" t="s">
        <v>81</v>
      </c>
      <c r="D55" s="56" t="n">
        <f aca="false">'SERV. INICIAIS'!$K$5</f>
        <v>505.132755</v>
      </c>
      <c r="E55" s="45" t="n">
        <f aca="false">SUM(H55:CA55)</f>
        <v>489.093231831237</v>
      </c>
      <c r="F55" s="45" t="n">
        <f aca="false">IF(D55="","",D55-E55)</f>
        <v>16.0395231687631</v>
      </c>
      <c r="H55" s="93" t="n">
        <f aca="false">'SERV. INICIAIS'!E5</f>
        <v>433.793581400339</v>
      </c>
      <c r="I55" s="93" t="n">
        <f aca="false">'SERV. INICIAIS'!E6</f>
        <v>1.28302067545051</v>
      </c>
      <c r="J55" s="93" t="n">
        <f aca="false">'SERV. INICIAIS'!E7</f>
        <v>1.27792805265064</v>
      </c>
      <c r="K55" s="93" t="n">
        <f aca="false">'SERV. INICIAIS'!E8</f>
        <v>2.73995108563747</v>
      </c>
      <c r="L55" s="93" t="n">
        <f aca="false">'SERV. INICIAIS'!E9</f>
        <v>0.0601792206081749</v>
      </c>
      <c r="M55" s="93" t="n">
        <f aca="false">'SERV. INICIAIS'!E10</f>
        <v>1.29032582993586</v>
      </c>
      <c r="N55" s="93" t="n">
        <f aca="false">'SERV. INICIAIS'!E11</f>
        <v>0.119048710764154</v>
      </c>
      <c r="O55" s="93" t="n">
        <f aca="false">'SERV. INICIAIS'!E12</f>
        <v>1.23918706024349</v>
      </c>
      <c r="P55" s="93" t="n">
        <f aca="false">'SERV. INICIAIS'!E13</f>
        <v>1.47940422747977</v>
      </c>
      <c r="Q55" s="93" t="n">
        <f aca="false">'SERV. INICIAIS'!E14</f>
        <v>1.47692671243498</v>
      </c>
      <c r="R55" s="93" t="n">
        <f aca="false">'SERV. INICIAIS'!E15</f>
        <v>1.47256609367484</v>
      </c>
      <c r="S55" s="93" t="n">
        <f aca="false">'SERV. INICIAIS'!E16</f>
        <v>1.46862886361578</v>
      </c>
      <c r="T55" s="93" t="n">
        <f aca="false">'SERV. INICIAIS'!E17</f>
        <v>1.46560589368983</v>
      </c>
      <c r="U55" s="93" t="n">
        <f aca="false">'SERV. INICIAIS'!E18</f>
        <v>1.45509104019608</v>
      </c>
      <c r="V55" s="93" t="n">
        <f aca="false">'SERV. INICIAIS'!E19</f>
        <v>1.45105003623594</v>
      </c>
      <c r="W55" s="93" t="n">
        <f aca="false">'SERV. INICIAIS'!E20</f>
        <v>1.46641105020041</v>
      </c>
      <c r="X55" s="93" t="n">
        <f aca="false">'SERV. INICIAIS'!E21</f>
        <v>3.67277629059455</v>
      </c>
      <c r="Y55" s="93" t="n">
        <f aca="false">'SERV. INICIAIS'!E22</f>
        <v>1.41701981986236</v>
      </c>
      <c r="Z55" s="93" t="n">
        <f aca="false">'SERV. INICIAIS'!E23</f>
        <v>1.40554612885266</v>
      </c>
      <c r="AA55" s="93" t="n">
        <f aca="false">'SERV. INICIAIS'!E24</f>
        <v>1.39704803749677</v>
      </c>
      <c r="AB55" s="93" t="n">
        <f aca="false">'SERV. INICIAIS'!E25</f>
        <v>8.12351712444164</v>
      </c>
      <c r="AC55" s="93" t="n">
        <f aca="false">'SERV. INICIAIS'!E26</f>
        <v>0.62526553930213</v>
      </c>
      <c r="AD55" s="93" t="n">
        <f aca="false">'SERV. INICIAIS'!E27</f>
        <v>0.163128841404315</v>
      </c>
      <c r="AE55" s="93" t="n">
        <f aca="false">'SERV. INICIAIS'!E28</f>
        <v>0</v>
      </c>
      <c r="AF55" s="93" t="n">
        <f aca="false">'SERV. INICIAIS'!E29</f>
        <v>0</v>
      </c>
      <c r="AG55" s="93" t="n">
        <f aca="false">'SERV. INICIAIS'!E30</f>
        <v>0</v>
      </c>
      <c r="AH55" s="93" t="n">
        <f aca="false">'SERV. INICIAIS'!E31</f>
        <v>0</v>
      </c>
      <c r="AI55" s="93" t="n">
        <f aca="false">'SERV. INICIAIS'!E32</f>
        <v>18.2350995343472</v>
      </c>
      <c r="AJ55" s="93" t="n">
        <f aca="false">'SERV. INICIAIS'!E33</f>
        <v>0</v>
      </c>
      <c r="AK55" s="93" t="n">
        <f aca="false">'SERV. INICIAIS'!E34</f>
        <v>0</v>
      </c>
      <c r="AL55" s="93" t="n">
        <f aca="false">'SERV. INICIAIS'!E35</f>
        <v>0</v>
      </c>
      <c r="AM55" s="93" t="n">
        <f aca="false">'SERV. INICIAIS'!E36</f>
        <v>0</v>
      </c>
      <c r="AN55" s="93" t="n">
        <f aca="false">'SERV. INICIAIS'!E37</f>
        <v>0</v>
      </c>
      <c r="AO55" s="93" t="n">
        <f aca="false">'SERV. INICIAIS'!E38</f>
        <v>0</v>
      </c>
      <c r="AP55" s="93" t="n">
        <f aca="false">'SERV. INICIAIS'!E39</f>
        <v>0.514924561778225</v>
      </c>
      <c r="AQ55" s="93" t="n">
        <f aca="false">'SERV. INICIAIS'!E40</f>
        <v>0</v>
      </c>
      <c r="AR55" s="93" t="n">
        <f aca="false">'SERV. INICIAIS'!E41</f>
        <v>0</v>
      </c>
      <c r="AS55" s="93" t="n">
        <f aca="false">'SERV. INICIAIS'!E42</f>
        <v>0</v>
      </c>
      <c r="AT55" s="93" t="n">
        <f aca="false">'SERV. INICIAIS'!E43</f>
        <v>0</v>
      </c>
      <c r="AU55" s="93" t="n">
        <f aca="false">'SERV. INICIAIS'!E44</f>
        <v>0</v>
      </c>
      <c r="AV55" s="93" t="n">
        <f aca="false">'SERV. INICIAIS'!E45</f>
        <v>0</v>
      </c>
      <c r="AW55" s="93" t="n">
        <f aca="false">'SERV. INICIAIS'!E46</f>
        <v>0</v>
      </c>
      <c r="AX55" s="93" t="n">
        <f aca="false">'SERV. INICIAIS'!E47</f>
        <v>0</v>
      </c>
      <c r="AY55" s="93" t="n">
        <f aca="false">'SERV. INICIAIS'!E48</f>
        <v>0</v>
      </c>
      <c r="AZ55" s="93" t="n">
        <f aca="false">'SERV. INICIAIS'!E49</f>
        <v>0</v>
      </c>
      <c r="BA55" s="93" t="n">
        <f aca="false">'SERV. INICIAIS'!E50</f>
        <v>0</v>
      </c>
      <c r="BB55" s="93" t="n">
        <f aca="false">'SERV. INICIAIS'!E51</f>
        <v>0</v>
      </c>
      <c r="BC55" s="93" t="n">
        <f aca="false">'SERV. INICIAIS'!E52</f>
        <v>0</v>
      </c>
      <c r="BD55" s="93" t="n">
        <f aca="false">'SERV. INICIAIS'!E53</f>
        <v>0</v>
      </c>
      <c r="BE55" s="93" t="n">
        <f aca="false">'SERV. INICIAIS'!E54</f>
        <v>0</v>
      </c>
      <c r="BF55" s="93" t="n">
        <f aca="false">'SERV. INICIAIS'!E55</f>
        <v>0</v>
      </c>
      <c r="BG55" s="93" t="n">
        <f aca="false">'SERV. INICIAIS'!E56</f>
        <v>0</v>
      </c>
      <c r="BH55" s="93" t="n">
        <f aca="false">'SERV. INICIAIS'!E57</f>
        <v>0</v>
      </c>
      <c r="BI55" s="93" t="n">
        <f aca="false">'SERV. INICIAIS'!E58</f>
        <v>0</v>
      </c>
      <c r="BJ55" s="93" t="n">
        <f aca="false">'SERV. INICIAIS'!E59</f>
        <v>0</v>
      </c>
      <c r="BK55" s="93" t="n">
        <f aca="false">'SERV. INICIAIS'!E60</f>
        <v>0</v>
      </c>
      <c r="BL55" s="93" t="n">
        <f aca="false">'SERV. INICIAIS'!E61</f>
        <v>0</v>
      </c>
      <c r="BM55" s="93" t="n">
        <f aca="false">'SERV. INICIAIS'!E62</f>
        <v>0</v>
      </c>
      <c r="BN55" s="93" t="n">
        <f aca="false">'SERV. INICIAIS'!E63</f>
        <v>0</v>
      </c>
      <c r="BO55" s="93" t="n">
        <f aca="false">'SERV. INICIAIS'!E64</f>
        <v>0</v>
      </c>
      <c r="BP55" s="93" t="n">
        <f aca="false">'SERV. INICIAIS'!E65</f>
        <v>0</v>
      </c>
      <c r="BQ55" s="93" t="n">
        <f aca="false">'SERV. INICIAIS'!E66</f>
        <v>0</v>
      </c>
      <c r="BR55" s="93" t="n">
        <f aca="false">'SERV. INICIAIS'!E67</f>
        <v>0</v>
      </c>
      <c r="BS55" s="93" t="n">
        <f aca="false">'SERV. INICIAIS'!E68</f>
        <v>0</v>
      </c>
      <c r="BT55" s="93" t="n">
        <f aca="false">'SERV. INICIAIS'!E69</f>
        <v>0</v>
      </c>
      <c r="BU55" s="93" t="n">
        <f aca="false">'SERV. INICIAIS'!E70</f>
        <v>0</v>
      </c>
      <c r="BV55" s="93" t="n">
        <f aca="false">'SERV. INICIAIS'!E71</f>
        <v>0</v>
      </c>
      <c r="BW55" s="93" t="n">
        <f aca="false">'SERV. INICIAIS'!E72</f>
        <v>0</v>
      </c>
      <c r="BX55" s="93" t="n">
        <f aca="false">'SERV. INICIAIS'!E73</f>
        <v>0</v>
      </c>
      <c r="BY55" s="93" t="n">
        <f aca="false">'SERV. INICIAIS'!E74</f>
        <v>0</v>
      </c>
      <c r="BZ55" s="93" t="n">
        <f aca="false">'SERV. INICIAIS'!E75</f>
        <v>0</v>
      </c>
      <c r="CA55" s="93" t="n">
        <f aca="false">'SERV. INICIAIS'!E76</f>
        <v>0</v>
      </c>
    </row>
    <row r="56" customFormat="false" ht="15" hidden="false" customHeight="false" outlineLevel="0" collapsed="false">
      <c r="A56" s="55"/>
      <c r="B56" s="55"/>
      <c r="C56" s="55"/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/>
      <c r="B57" s="55"/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290</v>
      </c>
      <c r="B58" s="55"/>
      <c r="C58" s="113" t="s">
        <v>354</v>
      </c>
      <c r="D58" s="45"/>
      <c r="E58" s="45" t="n">
        <f aca="false">SUM(H58:CA58)</f>
        <v>623.107007811414</v>
      </c>
      <c r="F58" s="45" t="str">
        <f aca="false">IF(D58="","",D58-E58)</f>
        <v/>
      </c>
      <c r="H58" s="114" t="n">
        <f aca="false">IF(H$1='VALOR POR PL'!$P$5,'VALOR POR PL'!$G$64,0)</f>
        <v>0</v>
      </c>
      <c r="I58" s="114" t="n">
        <f aca="false">IF(I$1='VALOR POR PL'!$P$5,'VALOR POR PL'!$G$64,0)</f>
        <v>0</v>
      </c>
      <c r="J58" s="114" t="n">
        <f aca="false">IF(J$1='VALOR POR PL'!$P$5,'VALOR POR PL'!$G$64,0)</f>
        <v>0</v>
      </c>
      <c r="K58" s="114" t="n">
        <f aca="false">IF(K$1='VALOR POR PL'!$P$5,'VALOR POR PL'!$G$64,0)</f>
        <v>0</v>
      </c>
      <c r="L58" s="114" t="n">
        <f aca="false">IF(L$1='VALOR POR PL'!$P$5,'VALOR POR PL'!$G$64,0)</f>
        <v>0</v>
      </c>
      <c r="M58" s="114" t="n">
        <f aca="false">IF(M$1='VALOR POR PL'!$P$5,'VALOR POR PL'!$G$64,0)</f>
        <v>0</v>
      </c>
      <c r="N58" s="114" t="n">
        <f aca="false">IF(N$1='VALOR POR PL'!$P$5,'VALOR POR PL'!$G$64,0)</f>
        <v>0</v>
      </c>
      <c r="O58" s="114" t="n">
        <f aca="false">IF(O$1='VALOR POR PL'!$P$5,'VALOR POR PL'!$G$64,0)</f>
        <v>0</v>
      </c>
      <c r="P58" s="114" t="n">
        <f aca="false">IF(P$1='VALOR POR PL'!$P$5,'VALOR POR PL'!$G$64,0)</f>
        <v>0</v>
      </c>
      <c r="Q58" s="114" t="n">
        <f aca="false">IF(Q$1='VALOR POR PL'!$P$5,'VALOR POR PL'!$G$64,0)</f>
        <v>0</v>
      </c>
      <c r="R58" s="114" t="n">
        <f aca="false">IF(R$1='VALOR POR PL'!$P$5,'VALOR POR PL'!$G$64,0)</f>
        <v>0</v>
      </c>
      <c r="S58" s="114" t="n">
        <f aca="false">IF(S$1='VALOR POR PL'!$P$5,'VALOR POR PL'!$G$64,0)</f>
        <v>0</v>
      </c>
      <c r="T58" s="114" t="n">
        <f aca="false">IF(T$1='VALOR POR PL'!$P$5,'VALOR POR PL'!$G$64,0)</f>
        <v>0</v>
      </c>
      <c r="U58" s="114" t="n">
        <f aca="false">IF(U$1='VALOR POR PL'!$P$5,'VALOR POR PL'!$G$64,0)</f>
        <v>0</v>
      </c>
      <c r="V58" s="114" t="n">
        <f aca="false">IF(V$1='VALOR POR PL'!$P$5,'VALOR POR PL'!$G$64,0)</f>
        <v>0</v>
      </c>
      <c r="W58" s="114" t="n">
        <f aca="false">IF(W$1='VALOR POR PL'!$P$5,'VALOR POR PL'!$G$64,0)</f>
        <v>0</v>
      </c>
      <c r="X58" s="114" t="n">
        <f aca="false">IF(X$1='VALOR POR PL'!$P$5,'VALOR POR PL'!$G$64,0)</f>
        <v>0</v>
      </c>
      <c r="Y58" s="114" t="n">
        <f aca="false">IF(Y$1='VALOR POR PL'!$P$5,'VALOR POR PL'!$G$64,0)</f>
        <v>0</v>
      </c>
      <c r="Z58" s="114" t="n">
        <f aca="false">IF(Z$1='VALOR POR PL'!$P$5,'VALOR POR PL'!$G$64,0)</f>
        <v>0</v>
      </c>
      <c r="AA58" s="114" t="n">
        <f aca="false">IF(AA$1='VALOR POR PL'!$P$5,'VALOR POR PL'!$G$64,0)</f>
        <v>0</v>
      </c>
      <c r="AB58" s="114" t="n">
        <f aca="false">IF(AB$1='VALOR POR PL'!$P$5,'VALOR POR PL'!$G$64,0)</f>
        <v>623.107007811414</v>
      </c>
      <c r="AC58" s="114" t="n">
        <f aca="false">IF(AC$1='VALOR POR PL'!$P$5,'VALOR POR PL'!$G$64,0)</f>
        <v>0</v>
      </c>
      <c r="AD58" s="114" t="n">
        <f aca="false">IF(AD$1='VALOR POR PL'!$P$5,'VALOR POR PL'!$G$64,0)</f>
        <v>0</v>
      </c>
      <c r="AE58" s="114" t="n">
        <f aca="false">IF(AE$1='VALOR POR PL'!$P$5,'VALOR POR PL'!$G$64,0)</f>
        <v>0</v>
      </c>
      <c r="AF58" s="114" t="n">
        <f aca="false">IF(AF$1='VALOR POR PL'!$P$5,'VALOR POR PL'!$G$64,0)</f>
        <v>0</v>
      </c>
      <c r="AG58" s="114" t="n">
        <f aca="false">IF(AG$1='VALOR POR PL'!$P$5,'VALOR POR PL'!$G$64,0)</f>
        <v>0</v>
      </c>
      <c r="AH58" s="114" t="n">
        <f aca="false">IF(AH$1='VALOR POR PL'!$P$5,'VALOR POR PL'!$G$64,0)</f>
        <v>0</v>
      </c>
      <c r="AI58" s="114" t="n">
        <f aca="false">IF(AI$1='VALOR POR PL'!$P$5,'VALOR POR PL'!$G$64,0)</f>
        <v>0</v>
      </c>
      <c r="AJ58" s="114" t="n">
        <f aca="false">IF(AJ$1='VALOR POR PL'!$P$5,'VALOR POR PL'!$G$64,0)</f>
        <v>0</v>
      </c>
      <c r="AK58" s="114" t="n">
        <f aca="false">IF(AK$1='VALOR POR PL'!$P$5,'VALOR POR PL'!$G$64,0)</f>
        <v>0</v>
      </c>
      <c r="AL58" s="114" t="n">
        <f aca="false">IF(AL$1='VALOR POR PL'!$P$5,'VALOR POR PL'!$G$64,0)</f>
        <v>0</v>
      </c>
      <c r="AM58" s="114" t="n">
        <f aca="false">IF(AM$1='VALOR POR PL'!$P$5,'VALOR POR PL'!$G$64,0)</f>
        <v>0</v>
      </c>
      <c r="AN58" s="114" t="n">
        <f aca="false">IF(AN$1='VALOR POR PL'!$P$5,'VALOR POR PL'!$G$64,0)</f>
        <v>0</v>
      </c>
      <c r="AO58" s="114" t="n">
        <f aca="false">IF(AO$1='VALOR POR PL'!$P$5,'VALOR POR PL'!$G$64,0)</f>
        <v>0</v>
      </c>
      <c r="AP58" s="114" t="n">
        <f aca="false">IF(AP$1='VALOR POR PL'!$P$5,'VALOR POR PL'!$G$64,0)</f>
        <v>0</v>
      </c>
      <c r="AQ58" s="114" t="n">
        <f aca="false">IF(AQ$1='VALOR POR PL'!$P$5,'VALOR POR PL'!$G$64,0)</f>
        <v>0</v>
      </c>
      <c r="AR58" s="114" t="n">
        <f aca="false">IF(AR$1='VALOR POR PL'!$P$5,'VALOR POR PL'!$G$64,0)</f>
        <v>0</v>
      </c>
      <c r="AS58" s="114" t="n">
        <f aca="false">IF(AS$1='VALOR POR PL'!$P$5,'VALOR POR PL'!$G$64,0)</f>
        <v>0</v>
      </c>
      <c r="AT58" s="114" t="n">
        <f aca="false">IF(AT$1='VALOR POR PL'!$P$5,'VALOR POR PL'!$G$64,0)</f>
        <v>0</v>
      </c>
      <c r="AU58" s="114" t="n">
        <f aca="false">IF(AU$1='VALOR POR PL'!$P$5,'VALOR POR PL'!$G$64,0)</f>
        <v>0</v>
      </c>
      <c r="AV58" s="114" t="n">
        <f aca="false">IF(AV$1='VALOR POR PL'!$P$5,'VALOR POR PL'!$G$64,0)</f>
        <v>0</v>
      </c>
      <c r="AW58" s="114" t="n">
        <f aca="false">IF(AW$1='VALOR POR PL'!$P$5,'VALOR POR PL'!$G$64,0)</f>
        <v>0</v>
      </c>
      <c r="AX58" s="114" t="n">
        <f aca="false">IF(AX$1='VALOR POR PL'!$P$5,'VALOR POR PL'!$G$64,0)</f>
        <v>0</v>
      </c>
      <c r="AY58" s="114" t="n">
        <f aca="false">IF(AY$1='VALOR POR PL'!$P$5,'VALOR POR PL'!$G$64,0)</f>
        <v>0</v>
      </c>
      <c r="AZ58" s="114" t="n">
        <f aca="false">IF(AZ$1='VALOR POR PL'!$P$5,'VALOR POR PL'!$G$64,0)</f>
        <v>0</v>
      </c>
      <c r="BA58" s="114" t="n">
        <f aca="false">IF(BA$1='VALOR POR PL'!$P$5,'VALOR POR PL'!$G$64,0)</f>
        <v>0</v>
      </c>
      <c r="BB58" s="114" t="n">
        <f aca="false">IF(BB$1='VALOR POR PL'!$P$5,'VALOR POR PL'!$G$64,0)</f>
        <v>0</v>
      </c>
      <c r="BC58" s="114" t="n">
        <f aca="false">IF(BC$1='VALOR POR PL'!$P$5,'VALOR POR PL'!$G$64,0)</f>
        <v>0</v>
      </c>
      <c r="BD58" s="114" t="n">
        <f aca="false">IF(BD$1='VALOR POR PL'!$P$5,'VALOR POR PL'!$G$64,0)</f>
        <v>0</v>
      </c>
      <c r="BE58" s="114" t="n">
        <f aca="false">IF(BE$1='VALOR POR PL'!$P$5,'VALOR POR PL'!$G$64,0)</f>
        <v>0</v>
      </c>
      <c r="BF58" s="114" t="n">
        <f aca="false">IF(BF$1='VALOR POR PL'!$P$5,'VALOR POR PL'!$G$64,0)</f>
        <v>0</v>
      </c>
      <c r="BG58" s="114" t="n">
        <f aca="false">IF(BG$1='VALOR POR PL'!$P$5,'VALOR POR PL'!$G$64,0)</f>
        <v>0</v>
      </c>
      <c r="BH58" s="114" t="n">
        <f aca="false">IF(BH$1='VALOR POR PL'!$P$5,'VALOR POR PL'!$G$64,0)</f>
        <v>0</v>
      </c>
      <c r="BI58" s="114" t="n">
        <f aca="false">IF(BI$1='VALOR POR PL'!$P$5,'VALOR POR PL'!$G$64,0)</f>
        <v>0</v>
      </c>
      <c r="BJ58" s="114" t="n">
        <f aca="false">IF(BJ$1='VALOR POR PL'!$P$5,'VALOR POR PL'!$G$64,0)</f>
        <v>0</v>
      </c>
      <c r="BK58" s="114" t="n">
        <f aca="false">IF(BK$1='VALOR POR PL'!$P$5,'VALOR POR PL'!$G$64,0)</f>
        <v>0</v>
      </c>
      <c r="BL58" s="114" t="n">
        <f aca="false">IF(BL$1='VALOR POR PL'!$P$5,'VALOR POR PL'!$G$64,0)</f>
        <v>0</v>
      </c>
      <c r="BM58" s="114" t="n">
        <f aca="false">IF(BM$1='VALOR POR PL'!$P$5,'VALOR POR PL'!$G$64,0)</f>
        <v>0</v>
      </c>
      <c r="BN58" s="114" t="n">
        <f aca="false">IF(BN$1='VALOR POR PL'!$P$5,'VALOR POR PL'!$G$64,0)</f>
        <v>0</v>
      </c>
      <c r="BO58" s="114" t="n">
        <f aca="false">IF(BO$1='VALOR POR PL'!$P$5,'VALOR POR PL'!$G$64,0)</f>
        <v>0</v>
      </c>
      <c r="BP58" s="114" t="n">
        <f aca="false">IF(BP$1='VALOR POR PL'!$P$5,'VALOR POR PL'!$G$64,0)</f>
        <v>0</v>
      </c>
      <c r="BQ58" s="114" t="n">
        <f aca="false">IF(BQ$1='VALOR POR PL'!$P$5,'VALOR POR PL'!$G$64,0)</f>
        <v>0</v>
      </c>
      <c r="BR58" s="114" t="n">
        <f aca="false">IF(BR$1='VALOR POR PL'!$P$5,'VALOR POR PL'!$G$64,0)</f>
        <v>0</v>
      </c>
      <c r="BS58" s="114" t="n">
        <f aca="false">IF(BS$1='VALOR POR PL'!$P$5,'VALOR POR PL'!$G$64,0)</f>
        <v>0</v>
      </c>
      <c r="BT58" s="114" t="n">
        <f aca="false">IF(BT$1='VALOR POR PL'!$P$5,'VALOR POR PL'!$G$64,0)</f>
        <v>0</v>
      </c>
      <c r="BU58" s="114" t="n">
        <f aca="false">IF(BU$1='VALOR POR PL'!$P$5,'VALOR POR PL'!$G$64,0)</f>
        <v>0</v>
      </c>
      <c r="BV58" s="114" t="n">
        <f aca="false">IF(BV$1='VALOR POR PL'!$P$5,'VALOR POR PL'!$G$64,0)</f>
        <v>0</v>
      </c>
      <c r="BW58" s="114" t="n">
        <f aca="false">IF(BW$1='VALOR POR PL'!$P$5,'VALOR POR PL'!$G$64,0)</f>
        <v>0</v>
      </c>
      <c r="BX58" s="114" t="n">
        <f aca="false">IF(BX$1='VALOR POR PL'!$P$5,'VALOR POR PL'!$G$64,0)</f>
        <v>0</v>
      </c>
      <c r="BY58" s="114" t="n">
        <f aca="false">IF(BY$1='VALOR POR PL'!$P$5,'VALOR POR PL'!$G$64,0)</f>
        <v>0</v>
      </c>
      <c r="BZ58" s="114" t="n">
        <f aca="false">IF(BZ$1='VALOR POR PL'!$P$5,'VALOR POR PL'!$G$64,0)</f>
        <v>0</v>
      </c>
      <c r="CA58" s="114" t="n">
        <f aca="false">IF(CA$1='VALOR POR PL'!$P$5,'VALOR POR PL'!$G$64,0)</f>
        <v>0</v>
      </c>
    </row>
    <row r="59" customFormat="false" ht="15" hidden="false" customHeight="false" outlineLevel="0" collapsed="false">
      <c r="A59" s="55" t="s">
        <v>290</v>
      </c>
      <c r="B59" s="55"/>
      <c r="C59" s="115" t="s">
        <v>355</v>
      </c>
      <c r="D59" s="45"/>
      <c r="E59" s="45" t="n">
        <f aca="false">SUM(H59:CA59)</f>
        <v>2098.20960250421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2098.20960250421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356</v>
      </c>
      <c r="D61" s="61" t="n">
        <f aca="false">SUM(D2:D59)-D47</f>
        <v>119576.932132</v>
      </c>
      <c r="E61" s="61" t="n">
        <f aca="false">SUM(E2:E59)-E47</f>
        <v>119576.768860658</v>
      </c>
      <c r="H61" s="61" t="n">
        <f aca="false">SUM(H2:H59)-H47</f>
        <v>4693.91275065297</v>
      </c>
      <c r="I61" s="61" t="n">
        <f aca="false">SUM(I2:I59)-I47</f>
        <v>1078.33235538646</v>
      </c>
      <c r="J61" s="61" t="n">
        <f aca="false">SUM(J2:J59)-J47</f>
        <v>430.353619731209</v>
      </c>
      <c r="K61" s="61" t="n">
        <f aca="false">SUM(K2:K59)-K47</f>
        <v>1056.85395108224</v>
      </c>
      <c r="L61" s="61" t="n">
        <f aca="false">SUM(L2:L59)-L47</f>
        <v>1171.46361808146</v>
      </c>
      <c r="M61" s="61" t="n">
        <f aca="false">SUM(M2:M59)-M47</f>
        <v>1712.82077045177</v>
      </c>
      <c r="N61" s="61" t="n">
        <f aca="false">SUM(N2:N59)-N47</f>
        <v>1969.35907942333</v>
      </c>
      <c r="O61" s="61" t="n">
        <f aca="false">SUM(O2:O59)-O47</f>
        <v>1192.51251785462</v>
      </c>
      <c r="P61" s="61" t="n">
        <f aca="false">SUM(P2:P59)-P47</f>
        <v>1246.36869547779</v>
      </c>
      <c r="Q61" s="61" t="n">
        <f aca="false">SUM(Q2:Q59)-Q47</f>
        <v>1152.22673778889</v>
      </c>
      <c r="R61" s="61" t="n">
        <f aca="false">SUM(R2:R59)-R47</f>
        <v>834.459183740253</v>
      </c>
      <c r="S61" s="61" t="n">
        <f aca="false">SUM(S2:S59)-S47</f>
        <v>1148.74765937275</v>
      </c>
      <c r="T61" s="61" t="n">
        <f aca="false">SUM(T2:T59)-T47</f>
        <v>1105.85528281716</v>
      </c>
      <c r="U61" s="61" t="n">
        <f aca="false">SUM(U2:U59)-U47</f>
        <v>1793.97192159323</v>
      </c>
      <c r="V61" s="61" t="n">
        <f aca="false">SUM(V2:V59)-V47</f>
        <v>1376.47623784645</v>
      </c>
      <c r="W61" s="61" t="n">
        <f aca="false">SUM(W2:W59)-W47</f>
        <v>1431.49141143106</v>
      </c>
      <c r="X61" s="61" t="n">
        <f aca="false">SUM(X2:X59)-X47</f>
        <v>1376.06600870717</v>
      </c>
      <c r="Y61" s="61" t="n">
        <f aca="false">SUM(Y2:Y59)-Y47</f>
        <v>1430.89546271922</v>
      </c>
      <c r="Z61" s="61" t="n">
        <f aca="false">SUM(Z2:Z59)-Z47</f>
        <v>1663.23617625861</v>
      </c>
      <c r="AA61" s="61" t="n">
        <f aca="false">SUM(AA2:AA59)-AA47</f>
        <v>2539.72860013458</v>
      </c>
      <c r="AB61" s="61" t="n">
        <f aca="false">SUM(AB2:AB59)-AB47</f>
        <v>2908.70468810633</v>
      </c>
      <c r="AC61" s="61" t="n">
        <f aca="false">SUM(AC2:AC59)-AC47</f>
        <v>3802.96313180924</v>
      </c>
      <c r="AD61" s="61" t="n">
        <f aca="false">SUM(AD2:AD59)-AD47</f>
        <v>3567.1212449344</v>
      </c>
      <c r="AE61" s="61" t="n">
        <f aca="false">SUM(AE2:AE59)-AE47</f>
        <v>3381.44137939752</v>
      </c>
      <c r="AF61" s="61" t="n">
        <f aca="false">SUM(AF2:AF59)-AF47</f>
        <v>2510.35352856764</v>
      </c>
      <c r="AG61" s="61" t="n">
        <f aca="false">SUM(AG2:AG59)-AG47</f>
        <v>3496.28047588859</v>
      </c>
      <c r="AH61" s="61" t="n">
        <f aca="false">SUM(AH2:AH59)-AH47</f>
        <v>4212.86328313254</v>
      </c>
      <c r="AI61" s="61" t="n">
        <f aca="false">SUM(AI2:AI59)-AI47</f>
        <v>4749.71762024678</v>
      </c>
      <c r="AJ61" s="61" t="n">
        <f aca="false">SUM(AJ2:AJ59)-AJ47</f>
        <v>4629.89217735285</v>
      </c>
      <c r="AK61" s="61" t="n">
        <f aca="false">SUM(AK2:AK59)-AK47</f>
        <v>3387.9598202299</v>
      </c>
      <c r="AL61" s="61" t="n">
        <f aca="false">SUM(AL2:AL59)-AL47</f>
        <v>4047.77836817247</v>
      </c>
      <c r="AM61" s="61" t="n">
        <f aca="false">SUM(AM2:AM59)-AM47</f>
        <v>5515.38793513605</v>
      </c>
      <c r="AN61" s="61" t="n">
        <f aca="false">SUM(AN2:AN59)-AN47</f>
        <v>4545.71321120721</v>
      </c>
      <c r="AO61" s="61" t="n">
        <f aca="false">SUM(AO2:AO59)-AO47</f>
        <v>4489.99195606531</v>
      </c>
      <c r="AP61" s="61" t="n">
        <f aca="false">SUM(AP2:AP59)-AP47</f>
        <v>3893.18925212375</v>
      </c>
      <c r="AQ61" s="61" t="n">
        <f aca="false">SUM(AQ2:AQ59)-AQ47</f>
        <v>3658.95043300275</v>
      </c>
      <c r="AR61" s="61" t="n">
        <f aca="false">SUM(AR2:AR59)-AR47</f>
        <v>3117.62861245473</v>
      </c>
      <c r="AS61" s="61" t="n">
        <f aca="false">SUM(AS2:AS59)-AS47</f>
        <v>3377.50618618742</v>
      </c>
      <c r="AT61" s="61" t="n">
        <f aca="false">SUM(AT2:AT59)-AT47</f>
        <v>3005.22345496458</v>
      </c>
      <c r="AU61" s="61" t="n">
        <f aca="false">SUM(AU2:AU59)-AU47</f>
        <v>3140.86421478092</v>
      </c>
      <c r="AV61" s="61" t="n">
        <f aca="false">SUM(AV2:AV59)-AV47</f>
        <v>1645.21276095254</v>
      </c>
      <c r="AW61" s="61" t="n">
        <f aca="false">SUM(AW2:AW59)-AW47</f>
        <v>1215.64942020419</v>
      </c>
      <c r="AX61" s="61" t="n">
        <f aca="false">SUM(AX2:AX59)-AX47</f>
        <v>908.69184641208</v>
      </c>
      <c r="AY61" s="61" t="n">
        <f aca="false">SUM(AY2:AY59)-AY47</f>
        <v>903.343030741968</v>
      </c>
      <c r="AZ61" s="61" t="n">
        <f aca="false">SUM(AZ2:AZ59)-AZ47</f>
        <v>730.507413300932</v>
      </c>
      <c r="BA61" s="61" t="n">
        <f aca="false">SUM(BA2:BA59)-BA47</f>
        <v>508.435414710118</v>
      </c>
      <c r="BB61" s="61" t="n">
        <f aca="false">SUM(BB2:BB59)-BB47</f>
        <v>421.610458623255</v>
      </c>
      <c r="BC61" s="61" t="n">
        <f aca="false">SUM(BC2:BC59)-BC47</f>
        <v>4219.13870191161</v>
      </c>
      <c r="BD61" s="61" t="n">
        <f aca="false">SUM(BD2:BD59)-BD47</f>
        <v>275.01898318273</v>
      </c>
      <c r="BE61" s="61" t="n">
        <f aca="false">SUM(BE2:BE59)-BE47</f>
        <v>99.5824623105289</v>
      </c>
      <c r="BF61" s="61" t="n">
        <f aca="false">SUM(BF2:BF59)-BF47</f>
        <v>11.1497995921665</v>
      </c>
      <c r="BG61" s="61" t="n">
        <f aca="false">SUM(BG2:BG59)-BG47</f>
        <v>695.334653083167</v>
      </c>
      <c r="BH61" s="61" t="n">
        <f aca="false">SUM(BH2:BH59)-BH47</f>
        <v>0</v>
      </c>
      <c r="BI61" s="61" t="n">
        <f aca="false">SUM(BI2:BI59)-BI47</f>
        <v>0</v>
      </c>
      <c r="BJ61" s="61" t="n">
        <f aca="false">SUM(BJ2:BJ59)-BJ47</f>
        <v>0.221298815858566</v>
      </c>
      <c r="BK61" s="61" t="n">
        <f aca="false">SUM(BK2:BK59)-BK47</f>
        <v>0</v>
      </c>
      <c r="BL61" s="61" t="n">
        <f aca="false">SUM(BL2:BL59)-BL47</f>
        <v>0</v>
      </c>
      <c r="BM61" s="61" t="n">
        <f aca="false">SUM(BM2:BM59)-BM47</f>
        <v>0</v>
      </c>
      <c r="BN61" s="61" t="n">
        <f aca="false">SUM(BN2:BN59)-BN47</f>
        <v>0</v>
      </c>
      <c r="BO61" s="61" t="n">
        <f aca="false">SUM(BO2:BO59)-BO47</f>
        <v>0</v>
      </c>
      <c r="BP61" s="61" t="n">
        <f aca="false">SUM(BP2:BP59)-BP47</f>
        <v>0</v>
      </c>
      <c r="BQ61" s="61" t="n">
        <f aca="false">SUM(BQ2:BQ59)-BQ47</f>
        <v>0</v>
      </c>
      <c r="BR61" s="61" t="n">
        <f aca="false">SUM(BR2:BR59)-BR47</f>
        <v>0</v>
      </c>
      <c r="BS61" s="61" t="n">
        <f aca="false">SUM(BS2:BS59)-BS47</f>
        <v>0</v>
      </c>
      <c r="BT61" s="61" t="n">
        <f aca="false">SUM(BT2:BT59)-BT47</f>
        <v>0</v>
      </c>
      <c r="BU61" s="61" t="n">
        <f aca="false">SUM(BU2:BU59)-BU47</f>
        <v>0</v>
      </c>
      <c r="BV61" s="61" t="n">
        <f aca="false">SUM(BV2:BV59)-BV47</f>
        <v>2098.20960250421</v>
      </c>
      <c r="BW61" s="61" t="n">
        <f aca="false">SUM(BW2:BW59)-BW47</f>
        <v>0</v>
      </c>
      <c r="BX61" s="61" t="n">
        <f aca="false">SUM(BX2:BX59)-BX47</f>
        <v>0</v>
      </c>
      <c r="BY61" s="61" t="n">
        <f aca="false">SUM(BY2:BY59)-BY47</f>
        <v>0</v>
      </c>
      <c r="BZ61" s="61" t="n">
        <f aca="false">SUM(BZ2:BZ59)-BZ47</f>
        <v>0</v>
      </c>
      <c r="CA61" s="61" t="n">
        <f aca="false">SUM(CA2:CA59)-CA47</f>
        <v>0</v>
      </c>
    </row>
    <row r="62" customFormat="false" ht="15" hidden="false" customHeight="false" outlineLevel="0" collapsed="false">
      <c r="C62" s="42" t="s">
        <v>357</v>
      </c>
      <c r="D62" s="61" t="n">
        <f aca="false">D47</f>
        <v>1748</v>
      </c>
      <c r="E62" s="61" t="n">
        <f aca="false">E47</f>
        <v>1748.16327134246</v>
      </c>
      <c r="H62" s="61" t="n">
        <f aca="false">H47</f>
        <v>468.901819523953</v>
      </c>
      <c r="I62" s="61" t="n">
        <f aca="false">I47</f>
        <v>43.4637024897444</v>
      </c>
      <c r="J62" s="61" t="n">
        <f aca="false">J47</f>
        <v>131.623760942259</v>
      </c>
      <c r="K62" s="61" t="n">
        <f aca="false">K47</f>
        <v>55.5454833984789</v>
      </c>
      <c r="L62" s="61" t="n">
        <f aca="false">L47</f>
        <v>110.65669476944</v>
      </c>
      <c r="M62" s="61" t="n">
        <f aca="false">M47</f>
        <v>119.313832390267</v>
      </c>
      <c r="N62" s="61" t="n">
        <f aca="false">N47</f>
        <v>170.853774335999</v>
      </c>
      <c r="O62" s="61" t="n">
        <f aca="false">O47</f>
        <v>175.397898834421</v>
      </c>
      <c r="P62" s="61" t="n">
        <f aca="false">P47</f>
        <v>126.064209431038</v>
      </c>
      <c r="Q62" s="61" t="n">
        <f aca="false">Q47</f>
        <v>133.376434977891</v>
      </c>
      <c r="R62" s="61" t="n">
        <f aca="false">R47</f>
        <v>121.190438791972</v>
      </c>
      <c r="S62" s="61" t="n">
        <f aca="false">S47</f>
        <v>91.7752214569941</v>
      </c>
      <c r="T62" s="61" t="n">
        <f aca="false">T47</f>
        <v>0</v>
      </c>
      <c r="U62" s="61" t="n">
        <f aca="false">U47</f>
        <v>0</v>
      </c>
      <c r="V62" s="61" t="n">
        <f aca="false">V47</f>
        <v>0</v>
      </c>
      <c r="W62" s="61" t="n">
        <f aca="false">W47</f>
        <v>0</v>
      </c>
      <c r="X62" s="61" t="n">
        <f aca="false">X47</f>
        <v>0</v>
      </c>
      <c r="Y62" s="61" t="n">
        <f aca="false">Y47</f>
        <v>0</v>
      </c>
      <c r="Z62" s="61" t="n">
        <f aca="false">Z47</f>
        <v>0</v>
      </c>
      <c r="AA62" s="61" t="n">
        <f aca="false">AA47</f>
        <v>0</v>
      </c>
      <c r="AB62" s="61" t="n">
        <f aca="false">AB47</f>
        <v>0</v>
      </c>
      <c r="AC62" s="61" t="n">
        <f aca="false">AC47</f>
        <v>0</v>
      </c>
      <c r="AD62" s="61" t="n">
        <f aca="false">AD47</f>
        <v>0</v>
      </c>
      <c r="AE62" s="61" t="n">
        <f aca="false">AE47</f>
        <v>0</v>
      </c>
      <c r="AF62" s="61" t="n">
        <f aca="false">AF47</f>
        <v>0</v>
      </c>
      <c r="AG62" s="61" t="n">
        <f aca="false">AG47</f>
        <v>0</v>
      </c>
      <c r="AH62" s="61" t="n">
        <f aca="false">AH47</f>
        <v>0</v>
      </c>
      <c r="AI62" s="61" t="n">
        <f aca="false">AI47</f>
        <v>0</v>
      </c>
      <c r="AJ62" s="61" t="n">
        <f aca="false">AJ47</f>
        <v>0</v>
      </c>
      <c r="AK62" s="61" t="n">
        <f aca="false">AK47</f>
        <v>0</v>
      </c>
      <c r="AL62" s="61" t="n">
        <f aca="false">AL47</f>
        <v>0</v>
      </c>
      <c r="AM62" s="61" t="n">
        <f aca="false">AM47</f>
        <v>0</v>
      </c>
      <c r="AN62" s="61" t="n">
        <f aca="false">AN47</f>
        <v>0</v>
      </c>
      <c r="AO62" s="61" t="n">
        <f aca="false">AO47</f>
        <v>0</v>
      </c>
      <c r="AP62" s="61" t="n">
        <f aca="false">AP47</f>
        <v>0</v>
      </c>
      <c r="AQ62" s="61" t="n">
        <f aca="false">AQ47</f>
        <v>0</v>
      </c>
      <c r="AR62" s="61" t="n">
        <f aca="false">AR47</f>
        <v>0</v>
      </c>
      <c r="AS62" s="61" t="n">
        <f aca="false">AS47</f>
        <v>0</v>
      </c>
      <c r="AT62" s="61" t="n">
        <f aca="false">AT47</f>
        <v>0</v>
      </c>
      <c r="AU62" s="61" t="n">
        <f aca="false">AU47</f>
        <v>0</v>
      </c>
      <c r="AV62" s="61" t="n">
        <f aca="false">AV47</f>
        <v>0</v>
      </c>
      <c r="AW62" s="61" t="n">
        <f aca="false">AW47</f>
        <v>0</v>
      </c>
      <c r="AX62" s="61" t="n">
        <f aca="false">AX47</f>
        <v>0</v>
      </c>
      <c r="AY62" s="61" t="n">
        <f aca="false">AY47</f>
        <v>0</v>
      </c>
      <c r="AZ62" s="61" t="n">
        <f aca="false">AZ47</f>
        <v>0</v>
      </c>
      <c r="BA62" s="61" t="n">
        <f aca="false">BA47</f>
        <v>0</v>
      </c>
      <c r="BB62" s="61" t="n">
        <f aca="false">BB47</f>
        <v>0</v>
      </c>
      <c r="BC62" s="61" t="n">
        <f aca="false">BC47</f>
        <v>0</v>
      </c>
      <c r="BD62" s="61" t="n">
        <f aca="false">BD47</f>
        <v>0</v>
      </c>
      <c r="BE62" s="61" t="n">
        <f aca="false">BE47</f>
        <v>0</v>
      </c>
      <c r="BF62" s="61" t="n">
        <f aca="false">BF47</f>
        <v>0</v>
      </c>
      <c r="BG62" s="61" t="n">
        <f aca="false">BG47</f>
        <v>0</v>
      </c>
      <c r="BH62" s="61" t="n">
        <f aca="false">BH47</f>
        <v>0</v>
      </c>
      <c r="BI62" s="61" t="n">
        <f aca="false">BI47</f>
        <v>0</v>
      </c>
      <c r="BJ62" s="61" t="n">
        <f aca="false">BJ47</f>
        <v>0</v>
      </c>
      <c r="BK62" s="61" t="n">
        <f aca="false">BK47</f>
        <v>0</v>
      </c>
      <c r="BL62" s="61" t="n">
        <f aca="false">BL47</f>
        <v>0</v>
      </c>
      <c r="BM62" s="61" t="n">
        <f aca="false">BM47</f>
        <v>0</v>
      </c>
      <c r="BN62" s="61" t="n">
        <f aca="false">BN47</f>
        <v>0</v>
      </c>
      <c r="BO62" s="61" t="n">
        <f aca="false">BO47</f>
        <v>0</v>
      </c>
      <c r="BP62" s="61" t="n">
        <f aca="false">BP47</f>
        <v>0</v>
      </c>
      <c r="BQ62" s="61" t="n">
        <f aca="false">BQ47</f>
        <v>0</v>
      </c>
      <c r="BR62" s="61" t="n">
        <f aca="false">BR47</f>
        <v>0</v>
      </c>
      <c r="BS62" s="61" t="n">
        <f aca="false">BS47</f>
        <v>0</v>
      </c>
      <c r="BT62" s="61" t="n">
        <f aca="false">BT47</f>
        <v>0</v>
      </c>
      <c r="BU62" s="61" t="n">
        <f aca="false">BU47</f>
        <v>0</v>
      </c>
      <c r="BV62" s="61" t="n">
        <f aca="false">BV47</f>
        <v>0</v>
      </c>
      <c r="BW62" s="61" t="n">
        <f aca="false">BW47</f>
        <v>0</v>
      </c>
      <c r="BX62" s="61" t="n">
        <f aca="false">BX47</f>
        <v>0</v>
      </c>
      <c r="BY62" s="61" t="n">
        <f aca="false">BY47</f>
        <v>0</v>
      </c>
      <c r="BZ62" s="61" t="n">
        <f aca="false">BZ47</f>
        <v>0</v>
      </c>
      <c r="CA62" s="61" t="n">
        <f aca="false">CA47</f>
        <v>0</v>
      </c>
    </row>
    <row r="63" customFormat="false" ht="15" hidden="false" customHeight="false" outlineLevel="0" collapsed="false">
      <c r="C63" s="42" t="s">
        <v>358</v>
      </c>
      <c r="D63" s="61" t="n">
        <f aca="false">D61+D62</f>
        <v>121324.932132</v>
      </c>
      <c r="E63" s="61" t="n">
        <f aca="false">E61+E62</f>
        <v>121324.932132</v>
      </c>
      <c r="H63" s="61" t="n">
        <f aca="false">H61+H62</f>
        <v>5162.81457017692</v>
      </c>
      <c r="I63" s="61" t="n">
        <f aca="false">I61+I62</f>
        <v>1121.79605787621</v>
      </c>
      <c r="J63" s="61" t="n">
        <f aca="false">J61+J62</f>
        <v>561.977380673468</v>
      </c>
      <c r="K63" s="61" t="n">
        <f aca="false">K61+K62</f>
        <v>1112.39943448072</v>
      </c>
      <c r="L63" s="61" t="n">
        <f aca="false">L61+L62</f>
        <v>1282.1203128509</v>
      </c>
      <c r="M63" s="61" t="n">
        <f aca="false">M61+M62</f>
        <v>1832.13460284204</v>
      </c>
      <c r="N63" s="61" t="n">
        <f aca="false">N61+N62</f>
        <v>2140.21285375933</v>
      </c>
      <c r="O63" s="61" t="n">
        <f aca="false">O61+O62</f>
        <v>1367.91041668904</v>
      </c>
      <c r="P63" s="61" t="n">
        <f aca="false">P61+P62</f>
        <v>1372.43290490883</v>
      </c>
      <c r="Q63" s="61" t="n">
        <f aca="false">Q61+Q62</f>
        <v>1285.60317276678</v>
      </c>
      <c r="R63" s="61" t="n">
        <f aca="false">R61+R62</f>
        <v>955.649622532225</v>
      </c>
      <c r="S63" s="61" t="n">
        <f aca="false">S61+S62</f>
        <v>1240.52288082974</v>
      </c>
      <c r="T63" s="61" t="n">
        <f aca="false">T61+T62</f>
        <v>1105.85528281716</v>
      </c>
      <c r="U63" s="61" t="n">
        <f aca="false">U61+U62</f>
        <v>1793.97192159323</v>
      </c>
      <c r="V63" s="61" t="n">
        <f aca="false">V61+V62</f>
        <v>1376.47623784645</v>
      </c>
      <c r="W63" s="61" t="n">
        <f aca="false">W61+W62</f>
        <v>1431.49141143106</v>
      </c>
      <c r="X63" s="61" t="n">
        <f aca="false">X61+X62</f>
        <v>1376.06600870717</v>
      </c>
      <c r="Y63" s="61" t="n">
        <f aca="false">Y61+Y62</f>
        <v>1430.89546271922</v>
      </c>
      <c r="Z63" s="61" t="n">
        <f aca="false">Z61+Z62</f>
        <v>1663.23617625861</v>
      </c>
      <c r="AA63" s="61" t="n">
        <f aca="false">AA61+AA62</f>
        <v>2539.72860013458</v>
      </c>
      <c r="AB63" s="61" t="n">
        <f aca="false">AB61+AB62</f>
        <v>2908.70468810633</v>
      </c>
      <c r="AC63" s="61" t="n">
        <f aca="false">AC61+AC62</f>
        <v>3802.96313180924</v>
      </c>
      <c r="AD63" s="61" t="n">
        <f aca="false">AD61+AD62</f>
        <v>3567.1212449344</v>
      </c>
      <c r="AE63" s="61" t="n">
        <f aca="false">AE61+AE62</f>
        <v>3381.44137939752</v>
      </c>
      <c r="AF63" s="61" t="n">
        <f aca="false">AF61+AF62</f>
        <v>2510.35352856764</v>
      </c>
      <c r="AG63" s="61" t="n">
        <f aca="false">AG61+AG62</f>
        <v>3496.28047588859</v>
      </c>
      <c r="AH63" s="61" t="n">
        <f aca="false">AH61+AH62</f>
        <v>4212.86328313254</v>
      </c>
      <c r="AI63" s="61" t="n">
        <f aca="false">AI61+AI62</f>
        <v>4749.71762024678</v>
      </c>
      <c r="AJ63" s="61" t="n">
        <f aca="false">AJ61+AJ62</f>
        <v>4629.89217735285</v>
      </c>
      <c r="AK63" s="61" t="n">
        <f aca="false">AK61+AK62</f>
        <v>3387.9598202299</v>
      </c>
      <c r="AL63" s="61" t="n">
        <f aca="false">AL61+AL62</f>
        <v>4047.77836817247</v>
      </c>
      <c r="AM63" s="61" t="n">
        <f aca="false">AM61+AM62</f>
        <v>5515.38793513605</v>
      </c>
      <c r="AN63" s="61" t="n">
        <f aca="false">AN61+AN62</f>
        <v>4545.71321120721</v>
      </c>
      <c r="AO63" s="61" t="n">
        <f aca="false">AO61+AO62</f>
        <v>4489.99195606531</v>
      </c>
      <c r="AP63" s="61" t="n">
        <f aca="false">AP61+AP62</f>
        <v>3893.18925212375</v>
      </c>
      <c r="AQ63" s="61" t="n">
        <f aca="false">AQ61+AQ62</f>
        <v>3658.95043300275</v>
      </c>
      <c r="AR63" s="61" t="n">
        <f aca="false">AR61+AR62</f>
        <v>3117.62861245473</v>
      </c>
      <c r="AS63" s="61" t="n">
        <f aca="false">AS61+AS62</f>
        <v>3377.50618618742</v>
      </c>
      <c r="AT63" s="61" t="n">
        <f aca="false">AT61+AT62</f>
        <v>3005.22345496458</v>
      </c>
      <c r="AU63" s="61" t="n">
        <f aca="false">AU61+AU62</f>
        <v>3140.86421478092</v>
      </c>
      <c r="AV63" s="61" t="n">
        <f aca="false">AV61+AV62</f>
        <v>1645.21276095254</v>
      </c>
      <c r="AW63" s="61" t="n">
        <f aca="false">AW61+AW62</f>
        <v>1215.64942020419</v>
      </c>
      <c r="AX63" s="61" t="n">
        <f aca="false">AX61+AX62</f>
        <v>908.69184641208</v>
      </c>
      <c r="AY63" s="61" t="n">
        <f aca="false">AY61+AY62</f>
        <v>903.343030741968</v>
      </c>
      <c r="AZ63" s="61" t="n">
        <f aca="false">AZ61+AZ62</f>
        <v>730.507413300932</v>
      </c>
      <c r="BA63" s="61" t="n">
        <f aca="false">BA61+BA62</f>
        <v>508.435414710118</v>
      </c>
      <c r="BB63" s="61" t="n">
        <f aca="false">BB61+BB62</f>
        <v>421.610458623255</v>
      </c>
      <c r="BC63" s="61" t="n">
        <f aca="false">BC61+BC62</f>
        <v>4219.13870191161</v>
      </c>
      <c r="BD63" s="61" t="n">
        <f aca="false">BD61+BD62</f>
        <v>275.01898318273</v>
      </c>
      <c r="BE63" s="61" t="n">
        <f aca="false">BE61+BE62</f>
        <v>99.5824623105289</v>
      </c>
      <c r="BF63" s="61" t="n">
        <f aca="false">BF61+BF62</f>
        <v>11.1497995921665</v>
      </c>
      <c r="BG63" s="61" t="n">
        <f aca="false">BG61+BG62</f>
        <v>695.334653083167</v>
      </c>
      <c r="BH63" s="61" t="n">
        <f aca="false">BH61+BH62</f>
        <v>0</v>
      </c>
      <c r="BI63" s="61" t="n">
        <f aca="false">BI61+BI62</f>
        <v>0</v>
      </c>
      <c r="BJ63" s="61" t="n">
        <f aca="false">BJ61+BJ62</f>
        <v>0.221298815858566</v>
      </c>
      <c r="BK63" s="61" t="n">
        <f aca="false">BK61+BK62</f>
        <v>0</v>
      </c>
      <c r="BL63" s="61" t="n">
        <f aca="false">BL61+BL62</f>
        <v>0</v>
      </c>
      <c r="BM63" s="61" t="n">
        <f aca="false">BM61+BM62</f>
        <v>0</v>
      </c>
      <c r="BN63" s="61" t="n">
        <f aca="false">BN61+BN62</f>
        <v>0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2098.20960250421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"&amp;TEXT('VALOR POR PL'!$P$5,"mm/aaaa")</f>
        <v>INCORRIDO ATÉ -&gt; 05/Shabbat</v>
      </c>
    </row>
    <row r="65" customFormat="false" ht="15" hidden="false" customHeight="false" outlineLevel="0" collapsed="false">
      <c r="C65" s="42" t="s">
        <v>359</v>
      </c>
      <c r="E65" s="116" t="n">
        <f aca="false">SUM(H65:CA65)</f>
        <v>154459552.469737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ACAB'!D5+'EST. METÁLICA'!C5+'EST. METÁLICA'!D5+'REV. FACHADA'!C5+'REV. FACHADA'!D5+FORRO!C5+FORRO!D5+LOUÇAS!C5+LOUÇAS!D5+PINTURA!C5+PINTURA!D5+PAISAGISMO!C5+PAISAGISMO!D5+LIMPEZA!C5+LIMPEZA!D5+'TAX. ADM'!C5+'TAX. ADM'!D5+H59*'VALOR POR PL'!$P$7+IF(H$1='VALOR POR PL'!$P$5,'VALOR POR PL'!$G$63,0)</f>
        <v>5778713.93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ACAB'!D6+'EST. METÁLICA'!C6+'EST. METÁLICA'!D6+'REV. FACHADA'!C6+'REV. FACHADA'!D6+FORRO!C6+FORRO!D6+LOUÇAS!C6+LOUÇAS!D6+PINTURA!C6+PINTURA!D6+PAISAGISMO!C6+PAISAGISMO!D6+LIMPEZA!C6+LIMPEZA!D6+'TAX. ADM'!C6+'TAX. ADM'!D6+I59*'VALOR POR PL'!$P$7+IF(I$1='VALOR POR PL'!$P$5,'VALOR POR PL'!$G$63,0)</f>
        <v>1311509.72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ACAB'!D7+'EST. METÁLICA'!C7+'EST. METÁLICA'!D7+'REV. FACHADA'!C7+'REV. FACHADA'!D7+FORRO!C7+FORRO!D7+LOUÇAS!C7+LOUÇAS!D7+PINTURA!C7+PINTURA!D7+PAISAGISMO!C7+PAISAGISMO!D7+LIMPEZA!C7+LIMPEZA!D7+'TAX. ADM'!C7+'TAX. ADM'!D7+J59*'VALOR POR PL'!$P$7+IF(J$1='VALOR POR PL'!$P$5,'VALOR POR PL'!$G$63,0)</f>
        <v>659635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ACAB'!D8+'EST. METÁLICA'!C8+'EST. METÁLICA'!D8+'REV. FACHADA'!C8+'REV. FACHADA'!D8+FORRO!C8+FORRO!D8+LOUÇAS!C8+LOUÇAS!D8+PINTURA!C8+PINTURA!D8+PAISAGISMO!C8+PAISAGISMO!D8+LIMPEZA!C8+LIMPEZA!D8+'TAX. ADM'!C8+'TAX. ADM'!D8+K59*'VALOR POR PL'!$P$7+IF(K$1='VALOR POR PL'!$P$5,'VALOR POR PL'!$G$63,0)</f>
        <v>1310835.92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ACAB'!D9+'EST. METÁLICA'!C9+'EST. METÁLICA'!D9+'REV. FACHADA'!C9+'REV. FACHADA'!D9+FORRO!C9+FORRO!D9+LOUÇAS!C9+LOUÇAS!D9+PINTURA!C9+PINTURA!D9+PAISAGISMO!C9+PAISAGISMO!D9+LIMPEZA!C9+LIMPEZA!D9+'TAX. ADM'!C9+'TAX. ADM'!D9+L59*'VALOR POR PL'!$P$7+IF(L$1='VALOR POR PL'!$P$5,'VALOR POR PL'!$G$63,0)</f>
        <v>1518622.79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ACAB'!D10+'EST. METÁLICA'!C10+'EST. METÁLICA'!D10+'REV. FACHADA'!C10+'REV. FACHADA'!D10+FORRO!C10+FORRO!D10+LOUÇAS!C10+LOUÇAS!D10+PINTURA!C10+PINTURA!D10+PAISAGISMO!C10+PAISAGISMO!D10+LIMPEZA!C10+LIMPEZA!D10+'TAX. ADM'!C10+'TAX. ADM'!D10+M59*'VALOR POR PL'!$P$7+IF(M$1='VALOR POR PL'!$P$5,'VALOR POR PL'!$G$63,0)</f>
        <v>2182671.42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ACAB'!D11+'EST. METÁLICA'!C11+'EST. METÁLICA'!D11+'REV. FACHADA'!C11+'REV. FACHADA'!D11+FORRO!C11+FORRO!D11+LOUÇAS!C11+LOUÇAS!D11+PINTURA!C11+PINTURA!D11+PAISAGISMO!C11+PAISAGISMO!D11+LIMPEZA!C11+LIMPEZA!D11+'TAX. ADM'!C11+'TAX. ADM'!D11+N59*'VALOR POR PL'!$P$7+IF(N$1='VALOR POR PL'!$P$5,'VALOR POR PL'!$G$63,0)</f>
        <v>2567204.58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ACAB'!D12+'EST. METÁLICA'!C12+'EST. METÁLICA'!D12+'REV. FACHADA'!C12+'REV. FACHADA'!D12+FORRO!C12+FORRO!D12+LOUÇAS!C12+LOUÇAS!D12+PINTURA!C12+PINTURA!D12+PAISAGISMO!C12+PAISAGISMO!D12+LIMPEZA!C12+LIMPEZA!D12+'TAX. ADM'!C12+'TAX. ADM'!D12+O59*'VALOR POR PL'!$P$7+IF(O$1='VALOR POR PL'!$P$5,'VALOR POR PL'!$G$63,0)</f>
        <v>1655815.89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ACAB'!D13+'EST. METÁLICA'!C13+'EST. METÁLICA'!D13+'REV. FACHADA'!C13+'REV. FACHADA'!D13+FORRO!C13+FORRO!D13+LOUÇAS!C13+LOUÇAS!D13+PINTURA!C13+PINTURA!D13+PAISAGISMO!C13+PAISAGISMO!D13+LIMPEZA!C13+LIMPEZA!D13+'TAX. ADM'!C13+'TAX. ADM'!D13+P59*'VALOR POR PL'!$P$7+IF(P$1='VALOR POR PL'!$P$5,'VALOR POR PL'!$G$63,0)</f>
        <v>1669847.35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ACAB'!D14+'EST. METÁLICA'!C14+'EST. METÁLICA'!D14+'REV. FACHADA'!C14+'REV. FACHADA'!D14+FORRO!C14+FORRO!D14+LOUÇAS!C14+LOUÇAS!D14+PINTURA!C14+PINTURA!D14+PAISAGISMO!C14+PAISAGISMO!D14+LIMPEZA!C14+LIMPEZA!D14+'TAX. ADM'!C14+'TAX. ADM'!D14+Q59*'VALOR POR PL'!$P$7+IF(Q$1='VALOR POR PL'!$P$5,'VALOR POR PL'!$G$63,0)</f>
        <v>1566825.01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ACAB'!D15+'EST. METÁLICA'!C15+'EST. METÁLICA'!D15+'REV. FACHADA'!C15+'REV. FACHADA'!D15+FORRO!C15+FORRO!D15+LOUÇAS!C15+LOUÇAS!D15+PINTURA!C15+PINTURA!D15+PAISAGISMO!C15+PAISAGISMO!D15+LIMPEZA!C15+LIMPEZA!D15+'TAX. ADM'!C15+'TAX. ADM'!D15+R59*'VALOR POR PL'!$P$7+IF(R$1='VALOR POR PL'!$P$5,'VALOR POR PL'!$G$63,0)</f>
        <v>1168144.05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ACAB'!D16+'EST. METÁLICA'!C16+'EST. METÁLICA'!D16+'REV. FACHADA'!C16+'REV. FACHADA'!D16+FORRO!C16+FORRO!D16+LOUÇAS!C16+LOUÇAS!D16+PINTURA!C16+PINTURA!D16+PAISAGISMO!C16+PAISAGISMO!D16+LIMPEZA!C16+LIMPEZA!D16+'TAX. ADM'!C16+'TAX. ADM'!D16+S59*'VALOR POR PL'!$P$7+IF(S$1='VALOR POR PL'!$P$5,'VALOR POR PL'!$G$63,0)</f>
        <v>1520425.78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ACAB'!D17+'EST. METÁLICA'!C17+'EST. METÁLICA'!D17+'REV. FACHADA'!C17+'REV. FACHADA'!D17+FORRO!C17+FORRO!D17+LOUÇAS!C17+LOUÇAS!D17+PINTURA!C17+PINTURA!D17+PAISAGISMO!C17+PAISAGISMO!D17+LIMPEZA!C17+LIMPEZA!D17+'TAX. ADM'!C17+'TAX. ADM'!D17+T59*'VALOR POR PL'!$P$7+IF(T$1='VALOR POR PL'!$P$5,'VALOR POR PL'!$G$63,0)</f>
        <v>1358168.33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ACAB'!D18+'EST. METÁLICA'!C18+'EST. METÁLICA'!D18+'REV. FACHADA'!C18+'REV. FACHADA'!D18+FORRO!C18+FORRO!D18+LOUÇAS!C18+LOUÇAS!D18+PINTURA!C18+PINTURA!D18+PAISAGISMO!C18+PAISAGISMO!D18+LIMPEZA!C18+LIMPEZA!D18+'TAX. ADM'!C18+'TAX. ADM'!D18+U59*'VALOR POR PL'!$P$7+IF(U$1='VALOR POR PL'!$P$5,'VALOR POR PL'!$G$63,0)</f>
        <v>2219207.85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ACAB'!D19+'EST. METÁLICA'!C19+'EST. METÁLICA'!D19+'REV. FACHADA'!C19+'REV. FACHADA'!D19+FORRO!C19+FORRO!D19+LOUÇAS!C19+LOUÇAS!D19+PINTURA!C19+PINTURA!D19+PAISAGISMO!C19+PAISAGISMO!D19+LIMPEZA!C19+LIMPEZA!D19+'TAX. ADM'!C19+'TAX. ADM'!D19+V59*'VALOR POR PL'!$P$7+IF(V$1='VALOR POR PL'!$P$5,'VALOR POR PL'!$G$63,0)</f>
        <v>1707492.62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ACAB'!D20+'EST. METÁLICA'!C20+'EST. METÁLICA'!D20+'REV. FACHADA'!C20+'REV. FACHADA'!D20+FORRO!C20+FORRO!D20+LOUÇAS!C20+LOUÇAS!D20+PINTURA!C20+PINTURA!D20+PAISAGISMO!C20+PAISAGISMO!D20+LIMPEZA!C20+LIMPEZA!D20+'TAX. ADM'!C20+'TAX. ADM'!D20+W59*'VALOR POR PL'!$P$7+IF(W$1='VALOR POR PL'!$P$5,'VALOR POR PL'!$G$63,0)</f>
        <v>1785328.89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ACAB'!D21+'EST. METÁLICA'!C21+'EST. METÁLICA'!D21+'REV. FACHADA'!C21+'REV. FACHADA'!D21+FORRO!C21+FORRO!D21+LOUÇAS!C21+LOUÇAS!D21+PINTURA!C21+PINTURA!D21+PAISAGISMO!C21+PAISAGISMO!D21+LIMPEZA!C21+LIMPEZA!D21+'TAX. ADM'!C21+'TAX. ADM'!D21+X59*'VALOR POR PL'!$P$7+IF(X$1='VALOR POR PL'!$P$5,'VALOR POR PL'!$G$63,0)</f>
        <v>1733364.3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ACAB'!D22+'EST. METÁLICA'!C22+'EST. METÁLICA'!D22+'REV. FACHADA'!C22+'REV. FACHADA'!D22+FORRO!C22+FORRO!D22+LOUÇAS!C22+LOUÇAS!D22+PINTURA!C22+PINTURA!D22+PAISAGISMO!C22+PAISAGISMO!D22+LIMPEZA!C22+LIMPEZA!D22+'TAX. ADM'!C22+'TAX. ADM'!D22+Y59*'VALOR POR PL'!$P$7+IF(Y$1='VALOR POR PL'!$P$5,'VALOR POR PL'!$G$63,0)</f>
        <v>1818231.71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ACAB'!D23+'EST. METÁLICA'!C23+'EST. METÁLICA'!D23+'REV. FACHADA'!C23+'REV. FACHADA'!D23+FORRO!C23+FORRO!D23+LOUÇAS!C23+LOUÇAS!D23+PINTURA!C23+PINTURA!D23+PAISAGISMO!C23+PAISAGISMO!D23+LIMPEZA!C23+LIMPEZA!D23+'TAX. ADM'!C23+'TAX. ADM'!D23+Z59*'VALOR POR PL'!$P$7+IF(Z$1='VALOR POR PL'!$P$5,'VALOR POR PL'!$G$63,0)</f>
        <v>2130008.44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ACAB'!D24+'EST. METÁLICA'!C24+'EST. METÁLICA'!D24+'REV. FACHADA'!C24+'REV. FACHADA'!D24+FORRO!C24+FORRO!D24+LOUÇAS!C24+LOUÇAS!D24+PINTURA!C24+PINTURA!D24+PAISAGISMO!C24+PAISAGISMO!D24+LIMPEZA!C24+LIMPEZA!D24+'TAX. ADM'!C24+'TAX. ADM'!D24+AA59*'VALOR POR PL'!$P$7+IF(AA$1='VALOR POR PL'!$P$5,'VALOR POR PL'!$G$63,0)</f>
        <v>3272265.06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ACAB'!D25+'EST. METÁLICA'!C25+'EST. METÁLICA'!D25+'REV. FACHADA'!C25+'REV. FACHADA'!D25+FORRO!C25+FORRO!D25+LOUÇAS!C25+LOUÇAS!D25+PINTURA!C25+PINTURA!D25+PAISAGISMO!C25+PAISAGISMO!D25+LIMPEZA!C25+LIMPEZA!D25+'TAX. ADM'!C25+'TAX. ADM'!D25+AB59*'VALOR POR PL'!$P$7+IF(AB$1='VALOR POR PL'!$P$5,'VALOR POR PL'!$G$63,0)</f>
        <v>3651786.04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ACAB'!D26+'EST. METÁLICA'!C26+'EST. METÁLICA'!D26+'REV. FACHADA'!C26+'REV. FACHADA'!D26+FORRO!C26+FORRO!D26+LOUÇAS!C26+LOUÇAS!D26+PINTURA!C26+PINTURA!D26+PAISAGISMO!C26+PAISAGISMO!D26+LIMPEZA!C26+LIMPEZA!D26+'TAX. ADM'!C26+'TAX. ADM'!D26+AC59*'VALOR POR PL'!$P$7+IF(AC$1='VALOR POR PL'!$P$5,'VALOR POR PL'!$G$63,0)</f>
        <v>4932021.05304896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ACAB'!D27+'EST. METÁLICA'!C27+'EST. METÁLICA'!D27+'REV. FACHADA'!C27+'REV. FACHADA'!D27+FORRO!C27+FORRO!D27+LOUÇAS!C27+LOUÇAS!D27+PINTURA!C27+PINTURA!D27+PAISAGISMO!C27+PAISAGISMO!D27+LIMPEZA!C27+LIMPEZA!D27+'TAX. ADM'!C27+'TAX. ADM'!D27+AD59*'VALOR POR PL'!$P$7+IF(AD$1='VALOR POR PL'!$P$5,'VALOR POR PL'!$G$63,0)</f>
        <v>4626160.30422173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ACAB'!D28+'EST. METÁLICA'!C28+'EST. METÁLICA'!D28+'REV. FACHADA'!C28+'REV. FACHADA'!D28+FORRO!C28+FORRO!D28+LOUÇAS!C28+LOUÇAS!D28+PINTURA!C28+PINTURA!D28+PAISAGISMO!C28+PAISAGISMO!D28+LIMPEZA!C28+LIMPEZA!D28+'TAX. ADM'!C28+'TAX. ADM'!D28+AE59*'VALOR POR PL'!$P$7+IF(AE$1='VALOR POR PL'!$P$5,'VALOR POR PL'!$G$63,0)</f>
        <v>4385354.12908547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ACAB'!D29+'EST. METÁLICA'!C29+'EST. METÁLICA'!D29+'REV. FACHADA'!C29+'REV. FACHADA'!D29+FORRO!C29+FORRO!D29+LOUÇAS!C29+LOUÇAS!D29+PINTURA!C29+PINTURA!D29+PAISAGISMO!C29+PAISAGISMO!D29+LIMPEZA!C29+LIMPEZA!D29+'TAX. ADM'!C29+'TAX. ADM'!D29+AF59*'VALOR POR PL'!$P$7+IF(AF$1='VALOR POR PL'!$P$5,'VALOR POR PL'!$G$63,0)</f>
        <v>3255649.87731056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ACAB'!D30+'EST. METÁLICA'!C30+'EST. METÁLICA'!D30+'REV. FACHADA'!C30+'REV. FACHADA'!D30+FORRO!C30+FORRO!D30+LOUÇAS!C30+LOUÇAS!D30+PINTURA!C30+PINTURA!D30+PAISAGISMO!C30+PAISAGISMO!D30+LIMPEZA!C30+LIMPEZA!D30+'TAX. ADM'!C30+'TAX. ADM'!D30+AG59*'VALOR POR PL'!$P$7+IF(AG$1='VALOR POR PL'!$P$5,'VALOR POR PL'!$G$63,0)</f>
        <v>4534287.69009468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ACAB'!D31+'EST. METÁLICA'!C31+'EST. METÁLICA'!D31+'REV. FACHADA'!C31+'REV. FACHADA'!D31+FORRO!C31+FORRO!D31+LOUÇAS!C31+LOUÇAS!D31+PINTURA!C31+PINTURA!D31+PAISAGISMO!C31+PAISAGISMO!D31+LIMPEZA!C31+LIMPEZA!D31+'TAX. ADM'!C31+'TAX. ADM'!D31+AH59*'VALOR POR PL'!$P$7+IF(AH$1='VALOR POR PL'!$P$5,'VALOR POR PL'!$G$63,0)</f>
        <v>5463616.05039848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ACAB'!D32+'EST. METÁLICA'!C32+'EST. METÁLICA'!D32+'REV. FACHADA'!C32+'REV. FACHADA'!D32+FORRO!C32+FORRO!D32+LOUÇAS!C32+LOUÇAS!D32+PINTURA!C32+PINTURA!D32+PAISAGISMO!C32+PAISAGISMO!D32+LIMPEZA!C32+LIMPEZA!D32+'TAX. ADM'!C32+'TAX. ADM'!D32+AI59*'VALOR POR PL'!$P$7+IF(AI$1='VALOR POR PL'!$P$5,'VALOR POR PL'!$G$63,0)</f>
        <v>6159856.53480422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ACAB'!D33+'EST. METÁLICA'!C33+'EST. METÁLICA'!D33+'REV. FACHADA'!C33+'REV. FACHADA'!D33+FORRO!C33+FORRO!D33+LOUÇAS!C33+LOUÇAS!D33+PINTURA!C33+PINTURA!D33+PAISAGISMO!C33+PAISAGISMO!D33+LIMPEZA!C33+LIMPEZA!D33+'TAX. ADM'!C33+'TAX. ADM'!D33+AJ59*'VALOR POR PL'!$P$7+IF(AJ$1='VALOR POR PL'!$P$5,'VALOR POR PL'!$G$63,0)</f>
        <v>6004456.23599496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ACAB'!D34+'EST. METÁLICA'!C34+'EST. METÁLICA'!D34+'REV. FACHADA'!C34+'REV. FACHADA'!D34+FORRO!C34+FORRO!D34+LOUÇAS!C34+LOUÇAS!D34+PINTURA!C34+PINTURA!D34+PAISAGISMO!C34+PAISAGISMO!D34+LIMPEZA!C34+LIMPEZA!D34+'TAX. ADM'!C34+'TAX. ADM'!D34+AK59*'VALOR POR PL'!$P$7+IF(AK$1='VALOR POR PL'!$P$5,'VALOR POR PL'!$G$63,0)</f>
        <v>4393807.82329814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ACAB'!D35+'EST. METÁLICA'!C35+'EST. METÁLICA'!D35+'REV. FACHADA'!C35+'REV. FACHADA'!D35+FORRO!C35+FORRO!D35+LOUÇAS!C35+LOUÇAS!D35+PINTURA!C35+PINTURA!D35+PAISAGISMO!C35+PAISAGISMO!D35+LIMPEZA!C35+LIMPEZA!D35+'TAX. ADM'!C35+'TAX. ADM'!D35+AL59*'VALOR POR PL'!$P$7+IF(AL$1='VALOR POR PL'!$P$5,'VALOR POR PL'!$G$63,0)</f>
        <v>5249519.24012083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ACAB'!D36+'EST. METÁLICA'!C36+'EST. METÁLICA'!D36+'REV. FACHADA'!C36+'REV. FACHADA'!D36+FORRO!C36+FORRO!D36+LOUÇAS!C36+LOUÇAS!D36+PINTURA!C36+PINTURA!D36+PAISAGISMO!C36+PAISAGISMO!D36+LIMPEZA!C36+LIMPEZA!D36+'TAX. ADM'!C36+'TAX. ADM'!D36+AM59*'VALOR POR PL'!$P$7+IF(AM$1='VALOR POR PL'!$P$5,'VALOR POR PL'!$G$63,0)</f>
        <v>7152845.94381066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ACAB'!D37+'EST. METÁLICA'!C37+'EST. METÁLICA'!D37+'REV. FACHADA'!C37+'REV. FACHADA'!D37+FORRO!C37+FORRO!D37+LOUÇAS!C37+LOUÇAS!D37+PINTURA!C37+PINTURA!D37+PAISAGISMO!C37+PAISAGISMO!D37+LIMPEZA!C37+LIMPEZA!D37+'TAX. ADM'!C37+'TAX. ADM'!D37+AN59*'VALOR POR PL'!$P$7+IF(AN$1='VALOR POR PL'!$P$5,'VALOR POR PL'!$G$63,0)</f>
        <v>5895285.46076931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ACAB'!D38+'EST. METÁLICA'!C38+'EST. METÁLICA'!D38+'REV. FACHADA'!C38+'REV. FACHADA'!D38+FORRO!C38+FORRO!D38+LOUÇAS!C38+LOUÇAS!D38+PINTURA!C38+PINTURA!D38+PAISAGISMO!C38+PAISAGISMO!D38+LIMPEZA!C38+LIMPEZA!D38+'TAX. ADM'!C38+'TAX. ADM'!D38+AO59*'VALOR POR PL'!$P$7+IF(AO$1='VALOR POR PL'!$P$5,'VALOR POR PL'!$G$63,0)</f>
        <v>5823021.17790959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ACAB'!D39+'EST. METÁLICA'!C39+'EST. METÁLICA'!D39+'REV. FACHADA'!C39+'REV. FACHADA'!D39+FORRO!C39+FORRO!D39+LOUÇAS!C39+LOUÇAS!D39+PINTURA!C39+PINTURA!D39+PAISAGISMO!C39+PAISAGISMO!D39+LIMPEZA!C39+LIMPEZA!D39+'TAX. ADM'!C39+'TAX. ADM'!D39+AP59*'VALOR POR PL'!$P$7+IF(AP$1='VALOR POR PL'!$P$5,'VALOR POR PL'!$G$63,0)</f>
        <v>5049034.31599752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ACAB'!D40+'EST. METÁLICA'!C40+'EST. METÁLICA'!D40+'REV. FACHADA'!C40+'REV. FACHADA'!D40+FORRO!C40+FORRO!D40+LOUÇAS!C40+LOUÇAS!D40+PINTURA!C40+PINTURA!D40+PAISAGISMO!C40+PAISAGISMO!D40+LIMPEZA!C40+LIMPEZA!D40+'TAX. ADM'!C40+'TAX. ADM'!D40+AQ59*'VALOR POR PL'!$P$7+IF(AQ$1='VALOR POR PL'!$P$5,'VALOR POR PL'!$G$63,0)</f>
        <v>4745252.56810651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ACAB'!D41+'EST. METÁLICA'!C41+'EST. METÁLICA'!D41+'REV. FACHADA'!C41+'REV. FACHADA'!D41+FORRO!C41+FORRO!D41+LOUÇAS!C41+LOUÇAS!D41+PINTURA!C41+PINTURA!D41+PAISAGISMO!C41+PAISAGISMO!D41+LIMPEZA!C41+LIMPEZA!D41+'TAX. ADM'!C41+'TAX. ADM'!D41+AR59*'VALOR POR PL'!$P$7+IF(AR$1='VALOR POR PL'!$P$5,'VALOR POR PL'!$G$63,0)</f>
        <v>4043218.2535778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ACAB'!D42+'EST. METÁLICA'!C42+'EST. METÁLICA'!D42+'REV. FACHADA'!C42+'REV. FACHADA'!D42+FORRO!C42+FORRO!D42+LOUÇAS!C42+LOUÇAS!D42+PINTURA!C42+PINTURA!D42+PAISAGISMO!C42+PAISAGISMO!D42+LIMPEZA!C42+LIMPEZA!D42+'TAX. ADM'!C42+'TAX. ADM'!D42+AS59*'VALOR POR PL'!$P$7+IF(AS$1='VALOR POR PL'!$P$5,'VALOR POR PL'!$G$63,0)</f>
        <v>4380250.62029841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ACAB'!D43+'EST. METÁLICA'!C43+'EST. METÁLICA'!D43+'REV. FACHADA'!C43+'REV. FACHADA'!D43+FORRO!C43+FORRO!D43+LOUÇAS!C43+LOUÇAS!D43+PINTURA!C43+PINTURA!D43+PAISAGISMO!C43+PAISAGISMO!D43+LIMPEZA!C43+LIMPEZA!D43+'TAX. ADM'!C43+'TAX. ADM'!D43+AT59*'VALOR POR PL'!$P$7+IF(AT$1='VALOR POR PL'!$P$5,'VALOR POR PL'!$G$63,0)</f>
        <v>3897441.24128556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ACAB'!D44+'EST. METÁLICA'!C44+'EST. METÁLICA'!D44+'REV. FACHADA'!C44+'REV. FACHADA'!D44+FORRO!C44+FORRO!D44+LOUÇAS!C44+LOUÇAS!D44+PINTURA!C44+PINTURA!D44+PAISAGISMO!C44+PAISAGISMO!D44+LIMPEZA!C44+LIMPEZA!D44+'TAX. ADM'!C44+'TAX. ADM'!D44+AU59*'VALOR POR PL'!$P$7+IF(AU$1='VALOR POR PL'!$P$5,'VALOR POR PL'!$G$63,0)</f>
        <v>4073352.25064301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ACAB'!D45+'EST. METÁLICA'!C45+'EST. METÁLICA'!D45+'REV. FACHADA'!C45+'REV. FACHADA'!D45+FORRO!C45+FORRO!D45+LOUÇAS!C45+LOUÇAS!D45+PINTURA!C45+PINTURA!D45+PAISAGISMO!C45+PAISAGISMO!D45+LIMPEZA!C45+LIMPEZA!D45+'TAX. ADM'!C45+'TAX. ADM'!D45+AV59*'VALOR POR PL'!$P$7+IF(AV$1='VALOR POR PL'!$P$5,'VALOR POR PL'!$G$63,0)</f>
        <v>2133658.33233897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ACAB'!D46+'EST. METÁLICA'!C46+'EST. METÁLICA'!D46+'REV. FACHADA'!C46+'REV. FACHADA'!D46+FORRO!C46+FORRO!D46+LOUÇAS!C46+LOUÇAS!D46+PINTURA!C46+PINTURA!D46+PAISAGISMO!C46+PAISAGISMO!D46+LIMPEZA!C46+LIMPEZA!D46+'TAX. ADM'!C46+'TAX. ADM'!D46+AW59*'VALOR POR PL'!$P$7+IF(AW$1='VALOR POR PL'!$P$5,'VALOR POR PL'!$G$63,0)</f>
        <v>1576562.3609192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ACAB'!D47+'EST. METÁLICA'!C47+'EST. METÁLICA'!D47+'REV. FACHADA'!C47+'REV. FACHADA'!D47+FORRO!C47+FORRO!D47+LOUÇAS!C47+LOUÇAS!D47+PINTURA!C47+PINTURA!D47+PAISAGISMO!C47+PAISAGISMO!D47+LIMPEZA!C47+LIMPEZA!D47+'TAX. ADM'!C47+'TAX. ADM'!D47+AX59*'VALOR POR PL'!$P$7+IF(AX$1='VALOR POR PL'!$P$5,'VALOR POR PL'!$G$63,0)</f>
        <v>1178472.46000152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ACAB'!D48+'EST. METÁLICA'!C48+'EST. METÁLICA'!D48+'REV. FACHADA'!C48+'REV. FACHADA'!D48+FORRO!C48+FORRO!D48+LOUÇAS!C48+LOUÇAS!D48+PINTURA!C48+PINTURA!D48+PAISAGISMO!C48+PAISAGISMO!D48+LIMPEZA!C48+LIMPEZA!D48+'TAX. ADM'!C48+'TAX. ADM'!D48+AY59*'VALOR POR PL'!$P$7+IF(AY$1='VALOR POR PL'!$P$5,'VALOR POR PL'!$G$63,0)</f>
        <v>1171535.63979592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ACAB'!D49+'EST. METÁLICA'!C49+'EST. METÁLICA'!D49+'REV. FACHADA'!C49+'REV. FACHADA'!D49+FORRO!C49+FORRO!D49+LOUÇAS!C49+LOUÇAS!D49+PINTURA!C49+PINTURA!D49+PAISAGISMO!C49+PAISAGISMO!D49+LIMPEZA!C49+LIMPEZA!D49+'TAX. ADM'!C49+'TAX. ADM'!D49+AZ59*'VALOR POR PL'!$P$7+IF(AZ$1='VALOR POR PL'!$P$5,'VALOR POR PL'!$G$63,0)</f>
        <v>947387.028728432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ACAB'!D50+'EST. METÁLICA'!C50+'EST. METÁLICA'!D50+'REV. FACHADA'!C50+'REV. FACHADA'!D50+FORRO!C50+FORRO!D50+LOUÇAS!C50+LOUÇAS!D50+PINTURA!C50+PINTURA!D50+PAISAGISMO!C50+PAISAGISMO!D50+LIMPEZA!C50+LIMPEZA!D50+'TAX. ADM'!C50+'TAX. ADM'!D50+BA59*'VALOR POR PL'!$P$7+IF(BA$1='VALOR POR PL'!$P$5,'VALOR POR PL'!$G$63,0)</f>
        <v>659384.29654799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ACAB'!D51+'EST. METÁLICA'!C51+'EST. METÁLICA'!D51+'REV. FACHADA'!C51+'REV. FACHADA'!D51+FORRO!C51+FORRO!D51+LOUÇAS!C51+LOUÇAS!D51+PINTURA!C51+PINTURA!D51+PAISAGISMO!C51+PAISAGISMO!D51+LIMPEZA!C51+LIMPEZA!D51+'TAX. ADM'!C51+'TAX. ADM'!D51+BB59*'VALOR POR PL'!$P$7+IF(BB$1='VALOR POR PL'!$P$5,'VALOR POR PL'!$G$63,0)</f>
        <v>546781.966073454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ACAB'!D52+'EST. METÁLICA'!C52+'EST. METÁLICA'!D52+'REV. FACHADA'!C52+'REV. FACHADA'!D52+FORRO!C52+FORRO!D52+LOUÇAS!C52+LOUÇAS!D52+PINTURA!C52+PINTURA!D52+PAISAGISMO!C52+PAISAGISMO!D52+LIMPEZA!C52+LIMPEZA!D52+'TAX. ADM'!C52+'TAX. ADM'!D52+BC59*'VALOR POR PL'!$P$7+IF(BC$1='VALOR POR PL'!$P$5,'VALOR POR PL'!$G$63,0)</f>
        <v>5471754.57198345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ACAB'!D53+'EST. METÁLICA'!C53+'EST. METÁLICA'!D53+'REV. FACHADA'!C53+'REV. FACHADA'!D53+FORRO!C53+FORRO!D53+LOUÇAS!C53+LOUÇAS!D53+PINTURA!C53+PINTURA!D53+PAISAGISMO!C53+PAISAGISMO!D53+LIMPEZA!C53+LIMPEZA!D53+'TAX. ADM'!C53+'TAX. ADM'!D53+BD59*'VALOR POR PL'!$P$7+IF(BD$1='VALOR POR PL'!$P$5,'VALOR POR PL'!$G$63,0)</f>
        <v>356669.094080868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ACAB'!D54+'EST. METÁLICA'!C54+'EST. METÁLICA'!D54+'REV. FACHADA'!C54+'REV. FACHADA'!D54+FORRO!C54+FORRO!D54+LOUÇAS!C54+LOUÇAS!D54+PINTURA!C54+PINTURA!D54+PAISAGISMO!C54+PAISAGISMO!D54+LIMPEZA!C54+LIMPEZA!D54+'TAX. ADM'!C54+'TAX. ADM'!D54+BE59*'VALOR POR PL'!$P$7+IF(BE$1='VALOR POR PL'!$P$5,'VALOR POR PL'!$G$63,0)</f>
        <v>129147.39996344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ACAB'!D55+'EST. METÁLICA'!C55+'EST. METÁLICA'!D55+'REV. FACHADA'!C55+'REV. FACHADA'!D55+FORRO!C55+FORRO!D55+LOUÇAS!C55+LOUÇAS!D55+PINTURA!C55+PINTURA!D55+PAISAGISMO!C55+PAISAGISMO!D55+LIMPEZA!C55+LIMPEZA!D55+'TAX. ADM'!C55+'TAX. ADM'!D55+BF59*'VALOR POR PL'!$P$7+IF(BF$1='VALOR POR PL'!$P$5,'VALOR POR PL'!$G$63,0)</f>
        <v>14460.0524432852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ACAB'!D56+'EST. METÁLICA'!C56+'EST. METÁLICA'!D56+'REV. FACHADA'!C56+'REV. FACHADA'!D56+FORRO!C56+FORRO!D56+LOUÇAS!C56+LOUÇAS!D56+PINTURA!C56+PINTURA!D56+PAISAGISMO!C56+PAISAGISMO!D56+LIMPEZA!C56+LIMPEZA!D56+'TAX. ADM'!C56+'TAX. ADM'!D56+BG59*'VALOR POR PL'!$P$7+IF(BG$1='VALOR POR PL'!$P$5,'VALOR POR PL'!$G$63,0)</f>
        <v>901771.862902376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ACAB'!D57+'EST. METÁLICA'!C57+'EST. METÁLICA'!D57+'REV. FACHADA'!C57+'REV. FACHADA'!D57+FORRO!C57+FORRO!D57+LOUÇAS!C57+LOUÇAS!D57+PINTURA!C57+PINTURA!D57+PAISAGISMO!C57+PAISAGISMO!D57+LIMPEZA!C57+LIMPEZA!D57+'TAX. ADM'!C57+'TAX. ADM'!D57+BH59*'VALOR POR PL'!$P$7+IF(BH$1='VALOR POR PL'!$P$5,'VALOR POR PL'!$G$63,0)</f>
        <v>0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ACAB'!D58+'EST. METÁLICA'!C58+'EST. METÁLICA'!D58+'REV. FACHADA'!C58+'REV. FACHADA'!D58+FORRO!C58+FORRO!D58+LOUÇAS!C58+LOUÇAS!D58+PINTURA!C58+PINTURA!D58+PAISAGISMO!C58+PAISAGISMO!D58+LIMPEZA!C58+LIMPEZA!D58+'TAX. ADM'!C58+'TAX. ADM'!D58+BI59*'VALOR POR PL'!$P$7+IF(BI$1='VALOR POR PL'!$P$5,'VALOR POR PL'!$G$63,0)</f>
        <v>0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ACAB'!D59+'EST. METÁLICA'!C59+'EST. METÁLICA'!D59+'REV. FACHADA'!C59+'REV. FACHADA'!D59+FORRO!C59+FORRO!D59+LOUÇAS!C59+LOUÇAS!D59+PINTURA!C59+PINTURA!D59+PAISAGISMO!C59+PAISAGISMO!D59+LIMPEZA!C59+LIMPEZA!D59+'TAX. ADM'!C59+'TAX. ADM'!D59+BJ59*'VALOR POR PL'!$P$7+IF(BJ$1='VALOR POR PL'!$P$5,'VALOR POR PL'!$G$63,0)</f>
        <v>287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ACAB'!D60+'EST. METÁLICA'!C60+'EST. METÁLICA'!D60+'REV. FACHADA'!C60+'REV. FACHADA'!D60+FORRO!C60+FORRO!D60+LOUÇAS!C60+LOUÇAS!D60+PINTURA!C60+PINTURA!D60+PAISAGISMO!C60+PAISAGISMO!D60+LIMPEZA!C60+LIMPEZA!D60+'TAX. ADM'!C60+'TAX. ADM'!D60+BK59*'VALOR POR PL'!$P$7+IF(BK$1='VALOR POR PL'!$P$5,'VALOR POR PL'!$G$63,0)</f>
        <v>0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ACAB'!D61+'EST. METÁLICA'!C61+'EST. METÁLICA'!D61+'REV. FACHADA'!C61+'REV. FACHADA'!D61+FORRO!C61+FORRO!D61+LOUÇAS!C61+LOUÇAS!D61+PINTURA!C61+PINTURA!D61+PAISAGISMO!C61+PAISAGISMO!D61+LIMPEZA!C61+LIMPEZA!D61+'TAX. ADM'!C61+'TAX. ADM'!D61+BL59*'VALOR POR PL'!$P$7+IF(BL$1='VALOR POR PL'!$P$5,'VALOR POR PL'!$G$63,0)</f>
        <v>0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ACAB'!D62+'EST. METÁLICA'!C62+'EST. METÁLICA'!D62+'REV. FACHADA'!C62+'REV. FACHADA'!D62+FORRO!C62+FORRO!D62+LOUÇAS!C62+LOUÇAS!D62+PINTURA!C62+PINTURA!D62+PAISAGISMO!C62+PAISAGISMO!D62+LIMPEZA!C62+LIMPEZA!D62+'TAX. ADM'!C62+'TAX. ADM'!D62+BM59*'VALOR POR PL'!$P$7+IF(BM$1='VALOR POR PL'!$P$5,'VALOR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ACAB'!D63+'EST. METÁLICA'!C63+'EST. METÁLICA'!D63+'REV. FACHADA'!C63+'REV. FACHADA'!D63+FORRO!C63+FORRO!D63+LOUÇAS!C63+LOUÇAS!D63+PINTURA!C63+PINTURA!D63+PAISAGISMO!C63+PAISAGISMO!D63+LIMPEZA!C63+LIMPEZA!D63+'TAX. ADM'!C63+'TAX. ADM'!D63+BN59*'VALOR POR PL'!$P$7+IF(BN$1='VALOR POR PL'!$P$5,'VALOR POR PL'!$G$63,0)</f>
        <v>0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ACAB'!D64+'EST. METÁLICA'!C64+'EST. METÁLICA'!D64+'REV. FACHADA'!C64+'REV. FACHADA'!D64+FORRO!C64+FORRO!D64+LOUÇAS!C64+LOUÇAS!D64+PINTURA!C64+PINTURA!D64+PAISAGISMO!C64+PAISAGISMO!D64+LIMPEZA!C64+LIMPEZA!D64+'TAX. ADM'!C64+'TAX. ADM'!D64+BO59*'VALOR POR PL'!$P$7+IF(BO$1='VALOR POR PL'!$P$5,'VALOR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ACAB'!D65+'EST. METÁLICA'!C65+'EST. METÁLICA'!D65+'REV. FACHADA'!C65+'REV. FACHADA'!D65+FORRO!C65+FORRO!D65+LOUÇAS!C65+LOUÇAS!D65+PINTURA!C65+PINTURA!D65+PAISAGISMO!C65+PAISAGISMO!D65+LIMPEZA!C65+LIMPEZA!D65+'TAX. ADM'!C65+'TAX. ADM'!D65+BP59*'VALOR POR PL'!$P$7+IF(BP$1='VALOR POR PL'!$P$5,'VALOR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ACAB'!D66+'EST. METÁLICA'!C66+'EST. METÁLICA'!D66+'REV. FACHADA'!C66+'REV. FACHADA'!D66+FORRO!C66+FORRO!D66+LOUÇAS!C66+LOUÇAS!D66+PINTURA!C66+PINTURA!D66+PAISAGISMO!C66+PAISAGISMO!D66+LIMPEZA!C66+LIMPEZA!D66+'TAX. ADM'!C66+'TAX. ADM'!D66+BQ59*'VALOR POR PL'!$P$7+IF(BQ$1='VALOR POR PL'!$P$5,'VALOR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ACAB'!D67+'EST. METÁLICA'!C67+'EST. METÁLICA'!D67+'REV. FACHADA'!C67+'REV. FACHADA'!D67+FORRO!C67+FORRO!D67+LOUÇAS!C67+LOUÇAS!D67+PINTURA!C67+PINTURA!D67+PAISAGISMO!C67+PAISAGISMO!D67+LIMPEZA!C67+LIMPEZA!D67+'TAX. ADM'!C67+'TAX. ADM'!D67+BR59*'VALOR POR PL'!$P$7+IF(BR$1='VALOR POR PL'!$P$5,'VALOR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ACAB'!D68+'EST. METÁLICA'!C68+'EST. METÁLICA'!D68+'REV. FACHADA'!C68+'REV. FACHADA'!D68+FORRO!C68+FORRO!D68+LOUÇAS!C68+LOUÇAS!D68+PINTURA!C68+PINTURA!D68+PAISAGISMO!C68+PAISAGISMO!D68+LIMPEZA!C68+LIMPEZA!D68+'TAX. ADM'!C68+'TAX. ADM'!D68+BS59*'VALOR POR PL'!$P$7+IF(BS$1='VALOR POR PL'!$P$5,'VALOR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ACAB'!D69+'EST. METÁLICA'!C69+'EST. METÁLICA'!D69+'REV. FACHADA'!C69+'REV. FACHADA'!D69+FORRO!C69+FORRO!D69+LOUÇAS!C69+LOUÇAS!D69+PINTURA!C69+PINTURA!D69+PAISAGISMO!C69+PAISAGISMO!D69+LIMPEZA!C69+LIMPEZA!D69+'TAX. ADM'!C69+'TAX. ADM'!D69+BT59*'VALOR POR PL'!$P$7+IF(BT$1='VALOR POR PL'!$P$5,'VALOR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ACAB'!D70+'EST. METÁLICA'!C70+'EST. METÁLICA'!D70+'REV. FACHADA'!C70+'REV. FACHADA'!D70+FORRO!C70+FORRO!D70+LOUÇAS!C70+LOUÇAS!D70+PINTURA!C70+PINTURA!D70+PAISAGISMO!C70+PAISAGISMO!D70+LIMPEZA!C70+LIMPEZA!D70+'TAX. ADM'!C70+'TAX. ADM'!D70+BU59*'VALOR POR PL'!$P$7+IF(BU$1='VALOR POR PL'!$P$5,'VALOR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ACAB'!D71+'EST. METÁLICA'!C71+'EST. METÁLICA'!D71+'REV. FACHADA'!C71+'REV. FACHADA'!D71+FORRO!C71+FORRO!D71+LOUÇAS!C71+LOUÇAS!D71+PINTURA!C71+PINTURA!D71+PAISAGISMO!C71+PAISAGISMO!D71+LIMPEZA!C71+LIMPEZA!D71+'TAX. ADM'!C71+'TAX. ADM'!D71+BV59*'VALOR POR PL'!$P$7+IF(BV$1='VALOR POR PL'!$P$5,'VALOR POR PL'!$G$63,0)</f>
        <v>2721144.95318208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ACAB'!D72+'EST. METÁLICA'!C72+'EST. METÁLICA'!D72+'REV. FACHADA'!C72+'REV. FACHADA'!D72+FORRO!C72+FORRO!D72+LOUÇAS!C72+LOUÇAS!D72+PINTURA!C72+PINTURA!D72+PAISAGISMO!C72+PAISAGISMO!D72+LIMPEZA!C72+LIMPEZA!D72+'TAX. ADM'!C72+'TAX. ADM'!D72+BW59*'VALOR POR PL'!$P$7+IF(BW$1='VALOR POR PL'!$P$5,'VALOR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ACAB'!D73+'EST. METÁLICA'!C73+'EST. METÁLICA'!D73+'REV. FACHADA'!C73+'REV. FACHADA'!D73+FORRO!C73+FORRO!D73+LOUÇAS!C73+LOUÇAS!D73+PINTURA!C73+PINTURA!D73+PAISAGISMO!C73+PAISAGISMO!D73+LIMPEZA!C73+LIMPEZA!D73+'TAX. ADM'!C73+'TAX. ADM'!D73+BX59*'VALOR POR PL'!$P$7+IF(BX$1='VALOR POR PL'!$P$5,'VALOR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ACAB'!D74+'EST. METÁLICA'!C74+'EST. METÁLICA'!D74+'REV. FACHADA'!C74+'REV. FACHADA'!D74+FORRO!C74+FORRO!D74+LOUÇAS!C74+LOUÇAS!D74+PINTURA!C74+PINTURA!D74+PAISAGISMO!C74+PAISAGISMO!D74+LIMPEZA!C74+LIMPEZA!D74+'TAX. ADM'!C74+'TAX. ADM'!D74+BY59*'VALOR POR PL'!$P$7+IF(BY$1='VALOR POR PL'!$P$5,'VALOR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ACAB'!D75+'EST. METÁLICA'!C75+'EST. METÁLICA'!D75+'REV. FACHADA'!C75+'REV. FACHADA'!D75+FORRO!C75+FORRO!D75+LOUÇAS!C75+LOUÇAS!D75+PINTURA!C75+PINTURA!D75+PAISAGISMO!C75+PAISAGISMO!D75+LIMPEZA!C75+LIMPEZA!D75+'TAX. ADM'!C75+'TAX. ADM'!D75+BZ59*'VALOR POR PL'!$P$7+IF(BZ$1='VALOR POR PL'!$P$5,'VALOR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ACAB'!D76+'EST. METÁLICA'!C76+'EST. METÁLICA'!D76+'REV. FACHADA'!C76+'REV. FACHADA'!D76+FORRO!C76+FORRO!D76+LOUÇAS!C76+LOUÇAS!D76+PINTURA!C76+PINTURA!D76+PAISAGISMO!C76+PAISAGISMO!D76+LIMPEZA!C76+LIMPEZA!D76+'TAX. ADM'!C76+'TAX. ADM'!D76+CA59*'VALOR POR PL'!$P$7+IF(CA$1='VALOR POR PL'!$P$5,'VALOR POR PL'!$G$63,0)</f>
        <v>0</v>
      </c>
    </row>
    <row r="66" customFormat="false" ht="15" hidden="false" customHeight="false" outlineLevel="0" collapsed="false">
      <c r="C66" s="42" t="s">
        <v>360</v>
      </c>
      <c r="E66" s="116" t="n">
        <f aca="false">CA66</f>
        <v>154459552.469737</v>
      </c>
      <c r="H66" s="50" t="n">
        <f aca="false">H65</f>
        <v>5778713.93</v>
      </c>
      <c r="I66" s="50" t="n">
        <f aca="false">H66+I65</f>
        <v>7090223.65</v>
      </c>
      <c r="J66" s="50" t="n">
        <f aca="false">I66+J65</f>
        <v>7749858.65</v>
      </c>
      <c r="K66" s="50" t="n">
        <f aca="false">J66+K65</f>
        <v>9060694.57</v>
      </c>
      <c r="L66" s="50" t="n">
        <f aca="false">K66+L65</f>
        <v>10579317.36</v>
      </c>
      <c r="M66" s="50" t="n">
        <f aca="false">L66+M65</f>
        <v>12761988.78</v>
      </c>
      <c r="N66" s="50" t="n">
        <f aca="false">M66+N65</f>
        <v>15329193.36</v>
      </c>
      <c r="O66" s="50" t="n">
        <f aca="false">N66+O65</f>
        <v>16985009.25</v>
      </c>
      <c r="P66" s="50" t="n">
        <f aca="false">O66+P65</f>
        <v>18654856.6</v>
      </c>
      <c r="Q66" s="50" t="n">
        <f aca="false">P66+Q65</f>
        <v>20221681.61</v>
      </c>
      <c r="R66" s="50" t="n">
        <f aca="false">Q66+R65</f>
        <v>21389825.66</v>
      </c>
      <c r="S66" s="50" t="n">
        <f aca="false">R66+S65</f>
        <v>22910251.44</v>
      </c>
      <c r="T66" s="50" t="n">
        <f aca="false">S66+T65</f>
        <v>24268419.77</v>
      </c>
      <c r="U66" s="50" t="n">
        <f aca="false">T66+U65</f>
        <v>26487627.62</v>
      </c>
      <c r="V66" s="50" t="n">
        <f aca="false">U66+V65</f>
        <v>28195120.24</v>
      </c>
      <c r="W66" s="50" t="n">
        <f aca="false">V66+W65</f>
        <v>29980449.13</v>
      </c>
      <c r="X66" s="50" t="n">
        <f aca="false">W66+X65</f>
        <v>31713813.43</v>
      </c>
      <c r="Y66" s="50" t="n">
        <f aca="false">X66+Y65</f>
        <v>33532045.14</v>
      </c>
      <c r="Z66" s="50" t="n">
        <f aca="false">Y66+Z65</f>
        <v>35662053.58</v>
      </c>
      <c r="AA66" s="50" t="n">
        <f aca="false">Z66+AA65</f>
        <v>38934318.64</v>
      </c>
      <c r="AB66" s="50" t="n">
        <f aca="false">AA66+AB65</f>
        <v>42586104.68</v>
      </c>
      <c r="AC66" s="50" t="n">
        <f aca="false">AB66+AC65</f>
        <v>47518125.733049</v>
      </c>
      <c r="AD66" s="50" t="n">
        <f aca="false">AC66+AD65</f>
        <v>52144286.0372707</v>
      </c>
      <c r="AE66" s="50" t="n">
        <f aca="false">AD66+AE65</f>
        <v>56529640.1663562</v>
      </c>
      <c r="AF66" s="50" t="n">
        <f aca="false">AE66+AF65</f>
        <v>59785290.0436667</v>
      </c>
      <c r="AG66" s="50" t="n">
        <f aca="false">AF66+AG65</f>
        <v>64319577.7337614</v>
      </c>
      <c r="AH66" s="50" t="n">
        <f aca="false">AG66+AH65</f>
        <v>69783193.7841599</v>
      </c>
      <c r="AI66" s="50" t="n">
        <f aca="false">AH66+AI65</f>
        <v>75943050.3189641</v>
      </c>
      <c r="AJ66" s="50" t="n">
        <f aca="false">AI66+AJ65</f>
        <v>81947506.5549591</v>
      </c>
      <c r="AK66" s="50" t="n">
        <f aca="false">AJ66+AK65</f>
        <v>86341314.3782572</v>
      </c>
      <c r="AL66" s="50" t="n">
        <f aca="false">AK66+AL65</f>
        <v>91590833.618378</v>
      </c>
      <c r="AM66" s="50" t="n">
        <f aca="false">AL66+AM65</f>
        <v>98743679.5621887</v>
      </c>
      <c r="AN66" s="50" t="n">
        <f aca="false">AM66+AN65</f>
        <v>104638965.022958</v>
      </c>
      <c r="AO66" s="50" t="n">
        <f aca="false">AN66+AO65</f>
        <v>110461986.200868</v>
      </c>
      <c r="AP66" s="50" t="n">
        <f aca="false">AO66+AP65</f>
        <v>115511020.516865</v>
      </c>
      <c r="AQ66" s="50" t="n">
        <f aca="false">AP66+AQ65</f>
        <v>120256273.084972</v>
      </c>
      <c r="AR66" s="50" t="n">
        <f aca="false">AQ66+AR65</f>
        <v>124299491.338549</v>
      </c>
      <c r="AS66" s="50" t="n">
        <f aca="false">AR66+AS65</f>
        <v>128679741.958848</v>
      </c>
      <c r="AT66" s="50" t="n">
        <f aca="false">AS66+AT65</f>
        <v>132577183.200133</v>
      </c>
      <c r="AU66" s="50" t="n">
        <f aca="false">AT66+AU65</f>
        <v>136650535.450776</v>
      </c>
      <c r="AV66" s="50" t="n">
        <f aca="false">AU66+AV65</f>
        <v>138784193.783115</v>
      </c>
      <c r="AW66" s="50" t="n">
        <f aca="false">AV66+AW65</f>
        <v>140360756.144035</v>
      </c>
      <c r="AX66" s="50" t="n">
        <f aca="false">AW66+AX65</f>
        <v>141539228.604036</v>
      </c>
      <c r="AY66" s="50" t="n">
        <f aca="false">AX66+AY65</f>
        <v>142710764.243832</v>
      </c>
      <c r="AZ66" s="50" t="n">
        <f aca="false">AY66+AZ65</f>
        <v>143658151.27256</v>
      </c>
      <c r="BA66" s="50" t="n">
        <f aca="false">AZ66+BA65</f>
        <v>144317535.569108</v>
      </c>
      <c r="BB66" s="50" t="n">
        <f aca="false">BA66+BB65</f>
        <v>144864317.535182</v>
      </c>
      <c r="BC66" s="50" t="n">
        <f aca="false">BB66+BC65</f>
        <v>150336072.107165</v>
      </c>
      <c r="BD66" s="50" t="n">
        <f aca="false">BC66+BD65</f>
        <v>150692741.201246</v>
      </c>
      <c r="BE66" s="50" t="n">
        <f aca="false">BD66+BE65</f>
        <v>150821888.60121</v>
      </c>
      <c r="BF66" s="50" t="n">
        <f aca="false">BE66+BF65</f>
        <v>150836348.653653</v>
      </c>
      <c r="BG66" s="50" t="n">
        <f aca="false">BF66+BG65</f>
        <v>151738120.516555</v>
      </c>
      <c r="BH66" s="50" t="n">
        <f aca="false">BG66+BH65</f>
        <v>151738120.516555</v>
      </c>
      <c r="BI66" s="50" t="n">
        <f aca="false">BH66+BI65</f>
        <v>151738120.516555</v>
      </c>
      <c r="BJ66" s="50" t="n">
        <f aca="false">BI66+BJ65</f>
        <v>151738407.516555</v>
      </c>
      <c r="BK66" s="50" t="n">
        <f aca="false">BJ66+BK65</f>
        <v>151738407.516555</v>
      </c>
      <c r="BL66" s="50" t="n">
        <f aca="false">BK66+BL65</f>
        <v>151738407.516555</v>
      </c>
      <c r="BM66" s="50" t="n">
        <f aca="false">BL66+BM65</f>
        <v>151738407.516555</v>
      </c>
      <c r="BN66" s="50" t="n">
        <f aca="false">BM66+BN65</f>
        <v>151738407.516555</v>
      </c>
      <c r="BO66" s="50" t="n">
        <f aca="false">BN66+BO65</f>
        <v>151738407.516555</v>
      </c>
      <c r="BP66" s="50" t="n">
        <f aca="false">BO66+BP65</f>
        <v>151738407.516555</v>
      </c>
      <c r="BQ66" s="50" t="n">
        <f aca="false">BP66+BQ65</f>
        <v>151738407.516555</v>
      </c>
      <c r="BR66" s="50" t="n">
        <f aca="false">BQ66+BR65</f>
        <v>151738407.516555</v>
      </c>
      <c r="BS66" s="50" t="n">
        <f aca="false">BR66+BS65</f>
        <v>151738407.516555</v>
      </c>
      <c r="BT66" s="50" t="n">
        <f aca="false">BS66+BT65</f>
        <v>151738407.516555</v>
      </c>
      <c r="BU66" s="50" t="n">
        <f aca="false">BT66+BU65</f>
        <v>151738407.516555</v>
      </c>
      <c r="BV66" s="50" t="n">
        <f aca="false">BU66+BV65</f>
        <v>154459552.469737</v>
      </c>
      <c r="BW66" s="50" t="n">
        <f aca="false">BV66+BW65</f>
        <v>154459552.469737</v>
      </c>
      <c r="BX66" s="50" t="n">
        <f aca="false">BW66+BX65</f>
        <v>154459552.469737</v>
      </c>
      <c r="BY66" s="50" t="n">
        <f aca="false">BX66+BY65</f>
        <v>154459552.469737</v>
      </c>
      <c r="BZ66" s="50" t="n">
        <f aca="false">BY66+BZ65</f>
        <v>154459552.469737</v>
      </c>
      <c r="CA66" s="50" t="n">
        <f aca="false">BZ66+CA65</f>
        <v>154459552.469737</v>
      </c>
    </row>
    <row r="67" customFormat="false" ht="15" hidden="false" customHeight="false" outlineLevel="0" collapsed="false">
      <c r="C67" s="42" t="s">
        <v>361</v>
      </c>
      <c r="H67" s="117" t="n">
        <f aca="false">IF($E$66=0,0,H66/$E$66)</f>
        <v>0.0374124736062032</v>
      </c>
      <c r="I67" s="117" t="n">
        <f aca="false">IF($E$66=0,0,I66/$E$66)</f>
        <v>0.0459034325597257</v>
      </c>
      <c r="J67" s="117" t="n">
        <f aca="false">IF($E$66=0,0,J66/$E$66)</f>
        <v>0.0501740327877643</v>
      </c>
      <c r="K67" s="117" t="n">
        <f aca="false">IF($E$66=0,0,K66/$E$66)</f>
        <v>0.0586606294342024</v>
      </c>
      <c r="L67" s="117" t="n">
        <f aca="false">IF($E$66=0,0,L66/$E$66)</f>
        <v>0.0684924770973473</v>
      </c>
      <c r="M67" s="117" t="n">
        <f aca="false">IF($E$66=0,0,M66/$E$66)</f>
        <v>0.0826234996537388</v>
      </c>
      <c r="N67" s="117" t="n">
        <f aca="false">IF($E$66=0,0,N66/$E$66)</f>
        <v>0.0992440617293863</v>
      </c>
      <c r="O67" s="117" t="n">
        <f aca="false">IF($E$66=0,0,O66/$E$66)</f>
        <v>0.109964123153392</v>
      </c>
      <c r="P67" s="117" t="n">
        <f aca="false">IF($E$66=0,0,P66/$E$66)</f>
        <v>0.120775026870902</v>
      </c>
      <c r="Q67" s="117" t="n">
        <f aca="false">IF($E$66=0,0,Q66/$E$66)</f>
        <v>0.130918944711833</v>
      </c>
      <c r="R67" s="117" t="n">
        <f aca="false">IF($E$66=0,0,R66/$E$66)</f>
        <v>0.138481727533108</v>
      </c>
      <c r="S67" s="117" t="n">
        <f aca="false">IF($E$66=0,0,S66/$E$66)</f>
        <v>0.148325248090362</v>
      </c>
      <c r="T67" s="117" t="n">
        <f aca="false">IF($E$66=0,0,T66/$E$66)</f>
        <v>0.157118283602141</v>
      </c>
      <c r="U67" s="117" t="n">
        <f aca="false">IF($E$66=0,0,U66/$E$66)</f>
        <v>0.171485849832367</v>
      </c>
      <c r="V67" s="117" t="n">
        <f aca="false">IF($E$66=0,0,V66/$E$66)</f>
        <v>0.182540476061033</v>
      </c>
      <c r="W67" s="117" t="n">
        <f aca="false">IF($E$66=0,0,W66/$E$66)</f>
        <v>0.194099028843645</v>
      </c>
      <c r="X67" s="117" t="n">
        <f aca="false">IF($E$66=0,0,X66/$E$66)</f>
        <v>0.205321153162175</v>
      </c>
      <c r="Y67" s="117" t="n">
        <f aca="false">IF($E$66=0,0,Y66/$E$66)</f>
        <v>0.217092724948622</v>
      </c>
      <c r="Z67" s="117" t="n">
        <f aca="false">IF($E$66=0,0,Z66/$E$66)</f>
        <v>0.230882797533595</v>
      </c>
      <c r="AA67" s="117" t="n">
        <f aca="false">IF($E$66=0,0,AA66/$E$66)</f>
        <v>0.252068052881535</v>
      </c>
      <c r="AB67" s="117" t="n">
        <f aca="false">IF($E$66=0,0,AB66/$E$66)</f>
        <v>0.275710397958998</v>
      </c>
      <c r="AC67" s="117" t="n">
        <f aca="false">IF($E$66=0,0,AC66/$E$66)</f>
        <v>0.307641223694203</v>
      </c>
      <c r="AD67" s="117" t="n">
        <f aca="false">IF($E$66=0,0,AD66/$E$66)</f>
        <v>0.337591849798264</v>
      </c>
      <c r="AE67" s="117" t="n">
        <f aca="false">IF($E$66=0,0,AE66/$E$66)</f>
        <v>0.365983451735248</v>
      </c>
      <c r="AF67" s="117" t="n">
        <f aca="false">IF($E$66=0,0,AF66/$E$66)</f>
        <v>0.387061137286282</v>
      </c>
      <c r="AG67" s="117" t="n">
        <f aca="false">IF($E$66=0,0,AG66/$E$66)</f>
        <v>0.416416962922143</v>
      </c>
      <c r="AH67" s="117" t="n">
        <f aca="false">IF($E$66=0,0,AH66/$E$66)</f>
        <v>0.451789433986818</v>
      </c>
      <c r="AI67" s="117" t="n">
        <f aca="false">IF($E$66=0,0,AI66/$E$66)</f>
        <v>0.49166949602449</v>
      </c>
      <c r="AJ67" s="117" t="n">
        <f aca="false">IF($E$66=0,0,AJ66/$E$66)</f>
        <v>0.530543467494603</v>
      </c>
      <c r="AK67" s="117" t="n">
        <f aca="false">IF($E$66=0,0,AK66/$E$66)</f>
        <v>0.558989800227304</v>
      </c>
      <c r="AL67" s="117" t="n">
        <f aca="false">IF($E$66=0,0,AL66/$E$66)</f>
        <v>0.592976168543043</v>
      </c>
      <c r="AM67" s="117" t="n">
        <f aca="false">IF($E$66=0,0,AM66/$E$66)</f>
        <v>0.639285029532473</v>
      </c>
      <c r="AN67" s="117" t="n">
        <f aca="false">IF($E$66=0,0,AN66/$E$66)</f>
        <v>0.677452209007659</v>
      </c>
      <c r="AO67" s="117" t="n">
        <f aca="false">IF($E$66=0,0,AO66/$E$66)</f>
        <v>0.715151536014647</v>
      </c>
      <c r="AP67" s="117" t="n">
        <f aca="false">IF($E$66=0,0,AP66/$E$66)</f>
        <v>0.74783992747549</v>
      </c>
      <c r="AQ67" s="117" t="n">
        <f aca="false">IF($E$66=0,0,AQ66/$E$66)</f>
        <v>0.778561579145666</v>
      </c>
      <c r="AR67" s="117" t="n">
        <f aca="false">IF($E$66=0,0,AR66/$E$66)</f>
        <v>0.804738129504181</v>
      </c>
      <c r="AS67" s="117" t="n">
        <f aca="false">IF($E$66=0,0,AS66/$E$66)</f>
        <v>0.833096690371802</v>
      </c>
      <c r="AT67" s="117" t="n">
        <f aca="false">IF($E$66=0,0,AT66/$E$66)</f>
        <v>0.858329453117564</v>
      </c>
      <c r="AU67" s="117" t="n">
        <f aca="false">IF($E$66=0,0,AU66/$E$66)</f>
        <v>0.884701096602943</v>
      </c>
      <c r="AV67" s="117" t="n">
        <f aca="false">IF($E$66=0,0,AV66/$E$66)</f>
        <v>0.898514799272818</v>
      </c>
      <c r="AW67" s="117" t="n">
        <f aca="false">IF($E$66=0,0,AW66/$E$66)</f>
        <v>0.908721758542806</v>
      </c>
      <c r="AX67" s="117" t="n">
        <f aca="false">IF($E$66=0,0,AX66/$E$66)</f>
        <v>0.916351409420063</v>
      </c>
      <c r="AY67" s="117" t="n">
        <f aca="false">IF($E$66=0,0,AY66/$E$66)</f>
        <v>0.92393615002732</v>
      </c>
      <c r="AZ67" s="117" t="n">
        <f aca="false">IF($E$66=0,0,AZ66/$E$66)</f>
        <v>0.930069710649374</v>
      </c>
      <c r="BA67" s="117" t="n">
        <f aca="false">IF($E$66=0,0,BA66/$E$66)</f>
        <v>0.934338687776426</v>
      </c>
      <c r="BB67" s="117" t="n">
        <f aca="false">IF($E$66=0,0,BB66/$E$66)</f>
        <v>0.93787865637876</v>
      </c>
      <c r="BC67" s="117" t="n">
        <f aca="false">IF($E$66=0,0,BC66/$E$66)</f>
        <v>0.973303817752677</v>
      </c>
      <c r="BD67" s="117" t="n">
        <f aca="false">IF($E$66=0,0,BD66/$E$66)</f>
        <v>0.975612960103395</v>
      </c>
      <c r="BE67" s="117" t="n">
        <f aca="false">IF($E$66=0,0,BE66/$E$66)</f>
        <v>0.97644908449906</v>
      </c>
      <c r="BF67" s="117" t="n">
        <f aca="false">IF($E$66=0,0,BF66/$E$66)</f>
        <v>0.976542701580116</v>
      </c>
      <c r="BG67" s="117" t="n">
        <f aca="false">IF($E$66=0,0,BG66/$E$66)</f>
        <v>0.982380941096438</v>
      </c>
      <c r="BH67" s="117" t="n">
        <f aca="false">IF($E$66=0,0,BH66/$E$66)</f>
        <v>0.982380941096438</v>
      </c>
      <c r="BI67" s="117" t="n">
        <f aca="false">IF($E$66=0,0,BI66/$E$66)</f>
        <v>0.982380941096438</v>
      </c>
      <c r="BJ67" s="117" t="n">
        <f aca="false">IF($E$66=0,0,BJ66/$E$66)</f>
        <v>0.982382799188058</v>
      </c>
      <c r="BK67" s="117" t="n">
        <f aca="false">IF($E$66=0,0,BK66/$E$66)</f>
        <v>0.982382799188058</v>
      </c>
      <c r="BL67" s="117" t="n">
        <f aca="false">IF($E$66=0,0,BL66/$E$66)</f>
        <v>0.982382799188058</v>
      </c>
      <c r="BM67" s="117" t="n">
        <f aca="false">IF($E$66=0,0,BM66/$E$66)</f>
        <v>0.982382799188058</v>
      </c>
      <c r="BN67" s="117" t="n">
        <f aca="false">IF($E$66=0,0,BN66/$E$66)</f>
        <v>0.982382799188058</v>
      </c>
      <c r="BO67" s="117" t="n">
        <f aca="false">IF($E$66=0,0,BO66/$E$66)</f>
        <v>0.982382799188058</v>
      </c>
      <c r="BP67" s="117" t="n">
        <f aca="false">IF($E$66=0,0,BP66/$E$66)</f>
        <v>0.982382799188058</v>
      </c>
      <c r="BQ67" s="117" t="n">
        <f aca="false">IF($E$66=0,0,BQ66/$E$66)</f>
        <v>0.982382799188058</v>
      </c>
      <c r="BR67" s="117" t="n">
        <f aca="false">IF($E$66=0,0,BR66/$E$66)</f>
        <v>0.982382799188058</v>
      </c>
      <c r="BS67" s="117" t="n">
        <f aca="false">IF($E$66=0,0,BS66/$E$66)</f>
        <v>0.982382799188058</v>
      </c>
      <c r="BT67" s="117" t="n">
        <f aca="false">IF($E$66=0,0,BT66/$E$66)</f>
        <v>0.982382799188058</v>
      </c>
      <c r="BU67" s="117" t="n">
        <f aca="false">IF($E$66=0,0,BU66/$E$66)</f>
        <v>0.982382799188058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ED JARDIM</v>
      </c>
      <c r="C1" s="3" t="s">
        <v>362</v>
      </c>
    </row>
    <row r="3" customFormat="false" ht="45" hidden="false" customHeight="true" outlineLevel="0" collapsed="false">
      <c r="A3" s="54" t="s">
        <v>363</v>
      </c>
      <c r="B3" s="54" t="s">
        <v>364</v>
      </c>
      <c r="C3" s="54" t="s">
        <v>365</v>
      </c>
      <c r="D3" s="54" t="s">
        <v>366</v>
      </c>
      <c r="E3" s="54" t="s">
        <v>367</v>
      </c>
      <c r="F3" s="54" t="s">
        <v>368</v>
      </c>
      <c r="G3" s="54" t="s">
        <v>369</v>
      </c>
      <c r="I3" s="54" t="s">
        <v>370</v>
      </c>
      <c r="J3" s="54" t="s">
        <v>371</v>
      </c>
      <c r="K3" s="54" t="s">
        <v>372</v>
      </c>
      <c r="L3" s="54" t="s">
        <v>373</v>
      </c>
      <c r="M3" s="54" t="s">
        <v>374</v>
      </c>
      <c r="O3" s="62" t="s">
        <v>375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5162.81457017692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0.0425536159753202</v>
      </c>
      <c r="G4" s="117" t="n">
        <f aca="false">F4</f>
        <v>0.0425536159753202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5778713.93</v>
      </c>
      <c r="L4" s="65" t="n">
        <f aca="false">'MODELO PARA BI'!H66</f>
        <v>5778713.93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1121.79605787621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0.0092462121194983</v>
      </c>
      <c r="G5" s="117" t="n">
        <f aca="false">G4+F5</f>
        <v>0.0517998280948185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1311509.72</v>
      </c>
      <c r="L5" s="65" t="n">
        <f aca="false">'MODELO PARA BI'!I66</f>
        <v>7090223.65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561.977380673468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0.00463200243180061</v>
      </c>
      <c r="G6" s="117" t="n">
        <f aca="false">G5+F6</f>
        <v>0.0564318305266191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659635</v>
      </c>
      <c r="L6" s="65" t="n">
        <f aca="false">'MODELO PARA BI'!J66</f>
        <v>7749858.65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1112.39943448072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0.00916876205848972</v>
      </c>
      <c r="G7" s="117" t="n">
        <f aca="false">G6+F7</f>
        <v>0.0656005925851089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1310835.92</v>
      </c>
      <c r="L7" s="65" t="n">
        <f aca="false">'MODELO PARA BI'!K66</f>
        <v>9060694.57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1282.1203128509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0.0105676573670444</v>
      </c>
      <c r="G8" s="117" t="n">
        <f aca="false">G7+F8</f>
        <v>0.0761682499521533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1518622.79</v>
      </c>
      <c r="L8" s="65" t="n">
        <f aca="false">'MODELO PARA BI'!L66</f>
        <v>10579317.36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1832.13460284204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0.0151010560702288</v>
      </c>
      <c r="G9" s="117" t="n">
        <f aca="false">G8+F9</f>
        <v>0.0912693060223822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2182671.42</v>
      </c>
      <c r="L9" s="65" t="n">
        <f aca="false">'MODELO PARA BI'!M66</f>
        <v>12761988.78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2140.21285375933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0.0176403383554405</v>
      </c>
      <c r="G10" s="117" t="n">
        <f aca="false">G9+F10</f>
        <v>0.108909644377823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2567204.58</v>
      </c>
      <c r="L10" s="65" t="n">
        <f aca="false">'MODELO PARA BI'!N66</f>
        <v>15329193.36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1367.91041668904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0.0112747676232019</v>
      </c>
      <c r="G11" s="117" t="n">
        <f aca="false">G10+F11</f>
        <v>0.120184412001025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1655815.89</v>
      </c>
      <c r="L11" s="65" t="n">
        <f aca="false">'MODELO PARA BI'!O66</f>
        <v>16985009.25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1372.43290490883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0.0113120434587644</v>
      </c>
      <c r="G12" s="117" t="n">
        <f aca="false">G11+F12</f>
        <v>0.131496455459789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1669847.35</v>
      </c>
      <c r="L12" s="65" t="n">
        <f aca="false">'MODELO PARA BI'!P66</f>
        <v>18654856.6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1285.60317276678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0.0105963642441445</v>
      </c>
      <c r="G13" s="117" t="n">
        <f aca="false">G12+F13</f>
        <v>0.142092819703933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1566825.01</v>
      </c>
      <c r="L13" s="65" t="n">
        <f aca="false">'MODELO PARA BI'!Q66</f>
        <v>20221681.61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955.649622532225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0.00787677854616469</v>
      </c>
      <c r="G14" s="117" t="n">
        <f aca="false">G13+F14</f>
        <v>0.149969598250098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1168144.05</v>
      </c>
      <c r="L14" s="65" t="n">
        <f aca="false">'MODELO PARA BI'!R66</f>
        <v>21389825.66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1240.52288082974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0.0102247976490114</v>
      </c>
      <c r="G15" s="117" t="n">
        <f aca="false">G14+F15</f>
        <v>0.16019439589911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1520425.78</v>
      </c>
      <c r="L15" s="65" t="n">
        <f aca="false">'MODELO PARA BI'!S66</f>
        <v>22910251.44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1105.85528281716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0.00911482300780517</v>
      </c>
      <c r="G16" s="117" t="n">
        <f aca="false">G15+F16</f>
        <v>0.169309218906915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1358168.33</v>
      </c>
      <c r="L16" s="65" t="n">
        <f aca="false">'MODELO PARA BI'!T66</f>
        <v>24268419.77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1793.97192159323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0.0147865066979094</v>
      </c>
      <c r="G17" s="117" t="n">
        <f aca="false">G16+F17</f>
        <v>0.184095725604824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2219207.85</v>
      </c>
      <c r="L17" s="65" t="n">
        <f aca="false">'MODELO PARA BI'!U66</f>
        <v>26487627.62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1376.47623784645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0.011345369938875</v>
      </c>
      <c r="G18" s="117" t="n">
        <f aca="false">G17+F18</f>
        <v>0.195441095543699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1707492.62</v>
      </c>
      <c r="L18" s="65" t="n">
        <f aca="false">'MODELO PARA BI'!V66</f>
        <v>28195120.24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1431.49141143106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0.0117988230965884</v>
      </c>
      <c r="G19" s="117" t="n">
        <f aca="false">G18+F19</f>
        <v>0.207239918640288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1785328.89</v>
      </c>
      <c r="L19" s="65" t="n">
        <f aca="false">'MODELO PARA BI'!W66</f>
        <v>29980449.13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1376.06600870717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0.0113419886953658</v>
      </c>
      <c r="G20" s="117" t="n">
        <f aca="false">G19+F20</f>
        <v>0.218581907335653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1733364.3</v>
      </c>
      <c r="L20" s="65" t="n">
        <f aca="false">'MODELO PARA BI'!X66</f>
        <v>31713813.43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1430.89546271922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0.0117939110912704</v>
      </c>
      <c r="G21" s="117" t="n">
        <f aca="false">G20+F21</f>
        <v>0.230375818426924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1818231.71</v>
      </c>
      <c r="L21" s="65" t="n">
        <f aca="false">'MODELO PARA BI'!Y66</f>
        <v>33532045.14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1663.23617625861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0.0137089396798428</v>
      </c>
      <c r="G22" s="117" t="n">
        <f aca="false">G21+F22</f>
        <v>0.244084758106767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2130008.44</v>
      </c>
      <c r="L22" s="65" t="n">
        <f aca="false">'MODELO PARA BI'!Z66</f>
        <v>35662053.58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2539.72860013458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0.0209332785562277</v>
      </c>
      <c r="G23" s="117" t="n">
        <f aca="false">G22+F23</f>
        <v>0.265018036662994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3272265.06</v>
      </c>
      <c r="L23" s="65" t="n">
        <f aca="false">'MODELO PARA BI'!AA66</f>
        <v>38934318.64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2908.70468810633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0.0239745008465507</v>
      </c>
      <c r="G24" s="117" t="n">
        <f aca="false">G23+F24</f>
        <v>0.288992537509545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3651786.04</v>
      </c>
      <c r="L24" s="65" t="n">
        <f aca="false">'MODELO PARA BI'!AB66</f>
        <v>42586104.68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3802.96313180924</v>
      </c>
      <c r="F25" s="117" t="n">
        <f aca="false">IF('MODELO PARA BI'!$E$63=0,0,(D25+E25)/'MODELO PARA BI'!$E$63)</f>
        <v>0.0313452731024128</v>
      </c>
      <c r="G25" s="117" t="n">
        <f aca="false">G24+F25</f>
        <v>0.320337810611958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4932021.05304896</v>
      </c>
      <c r="L25" s="65" t="n">
        <f aca="false">'MODELO PARA BI'!AC66</f>
        <v>47518125.733049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3567.1212449344</v>
      </c>
      <c r="F26" s="117" t="n">
        <f aca="false">IF('MODELO PARA BI'!$E$63=0,0,(D26+E26)/'MODELO PARA BI'!$E$63)</f>
        <v>0.0294013866915121</v>
      </c>
      <c r="G26" s="117" t="n">
        <f aca="false">G25+F26</f>
        <v>0.34973919730347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4626160.30422173</v>
      </c>
      <c r="L26" s="65" t="n">
        <f aca="false">'MODELO PARA BI'!AD66</f>
        <v>52144286.0372707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3381.44137939752</v>
      </c>
      <c r="F27" s="117" t="n">
        <f aca="false">IF('MODELO PARA BI'!$E$63=0,0,(D27+E27)/'MODELO PARA BI'!$E$63)</f>
        <v>0.0278709521610822</v>
      </c>
      <c r="G27" s="117" t="n">
        <f aca="false">G26+F27</f>
        <v>0.377610149464552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4385354.12908547</v>
      </c>
      <c r="L27" s="65" t="n">
        <f aca="false">'MODELO PARA BI'!AE66</f>
        <v>56529640.1663562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2510.35352856764</v>
      </c>
      <c r="F28" s="117" t="n">
        <f aca="false">IF('MODELO PARA BI'!$E$63=0,0,(D28+E28)/'MODELO PARA BI'!$E$63)</f>
        <v>0.0206911595535566</v>
      </c>
      <c r="G28" s="117" t="n">
        <f aca="false">G27+F28</f>
        <v>0.398301309018109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3255649.87731056</v>
      </c>
      <c r="L28" s="65" t="n">
        <f aca="false">'MODELO PARA BI'!AF66</f>
        <v>59785290.0436667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3496.28047588859</v>
      </c>
      <c r="F29" s="117" t="n">
        <f aca="false">IF('MODELO PARA BI'!$E$63=0,0,(D29+E29)/'MODELO PARA BI'!$E$63)</f>
        <v>0.0288174937702391</v>
      </c>
      <c r="G29" s="117" t="n">
        <f aca="false">G28+F29</f>
        <v>0.427118802788348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4534287.69009468</v>
      </c>
      <c r="L29" s="65" t="n">
        <f aca="false">'MODELO PARA BI'!AG66</f>
        <v>64319577.7337614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4212.86328313254</v>
      </c>
      <c r="F30" s="117" t="n">
        <f aca="false">IF('MODELO PARA BI'!$E$63=0,0,(D30+E30)/'MODELO PARA BI'!$E$63)</f>
        <v>0.0347238049846919</v>
      </c>
      <c r="G30" s="117" t="n">
        <f aca="false">G29+F30</f>
        <v>0.46184260777304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5463616.05039848</v>
      </c>
      <c r="L30" s="65" t="n">
        <f aca="false">'MODELO PARA BI'!AH66</f>
        <v>69783193.7841599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4749.71762024678</v>
      </c>
      <c r="F31" s="117" t="n">
        <f aca="false">IF('MODELO PARA BI'!$E$63=0,0,(D31+E31)/'MODELO PARA BI'!$E$63)</f>
        <v>0.0391487350273491</v>
      </c>
      <c r="G31" s="117" t="n">
        <f aca="false">G30+F31</f>
        <v>0.500991342800389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6159856.53480422</v>
      </c>
      <c r="L31" s="65" t="n">
        <f aca="false">'MODELO PARA BI'!AI66</f>
        <v>75943050.3189641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4629.89217735285</v>
      </c>
      <c r="F32" s="117" t="n">
        <f aca="false">IF('MODELO PARA BI'!$E$63=0,0,(D32+E32)/'MODELO PARA BI'!$E$63)</f>
        <v>0.0381610943109005</v>
      </c>
      <c r="G32" s="117" t="n">
        <f aca="false">G31+F32</f>
        <v>0.539152437111289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6004456.23599496</v>
      </c>
      <c r="L32" s="65" t="n">
        <f aca="false">'MODELO PARA BI'!AJ66</f>
        <v>81947506.5549591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3387.9598202299</v>
      </c>
      <c r="F33" s="117" t="n">
        <f aca="false">IF('MODELO PARA BI'!$E$63=0,0,(D33+E33)/'MODELO PARA BI'!$E$63)</f>
        <v>0.0279246792946387</v>
      </c>
      <c r="G33" s="117" t="n">
        <f aca="false">G32+F33</f>
        <v>0.567077116405928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4393807.82329814</v>
      </c>
      <c r="L33" s="65" t="n">
        <f aca="false">'MODELO PARA BI'!AK66</f>
        <v>86341314.3782572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4047.77836817247</v>
      </c>
      <c r="F34" s="117" t="n">
        <f aca="false">IF('MODELO PARA BI'!$E$63=0,0,(D34+E34)/'MODELO PARA BI'!$E$63)</f>
        <v>0.0333631208115455</v>
      </c>
      <c r="G34" s="117" t="n">
        <f aca="false">G33+F34</f>
        <v>0.600440237217473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5249519.24012083</v>
      </c>
      <c r="L34" s="65" t="n">
        <f aca="false">'MODELO PARA BI'!AL66</f>
        <v>91590833.618378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5515.38793513605</v>
      </c>
      <c r="F35" s="117" t="n">
        <f aca="false">IF('MODELO PARA BI'!$E$63=0,0,(D35+E35)/'MODELO PARA BI'!$E$63)</f>
        <v>0.0454596416269607</v>
      </c>
      <c r="G35" s="117" t="n">
        <f aca="false">G34+F35</f>
        <v>0.645899878844434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7152845.94381066</v>
      </c>
      <c r="L35" s="65" t="n">
        <f aca="false">'MODELO PARA BI'!AM66</f>
        <v>98743679.5621887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4545.71321120721</v>
      </c>
      <c r="F36" s="117" t="n">
        <f aca="false">IF('MODELO PARA BI'!$E$63=0,0,(D36+E36)/'MODELO PARA BI'!$E$63)</f>
        <v>0.0374672635815822</v>
      </c>
      <c r="G36" s="117" t="n">
        <f aca="false">G35+F36</f>
        <v>0.683367142426016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5895285.46076931</v>
      </c>
      <c r="L36" s="65" t="n">
        <f aca="false">'MODELO PARA BI'!AN66</f>
        <v>104638965.022958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4489.99195606531</v>
      </c>
      <c r="F37" s="117" t="n">
        <f aca="false">IF('MODELO PARA BI'!$E$63=0,0,(D37+E37)/'MODELO PARA BI'!$E$63)</f>
        <v>0.0370079906674109</v>
      </c>
      <c r="G37" s="117" t="n">
        <f aca="false">G36+F37</f>
        <v>0.720375133093427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5823021.17790959</v>
      </c>
      <c r="L37" s="65" t="n">
        <f aca="false">'MODELO PARA BI'!AO66</f>
        <v>110461986.200868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3893.18925212375</v>
      </c>
      <c r="F38" s="117" t="n">
        <f aca="false">IF('MODELO PARA BI'!$E$63=0,0,(D38+E38)/'MODELO PARA BI'!$E$63)</f>
        <v>0.032088946465579</v>
      </c>
      <c r="G38" s="117" t="n">
        <f aca="false">G37+F38</f>
        <v>0.752464079559006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5049034.31599752</v>
      </c>
      <c r="L38" s="65" t="n">
        <f aca="false">'MODELO PARA BI'!AP66</f>
        <v>115511020.516865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3658.95043300275</v>
      </c>
      <c r="F39" s="117" t="n">
        <f aca="false">IF('MODELO PARA BI'!$E$63=0,0,(D39+E39)/'MODELO PARA BI'!$E$63)</f>
        <v>0.0301582730664284</v>
      </c>
      <c r="G39" s="117" t="n">
        <f aca="false">G38+F39</f>
        <v>0.782622352625435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4745252.56810651</v>
      </c>
      <c r="L39" s="65" t="n">
        <f aca="false">'MODELO PARA BI'!AQ66</f>
        <v>120256273.084972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3117.62861245473</v>
      </c>
      <c r="F40" s="117" t="n">
        <f aca="false">IF('MODELO PARA BI'!$E$63=0,0,(D40+E40)/'MODELO PARA BI'!$E$63)</f>
        <v>0.0256965205557485</v>
      </c>
      <c r="G40" s="117" t="n">
        <f aca="false">G39+F40</f>
        <v>0.808318873181183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4043218.2535778</v>
      </c>
      <c r="L40" s="65" t="n">
        <f aca="false">'MODELO PARA BI'!AR66</f>
        <v>124299491.338549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3377.50618618742</v>
      </c>
      <c r="F41" s="117" t="n">
        <f aca="false">IF('MODELO PARA BI'!$E$63=0,0,(D41+E41)/'MODELO PARA BI'!$E$63)</f>
        <v>0.027838517004178</v>
      </c>
      <c r="G41" s="117" t="n">
        <f aca="false">G40+F41</f>
        <v>0.836157390185361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4380250.62029841</v>
      </c>
      <c r="L41" s="65" t="n">
        <f aca="false">'MODELO PARA BI'!AS66</f>
        <v>128679741.958848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3005.22345496458</v>
      </c>
      <c r="F42" s="117" t="n">
        <f aca="false">IF('MODELO PARA BI'!$E$63=0,0,(D42+E42)/'MODELO PARA BI'!$E$63)</f>
        <v>0.0247700402724721</v>
      </c>
      <c r="G42" s="117" t="n">
        <f aca="false">G41+F42</f>
        <v>0.860927430457833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3897441.24128556</v>
      </c>
      <c r="L42" s="65" t="n">
        <f aca="false">'MODELO PARA BI'!AT66</f>
        <v>132577183.200133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3140.86421478092</v>
      </c>
      <c r="F43" s="117" t="n">
        <f aca="false">IF('MODELO PARA BI'!$E$63=0,0,(D43+E43)/'MODELO PARA BI'!$E$63)</f>
        <v>0.0258880360333827</v>
      </c>
      <c r="G43" s="117" t="n">
        <f aca="false">G42+F43</f>
        <v>0.886815466491216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4073352.25064301</v>
      </c>
      <c r="L43" s="65" t="n">
        <f aca="false">'MODELO PARA BI'!AU66</f>
        <v>136650535.450776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1645.21276095254</v>
      </c>
      <c r="F44" s="117" t="n">
        <f aca="false">IF('MODELO PARA BI'!$E$63=0,0,(D44+E44)/'MODELO PARA BI'!$E$63)</f>
        <v>0.0135603847621573</v>
      </c>
      <c r="G44" s="117" t="n">
        <f aca="false">G43+F44</f>
        <v>0.900375851253373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2133658.33233897</v>
      </c>
      <c r="L44" s="65" t="n">
        <f aca="false">'MODELO PARA BI'!AV66</f>
        <v>138784193.783115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1215.64942020419</v>
      </c>
      <c r="F45" s="117" t="n">
        <f aca="false">IF('MODELO PARA BI'!$E$63=0,0,(D45+E45)/'MODELO PARA BI'!$E$63)</f>
        <v>0.0100197824045068</v>
      </c>
      <c r="G45" s="117" t="n">
        <f aca="false">G44+F45</f>
        <v>0.91039563365788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1576562.3609192</v>
      </c>
      <c r="L45" s="65" t="n">
        <f aca="false">'MODELO PARA BI'!AW66</f>
        <v>140360756.144035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908.69184641208</v>
      </c>
      <c r="F46" s="117" t="n">
        <f aca="false">IF('MODELO PARA BI'!$E$63=0,0,(D46+E46)/'MODELO PARA BI'!$E$63)</f>
        <v>0.00748973710880328</v>
      </c>
      <c r="G46" s="117" t="n">
        <f aca="false">G45+F46</f>
        <v>0.917885370766683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1178472.46000152</v>
      </c>
      <c r="L46" s="65" t="n">
        <f aca="false">'MODELO PARA BI'!AX66</f>
        <v>141539228.604036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903.343030741968</v>
      </c>
      <c r="F47" s="117" t="n">
        <f aca="false">IF('MODELO PARA BI'!$E$63=0,0,(D47+E47)/'MODELO PARA BI'!$E$63)</f>
        <v>0.00744565041057795</v>
      </c>
      <c r="G47" s="117" t="n">
        <f aca="false">G46+F47</f>
        <v>0.925331021177261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1171535.63979592</v>
      </c>
      <c r="L47" s="65" t="n">
        <f aca="false">'MODELO PARA BI'!AY66</f>
        <v>142710764.243832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730.507413300932</v>
      </c>
      <c r="F48" s="117" t="n">
        <f aca="false">IF('MODELO PARA BI'!$E$63=0,0,(D48+E48)/'MODELO PARA BI'!$E$63)</f>
        <v>0.0060210823980198</v>
      </c>
      <c r="G48" s="117" t="n">
        <f aca="false">G47+F48</f>
        <v>0.931352103575281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947387.028728432</v>
      </c>
      <c r="L48" s="65" t="n">
        <f aca="false">'MODELO PARA BI'!AZ66</f>
        <v>143658151.27256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508.435414710118</v>
      </c>
      <c r="F49" s="117" t="n">
        <f aca="false">IF('MODELO PARA BI'!$E$63=0,0,(D49+E49)/'MODELO PARA BI'!$E$63)</f>
        <v>0.00419069193590767</v>
      </c>
      <c r="G49" s="117" t="n">
        <f aca="false">G48+F49</f>
        <v>0.935542795511189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659384.29654799</v>
      </c>
      <c r="L49" s="65" t="n">
        <f aca="false">'MODELO PARA BI'!BA66</f>
        <v>144317535.569108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421.610458623255</v>
      </c>
      <c r="F50" s="117" t="n">
        <f aca="false">IF('MODELO PARA BI'!$E$63=0,0,(D50+E50)/'MODELO PARA BI'!$E$63)</f>
        <v>0.00347505208710562</v>
      </c>
      <c r="G50" s="117" t="n">
        <f aca="false">G49+F50</f>
        <v>0.939017847598294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546781.966073454</v>
      </c>
      <c r="L50" s="65" t="n">
        <f aca="false">'MODELO PARA BI'!BB66</f>
        <v>144864317.535182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4219.13870191161</v>
      </c>
      <c r="F51" s="117" t="n">
        <f aca="false">IF('MODELO PARA BI'!$E$63=0,0,(D51+E51)/'MODELO PARA BI'!$E$63)</f>
        <v>0.0347755290505437</v>
      </c>
      <c r="G51" s="117" t="n">
        <f aca="false">G50+F51</f>
        <v>0.973793376648838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5471754.57198345</v>
      </c>
      <c r="L51" s="65" t="n">
        <f aca="false">'MODELO PARA BI'!BC66</f>
        <v>150336072.107165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275.01898318273</v>
      </c>
      <c r="F52" s="117" t="n">
        <f aca="false">IF('MODELO PARA BI'!$E$63=0,0,(D52+E52)/'MODELO PARA BI'!$E$63)</f>
        <v>0.00226679692582488</v>
      </c>
      <c r="G52" s="117" t="n">
        <f aca="false">G51+F52</f>
        <v>0.976060173574663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356669.094080868</v>
      </c>
      <c r="L52" s="65" t="n">
        <f aca="false">'MODELO PARA BI'!BD66</f>
        <v>150692741.201246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99.5824623105289</v>
      </c>
      <c r="F53" s="117" t="n">
        <f aca="false">IF('MODELO PARA BI'!$E$63=0,0,(D53+E53)/'MODELO PARA BI'!$E$63)</f>
        <v>0.000820791411629923</v>
      </c>
      <c r="G53" s="117" t="n">
        <f aca="false">G52+F53</f>
        <v>0.976880964986293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129147.39996344</v>
      </c>
      <c r="L53" s="65" t="n">
        <f aca="false">'MODELO PARA BI'!BE66</f>
        <v>150821888.60121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11.1497995921665</v>
      </c>
      <c r="F54" s="117" t="n">
        <f aca="false">IF('MODELO PARA BI'!$E$63=0,0,(D54+E54)/'MODELO PARA BI'!$E$63)</f>
        <v>9.19003159221685E-005</v>
      </c>
      <c r="G54" s="117" t="n">
        <f aca="false">G53+F54</f>
        <v>0.976972865302215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14460.0524432852</v>
      </c>
      <c r="L54" s="65" t="n">
        <f aca="false">'MODELO PARA BI'!BF66</f>
        <v>150836348.653653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695.334653083167</v>
      </c>
      <c r="F55" s="117" t="n">
        <f aca="false">IF('MODELO PARA BI'!$E$63=0,0,(D55+E55)/'MODELO PARA BI'!$E$63)</f>
        <v>0.00573117693836129</v>
      </c>
      <c r="G55" s="117" t="n">
        <f aca="false">G54+F55</f>
        <v>0.982704042240576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901771.862902376</v>
      </c>
      <c r="L55" s="65" t="n">
        <f aca="false">'MODELO PARA BI'!BG66</f>
        <v>151738120.516555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0</v>
      </c>
      <c r="F56" s="117" t="n">
        <f aca="false">IF('MODELO PARA BI'!$E$63=0,0,(D56+E56)/'MODELO PARA BI'!$E$63)</f>
        <v>0</v>
      </c>
      <c r="G56" s="117" t="n">
        <f aca="false">G55+F56</f>
        <v>0.982704042240576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0</v>
      </c>
      <c r="L56" s="65" t="n">
        <f aca="false">'MODELO PARA BI'!BH66</f>
        <v>151738120.516555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0</v>
      </c>
      <c r="F57" s="117" t="n">
        <f aca="false">IF('MODELO PARA BI'!$E$63=0,0,(D57+E57)/'MODELO PARA BI'!$E$63)</f>
        <v>0</v>
      </c>
      <c r="G57" s="117" t="n">
        <f aca="false">G56+F57</f>
        <v>0.982704042240576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0</v>
      </c>
      <c r="L57" s="65" t="n">
        <f aca="false">'MODELO PARA BI'!BI66</f>
        <v>151738120.516555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0.221298815858566</v>
      </c>
      <c r="F58" s="117" t="n">
        <f aca="false">IF('MODELO PARA BI'!$E$63=0,0,(D58+E58)/'MODELO PARA BI'!$E$63)</f>
        <v>1.82401763569747E-006</v>
      </c>
      <c r="G58" s="117" t="n">
        <f aca="false">G57+F58</f>
        <v>0.982705866258212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287</v>
      </c>
      <c r="L58" s="65" t="n">
        <f aca="false">'MODELO PARA BI'!BJ66</f>
        <v>151738407.516555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0</v>
      </c>
      <c r="F59" s="117" t="n">
        <f aca="false">IF('MODELO PARA BI'!$E$63=0,0,(D59+E59)/'MODELO PARA BI'!$E$63)</f>
        <v>0</v>
      </c>
      <c r="G59" s="117" t="n">
        <f aca="false">G58+F59</f>
        <v>0.982705866258212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0</v>
      </c>
      <c r="L59" s="65" t="n">
        <f aca="false">'MODELO PARA BI'!BK66</f>
        <v>151738407.516555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0</v>
      </c>
      <c r="F60" s="117" t="n">
        <f aca="false">IF('MODELO PARA BI'!$E$63=0,0,(D60+E60)/'MODELO PARA BI'!$E$63)</f>
        <v>0</v>
      </c>
      <c r="G60" s="117" t="n">
        <f aca="false">G59+F60</f>
        <v>0.982705866258212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0</v>
      </c>
      <c r="L60" s="65" t="n">
        <f aca="false">'MODELO PARA BI'!BL66</f>
        <v>151738407.516555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0.982705866258212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151738407.516555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0</v>
      </c>
      <c r="F62" s="117" t="n">
        <f aca="false">IF('MODELO PARA BI'!$E$63=0,0,(D62+E62)/'MODELO PARA BI'!$E$63)</f>
        <v>0</v>
      </c>
      <c r="G62" s="117" t="n">
        <f aca="false">G61+F62</f>
        <v>0.982705866258212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0</v>
      </c>
      <c r="L62" s="65" t="n">
        <f aca="false">'MODELO PARA BI'!BN66</f>
        <v>151738407.516555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0.982705866258212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151738407.516555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0.982705866258212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151738407.516555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0.982705866258212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151738407.516555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0.982705866258212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151738407.516555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0.982705866258212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151738407.516555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0.982705866258212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151738407.516555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0.982705866258212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151738407.516555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2098.20960250421</v>
      </c>
      <c r="F70" s="117" t="n">
        <f aca="false">IF('MODELO PARA BI'!$E$63=0,0,(D70+E70)/'MODELO PARA BI'!$E$63)</f>
        <v>0.0172941337417884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2721144.95318208</v>
      </c>
      <c r="L70" s="65" t="n">
        <f aca="false">'MODELO PARA BI'!BV66</f>
        <v>154459552.469737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154459552.469737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154459552.469737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154459552.469737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154459552.469737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154459552.469737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363</v>
      </c>
      <c r="B1" s="54" t="s">
        <v>376</v>
      </c>
      <c r="C1" s="54" t="s">
        <v>377</v>
      </c>
      <c r="D1" s="54" t="s">
        <v>378</v>
      </c>
      <c r="E1" s="54" t="s">
        <v>379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380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5"/>
      <c r="B387" s="126"/>
      <c r="C387" s="123" t="str">
        <f aca="false">IF(OR(B387="",B386=""),"",B387/B386-1)</f>
        <v/>
      </c>
      <c r="D387" s="123" t="str">
        <f aca="false">IF(B387="","",IFERROR(B387/INDEX($B$2:$B$800,MATCH(DATE(YEAR(A387)-1,12,1),$A$2:$A$800,0))-1,""))</f>
        <v/>
      </c>
      <c r="E387" s="123" t="str">
        <f aca="false">IF(B387="","",IFERROR(B387/INDEX($B$2:$B$800,MATCH(DATE(YEAR(A387)-1,MONTH(A387),1),$A$2:$A$800,0))-1,""))</f>
        <v/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Q10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381</v>
      </c>
    </row>
    <row r="2" customFormat="false" ht="15" hidden="false" customHeight="false" outlineLevel="0" collapsed="false">
      <c r="J2" s="2" t="s">
        <v>382</v>
      </c>
      <c r="M2" s="2" t="s">
        <v>383</v>
      </c>
      <c r="P2" s="2" t="s">
        <v>384</v>
      </c>
      <c r="S2" s="2" t="s">
        <v>385</v>
      </c>
      <c r="V2" s="2" t="s">
        <v>386</v>
      </c>
      <c r="Y2" s="2" t="s">
        <v>387</v>
      </c>
      <c r="AB2" s="2" t="s">
        <v>388</v>
      </c>
      <c r="AE2" s="2" t="s">
        <v>389</v>
      </c>
      <c r="AH2" s="2" t="s">
        <v>390</v>
      </c>
      <c r="AK2" s="2" t="s">
        <v>391</v>
      </c>
      <c r="AN2" s="2" t="s">
        <v>392</v>
      </c>
      <c r="AQ2" s="2" t="s">
        <v>393</v>
      </c>
      <c r="AT2" s="2" t="s">
        <v>394</v>
      </c>
      <c r="AW2" s="2" t="s">
        <v>395</v>
      </c>
      <c r="AZ2" s="2" t="s">
        <v>396</v>
      </c>
      <c r="BC2" s="2" t="s">
        <v>397</v>
      </c>
      <c r="BF2" s="2" t="s">
        <v>398</v>
      </c>
      <c r="BI2" s="2" t="s">
        <v>399</v>
      </c>
      <c r="BL2" s="2" t="s">
        <v>400</v>
      </c>
      <c r="BO2" s="2" t="s">
        <v>401</v>
      </c>
      <c r="BR2" s="2" t="s">
        <v>402</v>
      </c>
      <c r="BU2" s="2" t="s">
        <v>403</v>
      </c>
      <c r="BX2" s="2" t="s">
        <v>404</v>
      </c>
      <c r="CA2" s="2" t="s">
        <v>405</v>
      </c>
      <c r="CD2" s="2" t="s">
        <v>406</v>
      </c>
      <c r="CG2" s="2" t="s">
        <v>407</v>
      </c>
      <c r="CJ2" s="2" t="s">
        <v>408</v>
      </c>
      <c r="CM2" s="2" t="s">
        <v>409</v>
      </c>
      <c r="CP2" s="2" t="s">
        <v>410</v>
      </c>
      <c r="CS2" s="2" t="s">
        <v>411</v>
      </c>
      <c r="CV2" s="2" t="s">
        <v>412</v>
      </c>
      <c r="CY2" s="2" t="s">
        <v>413</v>
      </c>
      <c r="DB2" s="2" t="s">
        <v>414</v>
      </c>
      <c r="DE2" s="2" t="s">
        <v>415</v>
      </c>
      <c r="DH2" s="2" t="s">
        <v>416</v>
      </c>
      <c r="DK2" s="2" t="s">
        <v>417</v>
      </c>
      <c r="DN2" s="2" t="s">
        <v>418</v>
      </c>
      <c r="DQ2" s="2" t="s">
        <v>419</v>
      </c>
      <c r="DT2" s="2" t="s">
        <v>420</v>
      </c>
      <c r="DW2" s="2" t="s">
        <v>421</v>
      </c>
      <c r="DZ2" s="2" t="s">
        <v>422</v>
      </c>
      <c r="EC2" s="2" t="s">
        <v>423</v>
      </c>
      <c r="EF2" s="2" t="s">
        <v>424</v>
      </c>
      <c r="EI2" s="2" t="s">
        <v>425</v>
      </c>
      <c r="EL2" s="2" t="s">
        <v>426</v>
      </c>
      <c r="EO2" s="2" t="s">
        <v>427</v>
      </c>
      <c r="ER2" s="2" t="s">
        <v>428</v>
      </c>
      <c r="EU2" s="2" t="s">
        <v>429</v>
      </c>
      <c r="EX2" s="2" t="s">
        <v>430</v>
      </c>
      <c r="FA2" s="2" t="s">
        <v>431</v>
      </c>
      <c r="FD2" s="2" t="s">
        <v>432</v>
      </c>
      <c r="FG2" s="2" t="s">
        <v>433</v>
      </c>
      <c r="FJ2" s="2" t="s">
        <v>434</v>
      </c>
      <c r="FM2" s="2" t="s">
        <v>435</v>
      </c>
      <c r="FP2" s="2" t="s">
        <v>436</v>
      </c>
    </row>
    <row r="3" customFormat="false" ht="15" hidden="false" customHeight="false" outlineLevel="0" collapsed="false">
      <c r="A3" s="2" t="s">
        <v>437</v>
      </c>
      <c r="B3" s="2" t="s">
        <v>438</v>
      </c>
      <c r="C3" s="2" t="s">
        <v>439</v>
      </c>
      <c r="D3" s="2" t="s">
        <v>440</v>
      </c>
      <c r="E3" s="2" t="s">
        <v>441</v>
      </c>
      <c r="F3" s="2" t="s">
        <v>442</v>
      </c>
      <c r="G3" s="2" t="s">
        <v>443</v>
      </c>
      <c r="H3" s="2" t="s">
        <v>444</v>
      </c>
      <c r="I3" s="2" t="s">
        <v>445</v>
      </c>
      <c r="J3" s="2" t="s">
        <v>446</v>
      </c>
      <c r="K3" s="2" t="s">
        <v>447</v>
      </c>
      <c r="L3" s="2" t="s">
        <v>445</v>
      </c>
      <c r="M3" s="2" t="s">
        <v>446</v>
      </c>
      <c r="N3" s="2" t="s">
        <v>447</v>
      </c>
      <c r="O3" s="2" t="s">
        <v>445</v>
      </c>
      <c r="P3" s="2" t="s">
        <v>446</v>
      </c>
      <c r="Q3" s="2" t="s">
        <v>447</v>
      </c>
      <c r="R3" s="2" t="s">
        <v>445</v>
      </c>
      <c r="S3" s="2" t="s">
        <v>446</v>
      </c>
      <c r="T3" s="2" t="s">
        <v>447</v>
      </c>
      <c r="U3" s="2" t="s">
        <v>445</v>
      </c>
      <c r="V3" s="2" t="s">
        <v>446</v>
      </c>
      <c r="W3" s="2" t="s">
        <v>447</v>
      </c>
      <c r="X3" s="2" t="s">
        <v>445</v>
      </c>
      <c r="Y3" s="2" t="s">
        <v>446</v>
      </c>
      <c r="Z3" s="2" t="s">
        <v>447</v>
      </c>
      <c r="AA3" s="2" t="s">
        <v>445</v>
      </c>
      <c r="AB3" s="2" t="s">
        <v>446</v>
      </c>
      <c r="AC3" s="2" t="s">
        <v>447</v>
      </c>
      <c r="AD3" s="2" t="s">
        <v>445</v>
      </c>
      <c r="AE3" s="2" t="s">
        <v>446</v>
      </c>
      <c r="AF3" s="2" t="s">
        <v>447</v>
      </c>
      <c r="AG3" s="2" t="s">
        <v>445</v>
      </c>
      <c r="AH3" s="2" t="s">
        <v>446</v>
      </c>
      <c r="AI3" s="2" t="s">
        <v>447</v>
      </c>
      <c r="AJ3" s="2" t="s">
        <v>445</v>
      </c>
      <c r="AK3" s="2" t="s">
        <v>446</v>
      </c>
      <c r="AL3" s="2" t="s">
        <v>447</v>
      </c>
      <c r="AM3" s="2" t="s">
        <v>445</v>
      </c>
      <c r="AN3" s="2" t="s">
        <v>446</v>
      </c>
      <c r="AO3" s="2" t="s">
        <v>447</v>
      </c>
      <c r="AP3" s="2" t="s">
        <v>445</v>
      </c>
      <c r="AQ3" s="2" t="s">
        <v>446</v>
      </c>
      <c r="AR3" s="2" t="s">
        <v>447</v>
      </c>
      <c r="AS3" s="2" t="s">
        <v>445</v>
      </c>
      <c r="AT3" s="2" t="s">
        <v>446</v>
      </c>
      <c r="AU3" s="2" t="s">
        <v>447</v>
      </c>
      <c r="AV3" s="2" t="s">
        <v>445</v>
      </c>
      <c r="AW3" s="2" t="s">
        <v>446</v>
      </c>
      <c r="AX3" s="2" t="s">
        <v>447</v>
      </c>
      <c r="AY3" s="2" t="s">
        <v>445</v>
      </c>
      <c r="AZ3" s="2" t="s">
        <v>446</v>
      </c>
      <c r="BA3" s="2" t="s">
        <v>447</v>
      </c>
      <c r="BB3" s="2" t="s">
        <v>445</v>
      </c>
      <c r="BC3" s="2" t="s">
        <v>446</v>
      </c>
      <c r="BD3" s="2" t="s">
        <v>447</v>
      </c>
      <c r="BE3" s="2" t="s">
        <v>445</v>
      </c>
      <c r="BF3" s="2" t="s">
        <v>446</v>
      </c>
      <c r="BG3" s="2" t="s">
        <v>447</v>
      </c>
      <c r="BH3" s="2" t="s">
        <v>445</v>
      </c>
      <c r="BI3" s="2" t="s">
        <v>446</v>
      </c>
      <c r="BJ3" s="2" t="s">
        <v>447</v>
      </c>
      <c r="BK3" s="2" t="s">
        <v>445</v>
      </c>
      <c r="BL3" s="2" t="s">
        <v>446</v>
      </c>
      <c r="BM3" s="2" t="s">
        <v>447</v>
      </c>
      <c r="BN3" s="2" t="s">
        <v>445</v>
      </c>
      <c r="BO3" s="2" t="s">
        <v>446</v>
      </c>
      <c r="BP3" s="2" t="s">
        <v>447</v>
      </c>
      <c r="BQ3" s="2" t="s">
        <v>445</v>
      </c>
      <c r="BR3" s="2" t="s">
        <v>446</v>
      </c>
      <c r="BS3" s="2" t="s">
        <v>447</v>
      </c>
      <c r="BT3" s="2" t="s">
        <v>445</v>
      </c>
      <c r="BU3" s="2" t="s">
        <v>446</v>
      </c>
      <c r="BV3" s="2" t="s">
        <v>447</v>
      </c>
      <c r="BW3" s="2" t="s">
        <v>445</v>
      </c>
      <c r="BX3" s="2" t="s">
        <v>446</v>
      </c>
      <c r="BY3" s="2" t="s">
        <v>447</v>
      </c>
      <c r="BZ3" s="2" t="s">
        <v>445</v>
      </c>
      <c r="CA3" s="2" t="s">
        <v>446</v>
      </c>
      <c r="CB3" s="2" t="s">
        <v>447</v>
      </c>
      <c r="CC3" s="2" t="s">
        <v>445</v>
      </c>
      <c r="CD3" s="2" t="s">
        <v>446</v>
      </c>
      <c r="CE3" s="2" t="s">
        <v>447</v>
      </c>
      <c r="CF3" s="2" t="s">
        <v>445</v>
      </c>
      <c r="CG3" s="2" t="s">
        <v>446</v>
      </c>
      <c r="CH3" s="2" t="s">
        <v>447</v>
      </c>
      <c r="CI3" s="2" t="s">
        <v>445</v>
      </c>
      <c r="CJ3" s="2" t="s">
        <v>446</v>
      </c>
      <c r="CK3" s="2" t="s">
        <v>447</v>
      </c>
      <c r="CL3" s="2" t="s">
        <v>445</v>
      </c>
      <c r="CM3" s="2" t="s">
        <v>446</v>
      </c>
      <c r="CN3" s="2" t="s">
        <v>447</v>
      </c>
      <c r="CO3" s="2" t="s">
        <v>445</v>
      </c>
      <c r="CP3" s="2" t="s">
        <v>446</v>
      </c>
      <c r="CQ3" s="2" t="s">
        <v>447</v>
      </c>
      <c r="CR3" s="2" t="s">
        <v>445</v>
      </c>
      <c r="CS3" s="2" t="s">
        <v>446</v>
      </c>
      <c r="CT3" s="2" t="s">
        <v>447</v>
      </c>
      <c r="CU3" s="2" t="s">
        <v>445</v>
      </c>
      <c r="CV3" s="2" t="s">
        <v>446</v>
      </c>
      <c r="CW3" s="2" t="s">
        <v>447</v>
      </c>
      <c r="CX3" s="2" t="s">
        <v>445</v>
      </c>
      <c r="CY3" s="2" t="s">
        <v>446</v>
      </c>
      <c r="CZ3" s="2" t="s">
        <v>447</v>
      </c>
      <c r="DA3" s="2" t="s">
        <v>445</v>
      </c>
      <c r="DB3" s="2" t="s">
        <v>446</v>
      </c>
      <c r="DC3" s="2" t="s">
        <v>447</v>
      </c>
      <c r="DD3" s="2" t="s">
        <v>445</v>
      </c>
      <c r="DE3" s="2" t="s">
        <v>446</v>
      </c>
      <c r="DF3" s="2" t="s">
        <v>447</v>
      </c>
      <c r="DG3" s="2" t="s">
        <v>445</v>
      </c>
      <c r="DH3" s="2" t="s">
        <v>446</v>
      </c>
      <c r="DI3" s="2" t="s">
        <v>447</v>
      </c>
      <c r="DJ3" s="2" t="s">
        <v>445</v>
      </c>
      <c r="DK3" s="2" t="s">
        <v>446</v>
      </c>
      <c r="DL3" s="2" t="s">
        <v>447</v>
      </c>
      <c r="DM3" s="2" t="s">
        <v>445</v>
      </c>
      <c r="DN3" s="2" t="s">
        <v>446</v>
      </c>
      <c r="DO3" s="2" t="s">
        <v>447</v>
      </c>
      <c r="DP3" s="2" t="s">
        <v>445</v>
      </c>
      <c r="DQ3" s="2" t="s">
        <v>446</v>
      </c>
      <c r="DR3" s="2" t="s">
        <v>447</v>
      </c>
      <c r="DS3" s="2" t="s">
        <v>445</v>
      </c>
      <c r="DT3" s="2" t="s">
        <v>446</v>
      </c>
      <c r="DU3" s="2" t="s">
        <v>447</v>
      </c>
      <c r="DV3" s="2" t="s">
        <v>445</v>
      </c>
      <c r="DW3" s="2" t="s">
        <v>446</v>
      </c>
      <c r="DX3" s="2" t="s">
        <v>447</v>
      </c>
      <c r="DY3" s="2" t="s">
        <v>445</v>
      </c>
      <c r="DZ3" s="2" t="s">
        <v>446</v>
      </c>
      <c r="EA3" s="2" t="s">
        <v>447</v>
      </c>
      <c r="EB3" s="2" t="s">
        <v>445</v>
      </c>
      <c r="EC3" s="2" t="s">
        <v>446</v>
      </c>
      <c r="ED3" s="2" t="s">
        <v>447</v>
      </c>
      <c r="EE3" s="2" t="s">
        <v>445</v>
      </c>
      <c r="EF3" s="2" t="s">
        <v>446</v>
      </c>
      <c r="EG3" s="2" t="s">
        <v>447</v>
      </c>
      <c r="EH3" s="2" t="s">
        <v>445</v>
      </c>
      <c r="EI3" s="2" t="s">
        <v>446</v>
      </c>
      <c r="EJ3" s="2" t="s">
        <v>447</v>
      </c>
      <c r="EK3" s="2" t="s">
        <v>445</v>
      </c>
      <c r="EL3" s="2" t="s">
        <v>446</v>
      </c>
      <c r="EM3" s="2" t="s">
        <v>447</v>
      </c>
      <c r="EN3" s="2" t="s">
        <v>445</v>
      </c>
      <c r="EO3" s="2" t="s">
        <v>446</v>
      </c>
      <c r="EP3" s="2" t="s">
        <v>447</v>
      </c>
      <c r="EQ3" s="2" t="s">
        <v>445</v>
      </c>
      <c r="ER3" s="2" t="s">
        <v>446</v>
      </c>
      <c r="ES3" s="2" t="s">
        <v>447</v>
      </c>
      <c r="ET3" s="2" t="s">
        <v>445</v>
      </c>
      <c r="EU3" s="2" t="s">
        <v>446</v>
      </c>
      <c r="EV3" s="2" t="s">
        <v>447</v>
      </c>
      <c r="EW3" s="2" t="s">
        <v>445</v>
      </c>
      <c r="EX3" s="2" t="s">
        <v>446</v>
      </c>
      <c r="EY3" s="2" t="s">
        <v>447</v>
      </c>
      <c r="EZ3" s="2" t="s">
        <v>445</v>
      </c>
      <c r="FA3" s="2" t="s">
        <v>446</v>
      </c>
      <c r="FB3" s="2" t="s">
        <v>447</v>
      </c>
      <c r="FC3" s="2" t="s">
        <v>445</v>
      </c>
      <c r="FD3" s="2" t="s">
        <v>446</v>
      </c>
      <c r="FE3" s="2" t="s">
        <v>447</v>
      </c>
      <c r="FF3" s="2" t="s">
        <v>445</v>
      </c>
      <c r="FG3" s="2" t="s">
        <v>446</v>
      </c>
      <c r="FH3" s="2" t="s">
        <v>447</v>
      </c>
      <c r="FI3" s="2" t="s">
        <v>445</v>
      </c>
      <c r="FJ3" s="2" t="s">
        <v>446</v>
      </c>
      <c r="FK3" s="2" t="s">
        <v>447</v>
      </c>
      <c r="FL3" s="2" t="s">
        <v>445</v>
      </c>
      <c r="FM3" s="2" t="s">
        <v>446</v>
      </c>
      <c r="FN3" s="2" t="s">
        <v>447</v>
      </c>
      <c r="FO3" s="2" t="s">
        <v>445</v>
      </c>
      <c r="FP3" s="2" t="s">
        <v>446</v>
      </c>
      <c r="FQ3" s="2" t="s">
        <v>447</v>
      </c>
    </row>
    <row r="4" customFormat="false" ht="15" hidden="false" customHeight="false" outlineLevel="0" collapsed="false">
      <c r="A4" s="2" t="n">
        <v>1</v>
      </c>
      <c r="B4" s="2" t="s">
        <v>232</v>
      </c>
      <c r="C4" s="2" t="s">
        <v>80</v>
      </c>
      <c r="D4" s="2" t="s">
        <v>448</v>
      </c>
      <c r="E4" s="2" t="s">
        <v>448</v>
      </c>
      <c r="F4" s="2" t="n">
        <v>14090809.364863</v>
      </c>
      <c r="G4" s="2" t="n">
        <v>0</v>
      </c>
      <c r="H4" s="2" t="n">
        <v>14090809.364863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448</v>
      </c>
      <c r="E5" s="2" t="s">
        <v>448</v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 customFormat="false" ht="15" hidden="false" customHeight="false" outlineLevel="0" collapsed="false">
      <c r="A6" s="2" t="n">
        <v>2</v>
      </c>
      <c r="B6" s="2" t="s">
        <v>449</v>
      </c>
      <c r="C6" s="2" t="s">
        <v>450</v>
      </c>
      <c r="D6" s="2" t="s">
        <v>448</v>
      </c>
      <c r="E6" s="2" t="s">
        <v>448</v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 customFormat="false" ht="15" hidden="false" customHeight="false" outlineLevel="0" collapsed="false">
      <c r="A7" s="2" t="n">
        <v>3</v>
      </c>
      <c r="B7" s="2" t="s">
        <v>451</v>
      </c>
      <c r="C7" s="2" t="s">
        <v>452</v>
      </c>
      <c r="D7" s="2" t="s">
        <v>448</v>
      </c>
      <c r="E7" s="2" t="s">
        <v>448</v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 customFormat="false" ht="15" hidden="false" customHeight="false" outlineLevel="0" collapsed="false">
      <c r="A8" s="2" t="n">
        <v>1</v>
      </c>
      <c r="B8" s="2" t="s">
        <v>128</v>
      </c>
      <c r="C8" s="2" t="s">
        <v>129</v>
      </c>
      <c r="D8" s="2" t="s">
        <v>448</v>
      </c>
      <c r="E8" s="2" t="s">
        <v>448</v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 customFormat="false" ht="15" hidden="false" customHeight="false" outlineLevel="0" collapsed="false">
      <c r="A9" s="2" t="n">
        <v>2</v>
      </c>
      <c r="B9" s="2" t="s">
        <v>453</v>
      </c>
      <c r="C9" s="2" t="s">
        <v>454</v>
      </c>
      <c r="D9" s="2" t="s">
        <v>448</v>
      </c>
      <c r="E9" s="2" t="s">
        <v>448</v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 customFormat="false" ht="15" hidden="false" customHeight="false" outlineLevel="0" collapsed="false">
      <c r="A10" s="2" t="n">
        <v>3</v>
      </c>
      <c r="B10" s="2" t="s">
        <v>455</v>
      </c>
      <c r="C10" s="2" t="s">
        <v>456</v>
      </c>
      <c r="D10" s="2" t="s">
        <v>448</v>
      </c>
      <c r="E10" s="2" t="s">
        <v>448</v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 customFormat="false" ht="15" hidden="false" customHeight="false" outlineLevel="0" collapsed="false">
      <c r="A11" s="2" t="n">
        <v>3</v>
      </c>
      <c r="B11" s="2" t="s">
        <v>457</v>
      </c>
      <c r="C11" s="2" t="s">
        <v>458</v>
      </c>
      <c r="D11" s="2" t="s">
        <v>448</v>
      </c>
      <c r="E11" s="2" t="s">
        <v>448</v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 customFormat="false" ht="15" hidden="false" customHeight="false" outlineLevel="0" collapsed="false">
      <c r="A12" s="2" t="n">
        <v>3</v>
      </c>
      <c r="B12" s="2" t="s">
        <v>459</v>
      </c>
      <c r="C12" s="2" t="s">
        <v>460</v>
      </c>
      <c r="D12" s="2" t="s">
        <v>448</v>
      </c>
      <c r="E12" s="2" t="s">
        <v>448</v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 customFormat="false" ht="15" hidden="false" customHeight="false" outlineLevel="0" collapsed="false">
      <c r="A13" s="2" t="n">
        <v>1</v>
      </c>
      <c r="B13" s="2" t="s">
        <v>131</v>
      </c>
      <c r="C13" s="2" t="s">
        <v>66</v>
      </c>
      <c r="D13" s="2" t="s">
        <v>448</v>
      </c>
      <c r="E13" s="2" t="s">
        <v>448</v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 customFormat="false" ht="15" hidden="false" customHeight="false" outlineLevel="0" collapsed="false">
      <c r="A14" s="2" t="n">
        <v>2</v>
      </c>
      <c r="B14" s="2" t="s">
        <v>461</v>
      </c>
      <c r="C14" s="2" t="s">
        <v>462</v>
      </c>
      <c r="D14" s="2" t="s">
        <v>448</v>
      </c>
      <c r="E14" s="2" t="s">
        <v>448</v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 customFormat="false" ht="15" hidden="false" customHeight="false" outlineLevel="0" collapsed="false">
      <c r="A15" s="2" t="n">
        <v>3</v>
      </c>
      <c r="B15" s="2" t="s">
        <v>463</v>
      </c>
      <c r="C15" s="2" t="s">
        <v>464</v>
      </c>
      <c r="D15" s="2" t="s">
        <v>448</v>
      </c>
      <c r="E15" s="2" t="s">
        <v>448</v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 customFormat="false" ht="15" hidden="false" customHeight="false" outlineLevel="0" collapsed="false">
      <c r="A16" s="2" t="n">
        <v>1</v>
      </c>
      <c r="B16" s="2" t="s">
        <v>133</v>
      </c>
      <c r="C16" s="2" t="s">
        <v>67</v>
      </c>
      <c r="D16" s="2" t="s">
        <v>448</v>
      </c>
      <c r="E16" s="2" t="s">
        <v>448</v>
      </c>
      <c r="F16" s="2" t="n">
        <v>995153.994997104</v>
      </c>
      <c r="G16" s="2" t="n">
        <v>0</v>
      </c>
      <c r="H16" s="2" t="n">
        <v>995153.994997104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 customFormat="false" ht="15" hidden="false" customHeight="false" outlineLevel="0" collapsed="false">
      <c r="A17" s="2" t="n">
        <v>2</v>
      </c>
      <c r="B17" s="2" t="s">
        <v>465</v>
      </c>
      <c r="C17" s="2" t="s">
        <v>466</v>
      </c>
      <c r="D17" s="2" t="s">
        <v>448</v>
      </c>
      <c r="E17" s="2" t="s">
        <v>448</v>
      </c>
      <c r="F17" s="2" t="n">
        <v>103861.325181136</v>
      </c>
      <c r="G17" s="2" t="n">
        <v>0</v>
      </c>
      <c r="H17" s="2" t="n">
        <v>103861.325181136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 customFormat="false" ht="15" hidden="false" customHeight="false" outlineLevel="0" collapsed="false">
      <c r="A18" s="2" t="n">
        <v>3</v>
      </c>
      <c r="B18" s="2" t="s">
        <v>467</v>
      </c>
      <c r="C18" s="2" t="s">
        <v>468</v>
      </c>
      <c r="D18" s="2" t="s">
        <v>448</v>
      </c>
      <c r="E18" s="2" t="s">
        <v>448</v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 customFormat="false" ht="15" hidden="false" customHeight="false" outlineLevel="0" collapsed="false">
      <c r="A19" s="2" t="n">
        <v>3</v>
      </c>
      <c r="B19" s="2" t="s">
        <v>469</v>
      </c>
      <c r="C19" s="2" t="s">
        <v>470</v>
      </c>
      <c r="D19" s="2" t="s">
        <v>448</v>
      </c>
      <c r="E19" s="2" t="s">
        <v>448</v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 customFormat="false" ht="15" hidden="false" customHeight="false" outlineLevel="0" collapsed="false">
      <c r="A20" s="2" t="n">
        <v>3</v>
      </c>
      <c r="B20" s="2" t="s">
        <v>471</v>
      </c>
      <c r="C20" s="2" t="s">
        <v>472</v>
      </c>
      <c r="D20" s="2" t="s">
        <v>448</v>
      </c>
      <c r="E20" s="2" t="s">
        <v>448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 customFormat="false" ht="15" hidden="false" customHeight="false" outlineLevel="0" collapsed="false">
      <c r="A21" s="2" t="n">
        <v>2</v>
      </c>
      <c r="B21" s="2" t="s">
        <v>473</v>
      </c>
      <c r="C21" s="2" t="s">
        <v>474</v>
      </c>
      <c r="D21" s="2" t="s">
        <v>448</v>
      </c>
      <c r="E21" s="2" t="s">
        <v>448</v>
      </c>
      <c r="F21" s="2" t="n">
        <v>456437.910307947</v>
      </c>
      <c r="G21" s="2" t="n">
        <v>0</v>
      </c>
      <c r="H21" s="2" t="n">
        <v>456437.910307947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 customFormat="false" ht="15" hidden="false" customHeight="false" outlineLevel="0" collapsed="false">
      <c r="A22" s="2" t="n">
        <v>3</v>
      </c>
      <c r="B22" s="2" t="s">
        <v>475</v>
      </c>
      <c r="C22" s="2" t="s">
        <v>476</v>
      </c>
      <c r="D22" s="2" t="s">
        <v>448</v>
      </c>
      <c r="E22" s="2" t="s">
        <v>448</v>
      </c>
      <c r="F22" s="2" t="n">
        <v>456437.910307947</v>
      </c>
      <c r="G22" s="2" t="n">
        <v>0</v>
      </c>
      <c r="H22" s="2" t="n">
        <v>456437.910307947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 customFormat="false" ht="15" hidden="false" customHeight="false" outlineLevel="0" collapsed="false">
      <c r="A23" s="2" t="n">
        <v>4</v>
      </c>
      <c r="B23" s="2" t="s">
        <v>477</v>
      </c>
      <c r="C23" s="2" t="s">
        <v>478</v>
      </c>
      <c r="D23" s="2" t="s">
        <v>448</v>
      </c>
      <c r="E23" s="2" t="s">
        <v>448</v>
      </c>
      <c r="F23" s="2" t="n">
        <v>66964.5777502929</v>
      </c>
      <c r="G23" s="2" t="n">
        <v>0</v>
      </c>
      <c r="H23" s="2" t="n">
        <v>66964.5777502929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 customFormat="false" ht="15" hidden="false" customHeight="false" outlineLevel="0" collapsed="false">
      <c r="A24" s="2" t="n">
        <v>4</v>
      </c>
      <c r="B24" s="2" t="s">
        <v>479</v>
      </c>
      <c r="C24" s="2" t="s">
        <v>480</v>
      </c>
      <c r="D24" s="2" t="s">
        <v>448</v>
      </c>
      <c r="E24" s="2" t="s">
        <v>448</v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 customFormat="false" ht="15" hidden="false" customHeight="false" outlineLevel="0" collapsed="false">
      <c r="A25" s="2" t="n">
        <v>4</v>
      </c>
      <c r="B25" s="2" t="s">
        <v>481</v>
      </c>
      <c r="C25" s="2" t="s">
        <v>482</v>
      </c>
      <c r="D25" s="2" t="s">
        <v>448</v>
      </c>
      <c r="E25" s="2" t="s">
        <v>448</v>
      </c>
      <c r="F25" s="2" t="n">
        <v>1638.19702294215</v>
      </c>
      <c r="G25" s="2" t="n">
        <v>0</v>
      </c>
      <c r="H25" s="2" t="n">
        <v>1638.19702294215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 customFormat="false" ht="15" hidden="false" customHeight="false" outlineLevel="0" collapsed="false">
      <c r="A26" s="2" t="n">
        <v>4</v>
      </c>
      <c r="B26" s="2" t="s">
        <v>483</v>
      </c>
      <c r="C26" s="2" t="s">
        <v>484</v>
      </c>
      <c r="D26" s="2" t="s">
        <v>448</v>
      </c>
      <c r="E26" s="2" t="s">
        <v>448</v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 customFormat="false" ht="15" hidden="false" customHeight="false" outlineLevel="0" collapsed="false">
      <c r="A27" s="2" t="n">
        <v>4</v>
      </c>
      <c r="B27" s="2" t="s">
        <v>485</v>
      </c>
      <c r="C27" s="2" t="s">
        <v>486</v>
      </c>
      <c r="D27" s="2" t="s">
        <v>448</v>
      </c>
      <c r="E27" s="2" t="s">
        <v>448</v>
      </c>
      <c r="F27" s="2" t="n">
        <v>32763.9404588429</v>
      </c>
      <c r="G27" s="2" t="n">
        <v>0</v>
      </c>
      <c r="H27" s="2" t="n">
        <v>32763.9404588429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 customFormat="false" ht="15" hidden="false" customHeight="false" outlineLevel="0" collapsed="false">
      <c r="A28" s="2" t="n">
        <v>4</v>
      </c>
      <c r="B28" s="2" t="s">
        <v>487</v>
      </c>
      <c r="C28" s="2" t="s">
        <v>488</v>
      </c>
      <c r="D28" s="2" t="s">
        <v>448</v>
      </c>
      <c r="E28" s="2" t="s">
        <v>448</v>
      </c>
      <c r="F28" s="2" t="n">
        <v>14743.7732064793</v>
      </c>
      <c r="G28" s="2" t="n">
        <v>0</v>
      </c>
      <c r="H28" s="2" t="n">
        <v>14743.7732064793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 customFormat="false" ht="15" hidden="false" customHeight="false" outlineLevel="0" collapsed="false">
      <c r="A29" s="2" t="n">
        <v>4</v>
      </c>
      <c r="B29" s="2" t="s">
        <v>489</v>
      </c>
      <c r="C29" s="2" t="s">
        <v>490</v>
      </c>
      <c r="D29" s="2" t="s">
        <v>448</v>
      </c>
      <c r="E29" s="2" t="s">
        <v>448</v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 customFormat="false" ht="15" hidden="false" customHeight="false" outlineLevel="0" collapsed="false">
      <c r="A30" s="2" t="n">
        <v>2</v>
      </c>
      <c r="B30" s="2" t="s">
        <v>491</v>
      </c>
      <c r="C30" s="2" t="s">
        <v>492</v>
      </c>
      <c r="D30" s="2" t="s">
        <v>448</v>
      </c>
      <c r="E30" s="2" t="s">
        <v>448</v>
      </c>
      <c r="F30" s="2" t="n">
        <v>216055.782125612</v>
      </c>
      <c r="G30" s="2" t="n">
        <v>0</v>
      </c>
      <c r="H30" s="2" t="n">
        <v>216055.782125612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 customFormat="false" ht="15" hidden="false" customHeight="false" outlineLevel="0" collapsed="false">
      <c r="A31" s="2" t="n">
        <v>3</v>
      </c>
      <c r="B31" s="2" t="s">
        <v>493</v>
      </c>
      <c r="C31" s="2" t="s">
        <v>476</v>
      </c>
      <c r="D31" s="2" t="s">
        <v>448</v>
      </c>
      <c r="E31" s="2" t="s">
        <v>448</v>
      </c>
      <c r="F31" s="2" t="n">
        <v>216055.782125612</v>
      </c>
      <c r="G31" s="2" t="n">
        <v>0</v>
      </c>
      <c r="H31" s="2" t="n">
        <v>216055.782125612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 customFormat="false" ht="15" hidden="false" customHeight="false" outlineLevel="0" collapsed="false">
      <c r="A32" s="2" t="n">
        <v>4</v>
      </c>
      <c r="B32" s="2" t="s">
        <v>494</v>
      </c>
      <c r="C32" s="2" t="s">
        <v>478</v>
      </c>
      <c r="D32" s="2" t="s">
        <v>448</v>
      </c>
      <c r="E32" s="2" t="s">
        <v>448</v>
      </c>
      <c r="F32" s="2" t="n">
        <v>44812.4179620972</v>
      </c>
      <c r="G32" s="2" t="n">
        <v>0</v>
      </c>
      <c r="H32" s="2" t="n">
        <v>44812.4179620972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 customFormat="false" ht="15" hidden="false" customHeight="false" outlineLevel="0" collapsed="false">
      <c r="A33" s="2" t="n">
        <v>4</v>
      </c>
      <c r="B33" s="2" t="s">
        <v>495</v>
      </c>
      <c r="C33" s="2" t="s">
        <v>480</v>
      </c>
      <c r="D33" s="2" t="s">
        <v>448</v>
      </c>
      <c r="E33" s="2" t="s">
        <v>448</v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 customFormat="false" ht="15" hidden="false" customHeight="false" outlineLevel="0" collapsed="false">
      <c r="A34" s="2" t="n">
        <v>4</v>
      </c>
      <c r="B34" s="2" t="s">
        <v>496</v>
      </c>
      <c r="C34" s="2" t="s">
        <v>484</v>
      </c>
      <c r="D34" s="2" t="s">
        <v>448</v>
      </c>
      <c r="E34" s="2" t="s">
        <v>448</v>
      </c>
      <c r="F34" s="2" t="n">
        <v>43639.8642089954</v>
      </c>
      <c r="G34" s="2" t="n">
        <v>0</v>
      </c>
      <c r="H34" s="2" t="n">
        <v>43639.8642089954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 customFormat="false" ht="15" hidden="false" customHeight="false" outlineLevel="0" collapsed="false">
      <c r="A35" s="2" t="n">
        <v>4</v>
      </c>
      <c r="B35" s="2" t="s">
        <v>497</v>
      </c>
      <c r="C35" s="2" t="s">
        <v>486</v>
      </c>
      <c r="D35" s="2" t="s">
        <v>448</v>
      </c>
      <c r="E35" s="2" t="s">
        <v>448</v>
      </c>
      <c r="F35" s="2" t="n">
        <v>29093.242805997</v>
      </c>
      <c r="G35" s="2" t="n">
        <v>0</v>
      </c>
      <c r="H35" s="2" t="n">
        <v>29093.242805997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 customFormat="false" ht="15" hidden="false" customHeight="false" outlineLevel="0" collapsed="false">
      <c r="A36" s="2" t="n">
        <v>2</v>
      </c>
      <c r="B36" s="2" t="s">
        <v>498</v>
      </c>
      <c r="C36" s="2" t="s">
        <v>499</v>
      </c>
      <c r="D36" s="2" t="s">
        <v>448</v>
      </c>
      <c r="E36" s="2" t="s">
        <v>448</v>
      </c>
      <c r="F36" s="2" t="n">
        <v>17935.9456835982</v>
      </c>
      <c r="G36" s="2" t="n">
        <v>0</v>
      </c>
      <c r="H36" s="2" t="n">
        <v>17935.9456835982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 customFormat="false" ht="15" hidden="false" customHeight="false" outlineLevel="0" collapsed="false">
      <c r="A37" s="2" t="n">
        <v>3</v>
      </c>
      <c r="B37" s="2" t="s">
        <v>500</v>
      </c>
      <c r="C37" s="2" t="s">
        <v>501</v>
      </c>
      <c r="D37" s="2" t="s">
        <v>448</v>
      </c>
      <c r="E37" s="2" t="s">
        <v>448</v>
      </c>
      <c r="F37" s="2" t="n">
        <v>5818.64856119939</v>
      </c>
      <c r="G37" s="2" t="n">
        <v>0</v>
      </c>
      <c r="H37" s="2" t="n">
        <v>5818.64856119939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 customFormat="false" ht="15" hidden="false" customHeight="false" outlineLevel="0" collapsed="false">
      <c r="A38" s="2" t="n">
        <v>3</v>
      </c>
      <c r="B38" s="2" t="s">
        <v>502</v>
      </c>
      <c r="C38" s="2" t="s">
        <v>503</v>
      </c>
      <c r="D38" s="2" t="s">
        <v>448</v>
      </c>
      <c r="E38" s="2" t="s">
        <v>448</v>
      </c>
      <c r="F38" s="2" t="n">
        <v>5818.64856119939</v>
      </c>
      <c r="G38" s="2" t="n">
        <v>0</v>
      </c>
      <c r="H38" s="2" t="n">
        <v>5818.64856119939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 customFormat="false" ht="15" hidden="false" customHeight="false" outlineLevel="0" collapsed="false">
      <c r="A39" s="2" t="n">
        <v>3</v>
      </c>
      <c r="B39" s="2" t="s">
        <v>504</v>
      </c>
      <c r="C39" s="2" t="s">
        <v>505</v>
      </c>
      <c r="D39" s="2" t="s">
        <v>448</v>
      </c>
      <c r="E39" s="2" t="s">
        <v>448</v>
      </c>
      <c r="F39" s="2" t="n">
        <v>5818.64856119939</v>
      </c>
      <c r="G39" s="2" t="n">
        <v>0</v>
      </c>
      <c r="H39" s="2" t="n">
        <v>5818.64856119939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 customFormat="false" ht="15" hidden="false" customHeight="false" outlineLevel="0" collapsed="false">
      <c r="A40" s="2" t="n">
        <v>3</v>
      </c>
      <c r="B40" s="2" t="s">
        <v>506</v>
      </c>
      <c r="C40" s="2" t="s">
        <v>507</v>
      </c>
      <c r="D40" s="2" t="s">
        <v>448</v>
      </c>
      <c r="E40" s="2" t="s">
        <v>448</v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 customFormat="false" ht="15" hidden="false" customHeight="false" outlineLevel="0" collapsed="false">
      <c r="A41" s="2" t="n">
        <v>2</v>
      </c>
      <c r="B41" s="2" t="s">
        <v>508</v>
      </c>
      <c r="C41" s="2" t="s">
        <v>509</v>
      </c>
      <c r="D41" s="2" t="s">
        <v>448</v>
      </c>
      <c r="E41" s="2" t="s">
        <v>448</v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 customFormat="false" ht="15" hidden="false" customHeight="false" outlineLevel="0" collapsed="false">
      <c r="A42" s="2" t="n">
        <v>3</v>
      </c>
      <c r="B42" s="2" t="s">
        <v>510</v>
      </c>
      <c r="C42" s="2" t="s">
        <v>511</v>
      </c>
      <c r="D42" s="2" t="s">
        <v>448</v>
      </c>
      <c r="E42" s="2" t="s">
        <v>448</v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 customFormat="false" ht="15" hidden="false" customHeight="false" outlineLevel="0" collapsed="false">
      <c r="A43" s="2" t="n">
        <v>4</v>
      </c>
      <c r="B43" s="2" t="s">
        <v>512</v>
      </c>
      <c r="C43" s="2" t="s">
        <v>513</v>
      </c>
      <c r="D43" s="2" t="s">
        <v>448</v>
      </c>
      <c r="E43" s="2" t="s">
        <v>448</v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 customFormat="false" ht="15" hidden="false" customHeight="false" outlineLevel="0" collapsed="false">
      <c r="A44" s="2" t="n">
        <v>4</v>
      </c>
      <c r="B44" s="2" t="s">
        <v>514</v>
      </c>
      <c r="C44" s="2" t="s">
        <v>515</v>
      </c>
      <c r="D44" s="2" t="s">
        <v>448</v>
      </c>
      <c r="E44" s="2" t="s">
        <v>448</v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 customFormat="false" ht="15" hidden="false" customHeight="false" outlineLevel="0" collapsed="false">
      <c r="A45" s="2" t="n">
        <v>4</v>
      </c>
      <c r="B45" s="2" t="s">
        <v>516</v>
      </c>
      <c r="C45" s="2" t="s">
        <v>517</v>
      </c>
      <c r="D45" s="2" t="s">
        <v>448</v>
      </c>
      <c r="E45" s="2" t="s">
        <v>448</v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 customFormat="false" ht="15" hidden="false" customHeight="false" outlineLevel="0" collapsed="false">
      <c r="A46" s="2" t="n">
        <v>4</v>
      </c>
      <c r="B46" s="2" t="s">
        <v>518</v>
      </c>
      <c r="C46" s="2" t="s">
        <v>519</v>
      </c>
      <c r="D46" s="2" t="s">
        <v>448</v>
      </c>
      <c r="E46" s="2" t="s">
        <v>448</v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 customFormat="false" ht="15" hidden="false" customHeight="false" outlineLevel="0" collapsed="false">
      <c r="A47" s="2" t="n">
        <v>4</v>
      </c>
      <c r="B47" s="2" t="s">
        <v>520</v>
      </c>
      <c r="C47" s="2" t="s">
        <v>521</v>
      </c>
      <c r="D47" s="2" t="s">
        <v>448</v>
      </c>
      <c r="E47" s="2" t="s">
        <v>448</v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 customFormat="false" ht="15" hidden="false" customHeight="false" outlineLevel="0" collapsed="false">
      <c r="A48" s="2" t="n">
        <v>4</v>
      </c>
      <c r="B48" s="2" t="s">
        <v>522</v>
      </c>
      <c r="C48" s="2" t="s">
        <v>523</v>
      </c>
      <c r="D48" s="2" t="s">
        <v>448</v>
      </c>
      <c r="E48" s="2" t="s">
        <v>448</v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 customFormat="false" ht="15" hidden="false" customHeight="false" outlineLevel="0" collapsed="false">
      <c r="A49" s="2" t="n">
        <v>4</v>
      </c>
      <c r="B49" s="2" t="s">
        <v>524</v>
      </c>
      <c r="C49" s="2" t="s">
        <v>525</v>
      </c>
      <c r="D49" s="2" t="s">
        <v>448</v>
      </c>
      <c r="E49" s="2" t="s">
        <v>448</v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 customFormat="false" ht="15" hidden="false" customHeight="false" outlineLevel="0" collapsed="false">
      <c r="A50" s="2" t="n">
        <v>4</v>
      </c>
      <c r="B50" s="2" t="s">
        <v>526</v>
      </c>
      <c r="C50" s="2" t="s">
        <v>527</v>
      </c>
      <c r="D50" s="2" t="s">
        <v>448</v>
      </c>
      <c r="E50" s="2" t="s">
        <v>448</v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 customFormat="false" ht="15" hidden="false" customHeight="false" outlineLevel="0" collapsed="false">
      <c r="A51" s="2" t="n">
        <v>4</v>
      </c>
      <c r="B51" s="2" t="s">
        <v>528</v>
      </c>
      <c r="C51" s="2" t="s">
        <v>529</v>
      </c>
      <c r="D51" s="2" t="s">
        <v>448</v>
      </c>
      <c r="E51" s="2" t="s">
        <v>448</v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 customFormat="false" ht="15" hidden="false" customHeight="false" outlineLevel="0" collapsed="false">
      <c r="A52" s="2" t="n">
        <v>4</v>
      </c>
      <c r="B52" s="2" t="s">
        <v>530</v>
      </c>
      <c r="C52" s="2" t="s">
        <v>531</v>
      </c>
      <c r="D52" s="2" t="s">
        <v>448</v>
      </c>
      <c r="E52" s="2" t="s">
        <v>448</v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 customFormat="false" ht="15" hidden="false" customHeight="false" outlineLevel="0" collapsed="false">
      <c r="A53" s="2" t="n">
        <v>3</v>
      </c>
      <c r="B53" s="2" t="s">
        <v>532</v>
      </c>
      <c r="C53" s="2" t="s">
        <v>533</v>
      </c>
      <c r="D53" s="2" t="s">
        <v>448</v>
      </c>
      <c r="E53" s="2" t="s">
        <v>448</v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 customFormat="false" ht="15" hidden="false" customHeight="false" outlineLevel="0" collapsed="false">
      <c r="A54" s="2" t="n">
        <v>4</v>
      </c>
      <c r="B54" s="2" t="s">
        <v>534</v>
      </c>
      <c r="C54" s="2" t="s">
        <v>535</v>
      </c>
      <c r="D54" s="2" t="s">
        <v>448</v>
      </c>
      <c r="E54" s="2" t="s">
        <v>448</v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 customFormat="false" ht="15" hidden="false" customHeight="false" outlineLevel="0" collapsed="false">
      <c r="A55" s="2" t="n">
        <v>4</v>
      </c>
      <c r="B55" s="2" t="s">
        <v>536</v>
      </c>
      <c r="C55" s="2" t="s">
        <v>537</v>
      </c>
      <c r="D55" s="2" t="s">
        <v>448</v>
      </c>
      <c r="E55" s="2" t="s">
        <v>448</v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 customFormat="false" ht="15" hidden="false" customHeight="false" outlineLevel="0" collapsed="false">
      <c r="A56" s="2" t="n">
        <v>3</v>
      </c>
      <c r="B56" s="2" t="s">
        <v>538</v>
      </c>
      <c r="C56" s="2" t="s">
        <v>539</v>
      </c>
      <c r="D56" s="2" t="s">
        <v>448</v>
      </c>
      <c r="E56" s="2" t="s">
        <v>448</v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 customFormat="false" ht="15" hidden="false" customHeight="false" outlineLevel="0" collapsed="false">
      <c r="A57" s="2" t="n">
        <v>4</v>
      </c>
      <c r="B57" s="2" t="s">
        <v>540</v>
      </c>
      <c r="C57" s="2" t="s">
        <v>515</v>
      </c>
      <c r="D57" s="2" t="s">
        <v>448</v>
      </c>
      <c r="E57" s="2" t="s">
        <v>448</v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 customFormat="false" ht="15" hidden="false" customHeight="false" outlineLevel="0" collapsed="false">
      <c r="A58" s="2" t="n">
        <v>4</v>
      </c>
      <c r="B58" s="2" t="s">
        <v>541</v>
      </c>
      <c r="C58" s="2" t="s">
        <v>517</v>
      </c>
      <c r="D58" s="2" t="s">
        <v>448</v>
      </c>
      <c r="E58" s="2" t="s">
        <v>448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 customFormat="false" ht="15" hidden="false" customHeight="false" outlineLevel="0" collapsed="false">
      <c r="A59" s="2" t="n">
        <v>4</v>
      </c>
      <c r="B59" s="2" t="s">
        <v>542</v>
      </c>
      <c r="C59" s="2" t="s">
        <v>543</v>
      </c>
      <c r="D59" s="2" t="s">
        <v>448</v>
      </c>
      <c r="E59" s="2" t="s">
        <v>448</v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 customFormat="false" ht="15" hidden="false" customHeight="false" outlineLevel="0" collapsed="false">
      <c r="A60" s="2" t="n">
        <v>4</v>
      </c>
      <c r="B60" s="2" t="s">
        <v>544</v>
      </c>
      <c r="C60" s="2" t="s">
        <v>545</v>
      </c>
      <c r="D60" s="2" t="s">
        <v>448</v>
      </c>
      <c r="E60" s="2" t="s">
        <v>448</v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 customFormat="false" ht="15" hidden="false" customHeight="false" outlineLevel="0" collapsed="false">
      <c r="A61" s="2" t="n">
        <v>4</v>
      </c>
      <c r="B61" s="2" t="s">
        <v>546</v>
      </c>
      <c r="C61" s="2" t="s">
        <v>547</v>
      </c>
      <c r="D61" s="2" t="s">
        <v>448</v>
      </c>
      <c r="E61" s="2" t="s">
        <v>448</v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 customFormat="false" ht="15" hidden="false" customHeight="false" outlineLevel="0" collapsed="false">
      <c r="A62" s="2" t="n">
        <v>3</v>
      </c>
      <c r="B62" s="2" t="s">
        <v>548</v>
      </c>
      <c r="C62" s="2" t="s">
        <v>549</v>
      </c>
      <c r="D62" s="2" t="s">
        <v>448</v>
      </c>
      <c r="E62" s="2" t="s">
        <v>448</v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 customFormat="false" ht="15" hidden="false" customHeight="false" outlineLevel="0" collapsed="false">
      <c r="A63" s="2" t="n">
        <v>4</v>
      </c>
      <c r="B63" s="2" t="s">
        <v>550</v>
      </c>
      <c r="C63" s="2" t="s">
        <v>551</v>
      </c>
      <c r="D63" s="2" t="s">
        <v>448</v>
      </c>
      <c r="E63" s="2" t="s">
        <v>448</v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 customFormat="false" ht="15" hidden="false" customHeight="false" outlineLevel="0" collapsed="false">
      <c r="A64" s="2" t="n">
        <v>4</v>
      </c>
      <c r="B64" s="2" t="s">
        <v>552</v>
      </c>
      <c r="C64" s="2" t="s">
        <v>553</v>
      </c>
      <c r="D64" s="2" t="s">
        <v>448</v>
      </c>
      <c r="E64" s="2" t="s">
        <v>448</v>
      </c>
      <c r="F64" s="2" t="n">
        <v>7500</v>
      </c>
      <c r="G64" s="2" t="n">
        <v>0</v>
      </c>
      <c r="H64" s="2" t="n">
        <v>7500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 customFormat="false" ht="15" hidden="false" customHeight="false" outlineLevel="0" collapsed="false">
      <c r="A65" s="2" t="n">
        <v>4</v>
      </c>
      <c r="B65" s="2" t="s">
        <v>554</v>
      </c>
      <c r="C65" s="2" t="s">
        <v>555</v>
      </c>
      <c r="D65" s="2" t="s">
        <v>448</v>
      </c>
      <c r="E65" s="2" t="s">
        <v>448</v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 customFormat="false" ht="15" hidden="false" customHeight="false" outlineLevel="0" collapsed="false">
      <c r="A66" s="2" t="n">
        <v>4</v>
      </c>
      <c r="B66" s="2" t="s">
        <v>556</v>
      </c>
      <c r="C66" s="2" t="s">
        <v>557</v>
      </c>
      <c r="D66" s="2" t="s">
        <v>448</v>
      </c>
      <c r="E66" s="2" t="s">
        <v>448</v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 customFormat="false" ht="15" hidden="false" customHeight="false" outlineLevel="0" collapsed="false">
      <c r="A67" s="2" t="n">
        <v>3</v>
      </c>
      <c r="B67" s="2" t="s">
        <v>558</v>
      </c>
      <c r="C67" s="2" t="s">
        <v>559</v>
      </c>
      <c r="D67" s="2" t="s">
        <v>448</v>
      </c>
      <c r="E67" s="2" t="s">
        <v>448</v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 customFormat="false" ht="15" hidden="false" customHeight="false" outlineLevel="0" collapsed="false">
      <c r="A68" s="2" t="n">
        <v>4</v>
      </c>
      <c r="B68" s="2" t="s">
        <v>560</v>
      </c>
      <c r="C68" s="2" t="s">
        <v>513</v>
      </c>
      <c r="D68" s="2" t="s">
        <v>448</v>
      </c>
      <c r="E68" s="2" t="s">
        <v>448</v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 customFormat="false" ht="15" hidden="false" customHeight="false" outlineLevel="0" collapsed="false">
      <c r="A69" s="2" t="n">
        <v>4</v>
      </c>
      <c r="B69" s="2" t="s">
        <v>561</v>
      </c>
      <c r="C69" s="2" t="s">
        <v>515</v>
      </c>
      <c r="D69" s="2" t="s">
        <v>448</v>
      </c>
      <c r="E69" s="2" t="s">
        <v>448</v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 customFormat="false" ht="15" hidden="false" customHeight="false" outlineLevel="0" collapsed="false">
      <c r="A70" s="2" t="n">
        <v>4</v>
      </c>
      <c r="B70" s="2" t="s">
        <v>562</v>
      </c>
      <c r="C70" s="2" t="s">
        <v>517</v>
      </c>
      <c r="D70" s="2" t="s">
        <v>448</v>
      </c>
      <c r="E70" s="2" t="s">
        <v>448</v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 customFormat="false" ht="15" hidden="false" customHeight="false" outlineLevel="0" collapsed="false">
      <c r="A71" s="2" t="n">
        <v>4</v>
      </c>
      <c r="B71" s="2" t="s">
        <v>563</v>
      </c>
      <c r="C71" s="2" t="s">
        <v>521</v>
      </c>
      <c r="D71" s="2" t="s">
        <v>448</v>
      </c>
      <c r="E71" s="2" t="s">
        <v>448</v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 customFormat="false" ht="15" hidden="false" customHeight="false" outlineLevel="0" collapsed="false">
      <c r="A72" s="2" t="n">
        <v>2</v>
      </c>
      <c r="B72" s="2" t="s">
        <v>564</v>
      </c>
      <c r="C72" s="2" t="s">
        <v>565</v>
      </c>
      <c r="D72" s="2" t="s">
        <v>448</v>
      </c>
      <c r="E72" s="2" t="s">
        <v>448</v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 customFormat="false" ht="15" hidden="false" customHeight="false" outlineLevel="0" collapsed="false">
      <c r="A73" s="2" t="n">
        <v>3</v>
      </c>
      <c r="B73" s="2" t="s">
        <v>566</v>
      </c>
      <c r="C73" s="2" t="s">
        <v>567</v>
      </c>
      <c r="D73" s="2" t="s">
        <v>448</v>
      </c>
      <c r="E73" s="2" t="s">
        <v>448</v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 customFormat="false" ht="15" hidden="false" customHeight="false" outlineLevel="0" collapsed="false">
      <c r="A74" s="2" t="n">
        <v>2</v>
      </c>
      <c r="B74" s="2" t="s">
        <v>568</v>
      </c>
      <c r="C74" s="2" t="s">
        <v>569</v>
      </c>
      <c r="D74" s="2" t="s">
        <v>448</v>
      </c>
      <c r="E74" s="2" t="s">
        <v>448</v>
      </c>
      <c r="F74" s="2" t="n">
        <v>24392.0316988118</v>
      </c>
      <c r="G74" s="2" t="n">
        <v>0</v>
      </c>
      <c r="H74" s="2" t="n">
        <v>24392.0316988118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 customFormat="false" ht="15" hidden="false" customHeight="false" outlineLevel="0" collapsed="false">
      <c r="A75" s="2" t="n">
        <v>3</v>
      </c>
      <c r="B75" s="2" t="s">
        <v>570</v>
      </c>
      <c r="C75" s="2" t="s">
        <v>571</v>
      </c>
      <c r="D75" s="2" t="s">
        <v>448</v>
      </c>
      <c r="E75" s="2" t="s">
        <v>448</v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 customFormat="false" ht="15" hidden="false" customHeight="false" outlineLevel="0" collapsed="false">
      <c r="A76" s="2" t="n">
        <v>3</v>
      </c>
      <c r="B76" s="2" t="s">
        <v>572</v>
      </c>
      <c r="C76" s="2" t="s">
        <v>573</v>
      </c>
      <c r="D76" s="2" t="s">
        <v>448</v>
      </c>
      <c r="E76" s="2" t="s">
        <v>448</v>
      </c>
      <c r="F76" s="2" t="n">
        <v>19392.0316988118</v>
      </c>
      <c r="G76" s="2" t="n">
        <v>0</v>
      </c>
      <c r="H76" s="2" t="n">
        <v>19392.0316988118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 customFormat="false" ht="15" hidden="false" customHeight="false" outlineLevel="0" collapsed="false">
      <c r="A77" s="2" t="n">
        <v>1</v>
      </c>
      <c r="B77" s="2" t="s">
        <v>135</v>
      </c>
      <c r="C77" s="2" t="s">
        <v>137</v>
      </c>
      <c r="D77" s="2" t="s">
        <v>448</v>
      </c>
      <c r="E77" s="2" t="s">
        <v>448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 customFormat="false" ht="15" hidden="false" customHeight="false" outlineLevel="0" collapsed="false">
      <c r="A78" s="2" t="n">
        <v>2</v>
      </c>
      <c r="B78" s="2" t="s">
        <v>574</v>
      </c>
      <c r="C78" s="2" t="s">
        <v>575</v>
      </c>
      <c r="D78" s="2" t="s">
        <v>448</v>
      </c>
      <c r="E78" s="2" t="s">
        <v>448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 customFormat="false" ht="15" hidden="false" customHeight="false" outlineLevel="0" collapsed="false">
      <c r="A79" s="2" t="n">
        <v>3</v>
      </c>
      <c r="B79" s="2" t="s">
        <v>576</v>
      </c>
      <c r="C79" s="2" t="s">
        <v>577</v>
      </c>
      <c r="D79" s="2" t="s">
        <v>448</v>
      </c>
      <c r="E79" s="2" t="s">
        <v>448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 customFormat="false" ht="15" hidden="false" customHeight="false" outlineLevel="0" collapsed="false">
      <c r="A80" s="2" t="n">
        <v>3</v>
      </c>
      <c r="B80" s="2" t="s">
        <v>578</v>
      </c>
      <c r="C80" s="2" t="s">
        <v>579</v>
      </c>
      <c r="D80" s="2" t="s">
        <v>448</v>
      </c>
      <c r="E80" s="2" t="s">
        <v>448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 customFormat="false" ht="15" hidden="false" customHeight="false" outlineLevel="0" collapsed="false">
      <c r="A81" s="2" t="n">
        <v>3</v>
      </c>
      <c r="B81" s="2" t="s">
        <v>580</v>
      </c>
      <c r="C81" s="2" t="s">
        <v>581</v>
      </c>
      <c r="D81" s="2" t="s">
        <v>448</v>
      </c>
      <c r="E81" s="2" t="s">
        <v>448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 customFormat="false" ht="15" hidden="false" customHeight="false" outlineLevel="0" collapsed="false">
      <c r="A82" s="2" t="n">
        <v>1</v>
      </c>
      <c r="B82" s="2" t="s">
        <v>139</v>
      </c>
      <c r="C82" s="2" t="s">
        <v>140</v>
      </c>
      <c r="D82" s="2" t="s">
        <v>448</v>
      </c>
      <c r="E82" s="2" t="s">
        <v>448</v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 customFormat="false" ht="15" hidden="false" customHeight="false" outlineLevel="0" collapsed="false">
      <c r="A83" s="2" t="n">
        <v>2</v>
      </c>
      <c r="B83" s="2" t="s">
        <v>582</v>
      </c>
      <c r="C83" s="2" t="s">
        <v>583</v>
      </c>
      <c r="D83" s="2" t="s">
        <v>448</v>
      </c>
      <c r="E83" s="2" t="s">
        <v>448</v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 customFormat="false" ht="15" hidden="false" customHeight="false" outlineLevel="0" collapsed="false">
      <c r="A84" s="2" t="n">
        <v>2</v>
      </c>
      <c r="B84" s="2" t="s">
        <v>584</v>
      </c>
      <c r="C84" s="2" t="s">
        <v>585</v>
      </c>
      <c r="D84" s="2" t="s">
        <v>448</v>
      </c>
      <c r="E84" s="2" t="s">
        <v>448</v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 customFormat="false" ht="15" hidden="false" customHeight="false" outlineLevel="0" collapsed="false">
      <c r="A85" s="2" t="n">
        <v>2</v>
      </c>
      <c r="B85" s="2" t="s">
        <v>586</v>
      </c>
      <c r="C85" s="2" t="s">
        <v>587</v>
      </c>
      <c r="D85" s="2" t="s">
        <v>448</v>
      </c>
      <c r="E85" s="2" t="s">
        <v>448</v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 customFormat="false" ht="15" hidden="false" customHeight="false" outlineLevel="0" collapsed="false">
      <c r="A86" s="2" t="n">
        <v>2</v>
      </c>
      <c r="B86" s="2" t="s">
        <v>588</v>
      </c>
      <c r="C86" s="2" t="s">
        <v>589</v>
      </c>
      <c r="D86" s="2" t="s">
        <v>448</v>
      </c>
      <c r="E86" s="2" t="s">
        <v>448</v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 customFormat="false" ht="15" hidden="false" customHeight="false" outlineLevel="0" collapsed="false">
      <c r="A87" s="2" t="n">
        <v>1</v>
      </c>
      <c r="B87" s="2" t="s">
        <v>142</v>
      </c>
      <c r="C87" s="2" t="s">
        <v>83</v>
      </c>
      <c r="D87" s="2" t="s">
        <v>448</v>
      </c>
      <c r="E87" s="2" t="s">
        <v>448</v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 customFormat="false" ht="15" hidden="false" customHeight="false" outlineLevel="0" collapsed="false">
      <c r="A88" s="2" t="n">
        <v>2</v>
      </c>
      <c r="B88" s="2" t="s">
        <v>590</v>
      </c>
      <c r="C88" s="2" t="s">
        <v>591</v>
      </c>
      <c r="D88" s="2" t="s">
        <v>448</v>
      </c>
      <c r="E88" s="2" t="s">
        <v>448</v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 customFormat="false" ht="15" hidden="false" customHeight="false" outlineLevel="0" collapsed="false">
      <c r="A89" s="2" t="n">
        <v>2</v>
      </c>
      <c r="B89" s="2" t="s">
        <v>592</v>
      </c>
      <c r="C89" s="2" t="s">
        <v>593</v>
      </c>
      <c r="D89" s="2" t="s">
        <v>448</v>
      </c>
      <c r="E89" s="2" t="s">
        <v>448</v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 customFormat="false" ht="15" hidden="false" customHeight="false" outlineLevel="0" collapsed="false">
      <c r="A90" s="2" t="n">
        <v>2</v>
      </c>
      <c r="B90" s="2" t="s">
        <v>594</v>
      </c>
      <c r="C90" s="2" t="s">
        <v>595</v>
      </c>
      <c r="D90" s="2" t="s">
        <v>448</v>
      </c>
      <c r="E90" s="2" t="s">
        <v>448</v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 customFormat="false" ht="15" hidden="false" customHeight="false" outlineLevel="0" collapsed="false">
      <c r="A91" s="2" t="n">
        <v>2</v>
      </c>
      <c r="B91" s="2" t="s">
        <v>596</v>
      </c>
      <c r="C91" s="2" t="s">
        <v>597</v>
      </c>
      <c r="D91" s="2" t="s">
        <v>448</v>
      </c>
      <c r="E91" s="2" t="s">
        <v>448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 customFormat="false" ht="15" hidden="false" customHeight="false" outlineLevel="0" collapsed="false">
      <c r="A92" s="2" t="n">
        <v>2</v>
      </c>
      <c r="B92" s="2" t="s">
        <v>598</v>
      </c>
      <c r="C92" s="2" t="s">
        <v>599</v>
      </c>
      <c r="D92" s="2" t="s">
        <v>448</v>
      </c>
      <c r="E92" s="2" t="s">
        <v>448</v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 customFormat="false" ht="15" hidden="false" customHeight="false" outlineLevel="0" collapsed="false">
      <c r="A93" s="2" t="n">
        <v>1</v>
      </c>
      <c r="B93" s="2" t="s">
        <v>144</v>
      </c>
      <c r="C93" s="2" t="s">
        <v>145</v>
      </c>
      <c r="D93" s="2" t="s">
        <v>448</v>
      </c>
      <c r="E93" s="2" t="s">
        <v>448</v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 customFormat="false" ht="15" hidden="false" customHeight="false" outlineLevel="0" collapsed="false">
      <c r="A94" s="2" t="n">
        <v>2</v>
      </c>
      <c r="B94" s="2" t="s">
        <v>600</v>
      </c>
      <c r="C94" s="2" t="s">
        <v>601</v>
      </c>
      <c r="D94" s="2" t="s">
        <v>448</v>
      </c>
      <c r="E94" s="2" t="s">
        <v>448</v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 customFormat="false" ht="15" hidden="false" customHeight="false" outlineLevel="0" collapsed="false">
      <c r="A95" s="2" t="n">
        <v>2</v>
      </c>
      <c r="B95" s="2" t="s">
        <v>602</v>
      </c>
      <c r="C95" s="2" t="s">
        <v>603</v>
      </c>
      <c r="D95" s="2" t="s">
        <v>448</v>
      </c>
      <c r="E95" s="2" t="s">
        <v>448</v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 customFormat="false" ht="15" hidden="false" customHeight="false" outlineLevel="0" collapsed="false">
      <c r="A96" s="2" t="n">
        <v>2</v>
      </c>
      <c r="B96" s="2" t="s">
        <v>604</v>
      </c>
      <c r="C96" s="2" t="s">
        <v>605</v>
      </c>
      <c r="D96" s="2" t="s">
        <v>448</v>
      </c>
      <c r="E96" s="2" t="s">
        <v>448</v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 customFormat="false" ht="15" hidden="false" customHeight="false" outlineLevel="0" collapsed="false">
      <c r="A97" s="2" t="n">
        <v>2</v>
      </c>
      <c r="B97" s="2" t="s">
        <v>606</v>
      </c>
      <c r="C97" s="2" t="s">
        <v>607</v>
      </c>
      <c r="D97" s="2" t="s">
        <v>448</v>
      </c>
      <c r="E97" s="2" t="s">
        <v>448</v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 customFormat="false" ht="15" hidden="false" customHeight="false" outlineLevel="0" collapsed="false">
      <c r="A98" s="2" t="n">
        <v>1</v>
      </c>
      <c r="B98" s="2" t="s">
        <v>147</v>
      </c>
      <c r="C98" s="2" t="s">
        <v>69</v>
      </c>
      <c r="D98" s="2" t="s">
        <v>448</v>
      </c>
      <c r="E98" s="2" t="s">
        <v>448</v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 customFormat="false" ht="15" hidden="false" customHeight="false" outlineLevel="0" collapsed="false">
      <c r="A99" s="2" t="n">
        <v>2</v>
      </c>
      <c r="B99" s="2" t="s">
        <v>608</v>
      </c>
      <c r="C99" s="2" t="s">
        <v>609</v>
      </c>
      <c r="D99" s="2" t="s">
        <v>448</v>
      </c>
      <c r="E99" s="2" t="s">
        <v>448</v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 customFormat="false" ht="15" hidden="false" customHeight="false" outlineLevel="0" collapsed="false">
      <c r="A100" s="2" t="n">
        <v>3</v>
      </c>
      <c r="B100" s="2" t="s">
        <v>610</v>
      </c>
      <c r="C100" s="2" t="s">
        <v>611</v>
      </c>
      <c r="D100" s="2" t="s">
        <v>448</v>
      </c>
      <c r="E100" s="2" t="s">
        <v>448</v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 customFormat="false" ht="15" hidden="false" customHeight="false" outlineLevel="0" collapsed="false">
      <c r="A101" s="2" t="n">
        <v>3</v>
      </c>
      <c r="B101" s="2" t="s">
        <v>612</v>
      </c>
      <c r="C101" s="2" t="s">
        <v>613</v>
      </c>
      <c r="D101" s="2" t="s">
        <v>448</v>
      </c>
      <c r="E101" s="2" t="s">
        <v>448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 customFormat="false" ht="15" hidden="false" customHeight="false" outlineLevel="0" collapsed="false">
      <c r="A102" s="2" t="n">
        <v>3</v>
      </c>
      <c r="B102" s="2" t="s">
        <v>614</v>
      </c>
      <c r="C102" s="2" t="s">
        <v>615</v>
      </c>
      <c r="D102" s="2" t="s">
        <v>448</v>
      </c>
      <c r="E102" s="2" t="s">
        <v>448</v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 customFormat="false" ht="15" hidden="false" customHeight="false" outlineLevel="0" collapsed="false">
      <c r="A103" s="2" t="n">
        <v>3</v>
      </c>
      <c r="B103" s="2" t="s">
        <v>616</v>
      </c>
      <c r="C103" s="2" t="s">
        <v>617</v>
      </c>
      <c r="D103" s="2" t="s">
        <v>448</v>
      </c>
      <c r="E103" s="2" t="s">
        <v>448</v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 customFormat="false" ht="15" hidden="false" customHeight="false" outlineLevel="0" collapsed="false">
      <c r="A104" s="2" t="n">
        <v>3</v>
      </c>
      <c r="B104" s="2" t="s">
        <v>618</v>
      </c>
      <c r="C104" s="2" t="s">
        <v>619</v>
      </c>
      <c r="D104" s="2" t="s">
        <v>448</v>
      </c>
      <c r="E104" s="2" t="s">
        <v>448</v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 customFormat="false" ht="15" hidden="false" customHeight="false" outlineLevel="0" collapsed="false">
      <c r="A105" s="2" t="n">
        <v>3</v>
      </c>
      <c r="B105" s="2" t="s">
        <v>620</v>
      </c>
      <c r="C105" s="2" t="s">
        <v>621</v>
      </c>
      <c r="D105" s="2" t="s">
        <v>448</v>
      </c>
      <c r="E105" s="2" t="s">
        <v>448</v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 customFormat="false" ht="15" hidden="false" customHeight="false" outlineLevel="0" collapsed="false">
      <c r="A106" s="2" t="n">
        <v>3</v>
      </c>
      <c r="B106" s="2" t="s">
        <v>622</v>
      </c>
      <c r="C106" s="2" t="s">
        <v>623</v>
      </c>
      <c r="D106" s="2" t="s">
        <v>448</v>
      </c>
      <c r="E106" s="2" t="s">
        <v>448</v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 customFormat="false" ht="15" hidden="false" customHeight="false" outlineLevel="0" collapsed="false">
      <c r="A107" s="2" t="n">
        <v>3</v>
      </c>
      <c r="B107" s="2" t="s">
        <v>624</v>
      </c>
      <c r="C107" s="2" t="s">
        <v>625</v>
      </c>
      <c r="D107" s="2" t="s">
        <v>448</v>
      </c>
      <c r="E107" s="2" t="s">
        <v>448</v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 customFormat="false" ht="15" hidden="false" customHeight="false" outlineLevel="0" collapsed="false">
      <c r="A108" s="2" t="n">
        <v>3</v>
      </c>
      <c r="B108" s="2" t="s">
        <v>626</v>
      </c>
      <c r="C108" s="2" t="s">
        <v>627</v>
      </c>
      <c r="D108" s="2" t="s">
        <v>448</v>
      </c>
      <c r="E108" s="2" t="s">
        <v>448</v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 customFormat="false" ht="15" hidden="false" customHeight="false" outlineLevel="0" collapsed="false">
      <c r="A109" s="2" t="n">
        <v>2</v>
      </c>
      <c r="B109" s="2" t="s">
        <v>628</v>
      </c>
      <c r="C109" s="2" t="s">
        <v>629</v>
      </c>
      <c r="D109" s="2" t="s">
        <v>448</v>
      </c>
      <c r="E109" s="2" t="s">
        <v>448</v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 customFormat="false" ht="15" hidden="false" customHeight="false" outlineLevel="0" collapsed="false">
      <c r="A110" s="2" t="n">
        <v>3</v>
      </c>
      <c r="B110" s="2" t="s">
        <v>630</v>
      </c>
      <c r="C110" s="2" t="s">
        <v>631</v>
      </c>
      <c r="D110" s="2" t="s">
        <v>448</v>
      </c>
      <c r="E110" s="2" t="s">
        <v>448</v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 customFormat="false" ht="15" hidden="false" customHeight="false" outlineLevel="0" collapsed="false">
      <c r="A111" s="2" t="n">
        <v>1</v>
      </c>
      <c r="B111" s="2" t="s">
        <v>149</v>
      </c>
      <c r="C111" s="2" t="s">
        <v>82</v>
      </c>
      <c r="D111" s="2" t="s">
        <v>448</v>
      </c>
      <c r="E111" s="2" t="s">
        <v>448</v>
      </c>
      <c r="F111" s="2" t="n">
        <v>14511646.0756503</v>
      </c>
      <c r="G111" s="2" t="n">
        <v>0</v>
      </c>
      <c r="H111" s="2" t="n">
        <v>14511646.0756503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 customFormat="false" ht="15" hidden="false" customHeight="false" outlineLevel="0" collapsed="false">
      <c r="A112" s="2" t="n">
        <v>2</v>
      </c>
      <c r="B112" s="2" t="s">
        <v>632</v>
      </c>
      <c r="C112" s="2" t="s">
        <v>633</v>
      </c>
      <c r="D112" s="2" t="s">
        <v>448</v>
      </c>
      <c r="E112" s="2" t="s">
        <v>448</v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 customFormat="false" ht="15" hidden="false" customHeight="false" outlineLevel="0" collapsed="false">
      <c r="A113" s="2" t="n">
        <v>3</v>
      </c>
      <c r="B113" s="2" t="s">
        <v>634</v>
      </c>
      <c r="C113" s="2" t="s">
        <v>635</v>
      </c>
      <c r="D113" s="2" t="s">
        <v>448</v>
      </c>
      <c r="E113" s="2" t="s">
        <v>448</v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 customFormat="false" ht="15" hidden="false" customHeight="false" outlineLevel="0" collapsed="false">
      <c r="A114" s="2" t="n">
        <v>4</v>
      </c>
      <c r="B114" s="2" t="s">
        <v>636</v>
      </c>
      <c r="C114" s="2" t="s">
        <v>637</v>
      </c>
      <c r="D114" s="2" t="s">
        <v>448</v>
      </c>
      <c r="E114" s="2" t="s">
        <v>448</v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 customFormat="false" ht="15" hidden="false" customHeight="false" outlineLevel="0" collapsed="false">
      <c r="A115" s="2" t="n">
        <v>4</v>
      </c>
      <c r="B115" s="2" t="s">
        <v>638</v>
      </c>
      <c r="C115" s="2" t="s">
        <v>639</v>
      </c>
      <c r="D115" s="2" t="s">
        <v>448</v>
      </c>
      <c r="E115" s="2" t="s">
        <v>448</v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 customFormat="false" ht="15" hidden="false" customHeight="false" outlineLevel="0" collapsed="false">
      <c r="A116" s="2" t="n">
        <v>4</v>
      </c>
      <c r="B116" s="2" t="s">
        <v>640</v>
      </c>
      <c r="C116" s="2" t="s">
        <v>641</v>
      </c>
      <c r="D116" s="2" t="s">
        <v>448</v>
      </c>
      <c r="E116" s="2" t="s">
        <v>448</v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 customFormat="false" ht="15" hidden="false" customHeight="false" outlineLevel="0" collapsed="false">
      <c r="A117" s="2" t="n">
        <v>4</v>
      </c>
      <c r="B117" s="2" t="s">
        <v>642</v>
      </c>
      <c r="C117" s="2" t="s">
        <v>643</v>
      </c>
      <c r="D117" s="2" t="s">
        <v>448</v>
      </c>
      <c r="E117" s="2" t="s">
        <v>448</v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 customFormat="false" ht="15" hidden="false" customHeight="false" outlineLevel="0" collapsed="false">
      <c r="A118" s="2" t="n">
        <v>3</v>
      </c>
      <c r="B118" s="2" t="s">
        <v>644</v>
      </c>
      <c r="C118" s="2" t="s">
        <v>645</v>
      </c>
      <c r="D118" s="2" t="s">
        <v>448</v>
      </c>
      <c r="E118" s="2" t="s">
        <v>448</v>
      </c>
      <c r="F118" s="2" t="n">
        <v>6360084.43134075</v>
      </c>
      <c r="G118" s="2" t="n">
        <v>0</v>
      </c>
      <c r="H118" s="2" t="n">
        <v>6360084.43134075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 customFormat="false" ht="15" hidden="false" customHeight="false" outlineLevel="0" collapsed="false">
      <c r="A119" s="2" t="n">
        <v>4</v>
      </c>
      <c r="B119" s="2" t="s">
        <v>646</v>
      </c>
      <c r="C119" s="2" t="s">
        <v>647</v>
      </c>
      <c r="D119" s="2" t="s">
        <v>448</v>
      </c>
      <c r="E119" s="2" t="s">
        <v>448</v>
      </c>
      <c r="F119" s="2" t="n">
        <v>824199.646770833</v>
      </c>
      <c r="G119" s="2" t="n">
        <v>0</v>
      </c>
      <c r="H119" s="2" t="n">
        <v>824199.646770833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 customFormat="false" ht="15" hidden="false" customHeight="false" outlineLevel="0" collapsed="false">
      <c r="A120" s="2" t="n">
        <v>4</v>
      </c>
      <c r="B120" s="2" t="s">
        <v>648</v>
      </c>
      <c r="C120" s="2" t="s">
        <v>649</v>
      </c>
      <c r="D120" s="2" t="s">
        <v>448</v>
      </c>
      <c r="E120" s="2" t="s">
        <v>448</v>
      </c>
      <c r="F120" s="2" t="n">
        <v>675791.598918504</v>
      </c>
      <c r="G120" s="2" t="n">
        <v>0</v>
      </c>
      <c r="H120" s="2" t="n">
        <v>675791.598918504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 customFormat="false" ht="15" hidden="false" customHeight="false" outlineLevel="0" collapsed="false">
      <c r="A121" s="2" t="n">
        <v>4</v>
      </c>
      <c r="B121" s="2" t="s">
        <v>650</v>
      </c>
      <c r="C121" s="2" t="s">
        <v>651</v>
      </c>
      <c r="D121" s="2" t="s">
        <v>448</v>
      </c>
      <c r="E121" s="2" t="s">
        <v>448</v>
      </c>
      <c r="F121" s="2" t="n">
        <v>819528.87170779</v>
      </c>
      <c r="G121" s="2" t="n">
        <v>0</v>
      </c>
      <c r="H121" s="2" t="n">
        <v>819528.87170779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 customFormat="false" ht="15" hidden="false" customHeight="false" outlineLevel="0" collapsed="false">
      <c r="A122" s="2" t="n">
        <v>4</v>
      </c>
      <c r="B122" s="2" t="s">
        <v>652</v>
      </c>
      <c r="C122" s="2" t="s">
        <v>653</v>
      </c>
      <c r="D122" s="2" t="s">
        <v>448</v>
      </c>
      <c r="E122" s="2" t="s">
        <v>448</v>
      </c>
      <c r="F122" s="2" t="n">
        <v>125883.640450693</v>
      </c>
      <c r="G122" s="2" t="n">
        <v>0</v>
      </c>
      <c r="H122" s="2" t="n">
        <v>125883.640450693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 customFormat="false" ht="15" hidden="false" customHeight="false" outlineLevel="0" collapsed="false">
      <c r="A123" s="2" t="n">
        <v>4</v>
      </c>
      <c r="B123" s="2" t="s">
        <v>654</v>
      </c>
      <c r="C123" s="2" t="s">
        <v>655</v>
      </c>
      <c r="D123" s="2" t="s">
        <v>448</v>
      </c>
      <c r="E123" s="2" t="s">
        <v>448</v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 customFormat="false" ht="15" hidden="false" customHeight="false" outlineLevel="0" collapsed="false">
      <c r="A124" s="2" t="n">
        <v>4</v>
      </c>
      <c r="B124" s="2" t="s">
        <v>656</v>
      </c>
      <c r="C124" s="2" t="s">
        <v>657</v>
      </c>
      <c r="D124" s="2" t="s">
        <v>448</v>
      </c>
      <c r="E124" s="2" t="s">
        <v>448</v>
      </c>
      <c r="F124" s="2" t="n">
        <v>660000</v>
      </c>
      <c r="G124" s="2" t="n">
        <v>0</v>
      </c>
      <c r="H124" s="2" t="n">
        <v>660000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 customFormat="false" ht="15" hidden="false" customHeight="false" outlineLevel="0" collapsed="false">
      <c r="A125" s="2" t="n">
        <v>4</v>
      </c>
      <c r="B125" s="2" t="s">
        <v>658</v>
      </c>
      <c r="C125" s="2" t="s">
        <v>659</v>
      </c>
      <c r="D125" s="2" t="s">
        <v>448</v>
      </c>
      <c r="E125" s="2" t="s">
        <v>448</v>
      </c>
      <c r="F125" s="2" t="n">
        <v>919627.459429593</v>
      </c>
      <c r="G125" s="2" t="n">
        <v>0</v>
      </c>
      <c r="H125" s="2" t="n">
        <v>919627.459429593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 customFormat="false" ht="15" hidden="false" customHeight="false" outlineLevel="0" collapsed="false">
      <c r="A126" s="2" t="n">
        <v>4</v>
      </c>
      <c r="B126" s="2" t="s">
        <v>660</v>
      </c>
      <c r="C126" s="2" t="s">
        <v>661</v>
      </c>
      <c r="D126" s="2" t="s">
        <v>448</v>
      </c>
      <c r="E126" s="2" t="s">
        <v>448</v>
      </c>
      <c r="F126" s="2" t="n">
        <v>241412.888334167</v>
      </c>
      <c r="G126" s="2" t="n">
        <v>0</v>
      </c>
      <c r="H126" s="2" t="n">
        <v>241412.888334167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 customFormat="false" ht="15" hidden="false" customHeight="false" outlineLevel="0" collapsed="false">
      <c r="A127" s="2" t="n">
        <v>4</v>
      </c>
      <c r="B127" s="2" t="s">
        <v>662</v>
      </c>
      <c r="C127" s="2" t="s">
        <v>663</v>
      </c>
      <c r="D127" s="2" t="s">
        <v>448</v>
      </c>
      <c r="E127" s="2" t="s">
        <v>448</v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 customFormat="false" ht="15" hidden="false" customHeight="false" outlineLevel="0" collapsed="false">
      <c r="A128" s="2" t="n">
        <v>4</v>
      </c>
      <c r="B128" s="2" t="s">
        <v>664</v>
      </c>
      <c r="C128" s="2" t="s">
        <v>665</v>
      </c>
      <c r="D128" s="2" t="s">
        <v>448</v>
      </c>
      <c r="E128" s="2" t="s">
        <v>448</v>
      </c>
      <c r="F128" s="2" t="n">
        <v>371640.325729167</v>
      </c>
      <c r="G128" s="2" t="n">
        <v>0</v>
      </c>
      <c r="H128" s="2" t="n">
        <v>371640.325729167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 customFormat="false" ht="15" hidden="false" customHeight="false" outlineLevel="0" collapsed="false">
      <c r="A129" s="2" t="n">
        <v>3</v>
      </c>
      <c r="B129" s="2" t="s">
        <v>666</v>
      </c>
      <c r="C129" s="2" t="s">
        <v>667</v>
      </c>
      <c r="D129" s="2" t="s">
        <v>448</v>
      </c>
      <c r="E129" s="2" t="s">
        <v>448</v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 customFormat="false" ht="15" hidden="false" customHeight="false" outlineLevel="0" collapsed="false">
      <c r="A130" s="2" t="n">
        <v>4</v>
      </c>
      <c r="B130" s="2" t="s">
        <v>668</v>
      </c>
      <c r="C130" s="2" t="s">
        <v>669</v>
      </c>
      <c r="D130" s="2" t="s">
        <v>448</v>
      </c>
      <c r="E130" s="2" t="s">
        <v>448</v>
      </c>
      <c r="F130" s="2" t="n">
        <v>449231.225467864</v>
      </c>
      <c r="G130" s="2" t="n">
        <v>0</v>
      </c>
      <c r="H130" s="2" t="n">
        <v>449231.225467864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 customFormat="false" ht="15" hidden="false" customHeight="false" outlineLevel="0" collapsed="false">
      <c r="A131" s="2" t="n">
        <v>4</v>
      </c>
      <c r="B131" s="2" t="s">
        <v>670</v>
      </c>
      <c r="C131" s="2" t="s">
        <v>671</v>
      </c>
      <c r="D131" s="2" t="s">
        <v>448</v>
      </c>
      <c r="E131" s="2" t="s">
        <v>448</v>
      </c>
      <c r="F131" s="2" t="n">
        <v>68003.6305166667</v>
      </c>
      <c r="G131" s="2" t="n">
        <v>0</v>
      </c>
      <c r="H131" s="2" t="n">
        <v>68003.6305166667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 customFormat="false" ht="15" hidden="false" customHeight="false" outlineLevel="0" collapsed="false">
      <c r="A132" s="2" t="n">
        <v>3</v>
      </c>
      <c r="B132" s="2" t="s">
        <v>672</v>
      </c>
      <c r="C132" s="2" t="s">
        <v>673</v>
      </c>
      <c r="D132" s="2" t="s">
        <v>448</v>
      </c>
      <c r="E132" s="2" t="s">
        <v>448</v>
      </c>
      <c r="F132" s="2" t="n">
        <v>1702274.98015963</v>
      </c>
      <c r="G132" s="2" t="n">
        <v>0</v>
      </c>
      <c r="H132" s="2" t="n">
        <v>1702274.98015963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 customFormat="false" ht="15" hidden="false" customHeight="false" outlineLevel="0" collapsed="false">
      <c r="A133" s="2" t="n">
        <v>4</v>
      </c>
      <c r="B133" s="2" t="s">
        <v>674</v>
      </c>
      <c r="C133" s="2" t="s">
        <v>675</v>
      </c>
      <c r="D133" s="2" t="s">
        <v>448</v>
      </c>
      <c r="E133" s="2" t="s">
        <v>448</v>
      </c>
      <c r="F133" s="2" t="n">
        <v>506632.187904571</v>
      </c>
      <c r="G133" s="2" t="n">
        <v>0</v>
      </c>
      <c r="H133" s="2" t="n">
        <v>506632.187904571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 customFormat="false" ht="15" hidden="false" customHeight="false" outlineLevel="0" collapsed="false">
      <c r="A134" s="2" t="n">
        <v>4</v>
      </c>
      <c r="B134" s="2" t="s">
        <v>676</v>
      </c>
      <c r="C134" s="2" t="s">
        <v>677</v>
      </c>
      <c r="D134" s="2" t="s">
        <v>448</v>
      </c>
      <c r="E134" s="2" t="s">
        <v>448</v>
      </c>
      <c r="F134" s="2" t="n">
        <v>259384.345373566</v>
      </c>
      <c r="G134" s="2" t="n">
        <v>0</v>
      </c>
      <c r="H134" s="2" t="n">
        <v>259384.345373566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 customFormat="false" ht="15" hidden="false" customHeight="false" outlineLevel="0" collapsed="false">
      <c r="A135" s="2" t="n">
        <v>4</v>
      </c>
      <c r="B135" s="2" t="s">
        <v>678</v>
      </c>
      <c r="C135" s="2" t="s">
        <v>679</v>
      </c>
      <c r="D135" s="2" t="s">
        <v>448</v>
      </c>
      <c r="E135" s="2" t="s">
        <v>448</v>
      </c>
      <c r="F135" s="2" t="n">
        <v>140379.760583944</v>
      </c>
      <c r="G135" s="2" t="n">
        <v>0</v>
      </c>
      <c r="H135" s="2" t="n">
        <v>140379.760583944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 customFormat="false" ht="15" hidden="false" customHeight="false" outlineLevel="0" collapsed="false">
      <c r="A136" s="2" t="n">
        <v>4</v>
      </c>
      <c r="B136" s="2" t="s">
        <v>680</v>
      </c>
      <c r="C136" s="2" t="s">
        <v>681</v>
      </c>
      <c r="D136" s="2" t="s">
        <v>448</v>
      </c>
      <c r="E136" s="2" t="s">
        <v>448</v>
      </c>
      <c r="F136" s="2" t="n">
        <v>223958.686297553</v>
      </c>
      <c r="G136" s="2" t="n">
        <v>0</v>
      </c>
      <c r="H136" s="2" t="n">
        <v>223958.686297553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 customFormat="false" ht="15" hidden="false" customHeight="false" outlineLevel="0" collapsed="false">
      <c r="A137" s="2" t="n">
        <v>4</v>
      </c>
      <c r="B137" s="2" t="s">
        <v>682</v>
      </c>
      <c r="C137" s="2" t="s">
        <v>683</v>
      </c>
      <c r="D137" s="2" t="s">
        <v>448</v>
      </c>
      <c r="E137" s="2" t="s">
        <v>448</v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 customFormat="false" ht="15" hidden="false" customHeight="false" outlineLevel="0" collapsed="false">
      <c r="A138" s="2" t="n">
        <v>4</v>
      </c>
      <c r="B138" s="2" t="s">
        <v>684</v>
      </c>
      <c r="C138" s="2" t="s">
        <v>685</v>
      </c>
      <c r="D138" s="2" t="s">
        <v>448</v>
      </c>
      <c r="E138" s="2" t="s">
        <v>448</v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 customFormat="false" ht="15" hidden="false" customHeight="false" outlineLevel="0" collapsed="false">
      <c r="A139" s="2" t="n">
        <v>3</v>
      </c>
      <c r="B139" s="2" t="s">
        <v>686</v>
      </c>
      <c r="C139" s="2" t="s">
        <v>687</v>
      </c>
      <c r="D139" s="2" t="s">
        <v>448</v>
      </c>
      <c r="E139" s="2" t="s">
        <v>448</v>
      </c>
      <c r="F139" s="2" t="n">
        <v>2032695.51422357</v>
      </c>
      <c r="G139" s="2" t="n">
        <v>0</v>
      </c>
      <c r="H139" s="2" t="n">
        <v>2032695.51422357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 customFormat="false" ht="15" hidden="false" customHeight="false" outlineLevel="0" collapsed="false">
      <c r="A140" s="2" t="n">
        <v>4</v>
      </c>
      <c r="B140" s="2" t="s">
        <v>688</v>
      </c>
      <c r="C140" s="2" t="s">
        <v>689</v>
      </c>
      <c r="D140" s="2" t="s">
        <v>448</v>
      </c>
      <c r="E140" s="2" t="s">
        <v>448</v>
      </c>
      <c r="F140" s="2" t="n">
        <v>922930.283009941</v>
      </c>
      <c r="G140" s="2" t="n">
        <v>0</v>
      </c>
      <c r="H140" s="2" t="n">
        <v>922930.283009941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 customFormat="false" ht="15" hidden="false" customHeight="false" outlineLevel="0" collapsed="false">
      <c r="A141" s="2" t="n">
        <v>4</v>
      </c>
      <c r="B141" s="2" t="s">
        <v>690</v>
      </c>
      <c r="C141" s="2" t="s">
        <v>691</v>
      </c>
      <c r="D141" s="2" t="s">
        <v>448</v>
      </c>
      <c r="E141" s="2" t="s">
        <v>448</v>
      </c>
      <c r="F141" s="2" t="n">
        <v>439906.938499096</v>
      </c>
      <c r="G141" s="2" t="n">
        <v>0</v>
      </c>
      <c r="H141" s="2" t="n">
        <v>439906.938499096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 customFormat="false" ht="15" hidden="false" customHeight="false" outlineLevel="0" collapsed="false">
      <c r="A142" s="2" t="n">
        <v>4</v>
      </c>
      <c r="B142" s="2" t="s">
        <v>692</v>
      </c>
      <c r="C142" s="2" t="s">
        <v>693</v>
      </c>
      <c r="D142" s="2" t="s">
        <v>448</v>
      </c>
      <c r="E142" s="2" t="s">
        <v>448</v>
      </c>
      <c r="F142" s="2" t="n">
        <v>139970.38952244</v>
      </c>
      <c r="G142" s="2" t="n">
        <v>0</v>
      </c>
      <c r="H142" s="2" t="n">
        <v>139970.38952244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 customFormat="false" ht="15" hidden="false" customHeight="false" outlineLevel="0" collapsed="false">
      <c r="A143" s="2" t="n">
        <v>4</v>
      </c>
      <c r="B143" s="2" t="s">
        <v>694</v>
      </c>
      <c r="C143" s="2" t="s">
        <v>695</v>
      </c>
      <c r="D143" s="2" t="s">
        <v>448</v>
      </c>
      <c r="E143" s="2" t="s">
        <v>448</v>
      </c>
      <c r="F143" s="2" t="n">
        <v>139970.38952244</v>
      </c>
      <c r="G143" s="2" t="n">
        <v>0</v>
      </c>
      <c r="H143" s="2" t="n">
        <v>139970.38952244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 customFormat="false" ht="15" hidden="false" customHeight="false" outlineLevel="0" collapsed="false">
      <c r="A144" s="2" t="n">
        <v>4</v>
      </c>
      <c r="B144" s="2" t="s">
        <v>696</v>
      </c>
      <c r="C144" s="2" t="s">
        <v>697</v>
      </c>
      <c r="D144" s="2" t="s">
        <v>448</v>
      </c>
      <c r="E144" s="2" t="s">
        <v>448</v>
      </c>
      <c r="F144" s="2" t="n">
        <v>99978.8496588854</v>
      </c>
      <c r="G144" s="2" t="n">
        <v>0</v>
      </c>
      <c r="H144" s="2" t="n">
        <v>99978.8496588854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 customFormat="false" ht="15" hidden="false" customHeight="false" outlineLevel="0" collapsed="false">
      <c r="A145" s="2" t="n">
        <v>4</v>
      </c>
      <c r="B145" s="2" t="s">
        <v>698</v>
      </c>
      <c r="C145" s="2" t="s">
        <v>699</v>
      </c>
      <c r="D145" s="2" t="s">
        <v>448</v>
      </c>
      <c r="E145" s="2" t="s">
        <v>448</v>
      </c>
      <c r="F145" s="2" t="n">
        <v>289938.664010768</v>
      </c>
      <c r="G145" s="2" t="n">
        <v>0</v>
      </c>
      <c r="H145" s="2" t="n">
        <v>289938.664010768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 customFormat="false" ht="15" hidden="false" customHeight="false" outlineLevel="0" collapsed="false">
      <c r="A146" s="2" t="n">
        <v>3</v>
      </c>
      <c r="B146" s="2" t="s">
        <v>700</v>
      </c>
      <c r="C146" s="2" t="s">
        <v>701</v>
      </c>
      <c r="D146" s="2" t="s">
        <v>448</v>
      </c>
      <c r="E146" s="2" t="s">
        <v>448</v>
      </c>
      <c r="F146" s="2" t="n">
        <v>1145243.2822034</v>
      </c>
      <c r="G146" s="2" t="n">
        <v>0</v>
      </c>
      <c r="H146" s="2" t="n">
        <v>1145243.2822034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 customFormat="false" ht="15" hidden="false" customHeight="false" outlineLevel="0" collapsed="false">
      <c r="A147" s="2" t="n">
        <v>4</v>
      </c>
      <c r="B147" s="2" t="s">
        <v>702</v>
      </c>
      <c r="C147" s="2" t="s">
        <v>703</v>
      </c>
      <c r="D147" s="2" t="s">
        <v>448</v>
      </c>
      <c r="E147" s="2" t="s">
        <v>448</v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 customFormat="false" ht="15" hidden="false" customHeight="false" outlineLevel="0" collapsed="false">
      <c r="A148" s="2" t="n">
        <v>4</v>
      </c>
      <c r="B148" s="2" t="s">
        <v>704</v>
      </c>
      <c r="C148" s="2" t="s">
        <v>705</v>
      </c>
      <c r="D148" s="2" t="s">
        <v>448</v>
      </c>
      <c r="E148" s="2" t="s">
        <v>448</v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 customFormat="false" ht="15" hidden="false" customHeight="false" outlineLevel="0" collapsed="false">
      <c r="A149" s="2" t="n">
        <v>3</v>
      </c>
      <c r="B149" s="2" t="s">
        <v>706</v>
      </c>
      <c r="C149" s="2" t="s">
        <v>707</v>
      </c>
      <c r="D149" s="2" t="s">
        <v>448</v>
      </c>
      <c r="E149" s="2" t="s">
        <v>448</v>
      </c>
      <c r="F149" s="2" t="n">
        <v>411539.064455528</v>
      </c>
      <c r="G149" s="2" t="n">
        <v>0</v>
      </c>
      <c r="H149" s="2" t="n">
        <v>411539.064455528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 customFormat="false" ht="15" hidden="false" customHeight="false" outlineLevel="0" collapsed="false">
      <c r="A150" s="2" t="n">
        <v>4</v>
      </c>
      <c r="B150" s="2" t="s">
        <v>708</v>
      </c>
      <c r="C150" s="2" t="s">
        <v>709</v>
      </c>
      <c r="D150" s="2" t="s">
        <v>448</v>
      </c>
      <c r="E150" s="2" t="s">
        <v>448</v>
      </c>
      <c r="F150" s="2" t="n">
        <v>124025.471479748</v>
      </c>
      <c r="G150" s="2" t="n">
        <v>0</v>
      </c>
      <c r="H150" s="2" t="n">
        <v>124025.471479748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 customFormat="false" ht="15" hidden="false" customHeight="false" outlineLevel="0" collapsed="false">
      <c r="A151" s="2" t="n">
        <v>4</v>
      </c>
      <c r="B151" s="2" t="s">
        <v>710</v>
      </c>
      <c r="C151" s="2" t="s">
        <v>711</v>
      </c>
      <c r="D151" s="2" t="s">
        <v>448</v>
      </c>
      <c r="E151" s="2" t="s">
        <v>448</v>
      </c>
      <c r="F151" s="2" t="n">
        <v>95837.8643252599</v>
      </c>
      <c r="G151" s="2" t="n">
        <v>0</v>
      </c>
      <c r="H151" s="2" t="n">
        <v>95837.8643252599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 customFormat="false" ht="15" hidden="false" customHeight="false" outlineLevel="0" collapsed="false">
      <c r="A152" s="2" t="n">
        <v>4</v>
      </c>
      <c r="B152" s="2" t="s">
        <v>712</v>
      </c>
      <c r="C152" s="2" t="s">
        <v>713</v>
      </c>
      <c r="D152" s="2" t="s">
        <v>448</v>
      </c>
      <c r="E152" s="2" t="s">
        <v>448</v>
      </c>
      <c r="F152" s="2" t="n">
        <v>33825.1285853858</v>
      </c>
      <c r="G152" s="2" t="n">
        <v>0</v>
      </c>
      <c r="H152" s="2" t="n">
        <v>33825.1285853858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 customFormat="false" ht="15" hidden="false" customHeight="false" outlineLevel="0" collapsed="false">
      <c r="A153" s="2" t="n">
        <v>4</v>
      </c>
      <c r="B153" s="2" t="s">
        <v>714</v>
      </c>
      <c r="C153" s="2" t="s">
        <v>715</v>
      </c>
      <c r="D153" s="2" t="s">
        <v>448</v>
      </c>
      <c r="E153" s="2" t="s">
        <v>448</v>
      </c>
      <c r="F153" s="2" t="n">
        <v>157850.600065134</v>
      </c>
      <c r="G153" s="2" t="n">
        <v>0</v>
      </c>
      <c r="H153" s="2" t="n">
        <v>157850.600065134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 customFormat="false" ht="15" hidden="false" customHeight="false" outlineLevel="0" collapsed="false">
      <c r="A154" s="2" t="n">
        <v>2</v>
      </c>
      <c r="B154" s="2" t="s">
        <v>716</v>
      </c>
      <c r="C154" s="2" t="s">
        <v>717</v>
      </c>
      <c r="D154" s="2" t="s">
        <v>448</v>
      </c>
      <c r="E154" s="2" t="s">
        <v>448</v>
      </c>
      <c r="F154" s="2" t="n">
        <v>2241573.94728288</v>
      </c>
      <c r="G154" s="2" t="n">
        <v>0</v>
      </c>
      <c r="H154" s="2" t="n">
        <v>2241573.94728288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 customFormat="false" ht="15" hidden="false" customHeight="false" outlineLevel="0" collapsed="false">
      <c r="A155" s="2" t="n">
        <v>3</v>
      </c>
      <c r="B155" s="2" t="s">
        <v>718</v>
      </c>
      <c r="C155" s="2" t="s">
        <v>719</v>
      </c>
      <c r="D155" s="2" t="s">
        <v>448</v>
      </c>
      <c r="E155" s="2" t="s">
        <v>448</v>
      </c>
      <c r="F155" s="2" t="n">
        <v>2241573.94728288</v>
      </c>
      <c r="G155" s="2" t="n">
        <v>0</v>
      </c>
      <c r="H155" s="2" t="n">
        <v>2241573.94728288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 customFormat="false" ht="15" hidden="false" customHeight="false" outlineLevel="0" collapsed="false">
      <c r="A156" s="2" t="n">
        <v>4</v>
      </c>
      <c r="B156" s="2" t="s">
        <v>720</v>
      </c>
      <c r="C156" s="2" t="s">
        <v>721</v>
      </c>
      <c r="D156" s="2" t="s">
        <v>448</v>
      </c>
      <c r="E156" s="2" t="s">
        <v>448</v>
      </c>
      <c r="F156" s="2" t="n">
        <v>488939.935237869</v>
      </c>
      <c r="G156" s="2" t="n">
        <v>0</v>
      </c>
      <c r="H156" s="2" t="n">
        <v>488939.935237869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 customFormat="false" ht="15" hidden="false" customHeight="false" outlineLevel="0" collapsed="false">
      <c r="A157" s="2" t="n">
        <v>4</v>
      </c>
      <c r="B157" s="2" t="s">
        <v>722</v>
      </c>
      <c r="C157" s="2" t="s">
        <v>723</v>
      </c>
      <c r="D157" s="2" t="s">
        <v>448</v>
      </c>
      <c r="E157" s="2" t="s">
        <v>448</v>
      </c>
      <c r="F157" s="2" t="n">
        <v>147183.25481536</v>
      </c>
      <c r="G157" s="2" t="n">
        <v>0</v>
      </c>
      <c r="H157" s="2" t="n">
        <v>147183.25481536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 customFormat="false" ht="15" hidden="false" customHeight="false" outlineLevel="0" collapsed="false">
      <c r="A158" s="2" t="n">
        <v>4</v>
      </c>
      <c r="B158" s="2" t="s">
        <v>724</v>
      </c>
      <c r="C158" s="2" t="s">
        <v>725</v>
      </c>
      <c r="D158" s="2" t="s">
        <v>448</v>
      </c>
      <c r="E158" s="2" t="s">
        <v>448</v>
      </c>
      <c r="F158" s="2" t="n">
        <v>782395.196650074</v>
      </c>
      <c r="G158" s="2" t="n">
        <v>0</v>
      </c>
      <c r="H158" s="2" t="n">
        <v>782395.196650074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 customFormat="false" ht="15" hidden="false" customHeight="false" outlineLevel="0" collapsed="false">
      <c r="A159" s="2" t="n">
        <v>4</v>
      </c>
      <c r="B159" s="2" t="s">
        <v>726</v>
      </c>
      <c r="C159" s="2" t="s">
        <v>727</v>
      </c>
      <c r="D159" s="2" t="s">
        <v>448</v>
      </c>
      <c r="E159" s="2" t="s">
        <v>448</v>
      </c>
      <c r="F159" s="2" t="n">
        <v>298788.635837575</v>
      </c>
      <c r="G159" s="2" t="n">
        <v>0</v>
      </c>
      <c r="H159" s="2" t="n">
        <v>298788.635837575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 customFormat="false" ht="15" hidden="false" customHeight="false" outlineLevel="0" collapsed="false">
      <c r="A160" s="2" t="n">
        <v>4</v>
      </c>
      <c r="B160" s="2" t="s">
        <v>728</v>
      </c>
      <c r="C160" s="2" t="s">
        <v>729</v>
      </c>
      <c r="D160" s="2" t="s">
        <v>448</v>
      </c>
      <c r="E160" s="2" t="s">
        <v>448</v>
      </c>
      <c r="F160" s="2" t="n">
        <v>524266.924741999</v>
      </c>
      <c r="G160" s="2" t="n">
        <v>0</v>
      </c>
      <c r="H160" s="2" t="n">
        <v>524266.924741999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 customFormat="false" ht="15" hidden="false" customHeight="false" outlineLevel="0" collapsed="false">
      <c r="A161" s="2" t="n">
        <v>1</v>
      </c>
      <c r="B161" s="2" t="s">
        <v>151</v>
      </c>
      <c r="C161" s="2" t="s">
        <v>78</v>
      </c>
      <c r="D161" s="2" t="s">
        <v>448</v>
      </c>
      <c r="E161" s="2" t="s">
        <v>448</v>
      </c>
      <c r="F161" s="2" t="n">
        <v>4368148.80355597</v>
      </c>
      <c r="G161" s="2" t="n">
        <v>0</v>
      </c>
      <c r="H161" s="2" t="n">
        <v>4368148.80355597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 customFormat="false" ht="15" hidden="false" customHeight="false" outlineLevel="0" collapsed="false">
      <c r="A162" s="2" t="n">
        <v>2</v>
      </c>
      <c r="B162" s="2" t="s">
        <v>730</v>
      </c>
      <c r="C162" s="2" t="s">
        <v>731</v>
      </c>
      <c r="D162" s="2" t="s">
        <v>448</v>
      </c>
      <c r="E162" s="2" t="s">
        <v>448</v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 customFormat="false" ht="15" hidden="false" customHeight="false" outlineLevel="0" collapsed="false">
      <c r="A163" s="2" t="n">
        <v>3</v>
      </c>
      <c r="B163" s="2" t="s">
        <v>732</v>
      </c>
      <c r="C163" s="2" t="s">
        <v>733</v>
      </c>
      <c r="D163" s="2" t="s">
        <v>448</v>
      </c>
      <c r="E163" s="2" t="s">
        <v>448</v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 customFormat="false" ht="15" hidden="false" customHeight="false" outlineLevel="0" collapsed="false">
      <c r="A164" s="2" t="n">
        <v>2</v>
      </c>
      <c r="B164" s="2" t="s">
        <v>734</v>
      </c>
      <c r="C164" s="2" t="s">
        <v>735</v>
      </c>
      <c r="D164" s="2" t="s">
        <v>448</v>
      </c>
      <c r="E164" s="2" t="s">
        <v>448</v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 customFormat="false" ht="15" hidden="false" customHeight="false" outlineLevel="0" collapsed="false">
      <c r="A165" s="2" t="n">
        <v>3</v>
      </c>
      <c r="B165" s="2" t="s">
        <v>736</v>
      </c>
      <c r="C165" s="2" t="s">
        <v>737</v>
      </c>
      <c r="D165" s="2" t="s">
        <v>448</v>
      </c>
      <c r="E165" s="2" t="s">
        <v>448</v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 customFormat="false" ht="15" hidden="false" customHeight="false" outlineLevel="0" collapsed="false">
      <c r="A166" s="2" t="n">
        <v>3</v>
      </c>
      <c r="B166" s="2" t="s">
        <v>738</v>
      </c>
      <c r="C166" s="2" t="s">
        <v>739</v>
      </c>
      <c r="D166" s="2" t="s">
        <v>448</v>
      </c>
      <c r="E166" s="2" t="s">
        <v>448</v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 customFormat="false" ht="15" hidden="false" customHeight="false" outlineLevel="0" collapsed="false">
      <c r="A167" s="2" t="n">
        <v>3</v>
      </c>
      <c r="B167" s="2" t="s">
        <v>740</v>
      </c>
      <c r="C167" s="2" t="s">
        <v>741</v>
      </c>
      <c r="D167" s="2" t="s">
        <v>448</v>
      </c>
      <c r="E167" s="2" t="s">
        <v>448</v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 customFormat="false" ht="15" hidden="false" customHeight="false" outlineLevel="0" collapsed="false">
      <c r="A168" s="2" t="n">
        <v>3</v>
      </c>
      <c r="B168" s="2" t="s">
        <v>742</v>
      </c>
      <c r="C168" s="2" t="s">
        <v>743</v>
      </c>
      <c r="D168" s="2" t="s">
        <v>448</v>
      </c>
      <c r="E168" s="2" t="s">
        <v>448</v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 customFormat="false" ht="15" hidden="false" customHeight="false" outlineLevel="0" collapsed="false">
      <c r="A169" s="2" t="n">
        <v>2</v>
      </c>
      <c r="B169" s="2" t="s">
        <v>744</v>
      </c>
      <c r="C169" s="2" t="s">
        <v>745</v>
      </c>
      <c r="D169" s="2" t="s">
        <v>448</v>
      </c>
      <c r="E169" s="2" t="s">
        <v>448</v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 customFormat="false" ht="15" hidden="false" customHeight="false" outlineLevel="0" collapsed="false">
      <c r="A170" s="2" t="n">
        <v>3</v>
      </c>
      <c r="B170" s="2" t="s">
        <v>746</v>
      </c>
      <c r="C170" s="2" t="s">
        <v>747</v>
      </c>
      <c r="D170" s="2" t="s">
        <v>448</v>
      </c>
      <c r="E170" s="2" t="s">
        <v>448</v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 customFormat="false" ht="15" hidden="false" customHeight="false" outlineLevel="0" collapsed="false">
      <c r="A171" s="2" t="n">
        <v>4</v>
      </c>
      <c r="B171" s="2" t="s">
        <v>748</v>
      </c>
      <c r="C171" s="2" t="s">
        <v>749</v>
      </c>
      <c r="D171" s="2" t="s">
        <v>448</v>
      </c>
      <c r="E171" s="2" t="s">
        <v>448</v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 customFormat="false" ht="15" hidden="false" customHeight="false" outlineLevel="0" collapsed="false">
      <c r="A172" s="2" t="n">
        <v>4</v>
      </c>
      <c r="B172" s="2" t="s">
        <v>750</v>
      </c>
      <c r="C172" s="2" t="s">
        <v>751</v>
      </c>
      <c r="D172" s="2" t="s">
        <v>448</v>
      </c>
      <c r="E172" s="2" t="s">
        <v>448</v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 customFormat="false" ht="15" hidden="false" customHeight="false" outlineLevel="0" collapsed="false">
      <c r="A173" s="2" t="n">
        <v>4</v>
      </c>
      <c r="B173" s="2" t="s">
        <v>752</v>
      </c>
      <c r="C173" s="2" t="s">
        <v>753</v>
      </c>
      <c r="D173" s="2" t="s">
        <v>448</v>
      </c>
      <c r="E173" s="2" t="s">
        <v>448</v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 customFormat="false" ht="15" hidden="false" customHeight="false" outlineLevel="0" collapsed="false">
      <c r="A174" s="2" t="n">
        <v>4</v>
      </c>
      <c r="B174" s="2" t="s">
        <v>754</v>
      </c>
      <c r="C174" s="2" t="s">
        <v>755</v>
      </c>
      <c r="D174" s="2" t="s">
        <v>448</v>
      </c>
      <c r="E174" s="2" t="s">
        <v>448</v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 customFormat="false" ht="15" hidden="false" customHeight="false" outlineLevel="0" collapsed="false">
      <c r="A175" s="2" t="n">
        <v>4</v>
      </c>
      <c r="B175" s="2" t="s">
        <v>756</v>
      </c>
      <c r="C175" s="2" t="s">
        <v>757</v>
      </c>
      <c r="D175" s="2" t="s">
        <v>448</v>
      </c>
      <c r="E175" s="2" t="s">
        <v>448</v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 customFormat="false" ht="15" hidden="false" customHeight="false" outlineLevel="0" collapsed="false">
      <c r="A176" s="2" t="n">
        <v>3</v>
      </c>
      <c r="B176" s="2" t="s">
        <v>758</v>
      </c>
      <c r="C176" s="2" t="s">
        <v>759</v>
      </c>
      <c r="D176" s="2" t="s">
        <v>448</v>
      </c>
      <c r="E176" s="2" t="s">
        <v>448</v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 customFormat="false" ht="15" hidden="false" customHeight="false" outlineLevel="0" collapsed="false">
      <c r="A177" s="2" t="n">
        <v>4</v>
      </c>
      <c r="B177" s="2" t="s">
        <v>760</v>
      </c>
      <c r="C177" s="2" t="s">
        <v>761</v>
      </c>
      <c r="D177" s="2" t="s">
        <v>448</v>
      </c>
      <c r="E177" s="2" t="s">
        <v>448</v>
      </c>
      <c r="F177" s="2" t="n">
        <v>74100</v>
      </c>
      <c r="G177" s="2" t="n">
        <v>0</v>
      </c>
      <c r="H177" s="2" t="n">
        <v>74100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 customFormat="false" ht="15" hidden="false" customHeight="false" outlineLevel="0" collapsed="false">
      <c r="A178" s="2" t="n">
        <v>4</v>
      </c>
      <c r="B178" s="2" t="s">
        <v>762</v>
      </c>
      <c r="C178" s="2" t="s">
        <v>763</v>
      </c>
      <c r="D178" s="2" t="s">
        <v>448</v>
      </c>
      <c r="E178" s="2" t="s">
        <v>448</v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 customFormat="false" ht="15" hidden="false" customHeight="false" outlineLevel="0" collapsed="false">
      <c r="A179" s="2" t="n">
        <v>4</v>
      </c>
      <c r="B179" s="2" t="s">
        <v>764</v>
      </c>
      <c r="C179" s="2" t="s">
        <v>765</v>
      </c>
      <c r="D179" s="2" t="s">
        <v>448</v>
      </c>
      <c r="E179" s="2" t="s">
        <v>448</v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 customFormat="false" ht="15" hidden="false" customHeight="false" outlineLevel="0" collapsed="false">
      <c r="A180" s="2" t="n">
        <v>3</v>
      </c>
      <c r="B180" s="2" t="s">
        <v>766</v>
      </c>
      <c r="C180" s="2" t="s">
        <v>767</v>
      </c>
      <c r="D180" s="2" t="s">
        <v>448</v>
      </c>
      <c r="E180" s="2" t="s">
        <v>448</v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 customFormat="false" ht="15" hidden="false" customHeight="false" outlineLevel="0" collapsed="false">
      <c r="A181" s="2" t="n">
        <v>4</v>
      </c>
      <c r="B181" s="2" t="s">
        <v>768</v>
      </c>
      <c r="C181" s="2" t="s">
        <v>769</v>
      </c>
      <c r="D181" s="2" t="s">
        <v>448</v>
      </c>
      <c r="E181" s="2" t="s">
        <v>448</v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 customFormat="false" ht="15" hidden="false" customHeight="false" outlineLevel="0" collapsed="false">
      <c r="A182" s="2" t="n">
        <v>4</v>
      </c>
      <c r="B182" s="2" t="s">
        <v>770</v>
      </c>
      <c r="C182" s="2" t="s">
        <v>771</v>
      </c>
      <c r="D182" s="2" t="s">
        <v>448</v>
      </c>
      <c r="E182" s="2" t="s">
        <v>448</v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 customFormat="false" ht="15" hidden="false" customHeight="false" outlineLevel="0" collapsed="false">
      <c r="A183" s="2" t="n">
        <v>4</v>
      </c>
      <c r="B183" s="2" t="s">
        <v>772</v>
      </c>
      <c r="C183" s="2" t="s">
        <v>773</v>
      </c>
      <c r="D183" s="2" t="s">
        <v>448</v>
      </c>
      <c r="E183" s="2" t="s">
        <v>448</v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 customFormat="false" ht="15" hidden="false" customHeight="false" outlineLevel="0" collapsed="false">
      <c r="A184" s="2" t="n">
        <v>4</v>
      </c>
      <c r="B184" s="2" t="s">
        <v>774</v>
      </c>
      <c r="C184" s="2" t="s">
        <v>775</v>
      </c>
      <c r="D184" s="2" t="s">
        <v>448</v>
      </c>
      <c r="E184" s="2" t="s">
        <v>448</v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 customFormat="false" ht="15" hidden="false" customHeight="false" outlineLevel="0" collapsed="false">
      <c r="A185" s="2" t="n">
        <v>4</v>
      </c>
      <c r="B185" s="2" t="s">
        <v>776</v>
      </c>
      <c r="C185" s="2" t="s">
        <v>777</v>
      </c>
      <c r="D185" s="2" t="s">
        <v>448</v>
      </c>
      <c r="E185" s="2" t="s">
        <v>448</v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 customFormat="false" ht="15" hidden="false" customHeight="false" outlineLevel="0" collapsed="false">
      <c r="A186" s="2" t="n">
        <v>4</v>
      </c>
      <c r="B186" s="2" t="s">
        <v>778</v>
      </c>
      <c r="C186" s="2" t="s">
        <v>779</v>
      </c>
      <c r="D186" s="2" t="s">
        <v>448</v>
      </c>
      <c r="E186" s="2" t="s">
        <v>448</v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 customFormat="false" ht="15" hidden="false" customHeight="false" outlineLevel="0" collapsed="false">
      <c r="A187" s="2" t="n">
        <v>3</v>
      </c>
      <c r="B187" s="2" t="s">
        <v>780</v>
      </c>
      <c r="C187" s="2" t="s">
        <v>781</v>
      </c>
      <c r="D187" s="2" t="s">
        <v>448</v>
      </c>
      <c r="E187" s="2" t="s">
        <v>448</v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 customFormat="false" ht="15" hidden="false" customHeight="false" outlineLevel="0" collapsed="false">
      <c r="A188" s="2" t="n">
        <v>4</v>
      </c>
      <c r="B188" s="2" t="s">
        <v>782</v>
      </c>
      <c r="C188" s="2" t="s">
        <v>783</v>
      </c>
      <c r="D188" s="2" t="s">
        <v>448</v>
      </c>
      <c r="E188" s="2" t="s">
        <v>448</v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 customFormat="false" ht="15" hidden="false" customHeight="false" outlineLevel="0" collapsed="false">
      <c r="A189" s="2" t="n">
        <v>4</v>
      </c>
      <c r="B189" s="2" t="s">
        <v>784</v>
      </c>
      <c r="C189" s="2" t="s">
        <v>785</v>
      </c>
      <c r="D189" s="2" t="s">
        <v>448</v>
      </c>
      <c r="E189" s="2" t="s">
        <v>448</v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 customFormat="false" ht="15" hidden="false" customHeight="false" outlineLevel="0" collapsed="false">
      <c r="A190" s="2" t="n">
        <v>4</v>
      </c>
      <c r="B190" s="2" t="s">
        <v>786</v>
      </c>
      <c r="C190" s="2" t="s">
        <v>787</v>
      </c>
      <c r="D190" s="2" t="s">
        <v>448</v>
      </c>
      <c r="E190" s="2" t="s">
        <v>448</v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 customFormat="false" ht="15" hidden="false" customHeight="false" outlineLevel="0" collapsed="false">
      <c r="A191" s="2" t="n">
        <v>4</v>
      </c>
      <c r="B191" s="2" t="s">
        <v>788</v>
      </c>
      <c r="C191" s="2" t="s">
        <v>789</v>
      </c>
      <c r="D191" s="2" t="s">
        <v>448</v>
      </c>
      <c r="E191" s="2" t="s">
        <v>448</v>
      </c>
      <c r="F191" s="2" t="n">
        <v>96897.5898</v>
      </c>
      <c r="G191" s="2" t="n">
        <v>0</v>
      </c>
      <c r="H191" s="2" t="n">
        <v>96897.5898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 customFormat="false" ht="15" hidden="false" customHeight="false" outlineLevel="0" collapsed="false">
      <c r="A192" s="2" t="n">
        <v>4</v>
      </c>
      <c r="B192" s="2" t="s">
        <v>790</v>
      </c>
      <c r="C192" s="2" t="s">
        <v>791</v>
      </c>
      <c r="D192" s="2" t="s">
        <v>448</v>
      </c>
      <c r="E192" s="2" t="s">
        <v>448</v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 customFormat="false" ht="15" hidden="false" customHeight="false" outlineLevel="0" collapsed="false">
      <c r="A193" s="2" t="n">
        <v>3</v>
      </c>
      <c r="B193" s="2" t="s">
        <v>792</v>
      </c>
      <c r="C193" s="2" t="s">
        <v>793</v>
      </c>
      <c r="D193" s="2" t="s">
        <v>448</v>
      </c>
      <c r="E193" s="2" t="s">
        <v>448</v>
      </c>
      <c r="F193" s="2" t="n">
        <v>44864.52495</v>
      </c>
      <c r="G193" s="2" t="n">
        <v>0</v>
      </c>
      <c r="H193" s="2" t="n">
        <v>44864.52495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 customFormat="false" ht="15" hidden="false" customHeight="false" outlineLevel="0" collapsed="false">
      <c r="A194" s="2" t="n">
        <v>4</v>
      </c>
      <c r="B194" s="2" t="s">
        <v>794</v>
      </c>
      <c r="C194" s="2" t="s">
        <v>795</v>
      </c>
      <c r="D194" s="2" t="s">
        <v>448</v>
      </c>
      <c r="E194" s="2" t="s">
        <v>448</v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 customFormat="false" ht="15" hidden="false" customHeight="false" outlineLevel="0" collapsed="false">
      <c r="A195" s="2" t="n">
        <v>4</v>
      </c>
      <c r="B195" s="2" t="s">
        <v>796</v>
      </c>
      <c r="C195" s="2" t="s">
        <v>785</v>
      </c>
      <c r="D195" s="2" t="s">
        <v>448</v>
      </c>
      <c r="E195" s="2" t="s">
        <v>448</v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 customFormat="false" ht="15" hidden="false" customHeight="false" outlineLevel="0" collapsed="false">
      <c r="A196" s="2" t="n">
        <v>4</v>
      </c>
      <c r="B196" s="2" t="s">
        <v>797</v>
      </c>
      <c r="C196" s="2" t="s">
        <v>787</v>
      </c>
      <c r="D196" s="2" t="s">
        <v>448</v>
      </c>
      <c r="E196" s="2" t="s">
        <v>448</v>
      </c>
      <c r="F196" s="2" t="n">
        <v>7207.2</v>
      </c>
      <c r="G196" s="2" t="n">
        <v>0</v>
      </c>
      <c r="H196" s="2" t="n">
        <v>7207.2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 customFormat="false" ht="15" hidden="false" customHeight="false" outlineLevel="0" collapsed="false">
      <c r="A197" s="2" t="n">
        <v>4</v>
      </c>
      <c r="B197" s="2" t="s">
        <v>798</v>
      </c>
      <c r="C197" s="2" t="s">
        <v>789</v>
      </c>
      <c r="D197" s="2" t="s">
        <v>448</v>
      </c>
      <c r="E197" s="2" t="s">
        <v>448</v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 customFormat="false" ht="15" hidden="false" customHeight="false" outlineLevel="0" collapsed="false">
      <c r="A198" s="2" t="n">
        <v>4</v>
      </c>
      <c r="B198" s="2" t="s">
        <v>799</v>
      </c>
      <c r="C198" s="2" t="s">
        <v>791</v>
      </c>
      <c r="D198" s="2" t="s">
        <v>448</v>
      </c>
      <c r="E198" s="2" t="s">
        <v>448</v>
      </c>
      <c r="F198" s="2" t="n">
        <v>5813.808</v>
      </c>
      <c r="G198" s="2" t="n">
        <v>0</v>
      </c>
      <c r="H198" s="2" t="n">
        <v>5813.808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 customFormat="false" ht="15" hidden="false" customHeight="false" outlineLevel="0" collapsed="false">
      <c r="A199" s="2" t="n">
        <v>3</v>
      </c>
      <c r="B199" s="2" t="s">
        <v>800</v>
      </c>
      <c r="C199" s="2" t="s">
        <v>801</v>
      </c>
      <c r="D199" s="2" t="s">
        <v>448</v>
      </c>
      <c r="E199" s="2" t="s">
        <v>448</v>
      </c>
      <c r="F199" s="2" t="n">
        <v>136590.992604</v>
      </c>
      <c r="G199" s="2" t="n">
        <v>0</v>
      </c>
      <c r="H199" s="2" t="n">
        <v>136590.992604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 customFormat="false" ht="15" hidden="false" customHeight="false" outlineLevel="0" collapsed="false">
      <c r="A200" s="2" t="n">
        <v>4</v>
      </c>
      <c r="B200" s="2" t="s">
        <v>802</v>
      </c>
      <c r="C200" s="2" t="s">
        <v>803</v>
      </c>
      <c r="D200" s="2" t="s">
        <v>448</v>
      </c>
      <c r="E200" s="2" t="s">
        <v>448</v>
      </c>
      <c r="F200" s="2" t="n">
        <v>136590.992604</v>
      </c>
      <c r="G200" s="2" t="n">
        <v>0</v>
      </c>
      <c r="H200" s="2" t="n">
        <v>136590.992604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 customFormat="false" ht="15" hidden="false" customHeight="false" outlineLevel="0" collapsed="false">
      <c r="A201" s="2" t="n">
        <v>2</v>
      </c>
      <c r="B201" s="2" t="s">
        <v>804</v>
      </c>
      <c r="C201" s="2" t="s">
        <v>805</v>
      </c>
      <c r="D201" s="2" t="s">
        <v>448</v>
      </c>
      <c r="E201" s="2" t="s">
        <v>448</v>
      </c>
      <c r="F201" s="2" t="n">
        <v>1287938.08919977</v>
      </c>
      <c r="G201" s="2" t="n">
        <v>0</v>
      </c>
      <c r="H201" s="2" t="n">
        <v>1287938.08919977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 customFormat="false" ht="15" hidden="false" customHeight="false" outlineLevel="0" collapsed="false">
      <c r="A202" s="2" t="n">
        <v>3</v>
      </c>
      <c r="B202" s="2" t="s">
        <v>806</v>
      </c>
      <c r="C202" s="2" t="s">
        <v>807</v>
      </c>
      <c r="D202" s="2" t="s">
        <v>448</v>
      </c>
      <c r="E202" s="2" t="s">
        <v>448</v>
      </c>
      <c r="F202" s="2" t="n">
        <v>395542.634654319</v>
      </c>
      <c r="G202" s="2" t="n">
        <v>0</v>
      </c>
      <c r="H202" s="2" t="n">
        <v>395542.634654319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 customFormat="false" ht="15" hidden="false" customHeight="false" outlineLevel="0" collapsed="false">
      <c r="A203" s="2" t="n">
        <v>4</v>
      </c>
      <c r="B203" s="2" t="s">
        <v>808</v>
      </c>
      <c r="C203" s="2" t="s">
        <v>809</v>
      </c>
      <c r="D203" s="2" t="s">
        <v>448</v>
      </c>
      <c r="E203" s="2" t="s">
        <v>448</v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 customFormat="false" ht="15" hidden="false" customHeight="false" outlineLevel="0" collapsed="false">
      <c r="A204" s="2" t="n">
        <v>4</v>
      </c>
      <c r="B204" s="2" t="s">
        <v>810</v>
      </c>
      <c r="C204" s="2" t="s">
        <v>785</v>
      </c>
      <c r="D204" s="2" t="s">
        <v>448</v>
      </c>
      <c r="E204" s="2" t="s">
        <v>448</v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 customFormat="false" ht="15" hidden="false" customHeight="false" outlineLevel="0" collapsed="false">
      <c r="A205" s="2" t="n">
        <v>4</v>
      </c>
      <c r="B205" s="2" t="s">
        <v>811</v>
      </c>
      <c r="C205" s="2" t="s">
        <v>787</v>
      </c>
      <c r="D205" s="2" t="s">
        <v>448</v>
      </c>
      <c r="E205" s="2" t="s">
        <v>448</v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 customFormat="false" ht="15" hidden="false" customHeight="false" outlineLevel="0" collapsed="false">
      <c r="A206" s="2" t="n">
        <v>4</v>
      </c>
      <c r="B206" s="2" t="s">
        <v>812</v>
      </c>
      <c r="C206" s="2" t="s">
        <v>813</v>
      </c>
      <c r="D206" s="2" t="s">
        <v>448</v>
      </c>
      <c r="E206" s="2" t="s">
        <v>448</v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 customFormat="false" ht="15" hidden="false" customHeight="false" outlineLevel="0" collapsed="false">
      <c r="A207" s="2" t="n">
        <v>4</v>
      </c>
      <c r="B207" s="2" t="s">
        <v>814</v>
      </c>
      <c r="C207" s="2" t="s">
        <v>815</v>
      </c>
      <c r="D207" s="2" t="s">
        <v>448</v>
      </c>
      <c r="E207" s="2" t="s">
        <v>448</v>
      </c>
      <c r="F207" s="2" t="n">
        <v>4132.63465431867</v>
      </c>
      <c r="G207" s="2" t="n">
        <v>0</v>
      </c>
      <c r="H207" s="2" t="n">
        <v>4132.63465431867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 customFormat="false" ht="15" hidden="false" customHeight="false" outlineLevel="0" collapsed="false">
      <c r="A208" s="2" t="n">
        <v>4</v>
      </c>
      <c r="B208" s="2" t="s">
        <v>816</v>
      </c>
      <c r="C208" s="2" t="s">
        <v>817</v>
      </c>
      <c r="D208" s="2" t="s">
        <v>448</v>
      </c>
      <c r="E208" s="2" t="s">
        <v>448</v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 customFormat="false" ht="15" hidden="false" customHeight="false" outlineLevel="0" collapsed="false">
      <c r="A209" s="2" t="n">
        <v>3</v>
      </c>
      <c r="B209" s="2" t="s">
        <v>818</v>
      </c>
      <c r="C209" s="2" t="s">
        <v>819</v>
      </c>
      <c r="D209" s="2" t="s">
        <v>448</v>
      </c>
      <c r="E209" s="2" t="s">
        <v>448</v>
      </c>
      <c r="F209" s="2" t="n">
        <v>892395.454545455</v>
      </c>
      <c r="G209" s="2" t="n">
        <v>0</v>
      </c>
      <c r="H209" s="2" t="n">
        <v>892395.454545455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 customFormat="false" ht="15" hidden="false" customHeight="false" outlineLevel="0" collapsed="false">
      <c r="A210" s="2" t="n">
        <v>4</v>
      </c>
      <c r="B210" s="2" t="s">
        <v>820</v>
      </c>
      <c r="C210" s="2" t="s">
        <v>809</v>
      </c>
      <c r="D210" s="2" t="s">
        <v>448</v>
      </c>
      <c r="E210" s="2" t="s">
        <v>448</v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 customFormat="false" ht="15" hidden="false" customHeight="false" outlineLevel="0" collapsed="false">
      <c r="A211" s="2" t="n">
        <v>4</v>
      </c>
      <c r="B211" s="2" t="s">
        <v>821</v>
      </c>
      <c r="C211" s="2" t="s">
        <v>822</v>
      </c>
      <c r="D211" s="2" t="s">
        <v>448</v>
      </c>
      <c r="E211" s="2" t="s">
        <v>448</v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 customFormat="false" ht="15" hidden="false" customHeight="false" outlineLevel="0" collapsed="false">
      <c r="A212" s="2" t="n">
        <v>4</v>
      </c>
      <c r="B212" s="2" t="s">
        <v>823</v>
      </c>
      <c r="C212" s="2" t="s">
        <v>824</v>
      </c>
      <c r="D212" s="2" t="s">
        <v>448</v>
      </c>
      <c r="E212" s="2" t="s">
        <v>448</v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 customFormat="false" ht="15" hidden="false" customHeight="false" outlineLevel="0" collapsed="false">
      <c r="A213" s="2" t="n">
        <v>4</v>
      </c>
      <c r="B213" s="2" t="s">
        <v>825</v>
      </c>
      <c r="C213" s="2" t="s">
        <v>826</v>
      </c>
      <c r="D213" s="2" t="s">
        <v>448</v>
      </c>
      <c r="E213" s="2" t="s">
        <v>448</v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 customFormat="false" ht="15" hidden="false" customHeight="false" outlineLevel="0" collapsed="false">
      <c r="A214" s="2" t="n">
        <v>4</v>
      </c>
      <c r="B214" s="2" t="s">
        <v>827</v>
      </c>
      <c r="C214" s="2" t="s">
        <v>785</v>
      </c>
      <c r="D214" s="2" t="s">
        <v>448</v>
      </c>
      <c r="E214" s="2" t="s">
        <v>448</v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 customFormat="false" ht="15" hidden="false" customHeight="false" outlineLevel="0" collapsed="false">
      <c r="A215" s="2" t="n">
        <v>4</v>
      </c>
      <c r="B215" s="2" t="s">
        <v>828</v>
      </c>
      <c r="C215" s="2" t="s">
        <v>829</v>
      </c>
      <c r="D215" s="2" t="s">
        <v>448</v>
      </c>
      <c r="E215" s="2" t="s">
        <v>448</v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 customFormat="false" ht="15" hidden="false" customHeight="false" outlineLevel="0" collapsed="false">
      <c r="A216" s="2" t="n">
        <v>4</v>
      </c>
      <c r="B216" s="2" t="s">
        <v>830</v>
      </c>
      <c r="C216" s="2" t="s">
        <v>831</v>
      </c>
      <c r="D216" s="2" t="s">
        <v>448</v>
      </c>
      <c r="E216" s="2" t="s">
        <v>448</v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 customFormat="false" ht="15" hidden="false" customHeight="false" outlineLevel="0" collapsed="false">
      <c r="A217" s="2" t="n">
        <v>4</v>
      </c>
      <c r="B217" s="2" t="s">
        <v>832</v>
      </c>
      <c r="C217" s="2" t="s">
        <v>833</v>
      </c>
      <c r="D217" s="2" t="s">
        <v>448</v>
      </c>
      <c r="E217" s="2" t="s">
        <v>448</v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 customFormat="false" ht="15" hidden="false" customHeight="false" outlineLevel="0" collapsed="false">
      <c r="A218" s="2" t="n">
        <v>4</v>
      </c>
      <c r="B218" s="2" t="s">
        <v>834</v>
      </c>
      <c r="C218" s="2" t="s">
        <v>787</v>
      </c>
      <c r="D218" s="2" t="s">
        <v>448</v>
      </c>
      <c r="E218" s="2" t="s">
        <v>448</v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 customFormat="false" ht="15" hidden="false" customHeight="false" outlineLevel="0" collapsed="false">
      <c r="A219" s="2" t="n">
        <v>4</v>
      </c>
      <c r="B219" s="2" t="s">
        <v>835</v>
      </c>
      <c r="C219" s="2" t="s">
        <v>836</v>
      </c>
      <c r="D219" s="2" t="s">
        <v>448</v>
      </c>
      <c r="E219" s="2" t="s">
        <v>448</v>
      </c>
      <c r="F219" s="2" t="n">
        <v>38945.4545454546</v>
      </c>
      <c r="G219" s="2" t="n">
        <v>0</v>
      </c>
      <c r="H219" s="2" t="n">
        <v>38945.4545454546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 customFormat="false" ht="15" hidden="false" customHeight="false" outlineLevel="0" collapsed="false">
      <c r="A220" s="2" t="n">
        <v>4</v>
      </c>
      <c r="B220" s="2" t="s">
        <v>837</v>
      </c>
      <c r="C220" s="2" t="s">
        <v>838</v>
      </c>
      <c r="D220" s="2" t="s">
        <v>448</v>
      </c>
      <c r="E220" s="2" t="s">
        <v>448</v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 customFormat="false" ht="15" hidden="false" customHeight="false" outlineLevel="0" collapsed="false">
      <c r="A221" s="2" t="n">
        <v>2</v>
      </c>
      <c r="B221" s="2" t="s">
        <v>839</v>
      </c>
      <c r="C221" s="2" t="s">
        <v>840</v>
      </c>
      <c r="D221" s="2" t="s">
        <v>448</v>
      </c>
      <c r="E221" s="2" t="s">
        <v>448</v>
      </c>
      <c r="F221" s="2" t="n">
        <v>568841.148335527</v>
      </c>
      <c r="G221" s="2" t="n">
        <v>0</v>
      </c>
      <c r="H221" s="2" t="n">
        <v>568841.148335527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 customFormat="false" ht="15" hidden="false" customHeight="false" outlineLevel="0" collapsed="false">
      <c r="A222" s="2" t="n">
        <v>3</v>
      </c>
      <c r="B222" s="2" t="s">
        <v>841</v>
      </c>
      <c r="C222" s="2" t="s">
        <v>842</v>
      </c>
      <c r="D222" s="2" t="s">
        <v>448</v>
      </c>
      <c r="E222" s="2" t="s">
        <v>448</v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 customFormat="false" ht="15" hidden="false" customHeight="false" outlineLevel="0" collapsed="false">
      <c r="A223" s="2" t="n">
        <v>4</v>
      </c>
      <c r="B223" s="2" t="s">
        <v>843</v>
      </c>
      <c r="C223" s="2" t="s">
        <v>844</v>
      </c>
      <c r="D223" s="2" t="s">
        <v>448</v>
      </c>
      <c r="E223" s="2" t="s">
        <v>448</v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 customFormat="false" ht="15" hidden="false" customHeight="false" outlineLevel="0" collapsed="false">
      <c r="A224" s="2" t="n">
        <v>3</v>
      </c>
      <c r="B224" s="2" t="s">
        <v>845</v>
      </c>
      <c r="C224" s="2" t="s">
        <v>846</v>
      </c>
      <c r="D224" s="2" t="s">
        <v>448</v>
      </c>
      <c r="E224" s="2" t="s">
        <v>448</v>
      </c>
      <c r="F224" s="2" t="n">
        <v>288051.698827399</v>
      </c>
      <c r="G224" s="2" t="n">
        <v>0</v>
      </c>
      <c r="H224" s="2" t="n">
        <v>288051.698827399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 customFormat="false" ht="15" hidden="false" customHeight="false" outlineLevel="0" collapsed="false">
      <c r="A225" s="2" t="n">
        <v>4</v>
      </c>
      <c r="B225" s="2" t="s">
        <v>847</v>
      </c>
      <c r="C225" s="2" t="s">
        <v>848</v>
      </c>
      <c r="D225" s="2" t="s">
        <v>448</v>
      </c>
      <c r="E225" s="2" t="s">
        <v>448</v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 customFormat="false" ht="15" hidden="false" customHeight="false" outlineLevel="0" collapsed="false">
      <c r="A226" s="2" t="n">
        <v>4</v>
      </c>
      <c r="B226" s="2" t="s">
        <v>849</v>
      </c>
      <c r="C226" s="2" t="s">
        <v>850</v>
      </c>
      <c r="D226" s="2" t="s">
        <v>448</v>
      </c>
      <c r="E226" s="2" t="s">
        <v>448</v>
      </c>
      <c r="F226" s="2" t="n">
        <v>20162.6391044791</v>
      </c>
      <c r="G226" s="2" t="n">
        <v>0</v>
      </c>
      <c r="H226" s="2" t="n">
        <v>20162.6391044791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 customFormat="false" ht="15" hidden="false" customHeight="false" outlineLevel="0" collapsed="false">
      <c r="A227" s="2" t="n">
        <v>4</v>
      </c>
      <c r="B227" s="2" t="s">
        <v>851</v>
      </c>
      <c r="C227" s="2" t="s">
        <v>852</v>
      </c>
      <c r="D227" s="2" t="s">
        <v>448</v>
      </c>
      <c r="E227" s="2" t="s">
        <v>448</v>
      </c>
      <c r="F227" s="2" t="n">
        <v>20162.6391044791</v>
      </c>
      <c r="G227" s="2" t="n">
        <v>0</v>
      </c>
      <c r="H227" s="2" t="n">
        <v>20162.6391044791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 customFormat="false" ht="15" hidden="false" customHeight="false" outlineLevel="0" collapsed="false">
      <c r="A228" s="2" t="n">
        <v>3</v>
      </c>
      <c r="B228" s="2" t="s">
        <v>853</v>
      </c>
      <c r="C228" s="2" t="s">
        <v>854</v>
      </c>
      <c r="D228" s="2" t="s">
        <v>448</v>
      </c>
      <c r="E228" s="2" t="s">
        <v>448</v>
      </c>
      <c r="F228" s="2" t="n">
        <v>277909.449508128</v>
      </c>
      <c r="G228" s="2" t="n">
        <v>0</v>
      </c>
      <c r="H228" s="2" t="n">
        <v>277909.449508128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 customFormat="false" ht="15" hidden="false" customHeight="false" outlineLevel="0" collapsed="false">
      <c r="A229" s="2" t="n">
        <v>4</v>
      </c>
      <c r="B229" s="2" t="s">
        <v>855</v>
      </c>
      <c r="C229" s="2" t="s">
        <v>809</v>
      </c>
      <c r="D229" s="2" t="s">
        <v>448</v>
      </c>
      <c r="E229" s="2" t="s">
        <v>448</v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 customFormat="false" ht="15" hidden="false" customHeight="false" outlineLevel="0" collapsed="false">
      <c r="A230" s="2" t="n">
        <v>4</v>
      </c>
      <c r="B230" s="2" t="s">
        <v>856</v>
      </c>
      <c r="C230" s="2" t="s">
        <v>785</v>
      </c>
      <c r="D230" s="2" t="s">
        <v>448</v>
      </c>
      <c r="E230" s="2" t="s">
        <v>448</v>
      </c>
      <c r="F230" s="2" t="n">
        <v>11408.0758785967</v>
      </c>
      <c r="G230" s="2" t="n">
        <v>0</v>
      </c>
      <c r="H230" s="2" t="n">
        <v>11408.0758785967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 customFormat="false" ht="15" hidden="false" customHeight="false" outlineLevel="0" collapsed="false">
      <c r="A231" s="2" t="n">
        <v>4</v>
      </c>
      <c r="B231" s="2" t="s">
        <v>857</v>
      </c>
      <c r="C231" s="2" t="s">
        <v>787</v>
      </c>
      <c r="D231" s="2" t="s">
        <v>448</v>
      </c>
      <c r="E231" s="2" t="s">
        <v>448</v>
      </c>
      <c r="F231" s="2" t="n">
        <v>11408.0758785967</v>
      </c>
      <c r="G231" s="2" t="n">
        <v>0</v>
      </c>
      <c r="H231" s="2" t="n">
        <v>11408.0758785967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 customFormat="false" ht="15" hidden="false" customHeight="false" outlineLevel="0" collapsed="false">
      <c r="A232" s="2" t="n">
        <v>4</v>
      </c>
      <c r="B232" s="2" t="s">
        <v>858</v>
      </c>
      <c r="C232" s="2" t="s">
        <v>829</v>
      </c>
      <c r="D232" s="2" t="s">
        <v>448</v>
      </c>
      <c r="E232" s="2" t="s">
        <v>448</v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 customFormat="false" ht="15" hidden="false" customHeight="false" outlineLevel="0" collapsed="false">
      <c r="A233" s="2" t="n">
        <v>4</v>
      </c>
      <c r="B233" s="2" t="s">
        <v>859</v>
      </c>
      <c r="C233" s="2" t="s">
        <v>860</v>
      </c>
      <c r="D233" s="2" t="s">
        <v>448</v>
      </c>
      <c r="E233" s="2" t="s">
        <v>448</v>
      </c>
      <c r="F233" s="2" t="n">
        <v>68327.3377509345</v>
      </c>
      <c r="G233" s="2" t="n">
        <v>0</v>
      </c>
      <c r="H233" s="2" t="n">
        <v>68327.3377509345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 customFormat="false" ht="15" hidden="false" customHeight="false" outlineLevel="0" collapsed="false">
      <c r="A234" s="2" t="n">
        <v>2</v>
      </c>
      <c r="B234" s="2" t="s">
        <v>861</v>
      </c>
      <c r="C234" s="2" t="s">
        <v>862</v>
      </c>
      <c r="D234" s="2" t="s">
        <v>448</v>
      </c>
      <c r="E234" s="2" t="s">
        <v>448</v>
      </c>
      <c r="F234" s="2" t="n">
        <v>442453.146666667</v>
      </c>
      <c r="G234" s="2" t="n">
        <v>0</v>
      </c>
      <c r="H234" s="2" t="n">
        <v>442453.146666667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 customFormat="false" ht="15" hidden="false" customHeight="false" outlineLevel="0" collapsed="false">
      <c r="A235" s="2" t="n">
        <v>3</v>
      </c>
      <c r="B235" s="2" t="s">
        <v>863</v>
      </c>
      <c r="C235" s="2" t="s">
        <v>864</v>
      </c>
      <c r="D235" s="2" t="s">
        <v>448</v>
      </c>
      <c r="E235" s="2" t="s">
        <v>448</v>
      </c>
      <c r="F235" s="2" t="n">
        <v>99903.8133333333</v>
      </c>
      <c r="G235" s="2" t="n">
        <v>0</v>
      </c>
      <c r="H235" s="2" t="n">
        <v>99903.8133333333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 customFormat="false" ht="15" hidden="false" customHeight="false" outlineLevel="0" collapsed="false">
      <c r="A236" s="2" t="n">
        <v>3</v>
      </c>
      <c r="B236" s="2" t="s">
        <v>865</v>
      </c>
      <c r="C236" s="2" t="s">
        <v>866</v>
      </c>
      <c r="D236" s="2" t="s">
        <v>448</v>
      </c>
      <c r="E236" s="2" t="s">
        <v>448</v>
      </c>
      <c r="F236" s="2" t="n">
        <v>7065.33333333333</v>
      </c>
      <c r="G236" s="2" t="n">
        <v>0</v>
      </c>
      <c r="H236" s="2" t="n">
        <v>7065.33333333333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 customFormat="false" ht="15" hidden="false" customHeight="false" outlineLevel="0" collapsed="false">
      <c r="A237" s="2" t="n">
        <v>3</v>
      </c>
      <c r="B237" s="2" t="s">
        <v>867</v>
      </c>
      <c r="C237" s="2" t="s">
        <v>868</v>
      </c>
      <c r="D237" s="2" t="s">
        <v>448</v>
      </c>
      <c r="E237" s="2" t="s">
        <v>448</v>
      </c>
      <c r="F237" s="2" t="n">
        <v>75484</v>
      </c>
      <c r="G237" s="2" t="n">
        <v>0</v>
      </c>
      <c r="H237" s="2" t="n">
        <v>75484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 customFormat="false" ht="15" hidden="false" customHeight="false" outlineLevel="0" collapsed="false">
      <c r="A238" s="2" t="n">
        <v>3</v>
      </c>
      <c r="B238" s="2" t="s">
        <v>869</v>
      </c>
      <c r="C238" s="2" t="s">
        <v>870</v>
      </c>
      <c r="D238" s="2" t="s">
        <v>448</v>
      </c>
      <c r="E238" s="2" t="s">
        <v>448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 customFormat="false" ht="15" hidden="false" customHeight="false" outlineLevel="0" collapsed="false">
      <c r="A239" s="2" t="n">
        <v>3</v>
      </c>
      <c r="B239" s="2" t="s">
        <v>871</v>
      </c>
      <c r="C239" s="2" t="s">
        <v>872</v>
      </c>
      <c r="D239" s="2" t="s">
        <v>448</v>
      </c>
      <c r="E239" s="2" t="s">
        <v>448</v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873</v>
      </c>
      <c r="E240" s="2" t="s">
        <v>874</v>
      </c>
      <c r="F240" s="2" t="n">
        <v>595242.679537265</v>
      </c>
      <c r="G240" s="2" t="n">
        <v>0</v>
      </c>
      <c r="H240" s="2" t="n">
        <v>595242.679537265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 customFormat="false" ht="15" hidden="false" customHeight="false" outlineLevel="0" collapsed="false">
      <c r="A241" s="2" t="n">
        <v>2</v>
      </c>
      <c r="B241" s="2" t="s">
        <v>875</v>
      </c>
      <c r="C241" s="2" t="s">
        <v>759</v>
      </c>
      <c r="D241" s="2" t="s">
        <v>873</v>
      </c>
      <c r="E241" s="2" t="s">
        <v>874</v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 customFormat="false" ht="15" hidden="false" customHeight="false" outlineLevel="0" collapsed="false">
      <c r="A242" s="2" t="n">
        <v>3</v>
      </c>
      <c r="B242" s="2" t="s">
        <v>876</v>
      </c>
      <c r="C242" s="2" t="s">
        <v>759</v>
      </c>
      <c r="D242" s="2" t="s">
        <v>873</v>
      </c>
      <c r="E242" s="2" t="s">
        <v>874</v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 customFormat="false" ht="15" hidden="false" customHeight="false" outlineLevel="0" collapsed="false">
      <c r="A243" s="2" t="n">
        <v>3</v>
      </c>
      <c r="B243" s="2" t="s">
        <v>877</v>
      </c>
      <c r="C243" s="2" t="s">
        <v>878</v>
      </c>
      <c r="D243" s="2" t="s">
        <v>873</v>
      </c>
      <c r="E243" s="2" t="s">
        <v>874</v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 customFormat="false" ht="15" hidden="false" customHeight="false" outlineLevel="0" collapsed="false">
      <c r="A244" s="2" t="n">
        <v>2</v>
      </c>
      <c r="B244" s="2" t="s">
        <v>879</v>
      </c>
      <c r="C244" s="2" t="s">
        <v>880</v>
      </c>
      <c r="D244" s="2" t="s">
        <v>873</v>
      </c>
      <c r="E244" s="2" t="s">
        <v>874</v>
      </c>
      <c r="F244" s="2" t="n">
        <v>45326.7795372651</v>
      </c>
      <c r="G244" s="2" t="n">
        <v>0</v>
      </c>
      <c r="H244" s="2" t="n">
        <v>45326.7795372651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 customFormat="false" ht="15" hidden="false" customHeight="false" outlineLevel="0" collapsed="false">
      <c r="A245" s="2" t="n">
        <v>3</v>
      </c>
      <c r="B245" s="2" t="s">
        <v>881</v>
      </c>
      <c r="C245" s="2" t="s">
        <v>880</v>
      </c>
      <c r="D245" s="2" t="s">
        <v>873</v>
      </c>
      <c r="E245" s="2" t="s">
        <v>874</v>
      </c>
      <c r="F245" s="2" t="n">
        <v>45326.7795372651</v>
      </c>
      <c r="G245" s="2" t="n">
        <v>0</v>
      </c>
      <c r="H245" s="2" t="n">
        <v>45326.7795372651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157</v>
      </c>
      <c r="D246" s="2" t="s">
        <v>882</v>
      </c>
      <c r="E246" s="2" t="s">
        <v>883</v>
      </c>
      <c r="F246" s="2" t="n">
        <v>1384152.80619156</v>
      </c>
      <c r="G246" s="2" t="n">
        <v>0</v>
      </c>
      <c r="H246" s="2" t="n">
        <v>1384152.80619156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</v>
      </c>
      <c r="AB246" s="2" t="n">
        <v>82.65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</v>
      </c>
      <c r="AW246" s="2" t="n">
        <v>94.04</v>
      </c>
      <c r="AX246" s="2" t="n">
        <v>84.78</v>
      </c>
      <c r="AY246" s="2" t="n">
        <v>94.04</v>
      </c>
      <c r="AZ246" s="2" t="n">
        <v>94.04</v>
      </c>
      <c r="BA246" s="2" t="n">
        <v>94.04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 customFormat="false" ht="15" hidden="false" customHeight="false" outlineLevel="0" collapsed="false">
      <c r="A247" s="2" t="n">
        <v>2</v>
      </c>
      <c r="B247" s="2" t="s">
        <v>884</v>
      </c>
      <c r="C247" s="2" t="s">
        <v>885</v>
      </c>
      <c r="D247" s="2" t="s">
        <v>882</v>
      </c>
      <c r="E247" s="2" t="s">
        <v>883</v>
      </c>
      <c r="F247" s="2" t="n">
        <v>1384152.80619156</v>
      </c>
      <c r="G247" s="2" t="n">
        <v>0</v>
      </c>
      <c r="H247" s="2" t="n">
        <v>1384152.80619156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</v>
      </c>
      <c r="AB247" s="2" t="n">
        <v>82.65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</v>
      </c>
      <c r="AW247" s="2" t="n">
        <v>94.04</v>
      </c>
      <c r="AX247" s="2" t="n">
        <v>84.78</v>
      </c>
      <c r="AY247" s="2" t="n">
        <v>94.04</v>
      </c>
      <c r="AZ247" s="2" t="n">
        <v>94.04</v>
      </c>
      <c r="BA247" s="2" t="n">
        <v>94.04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 customFormat="false" ht="15" hidden="false" customHeight="false" outlineLevel="0" collapsed="false">
      <c r="A248" s="2" t="n">
        <v>3</v>
      </c>
      <c r="B248" s="2" t="s">
        <v>886</v>
      </c>
      <c r="C248" s="2" t="s">
        <v>887</v>
      </c>
      <c r="D248" s="2" t="s">
        <v>882</v>
      </c>
      <c r="E248" s="2" t="s">
        <v>883</v>
      </c>
      <c r="F248" s="2" t="n">
        <v>868003.6439041</v>
      </c>
      <c r="G248" s="2" t="n">
        <v>0</v>
      </c>
      <c r="H248" s="2" t="n">
        <v>868003.6439041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</v>
      </c>
      <c r="AB248" s="2" t="n">
        <v>82.65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</v>
      </c>
      <c r="AW248" s="2" t="n">
        <v>94.04</v>
      </c>
      <c r="AX248" s="2" t="n">
        <v>84.78</v>
      </c>
      <c r="AY248" s="2" t="n">
        <v>94.04</v>
      </c>
      <c r="AZ248" s="2" t="n">
        <v>94.04</v>
      </c>
      <c r="BA248" s="2" t="n">
        <v>94.04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 customFormat="false" ht="15" hidden="false" customHeight="false" outlineLevel="0" collapsed="false">
      <c r="A249" s="2" t="n">
        <v>4</v>
      </c>
      <c r="B249" s="2" t="s">
        <v>888</v>
      </c>
      <c r="C249" s="2" t="s">
        <v>889</v>
      </c>
      <c r="D249" s="2" t="s">
        <v>882</v>
      </c>
      <c r="E249" s="2" t="s">
        <v>883</v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</v>
      </c>
      <c r="AB249" s="2" t="n">
        <v>82.65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</v>
      </c>
      <c r="AW249" s="2" t="n">
        <v>94.04</v>
      </c>
      <c r="AX249" s="2" t="n">
        <v>84.78</v>
      </c>
      <c r="AY249" s="2" t="n">
        <v>94.04</v>
      </c>
      <c r="AZ249" s="2" t="n">
        <v>94.04</v>
      </c>
      <c r="BA249" s="2" t="n">
        <v>94.04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 customFormat="false" ht="15" hidden="false" customHeight="false" outlineLevel="0" collapsed="false">
      <c r="A250" s="2" t="n">
        <v>4</v>
      </c>
      <c r="B250" s="2" t="s">
        <v>890</v>
      </c>
      <c r="C250" s="2" t="s">
        <v>891</v>
      </c>
      <c r="D250" s="2" t="s">
        <v>882</v>
      </c>
      <c r="E250" s="2" t="s">
        <v>883</v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</v>
      </c>
      <c r="AB250" s="2" t="n">
        <v>82.65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</v>
      </c>
      <c r="AW250" s="2" t="n">
        <v>94.04</v>
      </c>
      <c r="AX250" s="2" t="n">
        <v>84.78</v>
      </c>
      <c r="AY250" s="2" t="n">
        <v>94.04</v>
      </c>
      <c r="AZ250" s="2" t="n">
        <v>94.04</v>
      </c>
      <c r="BA250" s="2" t="n">
        <v>94.04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 customFormat="false" ht="15" hidden="false" customHeight="false" outlineLevel="0" collapsed="false">
      <c r="A251" s="2" t="n">
        <v>4</v>
      </c>
      <c r="B251" s="2" t="s">
        <v>892</v>
      </c>
      <c r="C251" s="2" t="s">
        <v>893</v>
      </c>
      <c r="D251" s="2" t="s">
        <v>882</v>
      </c>
      <c r="E251" s="2" t="s">
        <v>883</v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</v>
      </c>
      <c r="AB251" s="2" t="n">
        <v>82.65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</v>
      </c>
      <c r="AW251" s="2" t="n">
        <v>94.04</v>
      </c>
      <c r="AX251" s="2" t="n">
        <v>84.78</v>
      </c>
      <c r="AY251" s="2" t="n">
        <v>94.04</v>
      </c>
      <c r="AZ251" s="2" t="n">
        <v>94.04</v>
      </c>
      <c r="BA251" s="2" t="n">
        <v>94.04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 customFormat="false" ht="15" hidden="false" customHeight="false" outlineLevel="0" collapsed="false">
      <c r="A252" s="2" t="n">
        <v>4</v>
      </c>
      <c r="B252" s="2" t="s">
        <v>894</v>
      </c>
      <c r="C252" s="2" t="s">
        <v>895</v>
      </c>
      <c r="D252" s="2" t="s">
        <v>882</v>
      </c>
      <c r="E252" s="2" t="s">
        <v>883</v>
      </c>
      <c r="F252" s="2" t="n">
        <v>309015.81</v>
      </c>
      <c r="G252" s="2" t="n">
        <v>0</v>
      </c>
      <c r="H252" s="2" t="n">
        <v>309015.81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</v>
      </c>
      <c r="AB252" s="2" t="n">
        <v>82.65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</v>
      </c>
      <c r="AW252" s="2" t="n">
        <v>94.04</v>
      </c>
      <c r="AX252" s="2" t="n">
        <v>84.78</v>
      </c>
      <c r="AY252" s="2" t="n">
        <v>94.04</v>
      </c>
      <c r="AZ252" s="2" t="n">
        <v>94.04</v>
      </c>
      <c r="BA252" s="2" t="n">
        <v>94.04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 customFormat="false" ht="15" hidden="false" customHeight="false" outlineLevel="0" collapsed="false">
      <c r="A253" s="2" t="n">
        <v>4</v>
      </c>
      <c r="B253" s="2" t="s">
        <v>896</v>
      </c>
      <c r="C253" s="2" t="s">
        <v>897</v>
      </c>
      <c r="D253" s="2" t="s">
        <v>882</v>
      </c>
      <c r="E253" s="2" t="s">
        <v>883</v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</v>
      </c>
      <c r="AB253" s="2" t="n">
        <v>82.65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</v>
      </c>
      <c r="AW253" s="2" t="n">
        <v>94.04</v>
      </c>
      <c r="AX253" s="2" t="n">
        <v>84.78</v>
      </c>
      <c r="AY253" s="2" t="n">
        <v>94.04</v>
      </c>
      <c r="AZ253" s="2" t="n">
        <v>94.04</v>
      </c>
      <c r="BA253" s="2" t="n">
        <v>94.04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 customFormat="false" ht="15" hidden="false" customHeight="false" outlineLevel="0" collapsed="false">
      <c r="A254" s="2" t="n">
        <v>4</v>
      </c>
      <c r="B254" s="2" t="s">
        <v>898</v>
      </c>
      <c r="C254" s="2" t="s">
        <v>899</v>
      </c>
      <c r="D254" s="2" t="s">
        <v>882</v>
      </c>
      <c r="E254" s="2" t="s">
        <v>883</v>
      </c>
      <c r="F254" s="2" t="n">
        <v>4944.22055362904</v>
      </c>
      <c r="G254" s="2" t="n">
        <v>0</v>
      </c>
      <c r="H254" s="2" t="n">
        <v>4944.22055362904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</v>
      </c>
      <c r="AB254" s="2" t="n">
        <v>82.65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</v>
      </c>
      <c r="AW254" s="2" t="n">
        <v>94.04</v>
      </c>
      <c r="AX254" s="2" t="n">
        <v>84.78</v>
      </c>
      <c r="AY254" s="2" t="n">
        <v>94.04</v>
      </c>
      <c r="AZ254" s="2" t="n">
        <v>94.04</v>
      </c>
      <c r="BA254" s="2" t="n">
        <v>94.04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 customFormat="false" ht="15" hidden="false" customHeight="false" outlineLevel="0" collapsed="false">
      <c r="A255" s="2" t="n">
        <v>4</v>
      </c>
      <c r="B255" s="2" t="s">
        <v>900</v>
      </c>
      <c r="C255" s="2" t="s">
        <v>901</v>
      </c>
      <c r="D255" s="2" t="s">
        <v>882</v>
      </c>
      <c r="E255" s="2" t="s">
        <v>883</v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</v>
      </c>
      <c r="AB255" s="2" t="n">
        <v>82.65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</v>
      </c>
      <c r="AW255" s="2" t="n">
        <v>94.04</v>
      </c>
      <c r="AX255" s="2" t="n">
        <v>84.78</v>
      </c>
      <c r="AY255" s="2" t="n">
        <v>94.04</v>
      </c>
      <c r="AZ255" s="2" t="n">
        <v>94.04</v>
      </c>
      <c r="BA255" s="2" t="n">
        <v>94.04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 customFormat="false" ht="15" hidden="false" customHeight="false" outlineLevel="0" collapsed="false">
      <c r="A256" s="2" t="n">
        <v>4</v>
      </c>
      <c r="B256" s="2" t="s">
        <v>902</v>
      </c>
      <c r="C256" s="2" t="s">
        <v>903</v>
      </c>
      <c r="D256" s="2" t="s">
        <v>882</v>
      </c>
      <c r="E256" s="2" t="s">
        <v>883</v>
      </c>
      <c r="F256" s="2" t="n">
        <v>84065.2008504705</v>
      </c>
      <c r="G256" s="2" t="n">
        <v>0</v>
      </c>
      <c r="H256" s="2" t="n">
        <v>84065.2008504705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</v>
      </c>
      <c r="AB256" s="2" t="n">
        <v>82.65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</v>
      </c>
      <c r="AW256" s="2" t="n">
        <v>94.04</v>
      </c>
      <c r="AX256" s="2" t="n">
        <v>84.78</v>
      </c>
      <c r="AY256" s="2" t="n">
        <v>94.04</v>
      </c>
      <c r="AZ256" s="2" t="n">
        <v>94.04</v>
      </c>
      <c r="BA256" s="2" t="n">
        <v>94.04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 customFormat="false" ht="15" hidden="false" customHeight="false" outlineLevel="0" collapsed="false">
      <c r="A257" s="2" t="n">
        <v>4</v>
      </c>
      <c r="B257" s="2" t="s">
        <v>904</v>
      </c>
      <c r="C257" s="2" t="s">
        <v>905</v>
      </c>
      <c r="D257" s="2" t="s">
        <v>882</v>
      </c>
      <c r="E257" s="2" t="s">
        <v>883</v>
      </c>
      <c r="F257" s="2" t="n">
        <v>64689.3</v>
      </c>
      <c r="G257" s="2" t="n">
        <v>0</v>
      </c>
      <c r="H257" s="2" t="n">
        <v>64689.3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</v>
      </c>
      <c r="AB257" s="2" t="n">
        <v>82.65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</v>
      </c>
      <c r="AW257" s="2" t="n">
        <v>94.04</v>
      </c>
      <c r="AX257" s="2" t="n">
        <v>84.78</v>
      </c>
      <c r="AY257" s="2" t="n">
        <v>94.04</v>
      </c>
      <c r="AZ257" s="2" t="n">
        <v>94.04</v>
      </c>
      <c r="BA257" s="2" t="n">
        <v>94.04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 customFormat="false" ht="15" hidden="false" customHeight="false" outlineLevel="0" collapsed="false">
      <c r="A258" s="2" t="n">
        <v>3</v>
      </c>
      <c r="B258" s="2" t="s">
        <v>906</v>
      </c>
      <c r="C258" s="2" t="s">
        <v>907</v>
      </c>
      <c r="D258" s="2" t="s">
        <v>882</v>
      </c>
      <c r="E258" s="2" t="s">
        <v>883</v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</v>
      </c>
      <c r="AB258" s="2" t="n">
        <v>82.65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</v>
      </c>
      <c r="AW258" s="2" t="n">
        <v>94.04</v>
      </c>
      <c r="AX258" s="2" t="n">
        <v>84.78</v>
      </c>
      <c r="AY258" s="2" t="n">
        <v>94.04</v>
      </c>
      <c r="AZ258" s="2" t="n">
        <v>94.04</v>
      </c>
      <c r="BA258" s="2" t="n">
        <v>94.04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 customFormat="false" ht="15" hidden="false" customHeight="false" outlineLevel="0" collapsed="false">
      <c r="A259" s="2" t="n">
        <v>4</v>
      </c>
      <c r="B259" s="2" t="s">
        <v>908</v>
      </c>
      <c r="C259" s="2" t="s">
        <v>909</v>
      </c>
      <c r="D259" s="2" t="s">
        <v>882</v>
      </c>
      <c r="E259" s="2" t="s">
        <v>883</v>
      </c>
      <c r="F259" s="2" t="n">
        <v>3003.1155</v>
      </c>
      <c r="G259" s="2" t="n">
        <v>0</v>
      </c>
      <c r="H259" s="2" t="n">
        <v>3003.1155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</v>
      </c>
      <c r="AB259" s="2" t="n">
        <v>82.65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</v>
      </c>
      <c r="AW259" s="2" t="n">
        <v>94.04</v>
      </c>
      <c r="AX259" s="2" t="n">
        <v>84.78</v>
      </c>
      <c r="AY259" s="2" t="n">
        <v>94.04</v>
      </c>
      <c r="AZ259" s="2" t="n">
        <v>94.04</v>
      </c>
      <c r="BA259" s="2" t="n">
        <v>94.04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 customFormat="false" ht="15" hidden="false" customHeight="false" outlineLevel="0" collapsed="false">
      <c r="A260" s="2" t="n">
        <v>4</v>
      </c>
      <c r="B260" s="2" t="s">
        <v>910</v>
      </c>
      <c r="C260" s="2" t="s">
        <v>911</v>
      </c>
      <c r="D260" s="2" t="s">
        <v>882</v>
      </c>
      <c r="E260" s="2" t="s">
        <v>883</v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</v>
      </c>
      <c r="AB260" s="2" t="n">
        <v>82.65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</v>
      </c>
      <c r="AW260" s="2" t="n">
        <v>94.04</v>
      </c>
      <c r="AX260" s="2" t="n">
        <v>84.78</v>
      </c>
      <c r="AY260" s="2" t="n">
        <v>94.04</v>
      </c>
      <c r="AZ260" s="2" t="n">
        <v>94.04</v>
      </c>
      <c r="BA260" s="2" t="n">
        <v>94.04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 customFormat="false" ht="15" hidden="false" customHeight="false" outlineLevel="0" collapsed="false">
      <c r="A261" s="2" t="n">
        <v>4</v>
      </c>
      <c r="B261" s="2" t="s">
        <v>912</v>
      </c>
      <c r="C261" s="2" t="s">
        <v>913</v>
      </c>
      <c r="D261" s="2" t="s">
        <v>882</v>
      </c>
      <c r="E261" s="2" t="s">
        <v>883</v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</v>
      </c>
      <c r="AB261" s="2" t="n">
        <v>82.65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</v>
      </c>
      <c r="AW261" s="2" t="n">
        <v>94.04</v>
      </c>
      <c r="AX261" s="2" t="n">
        <v>84.78</v>
      </c>
      <c r="AY261" s="2" t="n">
        <v>94.04</v>
      </c>
      <c r="AZ261" s="2" t="n">
        <v>94.04</v>
      </c>
      <c r="BA261" s="2" t="n">
        <v>94.04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 customFormat="false" ht="15" hidden="false" customHeight="false" outlineLevel="0" collapsed="false">
      <c r="A262" s="2" t="n">
        <v>4</v>
      </c>
      <c r="B262" s="2" t="s">
        <v>914</v>
      </c>
      <c r="C262" s="2" t="s">
        <v>901</v>
      </c>
      <c r="D262" s="2" t="s">
        <v>882</v>
      </c>
      <c r="E262" s="2" t="s">
        <v>883</v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</v>
      </c>
      <c r="AB262" s="2" t="n">
        <v>82.65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</v>
      </c>
      <c r="AW262" s="2" t="n">
        <v>94.04</v>
      </c>
      <c r="AX262" s="2" t="n">
        <v>84.78</v>
      </c>
      <c r="AY262" s="2" t="n">
        <v>94.04</v>
      </c>
      <c r="AZ262" s="2" t="n">
        <v>94.04</v>
      </c>
      <c r="BA262" s="2" t="n">
        <v>94.04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 customFormat="false" ht="15" hidden="false" customHeight="false" outlineLevel="0" collapsed="false">
      <c r="A263" s="2" t="n">
        <v>4</v>
      </c>
      <c r="B263" s="2" t="s">
        <v>915</v>
      </c>
      <c r="C263" s="2" t="s">
        <v>916</v>
      </c>
      <c r="D263" s="2" t="s">
        <v>882</v>
      </c>
      <c r="E263" s="2" t="s">
        <v>883</v>
      </c>
      <c r="F263" s="2" t="n">
        <v>26739.3233875136</v>
      </c>
      <c r="G263" s="2" t="n">
        <v>0</v>
      </c>
      <c r="H263" s="2" t="n">
        <v>26739.3233875136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</v>
      </c>
      <c r="AB263" s="2" t="n">
        <v>82.65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</v>
      </c>
      <c r="AW263" s="2" t="n">
        <v>94.04</v>
      </c>
      <c r="AX263" s="2" t="n">
        <v>84.78</v>
      </c>
      <c r="AY263" s="2" t="n">
        <v>94.04</v>
      </c>
      <c r="AZ263" s="2" t="n">
        <v>94.04</v>
      </c>
      <c r="BA263" s="2" t="n">
        <v>94.04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 customFormat="false" ht="15" hidden="false" customHeight="false" outlineLevel="0" collapsed="false">
      <c r="A264" s="2" t="n">
        <v>3</v>
      </c>
      <c r="B264" s="2" t="s">
        <v>917</v>
      </c>
      <c r="C264" s="2" t="s">
        <v>918</v>
      </c>
      <c r="D264" s="2" t="s">
        <v>882</v>
      </c>
      <c r="E264" s="2" t="s">
        <v>883</v>
      </c>
      <c r="F264" s="2" t="n">
        <v>83131.8016100503</v>
      </c>
      <c r="G264" s="2" t="n">
        <v>0</v>
      </c>
      <c r="H264" s="2" t="n">
        <v>83131.8016100503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</v>
      </c>
      <c r="AB264" s="2" t="n">
        <v>82.65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</v>
      </c>
      <c r="AW264" s="2" t="n">
        <v>94.04</v>
      </c>
      <c r="AX264" s="2" t="n">
        <v>84.78</v>
      </c>
      <c r="AY264" s="2" t="n">
        <v>94.04</v>
      </c>
      <c r="AZ264" s="2" t="n">
        <v>94.04</v>
      </c>
      <c r="BA264" s="2" t="n">
        <v>94.04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 customFormat="false" ht="15" hidden="false" customHeight="false" outlineLevel="0" collapsed="false">
      <c r="A265" s="2" t="n">
        <v>4</v>
      </c>
      <c r="B265" s="2" t="s">
        <v>919</v>
      </c>
      <c r="C265" s="2" t="s">
        <v>909</v>
      </c>
      <c r="D265" s="2" t="s">
        <v>882</v>
      </c>
      <c r="E265" s="2" t="s">
        <v>883</v>
      </c>
      <c r="F265" s="2" t="n">
        <v>2413.91206090351</v>
      </c>
      <c r="G265" s="2" t="n">
        <v>0</v>
      </c>
      <c r="H265" s="2" t="n">
        <v>2413.91206090351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</v>
      </c>
      <c r="AB265" s="2" t="n">
        <v>82.65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</v>
      </c>
      <c r="AW265" s="2" t="n">
        <v>94.04</v>
      </c>
      <c r="AX265" s="2" t="n">
        <v>84.78</v>
      </c>
      <c r="AY265" s="2" t="n">
        <v>94.04</v>
      </c>
      <c r="AZ265" s="2" t="n">
        <v>94.04</v>
      </c>
      <c r="BA265" s="2" t="n">
        <v>94.04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 customFormat="false" ht="15" hidden="false" customHeight="false" outlineLevel="0" collapsed="false">
      <c r="A266" s="2" t="n">
        <v>4</v>
      </c>
      <c r="B266" s="2" t="s">
        <v>920</v>
      </c>
      <c r="C266" s="2" t="s">
        <v>911</v>
      </c>
      <c r="D266" s="2" t="s">
        <v>882</v>
      </c>
      <c r="E266" s="2" t="s">
        <v>883</v>
      </c>
      <c r="F266" s="2" t="n">
        <v>742.848223518955</v>
      </c>
      <c r="G266" s="2" t="n">
        <v>0</v>
      </c>
      <c r="H266" s="2" t="n">
        <v>742.848223518955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</v>
      </c>
      <c r="AB266" s="2" t="n">
        <v>82.65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</v>
      </c>
      <c r="AW266" s="2" t="n">
        <v>94.04</v>
      </c>
      <c r="AX266" s="2" t="n">
        <v>84.78</v>
      </c>
      <c r="AY266" s="2" t="n">
        <v>94.04</v>
      </c>
      <c r="AZ266" s="2" t="n">
        <v>94.04</v>
      </c>
      <c r="BA266" s="2" t="n">
        <v>94.04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 customFormat="false" ht="15" hidden="false" customHeight="false" outlineLevel="0" collapsed="false">
      <c r="A267" s="2" t="n">
        <v>4</v>
      </c>
      <c r="B267" s="2" t="s">
        <v>921</v>
      </c>
      <c r="C267" s="2" t="s">
        <v>913</v>
      </c>
      <c r="D267" s="2" t="s">
        <v>882</v>
      </c>
      <c r="E267" s="2" t="s">
        <v>883</v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</v>
      </c>
      <c r="AB267" s="2" t="n">
        <v>82.65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</v>
      </c>
      <c r="AW267" s="2" t="n">
        <v>94.04</v>
      </c>
      <c r="AX267" s="2" t="n">
        <v>84.78</v>
      </c>
      <c r="AY267" s="2" t="n">
        <v>94.04</v>
      </c>
      <c r="AZ267" s="2" t="n">
        <v>94.04</v>
      </c>
      <c r="BA267" s="2" t="n">
        <v>94.04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 customFormat="false" ht="15" hidden="false" customHeight="false" outlineLevel="0" collapsed="false">
      <c r="A268" s="2" t="n">
        <v>4</v>
      </c>
      <c r="B268" s="2" t="s">
        <v>922</v>
      </c>
      <c r="C268" s="2" t="s">
        <v>901</v>
      </c>
      <c r="D268" s="2" t="s">
        <v>882</v>
      </c>
      <c r="E268" s="2" t="s">
        <v>883</v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</v>
      </c>
      <c r="AB268" s="2" t="n">
        <v>82.65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</v>
      </c>
      <c r="AW268" s="2" t="n">
        <v>94.04</v>
      </c>
      <c r="AX268" s="2" t="n">
        <v>84.78</v>
      </c>
      <c r="AY268" s="2" t="n">
        <v>94.04</v>
      </c>
      <c r="AZ268" s="2" t="n">
        <v>94.04</v>
      </c>
      <c r="BA268" s="2" t="n">
        <v>94.04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 customFormat="false" ht="15" hidden="false" customHeight="false" outlineLevel="0" collapsed="false">
      <c r="A269" s="2" t="n">
        <v>4</v>
      </c>
      <c r="B269" s="2" t="s">
        <v>923</v>
      </c>
      <c r="C269" s="2" t="s">
        <v>916</v>
      </c>
      <c r="D269" s="2" t="s">
        <v>882</v>
      </c>
      <c r="E269" s="2" t="s">
        <v>883</v>
      </c>
      <c r="F269" s="2" t="n">
        <v>40592.8518756279</v>
      </c>
      <c r="G269" s="2" t="n">
        <v>0</v>
      </c>
      <c r="H269" s="2" t="n">
        <v>40592.8518756279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</v>
      </c>
      <c r="AB269" s="2" t="n">
        <v>82.65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</v>
      </c>
      <c r="AW269" s="2" t="n">
        <v>94.04</v>
      </c>
      <c r="AX269" s="2" t="n">
        <v>84.78</v>
      </c>
      <c r="AY269" s="2" t="n">
        <v>94.04</v>
      </c>
      <c r="AZ269" s="2" t="n">
        <v>94.04</v>
      </c>
      <c r="BA269" s="2" t="n">
        <v>94.04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 customFormat="false" ht="15" hidden="false" customHeight="false" outlineLevel="0" collapsed="false">
      <c r="A270" s="2" t="n">
        <v>3</v>
      </c>
      <c r="B270" s="2" t="s">
        <v>924</v>
      </c>
      <c r="C270" s="2" t="s">
        <v>925</v>
      </c>
      <c r="D270" s="2" t="s">
        <v>882</v>
      </c>
      <c r="E270" s="2" t="s">
        <v>883</v>
      </c>
      <c r="F270" s="2" t="n">
        <v>176385.66911413</v>
      </c>
      <c r="G270" s="2" t="n">
        <v>0</v>
      </c>
      <c r="H270" s="2" t="n">
        <v>176385.66911413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</v>
      </c>
      <c r="AB270" s="2" t="n">
        <v>82.65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</v>
      </c>
      <c r="AW270" s="2" t="n">
        <v>94.04</v>
      </c>
      <c r="AX270" s="2" t="n">
        <v>84.78</v>
      </c>
      <c r="AY270" s="2" t="n">
        <v>94.04</v>
      </c>
      <c r="AZ270" s="2" t="n">
        <v>94.04</v>
      </c>
      <c r="BA270" s="2" t="n">
        <v>94.04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926</v>
      </c>
      <c r="C271" s="2" t="s">
        <v>927</v>
      </c>
      <c r="D271" s="2" t="s">
        <v>882</v>
      </c>
      <c r="E271" s="2" t="s">
        <v>883</v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</v>
      </c>
      <c r="AB271" s="2" t="n">
        <v>82.65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</v>
      </c>
      <c r="AW271" s="2" t="n">
        <v>94.04</v>
      </c>
      <c r="AX271" s="2" t="n">
        <v>84.78</v>
      </c>
      <c r="AY271" s="2" t="n">
        <v>94.04</v>
      </c>
      <c r="AZ271" s="2" t="n">
        <v>94.04</v>
      </c>
      <c r="BA271" s="2" t="n">
        <v>94.04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928</v>
      </c>
      <c r="C272" s="2" t="s">
        <v>901</v>
      </c>
      <c r="D272" s="2" t="s">
        <v>882</v>
      </c>
      <c r="E272" s="2" t="s">
        <v>883</v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</v>
      </c>
      <c r="AB272" s="2" t="n">
        <v>82.65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</v>
      </c>
      <c r="AW272" s="2" t="n">
        <v>94.04</v>
      </c>
      <c r="AX272" s="2" t="n">
        <v>84.78</v>
      </c>
      <c r="AY272" s="2" t="n">
        <v>94.04</v>
      </c>
      <c r="AZ272" s="2" t="n">
        <v>94.04</v>
      </c>
      <c r="BA272" s="2" t="n">
        <v>94.04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929</v>
      </c>
      <c r="C273" s="2" t="s">
        <v>916</v>
      </c>
      <c r="D273" s="2" t="s">
        <v>882</v>
      </c>
      <c r="E273" s="2" t="s">
        <v>883</v>
      </c>
      <c r="F273" s="2" t="n">
        <v>47204.6155891302</v>
      </c>
      <c r="G273" s="2" t="n">
        <v>0</v>
      </c>
      <c r="H273" s="2" t="n">
        <v>47204.6155891302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</v>
      </c>
      <c r="AB273" s="2" t="n">
        <v>82.65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</v>
      </c>
      <c r="AW273" s="2" t="n">
        <v>94.04</v>
      </c>
      <c r="AX273" s="2" t="n">
        <v>84.78</v>
      </c>
      <c r="AY273" s="2" t="n">
        <v>94.04</v>
      </c>
      <c r="AZ273" s="2" t="n">
        <v>94.04</v>
      </c>
      <c r="BA273" s="2" t="n">
        <v>94.04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 customFormat="false" ht="15" hidden="false" customHeight="false" outlineLevel="0" collapsed="false">
      <c r="A274" s="2" t="n">
        <v>3</v>
      </c>
      <c r="B274" s="2" t="s">
        <v>930</v>
      </c>
      <c r="C274" s="2" t="s">
        <v>931</v>
      </c>
      <c r="D274" s="2" t="s">
        <v>882</v>
      </c>
      <c r="E274" s="2" t="s">
        <v>883</v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</v>
      </c>
      <c r="AB274" s="2" t="n">
        <v>82.65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</v>
      </c>
      <c r="AW274" s="2" t="n">
        <v>94.04</v>
      </c>
      <c r="AX274" s="2" t="n">
        <v>84.78</v>
      </c>
      <c r="AY274" s="2" t="n">
        <v>94.04</v>
      </c>
      <c r="AZ274" s="2" t="n">
        <v>94.04</v>
      </c>
      <c r="BA274" s="2" t="n">
        <v>94.04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932</v>
      </c>
      <c r="C275" s="2" t="s">
        <v>933</v>
      </c>
      <c r="D275" s="2" t="s">
        <v>882</v>
      </c>
      <c r="E275" s="2" t="s">
        <v>883</v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</v>
      </c>
      <c r="AB275" s="2" t="n">
        <v>82.65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</v>
      </c>
      <c r="AW275" s="2" t="n">
        <v>94.04</v>
      </c>
      <c r="AX275" s="2" t="n">
        <v>84.78</v>
      </c>
      <c r="AY275" s="2" t="n">
        <v>94.04</v>
      </c>
      <c r="AZ275" s="2" t="n">
        <v>94.04</v>
      </c>
      <c r="BA275" s="2" t="n">
        <v>94.04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934</v>
      </c>
      <c r="C276" s="2" t="s">
        <v>935</v>
      </c>
      <c r="D276" s="2" t="s">
        <v>882</v>
      </c>
      <c r="E276" s="2" t="s">
        <v>883</v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</v>
      </c>
      <c r="AB276" s="2" t="n">
        <v>82.65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</v>
      </c>
      <c r="AW276" s="2" t="n">
        <v>94.04</v>
      </c>
      <c r="AX276" s="2" t="n">
        <v>84.78</v>
      </c>
      <c r="AY276" s="2" t="n">
        <v>94.04</v>
      </c>
      <c r="AZ276" s="2" t="n">
        <v>94.04</v>
      </c>
      <c r="BA276" s="2" t="n">
        <v>94.04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 customFormat="false" ht="15" hidden="false" customHeight="false" outlineLevel="0" collapsed="false">
      <c r="A277" s="2" t="n">
        <v>3</v>
      </c>
      <c r="B277" s="2" t="s">
        <v>936</v>
      </c>
      <c r="C277" s="2" t="s">
        <v>937</v>
      </c>
      <c r="D277" s="2" t="s">
        <v>882</v>
      </c>
      <c r="E277" s="2" t="s">
        <v>883</v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</v>
      </c>
      <c r="AB277" s="2" t="n">
        <v>82.65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</v>
      </c>
      <c r="AW277" s="2" t="n">
        <v>94.04</v>
      </c>
      <c r="AX277" s="2" t="n">
        <v>84.78</v>
      </c>
      <c r="AY277" s="2" t="n">
        <v>94.04</v>
      </c>
      <c r="AZ277" s="2" t="n">
        <v>94.04</v>
      </c>
      <c r="BA277" s="2" t="n">
        <v>94.04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938</v>
      </c>
      <c r="C278" s="2" t="s">
        <v>939</v>
      </c>
      <c r="D278" s="2" t="s">
        <v>882</v>
      </c>
      <c r="E278" s="2" t="s">
        <v>883</v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</v>
      </c>
      <c r="AB278" s="2" t="n">
        <v>82.65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</v>
      </c>
      <c r="AW278" s="2" t="n">
        <v>94.04</v>
      </c>
      <c r="AX278" s="2" t="n">
        <v>84.78</v>
      </c>
      <c r="AY278" s="2" t="n">
        <v>94.04</v>
      </c>
      <c r="AZ278" s="2" t="n">
        <v>94.04</v>
      </c>
      <c r="BA278" s="2" t="n">
        <v>94.04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 customFormat="false" ht="15" hidden="false" customHeight="false" outlineLevel="0" collapsed="false">
      <c r="A279" s="2" t="n">
        <v>4</v>
      </c>
      <c r="B279" s="2" t="s">
        <v>940</v>
      </c>
      <c r="C279" s="2" t="s">
        <v>941</v>
      </c>
      <c r="D279" s="2" t="s">
        <v>882</v>
      </c>
      <c r="E279" s="2" t="s">
        <v>883</v>
      </c>
      <c r="F279" s="2" t="n">
        <v>82801.92078552</v>
      </c>
      <c r="G279" s="2" t="n">
        <v>0</v>
      </c>
      <c r="H279" s="2" t="n">
        <v>82801.92078552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</v>
      </c>
      <c r="AB279" s="2" t="n">
        <v>82.65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</v>
      </c>
      <c r="AW279" s="2" t="n">
        <v>94.04</v>
      </c>
      <c r="AX279" s="2" t="n">
        <v>84.78</v>
      </c>
      <c r="AY279" s="2" t="n">
        <v>94.04</v>
      </c>
      <c r="AZ279" s="2" t="n">
        <v>94.04</v>
      </c>
      <c r="BA279" s="2" t="n">
        <v>94.04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942</v>
      </c>
      <c r="C280" s="2" t="s">
        <v>943</v>
      </c>
      <c r="D280" s="2" t="s">
        <v>882</v>
      </c>
      <c r="E280" s="2" t="s">
        <v>883</v>
      </c>
      <c r="F280" s="2" t="n">
        <v>1881.55662904571</v>
      </c>
      <c r="G280" s="2" t="n">
        <v>0</v>
      </c>
      <c r="H280" s="2" t="n">
        <v>1881.55662904571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</v>
      </c>
      <c r="AB280" s="2" t="n">
        <v>82.65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</v>
      </c>
      <c r="AW280" s="2" t="n">
        <v>94.04</v>
      </c>
      <c r="AX280" s="2" t="n">
        <v>84.78</v>
      </c>
      <c r="AY280" s="2" t="n">
        <v>94.04</v>
      </c>
      <c r="AZ280" s="2" t="n">
        <v>94.04</v>
      </c>
      <c r="BA280" s="2" t="n">
        <v>94.04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 customFormat="false" ht="15" hidden="false" customHeight="false" outlineLevel="0" collapsed="false">
      <c r="A281" s="2" t="n">
        <v>1</v>
      </c>
      <c r="B281" s="2" t="s">
        <v>159</v>
      </c>
      <c r="C281" s="2" t="s">
        <v>71</v>
      </c>
      <c r="D281" s="2" t="s">
        <v>944</v>
      </c>
      <c r="E281" s="2" t="s">
        <v>945</v>
      </c>
      <c r="F281" s="2" t="n">
        <v>2940699.34753981</v>
      </c>
      <c r="G281" s="2" t="n">
        <v>0</v>
      </c>
      <c r="H281" s="2" t="n">
        <v>2940699.34753981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</v>
      </c>
      <c r="CV281" s="2" t="n">
        <v>89.29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 customFormat="false" ht="15" hidden="false" customHeight="false" outlineLevel="0" collapsed="false">
      <c r="A282" s="2" t="n">
        <v>2</v>
      </c>
      <c r="B282" s="2" t="s">
        <v>946</v>
      </c>
      <c r="C282" s="2" t="s">
        <v>947</v>
      </c>
      <c r="D282" s="2" t="s">
        <v>944</v>
      </c>
      <c r="E282" s="2" t="s">
        <v>945</v>
      </c>
      <c r="F282" s="2" t="n">
        <v>2940699.34753981</v>
      </c>
      <c r="G282" s="2" t="n">
        <v>0</v>
      </c>
      <c r="H282" s="2" t="n">
        <v>2940699.34753981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</v>
      </c>
      <c r="CV282" s="2" t="n">
        <v>89.29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 customFormat="false" ht="15" hidden="false" customHeight="false" outlineLevel="0" collapsed="false">
      <c r="A283" s="2" t="n">
        <v>3</v>
      </c>
      <c r="B283" s="2" t="s">
        <v>948</v>
      </c>
      <c r="C283" s="2" t="s">
        <v>949</v>
      </c>
      <c r="D283" s="2" t="s">
        <v>944</v>
      </c>
      <c r="E283" s="2" t="s">
        <v>945</v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</v>
      </c>
      <c r="CV283" s="2" t="n">
        <v>89.29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 customFormat="false" ht="15" hidden="false" customHeight="false" outlineLevel="0" collapsed="false">
      <c r="A284" s="2" t="n">
        <v>3</v>
      </c>
      <c r="B284" s="2" t="s">
        <v>950</v>
      </c>
      <c r="C284" s="2" t="s">
        <v>951</v>
      </c>
      <c r="D284" s="2" t="s">
        <v>944</v>
      </c>
      <c r="E284" s="2" t="s">
        <v>945</v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</v>
      </c>
      <c r="CV284" s="2" t="n">
        <v>89.29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 customFormat="false" ht="15" hidden="false" customHeight="false" outlineLevel="0" collapsed="false">
      <c r="A285" s="2" t="n">
        <v>3</v>
      </c>
      <c r="B285" s="2" t="s">
        <v>952</v>
      </c>
      <c r="C285" s="2" t="s">
        <v>953</v>
      </c>
      <c r="D285" s="2" t="s">
        <v>944</v>
      </c>
      <c r="E285" s="2" t="s">
        <v>945</v>
      </c>
      <c r="F285" s="2" t="n">
        <v>138817.367539805</v>
      </c>
      <c r="G285" s="2" t="n">
        <v>0</v>
      </c>
      <c r="H285" s="2" t="n">
        <v>138817.367539805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</v>
      </c>
      <c r="CV285" s="2" t="n">
        <v>89.29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 customFormat="false" ht="15" hidden="false" customHeight="false" outlineLevel="0" collapsed="false">
      <c r="A286" s="2" t="n">
        <v>3</v>
      </c>
      <c r="B286" s="2" t="s">
        <v>954</v>
      </c>
      <c r="C286" s="2" t="s">
        <v>955</v>
      </c>
      <c r="D286" s="2" t="s">
        <v>944</v>
      </c>
      <c r="E286" s="2" t="s">
        <v>945</v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</v>
      </c>
      <c r="CV286" s="2" t="n">
        <v>89.29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 customFormat="false" ht="15" hidden="false" customHeight="false" outlineLevel="0" collapsed="false">
      <c r="A287" s="2" t="n">
        <v>3</v>
      </c>
      <c r="B287" s="2" t="s">
        <v>956</v>
      </c>
      <c r="C287" s="2" t="s">
        <v>957</v>
      </c>
      <c r="D287" s="2" t="s">
        <v>944</v>
      </c>
      <c r="E287" s="2" t="s">
        <v>945</v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</v>
      </c>
      <c r="CV287" s="2" t="n">
        <v>89.29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 customFormat="false" ht="15" hidden="false" customHeight="false" outlineLevel="0" collapsed="false">
      <c r="A288" s="2" t="n">
        <v>1</v>
      </c>
      <c r="B288" s="2" t="s">
        <v>161</v>
      </c>
      <c r="C288" s="2" t="s">
        <v>73</v>
      </c>
      <c r="D288" s="2" t="s">
        <v>958</v>
      </c>
      <c r="E288" s="2" t="s">
        <v>959</v>
      </c>
      <c r="F288" s="2" t="n">
        <v>5345899.11745188</v>
      </c>
      <c r="G288" s="2" t="n">
        <v>0</v>
      </c>
      <c r="H288" s="2" t="n">
        <v>5345899.11745188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70.07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 customFormat="false" ht="15" hidden="false" customHeight="false" outlineLevel="0" collapsed="false">
      <c r="A289" s="2" t="n">
        <v>2</v>
      </c>
      <c r="B289" s="2" t="s">
        <v>960</v>
      </c>
      <c r="C289" s="2" t="s">
        <v>961</v>
      </c>
      <c r="D289" s="2" t="s">
        <v>958</v>
      </c>
      <c r="E289" s="2" t="s">
        <v>959</v>
      </c>
      <c r="F289" s="2" t="n">
        <v>5345899.11745188</v>
      </c>
      <c r="G289" s="2" t="n">
        <v>0</v>
      </c>
      <c r="H289" s="2" t="n">
        <v>5345899.11745188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70.07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 customFormat="false" ht="15" hidden="false" customHeight="false" outlineLevel="0" collapsed="false">
      <c r="A290" s="2" t="n">
        <v>3</v>
      </c>
      <c r="B290" s="2" t="s">
        <v>962</v>
      </c>
      <c r="C290" s="2" t="s">
        <v>963</v>
      </c>
      <c r="D290" s="2" t="s">
        <v>958</v>
      </c>
      <c r="E290" s="2" t="s">
        <v>959</v>
      </c>
      <c r="F290" s="2" t="n">
        <v>210571.396484144</v>
      </c>
      <c r="G290" s="2" t="n">
        <v>0</v>
      </c>
      <c r="H290" s="2" t="n">
        <v>210571.396484144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70.07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964</v>
      </c>
      <c r="C291" s="2" t="s">
        <v>965</v>
      </c>
      <c r="D291" s="2" t="s">
        <v>958</v>
      </c>
      <c r="E291" s="2" t="s">
        <v>959</v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70.07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966</v>
      </c>
      <c r="C292" s="2" t="s">
        <v>967</v>
      </c>
      <c r="D292" s="2" t="s">
        <v>958</v>
      </c>
      <c r="E292" s="2" t="s">
        <v>959</v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70.07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968</v>
      </c>
      <c r="C293" s="2" t="s">
        <v>969</v>
      </c>
      <c r="D293" s="2" t="s">
        <v>958</v>
      </c>
      <c r="E293" s="2" t="s">
        <v>959</v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70.07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 customFormat="false" ht="15" hidden="false" customHeight="false" outlineLevel="0" collapsed="false">
      <c r="A294" s="2" t="n">
        <v>4</v>
      </c>
      <c r="B294" s="2" t="s">
        <v>970</v>
      </c>
      <c r="C294" s="2" t="s">
        <v>971</v>
      </c>
      <c r="D294" s="2" t="s">
        <v>958</v>
      </c>
      <c r="E294" s="2" t="s">
        <v>959</v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70.07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 customFormat="false" ht="15" hidden="false" customHeight="false" outlineLevel="0" collapsed="false">
      <c r="A295" s="2" t="n">
        <v>4</v>
      </c>
      <c r="B295" s="2" t="s">
        <v>972</v>
      </c>
      <c r="C295" s="2" t="s">
        <v>973</v>
      </c>
      <c r="D295" s="2" t="s">
        <v>958</v>
      </c>
      <c r="E295" s="2" t="s">
        <v>959</v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70.07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 customFormat="false" ht="15" hidden="false" customHeight="false" outlineLevel="0" collapsed="false">
      <c r="A296" s="2" t="n">
        <v>4</v>
      </c>
      <c r="B296" s="2" t="s">
        <v>974</v>
      </c>
      <c r="C296" s="2" t="s">
        <v>975</v>
      </c>
      <c r="D296" s="2" t="s">
        <v>958</v>
      </c>
      <c r="E296" s="2" t="s">
        <v>959</v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70.07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 customFormat="false" ht="15" hidden="false" customHeight="false" outlineLevel="0" collapsed="false">
      <c r="A297" s="2" t="n">
        <v>4</v>
      </c>
      <c r="B297" s="2" t="s">
        <v>976</v>
      </c>
      <c r="C297" s="2" t="s">
        <v>895</v>
      </c>
      <c r="D297" s="2" t="s">
        <v>958</v>
      </c>
      <c r="E297" s="2" t="s">
        <v>959</v>
      </c>
      <c r="F297" s="2" t="n">
        <v>69162.1983</v>
      </c>
      <c r="G297" s="2" t="n">
        <v>0</v>
      </c>
      <c r="H297" s="2" t="n">
        <v>69162.1983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70.07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977</v>
      </c>
      <c r="C298" s="2" t="s">
        <v>897</v>
      </c>
      <c r="D298" s="2" t="s">
        <v>958</v>
      </c>
      <c r="E298" s="2" t="s">
        <v>959</v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70.07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978</v>
      </c>
      <c r="C299" s="2" t="s">
        <v>899</v>
      </c>
      <c r="D299" s="2" t="s">
        <v>958</v>
      </c>
      <c r="E299" s="2" t="s">
        <v>959</v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70.07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979</v>
      </c>
      <c r="C300" s="2" t="s">
        <v>901</v>
      </c>
      <c r="D300" s="2" t="s">
        <v>958</v>
      </c>
      <c r="E300" s="2" t="s">
        <v>959</v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70.07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 customFormat="false" ht="15" hidden="false" customHeight="false" outlineLevel="0" collapsed="false">
      <c r="A301" s="2" t="n">
        <v>4</v>
      </c>
      <c r="B301" s="2" t="s">
        <v>980</v>
      </c>
      <c r="C301" s="2" t="s">
        <v>903</v>
      </c>
      <c r="D301" s="2" t="s">
        <v>958</v>
      </c>
      <c r="E301" s="2" t="s">
        <v>959</v>
      </c>
      <c r="F301" s="2" t="n">
        <v>7750.69227699374</v>
      </c>
      <c r="G301" s="2" t="n">
        <v>0</v>
      </c>
      <c r="H301" s="2" t="n">
        <v>7750.69227699374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70.07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 customFormat="false" ht="15" hidden="false" customHeight="false" outlineLevel="0" collapsed="false">
      <c r="A302" s="2" t="n">
        <v>4</v>
      </c>
      <c r="B302" s="2" t="s">
        <v>981</v>
      </c>
      <c r="C302" s="2" t="s">
        <v>905</v>
      </c>
      <c r="D302" s="2" t="s">
        <v>958</v>
      </c>
      <c r="E302" s="2" t="s">
        <v>959</v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70.07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 customFormat="false" ht="15" hidden="false" customHeight="false" outlineLevel="0" collapsed="false">
      <c r="A303" s="2" t="n">
        <v>3</v>
      </c>
      <c r="B303" s="2" t="s">
        <v>982</v>
      </c>
      <c r="C303" s="2" t="s">
        <v>983</v>
      </c>
      <c r="D303" s="2" t="s">
        <v>958</v>
      </c>
      <c r="E303" s="2" t="s">
        <v>959</v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70.07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984</v>
      </c>
      <c r="C304" s="2" t="s">
        <v>985</v>
      </c>
      <c r="D304" s="2" t="s">
        <v>958</v>
      </c>
      <c r="E304" s="2" t="s">
        <v>959</v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70.07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986</v>
      </c>
      <c r="C305" s="2" t="s">
        <v>987</v>
      </c>
      <c r="D305" s="2" t="s">
        <v>958</v>
      </c>
      <c r="E305" s="2" t="s">
        <v>959</v>
      </c>
      <c r="F305" s="2" t="n">
        <v>83146.598847</v>
      </c>
      <c r="G305" s="2" t="n">
        <v>0</v>
      </c>
      <c r="H305" s="2" t="n">
        <v>83146.598847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70.07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 customFormat="false" ht="15" hidden="false" customHeight="false" outlineLevel="0" collapsed="false">
      <c r="A306" s="2" t="n">
        <v>3</v>
      </c>
      <c r="B306" s="2" t="s">
        <v>988</v>
      </c>
      <c r="C306" s="2" t="s">
        <v>989</v>
      </c>
      <c r="D306" s="2" t="s">
        <v>958</v>
      </c>
      <c r="E306" s="2" t="s">
        <v>959</v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70.07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 customFormat="false" ht="15" hidden="false" customHeight="false" outlineLevel="0" collapsed="false">
      <c r="A307" s="2" t="n">
        <v>4</v>
      </c>
      <c r="B307" s="2" t="s">
        <v>990</v>
      </c>
      <c r="C307" s="2" t="s">
        <v>991</v>
      </c>
      <c r="D307" s="2" t="s">
        <v>958</v>
      </c>
      <c r="E307" s="2" t="s">
        <v>959</v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70.07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992</v>
      </c>
      <c r="C308" s="2" t="s">
        <v>993</v>
      </c>
      <c r="D308" s="2" t="s">
        <v>958</v>
      </c>
      <c r="E308" s="2" t="s">
        <v>959</v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70.07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994</v>
      </c>
      <c r="C309" s="2" t="s">
        <v>995</v>
      </c>
      <c r="D309" s="2" t="s">
        <v>958</v>
      </c>
      <c r="E309" s="2" t="s">
        <v>959</v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70.07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996</v>
      </c>
      <c r="C310" s="2" t="s">
        <v>997</v>
      </c>
      <c r="D310" s="2" t="s">
        <v>958</v>
      </c>
      <c r="E310" s="2" t="s">
        <v>959</v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70.07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998</v>
      </c>
      <c r="C311" s="2" t="s">
        <v>999</v>
      </c>
      <c r="D311" s="2" t="s">
        <v>958</v>
      </c>
      <c r="E311" s="2" t="s">
        <v>959</v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70.07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 customFormat="false" ht="15" hidden="false" customHeight="false" outlineLevel="0" collapsed="false">
      <c r="A312" s="2" t="n">
        <v>3</v>
      </c>
      <c r="B312" s="2" t="s">
        <v>1000</v>
      </c>
      <c r="C312" s="2" t="s">
        <v>1001</v>
      </c>
      <c r="D312" s="2" t="s">
        <v>958</v>
      </c>
      <c r="E312" s="2" t="s">
        <v>959</v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70.07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1002</v>
      </c>
      <c r="C313" s="2" t="s">
        <v>991</v>
      </c>
      <c r="D313" s="2" t="s">
        <v>958</v>
      </c>
      <c r="E313" s="2" t="s">
        <v>959</v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70.07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993</v>
      </c>
      <c r="D314" s="2" t="s">
        <v>958</v>
      </c>
      <c r="E314" s="2" t="s">
        <v>959</v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70.07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995</v>
      </c>
      <c r="D315" s="2" t="s">
        <v>958</v>
      </c>
      <c r="E315" s="2" t="s">
        <v>959</v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70.07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997</v>
      </c>
      <c r="D316" s="2" t="s">
        <v>958</v>
      </c>
      <c r="E316" s="2" t="s">
        <v>959</v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70.07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999</v>
      </c>
      <c r="D317" s="2" t="s">
        <v>958</v>
      </c>
      <c r="E317" s="2" t="s">
        <v>959</v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70.07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 customFormat="false" ht="15" hidden="false" customHeight="false" outlineLevel="0" collapsed="false">
      <c r="A318" s="2" t="n">
        <v>4</v>
      </c>
      <c r="B318" s="2" t="s">
        <v>1007</v>
      </c>
      <c r="C318" s="2" t="s">
        <v>1008</v>
      </c>
      <c r="D318" s="2" t="s">
        <v>958</v>
      </c>
      <c r="E318" s="2" t="s">
        <v>959</v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70.07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958</v>
      </c>
      <c r="E319" s="2" t="s">
        <v>959</v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70.07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958</v>
      </c>
      <c r="E320" s="2" t="s">
        <v>959</v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70.07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958</v>
      </c>
      <c r="E321" s="2" t="s">
        <v>959</v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70.07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958</v>
      </c>
      <c r="E322" s="2" t="s">
        <v>959</v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70.07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958</v>
      </c>
      <c r="E323" s="2" t="s">
        <v>959</v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70.07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958</v>
      </c>
      <c r="E324" s="2" t="s">
        <v>959</v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70.07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 customFormat="false" ht="15" hidden="false" customHeight="false" outlineLevel="0" collapsed="false">
      <c r="A325" s="2" t="n">
        <v>4</v>
      </c>
      <c r="B325" s="2" t="s">
        <v>1021</v>
      </c>
      <c r="C325" s="2" t="s">
        <v>1022</v>
      </c>
      <c r="D325" s="2" t="s">
        <v>958</v>
      </c>
      <c r="E325" s="2" t="s">
        <v>959</v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70.07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 customFormat="false" ht="15" hidden="false" customHeight="false" outlineLevel="0" collapsed="false">
      <c r="A326" s="2" t="n">
        <v>4</v>
      </c>
      <c r="B326" s="2" t="s">
        <v>1023</v>
      </c>
      <c r="C326" s="2" t="s">
        <v>1024</v>
      </c>
      <c r="D326" s="2" t="s">
        <v>958</v>
      </c>
      <c r="E326" s="2" t="s">
        <v>959</v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70.07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958</v>
      </c>
      <c r="E327" s="2" t="s">
        <v>959</v>
      </c>
      <c r="F327" s="2" t="n">
        <v>3635323.28212073</v>
      </c>
      <c r="G327" s="2" t="n">
        <v>0</v>
      </c>
      <c r="H327" s="2" t="n">
        <v>3635323.28212073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70.07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 customFormat="false" ht="15" hidden="false" customHeight="false" outlineLevel="0" collapsed="false">
      <c r="A328" s="2" t="n">
        <v>4</v>
      </c>
      <c r="B328" s="2" t="s">
        <v>1027</v>
      </c>
      <c r="C328" s="2" t="s">
        <v>1028</v>
      </c>
      <c r="D328" s="2" t="s">
        <v>958</v>
      </c>
      <c r="E328" s="2" t="s">
        <v>959</v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70.07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 customFormat="false" ht="15" hidden="false" customHeight="false" outlineLevel="0" collapsed="false">
      <c r="A329" s="2" t="n">
        <v>4</v>
      </c>
      <c r="B329" s="2" t="s">
        <v>1029</v>
      </c>
      <c r="C329" s="2" t="s">
        <v>1030</v>
      </c>
      <c r="D329" s="2" t="s">
        <v>958</v>
      </c>
      <c r="E329" s="2" t="s">
        <v>959</v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70.07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 customFormat="false" ht="15" hidden="false" customHeight="false" outlineLevel="0" collapsed="false">
      <c r="A330" s="2" t="n">
        <v>4</v>
      </c>
      <c r="B330" s="2" t="s">
        <v>1031</v>
      </c>
      <c r="C330" s="2" t="s">
        <v>1032</v>
      </c>
      <c r="D330" s="2" t="s">
        <v>958</v>
      </c>
      <c r="E330" s="2" t="s">
        <v>959</v>
      </c>
      <c r="F330" s="2" t="n">
        <v>208228.006719692</v>
      </c>
      <c r="G330" s="2" t="n">
        <v>0</v>
      </c>
      <c r="H330" s="2" t="n">
        <v>208228.006719692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70.07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 customFormat="false" ht="15" hidden="false" customHeight="false" outlineLevel="0" collapsed="false">
      <c r="A331" s="2" t="n">
        <v>4</v>
      </c>
      <c r="B331" s="2" t="s">
        <v>1033</v>
      </c>
      <c r="C331" s="2" t="s">
        <v>1034</v>
      </c>
      <c r="D331" s="2" t="s">
        <v>958</v>
      </c>
      <c r="E331" s="2" t="s">
        <v>959</v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70.07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 customFormat="false" ht="15" hidden="false" customHeight="false" outlineLevel="0" collapsed="false">
      <c r="A332" s="2" t="n">
        <v>4</v>
      </c>
      <c r="B332" s="2" t="s">
        <v>1035</v>
      </c>
      <c r="C332" s="2" t="s">
        <v>1036</v>
      </c>
      <c r="D332" s="2" t="s">
        <v>958</v>
      </c>
      <c r="E332" s="2" t="s">
        <v>959</v>
      </c>
      <c r="F332" s="2" t="n">
        <v>2270336.78593134</v>
      </c>
      <c r="G332" s="2" t="n">
        <v>0</v>
      </c>
      <c r="H332" s="2" t="n">
        <v>2270336.78593134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70.07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 customFormat="false" ht="15" hidden="false" customHeight="false" outlineLevel="0" collapsed="false">
      <c r="A333" s="2" t="n">
        <v>4</v>
      </c>
      <c r="B333" s="2" t="s">
        <v>1037</v>
      </c>
      <c r="C333" s="2" t="s">
        <v>1038</v>
      </c>
      <c r="D333" s="2" t="s">
        <v>958</v>
      </c>
      <c r="E333" s="2" t="s">
        <v>959</v>
      </c>
      <c r="F333" s="2" t="n">
        <v>256053.0209697</v>
      </c>
      <c r="G333" s="2" t="n">
        <v>0</v>
      </c>
      <c r="H333" s="2" t="n">
        <v>256053.0209697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70.07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 customFormat="false" ht="15" hidden="false" customHeight="false" outlineLevel="0" collapsed="false">
      <c r="A334" s="2" t="n">
        <v>4</v>
      </c>
      <c r="B334" s="2" t="s">
        <v>1039</v>
      </c>
      <c r="C334" s="2" t="s">
        <v>1040</v>
      </c>
      <c r="D334" s="2" t="s">
        <v>958</v>
      </c>
      <c r="E334" s="2" t="s">
        <v>959</v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70.07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958</v>
      </c>
      <c r="E335" s="2" t="s">
        <v>959</v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70.07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 customFormat="false" ht="15" hidden="false" customHeight="false" outlineLevel="0" collapsed="false">
      <c r="A336" s="2" t="n">
        <v>1</v>
      </c>
      <c r="B336" s="2" t="s">
        <v>163</v>
      </c>
      <c r="C336" s="2" t="s">
        <v>74</v>
      </c>
      <c r="D336" s="2" t="s">
        <v>1043</v>
      </c>
      <c r="E336" s="2" t="s">
        <v>1044</v>
      </c>
      <c r="F336" s="2" t="n">
        <v>4052793.1457669</v>
      </c>
      <c r="G336" s="2" t="n">
        <v>0</v>
      </c>
      <c r="H336" s="2" t="n">
        <v>4052793.1457669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</v>
      </c>
      <c r="AT336" s="2" t="n">
        <v>65.29</v>
      </c>
      <c r="AU336" s="2" t="n">
        <v>67.23</v>
      </c>
      <c r="AV336" s="2" t="n">
        <v>73.77</v>
      </c>
      <c r="AW336" s="2" t="n">
        <v>73.77</v>
      </c>
      <c r="AX336" s="2" t="n">
        <v>73.68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88.24</v>
      </c>
      <c r="CC336" s="2" t="n">
        <v>91.86</v>
      </c>
      <c r="CD336" s="2" t="n">
        <v>91.86</v>
      </c>
      <c r="CE336" s="2" t="n">
        <v>88.24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92.6</v>
      </c>
      <c r="DB336" s="2" t="n">
        <v>92.6</v>
      </c>
      <c r="DC336" s="2" t="n">
        <v>91.86</v>
      </c>
      <c r="DD336" s="2" t="n">
        <v>95.07</v>
      </c>
      <c r="DE336" s="2" t="n">
        <v>95.07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 customFormat="false" ht="15" hidden="false" customHeight="false" outlineLevel="0" collapsed="false">
      <c r="A337" s="2" t="n">
        <v>2</v>
      </c>
      <c r="B337" s="2" t="s">
        <v>1045</v>
      </c>
      <c r="C337" s="2" t="s">
        <v>1046</v>
      </c>
      <c r="D337" s="2" t="s">
        <v>1043</v>
      </c>
      <c r="E337" s="2" t="s">
        <v>1044</v>
      </c>
      <c r="F337" s="2" t="n">
        <v>4052793.1457669</v>
      </c>
      <c r="G337" s="2" t="n">
        <v>0</v>
      </c>
      <c r="H337" s="2" t="n">
        <v>4052793.1457669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</v>
      </c>
      <c r="AT337" s="2" t="n">
        <v>65.29</v>
      </c>
      <c r="AU337" s="2" t="n">
        <v>67.23</v>
      </c>
      <c r="AV337" s="2" t="n">
        <v>73.77</v>
      </c>
      <c r="AW337" s="2" t="n">
        <v>73.77</v>
      </c>
      <c r="AX337" s="2" t="n">
        <v>73.68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88.24</v>
      </c>
      <c r="CC337" s="2" t="n">
        <v>91.86</v>
      </c>
      <c r="CD337" s="2" t="n">
        <v>91.86</v>
      </c>
      <c r="CE337" s="2" t="n">
        <v>88.24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92.6</v>
      </c>
      <c r="DB337" s="2" t="n">
        <v>92.6</v>
      </c>
      <c r="DC337" s="2" t="n">
        <v>91.86</v>
      </c>
      <c r="DD337" s="2" t="n">
        <v>95.07</v>
      </c>
      <c r="DE337" s="2" t="n">
        <v>95.07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 customFormat="false" ht="15" hidden="false" customHeight="false" outlineLevel="0" collapsed="false">
      <c r="A338" s="2" t="n">
        <v>3</v>
      </c>
      <c r="B338" s="2" t="s">
        <v>1047</v>
      </c>
      <c r="C338" s="2" t="s">
        <v>1048</v>
      </c>
      <c r="D338" s="2" t="s">
        <v>1043</v>
      </c>
      <c r="E338" s="2" t="s">
        <v>1044</v>
      </c>
      <c r="F338" s="2" t="n">
        <v>2989834.68095241</v>
      </c>
      <c r="G338" s="2" t="n">
        <v>0</v>
      </c>
      <c r="H338" s="2" t="n">
        <v>2989834.68095241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</v>
      </c>
      <c r="AT338" s="2" t="n">
        <v>65.29</v>
      </c>
      <c r="AU338" s="2" t="n">
        <v>67.23</v>
      </c>
      <c r="AV338" s="2" t="n">
        <v>73.77</v>
      </c>
      <c r="AW338" s="2" t="n">
        <v>73.77</v>
      </c>
      <c r="AX338" s="2" t="n">
        <v>73.68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88.24</v>
      </c>
      <c r="CC338" s="2" t="n">
        <v>91.86</v>
      </c>
      <c r="CD338" s="2" t="n">
        <v>91.86</v>
      </c>
      <c r="CE338" s="2" t="n">
        <v>88.24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92.6</v>
      </c>
      <c r="DB338" s="2" t="n">
        <v>92.6</v>
      </c>
      <c r="DC338" s="2" t="n">
        <v>91.86</v>
      </c>
      <c r="DD338" s="2" t="n">
        <v>95.07</v>
      </c>
      <c r="DE338" s="2" t="n">
        <v>95.07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1043</v>
      </c>
      <c r="E339" s="2" t="s">
        <v>1044</v>
      </c>
      <c r="F339" s="2" t="n">
        <v>446057.952652763</v>
      </c>
      <c r="G339" s="2" t="n">
        <v>0</v>
      </c>
      <c r="H339" s="2" t="n">
        <v>446057.952652763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</v>
      </c>
      <c r="AT339" s="2" t="n">
        <v>65.29</v>
      </c>
      <c r="AU339" s="2" t="n">
        <v>67.23</v>
      </c>
      <c r="AV339" s="2" t="n">
        <v>73.77</v>
      </c>
      <c r="AW339" s="2" t="n">
        <v>73.77</v>
      </c>
      <c r="AX339" s="2" t="n">
        <v>73.68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88.24</v>
      </c>
      <c r="CC339" s="2" t="n">
        <v>91.86</v>
      </c>
      <c r="CD339" s="2" t="n">
        <v>91.86</v>
      </c>
      <c r="CE339" s="2" t="n">
        <v>88.24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92.6</v>
      </c>
      <c r="DB339" s="2" t="n">
        <v>92.6</v>
      </c>
      <c r="DC339" s="2" t="n">
        <v>91.86</v>
      </c>
      <c r="DD339" s="2" t="n">
        <v>95.07</v>
      </c>
      <c r="DE339" s="2" t="n">
        <v>95.07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1043</v>
      </c>
      <c r="E340" s="2" t="s">
        <v>1044</v>
      </c>
      <c r="F340" s="2" t="n">
        <v>18997.2618338421</v>
      </c>
      <c r="G340" s="2" t="n">
        <v>0</v>
      </c>
      <c r="H340" s="2" t="n">
        <v>18997.2618338421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</v>
      </c>
      <c r="AT340" s="2" t="n">
        <v>65.29</v>
      </c>
      <c r="AU340" s="2" t="n">
        <v>67.23</v>
      </c>
      <c r="AV340" s="2" t="n">
        <v>73.77</v>
      </c>
      <c r="AW340" s="2" t="n">
        <v>73.77</v>
      </c>
      <c r="AX340" s="2" t="n">
        <v>73.68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88.24</v>
      </c>
      <c r="CC340" s="2" t="n">
        <v>91.86</v>
      </c>
      <c r="CD340" s="2" t="n">
        <v>91.86</v>
      </c>
      <c r="CE340" s="2" t="n">
        <v>88.24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92.6</v>
      </c>
      <c r="DB340" s="2" t="n">
        <v>92.6</v>
      </c>
      <c r="DC340" s="2" t="n">
        <v>91.86</v>
      </c>
      <c r="DD340" s="2" t="n">
        <v>95.07</v>
      </c>
      <c r="DE340" s="2" t="n">
        <v>95.07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1043</v>
      </c>
      <c r="E341" s="2" t="s">
        <v>1044</v>
      </c>
      <c r="F341" s="2" t="n">
        <v>80008.712825464</v>
      </c>
      <c r="G341" s="2" t="n">
        <v>0</v>
      </c>
      <c r="H341" s="2" t="n">
        <v>80008.712825464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</v>
      </c>
      <c r="AT341" s="2" t="n">
        <v>65.29</v>
      </c>
      <c r="AU341" s="2" t="n">
        <v>67.23</v>
      </c>
      <c r="AV341" s="2" t="n">
        <v>73.77</v>
      </c>
      <c r="AW341" s="2" t="n">
        <v>73.77</v>
      </c>
      <c r="AX341" s="2" t="n">
        <v>73.68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88.24</v>
      </c>
      <c r="CC341" s="2" t="n">
        <v>91.86</v>
      </c>
      <c r="CD341" s="2" t="n">
        <v>91.86</v>
      </c>
      <c r="CE341" s="2" t="n">
        <v>88.24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92.6</v>
      </c>
      <c r="DB341" s="2" t="n">
        <v>92.6</v>
      </c>
      <c r="DC341" s="2" t="n">
        <v>91.86</v>
      </c>
      <c r="DD341" s="2" t="n">
        <v>95.07</v>
      </c>
      <c r="DE341" s="2" t="n">
        <v>95.07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901</v>
      </c>
      <c r="D342" s="2" t="s">
        <v>1043</v>
      </c>
      <c r="E342" s="2" t="s">
        <v>1044</v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</v>
      </c>
      <c r="AT342" s="2" t="n">
        <v>65.29</v>
      </c>
      <c r="AU342" s="2" t="n">
        <v>67.23</v>
      </c>
      <c r="AV342" s="2" t="n">
        <v>73.77</v>
      </c>
      <c r="AW342" s="2" t="n">
        <v>73.77</v>
      </c>
      <c r="AX342" s="2" t="n">
        <v>73.68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88.24</v>
      </c>
      <c r="CC342" s="2" t="n">
        <v>91.86</v>
      </c>
      <c r="CD342" s="2" t="n">
        <v>91.86</v>
      </c>
      <c r="CE342" s="2" t="n">
        <v>88.24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92.6</v>
      </c>
      <c r="DB342" s="2" t="n">
        <v>92.6</v>
      </c>
      <c r="DC342" s="2" t="n">
        <v>91.86</v>
      </c>
      <c r="DD342" s="2" t="n">
        <v>95.07</v>
      </c>
      <c r="DE342" s="2" t="n">
        <v>95.07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 customFormat="false" ht="15" hidden="false" customHeight="false" outlineLevel="0" collapsed="false">
      <c r="A343" s="2" t="n">
        <v>4</v>
      </c>
      <c r="B343" s="2" t="s">
        <v>1056</v>
      </c>
      <c r="C343" s="2" t="s">
        <v>1057</v>
      </c>
      <c r="D343" s="2" t="s">
        <v>1043</v>
      </c>
      <c r="E343" s="2" t="s">
        <v>1044</v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</v>
      </c>
      <c r="AT343" s="2" t="n">
        <v>65.29</v>
      </c>
      <c r="AU343" s="2" t="n">
        <v>67.23</v>
      </c>
      <c r="AV343" s="2" t="n">
        <v>73.77</v>
      </c>
      <c r="AW343" s="2" t="n">
        <v>73.77</v>
      </c>
      <c r="AX343" s="2" t="n">
        <v>73.68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88.24</v>
      </c>
      <c r="CC343" s="2" t="n">
        <v>91.86</v>
      </c>
      <c r="CD343" s="2" t="n">
        <v>91.86</v>
      </c>
      <c r="CE343" s="2" t="n">
        <v>88.24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92.6</v>
      </c>
      <c r="DB343" s="2" t="n">
        <v>92.6</v>
      </c>
      <c r="DC343" s="2" t="n">
        <v>91.86</v>
      </c>
      <c r="DD343" s="2" t="n">
        <v>95.07</v>
      </c>
      <c r="DE343" s="2" t="n">
        <v>95.07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 customFormat="false" ht="15" hidden="false" customHeight="false" outlineLevel="0" collapsed="false">
      <c r="A344" s="2" t="n">
        <v>4</v>
      </c>
      <c r="B344" s="2" t="s">
        <v>1058</v>
      </c>
      <c r="C344" s="2" t="s">
        <v>1059</v>
      </c>
      <c r="D344" s="2" t="s">
        <v>1043</v>
      </c>
      <c r="E344" s="2" t="s">
        <v>1044</v>
      </c>
      <c r="F344" s="2" t="n">
        <v>24587.5629311547</v>
      </c>
      <c r="G344" s="2" t="n">
        <v>0</v>
      </c>
      <c r="H344" s="2" t="n">
        <v>24587.5629311547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</v>
      </c>
      <c r="AT344" s="2" t="n">
        <v>65.29</v>
      </c>
      <c r="AU344" s="2" t="n">
        <v>67.23</v>
      </c>
      <c r="AV344" s="2" t="n">
        <v>73.77</v>
      </c>
      <c r="AW344" s="2" t="n">
        <v>73.77</v>
      </c>
      <c r="AX344" s="2" t="n">
        <v>73.68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88.24</v>
      </c>
      <c r="CC344" s="2" t="n">
        <v>91.86</v>
      </c>
      <c r="CD344" s="2" t="n">
        <v>91.86</v>
      </c>
      <c r="CE344" s="2" t="n">
        <v>88.24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92.6</v>
      </c>
      <c r="DB344" s="2" t="n">
        <v>92.6</v>
      </c>
      <c r="DC344" s="2" t="n">
        <v>91.86</v>
      </c>
      <c r="DD344" s="2" t="n">
        <v>95.07</v>
      </c>
      <c r="DE344" s="2" t="n">
        <v>95.07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 customFormat="false" ht="15" hidden="false" customHeight="false" outlineLevel="0" collapsed="false">
      <c r="A345" s="2" t="n">
        <v>4</v>
      </c>
      <c r="B345" s="2" t="s">
        <v>1060</v>
      </c>
      <c r="C345" s="2" t="s">
        <v>1061</v>
      </c>
      <c r="D345" s="2" t="s">
        <v>1043</v>
      </c>
      <c r="E345" s="2" t="s">
        <v>1044</v>
      </c>
      <c r="F345" s="2" t="n">
        <v>879918.788712973</v>
      </c>
      <c r="G345" s="2" t="n">
        <v>0</v>
      </c>
      <c r="H345" s="2" t="n">
        <v>879918.788712973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</v>
      </c>
      <c r="AT345" s="2" t="n">
        <v>65.29</v>
      </c>
      <c r="AU345" s="2" t="n">
        <v>67.23</v>
      </c>
      <c r="AV345" s="2" t="n">
        <v>73.77</v>
      </c>
      <c r="AW345" s="2" t="n">
        <v>73.77</v>
      </c>
      <c r="AX345" s="2" t="n">
        <v>73.68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88.24</v>
      </c>
      <c r="CC345" s="2" t="n">
        <v>91.86</v>
      </c>
      <c r="CD345" s="2" t="n">
        <v>91.86</v>
      </c>
      <c r="CE345" s="2" t="n">
        <v>88.24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92.6</v>
      </c>
      <c r="DB345" s="2" t="n">
        <v>92.6</v>
      </c>
      <c r="DC345" s="2" t="n">
        <v>91.86</v>
      </c>
      <c r="DD345" s="2" t="n">
        <v>95.07</v>
      </c>
      <c r="DE345" s="2" t="n">
        <v>95.07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 customFormat="false" ht="15" hidden="false" customHeight="false" outlineLevel="0" collapsed="false">
      <c r="A346" s="2" t="n">
        <v>4</v>
      </c>
      <c r="B346" s="2" t="s">
        <v>1062</v>
      </c>
      <c r="C346" s="2" t="s">
        <v>1063</v>
      </c>
      <c r="D346" s="2" t="s">
        <v>1043</v>
      </c>
      <c r="E346" s="2" t="s">
        <v>1044</v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</v>
      </c>
      <c r="AT346" s="2" t="n">
        <v>65.29</v>
      </c>
      <c r="AU346" s="2" t="n">
        <v>67.23</v>
      </c>
      <c r="AV346" s="2" t="n">
        <v>73.77</v>
      </c>
      <c r="AW346" s="2" t="n">
        <v>73.77</v>
      </c>
      <c r="AX346" s="2" t="n">
        <v>73.68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88.24</v>
      </c>
      <c r="CC346" s="2" t="n">
        <v>91.86</v>
      </c>
      <c r="CD346" s="2" t="n">
        <v>91.86</v>
      </c>
      <c r="CE346" s="2" t="n">
        <v>88.24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92.6</v>
      </c>
      <c r="DB346" s="2" t="n">
        <v>92.6</v>
      </c>
      <c r="DC346" s="2" t="n">
        <v>91.86</v>
      </c>
      <c r="DD346" s="2" t="n">
        <v>95.07</v>
      </c>
      <c r="DE346" s="2" t="n">
        <v>95.07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 customFormat="false" ht="15" hidden="false" customHeight="false" outlineLevel="0" collapsed="false">
      <c r="A347" s="2" t="n">
        <v>4</v>
      </c>
      <c r="B347" s="2" t="s">
        <v>1064</v>
      </c>
      <c r="C347" s="2" t="s">
        <v>1065</v>
      </c>
      <c r="D347" s="2" t="s">
        <v>1043</v>
      </c>
      <c r="E347" s="2" t="s">
        <v>1044</v>
      </c>
      <c r="F347" s="2" t="n">
        <v>81922.9221163328</v>
      </c>
      <c r="G347" s="2" t="n">
        <v>0</v>
      </c>
      <c r="H347" s="2" t="n">
        <v>81922.9221163328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</v>
      </c>
      <c r="AT347" s="2" t="n">
        <v>65.29</v>
      </c>
      <c r="AU347" s="2" t="n">
        <v>67.23</v>
      </c>
      <c r="AV347" s="2" t="n">
        <v>73.77</v>
      </c>
      <c r="AW347" s="2" t="n">
        <v>73.77</v>
      </c>
      <c r="AX347" s="2" t="n">
        <v>73.68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88.24</v>
      </c>
      <c r="CC347" s="2" t="n">
        <v>91.86</v>
      </c>
      <c r="CD347" s="2" t="n">
        <v>91.86</v>
      </c>
      <c r="CE347" s="2" t="n">
        <v>88.24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92.6</v>
      </c>
      <c r="DB347" s="2" t="n">
        <v>92.6</v>
      </c>
      <c r="DC347" s="2" t="n">
        <v>91.86</v>
      </c>
      <c r="DD347" s="2" t="n">
        <v>95.07</v>
      </c>
      <c r="DE347" s="2" t="n">
        <v>95.07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 customFormat="false" ht="15" hidden="false" customHeight="false" outlineLevel="0" collapsed="false">
      <c r="A348" s="2" t="n">
        <v>4</v>
      </c>
      <c r="B348" s="2" t="s">
        <v>1066</v>
      </c>
      <c r="C348" s="2" t="s">
        <v>1067</v>
      </c>
      <c r="D348" s="2" t="s">
        <v>1043</v>
      </c>
      <c r="E348" s="2" t="s">
        <v>1044</v>
      </c>
      <c r="F348" s="2" t="n">
        <v>225283.261744733</v>
      </c>
      <c r="G348" s="2" t="n">
        <v>0</v>
      </c>
      <c r="H348" s="2" t="n">
        <v>225283.261744733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</v>
      </c>
      <c r="AT348" s="2" t="n">
        <v>65.29</v>
      </c>
      <c r="AU348" s="2" t="n">
        <v>67.23</v>
      </c>
      <c r="AV348" s="2" t="n">
        <v>73.77</v>
      </c>
      <c r="AW348" s="2" t="n">
        <v>73.77</v>
      </c>
      <c r="AX348" s="2" t="n">
        <v>73.68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88.24</v>
      </c>
      <c r="CC348" s="2" t="n">
        <v>91.86</v>
      </c>
      <c r="CD348" s="2" t="n">
        <v>91.86</v>
      </c>
      <c r="CE348" s="2" t="n">
        <v>88.24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92.6</v>
      </c>
      <c r="DB348" s="2" t="n">
        <v>92.6</v>
      </c>
      <c r="DC348" s="2" t="n">
        <v>91.86</v>
      </c>
      <c r="DD348" s="2" t="n">
        <v>95.07</v>
      </c>
      <c r="DE348" s="2" t="n">
        <v>95.07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 customFormat="false" ht="15" hidden="false" customHeight="false" outlineLevel="0" collapsed="false">
      <c r="A349" s="2" t="n">
        <v>4</v>
      </c>
      <c r="B349" s="2" t="s">
        <v>1068</v>
      </c>
      <c r="C349" s="2" t="s">
        <v>1069</v>
      </c>
      <c r="D349" s="2" t="s">
        <v>1043</v>
      </c>
      <c r="E349" s="2" t="s">
        <v>1044</v>
      </c>
      <c r="F349" s="2" t="n">
        <v>21106.4237909235</v>
      </c>
      <c r="G349" s="2" t="n">
        <v>0</v>
      </c>
      <c r="H349" s="2" t="n">
        <v>21106.4237909235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</v>
      </c>
      <c r="AT349" s="2" t="n">
        <v>65.29</v>
      </c>
      <c r="AU349" s="2" t="n">
        <v>67.23</v>
      </c>
      <c r="AV349" s="2" t="n">
        <v>73.77</v>
      </c>
      <c r="AW349" s="2" t="n">
        <v>73.77</v>
      </c>
      <c r="AX349" s="2" t="n">
        <v>73.68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88.24</v>
      </c>
      <c r="CC349" s="2" t="n">
        <v>91.86</v>
      </c>
      <c r="CD349" s="2" t="n">
        <v>91.86</v>
      </c>
      <c r="CE349" s="2" t="n">
        <v>88.24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92.6</v>
      </c>
      <c r="DB349" s="2" t="n">
        <v>92.6</v>
      </c>
      <c r="DC349" s="2" t="n">
        <v>91.86</v>
      </c>
      <c r="DD349" s="2" t="n">
        <v>95.07</v>
      </c>
      <c r="DE349" s="2" t="n">
        <v>95.07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 customFormat="false" ht="15" hidden="false" customHeight="false" outlineLevel="0" collapsed="false">
      <c r="A350" s="2" t="n">
        <v>4</v>
      </c>
      <c r="B350" s="2" t="s">
        <v>1070</v>
      </c>
      <c r="C350" s="2" t="s">
        <v>1071</v>
      </c>
      <c r="D350" s="2" t="s">
        <v>1043</v>
      </c>
      <c r="E350" s="2" t="s">
        <v>1044</v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</v>
      </c>
      <c r="AT350" s="2" t="n">
        <v>65.29</v>
      </c>
      <c r="AU350" s="2" t="n">
        <v>67.23</v>
      </c>
      <c r="AV350" s="2" t="n">
        <v>73.77</v>
      </c>
      <c r="AW350" s="2" t="n">
        <v>73.77</v>
      </c>
      <c r="AX350" s="2" t="n">
        <v>73.68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88.24</v>
      </c>
      <c r="CC350" s="2" t="n">
        <v>91.86</v>
      </c>
      <c r="CD350" s="2" t="n">
        <v>91.86</v>
      </c>
      <c r="CE350" s="2" t="n">
        <v>88.24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92.6</v>
      </c>
      <c r="DB350" s="2" t="n">
        <v>92.6</v>
      </c>
      <c r="DC350" s="2" t="n">
        <v>91.86</v>
      </c>
      <c r="DD350" s="2" t="n">
        <v>95.07</v>
      </c>
      <c r="DE350" s="2" t="n">
        <v>95.07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 customFormat="false" ht="15" hidden="false" customHeight="false" outlineLevel="0" collapsed="false">
      <c r="A351" s="2" t="n">
        <v>4</v>
      </c>
      <c r="B351" s="2" t="s">
        <v>1072</v>
      </c>
      <c r="C351" s="2" t="s">
        <v>1073</v>
      </c>
      <c r="D351" s="2" t="s">
        <v>1043</v>
      </c>
      <c r="E351" s="2" t="s">
        <v>1044</v>
      </c>
      <c r="F351" s="2" t="n">
        <v>17679.7768442254</v>
      </c>
      <c r="G351" s="2" t="n">
        <v>0</v>
      </c>
      <c r="H351" s="2" t="n">
        <v>17679.7768442254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</v>
      </c>
      <c r="AT351" s="2" t="n">
        <v>65.29</v>
      </c>
      <c r="AU351" s="2" t="n">
        <v>67.23</v>
      </c>
      <c r="AV351" s="2" t="n">
        <v>73.77</v>
      </c>
      <c r="AW351" s="2" t="n">
        <v>73.77</v>
      </c>
      <c r="AX351" s="2" t="n">
        <v>73.68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88.24</v>
      </c>
      <c r="CC351" s="2" t="n">
        <v>91.86</v>
      </c>
      <c r="CD351" s="2" t="n">
        <v>91.86</v>
      </c>
      <c r="CE351" s="2" t="n">
        <v>88.24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92.6</v>
      </c>
      <c r="DB351" s="2" t="n">
        <v>92.6</v>
      </c>
      <c r="DC351" s="2" t="n">
        <v>91.86</v>
      </c>
      <c r="DD351" s="2" t="n">
        <v>95.07</v>
      </c>
      <c r="DE351" s="2" t="n">
        <v>95.07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 customFormat="false" ht="15" hidden="false" customHeight="false" outlineLevel="0" collapsed="false">
      <c r="A352" s="2" t="n">
        <v>3</v>
      </c>
      <c r="B352" s="2" t="s">
        <v>1074</v>
      </c>
      <c r="C352" s="2" t="s">
        <v>1075</v>
      </c>
      <c r="D352" s="2" t="s">
        <v>1043</v>
      </c>
      <c r="E352" s="2" t="s">
        <v>1044</v>
      </c>
      <c r="F352" s="2" t="n">
        <v>732958.464814488</v>
      </c>
      <c r="G352" s="2" t="n">
        <v>0</v>
      </c>
      <c r="H352" s="2" t="n">
        <v>732958.464814488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</v>
      </c>
      <c r="AT352" s="2" t="n">
        <v>65.29</v>
      </c>
      <c r="AU352" s="2" t="n">
        <v>67.23</v>
      </c>
      <c r="AV352" s="2" t="n">
        <v>73.77</v>
      </c>
      <c r="AW352" s="2" t="n">
        <v>73.77</v>
      </c>
      <c r="AX352" s="2" t="n">
        <v>73.68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88.24</v>
      </c>
      <c r="CC352" s="2" t="n">
        <v>91.86</v>
      </c>
      <c r="CD352" s="2" t="n">
        <v>91.86</v>
      </c>
      <c r="CE352" s="2" t="n">
        <v>88.24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92.6</v>
      </c>
      <c r="DB352" s="2" t="n">
        <v>92.6</v>
      </c>
      <c r="DC352" s="2" t="n">
        <v>91.86</v>
      </c>
      <c r="DD352" s="2" t="n">
        <v>95.07</v>
      </c>
      <c r="DE352" s="2" t="n">
        <v>95.07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 customFormat="false" ht="15" hidden="false" customHeight="false" outlineLevel="0" collapsed="false">
      <c r="A353" s="2" t="n">
        <v>4</v>
      </c>
      <c r="B353" s="2" t="s">
        <v>1076</v>
      </c>
      <c r="C353" s="2" t="s">
        <v>1052</v>
      </c>
      <c r="D353" s="2" t="s">
        <v>1043</v>
      </c>
      <c r="E353" s="2" t="s">
        <v>1044</v>
      </c>
      <c r="F353" s="2" t="n">
        <v>33301.6578614867</v>
      </c>
      <c r="G353" s="2" t="n">
        <v>0</v>
      </c>
      <c r="H353" s="2" t="n">
        <v>33301.6578614867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</v>
      </c>
      <c r="AT353" s="2" t="n">
        <v>65.29</v>
      </c>
      <c r="AU353" s="2" t="n">
        <v>67.23</v>
      </c>
      <c r="AV353" s="2" t="n">
        <v>73.77</v>
      </c>
      <c r="AW353" s="2" t="n">
        <v>73.77</v>
      </c>
      <c r="AX353" s="2" t="n">
        <v>73.68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88.24</v>
      </c>
      <c r="CC353" s="2" t="n">
        <v>91.86</v>
      </c>
      <c r="CD353" s="2" t="n">
        <v>91.86</v>
      </c>
      <c r="CE353" s="2" t="n">
        <v>88.24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92.6</v>
      </c>
      <c r="DB353" s="2" t="n">
        <v>92.6</v>
      </c>
      <c r="DC353" s="2" t="n">
        <v>91.86</v>
      </c>
      <c r="DD353" s="2" t="n">
        <v>95.07</v>
      </c>
      <c r="DE353" s="2" t="n">
        <v>95.07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 customFormat="false" ht="15" hidden="false" customHeight="false" outlineLevel="0" collapsed="false">
      <c r="A354" s="2" t="n">
        <v>4</v>
      </c>
      <c r="B354" s="2" t="s">
        <v>1077</v>
      </c>
      <c r="C354" s="2" t="s">
        <v>1078</v>
      </c>
      <c r="D354" s="2" t="s">
        <v>1043</v>
      </c>
      <c r="E354" s="2" t="s">
        <v>1044</v>
      </c>
      <c r="F354" s="2" t="n">
        <v>201599.993446202</v>
      </c>
      <c r="G354" s="2" t="n">
        <v>0</v>
      </c>
      <c r="H354" s="2" t="n">
        <v>201599.993446202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</v>
      </c>
      <c r="AT354" s="2" t="n">
        <v>65.29</v>
      </c>
      <c r="AU354" s="2" t="n">
        <v>67.23</v>
      </c>
      <c r="AV354" s="2" t="n">
        <v>73.77</v>
      </c>
      <c r="AW354" s="2" t="n">
        <v>73.77</v>
      </c>
      <c r="AX354" s="2" t="n">
        <v>73.68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88.24</v>
      </c>
      <c r="CC354" s="2" t="n">
        <v>91.86</v>
      </c>
      <c r="CD354" s="2" t="n">
        <v>91.86</v>
      </c>
      <c r="CE354" s="2" t="n">
        <v>88.24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92.6</v>
      </c>
      <c r="DB354" s="2" t="n">
        <v>92.6</v>
      </c>
      <c r="DC354" s="2" t="n">
        <v>91.86</v>
      </c>
      <c r="DD354" s="2" t="n">
        <v>95.07</v>
      </c>
      <c r="DE354" s="2" t="n">
        <v>95.07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 customFormat="false" ht="15" hidden="false" customHeight="false" outlineLevel="0" collapsed="false">
      <c r="A355" s="2" t="n">
        <v>4</v>
      </c>
      <c r="B355" s="2" t="s">
        <v>1079</v>
      </c>
      <c r="C355" s="2" t="s">
        <v>1080</v>
      </c>
      <c r="D355" s="2" t="s">
        <v>1043</v>
      </c>
      <c r="E355" s="2" t="s">
        <v>1044</v>
      </c>
      <c r="F355" s="2" t="n">
        <v>118903.580691209</v>
      </c>
      <c r="G355" s="2" t="n">
        <v>0</v>
      </c>
      <c r="H355" s="2" t="n">
        <v>118903.580691209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</v>
      </c>
      <c r="AT355" s="2" t="n">
        <v>65.29</v>
      </c>
      <c r="AU355" s="2" t="n">
        <v>67.23</v>
      </c>
      <c r="AV355" s="2" t="n">
        <v>73.77</v>
      </c>
      <c r="AW355" s="2" t="n">
        <v>73.77</v>
      </c>
      <c r="AX355" s="2" t="n">
        <v>73.68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88.24</v>
      </c>
      <c r="CC355" s="2" t="n">
        <v>91.86</v>
      </c>
      <c r="CD355" s="2" t="n">
        <v>91.86</v>
      </c>
      <c r="CE355" s="2" t="n">
        <v>88.24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92.6</v>
      </c>
      <c r="DB355" s="2" t="n">
        <v>92.6</v>
      </c>
      <c r="DC355" s="2" t="n">
        <v>91.86</v>
      </c>
      <c r="DD355" s="2" t="n">
        <v>95.07</v>
      </c>
      <c r="DE355" s="2" t="n">
        <v>95.07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 customFormat="false" ht="15" hidden="false" customHeight="false" outlineLevel="0" collapsed="false">
      <c r="A356" s="2" t="n">
        <v>4</v>
      </c>
      <c r="B356" s="2" t="s">
        <v>1081</v>
      </c>
      <c r="C356" s="2" t="s">
        <v>1082</v>
      </c>
      <c r="D356" s="2" t="s">
        <v>1043</v>
      </c>
      <c r="E356" s="2" t="s">
        <v>1044</v>
      </c>
      <c r="F356" s="2" t="n">
        <v>8693.72291078102</v>
      </c>
      <c r="G356" s="2" t="n">
        <v>0</v>
      </c>
      <c r="H356" s="2" t="n">
        <v>8693.72291078102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</v>
      </c>
      <c r="AT356" s="2" t="n">
        <v>65.29</v>
      </c>
      <c r="AU356" s="2" t="n">
        <v>67.23</v>
      </c>
      <c r="AV356" s="2" t="n">
        <v>73.77</v>
      </c>
      <c r="AW356" s="2" t="n">
        <v>73.77</v>
      </c>
      <c r="AX356" s="2" t="n">
        <v>73.68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88.24</v>
      </c>
      <c r="CC356" s="2" t="n">
        <v>91.86</v>
      </c>
      <c r="CD356" s="2" t="n">
        <v>91.86</v>
      </c>
      <c r="CE356" s="2" t="n">
        <v>88.24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92.6</v>
      </c>
      <c r="DB356" s="2" t="n">
        <v>92.6</v>
      </c>
      <c r="DC356" s="2" t="n">
        <v>91.86</v>
      </c>
      <c r="DD356" s="2" t="n">
        <v>95.07</v>
      </c>
      <c r="DE356" s="2" t="n">
        <v>95.07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 customFormat="false" ht="15" hidden="false" customHeight="false" outlineLevel="0" collapsed="false">
      <c r="A357" s="2" t="n">
        <v>4</v>
      </c>
      <c r="B357" s="2" t="s">
        <v>1083</v>
      </c>
      <c r="C357" s="2" t="s">
        <v>1084</v>
      </c>
      <c r="D357" s="2" t="s">
        <v>1043</v>
      </c>
      <c r="E357" s="2" t="s">
        <v>1044</v>
      </c>
      <c r="F357" s="2" t="n">
        <v>336737.060744809</v>
      </c>
      <c r="G357" s="2" t="n">
        <v>0</v>
      </c>
      <c r="H357" s="2" t="n">
        <v>336737.060744809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</v>
      </c>
      <c r="AT357" s="2" t="n">
        <v>65.29</v>
      </c>
      <c r="AU357" s="2" t="n">
        <v>67.23</v>
      </c>
      <c r="AV357" s="2" t="n">
        <v>73.77</v>
      </c>
      <c r="AW357" s="2" t="n">
        <v>73.77</v>
      </c>
      <c r="AX357" s="2" t="n">
        <v>73.68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88.24</v>
      </c>
      <c r="CC357" s="2" t="n">
        <v>91.86</v>
      </c>
      <c r="CD357" s="2" t="n">
        <v>91.86</v>
      </c>
      <c r="CE357" s="2" t="n">
        <v>88.24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92.6</v>
      </c>
      <c r="DB357" s="2" t="n">
        <v>92.6</v>
      </c>
      <c r="DC357" s="2" t="n">
        <v>91.86</v>
      </c>
      <c r="DD357" s="2" t="n">
        <v>95.07</v>
      </c>
      <c r="DE357" s="2" t="n">
        <v>95.07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 customFormat="false" ht="15" hidden="false" customHeight="false" outlineLevel="0" collapsed="false">
      <c r="A358" s="2" t="n">
        <v>4</v>
      </c>
      <c r="B358" s="2" t="s">
        <v>1085</v>
      </c>
      <c r="C358" s="2" t="s">
        <v>1086</v>
      </c>
      <c r="D358" s="2" t="s">
        <v>1043</v>
      </c>
      <c r="E358" s="2" t="s">
        <v>1044</v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</v>
      </c>
      <c r="AT358" s="2" t="n">
        <v>65.29</v>
      </c>
      <c r="AU358" s="2" t="n">
        <v>67.23</v>
      </c>
      <c r="AV358" s="2" t="n">
        <v>73.77</v>
      </c>
      <c r="AW358" s="2" t="n">
        <v>73.77</v>
      </c>
      <c r="AX358" s="2" t="n">
        <v>73.68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88.24</v>
      </c>
      <c r="CC358" s="2" t="n">
        <v>91.86</v>
      </c>
      <c r="CD358" s="2" t="n">
        <v>91.86</v>
      </c>
      <c r="CE358" s="2" t="n">
        <v>88.24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92.6</v>
      </c>
      <c r="DB358" s="2" t="n">
        <v>92.6</v>
      </c>
      <c r="DC358" s="2" t="n">
        <v>91.86</v>
      </c>
      <c r="DD358" s="2" t="n">
        <v>95.07</v>
      </c>
      <c r="DE358" s="2" t="n">
        <v>95.07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 customFormat="false" ht="15" hidden="false" customHeight="false" outlineLevel="0" collapsed="false">
      <c r="A359" s="2" t="n">
        <v>3</v>
      </c>
      <c r="B359" s="2" t="s">
        <v>1087</v>
      </c>
      <c r="C359" s="2" t="s">
        <v>1088</v>
      </c>
      <c r="D359" s="2" t="s">
        <v>1043</v>
      </c>
      <c r="E359" s="2" t="s">
        <v>1044</v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</v>
      </c>
      <c r="AT359" s="2" t="n">
        <v>65.29</v>
      </c>
      <c r="AU359" s="2" t="n">
        <v>67.23</v>
      </c>
      <c r="AV359" s="2" t="n">
        <v>73.77</v>
      </c>
      <c r="AW359" s="2" t="n">
        <v>73.77</v>
      </c>
      <c r="AX359" s="2" t="n">
        <v>73.68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88.24</v>
      </c>
      <c r="CC359" s="2" t="n">
        <v>91.86</v>
      </c>
      <c r="CD359" s="2" t="n">
        <v>91.86</v>
      </c>
      <c r="CE359" s="2" t="n">
        <v>88.24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92.6</v>
      </c>
      <c r="DB359" s="2" t="n">
        <v>92.6</v>
      </c>
      <c r="DC359" s="2" t="n">
        <v>91.86</v>
      </c>
      <c r="DD359" s="2" t="n">
        <v>95.07</v>
      </c>
      <c r="DE359" s="2" t="n">
        <v>95.07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 customFormat="false" ht="15" hidden="false" customHeight="false" outlineLevel="0" collapsed="false">
      <c r="A360" s="2" t="n">
        <v>4</v>
      </c>
      <c r="B360" s="2" t="s">
        <v>1089</v>
      </c>
      <c r="C360" s="2" t="s">
        <v>1090</v>
      </c>
      <c r="D360" s="2" t="s">
        <v>1043</v>
      </c>
      <c r="E360" s="2" t="s">
        <v>1044</v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</v>
      </c>
      <c r="AT360" s="2" t="n">
        <v>65.29</v>
      </c>
      <c r="AU360" s="2" t="n">
        <v>67.23</v>
      </c>
      <c r="AV360" s="2" t="n">
        <v>73.77</v>
      </c>
      <c r="AW360" s="2" t="n">
        <v>73.77</v>
      </c>
      <c r="AX360" s="2" t="n">
        <v>73.68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88.24</v>
      </c>
      <c r="CC360" s="2" t="n">
        <v>91.86</v>
      </c>
      <c r="CD360" s="2" t="n">
        <v>91.86</v>
      </c>
      <c r="CE360" s="2" t="n">
        <v>88.24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92.6</v>
      </c>
      <c r="DB360" s="2" t="n">
        <v>92.6</v>
      </c>
      <c r="DC360" s="2" t="n">
        <v>91.86</v>
      </c>
      <c r="DD360" s="2" t="n">
        <v>95.07</v>
      </c>
      <c r="DE360" s="2" t="n">
        <v>95.07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 customFormat="false" ht="15" hidden="false" customHeight="false" outlineLevel="0" collapsed="false">
      <c r="A361" s="2" t="n">
        <v>1</v>
      </c>
      <c r="B361" s="2" t="s">
        <v>165</v>
      </c>
      <c r="C361" s="2" t="s">
        <v>166</v>
      </c>
      <c r="D361" s="2" t="s">
        <v>1091</v>
      </c>
      <c r="E361" s="2" t="s">
        <v>1092</v>
      </c>
      <c r="F361" s="2" t="n">
        <v>20273268.8661675</v>
      </c>
      <c r="G361" s="2" t="n">
        <v>0</v>
      </c>
      <c r="H361" s="2" t="n">
        <v>20273268.8661675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64.35</v>
      </c>
      <c r="CD361" s="2" t="n">
        <v>66.99</v>
      </c>
      <c r="CE361" s="2" t="n">
        <v>66.95</v>
      </c>
      <c r="CF361" s="2" t="n">
        <v>66.74</v>
      </c>
      <c r="CG361" s="2" t="n">
        <v>71.81</v>
      </c>
      <c r="CH361" s="2" t="n">
        <v>69.81</v>
      </c>
      <c r="CI361" s="2" t="n">
        <v>71.46</v>
      </c>
      <c r="CJ361" s="2" t="n">
        <v>76.53</v>
      </c>
      <c r="CK361" s="2" t="n">
        <v>69.81</v>
      </c>
      <c r="CL361" s="2" t="n">
        <v>75.9</v>
      </c>
      <c r="CM361" s="2" t="n">
        <v>80.97</v>
      </c>
      <c r="CN361" s="2" t="n">
        <v>69.81</v>
      </c>
      <c r="CO361" s="2" t="n">
        <v>79.71</v>
      </c>
      <c r="CP361" s="2" t="n">
        <v>84.79</v>
      </c>
      <c r="CQ361" s="2" t="n">
        <v>69.81</v>
      </c>
      <c r="CR361" s="2" t="n">
        <v>84.49</v>
      </c>
      <c r="CS361" s="2" t="n">
        <v>89.56</v>
      </c>
      <c r="CT361" s="2" t="n">
        <v>69.81</v>
      </c>
      <c r="CU361" s="2" t="n">
        <v>88.89</v>
      </c>
      <c r="CV361" s="2" t="n">
        <v>93.96</v>
      </c>
      <c r="CW361" s="2" t="n">
        <v>69.81</v>
      </c>
      <c r="CX361" s="2" t="n">
        <v>94.58</v>
      </c>
      <c r="CY361" s="2" t="n">
        <v>99.65</v>
      </c>
      <c r="CZ361" s="2" t="n">
        <v>69.81</v>
      </c>
      <c r="DA361" s="2" t="n">
        <v>94.93</v>
      </c>
      <c r="DB361" s="2" t="n">
        <v>100</v>
      </c>
      <c r="DC361" s="2" t="n">
        <v>69.81</v>
      </c>
      <c r="DD361" s="2" t="n">
        <v>94.93</v>
      </c>
      <c r="DE361" s="2" t="n">
        <v>100</v>
      </c>
      <c r="DF361" s="2" t="n">
        <v>69.81</v>
      </c>
      <c r="DG361" s="2" t="n">
        <v>94.93</v>
      </c>
      <c r="DH361" s="2" t="n">
        <v>100</v>
      </c>
      <c r="DI361" s="2" t="n">
        <v>69.81</v>
      </c>
      <c r="DJ361" s="2" t="n">
        <v>94.93</v>
      </c>
      <c r="DK361" s="2" t="n">
        <v>100</v>
      </c>
      <c r="DL361" s="2" t="n">
        <v>69.81</v>
      </c>
      <c r="DM361" s="2" t="n">
        <v>94.93</v>
      </c>
      <c r="DN361" s="2" t="n">
        <v>100</v>
      </c>
      <c r="DO361" s="2" t="n">
        <v>69.81</v>
      </c>
      <c r="DP361" s="2" t="n">
        <v>94.93</v>
      </c>
      <c r="DQ361" s="2" t="n">
        <v>100</v>
      </c>
      <c r="DR361" s="2" t="n">
        <v>69.81</v>
      </c>
      <c r="DS361" s="2" t="n">
        <v>94.93</v>
      </c>
      <c r="DT361" s="2" t="n">
        <v>100</v>
      </c>
      <c r="DU361" s="2" t="n">
        <v>69.81</v>
      </c>
      <c r="DV361" s="2" t="n">
        <v>94.93</v>
      </c>
      <c r="DW361" s="2" t="n">
        <v>100</v>
      </c>
      <c r="DX361" s="2" t="n">
        <v>69.81</v>
      </c>
      <c r="DY361" s="2" t="n">
        <v>94.93</v>
      </c>
      <c r="DZ361" s="2" t="n">
        <v>100</v>
      </c>
      <c r="EA361" s="2" t="n">
        <v>69.81</v>
      </c>
      <c r="EB361" s="2" t="n">
        <v>94.93</v>
      </c>
      <c r="EC361" s="2" t="n">
        <v>100</v>
      </c>
      <c r="ED361" s="2" t="n">
        <v>69.81</v>
      </c>
      <c r="EE361" s="2" t="n">
        <v>94.93</v>
      </c>
      <c r="EF361" s="2" t="n">
        <v>100</v>
      </c>
      <c r="EG361" s="2" t="n">
        <v>69.81</v>
      </c>
      <c r="EH361" s="2" t="n">
        <v>94.93</v>
      </c>
      <c r="EI361" s="2" t="n">
        <v>100</v>
      </c>
      <c r="EJ361" s="2" t="n">
        <v>69.81</v>
      </c>
      <c r="EK361" s="2" t="n">
        <v>94.93</v>
      </c>
      <c r="EL361" s="2" t="n">
        <v>100</v>
      </c>
      <c r="EM361" s="2" t="n">
        <v>69.81</v>
      </c>
      <c r="EN361" s="2" t="n">
        <v>94.93</v>
      </c>
      <c r="EO361" s="2" t="n">
        <v>100</v>
      </c>
      <c r="EP361" s="2" t="n">
        <v>69.81</v>
      </c>
      <c r="EQ361" s="2" t="n">
        <v>94.93</v>
      </c>
      <c r="ER361" s="2" t="n">
        <v>100</v>
      </c>
      <c r="ES361" s="2" t="n">
        <v>69.81</v>
      </c>
      <c r="ET361" s="2" t="n">
        <v>94.93</v>
      </c>
      <c r="EU361" s="2" t="n">
        <v>100</v>
      </c>
      <c r="EV361" s="2" t="n">
        <v>69.81</v>
      </c>
      <c r="EW361" s="2" t="n">
        <v>94.93</v>
      </c>
      <c r="EX361" s="2" t="n">
        <v>100</v>
      </c>
      <c r="EY361" s="2" t="n">
        <v>69.81</v>
      </c>
      <c r="EZ361" s="2" t="n">
        <v>94.93</v>
      </c>
      <c r="FA361" s="2" t="n">
        <v>100</v>
      </c>
      <c r="FB361" s="2" t="n">
        <v>69.81</v>
      </c>
      <c r="FC361" s="2" t="n">
        <v>94.93</v>
      </c>
      <c r="FD361" s="2" t="n">
        <v>100</v>
      </c>
      <c r="FE361" s="2" t="n">
        <v>69.81</v>
      </c>
      <c r="FF361" s="2" t="n">
        <v>94.93</v>
      </c>
      <c r="FG361" s="2" t="n">
        <v>100</v>
      </c>
      <c r="FH361" s="2" t="n">
        <v>69.81</v>
      </c>
      <c r="FI361" s="2" t="n">
        <v>94.93</v>
      </c>
      <c r="FJ361" s="2" t="n">
        <v>100</v>
      </c>
      <c r="FK361" s="2" t="n">
        <v>69.81</v>
      </c>
      <c r="FL361" s="2" t="n">
        <v>94.93</v>
      </c>
      <c r="FM361" s="2" t="n">
        <v>100</v>
      </c>
      <c r="FN361" s="2" t="n">
        <v>69.81</v>
      </c>
      <c r="FO361" s="2" t="n">
        <v>94.93</v>
      </c>
      <c r="FP361" s="2" t="n">
        <v>100</v>
      </c>
      <c r="FQ361" s="2" t="n">
        <v>69.81</v>
      </c>
    </row>
    <row r="362" customFormat="false" ht="15" hidden="false" customHeight="false" outlineLevel="0" collapsed="false">
      <c r="A362" s="2" t="n">
        <v>2</v>
      </c>
      <c r="B362" s="2" t="s">
        <v>1093</v>
      </c>
      <c r="C362" s="2" t="s">
        <v>1094</v>
      </c>
      <c r="D362" s="2" t="s">
        <v>1091</v>
      </c>
      <c r="E362" s="2" t="s">
        <v>1092</v>
      </c>
      <c r="F362" s="2" t="n">
        <v>20167158.8785349</v>
      </c>
      <c r="G362" s="2" t="n">
        <v>0</v>
      </c>
      <c r="H362" s="2" t="n">
        <v>20167158.8785349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64.35</v>
      </c>
      <c r="CD362" s="2" t="n">
        <v>66.99</v>
      </c>
      <c r="CE362" s="2" t="n">
        <v>66.95</v>
      </c>
      <c r="CF362" s="2" t="n">
        <v>66.74</v>
      </c>
      <c r="CG362" s="2" t="n">
        <v>71.81</v>
      </c>
      <c r="CH362" s="2" t="n">
        <v>69.81</v>
      </c>
      <c r="CI362" s="2" t="n">
        <v>71.46</v>
      </c>
      <c r="CJ362" s="2" t="n">
        <v>76.53</v>
      </c>
      <c r="CK362" s="2" t="n">
        <v>69.81</v>
      </c>
      <c r="CL362" s="2" t="n">
        <v>75.9</v>
      </c>
      <c r="CM362" s="2" t="n">
        <v>80.97</v>
      </c>
      <c r="CN362" s="2" t="n">
        <v>69.81</v>
      </c>
      <c r="CO362" s="2" t="n">
        <v>79.71</v>
      </c>
      <c r="CP362" s="2" t="n">
        <v>84.79</v>
      </c>
      <c r="CQ362" s="2" t="n">
        <v>69.81</v>
      </c>
      <c r="CR362" s="2" t="n">
        <v>84.49</v>
      </c>
      <c r="CS362" s="2" t="n">
        <v>89.56</v>
      </c>
      <c r="CT362" s="2" t="n">
        <v>69.81</v>
      </c>
      <c r="CU362" s="2" t="n">
        <v>88.89</v>
      </c>
      <c r="CV362" s="2" t="n">
        <v>93.96</v>
      </c>
      <c r="CW362" s="2" t="n">
        <v>69.81</v>
      </c>
      <c r="CX362" s="2" t="n">
        <v>94.58</v>
      </c>
      <c r="CY362" s="2" t="n">
        <v>99.65</v>
      </c>
      <c r="CZ362" s="2" t="n">
        <v>69.81</v>
      </c>
      <c r="DA362" s="2" t="n">
        <v>94.93</v>
      </c>
      <c r="DB362" s="2" t="n">
        <v>100</v>
      </c>
      <c r="DC362" s="2" t="n">
        <v>69.81</v>
      </c>
      <c r="DD362" s="2" t="n">
        <v>94.93</v>
      </c>
      <c r="DE362" s="2" t="n">
        <v>100</v>
      </c>
      <c r="DF362" s="2" t="n">
        <v>69.81</v>
      </c>
      <c r="DG362" s="2" t="n">
        <v>94.93</v>
      </c>
      <c r="DH362" s="2" t="n">
        <v>100</v>
      </c>
      <c r="DI362" s="2" t="n">
        <v>69.81</v>
      </c>
      <c r="DJ362" s="2" t="n">
        <v>94.93</v>
      </c>
      <c r="DK362" s="2" t="n">
        <v>100</v>
      </c>
      <c r="DL362" s="2" t="n">
        <v>69.81</v>
      </c>
      <c r="DM362" s="2" t="n">
        <v>94.93</v>
      </c>
      <c r="DN362" s="2" t="n">
        <v>100</v>
      </c>
      <c r="DO362" s="2" t="n">
        <v>69.81</v>
      </c>
      <c r="DP362" s="2" t="n">
        <v>94.93</v>
      </c>
      <c r="DQ362" s="2" t="n">
        <v>100</v>
      </c>
      <c r="DR362" s="2" t="n">
        <v>69.81</v>
      </c>
      <c r="DS362" s="2" t="n">
        <v>94.93</v>
      </c>
      <c r="DT362" s="2" t="n">
        <v>100</v>
      </c>
      <c r="DU362" s="2" t="n">
        <v>69.81</v>
      </c>
      <c r="DV362" s="2" t="n">
        <v>94.93</v>
      </c>
      <c r="DW362" s="2" t="n">
        <v>100</v>
      </c>
      <c r="DX362" s="2" t="n">
        <v>69.81</v>
      </c>
      <c r="DY362" s="2" t="n">
        <v>94.93</v>
      </c>
      <c r="DZ362" s="2" t="n">
        <v>100</v>
      </c>
      <c r="EA362" s="2" t="n">
        <v>69.81</v>
      </c>
      <c r="EB362" s="2" t="n">
        <v>94.93</v>
      </c>
      <c r="EC362" s="2" t="n">
        <v>100</v>
      </c>
      <c r="ED362" s="2" t="n">
        <v>69.81</v>
      </c>
      <c r="EE362" s="2" t="n">
        <v>94.93</v>
      </c>
      <c r="EF362" s="2" t="n">
        <v>100</v>
      </c>
      <c r="EG362" s="2" t="n">
        <v>69.81</v>
      </c>
      <c r="EH362" s="2" t="n">
        <v>94.93</v>
      </c>
      <c r="EI362" s="2" t="n">
        <v>100</v>
      </c>
      <c r="EJ362" s="2" t="n">
        <v>69.81</v>
      </c>
      <c r="EK362" s="2" t="n">
        <v>94.93</v>
      </c>
      <c r="EL362" s="2" t="n">
        <v>100</v>
      </c>
      <c r="EM362" s="2" t="n">
        <v>69.81</v>
      </c>
      <c r="EN362" s="2" t="n">
        <v>94.93</v>
      </c>
      <c r="EO362" s="2" t="n">
        <v>100</v>
      </c>
      <c r="EP362" s="2" t="n">
        <v>69.81</v>
      </c>
      <c r="EQ362" s="2" t="n">
        <v>94.93</v>
      </c>
      <c r="ER362" s="2" t="n">
        <v>100</v>
      </c>
      <c r="ES362" s="2" t="n">
        <v>69.81</v>
      </c>
      <c r="ET362" s="2" t="n">
        <v>94.93</v>
      </c>
      <c r="EU362" s="2" t="n">
        <v>100</v>
      </c>
      <c r="EV362" s="2" t="n">
        <v>69.81</v>
      </c>
      <c r="EW362" s="2" t="n">
        <v>94.93</v>
      </c>
      <c r="EX362" s="2" t="n">
        <v>100</v>
      </c>
      <c r="EY362" s="2" t="n">
        <v>69.81</v>
      </c>
      <c r="EZ362" s="2" t="n">
        <v>94.93</v>
      </c>
      <c r="FA362" s="2" t="n">
        <v>100</v>
      </c>
      <c r="FB362" s="2" t="n">
        <v>69.81</v>
      </c>
      <c r="FC362" s="2" t="n">
        <v>94.93</v>
      </c>
      <c r="FD362" s="2" t="n">
        <v>100</v>
      </c>
      <c r="FE362" s="2" t="n">
        <v>69.81</v>
      </c>
      <c r="FF362" s="2" t="n">
        <v>94.93</v>
      </c>
      <c r="FG362" s="2" t="n">
        <v>100</v>
      </c>
      <c r="FH362" s="2" t="n">
        <v>69.81</v>
      </c>
      <c r="FI362" s="2" t="n">
        <v>94.93</v>
      </c>
      <c r="FJ362" s="2" t="n">
        <v>100</v>
      </c>
      <c r="FK362" s="2" t="n">
        <v>69.81</v>
      </c>
      <c r="FL362" s="2" t="n">
        <v>94.93</v>
      </c>
      <c r="FM362" s="2" t="n">
        <v>100</v>
      </c>
      <c r="FN362" s="2" t="n">
        <v>69.81</v>
      </c>
      <c r="FO362" s="2" t="n">
        <v>94.93</v>
      </c>
      <c r="FP362" s="2" t="n">
        <v>100</v>
      </c>
      <c r="FQ362" s="2" t="n">
        <v>69.81</v>
      </c>
    </row>
    <row r="363" customFormat="false" ht="15" hidden="false" customHeight="false" outlineLevel="0" collapsed="false">
      <c r="A363" s="2" t="n">
        <v>3</v>
      </c>
      <c r="B363" s="2" t="s">
        <v>1095</v>
      </c>
      <c r="C363" s="2" t="s">
        <v>1096</v>
      </c>
      <c r="D363" s="2" t="s">
        <v>1091</v>
      </c>
      <c r="E363" s="2" t="s">
        <v>1092</v>
      </c>
      <c r="F363" s="2" t="n">
        <v>20167158.8785349</v>
      </c>
      <c r="G363" s="2" t="n">
        <v>0</v>
      </c>
      <c r="H363" s="2" t="n">
        <v>20167158.8785349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64.35</v>
      </c>
      <c r="CD363" s="2" t="n">
        <v>66.99</v>
      </c>
      <c r="CE363" s="2" t="n">
        <v>66.95</v>
      </c>
      <c r="CF363" s="2" t="n">
        <v>66.74</v>
      </c>
      <c r="CG363" s="2" t="n">
        <v>71.81</v>
      </c>
      <c r="CH363" s="2" t="n">
        <v>69.81</v>
      </c>
      <c r="CI363" s="2" t="n">
        <v>71.46</v>
      </c>
      <c r="CJ363" s="2" t="n">
        <v>76.53</v>
      </c>
      <c r="CK363" s="2" t="n">
        <v>69.81</v>
      </c>
      <c r="CL363" s="2" t="n">
        <v>75.9</v>
      </c>
      <c r="CM363" s="2" t="n">
        <v>80.97</v>
      </c>
      <c r="CN363" s="2" t="n">
        <v>69.81</v>
      </c>
      <c r="CO363" s="2" t="n">
        <v>79.71</v>
      </c>
      <c r="CP363" s="2" t="n">
        <v>84.79</v>
      </c>
      <c r="CQ363" s="2" t="n">
        <v>69.81</v>
      </c>
      <c r="CR363" s="2" t="n">
        <v>84.49</v>
      </c>
      <c r="CS363" s="2" t="n">
        <v>89.56</v>
      </c>
      <c r="CT363" s="2" t="n">
        <v>69.81</v>
      </c>
      <c r="CU363" s="2" t="n">
        <v>88.89</v>
      </c>
      <c r="CV363" s="2" t="n">
        <v>93.96</v>
      </c>
      <c r="CW363" s="2" t="n">
        <v>69.81</v>
      </c>
      <c r="CX363" s="2" t="n">
        <v>94.58</v>
      </c>
      <c r="CY363" s="2" t="n">
        <v>99.65</v>
      </c>
      <c r="CZ363" s="2" t="n">
        <v>69.81</v>
      </c>
      <c r="DA363" s="2" t="n">
        <v>94.93</v>
      </c>
      <c r="DB363" s="2" t="n">
        <v>100</v>
      </c>
      <c r="DC363" s="2" t="n">
        <v>69.81</v>
      </c>
      <c r="DD363" s="2" t="n">
        <v>94.93</v>
      </c>
      <c r="DE363" s="2" t="n">
        <v>100</v>
      </c>
      <c r="DF363" s="2" t="n">
        <v>69.81</v>
      </c>
      <c r="DG363" s="2" t="n">
        <v>94.93</v>
      </c>
      <c r="DH363" s="2" t="n">
        <v>100</v>
      </c>
      <c r="DI363" s="2" t="n">
        <v>69.81</v>
      </c>
      <c r="DJ363" s="2" t="n">
        <v>94.93</v>
      </c>
      <c r="DK363" s="2" t="n">
        <v>100</v>
      </c>
      <c r="DL363" s="2" t="n">
        <v>69.81</v>
      </c>
      <c r="DM363" s="2" t="n">
        <v>94.93</v>
      </c>
      <c r="DN363" s="2" t="n">
        <v>100</v>
      </c>
      <c r="DO363" s="2" t="n">
        <v>69.81</v>
      </c>
      <c r="DP363" s="2" t="n">
        <v>94.93</v>
      </c>
      <c r="DQ363" s="2" t="n">
        <v>100</v>
      </c>
      <c r="DR363" s="2" t="n">
        <v>69.81</v>
      </c>
      <c r="DS363" s="2" t="n">
        <v>94.93</v>
      </c>
      <c r="DT363" s="2" t="n">
        <v>100</v>
      </c>
      <c r="DU363" s="2" t="n">
        <v>69.81</v>
      </c>
      <c r="DV363" s="2" t="n">
        <v>94.93</v>
      </c>
      <c r="DW363" s="2" t="n">
        <v>100</v>
      </c>
      <c r="DX363" s="2" t="n">
        <v>69.81</v>
      </c>
      <c r="DY363" s="2" t="n">
        <v>94.93</v>
      </c>
      <c r="DZ363" s="2" t="n">
        <v>100</v>
      </c>
      <c r="EA363" s="2" t="n">
        <v>69.81</v>
      </c>
      <c r="EB363" s="2" t="n">
        <v>94.93</v>
      </c>
      <c r="EC363" s="2" t="n">
        <v>100</v>
      </c>
      <c r="ED363" s="2" t="n">
        <v>69.81</v>
      </c>
      <c r="EE363" s="2" t="n">
        <v>94.93</v>
      </c>
      <c r="EF363" s="2" t="n">
        <v>100</v>
      </c>
      <c r="EG363" s="2" t="n">
        <v>69.81</v>
      </c>
      <c r="EH363" s="2" t="n">
        <v>94.93</v>
      </c>
      <c r="EI363" s="2" t="n">
        <v>100</v>
      </c>
      <c r="EJ363" s="2" t="n">
        <v>69.81</v>
      </c>
      <c r="EK363" s="2" t="n">
        <v>94.93</v>
      </c>
      <c r="EL363" s="2" t="n">
        <v>100</v>
      </c>
      <c r="EM363" s="2" t="n">
        <v>69.81</v>
      </c>
      <c r="EN363" s="2" t="n">
        <v>94.93</v>
      </c>
      <c r="EO363" s="2" t="n">
        <v>100</v>
      </c>
      <c r="EP363" s="2" t="n">
        <v>69.81</v>
      </c>
      <c r="EQ363" s="2" t="n">
        <v>94.93</v>
      </c>
      <c r="ER363" s="2" t="n">
        <v>100</v>
      </c>
      <c r="ES363" s="2" t="n">
        <v>69.81</v>
      </c>
      <c r="ET363" s="2" t="n">
        <v>94.93</v>
      </c>
      <c r="EU363" s="2" t="n">
        <v>100</v>
      </c>
      <c r="EV363" s="2" t="n">
        <v>69.81</v>
      </c>
      <c r="EW363" s="2" t="n">
        <v>94.93</v>
      </c>
      <c r="EX363" s="2" t="n">
        <v>100</v>
      </c>
      <c r="EY363" s="2" t="n">
        <v>69.81</v>
      </c>
      <c r="EZ363" s="2" t="n">
        <v>94.93</v>
      </c>
      <c r="FA363" s="2" t="n">
        <v>100</v>
      </c>
      <c r="FB363" s="2" t="n">
        <v>69.81</v>
      </c>
      <c r="FC363" s="2" t="n">
        <v>94.93</v>
      </c>
      <c r="FD363" s="2" t="n">
        <v>100</v>
      </c>
      <c r="FE363" s="2" t="n">
        <v>69.81</v>
      </c>
      <c r="FF363" s="2" t="n">
        <v>94.93</v>
      </c>
      <c r="FG363" s="2" t="n">
        <v>100</v>
      </c>
      <c r="FH363" s="2" t="n">
        <v>69.81</v>
      </c>
      <c r="FI363" s="2" t="n">
        <v>94.93</v>
      </c>
      <c r="FJ363" s="2" t="n">
        <v>100</v>
      </c>
      <c r="FK363" s="2" t="n">
        <v>69.81</v>
      </c>
      <c r="FL363" s="2" t="n">
        <v>94.93</v>
      </c>
      <c r="FM363" s="2" t="n">
        <v>100</v>
      </c>
      <c r="FN363" s="2" t="n">
        <v>69.81</v>
      </c>
      <c r="FO363" s="2" t="n">
        <v>94.93</v>
      </c>
      <c r="FP363" s="2" t="n">
        <v>100</v>
      </c>
      <c r="FQ363" s="2" t="n">
        <v>69.81</v>
      </c>
    </row>
    <row r="364" customFormat="false" ht="15" hidden="false" customHeight="false" outlineLevel="0" collapsed="false">
      <c r="A364" s="2" t="n">
        <v>4</v>
      </c>
      <c r="B364" s="2" t="s">
        <v>1097</v>
      </c>
      <c r="C364" s="2" t="s">
        <v>1098</v>
      </c>
      <c r="D364" s="2" t="s">
        <v>1091</v>
      </c>
      <c r="E364" s="2" t="s">
        <v>1092</v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64.35</v>
      </c>
      <c r="CD364" s="2" t="n">
        <v>66.99</v>
      </c>
      <c r="CE364" s="2" t="n">
        <v>66.95</v>
      </c>
      <c r="CF364" s="2" t="n">
        <v>66.74</v>
      </c>
      <c r="CG364" s="2" t="n">
        <v>71.81</v>
      </c>
      <c r="CH364" s="2" t="n">
        <v>69.81</v>
      </c>
      <c r="CI364" s="2" t="n">
        <v>71.46</v>
      </c>
      <c r="CJ364" s="2" t="n">
        <v>76.53</v>
      </c>
      <c r="CK364" s="2" t="n">
        <v>69.81</v>
      </c>
      <c r="CL364" s="2" t="n">
        <v>75.9</v>
      </c>
      <c r="CM364" s="2" t="n">
        <v>80.97</v>
      </c>
      <c r="CN364" s="2" t="n">
        <v>69.81</v>
      </c>
      <c r="CO364" s="2" t="n">
        <v>79.71</v>
      </c>
      <c r="CP364" s="2" t="n">
        <v>84.79</v>
      </c>
      <c r="CQ364" s="2" t="n">
        <v>69.81</v>
      </c>
      <c r="CR364" s="2" t="n">
        <v>84.49</v>
      </c>
      <c r="CS364" s="2" t="n">
        <v>89.56</v>
      </c>
      <c r="CT364" s="2" t="n">
        <v>69.81</v>
      </c>
      <c r="CU364" s="2" t="n">
        <v>88.89</v>
      </c>
      <c r="CV364" s="2" t="n">
        <v>93.96</v>
      </c>
      <c r="CW364" s="2" t="n">
        <v>69.81</v>
      </c>
      <c r="CX364" s="2" t="n">
        <v>94.58</v>
      </c>
      <c r="CY364" s="2" t="n">
        <v>99.65</v>
      </c>
      <c r="CZ364" s="2" t="n">
        <v>69.81</v>
      </c>
      <c r="DA364" s="2" t="n">
        <v>94.93</v>
      </c>
      <c r="DB364" s="2" t="n">
        <v>100</v>
      </c>
      <c r="DC364" s="2" t="n">
        <v>69.81</v>
      </c>
      <c r="DD364" s="2" t="n">
        <v>94.93</v>
      </c>
      <c r="DE364" s="2" t="n">
        <v>100</v>
      </c>
      <c r="DF364" s="2" t="n">
        <v>69.81</v>
      </c>
      <c r="DG364" s="2" t="n">
        <v>94.93</v>
      </c>
      <c r="DH364" s="2" t="n">
        <v>100</v>
      </c>
      <c r="DI364" s="2" t="n">
        <v>69.81</v>
      </c>
      <c r="DJ364" s="2" t="n">
        <v>94.93</v>
      </c>
      <c r="DK364" s="2" t="n">
        <v>100</v>
      </c>
      <c r="DL364" s="2" t="n">
        <v>69.81</v>
      </c>
      <c r="DM364" s="2" t="n">
        <v>94.93</v>
      </c>
      <c r="DN364" s="2" t="n">
        <v>100</v>
      </c>
      <c r="DO364" s="2" t="n">
        <v>69.81</v>
      </c>
      <c r="DP364" s="2" t="n">
        <v>94.93</v>
      </c>
      <c r="DQ364" s="2" t="n">
        <v>100</v>
      </c>
      <c r="DR364" s="2" t="n">
        <v>69.81</v>
      </c>
      <c r="DS364" s="2" t="n">
        <v>94.93</v>
      </c>
      <c r="DT364" s="2" t="n">
        <v>100</v>
      </c>
      <c r="DU364" s="2" t="n">
        <v>69.81</v>
      </c>
      <c r="DV364" s="2" t="n">
        <v>94.93</v>
      </c>
      <c r="DW364" s="2" t="n">
        <v>100</v>
      </c>
      <c r="DX364" s="2" t="n">
        <v>69.81</v>
      </c>
      <c r="DY364" s="2" t="n">
        <v>94.93</v>
      </c>
      <c r="DZ364" s="2" t="n">
        <v>100</v>
      </c>
      <c r="EA364" s="2" t="n">
        <v>69.81</v>
      </c>
      <c r="EB364" s="2" t="n">
        <v>94.93</v>
      </c>
      <c r="EC364" s="2" t="n">
        <v>100</v>
      </c>
      <c r="ED364" s="2" t="n">
        <v>69.81</v>
      </c>
      <c r="EE364" s="2" t="n">
        <v>94.93</v>
      </c>
      <c r="EF364" s="2" t="n">
        <v>100</v>
      </c>
      <c r="EG364" s="2" t="n">
        <v>69.81</v>
      </c>
      <c r="EH364" s="2" t="n">
        <v>94.93</v>
      </c>
      <c r="EI364" s="2" t="n">
        <v>100</v>
      </c>
      <c r="EJ364" s="2" t="n">
        <v>69.81</v>
      </c>
      <c r="EK364" s="2" t="n">
        <v>94.93</v>
      </c>
      <c r="EL364" s="2" t="n">
        <v>100</v>
      </c>
      <c r="EM364" s="2" t="n">
        <v>69.81</v>
      </c>
      <c r="EN364" s="2" t="n">
        <v>94.93</v>
      </c>
      <c r="EO364" s="2" t="n">
        <v>100</v>
      </c>
      <c r="EP364" s="2" t="n">
        <v>69.81</v>
      </c>
      <c r="EQ364" s="2" t="n">
        <v>94.93</v>
      </c>
      <c r="ER364" s="2" t="n">
        <v>100</v>
      </c>
      <c r="ES364" s="2" t="n">
        <v>69.81</v>
      </c>
      <c r="ET364" s="2" t="n">
        <v>94.93</v>
      </c>
      <c r="EU364" s="2" t="n">
        <v>100</v>
      </c>
      <c r="EV364" s="2" t="n">
        <v>69.81</v>
      </c>
      <c r="EW364" s="2" t="n">
        <v>94.93</v>
      </c>
      <c r="EX364" s="2" t="n">
        <v>100</v>
      </c>
      <c r="EY364" s="2" t="n">
        <v>69.81</v>
      </c>
      <c r="EZ364" s="2" t="n">
        <v>94.93</v>
      </c>
      <c r="FA364" s="2" t="n">
        <v>100</v>
      </c>
      <c r="FB364" s="2" t="n">
        <v>69.81</v>
      </c>
      <c r="FC364" s="2" t="n">
        <v>94.93</v>
      </c>
      <c r="FD364" s="2" t="n">
        <v>100</v>
      </c>
      <c r="FE364" s="2" t="n">
        <v>69.81</v>
      </c>
      <c r="FF364" s="2" t="n">
        <v>94.93</v>
      </c>
      <c r="FG364" s="2" t="n">
        <v>100</v>
      </c>
      <c r="FH364" s="2" t="n">
        <v>69.81</v>
      </c>
      <c r="FI364" s="2" t="n">
        <v>94.93</v>
      </c>
      <c r="FJ364" s="2" t="n">
        <v>100</v>
      </c>
      <c r="FK364" s="2" t="n">
        <v>69.81</v>
      </c>
      <c r="FL364" s="2" t="n">
        <v>94.93</v>
      </c>
      <c r="FM364" s="2" t="n">
        <v>100</v>
      </c>
      <c r="FN364" s="2" t="n">
        <v>69.81</v>
      </c>
      <c r="FO364" s="2" t="n">
        <v>94.93</v>
      </c>
      <c r="FP364" s="2" t="n">
        <v>100</v>
      </c>
      <c r="FQ364" s="2" t="n">
        <v>69.81</v>
      </c>
    </row>
    <row r="365" customFormat="false" ht="15" hidden="false" customHeight="false" outlineLevel="0" collapsed="false">
      <c r="A365" s="2" t="n">
        <v>4</v>
      </c>
      <c r="B365" s="2" t="s">
        <v>1099</v>
      </c>
      <c r="C365" s="2" t="s">
        <v>1100</v>
      </c>
      <c r="D365" s="2" t="s">
        <v>1091</v>
      </c>
      <c r="E365" s="2" t="s">
        <v>1092</v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64.35</v>
      </c>
      <c r="CD365" s="2" t="n">
        <v>66.99</v>
      </c>
      <c r="CE365" s="2" t="n">
        <v>66.95</v>
      </c>
      <c r="CF365" s="2" t="n">
        <v>66.74</v>
      </c>
      <c r="CG365" s="2" t="n">
        <v>71.81</v>
      </c>
      <c r="CH365" s="2" t="n">
        <v>69.81</v>
      </c>
      <c r="CI365" s="2" t="n">
        <v>71.46</v>
      </c>
      <c r="CJ365" s="2" t="n">
        <v>76.53</v>
      </c>
      <c r="CK365" s="2" t="n">
        <v>69.81</v>
      </c>
      <c r="CL365" s="2" t="n">
        <v>75.9</v>
      </c>
      <c r="CM365" s="2" t="n">
        <v>80.97</v>
      </c>
      <c r="CN365" s="2" t="n">
        <v>69.81</v>
      </c>
      <c r="CO365" s="2" t="n">
        <v>79.71</v>
      </c>
      <c r="CP365" s="2" t="n">
        <v>84.79</v>
      </c>
      <c r="CQ365" s="2" t="n">
        <v>69.81</v>
      </c>
      <c r="CR365" s="2" t="n">
        <v>84.49</v>
      </c>
      <c r="CS365" s="2" t="n">
        <v>89.56</v>
      </c>
      <c r="CT365" s="2" t="n">
        <v>69.81</v>
      </c>
      <c r="CU365" s="2" t="n">
        <v>88.89</v>
      </c>
      <c r="CV365" s="2" t="n">
        <v>93.96</v>
      </c>
      <c r="CW365" s="2" t="n">
        <v>69.81</v>
      </c>
      <c r="CX365" s="2" t="n">
        <v>94.58</v>
      </c>
      <c r="CY365" s="2" t="n">
        <v>99.65</v>
      </c>
      <c r="CZ365" s="2" t="n">
        <v>69.81</v>
      </c>
      <c r="DA365" s="2" t="n">
        <v>94.93</v>
      </c>
      <c r="DB365" s="2" t="n">
        <v>100</v>
      </c>
      <c r="DC365" s="2" t="n">
        <v>69.81</v>
      </c>
      <c r="DD365" s="2" t="n">
        <v>94.93</v>
      </c>
      <c r="DE365" s="2" t="n">
        <v>100</v>
      </c>
      <c r="DF365" s="2" t="n">
        <v>69.81</v>
      </c>
      <c r="DG365" s="2" t="n">
        <v>94.93</v>
      </c>
      <c r="DH365" s="2" t="n">
        <v>100</v>
      </c>
      <c r="DI365" s="2" t="n">
        <v>69.81</v>
      </c>
      <c r="DJ365" s="2" t="n">
        <v>94.93</v>
      </c>
      <c r="DK365" s="2" t="n">
        <v>100</v>
      </c>
      <c r="DL365" s="2" t="n">
        <v>69.81</v>
      </c>
      <c r="DM365" s="2" t="n">
        <v>94.93</v>
      </c>
      <c r="DN365" s="2" t="n">
        <v>100</v>
      </c>
      <c r="DO365" s="2" t="n">
        <v>69.81</v>
      </c>
      <c r="DP365" s="2" t="n">
        <v>94.93</v>
      </c>
      <c r="DQ365" s="2" t="n">
        <v>100</v>
      </c>
      <c r="DR365" s="2" t="n">
        <v>69.81</v>
      </c>
      <c r="DS365" s="2" t="n">
        <v>94.93</v>
      </c>
      <c r="DT365" s="2" t="n">
        <v>100</v>
      </c>
      <c r="DU365" s="2" t="n">
        <v>69.81</v>
      </c>
      <c r="DV365" s="2" t="n">
        <v>94.93</v>
      </c>
      <c r="DW365" s="2" t="n">
        <v>100</v>
      </c>
      <c r="DX365" s="2" t="n">
        <v>69.81</v>
      </c>
      <c r="DY365" s="2" t="n">
        <v>94.93</v>
      </c>
      <c r="DZ365" s="2" t="n">
        <v>100</v>
      </c>
      <c r="EA365" s="2" t="n">
        <v>69.81</v>
      </c>
      <c r="EB365" s="2" t="n">
        <v>94.93</v>
      </c>
      <c r="EC365" s="2" t="n">
        <v>100</v>
      </c>
      <c r="ED365" s="2" t="n">
        <v>69.81</v>
      </c>
      <c r="EE365" s="2" t="n">
        <v>94.93</v>
      </c>
      <c r="EF365" s="2" t="n">
        <v>100</v>
      </c>
      <c r="EG365" s="2" t="n">
        <v>69.81</v>
      </c>
      <c r="EH365" s="2" t="n">
        <v>94.93</v>
      </c>
      <c r="EI365" s="2" t="n">
        <v>100</v>
      </c>
      <c r="EJ365" s="2" t="n">
        <v>69.81</v>
      </c>
      <c r="EK365" s="2" t="n">
        <v>94.93</v>
      </c>
      <c r="EL365" s="2" t="n">
        <v>100</v>
      </c>
      <c r="EM365" s="2" t="n">
        <v>69.81</v>
      </c>
      <c r="EN365" s="2" t="n">
        <v>94.93</v>
      </c>
      <c r="EO365" s="2" t="n">
        <v>100</v>
      </c>
      <c r="EP365" s="2" t="n">
        <v>69.81</v>
      </c>
      <c r="EQ365" s="2" t="n">
        <v>94.93</v>
      </c>
      <c r="ER365" s="2" t="n">
        <v>100</v>
      </c>
      <c r="ES365" s="2" t="n">
        <v>69.81</v>
      </c>
      <c r="ET365" s="2" t="n">
        <v>94.93</v>
      </c>
      <c r="EU365" s="2" t="n">
        <v>100</v>
      </c>
      <c r="EV365" s="2" t="n">
        <v>69.81</v>
      </c>
      <c r="EW365" s="2" t="n">
        <v>94.93</v>
      </c>
      <c r="EX365" s="2" t="n">
        <v>100</v>
      </c>
      <c r="EY365" s="2" t="n">
        <v>69.81</v>
      </c>
      <c r="EZ365" s="2" t="n">
        <v>94.93</v>
      </c>
      <c r="FA365" s="2" t="n">
        <v>100</v>
      </c>
      <c r="FB365" s="2" t="n">
        <v>69.81</v>
      </c>
      <c r="FC365" s="2" t="n">
        <v>94.93</v>
      </c>
      <c r="FD365" s="2" t="n">
        <v>100</v>
      </c>
      <c r="FE365" s="2" t="n">
        <v>69.81</v>
      </c>
      <c r="FF365" s="2" t="n">
        <v>94.93</v>
      </c>
      <c r="FG365" s="2" t="n">
        <v>100</v>
      </c>
      <c r="FH365" s="2" t="n">
        <v>69.81</v>
      </c>
      <c r="FI365" s="2" t="n">
        <v>94.93</v>
      </c>
      <c r="FJ365" s="2" t="n">
        <v>100</v>
      </c>
      <c r="FK365" s="2" t="n">
        <v>69.81</v>
      </c>
      <c r="FL365" s="2" t="n">
        <v>94.93</v>
      </c>
      <c r="FM365" s="2" t="n">
        <v>100</v>
      </c>
      <c r="FN365" s="2" t="n">
        <v>69.81</v>
      </c>
      <c r="FO365" s="2" t="n">
        <v>94.93</v>
      </c>
      <c r="FP365" s="2" t="n">
        <v>100</v>
      </c>
      <c r="FQ365" s="2" t="n">
        <v>69.81</v>
      </c>
    </row>
    <row r="366" customFormat="false" ht="15" hidden="false" customHeight="false" outlineLevel="0" collapsed="false">
      <c r="A366" s="2" t="n">
        <v>4</v>
      </c>
      <c r="B366" s="2" t="s">
        <v>1101</v>
      </c>
      <c r="C366" s="2" t="s">
        <v>1102</v>
      </c>
      <c r="D366" s="2" t="s">
        <v>1091</v>
      </c>
      <c r="E366" s="2" t="s">
        <v>1092</v>
      </c>
      <c r="F366" s="2" t="n">
        <v>458708.397469891</v>
      </c>
      <c r="G366" s="2" t="n">
        <v>0</v>
      </c>
      <c r="H366" s="2" t="n">
        <v>458708.397469891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64.35</v>
      </c>
      <c r="CD366" s="2" t="n">
        <v>66.99</v>
      </c>
      <c r="CE366" s="2" t="n">
        <v>66.95</v>
      </c>
      <c r="CF366" s="2" t="n">
        <v>66.74</v>
      </c>
      <c r="CG366" s="2" t="n">
        <v>71.81</v>
      </c>
      <c r="CH366" s="2" t="n">
        <v>69.81</v>
      </c>
      <c r="CI366" s="2" t="n">
        <v>71.46</v>
      </c>
      <c r="CJ366" s="2" t="n">
        <v>76.53</v>
      </c>
      <c r="CK366" s="2" t="n">
        <v>69.81</v>
      </c>
      <c r="CL366" s="2" t="n">
        <v>75.9</v>
      </c>
      <c r="CM366" s="2" t="n">
        <v>80.97</v>
      </c>
      <c r="CN366" s="2" t="n">
        <v>69.81</v>
      </c>
      <c r="CO366" s="2" t="n">
        <v>79.71</v>
      </c>
      <c r="CP366" s="2" t="n">
        <v>84.79</v>
      </c>
      <c r="CQ366" s="2" t="n">
        <v>69.81</v>
      </c>
      <c r="CR366" s="2" t="n">
        <v>84.49</v>
      </c>
      <c r="CS366" s="2" t="n">
        <v>89.56</v>
      </c>
      <c r="CT366" s="2" t="n">
        <v>69.81</v>
      </c>
      <c r="CU366" s="2" t="n">
        <v>88.89</v>
      </c>
      <c r="CV366" s="2" t="n">
        <v>93.96</v>
      </c>
      <c r="CW366" s="2" t="n">
        <v>69.81</v>
      </c>
      <c r="CX366" s="2" t="n">
        <v>94.58</v>
      </c>
      <c r="CY366" s="2" t="n">
        <v>99.65</v>
      </c>
      <c r="CZ366" s="2" t="n">
        <v>69.81</v>
      </c>
      <c r="DA366" s="2" t="n">
        <v>94.93</v>
      </c>
      <c r="DB366" s="2" t="n">
        <v>100</v>
      </c>
      <c r="DC366" s="2" t="n">
        <v>69.81</v>
      </c>
      <c r="DD366" s="2" t="n">
        <v>94.93</v>
      </c>
      <c r="DE366" s="2" t="n">
        <v>100</v>
      </c>
      <c r="DF366" s="2" t="n">
        <v>69.81</v>
      </c>
      <c r="DG366" s="2" t="n">
        <v>94.93</v>
      </c>
      <c r="DH366" s="2" t="n">
        <v>100</v>
      </c>
      <c r="DI366" s="2" t="n">
        <v>69.81</v>
      </c>
      <c r="DJ366" s="2" t="n">
        <v>94.93</v>
      </c>
      <c r="DK366" s="2" t="n">
        <v>100</v>
      </c>
      <c r="DL366" s="2" t="n">
        <v>69.81</v>
      </c>
      <c r="DM366" s="2" t="n">
        <v>94.93</v>
      </c>
      <c r="DN366" s="2" t="n">
        <v>100</v>
      </c>
      <c r="DO366" s="2" t="n">
        <v>69.81</v>
      </c>
      <c r="DP366" s="2" t="n">
        <v>94.93</v>
      </c>
      <c r="DQ366" s="2" t="n">
        <v>100</v>
      </c>
      <c r="DR366" s="2" t="n">
        <v>69.81</v>
      </c>
      <c r="DS366" s="2" t="n">
        <v>94.93</v>
      </c>
      <c r="DT366" s="2" t="n">
        <v>100</v>
      </c>
      <c r="DU366" s="2" t="n">
        <v>69.81</v>
      </c>
      <c r="DV366" s="2" t="n">
        <v>94.93</v>
      </c>
      <c r="DW366" s="2" t="n">
        <v>100</v>
      </c>
      <c r="DX366" s="2" t="n">
        <v>69.81</v>
      </c>
      <c r="DY366" s="2" t="n">
        <v>94.93</v>
      </c>
      <c r="DZ366" s="2" t="n">
        <v>100</v>
      </c>
      <c r="EA366" s="2" t="n">
        <v>69.81</v>
      </c>
      <c r="EB366" s="2" t="n">
        <v>94.93</v>
      </c>
      <c r="EC366" s="2" t="n">
        <v>100</v>
      </c>
      <c r="ED366" s="2" t="n">
        <v>69.81</v>
      </c>
      <c r="EE366" s="2" t="n">
        <v>94.93</v>
      </c>
      <c r="EF366" s="2" t="n">
        <v>100</v>
      </c>
      <c r="EG366" s="2" t="n">
        <v>69.81</v>
      </c>
      <c r="EH366" s="2" t="n">
        <v>94.93</v>
      </c>
      <c r="EI366" s="2" t="n">
        <v>100</v>
      </c>
      <c r="EJ366" s="2" t="n">
        <v>69.81</v>
      </c>
      <c r="EK366" s="2" t="n">
        <v>94.93</v>
      </c>
      <c r="EL366" s="2" t="n">
        <v>100</v>
      </c>
      <c r="EM366" s="2" t="n">
        <v>69.81</v>
      </c>
      <c r="EN366" s="2" t="n">
        <v>94.93</v>
      </c>
      <c r="EO366" s="2" t="n">
        <v>100</v>
      </c>
      <c r="EP366" s="2" t="n">
        <v>69.81</v>
      </c>
      <c r="EQ366" s="2" t="n">
        <v>94.93</v>
      </c>
      <c r="ER366" s="2" t="n">
        <v>100</v>
      </c>
      <c r="ES366" s="2" t="n">
        <v>69.81</v>
      </c>
      <c r="ET366" s="2" t="n">
        <v>94.93</v>
      </c>
      <c r="EU366" s="2" t="n">
        <v>100</v>
      </c>
      <c r="EV366" s="2" t="n">
        <v>69.81</v>
      </c>
      <c r="EW366" s="2" t="n">
        <v>94.93</v>
      </c>
      <c r="EX366" s="2" t="n">
        <v>100</v>
      </c>
      <c r="EY366" s="2" t="n">
        <v>69.81</v>
      </c>
      <c r="EZ366" s="2" t="n">
        <v>94.93</v>
      </c>
      <c r="FA366" s="2" t="n">
        <v>100</v>
      </c>
      <c r="FB366" s="2" t="n">
        <v>69.81</v>
      </c>
      <c r="FC366" s="2" t="n">
        <v>94.93</v>
      </c>
      <c r="FD366" s="2" t="n">
        <v>100</v>
      </c>
      <c r="FE366" s="2" t="n">
        <v>69.81</v>
      </c>
      <c r="FF366" s="2" t="n">
        <v>94.93</v>
      </c>
      <c r="FG366" s="2" t="n">
        <v>100</v>
      </c>
      <c r="FH366" s="2" t="n">
        <v>69.81</v>
      </c>
      <c r="FI366" s="2" t="n">
        <v>94.93</v>
      </c>
      <c r="FJ366" s="2" t="n">
        <v>100</v>
      </c>
      <c r="FK366" s="2" t="n">
        <v>69.81</v>
      </c>
      <c r="FL366" s="2" t="n">
        <v>94.93</v>
      </c>
      <c r="FM366" s="2" t="n">
        <v>100</v>
      </c>
      <c r="FN366" s="2" t="n">
        <v>69.81</v>
      </c>
      <c r="FO366" s="2" t="n">
        <v>94.93</v>
      </c>
      <c r="FP366" s="2" t="n">
        <v>100</v>
      </c>
      <c r="FQ366" s="2" t="n">
        <v>69.81</v>
      </c>
    </row>
    <row r="367" customFormat="false" ht="15" hidden="false" customHeight="false" outlineLevel="0" collapsed="false">
      <c r="A367" s="2" t="n">
        <v>4</v>
      </c>
      <c r="B367" s="2" t="s">
        <v>1103</v>
      </c>
      <c r="C367" s="2" t="s">
        <v>909</v>
      </c>
      <c r="D367" s="2" t="s">
        <v>1091</v>
      </c>
      <c r="E367" s="2" t="s">
        <v>1092</v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64.35</v>
      </c>
      <c r="CD367" s="2" t="n">
        <v>66.99</v>
      </c>
      <c r="CE367" s="2" t="n">
        <v>66.95</v>
      </c>
      <c r="CF367" s="2" t="n">
        <v>66.74</v>
      </c>
      <c r="CG367" s="2" t="n">
        <v>71.81</v>
      </c>
      <c r="CH367" s="2" t="n">
        <v>69.81</v>
      </c>
      <c r="CI367" s="2" t="n">
        <v>71.46</v>
      </c>
      <c r="CJ367" s="2" t="n">
        <v>76.53</v>
      </c>
      <c r="CK367" s="2" t="n">
        <v>69.81</v>
      </c>
      <c r="CL367" s="2" t="n">
        <v>75.9</v>
      </c>
      <c r="CM367" s="2" t="n">
        <v>80.97</v>
      </c>
      <c r="CN367" s="2" t="n">
        <v>69.81</v>
      </c>
      <c r="CO367" s="2" t="n">
        <v>79.71</v>
      </c>
      <c r="CP367" s="2" t="n">
        <v>84.79</v>
      </c>
      <c r="CQ367" s="2" t="n">
        <v>69.81</v>
      </c>
      <c r="CR367" s="2" t="n">
        <v>84.49</v>
      </c>
      <c r="CS367" s="2" t="n">
        <v>89.56</v>
      </c>
      <c r="CT367" s="2" t="n">
        <v>69.81</v>
      </c>
      <c r="CU367" s="2" t="n">
        <v>88.89</v>
      </c>
      <c r="CV367" s="2" t="n">
        <v>93.96</v>
      </c>
      <c r="CW367" s="2" t="n">
        <v>69.81</v>
      </c>
      <c r="CX367" s="2" t="n">
        <v>94.58</v>
      </c>
      <c r="CY367" s="2" t="n">
        <v>99.65</v>
      </c>
      <c r="CZ367" s="2" t="n">
        <v>69.81</v>
      </c>
      <c r="DA367" s="2" t="n">
        <v>94.93</v>
      </c>
      <c r="DB367" s="2" t="n">
        <v>100</v>
      </c>
      <c r="DC367" s="2" t="n">
        <v>69.81</v>
      </c>
      <c r="DD367" s="2" t="n">
        <v>94.93</v>
      </c>
      <c r="DE367" s="2" t="n">
        <v>100</v>
      </c>
      <c r="DF367" s="2" t="n">
        <v>69.81</v>
      </c>
      <c r="DG367" s="2" t="n">
        <v>94.93</v>
      </c>
      <c r="DH367" s="2" t="n">
        <v>100</v>
      </c>
      <c r="DI367" s="2" t="n">
        <v>69.81</v>
      </c>
      <c r="DJ367" s="2" t="n">
        <v>94.93</v>
      </c>
      <c r="DK367" s="2" t="n">
        <v>100</v>
      </c>
      <c r="DL367" s="2" t="n">
        <v>69.81</v>
      </c>
      <c r="DM367" s="2" t="n">
        <v>94.93</v>
      </c>
      <c r="DN367" s="2" t="n">
        <v>100</v>
      </c>
      <c r="DO367" s="2" t="n">
        <v>69.81</v>
      </c>
      <c r="DP367" s="2" t="n">
        <v>94.93</v>
      </c>
      <c r="DQ367" s="2" t="n">
        <v>100</v>
      </c>
      <c r="DR367" s="2" t="n">
        <v>69.81</v>
      </c>
      <c r="DS367" s="2" t="n">
        <v>94.93</v>
      </c>
      <c r="DT367" s="2" t="n">
        <v>100</v>
      </c>
      <c r="DU367" s="2" t="n">
        <v>69.81</v>
      </c>
      <c r="DV367" s="2" t="n">
        <v>94.93</v>
      </c>
      <c r="DW367" s="2" t="n">
        <v>100</v>
      </c>
      <c r="DX367" s="2" t="n">
        <v>69.81</v>
      </c>
      <c r="DY367" s="2" t="n">
        <v>94.93</v>
      </c>
      <c r="DZ367" s="2" t="n">
        <v>100</v>
      </c>
      <c r="EA367" s="2" t="n">
        <v>69.81</v>
      </c>
      <c r="EB367" s="2" t="n">
        <v>94.93</v>
      </c>
      <c r="EC367" s="2" t="n">
        <v>100</v>
      </c>
      <c r="ED367" s="2" t="n">
        <v>69.81</v>
      </c>
      <c r="EE367" s="2" t="n">
        <v>94.93</v>
      </c>
      <c r="EF367" s="2" t="n">
        <v>100</v>
      </c>
      <c r="EG367" s="2" t="n">
        <v>69.81</v>
      </c>
      <c r="EH367" s="2" t="n">
        <v>94.93</v>
      </c>
      <c r="EI367" s="2" t="n">
        <v>100</v>
      </c>
      <c r="EJ367" s="2" t="n">
        <v>69.81</v>
      </c>
      <c r="EK367" s="2" t="n">
        <v>94.93</v>
      </c>
      <c r="EL367" s="2" t="n">
        <v>100</v>
      </c>
      <c r="EM367" s="2" t="n">
        <v>69.81</v>
      </c>
      <c r="EN367" s="2" t="n">
        <v>94.93</v>
      </c>
      <c r="EO367" s="2" t="n">
        <v>100</v>
      </c>
      <c r="EP367" s="2" t="n">
        <v>69.81</v>
      </c>
      <c r="EQ367" s="2" t="n">
        <v>94.93</v>
      </c>
      <c r="ER367" s="2" t="n">
        <v>100</v>
      </c>
      <c r="ES367" s="2" t="n">
        <v>69.81</v>
      </c>
      <c r="ET367" s="2" t="n">
        <v>94.93</v>
      </c>
      <c r="EU367" s="2" t="n">
        <v>100</v>
      </c>
      <c r="EV367" s="2" t="n">
        <v>69.81</v>
      </c>
      <c r="EW367" s="2" t="n">
        <v>94.93</v>
      </c>
      <c r="EX367" s="2" t="n">
        <v>100</v>
      </c>
      <c r="EY367" s="2" t="n">
        <v>69.81</v>
      </c>
      <c r="EZ367" s="2" t="n">
        <v>94.93</v>
      </c>
      <c r="FA367" s="2" t="n">
        <v>100</v>
      </c>
      <c r="FB367" s="2" t="n">
        <v>69.81</v>
      </c>
      <c r="FC367" s="2" t="n">
        <v>94.93</v>
      </c>
      <c r="FD367" s="2" t="n">
        <v>100</v>
      </c>
      <c r="FE367" s="2" t="n">
        <v>69.81</v>
      </c>
      <c r="FF367" s="2" t="n">
        <v>94.93</v>
      </c>
      <c r="FG367" s="2" t="n">
        <v>100</v>
      </c>
      <c r="FH367" s="2" t="n">
        <v>69.81</v>
      </c>
      <c r="FI367" s="2" t="n">
        <v>94.93</v>
      </c>
      <c r="FJ367" s="2" t="n">
        <v>100</v>
      </c>
      <c r="FK367" s="2" t="n">
        <v>69.81</v>
      </c>
      <c r="FL367" s="2" t="n">
        <v>94.93</v>
      </c>
      <c r="FM367" s="2" t="n">
        <v>100</v>
      </c>
      <c r="FN367" s="2" t="n">
        <v>69.81</v>
      </c>
      <c r="FO367" s="2" t="n">
        <v>94.93</v>
      </c>
      <c r="FP367" s="2" t="n">
        <v>100</v>
      </c>
      <c r="FQ367" s="2" t="n">
        <v>69.81</v>
      </c>
    </row>
    <row r="368" customFormat="false" ht="15" hidden="false" customHeight="false" outlineLevel="0" collapsed="false">
      <c r="A368" s="2" t="n">
        <v>4</v>
      </c>
      <c r="B368" s="2" t="s">
        <v>1104</v>
      </c>
      <c r="C368" s="2" t="s">
        <v>911</v>
      </c>
      <c r="D368" s="2" t="s">
        <v>1091</v>
      </c>
      <c r="E368" s="2" t="s">
        <v>1092</v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64.35</v>
      </c>
      <c r="CD368" s="2" t="n">
        <v>66.99</v>
      </c>
      <c r="CE368" s="2" t="n">
        <v>66.95</v>
      </c>
      <c r="CF368" s="2" t="n">
        <v>66.74</v>
      </c>
      <c r="CG368" s="2" t="n">
        <v>71.81</v>
      </c>
      <c r="CH368" s="2" t="n">
        <v>69.81</v>
      </c>
      <c r="CI368" s="2" t="n">
        <v>71.46</v>
      </c>
      <c r="CJ368" s="2" t="n">
        <v>76.53</v>
      </c>
      <c r="CK368" s="2" t="n">
        <v>69.81</v>
      </c>
      <c r="CL368" s="2" t="n">
        <v>75.9</v>
      </c>
      <c r="CM368" s="2" t="n">
        <v>80.97</v>
      </c>
      <c r="CN368" s="2" t="n">
        <v>69.81</v>
      </c>
      <c r="CO368" s="2" t="n">
        <v>79.71</v>
      </c>
      <c r="CP368" s="2" t="n">
        <v>84.79</v>
      </c>
      <c r="CQ368" s="2" t="n">
        <v>69.81</v>
      </c>
      <c r="CR368" s="2" t="n">
        <v>84.49</v>
      </c>
      <c r="CS368" s="2" t="n">
        <v>89.56</v>
      </c>
      <c r="CT368" s="2" t="n">
        <v>69.81</v>
      </c>
      <c r="CU368" s="2" t="n">
        <v>88.89</v>
      </c>
      <c r="CV368" s="2" t="n">
        <v>93.96</v>
      </c>
      <c r="CW368" s="2" t="n">
        <v>69.81</v>
      </c>
      <c r="CX368" s="2" t="n">
        <v>94.58</v>
      </c>
      <c r="CY368" s="2" t="n">
        <v>99.65</v>
      </c>
      <c r="CZ368" s="2" t="n">
        <v>69.81</v>
      </c>
      <c r="DA368" s="2" t="n">
        <v>94.93</v>
      </c>
      <c r="DB368" s="2" t="n">
        <v>100</v>
      </c>
      <c r="DC368" s="2" t="n">
        <v>69.81</v>
      </c>
      <c r="DD368" s="2" t="n">
        <v>94.93</v>
      </c>
      <c r="DE368" s="2" t="n">
        <v>100</v>
      </c>
      <c r="DF368" s="2" t="n">
        <v>69.81</v>
      </c>
      <c r="DG368" s="2" t="n">
        <v>94.93</v>
      </c>
      <c r="DH368" s="2" t="n">
        <v>100</v>
      </c>
      <c r="DI368" s="2" t="n">
        <v>69.81</v>
      </c>
      <c r="DJ368" s="2" t="n">
        <v>94.93</v>
      </c>
      <c r="DK368" s="2" t="n">
        <v>100</v>
      </c>
      <c r="DL368" s="2" t="n">
        <v>69.81</v>
      </c>
      <c r="DM368" s="2" t="n">
        <v>94.93</v>
      </c>
      <c r="DN368" s="2" t="n">
        <v>100</v>
      </c>
      <c r="DO368" s="2" t="n">
        <v>69.81</v>
      </c>
      <c r="DP368" s="2" t="n">
        <v>94.93</v>
      </c>
      <c r="DQ368" s="2" t="n">
        <v>100</v>
      </c>
      <c r="DR368" s="2" t="n">
        <v>69.81</v>
      </c>
      <c r="DS368" s="2" t="n">
        <v>94.93</v>
      </c>
      <c r="DT368" s="2" t="n">
        <v>100</v>
      </c>
      <c r="DU368" s="2" t="n">
        <v>69.81</v>
      </c>
      <c r="DV368" s="2" t="n">
        <v>94.93</v>
      </c>
      <c r="DW368" s="2" t="n">
        <v>100</v>
      </c>
      <c r="DX368" s="2" t="n">
        <v>69.81</v>
      </c>
      <c r="DY368" s="2" t="n">
        <v>94.93</v>
      </c>
      <c r="DZ368" s="2" t="n">
        <v>100</v>
      </c>
      <c r="EA368" s="2" t="n">
        <v>69.81</v>
      </c>
      <c r="EB368" s="2" t="n">
        <v>94.93</v>
      </c>
      <c r="EC368" s="2" t="n">
        <v>100</v>
      </c>
      <c r="ED368" s="2" t="n">
        <v>69.81</v>
      </c>
      <c r="EE368" s="2" t="n">
        <v>94.93</v>
      </c>
      <c r="EF368" s="2" t="n">
        <v>100</v>
      </c>
      <c r="EG368" s="2" t="n">
        <v>69.81</v>
      </c>
      <c r="EH368" s="2" t="n">
        <v>94.93</v>
      </c>
      <c r="EI368" s="2" t="n">
        <v>100</v>
      </c>
      <c r="EJ368" s="2" t="n">
        <v>69.81</v>
      </c>
      <c r="EK368" s="2" t="n">
        <v>94.93</v>
      </c>
      <c r="EL368" s="2" t="n">
        <v>100</v>
      </c>
      <c r="EM368" s="2" t="n">
        <v>69.81</v>
      </c>
      <c r="EN368" s="2" t="n">
        <v>94.93</v>
      </c>
      <c r="EO368" s="2" t="n">
        <v>100</v>
      </c>
      <c r="EP368" s="2" t="n">
        <v>69.81</v>
      </c>
      <c r="EQ368" s="2" t="n">
        <v>94.93</v>
      </c>
      <c r="ER368" s="2" t="n">
        <v>100</v>
      </c>
      <c r="ES368" s="2" t="n">
        <v>69.81</v>
      </c>
      <c r="ET368" s="2" t="n">
        <v>94.93</v>
      </c>
      <c r="EU368" s="2" t="n">
        <v>100</v>
      </c>
      <c r="EV368" s="2" t="n">
        <v>69.81</v>
      </c>
      <c r="EW368" s="2" t="n">
        <v>94.93</v>
      </c>
      <c r="EX368" s="2" t="n">
        <v>100</v>
      </c>
      <c r="EY368" s="2" t="n">
        <v>69.81</v>
      </c>
      <c r="EZ368" s="2" t="n">
        <v>94.93</v>
      </c>
      <c r="FA368" s="2" t="n">
        <v>100</v>
      </c>
      <c r="FB368" s="2" t="n">
        <v>69.81</v>
      </c>
      <c r="FC368" s="2" t="n">
        <v>94.93</v>
      </c>
      <c r="FD368" s="2" t="n">
        <v>100</v>
      </c>
      <c r="FE368" s="2" t="n">
        <v>69.81</v>
      </c>
      <c r="FF368" s="2" t="n">
        <v>94.93</v>
      </c>
      <c r="FG368" s="2" t="n">
        <v>100</v>
      </c>
      <c r="FH368" s="2" t="n">
        <v>69.81</v>
      </c>
      <c r="FI368" s="2" t="n">
        <v>94.93</v>
      </c>
      <c r="FJ368" s="2" t="n">
        <v>100</v>
      </c>
      <c r="FK368" s="2" t="n">
        <v>69.81</v>
      </c>
      <c r="FL368" s="2" t="n">
        <v>94.93</v>
      </c>
      <c r="FM368" s="2" t="n">
        <v>100</v>
      </c>
      <c r="FN368" s="2" t="n">
        <v>69.81</v>
      </c>
      <c r="FO368" s="2" t="n">
        <v>94.93</v>
      </c>
      <c r="FP368" s="2" t="n">
        <v>100</v>
      </c>
      <c r="FQ368" s="2" t="n">
        <v>69.81</v>
      </c>
    </row>
    <row r="369" customFormat="false" ht="15" hidden="false" customHeight="false" outlineLevel="0" collapsed="false">
      <c r="A369" s="2" t="n">
        <v>4</v>
      </c>
      <c r="B369" s="2" t="s">
        <v>1105</v>
      </c>
      <c r="C369" s="2" t="s">
        <v>1106</v>
      </c>
      <c r="D369" s="2" t="s">
        <v>1091</v>
      </c>
      <c r="E369" s="2" t="s">
        <v>1092</v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64.35</v>
      </c>
      <c r="CD369" s="2" t="n">
        <v>66.99</v>
      </c>
      <c r="CE369" s="2" t="n">
        <v>66.95</v>
      </c>
      <c r="CF369" s="2" t="n">
        <v>66.74</v>
      </c>
      <c r="CG369" s="2" t="n">
        <v>71.81</v>
      </c>
      <c r="CH369" s="2" t="n">
        <v>69.81</v>
      </c>
      <c r="CI369" s="2" t="n">
        <v>71.46</v>
      </c>
      <c r="CJ369" s="2" t="n">
        <v>76.53</v>
      </c>
      <c r="CK369" s="2" t="n">
        <v>69.81</v>
      </c>
      <c r="CL369" s="2" t="n">
        <v>75.9</v>
      </c>
      <c r="CM369" s="2" t="n">
        <v>80.97</v>
      </c>
      <c r="CN369" s="2" t="n">
        <v>69.81</v>
      </c>
      <c r="CO369" s="2" t="n">
        <v>79.71</v>
      </c>
      <c r="CP369" s="2" t="n">
        <v>84.79</v>
      </c>
      <c r="CQ369" s="2" t="n">
        <v>69.81</v>
      </c>
      <c r="CR369" s="2" t="n">
        <v>84.49</v>
      </c>
      <c r="CS369" s="2" t="n">
        <v>89.56</v>
      </c>
      <c r="CT369" s="2" t="n">
        <v>69.81</v>
      </c>
      <c r="CU369" s="2" t="n">
        <v>88.89</v>
      </c>
      <c r="CV369" s="2" t="n">
        <v>93.96</v>
      </c>
      <c r="CW369" s="2" t="n">
        <v>69.81</v>
      </c>
      <c r="CX369" s="2" t="n">
        <v>94.58</v>
      </c>
      <c r="CY369" s="2" t="n">
        <v>99.65</v>
      </c>
      <c r="CZ369" s="2" t="n">
        <v>69.81</v>
      </c>
      <c r="DA369" s="2" t="n">
        <v>94.93</v>
      </c>
      <c r="DB369" s="2" t="n">
        <v>100</v>
      </c>
      <c r="DC369" s="2" t="n">
        <v>69.81</v>
      </c>
      <c r="DD369" s="2" t="n">
        <v>94.93</v>
      </c>
      <c r="DE369" s="2" t="n">
        <v>100</v>
      </c>
      <c r="DF369" s="2" t="n">
        <v>69.81</v>
      </c>
      <c r="DG369" s="2" t="n">
        <v>94.93</v>
      </c>
      <c r="DH369" s="2" t="n">
        <v>100</v>
      </c>
      <c r="DI369" s="2" t="n">
        <v>69.81</v>
      </c>
      <c r="DJ369" s="2" t="n">
        <v>94.93</v>
      </c>
      <c r="DK369" s="2" t="n">
        <v>100</v>
      </c>
      <c r="DL369" s="2" t="n">
        <v>69.81</v>
      </c>
      <c r="DM369" s="2" t="n">
        <v>94.93</v>
      </c>
      <c r="DN369" s="2" t="n">
        <v>100</v>
      </c>
      <c r="DO369" s="2" t="n">
        <v>69.81</v>
      </c>
      <c r="DP369" s="2" t="n">
        <v>94.93</v>
      </c>
      <c r="DQ369" s="2" t="n">
        <v>100</v>
      </c>
      <c r="DR369" s="2" t="n">
        <v>69.81</v>
      </c>
      <c r="DS369" s="2" t="n">
        <v>94.93</v>
      </c>
      <c r="DT369" s="2" t="n">
        <v>100</v>
      </c>
      <c r="DU369" s="2" t="n">
        <v>69.81</v>
      </c>
      <c r="DV369" s="2" t="n">
        <v>94.93</v>
      </c>
      <c r="DW369" s="2" t="n">
        <v>100</v>
      </c>
      <c r="DX369" s="2" t="n">
        <v>69.81</v>
      </c>
      <c r="DY369" s="2" t="n">
        <v>94.93</v>
      </c>
      <c r="DZ369" s="2" t="n">
        <v>100</v>
      </c>
      <c r="EA369" s="2" t="n">
        <v>69.81</v>
      </c>
      <c r="EB369" s="2" t="n">
        <v>94.93</v>
      </c>
      <c r="EC369" s="2" t="n">
        <v>100</v>
      </c>
      <c r="ED369" s="2" t="n">
        <v>69.81</v>
      </c>
      <c r="EE369" s="2" t="n">
        <v>94.93</v>
      </c>
      <c r="EF369" s="2" t="n">
        <v>100</v>
      </c>
      <c r="EG369" s="2" t="n">
        <v>69.81</v>
      </c>
      <c r="EH369" s="2" t="n">
        <v>94.93</v>
      </c>
      <c r="EI369" s="2" t="n">
        <v>100</v>
      </c>
      <c r="EJ369" s="2" t="n">
        <v>69.81</v>
      </c>
      <c r="EK369" s="2" t="n">
        <v>94.93</v>
      </c>
      <c r="EL369" s="2" t="n">
        <v>100</v>
      </c>
      <c r="EM369" s="2" t="n">
        <v>69.81</v>
      </c>
      <c r="EN369" s="2" t="n">
        <v>94.93</v>
      </c>
      <c r="EO369" s="2" t="n">
        <v>100</v>
      </c>
      <c r="EP369" s="2" t="n">
        <v>69.81</v>
      </c>
      <c r="EQ369" s="2" t="n">
        <v>94.93</v>
      </c>
      <c r="ER369" s="2" t="n">
        <v>100</v>
      </c>
      <c r="ES369" s="2" t="n">
        <v>69.81</v>
      </c>
      <c r="ET369" s="2" t="n">
        <v>94.93</v>
      </c>
      <c r="EU369" s="2" t="n">
        <v>100</v>
      </c>
      <c r="EV369" s="2" t="n">
        <v>69.81</v>
      </c>
      <c r="EW369" s="2" t="n">
        <v>94.93</v>
      </c>
      <c r="EX369" s="2" t="n">
        <v>100</v>
      </c>
      <c r="EY369" s="2" t="n">
        <v>69.81</v>
      </c>
      <c r="EZ369" s="2" t="n">
        <v>94.93</v>
      </c>
      <c r="FA369" s="2" t="n">
        <v>100</v>
      </c>
      <c r="FB369" s="2" t="n">
        <v>69.81</v>
      </c>
      <c r="FC369" s="2" t="n">
        <v>94.93</v>
      </c>
      <c r="FD369" s="2" t="n">
        <v>100</v>
      </c>
      <c r="FE369" s="2" t="n">
        <v>69.81</v>
      </c>
      <c r="FF369" s="2" t="n">
        <v>94.93</v>
      </c>
      <c r="FG369" s="2" t="n">
        <v>100</v>
      </c>
      <c r="FH369" s="2" t="n">
        <v>69.81</v>
      </c>
      <c r="FI369" s="2" t="n">
        <v>94.93</v>
      </c>
      <c r="FJ369" s="2" t="n">
        <v>100</v>
      </c>
      <c r="FK369" s="2" t="n">
        <v>69.81</v>
      </c>
      <c r="FL369" s="2" t="n">
        <v>94.93</v>
      </c>
      <c r="FM369" s="2" t="n">
        <v>100</v>
      </c>
      <c r="FN369" s="2" t="n">
        <v>69.81</v>
      </c>
      <c r="FO369" s="2" t="n">
        <v>94.93</v>
      </c>
      <c r="FP369" s="2" t="n">
        <v>100</v>
      </c>
      <c r="FQ369" s="2" t="n">
        <v>69.81</v>
      </c>
    </row>
    <row r="370" customFormat="false" ht="15" hidden="false" customHeight="false" outlineLevel="0" collapsed="false">
      <c r="A370" s="2" t="n">
        <v>4</v>
      </c>
      <c r="B370" s="2" t="s">
        <v>1107</v>
      </c>
      <c r="C370" s="2" t="s">
        <v>901</v>
      </c>
      <c r="D370" s="2" t="s">
        <v>1091</v>
      </c>
      <c r="E370" s="2" t="s">
        <v>1092</v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64.35</v>
      </c>
      <c r="CD370" s="2" t="n">
        <v>66.99</v>
      </c>
      <c r="CE370" s="2" t="n">
        <v>66.95</v>
      </c>
      <c r="CF370" s="2" t="n">
        <v>66.74</v>
      </c>
      <c r="CG370" s="2" t="n">
        <v>71.81</v>
      </c>
      <c r="CH370" s="2" t="n">
        <v>69.81</v>
      </c>
      <c r="CI370" s="2" t="n">
        <v>71.46</v>
      </c>
      <c r="CJ370" s="2" t="n">
        <v>76.53</v>
      </c>
      <c r="CK370" s="2" t="n">
        <v>69.81</v>
      </c>
      <c r="CL370" s="2" t="n">
        <v>75.9</v>
      </c>
      <c r="CM370" s="2" t="n">
        <v>80.97</v>
      </c>
      <c r="CN370" s="2" t="n">
        <v>69.81</v>
      </c>
      <c r="CO370" s="2" t="n">
        <v>79.71</v>
      </c>
      <c r="CP370" s="2" t="n">
        <v>84.79</v>
      </c>
      <c r="CQ370" s="2" t="n">
        <v>69.81</v>
      </c>
      <c r="CR370" s="2" t="n">
        <v>84.49</v>
      </c>
      <c r="CS370" s="2" t="n">
        <v>89.56</v>
      </c>
      <c r="CT370" s="2" t="n">
        <v>69.81</v>
      </c>
      <c r="CU370" s="2" t="n">
        <v>88.89</v>
      </c>
      <c r="CV370" s="2" t="n">
        <v>93.96</v>
      </c>
      <c r="CW370" s="2" t="n">
        <v>69.81</v>
      </c>
      <c r="CX370" s="2" t="n">
        <v>94.58</v>
      </c>
      <c r="CY370" s="2" t="n">
        <v>99.65</v>
      </c>
      <c r="CZ370" s="2" t="n">
        <v>69.81</v>
      </c>
      <c r="DA370" s="2" t="n">
        <v>94.93</v>
      </c>
      <c r="DB370" s="2" t="n">
        <v>100</v>
      </c>
      <c r="DC370" s="2" t="n">
        <v>69.81</v>
      </c>
      <c r="DD370" s="2" t="n">
        <v>94.93</v>
      </c>
      <c r="DE370" s="2" t="n">
        <v>100</v>
      </c>
      <c r="DF370" s="2" t="n">
        <v>69.81</v>
      </c>
      <c r="DG370" s="2" t="n">
        <v>94.93</v>
      </c>
      <c r="DH370" s="2" t="n">
        <v>100</v>
      </c>
      <c r="DI370" s="2" t="n">
        <v>69.81</v>
      </c>
      <c r="DJ370" s="2" t="n">
        <v>94.93</v>
      </c>
      <c r="DK370" s="2" t="n">
        <v>100</v>
      </c>
      <c r="DL370" s="2" t="n">
        <v>69.81</v>
      </c>
      <c r="DM370" s="2" t="n">
        <v>94.93</v>
      </c>
      <c r="DN370" s="2" t="n">
        <v>100</v>
      </c>
      <c r="DO370" s="2" t="n">
        <v>69.81</v>
      </c>
      <c r="DP370" s="2" t="n">
        <v>94.93</v>
      </c>
      <c r="DQ370" s="2" t="n">
        <v>100</v>
      </c>
      <c r="DR370" s="2" t="n">
        <v>69.81</v>
      </c>
      <c r="DS370" s="2" t="n">
        <v>94.93</v>
      </c>
      <c r="DT370" s="2" t="n">
        <v>100</v>
      </c>
      <c r="DU370" s="2" t="n">
        <v>69.81</v>
      </c>
      <c r="DV370" s="2" t="n">
        <v>94.93</v>
      </c>
      <c r="DW370" s="2" t="n">
        <v>100</v>
      </c>
      <c r="DX370" s="2" t="n">
        <v>69.81</v>
      </c>
      <c r="DY370" s="2" t="n">
        <v>94.93</v>
      </c>
      <c r="DZ370" s="2" t="n">
        <v>100</v>
      </c>
      <c r="EA370" s="2" t="n">
        <v>69.81</v>
      </c>
      <c r="EB370" s="2" t="n">
        <v>94.93</v>
      </c>
      <c r="EC370" s="2" t="n">
        <v>100</v>
      </c>
      <c r="ED370" s="2" t="n">
        <v>69.81</v>
      </c>
      <c r="EE370" s="2" t="n">
        <v>94.93</v>
      </c>
      <c r="EF370" s="2" t="n">
        <v>100</v>
      </c>
      <c r="EG370" s="2" t="n">
        <v>69.81</v>
      </c>
      <c r="EH370" s="2" t="n">
        <v>94.93</v>
      </c>
      <c r="EI370" s="2" t="n">
        <v>100</v>
      </c>
      <c r="EJ370" s="2" t="n">
        <v>69.81</v>
      </c>
      <c r="EK370" s="2" t="n">
        <v>94.93</v>
      </c>
      <c r="EL370" s="2" t="n">
        <v>100</v>
      </c>
      <c r="EM370" s="2" t="n">
        <v>69.81</v>
      </c>
      <c r="EN370" s="2" t="n">
        <v>94.93</v>
      </c>
      <c r="EO370" s="2" t="n">
        <v>100</v>
      </c>
      <c r="EP370" s="2" t="n">
        <v>69.81</v>
      </c>
      <c r="EQ370" s="2" t="n">
        <v>94.93</v>
      </c>
      <c r="ER370" s="2" t="n">
        <v>100</v>
      </c>
      <c r="ES370" s="2" t="n">
        <v>69.81</v>
      </c>
      <c r="ET370" s="2" t="n">
        <v>94.93</v>
      </c>
      <c r="EU370" s="2" t="n">
        <v>100</v>
      </c>
      <c r="EV370" s="2" t="n">
        <v>69.81</v>
      </c>
      <c r="EW370" s="2" t="n">
        <v>94.93</v>
      </c>
      <c r="EX370" s="2" t="n">
        <v>100</v>
      </c>
      <c r="EY370" s="2" t="n">
        <v>69.81</v>
      </c>
      <c r="EZ370" s="2" t="n">
        <v>94.93</v>
      </c>
      <c r="FA370" s="2" t="n">
        <v>100</v>
      </c>
      <c r="FB370" s="2" t="n">
        <v>69.81</v>
      </c>
      <c r="FC370" s="2" t="n">
        <v>94.93</v>
      </c>
      <c r="FD370" s="2" t="n">
        <v>100</v>
      </c>
      <c r="FE370" s="2" t="n">
        <v>69.81</v>
      </c>
      <c r="FF370" s="2" t="n">
        <v>94.93</v>
      </c>
      <c r="FG370" s="2" t="n">
        <v>100</v>
      </c>
      <c r="FH370" s="2" t="n">
        <v>69.81</v>
      </c>
      <c r="FI370" s="2" t="n">
        <v>94.93</v>
      </c>
      <c r="FJ370" s="2" t="n">
        <v>100</v>
      </c>
      <c r="FK370" s="2" t="n">
        <v>69.81</v>
      </c>
      <c r="FL370" s="2" t="n">
        <v>94.93</v>
      </c>
      <c r="FM370" s="2" t="n">
        <v>100</v>
      </c>
      <c r="FN370" s="2" t="n">
        <v>69.81</v>
      </c>
      <c r="FO370" s="2" t="n">
        <v>94.93</v>
      </c>
      <c r="FP370" s="2" t="n">
        <v>100</v>
      </c>
      <c r="FQ370" s="2" t="n">
        <v>69.81</v>
      </c>
    </row>
    <row r="371" customFormat="false" ht="15" hidden="false" customHeight="false" outlineLevel="0" collapsed="false">
      <c r="A371" s="2" t="n">
        <v>4</v>
      </c>
      <c r="B371" s="2" t="s">
        <v>1108</v>
      </c>
      <c r="C371" s="2" t="s">
        <v>1057</v>
      </c>
      <c r="D371" s="2" t="s">
        <v>1091</v>
      </c>
      <c r="E371" s="2" t="s">
        <v>1092</v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64.35</v>
      </c>
      <c r="CD371" s="2" t="n">
        <v>66.99</v>
      </c>
      <c r="CE371" s="2" t="n">
        <v>66.95</v>
      </c>
      <c r="CF371" s="2" t="n">
        <v>66.74</v>
      </c>
      <c r="CG371" s="2" t="n">
        <v>71.81</v>
      </c>
      <c r="CH371" s="2" t="n">
        <v>69.81</v>
      </c>
      <c r="CI371" s="2" t="n">
        <v>71.46</v>
      </c>
      <c r="CJ371" s="2" t="n">
        <v>76.53</v>
      </c>
      <c r="CK371" s="2" t="n">
        <v>69.81</v>
      </c>
      <c r="CL371" s="2" t="n">
        <v>75.9</v>
      </c>
      <c r="CM371" s="2" t="n">
        <v>80.97</v>
      </c>
      <c r="CN371" s="2" t="n">
        <v>69.81</v>
      </c>
      <c r="CO371" s="2" t="n">
        <v>79.71</v>
      </c>
      <c r="CP371" s="2" t="n">
        <v>84.79</v>
      </c>
      <c r="CQ371" s="2" t="n">
        <v>69.81</v>
      </c>
      <c r="CR371" s="2" t="n">
        <v>84.49</v>
      </c>
      <c r="CS371" s="2" t="n">
        <v>89.56</v>
      </c>
      <c r="CT371" s="2" t="n">
        <v>69.81</v>
      </c>
      <c r="CU371" s="2" t="n">
        <v>88.89</v>
      </c>
      <c r="CV371" s="2" t="n">
        <v>93.96</v>
      </c>
      <c r="CW371" s="2" t="n">
        <v>69.81</v>
      </c>
      <c r="CX371" s="2" t="n">
        <v>94.58</v>
      </c>
      <c r="CY371" s="2" t="n">
        <v>99.65</v>
      </c>
      <c r="CZ371" s="2" t="n">
        <v>69.81</v>
      </c>
      <c r="DA371" s="2" t="n">
        <v>94.93</v>
      </c>
      <c r="DB371" s="2" t="n">
        <v>100</v>
      </c>
      <c r="DC371" s="2" t="n">
        <v>69.81</v>
      </c>
      <c r="DD371" s="2" t="n">
        <v>94.93</v>
      </c>
      <c r="DE371" s="2" t="n">
        <v>100</v>
      </c>
      <c r="DF371" s="2" t="n">
        <v>69.81</v>
      </c>
      <c r="DG371" s="2" t="n">
        <v>94.93</v>
      </c>
      <c r="DH371" s="2" t="n">
        <v>100</v>
      </c>
      <c r="DI371" s="2" t="n">
        <v>69.81</v>
      </c>
      <c r="DJ371" s="2" t="n">
        <v>94.93</v>
      </c>
      <c r="DK371" s="2" t="n">
        <v>100</v>
      </c>
      <c r="DL371" s="2" t="n">
        <v>69.81</v>
      </c>
      <c r="DM371" s="2" t="n">
        <v>94.93</v>
      </c>
      <c r="DN371" s="2" t="n">
        <v>100</v>
      </c>
      <c r="DO371" s="2" t="n">
        <v>69.81</v>
      </c>
      <c r="DP371" s="2" t="n">
        <v>94.93</v>
      </c>
      <c r="DQ371" s="2" t="n">
        <v>100</v>
      </c>
      <c r="DR371" s="2" t="n">
        <v>69.81</v>
      </c>
      <c r="DS371" s="2" t="n">
        <v>94.93</v>
      </c>
      <c r="DT371" s="2" t="n">
        <v>100</v>
      </c>
      <c r="DU371" s="2" t="n">
        <v>69.81</v>
      </c>
      <c r="DV371" s="2" t="n">
        <v>94.93</v>
      </c>
      <c r="DW371" s="2" t="n">
        <v>100</v>
      </c>
      <c r="DX371" s="2" t="n">
        <v>69.81</v>
      </c>
      <c r="DY371" s="2" t="n">
        <v>94.93</v>
      </c>
      <c r="DZ371" s="2" t="n">
        <v>100</v>
      </c>
      <c r="EA371" s="2" t="n">
        <v>69.81</v>
      </c>
      <c r="EB371" s="2" t="n">
        <v>94.93</v>
      </c>
      <c r="EC371" s="2" t="n">
        <v>100</v>
      </c>
      <c r="ED371" s="2" t="n">
        <v>69.81</v>
      </c>
      <c r="EE371" s="2" t="n">
        <v>94.93</v>
      </c>
      <c r="EF371" s="2" t="n">
        <v>100</v>
      </c>
      <c r="EG371" s="2" t="n">
        <v>69.81</v>
      </c>
      <c r="EH371" s="2" t="n">
        <v>94.93</v>
      </c>
      <c r="EI371" s="2" t="n">
        <v>100</v>
      </c>
      <c r="EJ371" s="2" t="n">
        <v>69.81</v>
      </c>
      <c r="EK371" s="2" t="n">
        <v>94.93</v>
      </c>
      <c r="EL371" s="2" t="n">
        <v>100</v>
      </c>
      <c r="EM371" s="2" t="n">
        <v>69.81</v>
      </c>
      <c r="EN371" s="2" t="n">
        <v>94.93</v>
      </c>
      <c r="EO371" s="2" t="n">
        <v>100</v>
      </c>
      <c r="EP371" s="2" t="n">
        <v>69.81</v>
      </c>
      <c r="EQ371" s="2" t="n">
        <v>94.93</v>
      </c>
      <c r="ER371" s="2" t="n">
        <v>100</v>
      </c>
      <c r="ES371" s="2" t="n">
        <v>69.81</v>
      </c>
      <c r="ET371" s="2" t="n">
        <v>94.93</v>
      </c>
      <c r="EU371" s="2" t="n">
        <v>100</v>
      </c>
      <c r="EV371" s="2" t="n">
        <v>69.81</v>
      </c>
      <c r="EW371" s="2" t="n">
        <v>94.93</v>
      </c>
      <c r="EX371" s="2" t="n">
        <v>100</v>
      </c>
      <c r="EY371" s="2" t="n">
        <v>69.81</v>
      </c>
      <c r="EZ371" s="2" t="n">
        <v>94.93</v>
      </c>
      <c r="FA371" s="2" t="n">
        <v>100</v>
      </c>
      <c r="FB371" s="2" t="n">
        <v>69.81</v>
      </c>
      <c r="FC371" s="2" t="n">
        <v>94.93</v>
      </c>
      <c r="FD371" s="2" t="n">
        <v>100</v>
      </c>
      <c r="FE371" s="2" t="n">
        <v>69.81</v>
      </c>
      <c r="FF371" s="2" t="n">
        <v>94.93</v>
      </c>
      <c r="FG371" s="2" t="n">
        <v>100</v>
      </c>
      <c r="FH371" s="2" t="n">
        <v>69.81</v>
      </c>
      <c r="FI371" s="2" t="n">
        <v>94.93</v>
      </c>
      <c r="FJ371" s="2" t="n">
        <v>100</v>
      </c>
      <c r="FK371" s="2" t="n">
        <v>69.81</v>
      </c>
      <c r="FL371" s="2" t="n">
        <v>94.93</v>
      </c>
      <c r="FM371" s="2" t="n">
        <v>100</v>
      </c>
      <c r="FN371" s="2" t="n">
        <v>69.81</v>
      </c>
      <c r="FO371" s="2" t="n">
        <v>94.93</v>
      </c>
      <c r="FP371" s="2" t="n">
        <v>100</v>
      </c>
      <c r="FQ371" s="2" t="n">
        <v>69.81</v>
      </c>
    </row>
    <row r="372" customFormat="false" ht="15" hidden="false" customHeight="false" outlineLevel="0" collapsed="false">
      <c r="A372" s="2" t="n">
        <v>4</v>
      </c>
      <c r="B372" s="2" t="s">
        <v>1109</v>
      </c>
      <c r="C372" s="2" t="s">
        <v>1110</v>
      </c>
      <c r="D372" s="2" t="s">
        <v>1091</v>
      </c>
      <c r="E372" s="2" t="s">
        <v>1092</v>
      </c>
      <c r="F372" s="2" t="n">
        <v>4419126.856</v>
      </c>
      <c r="G372" s="2" t="n">
        <v>0</v>
      </c>
      <c r="H372" s="2" t="n">
        <v>4419126.856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64.35</v>
      </c>
      <c r="CD372" s="2" t="n">
        <v>66.99</v>
      </c>
      <c r="CE372" s="2" t="n">
        <v>66.95</v>
      </c>
      <c r="CF372" s="2" t="n">
        <v>66.74</v>
      </c>
      <c r="CG372" s="2" t="n">
        <v>71.81</v>
      </c>
      <c r="CH372" s="2" t="n">
        <v>69.81</v>
      </c>
      <c r="CI372" s="2" t="n">
        <v>71.46</v>
      </c>
      <c r="CJ372" s="2" t="n">
        <v>76.53</v>
      </c>
      <c r="CK372" s="2" t="n">
        <v>69.81</v>
      </c>
      <c r="CL372" s="2" t="n">
        <v>75.9</v>
      </c>
      <c r="CM372" s="2" t="n">
        <v>80.97</v>
      </c>
      <c r="CN372" s="2" t="n">
        <v>69.81</v>
      </c>
      <c r="CO372" s="2" t="n">
        <v>79.71</v>
      </c>
      <c r="CP372" s="2" t="n">
        <v>84.79</v>
      </c>
      <c r="CQ372" s="2" t="n">
        <v>69.81</v>
      </c>
      <c r="CR372" s="2" t="n">
        <v>84.49</v>
      </c>
      <c r="CS372" s="2" t="n">
        <v>89.56</v>
      </c>
      <c r="CT372" s="2" t="n">
        <v>69.81</v>
      </c>
      <c r="CU372" s="2" t="n">
        <v>88.89</v>
      </c>
      <c r="CV372" s="2" t="n">
        <v>93.96</v>
      </c>
      <c r="CW372" s="2" t="n">
        <v>69.81</v>
      </c>
      <c r="CX372" s="2" t="n">
        <v>94.58</v>
      </c>
      <c r="CY372" s="2" t="n">
        <v>99.65</v>
      </c>
      <c r="CZ372" s="2" t="n">
        <v>69.81</v>
      </c>
      <c r="DA372" s="2" t="n">
        <v>94.93</v>
      </c>
      <c r="DB372" s="2" t="n">
        <v>100</v>
      </c>
      <c r="DC372" s="2" t="n">
        <v>69.81</v>
      </c>
      <c r="DD372" s="2" t="n">
        <v>94.93</v>
      </c>
      <c r="DE372" s="2" t="n">
        <v>100</v>
      </c>
      <c r="DF372" s="2" t="n">
        <v>69.81</v>
      </c>
      <c r="DG372" s="2" t="n">
        <v>94.93</v>
      </c>
      <c r="DH372" s="2" t="n">
        <v>100</v>
      </c>
      <c r="DI372" s="2" t="n">
        <v>69.81</v>
      </c>
      <c r="DJ372" s="2" t="n">
        <v>94.93</v>
      </c>
      <c r="DK372" s="2" t="n">
        <v>100</v>
      </c>
      <c r="DL372" s="2" t="n">
        <v>69.81</v>
      </c>
      <c r="DM372" s="2" t="n">
        <v>94.93</v>
      </c>
      <c r="DN372" s="2" t="n">
        <v>100</v>
      </c>
      <c r="DO372" s="2" t="n">
        <v>69.81</v>
      </c>
      <c r="DP372" s="2" t="n">
        <v>94.93</v>
      </c>
      <c r="DQ372" s="2" t="n">
        <v>100</v>
      </c>
      <c r="DR372" s="2" t="n">
        <v>69.81</v>
      </c>
      <c r="DS372" s="2" t="n">
        <v>94.93</v>
      </c>
      <c r="DT372" s="2" t="n">
        <v>100</v>
      </c>
      <c r="DU372" s="2" t="n">
        <v>69.81</v>
      </c>
      <c r="DV372" s="2" t="n">
        <v>94.93</v>
      </c>
      <c r="DW372" s="2" t="n">
        <v>100</v>
      </c>
      <c r="DX372" s="2" t="n">
        <v>69.81</v>
      </c>
      <c r="DY372" s="2" t="n">
        <v>94.93</v>
      </c>
      <c r="DZ372" s="2" t="n">
        <v>100</v>
      </c>
      <c r="EA372" s="2" t="n">
        <v>69.81</v>
      </c>
      <c r="EB372" s="2" t="n">
        <v>94.93</v>
      </c>
      <c r="EC372" s="2" t="n">
        <v>100</v>
      </c>
      <c r="ED372" s="2" t="n">
        <v>69.81</v>
      </c>
      <c r="EE372" s="2" t="n">
        <v>94.93</v>
      </c>
      <c r="EF372" s="2" t="n">
        <v>100</v>
      </c>
      <c r="EG372" s="2" t="n">
        <v>69.81</v>
      </c>
      <c r="EH372" s="2" t="n">
        <v>94.93</v>
      </c>
      <c r="EI372" s="2" t="n">
        <v>100</v>
      </c>
      <c r="EJ372" s="2" t="n">
        <v>69.81</v>
      </c>
      <c r="EK372" s="2" t="n">
        <v>94.93</v>
      </c>
      <c r="EL372" s="2" t="n">
        <v>100</v>
      </c>
      <c r="EM372" s="2" t="n">
        <v>69.81</v>
      </c>
      <c r="EN372" s="2" t="n">
        <v>94.93</v>
      </c>
      <c r="EO372" s="2" t="n">
        <v>100</v>
      </c>
      <c r="EP372" s="2" t="n">
        <v>69.81</v>
      </c>
      <c r="EQ372" s="2" t="n">
        <v>94.93</v>
      </c>
      <c r="ER372" s="2" t="n">
        <v>100</v>
      </c>
      <c r="ES372" s="2" t="n">
        <v>69.81</v>
      </c>
      <c r="ET372" s="2" t="n">
        <v>94.93</v>
      </c>
      <c r="EU372" s="2" t="n">
        <v>100</v>
      </c>
      <c r="EV372" s="2" t="n">
        <v>69.81</v>
      </c>
      <c r="EW372" s="2" t="n">
        <v>94.93</v>
      </c>
      <c r="EX372" s="2" t="n">
        <v>100</v>
      </c>
      <c r="EY372" s="2" t="n">
        <v>69.81</v>
      </c>
      <c r="EZ372" s="2" t="n">
        <v>94.93</v>
      </c>
      <c r="FA372" s="2" t="n">
        <v>100</v>
      </c>
      <c r="FB372" s="2" t="n">
        <v>69.81</v>
      </c>
      <c r="FC372" s="2" t="n">
        <v>94.93</v>
      </c>
      <c r="FD372" s="2" t="n">
        <v>100</v>
      </c>
      <c r="FE372" s="2" t="n">
        <v>69.81</v>
      </c>
      <c r="FF372" s="2" t="n">
        <v>94.93</v>
      </c>
      <c r="FG372" s="2" t="n">
        <v>100</v>
      </c>
      <c r="FH372" s="2" t="n">
        <v>69.81</v>
      </c>
      <c r="FI372" s="2" t="n">
        <v>94.93</v>
      </c>
      <c r="FJ372" s="2" t="n">
        <v>100</v>
      </c>
      <c r="FK372" s="2" t="n">
        <v>69.81</v>
      </c>
      <c r="FL372" s="2" t="n">
        <v>94.93</v>
      </c>
      <c r="FM372" s="2" t="n">
        <v>100</v>
      </c>
      <c r="FN372" s="2" t="n">
        <v>69.81</v>
      </c>
      <c r="FO372" s="2" t="n">
        <v>94.93</v>
      </c>
      <c r="FP372" s="2" t="n">
        <v>100</v>
      </c>
      <c r="FQ372" s="2" t="n">
        <v>69.81</v>
      </c>
    </row>
    <row r="373" customFormat="false" ht="15" hidden="false" customHeight="false" outlineLevel="0" collapsed="false">
      <c r="A373" s="2" t="n">
        <v>4</v>
      </c>
      <c r="B373" s="2" t="s">
        <v>1111</v>
      </c>
      <c r="C373" s="2" t="s">
        <v>1112</v>
      </c>
      <c r="D373" s="2" t="s">
        <v>1091</v>
      </c>
      <c r="E373" s="2" t="s">
        <v>1092</v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64.35</v>
      </c>
      <c r="CD373" s="2" t="n">
        <v>66.99</v>
      </c>
      <c r="CE373" s="2" t="n">
        <v>66.95</v>
      </c>
      <c r="CF373" s="2" t="n">
        <v>66.74</v>
      </c>
      <c r="CG373" s="2" t="n">
        <v>71.81</v>
      </c>
      <c r="CH373" s="2" t="n">
        <v>69.81</v>
      </c>
      <c r="CI373" s="2" t="n">
        <v>71.46</v>
      </c>
      <c r="CJ373" s="2" t="n">
        <v>76.53</v>
      </c>
      <c r="CK373" s="2" t="n">
        <v>69.81</v>
      </c>
      <c r="CL373" s="2" t="n">
        <v>75.9</v>
      </c>
      <c r="CM373" s="2" t="n">
        <v>80.97</v>
      </c>
      <c r="CN373" s="2" t="n">
        <v>69.81</v>
      </c>
      <c r="CO373" s="2" t="n">
        <v>79.71</v>
      </c>
      <c r="CP373" s="2" t="n">
        <v>84.79</v>
      </c>
      <c r="CQ373" s="2" t="n">
        <v>69.81</v>
      </c>
      <c r="CR373" s="2" t="n">
        <v>84.49</v>
      </c>
      <c r="CS373" s="2" t="n">
        <v>89.56</v>
      </c>
      <c r="CT373" s="2" t="n">
        <v>69.81</v>
      </c>
      <c r="CU373" s="2" t="n">
        <v>88.89</v>
      </c>
      <c r="CV373" s="2" t="n">
        <v>93.96</v>
      </c>
      <c r="CW373" s="2" t="n">
        <v>69.81</v>
      </c>
      <c r="CX373" s="2" t="n">
        <v>94.58</v>
      </c>
      <c r="CY373" s="2" t="n">
        <v>99.65</v>
      </c>
      <c r="CZ373" s="2" t="n">
        <v>69.81</v>
      </c>
      <c r="DA373" s="2" t="n">
        <v>94.93</v>
      </c>
      <c r="DB373" s="2" t="n">
        <v>100</v>
      </c>
      <c r="DC373" s="2" t="n">
        <v>69.81</v>
      </c>
      <c r="DD373" s="2" t="n">
        <v>94.93</v>
      </c>
      <c r="DE373" s="2" t="n">
        <v>100</v>
      </c>
      <c r="DF373" s="2" t="n">
        <v>69.81</v>
      </c>
      <c r="DG373" s="2" t="n">
        <v>94.93</v>
      </c>
      <c r="DH373" s="2" t="n">
        <v>100</v>
      </c>
      <c r="DI373" s="2" t="n">
        <v>69.81</v>
      </c>
      <c r="DJ373" s="2" t="n">
        <v>94.93</v>
      </c>
      <c r="DK373" s="2" t="n">
        <v>100</v>
      </c>
      <c r="DL373" s="2" t="n">
        <v>69.81</v>
      </c>
      <c r="DM373" s="2" t="n">
        <v>94.93</v>
      </c>
      <c r="DN373" s="2" t="n">
        <v>100</v>
      </c>
      <c r="DO373" s="2" t="n">
        <v>69.81</v>
      </c>
      <c r="DP373" s="2" t="n">
        <v>94.93</v>
      </c>
      <c r="DQ373" s="2" t="n">
        <v>100</v>
      </c>
      <c r="DR373" s="2" t="n">
        <v>69.81</v>
      </c>
      <c r="DS373" s="2" t="n">
        <v>94.93</v>
      </c>
      <c r="DT373" s="2" t="n">
        <v>100</v>
      </c>
      <c r="DU373" s="2" t="n">
        <v>69.81</v>
      </c>
      <c r="DV373" s="2" t="n">
        <v>94.93</v>
      </c>
      <c r="DW373" s="2" t="n">
        <v>100</v>
      </c>
      <c r="DX373" s="2" t="n">
        <v>69.81</v>
      </c>
      <c r="DY373" s="2" t="n">
        <v>94.93</v>
      </c>
      <c r="DZ373" s="2" t="n">
        <v>100</v>
      </c>
      <c r="EA373" s="2" t="n">
        <v>69.81</v>
      </c>
      <c r="EB373" s="2" t="n">
        <v>94.93</v>
      </c>
      <c r="EC373" s="2" t="n">
        <v>100</v>
      </c>
      <c r="ED373" s="2" t="n">
        <v>69.81</v>
      </c>
      <c r="EE373" s="2" t="n">
        <v>94.93</v>
      </c>
      <c r="EF373" s="2" t="n">
        <v>100</v>
      </c>
      <c r="EG373" s="2" t="n">
        <v>69.81</v>
      </c>
      <c r="EH373" s="2" t="n">
        <v>94.93</v>
      </c>
      <c r="EI373" s="2" t="n">
        <v>100</v>
      </c>
      <c r="EJ373" s="2" t="n">
        <v>69.81</v>
      </c>
      <c r="EK373" s="2" t="n">
        <v>94.93</v>
      </c>
      <c r="EL373" s="2" t="n">
        <v>100</v>
      </c>
      <c r="EM373" s="2" t="n">
        <v>69.81</v>
      </c>
      <c r="EN373" s="2" t="n">
        <v>94.93</v>
      </c>
      <c r="EO373" s="2" t="n">
        <v>100</v>
      </c>
      <c r="EP373" s="2" t="n">
        <v>69.81</v>
      </c>
      <c r="EQ373" s="2" t="n">
        <v>94.93</v>
      </c>
      <c r="ER373" s="2" t="n">
        <v>100</v>
      </c>
      <c r="ES373" s="2" t="n">
        <v>69.81</v>
      </c>
      <c r="ET373" s="2" t="n">
        <v>94.93</v>
      </c>
      <c r="EU373" s="2" t="n">
        <v>100</v>
      </c>
      <c r="EV373" s="2" t="n">
        <v>69.81</v>
      </c>
      <c r="EW373" s="2" t="n">
        <v>94.93</v>
      </c>
      <c r="EX373" s="2" t="n">
        <v>100</v>
      </c>
      <c r="EY373" s="2" t="n">
        <v>69.81</v>
      </c>
      <c r="EZ373" s="2" t="n">
        <v>94.93</v>
      </c>
      <c r="FA373" s="2" t="n">
        <v>100</v>
      </c>
      <c r="FB373" s="2" t="n">
        <v>69.81</v>
      </c>
      <c r="FC373" s="2" t="n">
        <v>94.93</v>
      </c>
      <c r="FD373" s="2" t="n">
        <v>100</v>
      </c>
      <c r="FE373" s="2" t="n">
        <v>69.81</v>
      </c>
      <c r="FF373" s="2" t="n">
        <v>94.93</v>
      </c>
      <c r="FG373" s="2" t="n">
        <v>100</v>
      </c>
      <c r="FH373" s="2" t="n">
        <v>69.81</v>
      </c>
      <c r="FI373" s="2" t="n">
        <v>94.93</v>
      </c>
      <c r="FJ373" s="2" t="n">
        <v>100</v>
      </c>
      <c r="FK373" s="2" t="n">
        <v>69.81</v>
      </c>
      <c r="FL373" s="2" t="n">
        <v>94.93</v>
      </c>
      <c r="FM373" s="2" t="n">
        <v>100</v>
      </c>
      <c r="FN373" s="2" t="n">
        <v>69.81</v>
      </c>
      <c r="FO373" s="2" t="n">
        <v>94.93</v>
      </c>
      <c r="FP373" s="2" t="n">
        <v>100</v>
      </c>
      <c r="FQ373" s="2" t="n">
        <v>69.81</v>
      </c>
    </row>
    <row r="374" customFormat="false" ht="15" hidden="false" customHeight="false" outlineLevel="0" collapsed="false">
      <c r="A374" s="2" t="n">
        <v>4</v>
      </c>
      <c r="B374" s="2" t="s">
        <v>1113</v>
      </c>
      <c r="C374" s="2" t="s">
        <v>1086</v>
      </c>
      <c r="D374" s="2" t="s">
        <v>1091</v>
      </c>
      <c r="E374" s="2" t="s">
        <v>1092</v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64.35</v>
      </c>
      <c r="CD374" s="2" t="n">
        <v>66.99</v>
      </c>
      <c r="CE374" s="2" t="n">
        <v>66.95</v>
      </c>
      <c r="CF374" s="2" t="n">
        <v>66.74</v>
      </c>
      <c r="CG374" s="2" t="n">
        <v>71.81</v>
      </c>
      <c r="CH374" s="2" t="n">
        <v>69.81</v>
      </c>
      <c r="CI374" s="2" t="n">
        <v>71.46</v>
      </c>
      <c r="CJ374" s="2" t="n">
        <v>76.53</v>
      </c>
      <c r="CK374" s="2" t="n">
        <v>69.81</v>
      </c>
      <c r="CL374" s="2" t="n">
        <v>75.9</v>
      </c>
      <c r="CM374" s="2" t="n">
        <v>80.97</v>
      </c>
      <c r="CN374" s="2" t="n">
        <v>69.81</v>
      </c>
      <c r="CO374" s="2" t="n">
        <v>79.71</v>
      </c>
      <c r="CP374" s="2" t="n">
        <v>84.79</v>
      </c>
      <c r="CQ374" s="2" t="n">
        <v>69.81</v>
      </c>
      <c r="CR374" s="2" t="n">
        <v>84.49</v>
      </c>
      <c r="CS374" s="2" t="n">
        <v>89.56</v>
      </c>
      <c r="CT374" s="2" t="n">
        <v>69.81</v>
      </c>
      <c r="CU374" s="2" t="n">
        <v>88.89</v>
      </c>
      <c r="CV374" s="2" t="n">
        <v>93.96</v>
      </c>
      <c r="CW374" s="2" t="n">
        <v>69.81</v>
      </c>
      <c r="CX374" s="2" t="n">
        <v>94.58</v>
      </c>
      <c r="CY374" s="2" t="n">
        <v>99.65</v>
      </c>
      <c r="CZ374" s="2" t="n">
        <v>69.81</v>
      </c>
      <c r="DA374" s="2" t="n">
        <v>94.93</v>
      </c>
      <c r="DB374" s="2" t="n">
        <v>100</v>
      </c>
      <c r="DC374" s="2" t="n">
        <v>69.81</v>
      </c>
      <c r="DD374" s="2" t="n">
        <v>94.93</v>
      </c>
      <c r="DE374" s="2" t="n">
        <v>100</v>
      </c>
      <c r="DF374" s="2" t="n">
        <v>69.81</v>
      </c>
      <c r="DG374" s="2" t="n">
        <v>94.93</v>
      </c>
      <c r="DH374" s="2" t="n">
        <v>100</v>
      </c>
      <c r="DI374" s="2" t="n">
        <v>69.81</v>
      </c>
      <c r="DJ374" s="2" t="n">
        <v>94.93</v>
      </c>
      <c r="DK374" s="2" t="n">
        <v>100</v>
      </c>
      <c r="DL374" s="2" t="n">
        <v>69.81</v>
      </c>
      <c r="DM374" s="2" t="n">
        <v>94.93</v>
      </c>
      <c r="DN374" s="2" t="n">
        <v>100</v>
      </c>
      <c r="DO374" s="2" t="n">
        <v>69.81</v>
      </c>
      <c r="DP374" s="2" t="n">
        <v>94.93</v>
      </c>
      <c r="DQ374" s="2" t="n">
        <v>100</v>
      </c>
      <c r="DR374" s="2" t="n">
        <v>69.81</v>
      </c>
      <c r="DS374" s="2" t="n">
        <v>94.93</v>
      </c>
      <c r="DT374" s="2" t="n">
        <v>100</v>
      </c>
      <c r="DU374" s="2" t="n">
        <v>69.81</v>
      </c>
      <c r="DV374" s="2" t="n">
        <v>94.93</v>
      </c>
      <c r="DW374" s="2" t="n">
        <v>100</v>
      </c>
      <c r="DX374" s="2" t="n">
        <v>69.81</v>
      </c>
      <c r="DY374" s="2" t="n">
        <v>94.93</v>
      </c>
      <c r="DZ374" s="2" t="n">
        <v>100</v>
      </c>
      <c r="EA374" s="2" t="n">
        <v>69.81</v>
      </c>
      <c r="EB374" s="2" t="n">
        <v>94.93</v>
      </c>
      <c r="EC374" s="2" t="n">
        <v>100</v>
      </c>
      <c r="ED374" s="2" t="n">
        <v>69.81</v>
      </c>
      <c r="EE374" s="2" t="n">
        <v>94.93</v>
      </c>
      <c r="EF374" s="2" t="n">
        <v>100</v>
      </c>
      <c r="EG374" s="2" t="n">
        <v>69.81</v>
      </c>
      <c r="EH374" s="2" t="n">
        <v>94.93</v>
      </c>
      <c r="EI374" s="2" t="n">
        <v>100</v>
      </c>
      <c r="EJ374" s="2" t="n">
        <v>69.81</v>
      </c>
      <c r="EK374" s="2" t="n">
        <v>94.93</v>
      </c>
      <c r="EL374" s="2" t="n">
        <v>100</v>
      </c>
      <c r="EM374" s="2" t="n">
        <v>69.81</v>
      </c>
      <c r="EN374" s="2" t="n">
        <v>94.93</v>
      </c>
      <c r="EO374" s="2" t="n">
        <v>100</v>
      </c>
      <c r="EP374" s="2" t="n">
        <v>69.81</v>
      </c>
      <c r="EQ374" s="2" t="n">
        <v>94.93</v>
      </c>
      <c r="ER374" s="2" t="n">
        <v>100</v>
      </c>
      <c r="ES374" s="2" t="n">
        <v>69.81</v>
      </c>
      <c r="ET374" s="2" t="n">
        <v>94.93</v>
      </c>
      <c r="EU374" s="2" t="n">
        <v>100</v>
      </c>
      <c r="EV374" s="2" t="n">
        <v>69.81</v>
      </c>
      <c r="EW374" s="2" t="n">
        <v>94.93</v>
      </c>
      <c r="EX374" s="2" t="n">
        <v>100</v>
      </c>
      <c r="EY374" s="2" t="n">
        <v>69.81</v>
      </c>
      <c r="EZ374" s="2" t="n">
        <v>94.93</v>
      </c>
      <c r="FA374" s="2" t="n">
        <v>100</v>
      </c>
      <c r="FB374" s="2" t="n">
        <v>69.81</v>
      </c>
      <c r="FC374" s="2" t="n">
        <v>94.93</v>
      </c>
      <c r="FD374" s="2" t="n">
        <v>100</v>
      </c>
      <c r="FE374" s="2" t="n">
        <v>69.81</v>
      </c>
      <c r="FF374" s="2" t="n">
        <v>94.93</v>
      </c>
      <c r="FG374" s="2" t="n">
        <v>100</v>
      </c>
      <c r="FH374" s="2" t="n">
        <v>69.81</v>
      </c>
      <c r="FI374" s="2" t="n">
        <v>94.93</v>
      </c>
      <c r="FJ374" s="2" t="n">
        <v>100</v>
      </c>
      <c r="FK374" s="2" t="n">
        <v>69.81</v>
      </c>
      <c r="FL374" s="2" t="n">
        <v>94.93</v>
      </c>
      <c r="FM374" s="2" t="n">
        <v>100</v>
      </c>
      <c r="FN374" s="2" t="n">
        <v>69.81</v>
      </c>
      <c r="FO374" s="2" t="n">
        <v>94.93</v>
      </c>
      <c r="FP374" s="2" t="n">
        <v>100</v>
      </c>
      <c r="FQ374" s="2" t="n">
        <v>69.81</v>
      </c>
    </row>
    <row r="375" customFormat="false" ht="15" hidden="false" customHeight="false" outlineLevel="0" collapsed="false">
      <c r="A375" s="2" t="n">
        <v>2</v>
      </c>
      <c r="B375" s="2" t="s">
        <v>1114</v>
      </c>
      <c r="C375" s="2" t="s">
        <v>1115</v>
      </c>
      <c r="D375" s="2" t="s">
        <v>1091</v>
      </c>
      <c r="E375" s="2" t="s">
        <v>1092</v>
      </c>
      <c r="F375" s="2" t="n">
        <v>106109.987632569</v>
      </c>
      <c r="G375" s="2" t="n">
        <v>0</v>
      </c>
      <c r="H375" s="2" t="n">
        <v>106109.987632569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64.35</v>
      </c>
      <c r="CD375" s="2" t="n">
        <v>66.99</v>
      </c>
      <c r="CE375" s="2" t="n">
        <v>66.95</v>
      </c>
      <c r="CF375" s="2" t="n">
        <v>66.74</v>
      </c>
      <c r="CG375" s="2" t="n">
        <v>71.81</v>
      </c>
      <c r="CH375" s="2" t="n">
        <v>69.81</v>
      </c>
      <c r="CI375" s="2" t="n">
        <v>71.46</v>
      </c>
      <c r="CJ375" s="2" t="n">
        <v>76.53</v>
      </c>
      <c r="CK375" s="2" t="n">
        <v>69.81</v>
      </c>
      <c r="CL375" s="2" t="n">
        <v>75.9</v>
      </c>
      <c r="CM375" s="2" t="n">
        <v>80.97</v>
      </c>
      <c r="CN375" s="2" t="n">
        <v>69.81</v>
      </c>
      <c r="CO375" s="2" t="n">
        <v>79.71</v>
      </c>
      <c r="CP375" s="2" t="n">
        <v>84.79</v>
      </c>
      <c r="CQ375" s="2" t="n">
        <v>69.81</v>
      </c>
      <c r="CR375" s="2" t="n">
        <v>84.49</v>
      </c>
      <c r="CS375" s="2" t="n">
        <v>89.56</v>
      </c>
      <c r="CT375" s="2" t="n">
        <v>69.81</v>
      </c>
      <c r="CU375" s="2" t="n">
        <v>88.89</v>
      </c>
      <c r="CV375" s="2" t="n">
        <v>93.96</v>
      </c>
      <c r="CW375" s="2" t="n">
        <v>69.81</v>
      </c>
      <c r="CX375" s="2" t="n">
        <v>94.58</v>
      </c>
      <c r="CY375" s="2" t="n">
        <v>99.65</v>
      </c>
      <c r="CZ375" s="2" t="n">
        <v>69.81</v>
      </c>
      <c r="DA375" s="2" t="n">
        <v>94.93</v>
      </c>
      <c r="DB375" s="2" t="n">
        <v>100</v>
      </c>
      <c r="DC375" s="2" t="n">
        <v>69.81</v>
      </c>
      <c r="DD375" s="2" t="n">
        <v>94.93</v>
      </c>
      <c r="DE375" s="2" t="n">
        <v>100</v>
      </c>
      <c r="DF375" s="2" t="n">
        <v>69.81</v>
      </c>
      <c r="DG375" s="2" t="n">
        <v>94.93</v>
      </c>
      <c r="DH375" s="2" t="n">
        <v>100</v>
      </c>
      <c r="DI375" s="2" t="n">
        <v>69.81</v>
      </c>
      <c r="DJ375" s="2" t="n">
        <v>94.93</v>
      </c>
      <c r="DK375" s="2" t="n">
        <v>100</v>
      </c>
      <c r="DL375" s="2" t="n">
        <v>69.81</v>
      </c>
      <c r="DM375" s="2" t="n">
        <v>94.93</v>
      </c>
      <c r="DN375" s="2" t="n">
        <v>100</v>
      </c>
      <c r="DO375" s="2" t="n">
        <v>69.81</v>
      </c>
      <c r="DP375" s="2" t="n">
        <v>94.93</v>
      </c>
      <c r="DQ375" s="2" t="n">
        <v>100</v>
      </c>
      <c r="DR375" s="2" t="n">
        <v>69.81</v>
      </c>
      <c r="DS375" s="2" t="n">
        <v>94.93</v>
      </c>
      <c r="DT375" s="2" t="n">
        <v>100</v>
      </c>
      <c r="DU375" s="2" t="n">
        <v>69.81</v>
      </c>
      <c r="DV375" s="2" t="n">
        <v>94.93</v>
      </c>
      <c r="DW375" s="2" t="n">
        <v>100</v>
      </c>
      <c r="DX375" s="2" t="n">
        <v>69.81</v>
      </c>
      <c r="DY375" s="2" t="n">
        <v>94.93</v>
      </c>
      <c r="DZ375" s="2" t="n">
        <v>100</v>
      </c>
      <c r="EA375" s="2" t="n">
        <v>69.81</v>
      </c>
      <c r="EB375" s="2" t="n">
        <v>94.93</v>
      </c>
      <c r="EC375" s="2" t="n">
        <v>100</v>
      </c>
      <c r="ED375" s="2" t="n">
        <v>69.81</v>
      </c>
      <c r="EE375" s="2" t="n">
        <v>94.93</v>
      </c>
      <c r="EF375" s="2" t="n">
        <v>100</v>
      </c>
      <c r="EG375" s="2" t="n">
        <v>69.81</v>
      </c>
      <c r="EH375" s="2" t="n">
        <v>94.93</v>
      </c>
      <c r="EI375" s="2" t="n">
        <v>100</v>
      </c>
      <c r="EJ375" s="2" t="n">
        <v>69.81</v>
      </c>
      <c r="EK375" s="2" t="n">
        <v>94.93</v>
      </c>
      <c r="EL375" s="2" t="n">
        <v>100</v>
      </c>
      <c r="EM375" s="2" t="n">
        <v>69.81</v>
      </c>
      <c r="EN375" s="2" t="n">
        <v>94.93</v>
      </c>
      <c r="EO375" s="2" t="n">
        <v>100</v>
      </c>
      <c r="EP375" s="2" t="n">
        <v>69.81</v>
      </c>
      <c r="EQ375" s="2" t="n">
        <v>94.93</v>
      </c>
      <c r="ER375" s="2" t="n">
        <v>100</v>
      </c>
      <c r="ES375" s="2" t="n">
        <v>69.81</v>
      </c>
      <c r="ET375" s="2" t="n">
        <v>94.93</v>
      </c>
      <c r="EU375" s="2" t="n">
        <v>100</v>
      </c>
      <c r="EV375" s="2" t="n">
        <v>69.81</v>
      </c>
      <c r="EW375" s="2" t="n">
        <v>94.93</v>
      </c>
      <c r="EX375" s="2" t="n">
        <v>100</v>
      </c>
      <c r="EY375" s="2" t="n">
        <v>69.81</v>
      </c>
      <c r="EZ375" s="2" t="n">
        <v>94.93</v>
      </c>
      <c r="FA375" s="2" t="n">
        <v>100</v>
      </c>
      <c r="FB375" s="2" t="n">
        <v>69.81</v>
      </c>
      <c r="FC375" s="2" t="n">
        <v>94.93</v>
      </c>
      <c r="FD375" s="2" t="n">
        <v>100</v>
      </c>
      <c r="FE375" s="2" t="n">
        <v>69.81</v>
      </c>
      <c r="FF375" s="2" t="n">
        <v>94.93</v>
      </c>
      <c r="FG375" s="2" t="n">
        <v>100</v>
      </c>
      <c r="FH375" s="2" t="n">
        <v>69.81</v>
      </c>
      <c r="FI375" s="2" t="n">
        <v>94.93</v>
      </c>
      <c r="FJ375" s="2" t="n">
        <v>100</v>
      </c>
      <c r="FK375" s="2" t="n">
        <v>69.81</v>
      </c>
      <c r="FL375" s="2" t="n">
        <v>94.93</v>
      </c>
      <c r="FM375" s="2" t="n">
        <v>100</v>
      </c>
      <c r="FN375" s="2" t="n">
        <v>69.81</v>
      </c>
      <c r="FO375" s="2" t="n">
        <v>94.93</v>
      </c>
      <c r="FP375" s="2" t="n">
        <v>100</v>
      </c>
      <c r="FQ375" s="2" t="n">
        <v>69.81</v>
      </c>
    </row>
    <row r="376" customFormat="false" ht="15" hidden="false" customHeight="false" outlineLevel="0" collapsed="false">
      <c r="A376" s="2" t="n">
        <v>3</v>
      </c>
      <c r="B376" s="2" t="s">
        <v>1116</v>
      </c>
      <c r="C376" s="2" t="s">
        <v>1117</v>
      </c>
      <c r="D376" s="2" t="s">
        <v>1091</v>
      </c>
      <c r="E376" s="2" t="s">
        <v>1092</v>
      </c>
      <c r="F376" s="2" t="n">
        <v>9578.62462145041</v>
      </c>
      <c r="G376" s="2" t="n">
        <v>0</v>
      </c>
      <c r="H376" s="2" t="n">
        <v>9578.62462145041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64.35</v>
      </c>
      <c r="CD376" s="2" t="n">
        <v>66.99</v>
      </c>
      <c r="CE376" s="2" t="n">
        <v>66.95</v>
      </c>
      <c r="CF376" s="2" t="n">
        <v>66.74</v>
      </c>
      <c r="CG376" s="2" t="n">
        <v>71.81</v>
      </c>
      <c r="CH376" s="2" t="n">
        <v>69.81</v>
      </c>
      <c r="CI376" s="2" t="n">
        <v>71.46</v>
      </c>
      <c r="CJ376" s="2" t="n">
        <v>76.53</v>
      </c>
      <c r="CK376" s="2" t="n">
        <v>69.81</v>
      </c>
      <c r="CL376" s="2" t="n">
        <v>75.9</v>
      </c>
      <c r="CM376" s="2" t="n">
        <v>80.97</v>
      </c>
      <c r="CN376" s="2" t="n">
        <v>69.81</v>
      </c>
      <c r="CO376" s="2" t="n">
        <v>79.71</v>
      </c>
      <c r="CP376" s="2" t="n">
        <v>84.79</v>
      </c>
      <c r="CQ376" s="2" t="n">
        <v>69.81</v>
      </c>
      <c r="CR376" s="2" t="n">
        <v>84.49</v>
      </c>
      <c r="CS376" s="2" t="n">
        <v>89.56</v>
      </c>
      <c r="CT376" s="2" t="n">
        <v>69.81</v>
      </c>
      <c r="CU376" s="2" t="n">
        <v>88.89</v>
      </c>
      <c r="CV376" s="2" t="n">
        <v>93.96</v>
      </c>
      <c r="CW376" s="2" t="n">
        <v>69.81</v>
      </c>
      <c r="CX376" s="2" t="n">
        <v>94.58</v>
      </c>
      <c r="CY376" s="2" t="n">
        <v>99.65</v>
      </c>
      <c r="CZ376" s="2" t="n">
        <v>69.81</v>
      </c>
      <c r="DA376" s="2" t="n">
        <v>94.93</v>
      </c>
      <c r="DB376" s="2" t="n">
        <v>100</v>
      </c>
      <c r="DC376" s="2" t="n">
        <v>69.81</v>
      </c>
      <c r="DD376" s="2" t="n">
        <v>94.93</v>
      </c>
      <c r="DE376" s="2" t="n">
        <v>100</v>
      </c>
      <c r="DF376" s="2" t="n">
        <v>69.81</v>
      </c>
      <c r="DG376" s="2" t="n">
        <v>94.93</v>
      </c>
      <c r="DH376" s="2" t="n">
        <v>100</v>
      </c>
      <c r="DI376" s="2" t="n">
        <v>69.81</v>
      </c>
      <c r="DJ376" s="2" t="n">
        <v>94.93</v>
      </c>
      <c r="DK376" s="2" t="n">
        <v>100</v>
      </c>
      <c r="DL376" s="2" t="n">
        <v>69.81</v>
      </c>
      <c r="DM376" s="2" t="n">
        <v>94.93</v>
      </c>
      <c r="DN376" s="2" t="n">
        <v>100</v>
      </c>
      <c r="DO376" s="2" t="n">
        <v>69.81</v>
      </c>
      <c r="DP376" s="2" t="n">
        <v>94.93</v>
      </c>
      <c r="DQ376" s="2" t="n">
        <v>100</v>
      </c>
      <c r="DR376" s="2" t="n">
        <v>69.81</v>
      </c>
      <c r="DS376" s="2" t="n">
        <v>94.93</v>
      </c>
      <c r="DT376" s="2" t="n">
        <v>100</v>
      </c>
      <c r="DU376" s="2" t="n">
        <v>69.81</v>
      </c>
      <c r="DV376" s="2" t="n">
        <v>94.93</v>
      </c>
      <c r="DW376" s="2" t="n">
        <v>100</v>
      </c>
      <c r="DX376" s="2" t="n">
        <v>69.81</v>
      </c>
      <c r="DY376" s="2" t="n">
        <v>94.93</v>
      </c>
      <c r="DZ376" s="2" t="n">
        <v>100</v>
      </c>
      <c r="EA376" s="2" t="n">
        <v>69.81</v>
      </c>
      <c r="EB376" s="2" t="n">
        <v>94.93</v>
      </c>
      <c r="EC376" s="2" t="n">
        <v>100</v>
      </c>
      <c r="ED376" s="2" t="n">
        <v>69.81</v>
      </c>
      <c r="EE376" s="2" t="n">
        <v>94.93</v>
      </c>
      <c r="EF376" s="2" t="n">
        <v>100</v>
      </c>
      <c r="EG376" s="2" t="n">
        <v>69.81</v>
      </c>
      <c r="EH376" s="2" t="n">
        <v>94.93</v>
      </c>
      <c r="EI376" s="2" t="n">
        <v>100</v>
      </c>
      <c r="EJ376" s="2" t="n">
        <v>69.81</v>
      </c>
      <c r="EK376" s="2" t="n">
        <v>94.93</v>
      </c>
      <c r="EL376" s="2" t="n">
        <v>100</v>
      </c>
      <c r="EM376" s="2" t="n">
        <v>69.81</v>
      </c>
      <c r="EN376" s="2" t="n">
        <v>94.93</v>
      </c>
      <c r="EO376" s="2" t="n">
        <v>100</v>
      </c>
      <c r="EP376" s="2" t="n">
        <v>69.81</v>
      </c>
      <c r="EQ376" s="2" t="n">
        <v>94.93</v>
      </c>
      <c r="ER376" s="2" t="n">
        <v>100</v>
      </c>
      <c r="ES376" s="2" t="n">
        <v>69.81</v>
      </c>
      <c r="ET376" s="2" t="n">
        <v>94.93</v>
      </c>
      <c r="EU376" s="2" t="n">
        <v>100</v>
      </c>
      <c r="EV376" s="2" t="n">
        <v>69.81</v>
      </c>
      <c r="EW376" s="2" t="n">
        <v>94.93</v>
      </c>
      <c r="EX376" s="2" t="n">
        <v>100</v>
      </c>
      <c r="EY376" s="2" t="n">
        <v>69.81</v>
      </c>
      <c r="EZ376" s="2" t="n">
        <v>94.93</v>
      </c>
      <c r="FA376" s="2" t="n">
        <v>100</v>
      </c>
      <c r="FB376" s="2" t="n">
        <v>69.81</v>
      </c>
      <c r="FC376" s="2" t="n">
        <v>94.93</v>
      </c>
      <c r="FD376" s="2" t="n">
        <v>100</v>
      </c>
      <c r="FE376" s="2" t="n">
        <v>69.81</v>
      </c>
      <c r="FF376" s="2" t="n">
        <v>94.93</v>
      </c>
      <c r="FG376" s="2" t="n">
        <v>100</v>
      </c>
      <c r="FH376" s="2" t="n">
        <v>69.81</v>
      </c>
      <c r="FI376" s="2" t="n">
        <v>94.93</v>
      </c>
      <c r="FJ376" s="2" t="n">
        <v>100</v>
      </c>
      <c r="FK376" s="2" t="n">
        <v>69.81</v>
      </c>
      <c r="FL376" s="2" t="n">
        <v>94.93</v>
      </c>
      <c r="FM376" s="2" t="n">
        <v>100</v>
      </c>
      <c r="FN376" s="2" t="n">
        <v>69.81</v>
      </c>
      <c r="FO376" s="2" t="n">
        <v>94.93</v>
      </c>
      <c r="FP376" s="2" t="n">
        <v>100</v>
      </c>
      <c r="FQ376" s="2" t="n">
        <v>69.81</v>
      </c>
    </row>
    <row r="377" customFormat="false" ht="15" hidden="false" customHeight="false" outlineLevel="0" collapsed="false">
      <c r="A377" s="2" t="n">
        <v>3</v>
      </c>
      <c r="B377" s="2" t="s">
        <v>1118</v>
      </c>
      <c r="C377" s="2" t="s">
        <v>1119</v>
      </c>
      <c r="D377" s="2" t="s">
        <v>1091</v>
      </c>
      <c r="E377" s="2" t="s">
        <v>1092</v>
      </c>
      <c r="F377" s="2" t="n">
        <v>36531.363011119</v>
      </c>
      <c r="G377" s="2" t="n">
        <v>0</v>
      </c>
      <c r="H377" s="2" t="n">
        <v>36531.363011119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64.35</v>
      </c>
      <c r="CD377" s="2" t="n">
        <v>66.99</v>
      </c>
      <c r="CE377" s="2" t="n">
        <v>66.95</v>
      </c>
      <c r="CF377" s="2" t="n">
        <v>66.74</v>
      </c>
      <c r="CG377" s="2" t="n">
        <v>71.81</v>
      </c>
      <c r="CH377" s="2" t="n">
        <v>69.81</v>
      </c>
      <c r="CI377" s="2" t="n">
        <v>71.46</v>
      </c>
      <c r="CJ377" s="2" t="n">
        <v>76.53</v>
      </c>
      <c r="CK377" s="2" t="n">
        <v>69.81</v>
      </c>
      <c r="CL377" s="2" t="n">
        <v>75.9</v>
      </c>
      <c r="CM377" s="2" t="n">
        <v>80.97</v>
      </c>
      <c r="CN377" s="2" t="n">
        <v>69.81</v>
      </c>
      <c r="CO377" s="2" t="n">
        <v>79.71</v>
      </c>
      <c r="CP377" s="2" t="n">
        <v>84.79</v>
      </c>
      <c r="CQ377" s="2" t="n">
        <v>69.81</v>
      </c>
      <c r="CR377" s="2" t="n">
        <v>84.49</v>
      </c>
      <c r="CS377" s="2" t="n">
        <v>89.56</v>
      </c>
      <c r="CT377" s="2" t="n">
        <v>69.81</v>
      </c>
      <c r="CU377" s="2" t="n">
        <v>88.89</v>
      </c>
      <c r="CV377" s="2" t="n">
        <v>93.96</v>
      </c>
      <c r="CW377" s="2" t="n">
        <v>69.81</v>
      </c>
      <c r="CX377" s="2" t="n">
        <v>94.58</v>
      </c>
      <c r="CY377" s="2" t="n">
        <v>99.65</v>
      </c>
      <c r="CZ377" s="2" t="n">
        <v>69.81</v>
      </c>
      <c r="DA377" s="2" t="n">
        <v>94.93</v>
      </c>
      <c r="DB377" s="2" t="n">
        <v>100</v>
      </c>
      <c r="DC377" s="2" t="n">
        <v>69.81</v>
      </c>
      <c r="DD377" s="2" t="n">
        <v>94.93</v>
      </c>
      <c r="DE377" s="2" t="n">
        <v>100</v>
      </c>
      <c r="DF377" s="2" t="n">
        <v>69.81</v>
      </c>
      <c r="DG377" s="2" t="n">
        <v>94.93</v>
      </c>
      <c r="DH377" s="2" t="n">
        <v>100</v>
      </c>
      <c r="DI377" s="2" t="n">
        <v>69.81</v>
      </c>
      <c r="DJ377" s="2" t="n">
        <v>94.93</v>
      </c>
      <c r="DK377" s="2" t="n">
        <v>100</v>
      </c>
      <c r="DL377" s="2" t="n">
        <v>69.81</v>
      </c>
      <c r="DM377" s="2" t="n">
        <v>94.93</v>
      </c>
      <c r="DN377" s="2" t="n">
        <v>100</v>
      </c>
      <c r="DO377" s="2" t="n">
        <v>69.81</v>
      </c>
      <c r="DP377" s="2" t="n">
        <v>94.93</v>
      </c>
      <c r="DQ377" s="2" t="n">
        <v>100</v>
      </c>
      <c r="DR377" s="2" t="n">
        <v>69.81</v>
      </c>
      <c r="DS377" s="2" t="n">
        <v>94.93</v>
      </c>
      <c r="DT377" s="2" t="n">
        <v>100</v>
      </c>
      <c r="DU377" s="2" t="n">
        <v>69.81</v>
      </c>
      <c r="DV377" s="2" t="n">
        <v>94.93</v>
      </c>
      <c r="DW377" s="2" t="n">
        <v>100</v>
      </c>
      <c r="DX377" s="2" t="n">
        <v>69.81</v>
      </c>
      <c r="DY377" s="2" t="n">
        <v>94.93</v>
      </c>
      <c r="DZ377" s="2" t="n">
        <v>100</v>
      </c>
      <c r="EA377" s="2" t="n">
        <v>69.81</v>
      </c>
      <c r="EB377" s="2" t="n">
        <v>94.93</v>
      </c>
      <c r="EC377" s="2" t="n">
        <v>100</v>
      </c>
      <c r="ED377" s="2" t="n">
        <v>69.81</v>
      </c>
      <c r="EE377" s="2" t="n">
        <v>94.93</v>
      </c>
      <c r="EF377" s="2" t="n">
        <v>100</v>
      </c>
      <c r="EG377" s="2" t="n">
        <v>69.81</v>
      </c>
      <c r="EH377" s="2" t="n">
        <v>94.93</v>
      </c>
      <c r="EI377" s="2" t="n">
        <v>100</v>
      </c>
      <c r="EJ377" s="2" t="n">
        <v>69.81</v>
      </c>
      <c r="EK377" s="2" t="n">
        <v>94.93</v>
      </c>
      <c r="EL377" s="2" t="n">
        <v>100</v>
      </c>
      <c r="EM377" s="2" t="n">
        <v>69.81</v>
      </c>
      <c r="EN377" s="2" t="n">
        <v>94.93</v>
      </c>
      <c r="EO377" s="2" t="n">
        <v>100</v>
      </c>
      <c r="EP377" s="2" t="n">
        <v>69.81</v>
      </c>
      <c r="EQ377" s="2" t="n">
        <v>94.93</v>
      </c>
      <c r="ER377" s="2" t="n">
        <v>100</v>
      </c>
      <c r="ES377" s="2" t="n">
        <v>69.81</v>
      </c>
      <c r="ET377" s="2" t="n">
        <v>94.93</v>
      </c>
      <c r="EU377" s="2" t="n">
        <v>100</v>
      </c>
      <c r="EV377" s="2" t="n">
        <v>69.81</v>
      </c>
      <c r="EW377" s="2" t="n">
        <v>94.93</v>
      </c>
      <c r="EX377" s="2" t="n">
        <v>100</v>
      </c>
      <c r="EY377" s="2" t="n">
        <v>69.81</v>
      </c>
      <c r="EZ377" s="2" t="n">
        <v>94.93</v>
      </c>
      <c r="FA377" s="2" t="n">
        <v>100</v>
      </c>
      <c r="FB377" s="2" t="n">
        <v>69.81</v>
      </c>
      <c r="FC377" s="2" t="n">
        <v>94.93</v>
      </c>
      <c r="FD377" s="2" t="n">
        <v>100</v>
      </c>
      <c r="FE377" s="2" t="n">
        <v>69.81</v>
      </c>
      <c r="FF377" s="2" t="n">
        <v>94.93</v>
      </c>
      <c r="FG377" s="2" t="n">
        <v>100</v>
      </c>
      <c r="FH377" s="2" t="n">
        <v>69.81</v>
      </c>
      <c r="FI377" s="2" t="n">
        <v>94.93</v>
      </c>
      <c r="FJ377" s="2" t="n">
        <v>100</v>
      </c>
      <c r="FK377" s="2" t="n">
        <v>69.81</v>
      </c>
      <c r="FL377" s="2" t="n">
        <v>94.93</v>
      </c>
      <c r="FM377" s="2" t="n">
        <v>100</v>
      </c>
      <c r="FN377" s="2" t="n">
        <v>69.81</v>
      </c>
      <c r="FO377" s="2" t="n">
        <v>94.93</v>
      </c>
      <c r="FP377" s="2" t="n">
        <v>100</v>
      </c>
      <c r="FQ377" s="2" t="n">
        <v>69.81</v>
      </c>
    </row>
    <row r="378" customFormat="false" ht="15" hidden="false" customHeight="false" outlineLevel="0" collapsed="false">
      <c r="A378" s="2" t="n">
        <v>3</v>
      </c>
      <c r="B378" s="2" t="s">
        <v>1120</v>
      </c>
      <c r="C378" s="2" t="s">
        <v>1121</v>
      </c>
      <c r="D378" s="2" t="s">
        <v>1091</v>
      </c>
      <c r="E378" s="2" t="s">
        <v>1092</v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64.35</v>
      </c>
      <c r="CD378" s="2" t="n">
        <v>66.99</v>
      </c>
      <c r="CE378" s="2" t="n">
        <v>66.95</v>
      </c>
      <c r="CF378" s="2" t="n">
        <v>66.74</v>
      </c>
      <c r="CG378" s="2" t="n">
        <v>71.81</v>
      </c>
      <c r="CH378" s="2" t="n">
        <v>69.81</v>
      </c>
      <c r="CI378" s="2" t="n">
        <v>71.46</v>
      </c>
      <c r="CJ378" s="2" t="n">
        <v>76.53</v>
      </c>
      <c r="CK378" s="2" t="n">
        <v>69.81</v>
      </c>
      <c r="CL378" s="2" t="n">
        <v>75.9</v>
      </c>
      <c r="CM378" s="2" t="n">
        <v>80.97</v>
      </c>
      <c r="CN378" s="2" t="n">
        <v>69.81</v>
      </c>
      <c r="CO378" s="2" t="n">
        <v>79.71</v>
      </c>
      <c r="CP378" s="2" t="n">
        <v>84.79</v>
      </c>
      <c r="CQ378" s="2" t="n">
        <v>69.81</v>
      </c>
      <c r="CR378" s="2" t="n">
        <v>84.49</v>
      </c>
      <c r="CS378" s="2" t="n">
        <v>89.56</v>
      </c>
      <c r="CT378" s="2" t="n">
        <v>69.81</v>
      </c>
      <c r="CU378" s="2" t="n">
        <v>88.89</v>
      </c>
      <c r="CV378" s="2" t="n">
        <v>93.96</v>
      </c>
      <c r="CW378" s="2" t="n">
        <v>69.81</v>
      </c>
      <c r="CX378" s="2" t="n">
        <v>94.58</v>
      </c>
      <c r="CY378" s="2" t="n">
        <v>99.65</v>
      </c>
      <c r="CZ378" s="2" t="n">
        <v>69.81</v>
      </c>
      <c r="DA378" s="2" t="n">
        <v>94.93</v>
      </c>
      <c r="DB378" s="2" t="n">
        <v>100</v>
      </c>
      <c r="DC378" s="2" t="n">
        <v>69.81</v>
      </c>
      <c r="DD378" s="2" t="n">
        <v>94.93</v>
      </c>
      <c r="DE378" s="2" t="n">
        <v>100</v>
      </c>
      <c r="DF378" s="2" t="n">
        <v>69.81</v>
      </c>
      <c r="DG378" s="2" t="n">
        <v>94.93</v>
      </c>
      <c r="DH378" s="2" t="n">
        <v>100</v>
      </c>
      <c r="DI378" s="2" t="n">
        <v>69.81</v>
      </c>
      <c r="DJ378" s="2" t="n">
        <v>94.93</v>
      </c>
      <c r="DK378" s="2" t="n">
        <v>100</v>
      </c>
      <c r="DL378" s="2" t="n">
        <v>69.81</v>
      </c>
      <c r="DM378" s="2" t="n">
        <v>94.93</v>
      </c>
      <c r="DN378" s="2" t="n">
        <v>100</v>
      </c>
      <c r="DO378" s="2" t="n">
        <v>69.81</v>
      </c>
      <c r="DP378" s="2" t="n">
        <v>94.93</v>
      </c>
      <c r="DQ378" s="2" t="n">
        <v>100</v>
      </c>
      <c r="DR378" s="2" t="n">
        <v>69.81</v>
      </c>
      <c r="DS378" s="2" t="n">
        <v>94.93</v>
      </c>
      <c r="DT378" s="2" t="n">
        <v>100</v>
      </c>
      <c r="DU378" s="2" t="n">
        <v>69.81</v>
      </c>
      <c r="DV378" s="2" t="n">
        <v>94.93</v>
      </c>
      <c r="DW378" s="2" t="n">
        <v>100</v>
      </c>
      <c r="DX378" s="2" t="n">
        <v>69.81</v>
      </c>
      <c r="DY378" s="2" t="n">
        <v>94.93</v>
      </c>
      <c r="DZ378" s="2" t="n">
        <v>100</v>
      </c>
      <c r="EA378" s="2" t="n">
        <v>69.81</v>
      </c>
      <c r="EB378" s="2" t="n">
        <v>94.93</v>
      </c>
      <c r="EC378" s="2" t="n">
        <v>100</v>
      </c>
      <c r="ED378" s="2" t="n">
        <v>69.81</v>
      </c>
      <c r="EE378" s="2" t="n">
        <v>94.93</v>
      </c>
      <c r="EF378" s="2" t="n">
        <v>100</v>
      </c>
      <c r="EG378" s="2" t="n">
        <v>69.81</v>
      </c>
      <c r="EH378" s="2" t="n">
        <v>94.93</v>
      </c>
      <c r="EI378" s="2" t="n">
        <v>100</v>
      </c>
      <c r="EJ378" s="2" t="n">
        <v>69.81</v>
      </c>
      <c r="EK378" s="2" t="n">
        <v>94.93</v>
      </c>
      <c r="EL378" s="2" t="n">
        <v>100</v>
      </c>
      <c r="EM378" s="2" t="n">
        <v>69.81</v>
      </c>
      <c r="EN378" s="2" t="n">
        <v>94.93</v>
      </c>
      <c r="EO378" s="2" t="n">
        <v>100</v>
      </c>
      <c r="EP378" s="2" t="n">
        <v>69.81</v>
      </c>
      <c r="EQ378" s="2" t="n">
        <v>94.93</v>
      </c>
      <c r="ER378" s="2" t="n">
        <v>100</v>
      </c>
      <c r="ES378" s="2" t="n">
        <v>69.81</v>
      </c>
      <c r="ET378" s="2" t="n">
        <v>94.93</v>
      </c>
      <c r="EU378" s="2" t="n">
        <v>100</v>
      </c>
      <c r="EV378" s="2" t="n">
        <v>69.81</v>
      </c>
      <c r="EW378" s="2" t="n">
        <v>94.93</v>
      </c>
      <c r="EX378" s="2" t="n">
        <v>100</v>
      </c>
      <c r="EY378" s="2" t="n">
        <v>69.81</v>
      </c>
      <c r="EZ378" s="2" t="n">
        <v>94.93</v>
      </c>
      <c r="FA378" s="2" t="n">
        <v>100</v>
      </c>
      <c r="FB378" s="2" t="n">
        <v>69.81</v>
      </c>
      <c r="FC378" s="2" t="n">
        <v>94.93</v>
      </c>
      <c r="FD378" s="2" t="n">
        <v>100</v>
      </c>
      <c r="FE378" s="2" t="n">
        <v>69.81</v>
      </c>
      <c r="FF378" s="2" t="n">
        <v>94.93</v>
      </c>
      <c r="FG378" s="2" t="n">
        <v>100</v>
      </c>
      <c r="FH378" s="2" t="n">
        <v>69.81</v>
      </c>
      <c r="FI378" s="2" t="n">
        <v>94.93</v>
      </c>
      <c r="FJ378" s="2" t="n">
        <v>100</v>
      </c>
      <c r="FK378" s="2" t="n">
        <v>69.81</v>
      </c>
      <c r="FL378" s="2" t="n">
        <v>94.93</v>
      </c>
      <c r="FM378" s="2" t="n">
        <v>100</v>
      </c>
      <c r="FN378" s="2" t="n">
        <v>69.81</v>
      </c>
      <c r="FO378" s="2" t="n">
        <v>94.93</v>
      </c>
      <c r="FP378" s="2" t="n">
        <v>100</v>
      </c>
      <c r="FQ378" s="2" t="n">
        <v>69.81</v>
      </c>
    </row>
    <row r="379" customFormat="false" ht="15" hidden="false" customHeight="false" outlineLevel="0" collapsed="false">
      <c r="A379" s="2" t="n">
        <v>1</v>
      </c>
      <c r="B379" s="2" t="s">
        <v>168</v>
      </c>
      <c r="C379" s="2" t="s">
        <v>208</v>
      </c>
      <c r="D379" s="2" t="s">
        <v>1122</v>
      </c>
      <c r="E379" s="2" t="s">
        <v>1123</v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 customFormat="false" ht="15" hidden="false" customHeight="false" outlineLevel="0" collapsed="false">
      <c r="A380" s="2" t="n">
        <v>2</v>
      </c>
      <c r="B380" s="2" t="s">
        <v>1124</v>
      </c>
      <c r="C380" s="2" t="s">
        <v>1125</v>
      </c>
      <c r="D380" s="2" t="s">
        <v>1122</v>
      </c>
      <c r="E380" s="2" t="s">
        <v>1123</v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 customFormat="false" ht="15" hidden="false" customHeight="false" outlineLevel="0" collapsed="false">
      <c r="A381" s="2" t="n">
        <v>3</v>
      </c>
      <c r="B381" s="2" t="s">
        <v>1126</v>
      </c>
      <c r="C381" s="2" t="s">
        <v>1127</v>
      </c>
      <c r="D381" s="2" t="s">
        <v>1122</v>
      </c>
      <c r="E381" s="2" t="s">
        <v>1123</v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 customFormat="false" ht="15" hidden="false" customHeight="false" outlineLevel="0" collapsed="false">
      <c r="A382" s="2" t="n">
        <v>3</v>
      </c>
      <c r="B382" s="2" t="s">
        <v>1128</v>
      </c>
      <c r="C382" s="2" t="s">
        <v>1129</v>
      </c>
      <c r="D382" s="2" t="s">
        <v>1122</v>
      </c>
      <c r="E382" s="2" t="s">
        <v>1123</v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 customFormat="false" ht="15" hidden="false" customHeight="false" outlineLevel="0" collapsed="false">
      <c r="A383" s="2" t="n">
        <v>1</v>
      </c>
      <c r="B383" s="2" t="s">
        <v>170</v>
      </c>
      <c r="C383" s="2" t="s">
        <v>169</v>
      </c>
      <c r="D383" s="2" t="s">
        <v>1130</v>
      </c>
      <c r="E383" s="2" t="s">
        <v>1131</v>
      </c>
      <c r="F383" s="2" t="n">
        <v>3009694.15810351</v>
      </c>
      <c r="G383" s="2" t="n">
        <v>0</v>
      </c>
      <c r="H383" s="2" t="n">
        <v>3009694.15810351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93.1</v>
      </c>
      <c r="DL383" s="2" t="n">
        <v>35.77</v>
      </c>
      <c r="DM383" s="2" t="n">
        <v>94.76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95.71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 customFormat="false" ht="15" hidden="false" customHeight="false" outlineLevel="0" collapsed="false">
      <c r="A384" s="2" t="n">
        <v>2</v>
      </c>
      <c r="B384" s="2" t="s">
        <v>1132</v>
      </c>
      <c r="C384" s="2" t="s">
        <v>1133</v>
      </c>
      <c r="D384" s="2" t="s">
        <v>1130</v>
      </c>
      <c r="E384" s="2" t="s">
        <v>1131</v>
      </c>
      <c r="F384" s="2" t="n">
        <v>1844311.06880389</v>
      </c>
      <c r="G384" s="2" t="n">
        <v>0</v>
      </c>
      <c r="H384" s="2" t="n">
        <v>1844311.06880389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66.07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90.21</v>
      </c>
      <c r="DH384" s="2" t="n">
        <v>90.21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</v>
      </c>
      <c r="DN384" s="2" t="n">
        <v>95.68</v>
      </c>
      <c r="DO384" s="2" t="n">
        <v>37.72</v>
      </c>
      <c r="DP384" s="2" t="n">
        <v>95.68</v>
      </c>
      <c r="DQ384" s="2" t="n">
        <v>95.68</v>
      </c>
      <c r="DR384" s="2" t="n">
        <v>37.72</v>
      </c>
      <c r="DS384" s="2" t="n">
        <v>95.68</v>
      </c>
      <c r="DT384" s="2" t="n">
        <v>95.68</v>
      </c>
      <c r="DU384" s="2" t="n">
        <v>37.72</v>
      </c>
      <c r="DV384" s="2" t="n">
        <v>95.68</v>
      </c>
      <c r="DW384" s="2" t="n">
        <v>95.68</v>
      </c>
      <c r="DX384" s="2" t="n">
        <v>37.72</v>
      </c>
      <c r="DY384" s="2" t="n">
        <v>95.68</v>
      </c>
      <c r="DZ384" s="2" t="n">
        <v>95.68</v>
      </c>
      <c r="EA384" s="2" t="n">
        <v>37.72</v>
      </c>
      <c r="EB384" s="2" t="n">
        <v>95.68</v>
      </c>
      <c r="EC384" s="2" t="n">
        <v>95.68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 customFormat="false" ht="15" hidden="false" customHeight="false" outlineLevel="0" collapsed="false">
      <c r="A385" s="2" t="n">
        <v>3</v>
      </c>
      <c r="B385" s="2" t="s">
        <v>1134</v>
      </c>
      <c r="C385" s="2" t="s">
        <v>1135</v>
      </c>
      <c r="D385" s="2" t="s">
        <v>1130</v>
      </c>
      <c r="E385" s="2" t="s">
        <v>1131</v>
      </c>
      <c r="F385" s="2" t="n">
        <v>187878.180185594</v>
      </c>
      <c r="G385" s="2" t="n">
        <v>0</v>
      </c>
      <c r="H385" s="2" t="n">
        <v>187878.180185594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66.07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90.21</v>
      </c>
      <c r="DH385" s="2" t="n">
        <v>90.21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</v>
      </c>
      <c r="DN385" s="2" t="n">
        <v>95.68</v>
      </c>
      <c r="DO385" s="2" t="n">
        <v>37.72</v>
      </c>
      <c r="DP385" s="2" t="n">
        <v>95.68</v>
      </c>
      <c r="DQ385" s="2" t="n">
        <v>95.68</v>
      </c>
      <c r="DR385" s="2" t="n">
        <v>37.72</v>
      </c>
      <c r="DS385" s="2" t="n">
        <v>95.68</v>
      </c>
      <c r="DT385" s="2" t="n">
        <v>95.68</v>
      </c>
      <c r="DU385" s="2" t="n">
        <v>37.72</v>
      </c>
      <c r="DV385" s="2" t="n">
        <v>95.68</v>
      </c>
      <c r="DW385" s="2" t="n">
        <v>95.68</v>
      </c>
      <c r="DX385" s="2" t="n">
        <v>37.72</v>
      </c>
      <c r="DY385" s="2" t="n">
        <v>95.68</v>
      </c>
      <c r="DZ385" s="2" t="n">
        <v>95.68</v>
      </c>
      <c r="EA385" s="2" t="n">
        <v>37.72</v>
      </c>
      <c r="EB385" s="2" t="n">
        <v>95.68</v>
      </c>
      <c r="EC385" s="2" t="n">
        <v>95.68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 customFormat="false" ht="15" hidden="false" customHeight="false" outlineLevel="0" collapsed="false">
      <c r="A386" s="2" t="n">
        <v>4</v>
      </c>
      <c r="B386" s="2" t="s">
        <v>1136</v>
      </c>
      <c r="C386" s="2" t="s">
        <v>939</v>
      </c>
      <c r="D386" s="2" t="s">
        <v>1130</v>
      </c>
      <c r="E386" s="2" t="s">
        <v>1131</v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66.07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90.21</v>
      </c>
      <c r="DH386" s="2" t="n">
        <v>90.21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</v>
      </c>
      <c r="DN386" s="2" t="n">
        <v>95.68</v>
      </c>
      <c r="DO386" s="2" t="n">
        <v>37.72</v>
      </c>
      <c r="DP386" s="2" t="n">
        <v>95.68</v>
      </c>
      <c r="DQ386" s="2" t="n">
        <v>95.68</v>
      </c>
      <c r="DR386" s="2" t="n">
        <v>37.72</v>
      </c>
      <c r="DS386" s="2" t="n">
        <v>95.68</v>
      </c>
      <c r="DT386" s="2" t="n">
        <v>95.68</v>
      </c>
      <c r="DU386" s="2" t="n">
        <v>37.72</v>
      </c>
      <c r="DV386" s="2" t="n">
        <v>95.68</v>
      </c>
      <c r="DW386" s="2" t="n">
        <v>95.68</v>
      </c>
      <c r="DX386" s="2" t="n">
        <v>37.72</v>
      </c>
      <c r="DY386" s="2" t="n">
        <v>95.68</v>
      </c>
      <c r="DZ386" s="2" t="n">
        <v>95.68</v>
      </c>
      <c r="EA386" s="2" t="n">
        <v>37.72</v>
      </c>
      <c r="EB386" s="2" t="n">
        <v>95.68</v>
      </c>
      <c r="EC386" s="2" t="n">
        <v>95.68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 customFormat="false" ht="15" hidden="false" customHeight="false" outlineLevel="0" collapsed="false">
      <c r="A387" s="2" t="n">
        <v>4</v>
      </c>
      <c r="B387" s="2" t="s">
        <v>1137</v>
      </c>
      <c r="C387" s="2" t="s">
        <v>941</v>
      </c>
      <c r="D387" s="2" t="s">
        <v>1130</v>
      </c>
      <c r="E387" s="2" t="s">
        <v>1131</v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66.07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90.21</v>
      </c>
      <c r="DH387" s="2" t="n">
        <v>90.21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</v>
      </c>
      <c r="DN387" s="2" t="n">
        <v>95.68</v>
      </c>
      <c r="DO387" s="2" t="n">
        <v>37.72</v>
      </c>
      <c r="DP387" s="2" t="n">
        <v>95.68</v>
      </c>
      <c r="DQ387" s="2" t="n">
        <v>95.68</v>
      </c>
      <c r="DR387" s="2" t="n">
        <v>37.72</v>
      </c>
      <c r="DS387" s="2" t="n">
        <v>95.68</v>
      </c>
      <c r="DT387" s="2" t="n">
        <v>95.68</v>
      </c>
      <c r="DU387" s="2" t="n">
        <v>37.72</v>
      </c>
      <c r="DV387" s="2" t="n">
        <v>95.68</v>
      </c>
      <c r="DW387" s="2" t="n">
        <v>95.68</v>
      </c>
      <c r="DX387" s="2" t="n">
        <v>37.72</v>
      </c>
      <c r="DY387" s="2" t="n">
        <v>95.68</v>
      </c>
      <c r="DZ387" s="2" t="n">
        <v>95.68</v>
      </c>
      <c r="EA387" s="2" t="n">
        <v>37.72</v>
      </c>
      <c r="EB387" s="2" t="n">
        <v>95.68</v>
      </c>
      <c r="EC387" s="2" t="n">
        <v>95.68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 customFormat="false" ht="15" hidden="false" customHeight="false" outlineLevel="0" collapsed="false">
      <c r="A388" s="2" t="n">
        <v>4</v>
      </c>
      <c r="B388" s="2" t="s">
        <v>1138</v>
      </c>
      <c r="C388" s="2" t="s">
        <v>943</v>
      </c>
      <c r="D388" s="2" t="s">
        <v>1130</v>
      </c>
      <c r="E388" s="2" t="s">
        <v>1131</v>
      </c>
      <c r="F388" s="2" t="n">
        <v>3094.66550829886</v>
      </c>
      <c r="G388" s="2" t="n">
        <v>0</v>
      </c>
      <c r="H388" s="2" t="n">
        <v>3094.66550829886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66.07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90.21</v>
      </c>
      <c r="DH388" s="2" t="n">
        <v>90.21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</v>
      </c>
      <c r="DN388" s="2" t="n">
        <v>95.68</v>
      </c>
      <c r="DO388" s="2" t="n">
        <v>37.72</v>
      </c>
      <c r="DP388" s="2" t="n">
        <v>95.68</v>
      </c>
      <c r="DQ388" s="2" t="n">
        <v>95.68</v>
      </c>
      <c r="DR388" s="2" t="n">
        <v>37.72</v>
      </c>
      <c r="DS388" s="2" t="n">
        <v>95.68</v>
      </c>
      <c r="DT388" s="2" t="n">
        <v>95.68</v>
      </c>
      <c r="DU388" s="2" t="n">
        <v>37.72</v>
      </c>
      <c r="DV388" s="2" t="n">
        <v>95.68</v>
      </c>
      <c r="DW388" s="2" t="n">
        <v>95.68</v>
      </c>
      <c r="DX388" s="2" t="n">
        <v>37.72</v>
      </c>
      <c r="DY388" s="2" t="n">
        <v>95.68</v>
      </c>
      <c r="DZ388" s="2" t="n">
        <v>95.68</v>
      </c>
      <c r="EA388" s="2" t="n">
        <v>37.72</v>
      </c>
      <c r="EB388" s="2" t="n">
        <v>95.68</v>
      </c>
      <c r="EC388" s="2" t="n">
        <v>95.68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 customFormat="false" ht="15" hidden="false" customHeight="false" outlineLevel="0" collapsed="false">
      <c r="A389" s="2" t="n">
        <v>4</v>
      </c>
      <c r="B389" s="2" t="s">
        <v>1139</v>
      </c>
      <c r="C389" s="2" t="s">
        <v>1140</v>
      </c>
      <c r="D389" s="2" t="s">
        <v>1130</v>
      </c>
      <c r="E389" s="2" t="s">
        <v>1131</v>
      </c>
      <c r="F389" s="2" t="n">
        <v>8555.22380219151</v>
      </c>
      <c r="G389" s="2" t="n">
        <v>0</v>
      </c>
      <c r="H389" s="2" t="n">
        <v>8555.22380219151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66.07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90.21</v>
      </c>
      <c r="DH389" s="2" t="n">
        <v>90.21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</v>
      </c>
      <c r="DN389" s="2" t="n">
        <v>95.68</v>
      </c>
      <c r="DO389" s="2" t="n">
        <v>37.72</v>
      </c>
      <c r="DP389" s="2" t="n">
        <v>95.68</v>
      </c>
      <c r="DQ389" s="2" t="n">
        <v>95.68</v>
      </c>
      <c r="DR389" s="2" t="n">
        <v>37.72</v>
      </c>
      <c r="DS389" s="2" t="n">
        <v>95.68</v>
      </c>
      <c r="DT389" s="2" t="n">
        <v>95.68</v>
      </c>
      <c r="DU389" s="2" t="n">
        <v>37.72</v>
      </c>
      <c r="DV389" s="2" t="n">
        <v>95.68</v>
      </c>
      <c r="DW389" s="2" t="n">
        <v>95.68</v>
      </c>
      <c r="DX389" s="2" t="n">
        <v>37.72</v>
      </c>
      <c r="DY389" s="2" t="n">
        <v>95.68</v>
      </c>
      <c r="DZ389" s="2" t="n">
        <v>95.68</v>
      </c>
      <c r="EA389" s="2" t="n">
        <v>37.72</v>
      </c>
      <c r="EB389" s="2" t="n">
        <v>95.68</v>
      </c>
      <c r="EC389" s="2" t="n">
        <v>95.68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 customFormat="false" ht="15" hidden="false" customHeight="false" outlineLevel="0" collapsed="false">
      <c r="A390" s="2" t="n">
        <v>3</v>
      </c>
      <c r="B390" s="2" t="s">
        <v>1141</v>
      </c>
      <c r="C390" s="2" t="s">
        <v>1142</v>
      </c>
      <c r="D390" s="2" t="s">
        <v>1130</v>
      </c>
      <c r="E390" s="2" t="s">
        <v>1131</v>
      </c>
      <c r="F390" s="2" t="n">
        <v>820616.852026605</v>
      </c>
      <c r="G390" s="2" t="n">
        <v>0</v>
      </c>
      <c r="H390" s="2" t="n">
        <v>820616.852026605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66.07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90.21</v>
      </c>
      <c r="DH390" s="2" t="n">
        <v>90.21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</v>
      </c>
      <c r="DN390" s="2" t="n">
        <v>95.68</v>
      </c>
      <c r="DO390" s="2" t="n">
        <v>37.72</v>
      </c>
      <c r="DP390" s="2" t="n">
        <v>95.68</v>
      </c>
      <c r="DQ390" s="2" t="n">
        <v>95.68</v>
      </c>
      <c r="DR390" s="2" t="n">
        <v>37.72</v>
      </c>
      <c r="DS390" s="2" t="n">
        <v>95.68</v>
      </c>
      <c r="DT390" s="2" t="n">
        <v>95.68</v>
      </c>
      <c r="DU390" s="2" t="n">
        <v>37.72</v>
      </c>
      <c r="DV390" s="2" t="n">
        <v>95.68</v>
      </c>
      <c r="DW390" s="2" t="n">
        <v>95.68</v>
      </c>
      <c r="DX390" s="2" t="n">
        <v>37.72</v>
      </c>
      <c r="DY390" s="2" t="n">
        <v>95.68</v>
      </c>
      <c r="DZ390" s="2" t="n">
        <v>95.68</v>
      </c>
      <c r="EA390" s="2" t="n">
        <v>37.72</v>
      </c>
      <c r="EB390" s="2" t="n">
        <v>95.68</v>
      </c>
      <c r="EC390" s="2" t="n">
        <v>95.68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 customFormat="false" ht="15" hidden="false" customHeight="false" outlineLevel="0" collapsed="false">
      <c r="A391" s="2" t="n">
        <v>4</v>
      </c>
      <c r="B391" s="2" t="s">
        <v>1143</v>
      </c>
      <c r="C391" s="2" t="s">
        <v>1144</v>
      </c>
      <c r="D391" s="2" t="s">
        <v>1130</v>
      </c>
      <c r="E391" s="2" t="s">
        <v>1131</v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66.07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90.21</v>
      </c>
      <c r="DH391" s="2" t="n">
        <v>90.21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</v>
      </c>
      <c r="DN391" s="2" t="n">
        <v>95.68</v>
      </c>
      <c r="DO391" s="2" t="n">
        <v>37.72</v>
      </c>
      <c r="DP391" s="2" t="n">
        <v>95.68</v>
      </c>
      <c r="DQ391" s="2" t="n">
        <v>95.68</v>
      </c>
      <c r="DR391" s="2" t="n">
        <v>37.72</v>
      </c>
      <c r="DS391" s="2" t="n">
        <v>95.68</v>
      </c>
      <c r="DT391" s="2" t="n">
        <v>95.68</v>
      </c>
      <c r="DU391" s="2" t="n">
        <v>37.72</v>
      </c>
      <c r="DV391" s="2" t="n">
        <v>95.68</v>
      </c>
      <c r="DW391" s="2" t="n">
        <v>95.68</v>
      </c>
      <c r="DX391" s="2" t="n">
        <v>37.72</v>
      </c>
      <c r="DY391" s="2" t="n">
        <v>95.68</v>
      </c>
      <c r="DZ391" s="2" t="n">
        <v>95.68</v>
      </c>
      <c r="EA391" s="2" t="n">
        <v>37.72</v>
      </c>
      <c r="EB391" s="2" t="n">
        <v>95.68</v>
      </c>
      <c r="EC391" s="2" t="n">
        <v>95.68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 customFormat="false" ht="15" hidden="false" customHeight="false" outlineLevel="0" collapsed="false">
      <c r="A392" s="2" t="n">
        <v>4</v>
      </c>
      <c r="B392" s="2" t="s">
        <v>1145</v>
      </c>
      <c r="C392" s="2" t="s">
        <v>1146</v>
      </c>
      <c r="D392" s="2" t="s">
        <v>1130</v>
      </c>
      <c r="E392" s="2" t="s">
        <v>1131</v>
      </c>
      <c r="F392" s="2" t="n">
        <v>692359.725331968</v>
      </c>
      <c r="G392" s="2" t="n">
        <v>0</v>
      </c>
      <c r="H392" s="2" t="n">
        <v>692359.725331968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66.07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90.21</v>
      </c>
      <c r="DH392" s="2" t="n">
        <v>90.21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</v>
      </c>
      <c r="DN392" s="2" t="n">
        <v>95.68</v>
      </c>
      <c r="DO392" s="2" t="n">
        <v>37.72</v>
      </c>
      <c r="DP392" s="2" t="n">
        <v>95.68</v>
      </c>
      <c r="DQ392" s="2" t="n">
        <v>95.68</v>
      </c>
      <c r="DR392" s="2" t="n">
        <v>37.72</v>
      </c>
      <c r="DS392" s="2" t="n">
        <v>95.68</v>
      </c>
      <c r="DT392" s="2" t="n">
        <v>95.68</v>
      </c>
      <c r="DU392" s="2" t="n">
        <v>37.72</v>
      </c>
      <c r="DV392" s="2" t="n">
        <v>95.68</v>
      </c>
      <c r="DW392" s="2" t="n">
        <v>95.68</v>
      </c>
      <c r="DX392" s="2" t="n">
        <v>37.72</v>
      </c>
      <c r="DY392" s="2" t="n">
        <v>95.68</v>
      </c>
      <c r="DZ392" s="2" t="n">
        <v>95.68</v>
      </c>
      <c r="EA392" s="2" t="n">
        <v>37.72</v>
      </c>
      <c r="EB392" s="2" t="n">
        <v>95.68</v>
      </c>
      <c r="EC392" s="2" t="n">
        <v>95.68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 customFormat="false" ht="15" hidden="false" customHeight="false" outlineLevel="0" collapsed="false">
      <c r="A393" s="2" t="n">
        <v>4</v>
      </c>
      <c r="B393" s="2" t="s">
        <v>1147</v>
      </c>
      <c r="C393" s="2" t="s">
        <v>943</v>
      </c>
      <c r="D393" s="2" t="s">
        <v>1130</v>
      </c>
      <c r="E393" s="2" t="s">
        <v>1131</v>
      </c>
      <c r="F393" s="2" t="n">
        <v>18964.1102348554</v>
      </c>
      <c r="G393" s="2" t="n">
        <v>0</v>
      </c>
      <c r="H393" s="2" t="n">
        <v>18964.1102348554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66.07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90.21</v>
      </c>
      <c r="DH393" s="2" t="n">
        <v>90.21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</v>
      </c>
      <c r="DN393" s="2" t="n">
        <v>95.68</v>
      </c>
      <c r="DO393" s="2" t="n">
        <v>37.72</v>
      </c>
      <c r="DP393" s="2" t="n">
        <v>95.68</v>
      </c>
      <c r="DQ393" s="2" t="n">
        <v>95.68</v>
      </c>
      <c r="DR393" s="2" t="n">
        <v>37.72</v>
      </c>
      <c r="DS393" s="2" t="n">
        <v>95.68</v>
      </c>
      <c r="DT393" s="2" t="n">
        <v>95.68</v>
      </c>
      <c r="DU393" s="2" t="n">
        <v>37.72</v>
      </c>
      <c r="DV393" s="2" t="n">
        <v>95.68</v>
      </c>
      <c r="DW393" s="2" t="n">
        <v>95.68</v>
      </c>
      <c r="DX393" s="2" t="n">
        <v>37.72</v>
      </c>
      <c r="DY393" s="2" t="n">
        <v>95.68</v>
      </c>
      <c r="DZ393" s="2" t="n">
        <v>95.68</v>
      </c>
      <c r="EA393" s="2" t="n">
        <v>37.72</v>
      </c>
      <c r="EB393" s="2" t="n">
        <v>95.68</v>
      </c>
      <c r="EC393" s="2" t="n">
        <v>95.68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 customFormat="false" ht="15" hidden="false" customHeight="false" outlineLevel="0" collapsed="false">
      <c r="A394" s="2" t="n">
        <v>4</v>
      </c>
      <c r="B394" s="2" t="s">
        <v>1148</v>
      </c>
      <c r="C394" s="2" t="s">
        <v>1140</v>
      </c>
      <c r="D394" s="2" t="s">
        <v>1130</v>
      </c>
      <c r="E394" s="2" t="s">
        <v>1131</v>
      </c>
      <c r="F394" s="2" t="n">
        <v>30066.660960737</v>
      </c>
      <c r="G394" s="2" t="n">
        <v>0</v>
      </c>
      <c r="H394" s="2" t="n">
        <v>30066.660960737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66.07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90.21</v>
      </c>
      <c r="DH394" s="2" t="n">
        <v>90.21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</v>
      </c>
      <c r="DN394" s="2" t="n">
        <v>95.68</v>
      </c>
      <c r="DO394" s="2" t="n">
        <v>37.72</v>
      </c>
      <c r="DP394" s="2" t="n">
        <v>95.68</v>
      </c>
      <c r="DQ394" s="2" t="n">
        <v>95.68</v>
      </c>
      <c r="DR394" s="2" t="n">
        <v>37.72</v>
      </c>
      <c r="DS394" s="2" t="n">
        <v>95.68</v>
      </c>
      <c r="DT394" s="2" t="n">
        <v>95.68</v>
      </c>
      <c r="DU394" s="2" t="n">
        <v>37.72</v>
      </c>
      <c r="DV394" s="2" t="n">
        <v>95.68</v>
      </c>
      <c r="DW394" s="2" t="n">
        <v>95.68</v>
      </c>
      <c r="DX394" s="2" t="n">
        <v>37.72</v>
      </c>
      <c r="DY394" s="2" t="n">
        <v>95.68</v>
      </c>
      <c r="DZ394" s="2" t="n">
        <v>95.68</v>
      </c>
      <c r="EA394" s="2" t="n">
        <v>37.72</v>
      </c>
      <c r="EB394" s="2" t="n">
        <v>95.68</v>
      </c>
      <c r="EC394" s="2" t="n">
        <v>95.68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 customFormat="false" ht="15" hidden="false" customHeight="false" outlineLevel="0" collapsed="false">
      <c r="A395" s="2" t="n">
        <v>3</v>
      </c>
      <c r="B395" s="2" t="s">
        <v>1149</v>
      </c>
      <c r="C395" s="2" t="s">
        <v>1150</v>
      </c>
      <c r="D395" s="2" t="s">
        <v>1130</v>
      </c>
      <c r="E395" s="2" t="s">
        <v>1131</v>
      </c>
      <c r="F395" s="2" t="n">
        <v>835816.036591689</v>
      </c>
      <c r="G395" s="2" t="n">
        <v>0</v>
      </c>
      <c r="H395" s="2" t="n">
        <v>835816.036591689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66.07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90.21</v>
      </c>
      <c r="DH395" s="2" t="n">
        <v>90.21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</v>
      </c>
      <c r="DN395" s="2" t="n">
        <v>95.68</v>
      </c>
      <c r="DO395" s="2" t="n">
        <v>37.72</v>
      </c>
      <c r="DP395" s="2" t="n">
        <v>95.68</v>
      </c>
      <c r="DQ395" s="2" t="n">
        <v>95.68</v>
      </c>
      <c r="DR395" s="2" t="n">
        <v>37.72</v>
      </c>
      <c r="DS395" s="2" t="n">
        <v>95.68</v>
      </c>
      <c r="DT395" s="2" t="n">
        <v>95.68</v>
      </c>
      <c r="DU395" s="2" t="n">
        <v>37.72</v>
      </c>
      <c r="DV395" s="2" t="n">
        <v>95.68</v>
      </c>
      <c r="DW395" s="2" t="n">
        <v>95.68</v>
      </c>
      <c r="DX395" s="2" t="n">
        <v>37.72</v>
      </c>
      <c r="DY395" s="2" t="n">
        <v>95.68</v>
      </c>
      <c r="DZ395" s="2" t="n">
        <v>95.68</v>
      </c>
      <c r="EA395" s="2" t="n">
        <v>37.72</v>
      </c>
      <c r="EB395" s="2" t="n">
        <v>95.68</v>
      </c>
      <c r="EC395" s="2" t="n">
        <v>95.68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 customFormat="false" ht="15" hidden="false" customHeight="false" outlineLevel="0" collapsed="false">
      <c r="A396" s="2" t="n">
        <v>4</v>
      </c>
      <c r="B396" s="2" t="s">
        <v>1151</v>
      </c>
      <c r="C396" s="2" t="s">
        <v>1152</v>
      </c>
      <c r="D396" s="2" t="s">
        <v>1130</v>
      </c>
      <c r="E396" s="2" t="s">
        <v>1131</v>
      </c>
      <c r="F396" s="2" t="n">
        <v>95036.987684508</v>
      </c>
      <c r="G396" s="2" t="n">
        <v>0</v>
      </c>
      <c r="H396" s="2" t="n">
        <v>95036.987684508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66.07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90.21</v>
      </c>
      <c r="DH396" s="2" t="n">
        <v>90.21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</v>
      </c>
      <c r="DN396" s="2" t="n">
        <v>95.68</v>
      </c>
      <c r="DO396" s="2" t="n">
        <v>37.72</v>
      </c>
      <c r="DP396" s="2" t="n">
        <v>95.68</v>
      </c>
      <c r="DQ396" s="2" t="n">
        <v>95.68</v>
      </c>
      <c r="DR396" s="2" t="n">
        <v>37.72</v>
      </c>
      <c r="DS396" s="2" t="n">
        <v>95.68</v>
      </c>
      <c r="DT396" s="2" t="n">
        <v>95.68</v>
      </c>
      <c r="DU396" s="2" t="n">
        <v>37.72</v>
      </c>
      <c r="DV396" s="2" t="n">
        <v>95.68</v>
      </c>
      <c r="DW396" s="2" t="n">
        <v>95.68</v>
      </c>
      <c r="DX396" s="2" t="n">
        <v>37.72</v>
      </c>
      <c r="DY396" s="2" t="n">
        <v>95.68</v>
      </c>
      <c r="DZ396" s="2" t="n">
        <v>95.68</v>
      </c>
      <c r="EA396" s="2" t="n">
        <v>37.72</v>
      </c>
      <c r="EB396" s="2" t="n">
        <v>95.68</v>
      </c>
      <c r="EC396" s="2" t="n">
        <v>95.68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 customFormat="false" ht="15" hidden="false" customHeight="false" outlineLevel="0" collapsed="false">
      <c r="A397" s="2" t="n">
        <v>4</v>
      </c>
      <c r="B397" s="2" t="s">
        <v>1153</v>
      </c>
      <c r="C397" s="2" t="s">
        <v>1154</v>
      </c>
      <c r="D397" s="2" t="s">
        <v>1130</v>
      </c>
      <c r="E397" s="2" t="s">
        <v>1131</v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66.07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90.21</v>
      </c>
      <c r="DH397" s="2" t="n">
        <v>90.21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</v>
      </c>
      <c r="DN397" s="2" t="n">
        <v>95.68</v>
      </c>
      <c r="DO397" s="2" t="n">
        <v>37.72</v>
      </c>
      <c r="DP397" s="2" t="n">
        <v>95.68</v>
      </c>
      <c r="DQ397" s="2" t="n">
        <v>95.68</v>
      </c>
      <c r="DR397" s="2" t="n">
        <v>37.72</v>
      </c>
      <c r="DS397" s="2" t="n">
        <v>95.68</v>
      </c>
      <c r="DT397" s="2" t="n">
        <v>95.68</v>
      </c>
      <c r="DU397" s="2" t="n">
        <v>37.72</v>
      </c>
      <c r="DV397" s="2" t="n">
        <v>95.68</v>
      </c>
      <c r="DW397" s="2" t="n">
        <v>95.68</v>
      </c>
      <c r="DX397" s="2" t="n">
        <v>37.72</v>
      </c>
      <c r="DY397" s="2" t="n">
        <v>95.68</v>
      </c>
      <c r="DZ397" s="2" t="n">
        <v>95.68</v>
      </c>
      <c r="EA397" s="2" t="n">
        <v>37.72</v>
      </c>
      <c r="EB397" s="2" t="n">
        <v>95.68</v>
      </c>
      <c r="EC397" s="2" t="n">
        <v>95.68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 customFormat="false" ht="15" hidden="false" customHeight="false" outlineLevel="0" collapsed="false">
      <c r="A398" s="2" t="n">
        <v>4</v>
      </c>
      <c r="B398" s="2" t="s">
        <v>1155</v>
      </c>
      <c r="C398" s="2" t="s">
        <v>943</v>
      </c>
      <c r="D398" s="2" t="s">
        <v>1130</v>
      </c>
      <c r="E398" s="2" t="s">
        <v>1131</v>
      </c>
      <c r="F398" s="2" t="n">
        <v>40502.9821726155</v>
      </c>
      <c r="G398" s="2" t="n">
        <v>0</v>
      </c>
      <c r="H398" s="2" t="n">
        <v>40502.9821726155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66.07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90.21</v>
      </c>
      <c r="DH398" s="2" t="n">
        <v>90.21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</v>
      </c>
      <c r="DN398" s="2" t="n">
        <v>95.68</v>
      </c>
      <c r="DO398" s="2" t="n">
        <v>37.72</v>
      </c>
      <c r="DP398" s="2" t="n">
        <v>95.68</v>
      </c>
      <c r="DQ398" s="2" t="n">
        <v>95.68</v>
      </c>
      <c r="DR398" s="2" t="n">
        <v>37.72</v>
      </c>
      <c r="DS398" s="2" t="n">
        <v>95.68</v>
      </c>
      <c r="DT398" s="2" t="n">
        <v>95.68</v>
      </c>
      <c r="DU398" s="2" t="n">
        <v>37.72</v>
      </c>
      <c r="DV398" s="2" t="n">
        <v>95.68</v>
      </c>
      <c r="DW398" s="2" t="n">
        <v>95.68</v>
      </c>
      <c r="DX398" s="2" t="n">
        <v>37.72</v>
      </c>
      <c r="DY398" s="2" t="n">
        <v>95.68</v>
      </c>
      <c r="DZ398" s="2" t="n">
        <v>95.68</v>
      </c>
      <c r="EA398" s="2" t="n">
        <v>37.72</v>
      </c>
      <c r="EB398" s="2" t="n">
        <v>95.68</v>
      </c>
      <c r="EC398" s="2" t="n">
        <v>95.68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 customFormat="false" ht="15" hidden="false" customHeight="false" outlineLevel="0" collapsed="false">
      <c r="A399" s="2" t="n">
        <v>4</v>
      </c>
      <c r="B399" s="2" t="s">
        <v>1156</v>
      </c>
      <c r="C399" s="2" t="s">
        <v>1140</v>
      </c>
      <c r="D399" s="2" t="s">
        <v>1130</v>
      </c>
      <c r="E399" s="2" t="s">
        <v>1131</v>
      </c>
      <c r="F399" s="2" t="n">
        <v>19787.3469289918</v>
      </c>
      <c r="G399" s="2" t="n">
        <v>0</v>
      </c>
      <c r="H399" s="2" t="n">
        <v>19787.3469289918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66.07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90.21</v>
      </c>
      <c r="DH399" s="2" t="n">
        <v>90.21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</v>
      </c>
      <c r="DN399" s="2" t="n">
        <v>95.68</v>
      </c>
      <c r="DO399" s="2" t="n">
        <v>37.72</v>
      </c>
      <c r="DP399" s="2" t="n">
        <v>95.68</v>
      </c>
      <c r="DQ399" s="2" t="n">
        <v>95.68</v>
      </c>
      <c r="DR399" s="2" t="n">
        <v>37.72</v>
      </c>
      <c r="DS399" s="2" t="n">
        <v>95.68</v>
      </c>
      <c r="DT399" s="2" t="n">
        <v>95.68</v>
      </c>
      <c r="DU399" s="2" t="n">
        <v>37.72</v>
      </c>
      <c r="DV399" s="2" t="n">
        <v>95.68</v>
      </c>
      <c r="DW399" s="2" t="n">
        <v>95.68</v>
      </c>
      <c r="DX399" s="2" t="n">
        <v>37.72</v>
      </c>
      <c r="DY399" s="2" t="n">
        <v>95.68</v>
      </c>
      <c r="DZ399" s="2" t="n">
        <v>95.68</v>
      </c>
      <c r="EA399" s="2" t="n">
        <v>37.72</v>
      </c>
      <c r="EB399" s="2" t="n">
        <v>95.68</v>
      </c>
      <c r="EC399" s="2" t="n">
        <v>95.68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 customFormat="false" ht="15" hidden="false" customHeight="false" outlineLevel="0" collapsed="false">
      <c r="A400" s="2" t="n">
        <v>4</v>
      </c>
      <c r="B400" s="2" t="s">
        <v>1157</v>
      </c>
      <c r="C400" s="2" t="s">
        <v>1158</v>
      </c>
      <c r="D400" s="2" t="s">
        <v>1130</v>
      </c>
      <c r="E400" s="2" t="s">
        <v>1131</v>
      </c>
      <c r="F400" s="2" t="n">
        <v>124825.836065574</v>
      </c>
      <c r="G400" s="2" t="n">
        <v>0</v>
      </c>
      <c r="H400" s="2" t="n">
        <v>124825.836065574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66.07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90.21</v>
      </c>
      <c r="DH400" s="2" t="n">
        <v>90.21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</v>
      </c>
      <c r="DN400" s="2" t="n">
        <v>95.68</v>
      </c>
      <c r="DO400" s="2" t="n">
        <v>37.72</v>
      </c>
      <c r="DP400" s="2" t="n">
        <v>95.68</v>
      </c>
      <c r="DQ400" s="2" t="n">
        <v>95.68</v>
      </c>
      <c r="DR400" s="2" t="n">
        <v>37.72</v>
      </c>
      <c r="DS400" s="2" t="n">
        <v>95.68</v>
      </c>
      <c r="DT400" s="2" t="n">
        <v>95.68</v>
      </c>
      <c r="DU400" s="2" t="n">
        <v>37.72</v>
      </c>
      <c r="DV400" s="2" t="n">
        <v>95.68</v>
      </c>
      <c r="DW400" s="2" t="n">
        <v>95.68</v>
      </c>
      <c r="DX400" s="2" t="n">
        <v>37.72</v>
      </c>
      <c r="DY400" s="2" t="n">
        <v>95.68</v>
      </c>
      <c r="DZ400" s="2" t="n">
        <v>95.68</v>
      </c>
      <c r="EA400" s="2" t="n">
        <v>37.72</v>
      </c>
      <c r="EB400" s="2" t="n">
        <v>95.68</v>
      </c>
      <c r="EC400" s="2" t="n">
        <v>95.68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 customFormat="false" ht="15" hidden="false" customHeight="false" outlineLevel="0" collapsed="false">
      <c r="A401" s="2" t="n">
        <v>2</v>
      </c>
      <c r="B401" s="2" t="s">
        <v>1159</v>
      </c>
      <c r="C401" s="2" t="s">
        <v>1160</v>
      </c>
      <c r="D401" s="2" t="s">
        <v>1130</v>
      </c>
      <c r="E401" s="2" t="s">
        <v>1131</v>
      </c>
      <c r="F401" s="2" t="n">
        <v>876381.548599627</v>
      </c>
      <c r="G401" s="2" t="n">
        <v>0</v>
      </c>
      <c r="H401" s="2" t="n">
        <v>876381.548599627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76.35</v>
      </c>
      <c r="DB401" s="2" t="n">
        <v>76.35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</v>
      </c>
      <c r="DK401" s="2" t="n">
        <v>94.51</v>
      </c>
      <c r="DL401" s="2" t="n">
        <v>37.56</v>
      </c>
      <c r="DM401" s="2" t="n">
        <v>95.68</v>
      </c>
      <c r="DN401" s="2" t="n">
        <v>95.68</v>
      </c>
      <c r="DO401" s="2" t="n">
        <v>37.56</v>
      </c>
      <c r="DP401" s="2" t="n">
        <v>95.68</v>
      </c>
      <c r="DQ401" s="2" t="n">
        <v>95.68</v>
      </c>
      <c r="DR401" s="2" t="n">
        <v>37.56</v>
      </c>
      <c r="DS401" s="2" t="n">
        <v>95.68</v>
      </c>
      <c r="DT401" s="2" t="n">
        <v>95.68</v>
      </c>
      <c r="DU401" s="2" t="n">
        <v>37.56</v>
      </c>
      <c r="DV401" s="2" t="n">
        <v>95.68</v>
      </c>
      <c r="DW401" s="2" t="n">
        <v>95.68</v>
      </c>
      <c r="DX401" s="2" t="n">
        <v>37.56</v>
      </c>
      <c r="DY401" s="2" t="n">
        <v>95.68</v>
      </c>
      <c r="DZ401" s="2" t="n">
        <v>95.68</v>
      </c>
      <c r="EA401" s="2" t="n">
        <v>37.56</v>
      </c>
      <c r="EB401" s="2" t="n">
        <v>95.68</v>
      </c>
      <c r="EC401" s="2" t="n">
        <v>95.68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 customFormat="false" ht="15" hidden="false" customHeight="false" outlineLevel="0" collapsed="false">
      <c r="A402" s="2" t="n">
        <v>3</v>
      </c>
      <c r="B402" s="2" t="s">
        <v>1161</v>
      </c>
      <c r="C402" s="2" t="s">
        <v>1135</v>
      </c>
      <c r="D402" s="2" t="s">
        <v>1130</v>
      </c>
      <c r="E402" s="2" t="s">
        <v>1131</v>
      </c>
      <c r="F402" s="2" t="n">
        <v>102258.464417059</v>
      </c>
      <c r="G402" s="2" t="n">
        <v>0</v>
      </c>
      <c r="H402" s="2" t="n">
        <v>102258.464417059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76.35</v>
      </c>
      <c r="DB402" s="2" t="n">
        <v>76.35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</v>
      </c>
      <c r="DK402" s="2" t="n">
        <v>94.51</v>
      </c>
      <c r="DL402" s="2" t="n">
        <v>37.56</v>
      </c>
      <c r="DM402" s="2" t="n">
        <v>95.68</v>
      </c>
      <c r="DN402" s="2" t="n">
        <v>95.68</v>
      </c>
      <c r="DO402" s="2" t="n">
        <v>37.56</v>
      </c>
      <c r="DP402" s="2" t="n">
        <v>95.68</v>
      </c>
      <c r="DQ402" s="2" t="n">
        <v>95.68</v>
      </c>
      <c r="DR402" s="2" t="n">
        <v>37.56</v>
      </c>
      <c r="DS402" s="2" t="n">
        <v>95.68</v>
      </c>
      <c r="DT402" s="2" t="n">
        <v>95.68</v>
      </c>
      <c r="DU402" s="2" t="n">
        <v>37.56</v>
      </c>
      <c r="DV402" s="2" t="n">
        <v>95.68</v>
      </c>
      <c r="DW402" s="2" t="n">
        <v>95.68</v>
      </c>
      <c r="DX402" s="2" t="n">
        <v>37.56</v>
      </c>
      <c r="DY402" s="2" t="n">
        <v>95.68</v>
      </c>
      <c r="DZ402" s="2" t="n">
        <v>95.68</v>
      </c>
      <c r="EA402" s="2" t="n">
        <v>37.56</v>
      </c>
      <c r="EB402" s="2" t="n">
        <v>95.68</v>
      </c>
      <c r="EC402" s="2" t="n">
        <v>95.68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 customFormat="false" ht="15" hidden="false" customHeight="false" outlineLevel="0" collapsed="false">
      <c r="A403" s="2" t="n">
        <v>4</v>
      </c>
      <c r="B403" s="2" t="s">
        <v>1162</v>
      </c>
      <c r="C403" s="2" t="s">
        <v>1163</v>
      </c>
      <c r="D403" s="2" t="s">
        <v>1130</v>
      </c>
      <c r="E403" s="2" t="s">
        <v>1131</v>
      </c>
      <c r="F403" s="2" t="n">
        <v>102258.464417059</v>
      </c>
      <c r="G403" s="2" t="n">
        <v>0</v>
      </c>
      <c r="H403" s="2" t="n">
        <v>102258.464417059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76.35</v>
      </c>
      <c r="DB403" s="2" t="n">
        <v>76.35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</v>
      </c>
      <c r="DK403" s="2" t="n">
        <v>94.51</v>
      </c>
      <c r="DL403" s="2" t="n">
        <v>37.56</v>
      </c>
      <c r="DM403" s="2" t="n">
        <v>95.68</v>
      </c>
      <c r="DN403" s="2" t="n">
        <v>95.68</v>
      </c>
      <c r="DO403" s="2" t="n">
        <v>37.56</v>
      </c>
      <c r="DP403" s="2" t="n">
        <v>95.68</v>
      </c>
      <c r="DQ403" s="2" t="n">
        <v>95.68</v>
      </c>
      <c r="DR403" s="2" t="n">
        <v>37.56</v>
      </c>
      <c r="DS403" s="2" t="n">
        <v>95.68</v>
      </c>
      <c r="DT403" s="2" t="n">
        <v>95.68</v>
      </c>
      <c r="DU403" s="2" t="n">
        <v>37.56</v>
      </c>
      <c r="DV403" s="2" t="n">
        <v>95.68</v>
      </c>
      <c r="DW403" s="2" t="n">
        <v>95.68</v>
      </c>
      <c r="DX403" s="2" t="n">
        <v>37.56</v>
      </c>
      <c r="DY403" s="2" t="n">
        <v>95.68</v>
      </c>
      <c r="DZ403" s="2" t="n">
        <v>95.68</v>
      </c>
      <c r="EA403" s="2" t="n">
        <v>37.56</v>
      </c>
      <c r="EB403" s="2" t="n">
        <v>95.68</v>
      </c>
      <c r="EC403" s="2" t="n">
        <v>95.68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 customFormat="false" ht="15" hidden="false" customHeight="false" outlineLevel="0" collapsed="false">
      <c r="A404" s="2" t="n">
        <v>3</v>
      </c>
      <c r="B404" s="2" t="s">
        <v>1164</v>
      </c>
      <c r="C404" s="2" t="s">
        <v>1142</v>
      </c>
      <c r="D404" s="2" t="s">
        <v>1130</v>
      </c>
      <c r="E404" s="2" t="s">
        <v>1131</v>
      </c>
      <c r="F404" s="2" t="n">
        <v>433618.345997568</v>
      </c>
      <c r="G404" s="2" t="n">
        <v>0</v>
      </c>
      <c r="H404" s="2" t="n">
        <v>433618.345997568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76.35</v>
      </c>
      <c r="DB404" s="2" t="n">
        <v>76.35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</v>
      </c>
      <c r="DK404" s="2" t="n">
        <v>94.51</v>
      </c>
      <c r="DL404" s="2" t="n">
        <v>37.56</v>
      </c>
      <c r="DM404" s="2" t="n">
        <v>95.68</v>
      </c>
      <c r="DN404" s="2" t="n">
        <v>95.68</v>
      </c>
      <c r="DO404" s="2" t="n">
        <v>37.56</v>
      </c>
      <c r="DP404" s="2" t="n">
        <v>95.68</v>
      </c>
      <c r="DQ404" s="2" t="n">
        <v>95.68</v>
      </c>
      <c r="DR404" s="2" t="n">
        <v>37.56</v>
      </c>
      <c r="DS404" s="2" t="n">
        <v>95.68</v>
      </c>
      <c r="DT404" s="2" t="n">
        <v>95.68</v>
      </c>
      <c r="DU404" s="2" t="n">
        <v>37.56</v>
      </c>
      <c r="DV404" s="2" t="n">
        <v>95.68</v>
      </c>
      <c r="DW404" s="2" t="n">
        <v>95.68</v>
      </c>
      <c r="DX404" s="2" t="n">
        <v>37.56</v>
      </c>
      <c r="DY404" s="2" t="n">
        <v>95.68</v>
      </c>
      <c r="DZ404" s="2" t="n">
        <v>95.68</v>
      </c>
      <c r="EA404" s="2" t="n">
        <v>37.56</v>
      </c>
      <c r="EB404" s="2" t="n">
        <v>95.68</v>
      </c>
      <c r="EC404" s="2" t="n">
        <v>95.68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 customFormat="false" ht="15" hidden="false" customHeight="false" outlineLevel="0" collapsed="false">
      <c r="A405" s="2" t="n">
        <v>4</v>
      </c>
      <c r="B405" s="2" t="s">
        <v>1165</v>
      </c>
      <c r="C405" s="2" t="s">
        <v>1166</v>
      </c>
      <c r="D405" s="2" t="s">
        <v>1130</v>
      </c>
      <c r="E405" s="2" t="s">
        <v>1131</v>
      </c>
      <c r="F405" s="2" t="n">
        <v>433618.345997568</v>
      </c>
      <c r="G405" s="2" t="n">
        <v>0</v>
      </c>
      <c r="H405" s="2" t="n">
        <v>433618.345997568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76.35</v>
      </c>
      <c r="DB405" s="2" t="n">
        <v>76.35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</v>
      </c>
      <c r="DK405" s="2" t="n">
        <v>94.51</v>
      </c>
      <c r="DL405" s="2" t="n">
        <v>37.56</v>
      </c>
      <c r="DM405" s="2" t="n">
        <v>95.68</v>
      </c>
      <c r="DN405" s="2" t="n">
        <v>95.68</v>
      </c>
      <c r="DO405" s="2" t="n">
        <v>37.56</v>
      </c>
      <c r="DP405" s="2" t="n">
        <v>95.68</v>
      </c>
      <c r="DQ405" s="2" t="n">
        <v>95.68</v>
      </c>
      <c r="DR405" s="2" t="n">
        <v>37.56</v>
      </c>
      <c r="DS405" s="2" t="n">
        <v>95.68</v>
      </c>
      <c r="DT405" s="2" t="n">
        <v>95.68</v>
      </c>
      <c r="DU405" s="2" t="n">
        <v>37.56</v>
      </c>
      <c r="DV405" s="2" t="n">
        <v>95.68</v>
      </c>
      <c r="DW405" s="2" t="n">
        <v>95.68</v>
      </c>
      <c r="DX405" s="2" t="n">
        <v>37.56</v>
      </c>
      <c r="DY405" s="2" t="n">
        <v>95.68</v>
      </c>
      <c r="DZ405" s="2" t="n">
        <v>95.68</v>
      </c>
      <c r="EA405" s="2" t="n">
        <v>37.56</v>
      </c>
      <c r="EB405" s="2" t="n">
        <v>95.68</v>
      </c>
      <c r="EC405" s="2" t="n">
        <v>95.68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 customFormat="false" ht="15" hidden="false" customHeight="false" outlineLevel="0" collapsed="false">
      <c r="A406" s="2" t="n">
        <v>3</v>
      </c>
      <c r="B406" s="2" t="s">
        <v>1167</v>
      </c>
      <c r="C406" s="2" t="s">
        <v>1150</v>
      </c>
      <c r="D406" s="2" t="s">
        <v>1130</v>
      </c>
      <c r="E406" s="2" t="s">
        <v>1131</v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76.35</v>
      </c>
      <c r="DB406" s="2" t="n">
        <v>76.35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</v>
      </c>
      <c r="DK406" s="2" t="n">
        <v>94.51</v>
      </c>
      <c r="DL406" s="2" t="n">
        <v>37.56</v>
      </c>
      <c r="DM406" s="2" t="n">
        <v>95.68</v>
      </c>
      <c r="DN406" s="2" t="n">
        <v>95.68</v>
      </c>
      <c r="DO406" s="2" t="n">
        <v>37.56</v>
      </c>
      <c r="DP406" s="2" t="n">
        <v>95.68</v>
      </c>
      <c r="DQ406" s="2" t="n">
        <v>95.68</v>
      </c>
      <c r="DR406" s="2" t="n">
        <v>37.56</v>
      </c>
      <c r="DS406" s="2" t="n">
        <v>95.68</v>
      </c>
      <c r="DT406" s="2" t="n">
        <v>95.68</v>
      </c>
      <c r="DU406" s="2" t="n">
        <v>37.56</v>
      </c>
      <c r="DV406" s="2" t="n">
        <v>95.68</v>
      </c>
      <c r="DW406" s="2" t="n">
        <v>95.68</v>
      </c>
      <c r="DX406" s="2" t="n">
        <v>37.56</v>
      </c>
      <c r="DY406" s="2" t="n">
        <v>95.68</v>
      </c>
      <c r="DZ406" s="2" t="n">
        <v>95.68</v>
      </c>
      <c r="EA406" s="2" t="n">
        <v>37.56</v>
      </c>
      <c r="EB406" s="2" t="n">
        <v>95.68</v>
      </c>
      <c r="EC406" s="2" t="n">
        <v>95.68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 customFormat="false" ht="15" hidden="false" customHeight="false" outlineLevel="0" collapsed="false">
      <c r="A407" s="2" t="n">
        <v>4</v>
      </c>
      <c r="B407" s="2" t="s">
        <v>1168</v>
      </c>
      <c r="C407" s="2" t="s">
        <v>1169</v>
      </c>
      <c r="D407" s="2" t="s">
        <v>1130</v>
      </c>
      <c r="E407" s="2" t="s">
        <v>1131</v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76.35</v>
      </c>
      <c r="DB407" s="2" t="n">
        <v>76.35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</v>
      </c>
      <c r="DK407" s="2" t="n">
        <v>94.51</v>
      </c>
      <c r="DL407" s="2" t="n">
        <v>37.56</v>
      </c>
      <c r="DM407" s="2" t="n">
        <v>95.68</v>
      </c>
      <c r="DN407" s="2" t="n">
        <v>95.68</v>
      </c>
      <c r="DO407" s="2" t="n">
        <v>37.56</v>
      </c>
      <c r="DP407" s="2" t="n">
        <v>95.68</v>
      </c>
      <c r="DQ407" s="2" t="n">
        <v>95.68</v>
      </c>
      <c r="DR407" s="2" t="n">
        <v>37.56</v>
      </c>
      <c r="DS407" s="2" t="n">
        <v>95.68</v>
      </c>
      <c r="DT407" s="2" t="n">
        <v>95.68</v>
      </c>
      <c r="DU407" s="2" t="n">
        <v>37.56</v>
      </c>
      <c r="DV407" s="2" t="n">
        <v>95.68</v>
      </c>
      <c r="DW407" s="2" t="n">
        <v>95.68</v>
      </c>
      <c r="DX407" s="2" t="n">
        <v>37.56</v>
      </c>
      <c r="DY407" s="2" t="n">
        <v>95.68</v>
      </c>
      <c r="DZ407" s="2" t="n">
        <v>95.68</v>
      </c>
      <c r="EA407" s="2" t="n">
        <v>37.56</v>
      </c>
      <c r="EB407" s="2" t="n">
        <v>95.68</v>
      </c>
      <c r="EC407" s="2" t="n">
        <v>95.68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 customFormat="false" ht="15" hidden="false" customHeight="false" outlineLevel="0" collapsed="false">
      <c r="A408" s="2" t="n">
        <v>2</v>
      </c>
      <c r="B408" s="2" t="s">
        <v>1170</v>
      </c>
      <c r="C408" s="2" t="s">
        <v>1171</v>
      </c>
      <c r="D408" s="2" t="s">
        <v>1172</v>
      </c>
      <c r="E408" s="2" t="s">
        <v>1173</v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 customFormat="false" ht="15" hidden="false" customHeight="false" outlineLevel="0" collapsed="false">
      <c r="A409" s="2" t="n">
        <v>3</v>
      </c>
      <c r="B409" s="2" t="s">
        <v>1174</v>
      </c>
      <c r="C409" s="2" t="s">
        <v>1175</v>
      </c>
      <c r="D409" s="2" t="s">
        <v>1172</v>
      </c>
      <c r="E409" s="2" t="s">
        <v>1173</v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 customFormat="false" ht="15" hidden="false" customHeight="false" outlineLevel="0" collapsed="false">
      <c r="A410" s="2" t="n">
        <v>3</v>
      </c>
      <c r="B410" s="2" t="s">
        <v>1176</v>
      </c>
      <c r="C410" s="2" t="s">
        <v>1177</v>
      </c>
      <c r="D410" s="2" t="s">
        <v>1172</v>
      </c>
      <c r="E410" s="2" t="s">
        <v>1173</v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 customFormat="false" ht="15" hidden="false" customHeight="false" outlineLevel="0" collapsed="false">
      <c r="A411" s="2" t="n">
        <v>2</v>
      </c>
      <c r="B411" s="2" t="s">
        <v>1178</v>
      </c>
      <c r="C411" s="2" t="s">
        <v>1179</v>
      </c>
      <c r="D411" s="2" t="s">
        <v>1130</v>
      </c>
      <c r="E411" s="2" t="s">
        <v>1131</v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76.35</v>
      </c>
      <c r="DB411" s="2" t="n">
        <v>76.35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</v>
      </c>
      <c r="DK411" s="2" t="n">
        <v>94.51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 customFormat="false" ht="15" hidden="false" customHeight="false" outlineLevel="0" collapsed="false">
      <c r="A412" s="2" t="n">
        <v>3</v>
      </c>
      <c r="B412" s="2" t="s">
        <v>1180</v>
      </c>
      <c r="C412" s="2" t="s">
        <v>1181</v>
      </c>
      <c r="D412" s="2" t="s">
        <v>1130</v>
      </c>
      <c r="E412" s="2" t="s">
        <v>1131</v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76.35</v>
      </c>
      <c r="DB412" s="2" t="n">
        <v>76.35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</v>
      </c>
      <c r="DK412" s="2" t="n">
        <v>94.51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 customFormat="false" ht="15" hidden="false" customHeight="false" outlineLevel="0" collapsed="false">
      <c r="A413" s="2" t="n">
        <v>1</v>
      </c>
      <c r="B413" s="2" t="s">
        <v>173</v>
      </c>
      <c r="C413" s="2" t="s">
        <v>172</v>
      </c>
      <c r="D413" s="2" t="s">
        <v>1182</v>
      </c>
      <c r="E413" s="2" t="s">
        <v>1183</v>
      </c>
      <c r="F413" s="2" t="n">
        <v>3799651.25955231</v>
      </c>
      <c r="G413" s="2" t="n">
        <v>0</v>
      </c>
      <c r="H413" s="2" t="n">
        <v>3799651.25955231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9.2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84.46</v>
      </c>
      <c r="DU413" s="2" t="n">
        <v>0</v>
      </c>
      <c r="DV413" s="2" t="n">
        <v>96.2</v>
      </c>
      <c r="DW413" s="2" t="n">
        <v>90.07</v>
      </c>
      <c r="DX413" s="2" t="n">
        <v>0</v>
      </c>
      <c r="DY413" s="2" t="n">
        <v>98.99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 customFormat="false" ht="15" hidden="false" customHeight="false" outlineLevel="0" collapsed="false">
      <c r="A414" s="2" t="n">
        <v>2</v>
      </c>
      <c r="B414" s="2" t="s">
        <v>1184</v>
      </c>
      <c r="C414" s="2" t="s">
        <v>1185</v>
      </c>
      <c r="D414" s="2" t="s">
        <v>1182</v>
      </c>
      <c r="E414" s="2" t="s">
        <v>1183</v>
      </c>
      <c r="F414" s="2" t="n">
        <v>422618.347118677</v>
      </c>
      <c r="G414" s="2" t="n">
        <v>0</v>
      </c>
      <c r="H414" s="2" t="n">
        <v>422618.347118677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9.2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84.46</v>
      </c>
      <c r="DU414" s="2" t="n">
        <v>0</v>
      </c>
      <c r="DV414" s="2" t="n">
        <v>96.2</v>
      </c>
      <c r="DW414" s="2" t="n">
        <v>90.07</v>
      </c>
      <c r="DX414" s="2" t="n">
        <v>0</v>
      </c>
      <c r="DY414" s="2" t="n">
        <v>98.99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 customFormat="false" ht="15" hidden="false" customHeight="false" outlineLevel="0" collapsed="false">
      <c r="A415" s="2" t="n">
        <v>3</v>
      </c>
      <c r="B415" s="2" t="s">
        <v>1186</v>
      </c>
      <c r="C415" s="2" t="s">
        <v>1187</v>
      </c>
      <c r="D415" s="2" t="s">
        <v>1182</v>
      </c>
      <c r="E415" s="2" t="s">
        <v>1183</v>
      </c>
      <c r="F415" s="2" t="n">
        <v>113103.241946731</v>
      </c>
      <c r="G415" s="2" t="n">
        <v>0</v>
      </c>
      <c r="H415" s="2" t="n">
        <v>113103.241946731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9.2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84.46</v>
      </c>
      <c r="DU415" s="2" t="n">
        <v>0</v>
      </c>
      <c r="DV415" s="2" t="n">
        <v>96.2</v>
      </c>
      <c r="DW415" s="2" t="n">
        <v>90.07</v>
      </c>
      <c r="DX415" s="2" t="n">
        <v>0</v>
      </c>
      <c r="DY415" s="2" t="n">
        <v>98.99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 customFormat="false" ht="15" hidden="false" customHeight="false" outlineLevel="0" collapsed="false">
      <c r="A416" s="2" t="n">
        <v>3</v>
      </c>
      <c r="B416" s="2" t="s">
        <v>1188</v>
      </c>
      <c r="C416" s="2" t="s">
        <v>1189</v>
      </c>
      <c r="D416" s="2" t="s">
        <v>1182</v>
      </c>
      <c r="E416" s="2" t="s">
        <v>1183</v>
      </c>
      <c r="F416" s="2" t="n">
        <v>57949.9032435715</v>
      </c>
      <c r="G416" s="2" t="n">
        <v>0</v>
      </c>
      <c r="H416" s="2" t="n">
        <v>57949.9032435715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9.2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84.46</v>
      </c>
      <c r="DU416" s="2" t="n">
        <v>0</v>
      </c>
      <c r="DV416" s="2" t="n">
        <v>96.2</v>
      </c>
      <c r="DW416" s="2" t="n">
        <v>90.07</v>
      </c>
      <c r="DX416" s="2" t="n">
        <v>0</v>
      </c>
      <c r="DY416" s="2" t="n">
        <v>98.99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 customFormat="false" ht="15" hidden="false" customHeight="false" outlineLevel="0" collapsed="false">
      <c r="A417" s="2" t="n">
        <v>3</v>
      </c>
      <c r="B417" s="2" t="s">
        <v>1190</v>
      </c>
      <c r="C417" s="2" t="s">
        <v>1191</v>
      </c>
      <c r="D417" s="2" t="s">
        <v>1182</v>
      </c>
      <c r="E417" s="2" t="s">
        <v>1183</v>
      </c>
      <c r="F417" s="2" t="n">
        <v>176483.380078378</v>
      </c>
      <c r="G417" s="2" t="n">
        <v>0</v>
      </c>
      <c r="H417" s="2" t="n">
        <v>176483.380078378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9.2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84.46</v>
      </c>
      <c r="DU417" s="2" t="n">
        <v>0</v>
      </c>
      <c r="DV417" s="2" t="n">
        <v>96.2</v>
      </c>
      <c r="DW417" s="2" t="n">
        <v>90.07</v>
      </c>
      <c r="DX417" s="2" t="n">
        <v>0</v>
      </c>
      <c r="DY417" s="2" t="n">
        <v>98.99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 customFormat="false" ht="15" hidden="false" customHeight="false" outlineLevel="0" collapsed="false">
      <c r="A418" s="2" t="n">
        <v>3</v>
      </c>
      <c r="B418" s="2" t="s">
        <v>1192</v>
      </c>
      <c r="C418" s="2" t="s">
        <v>1193</v>
      </c>
      <c r="D418" s="2" t="s">
        <v>1182</v>
      </c>
      <c r="E418" s="2" t="s">
        <v>1183</v>
      </c>
      <c r="F418" s="2" t="n">
        <v>6995.70532766735</v>
      </c>
      <c r="G418" s="2" t="n">
        <v>0</v>
      </c>
      <c r="H418" s="2" t="n">
        <v>6995.70532766735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9.2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84.46</v>
      </c>
      <c r="DU418" s="2" t="n">
        <v>0</v>
      </c>
      <c r="DV418" s="2" t="n">
        <v>96.2</v>
      </c>
      <c r="DW418" s="2" t="n">
        <v>90.07</v>
      </c>
      <c r="DX418" s="2" t="n">
        <v>0</v>
      </c>
      <c r="DY418" s="2" t="n">
        <v>98.99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 customFormat="false" ht="15" hidden="false" customHeight="false" outlineLevel="0" collapsed="false">
      <c r="A419" s="2" t="n">
        <v>3</v>
      </c>
      <c r="B419" s="2" t="s">
        <v>1194</v>
      </c>
      <c r="C419" s="2" t="s">
        <v>1195</v>
      </c>
      <c r="D419" s="2" t="s">
        <v>1182</v>
      </c>
      <c r="E419" s="2" t="s">
        <v>1183</v>
      </c>
      <c r="F419" s="2" t="n">
        <v>19338.5705748278</v>
      </c>
      <c r="G419" s="2" t="n">
        <v>0</v>
      </c>
      <c r="H419" s="2" t="n">
        <v>19338.5705748278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9.2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84.46</v>
      </c>
      <c r="DU419" s="2" t="n">
        <v>0</v>
      </c>
      <c r="DV419" s="2" t="n">
        <v>96.2</v>
      </c>
      <c r="DW419" s="2" t="n">
        <v>90.07</v>
      </c>
      <c r="DX419" s="2" t="n">
        <v>0</v>
      </c>
      <c r="DY419" s="2" t="n">
        <v>98.99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 customFormat="false" ht="15" hidden="false" customHeight="false" outlineLevel="0" collapsed="false">
      <c r="A420" s="2" t="n">
        <v>3</v>
      </c>
      <c r="B420" s="2" t="s">
        <v>1196</v>
      </c>
      <c r="C420" s="2" t="s">
        <v>1197</v>
      </c>
      <c r="D420" s="2" t="s">
        <v>1182</v>
      </c>
      <c r="E420" s="2" t="s">
        <v>1183</v>
      </c>
      <c r="F420" s="2" t="n">
        <v>5672.21244119052</v>
      </c>
      <c r="G420" s="2" t="n">
        <v>0</v>
      </c>
      <c r="H420" s="2" t="n">
        <v>5672.21244119052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9.2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84.46</v>
      </c>
      <c r="DU420" s="2" t="n">
        <v>0</v>
      </c>
      <c r="DV420" s="2" t="n">
        <v>96.2</v>
      </c>
      <c r="DW420" s="2" t="n">
        <v>90.07</v>
      </c>
      <c r="DX420" s="2" t="n">
        <v>0</v>
      </c>
      <c r="DY420" s="2" t="n">
        <v>98.99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 customFormat="false" ht="15" hidden="false" customHeight="false" outlineLevel="0" collapsed="false">
      <c r="A421" s="2" t="n">
        <v>3</v>
      </c>
      <c r="B421" s="2" t="s">
        <v>1198</v>
      </c>
      <c r="C421" s="2" t="s">
        <v>1199</v>
      </c>
      <c r="D421" s="2" t="s">
        <v>1182</v>
      </c>
      <c r="E421" s="2" t="s">
        <v>1183</v>
      </c>
      <c r="F421" s="2" t="n">
        <v>2858.30644644384</v>
      </c>
      <c r="G421" s="2" t="n">
        <v>0</v>
      </c>
      <c r="H421" s="2" t="n">
        <v>2858.30644644384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9.2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84.46</v>
      </c>
      <c r="DU421" s="2" t="n">
        <v>0</v>
      </c>
      <c r="DV421" s="2" t="n">
        <v>96.2</v>
      </c>
      <c r="DW421" s="2" t="n">
        <v>90.07</v>
      </c>
      <c r="DX421" s="2" t="n">
        <v>0</v>
      </c>
      <c r="DY421" s="2" t="n">
        <v>98.99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 customFormat="false" ht="15" hidden="false" customHeight="false" outlineLevel="0" collapsed="false">
      <c r="A422" s="2" t="n">
        <v>3</v>
      </c>
      <c r="B422" s="2" t="s">
        <v>1200</v>
      </c>
      <c r="C422" s="2" t="s">
        <v>1201</v>
      </c>
      <c r="D422" s="2" t="s">
        <v>1182</v>
      </c>
      <c r="E422" s="2" t="s">
        <v>1183</v>
      </c>
      <c r="F422" s="2" t="n">
        <v>5723.22686779008</v>
      </c>
      <c r="G422" s="2" t="n">
        <v>0</v>
      </c>
      <c r="H422" s="2" t="n">
        <v>5723.22686779008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9.2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84.46</v>
      </c>
      <c r="DU422" s="2" t="n">
        <v>0</v>
      </c>
      <c r="DV422" s="2" t="n">
        <v>96.2</v>
      </c>
      <c r="DW422" s="2" t="n">
        <v>90.07</v>
      </c>
      <c r="DX422" s="2" t="n">
        <v>0</v>
      </c>
      <c r="DY422" s="2" t="n">
        <v>98.99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 customFormat="false" ht="15" hidden="false" customHeight="false" outlineLevel="0" collapsed="false">
      <c r="A423" s="2" t="n">
        <v>3</v>
      </c>
      <c r="B423" s="2" t="s">
        <v>1202</v>
      </c>
      <c r="C423" s="2" t="s">
        <v>1203</v>
      </c>
      <c r="D423" s="2" t="s">
        <v>1182</v>
      </c>
      <c r="E423" s="2" t="s">
        <v>1183</v>
      </c>
      <c r="F423" s="2" t="n">
        <v>3656.47876026781</v>
      </c>
      <c r="G423" s="2" t="n">
        <v>0</v>
      </c>
      <c r="H423" s="2" t="n">
        <v>3656.47876026781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9.2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84.46</v>
      </c>
      <c r="DU423" s="2" t="n">
        <v>0</v>
      </c>
      <c r="DV423" s="2" t="n">
        <v>96.2</v>
      </c>
      <c r="DW423" s="2" t="n">
        <v>90.07</v>
      </c>
      <c r="DX423" s="2" t="n">
        <v>0</v>
      </c>
      <c r="DY423" s="2" t="n">
        <v>98.99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 customFormat="false" ht="15" hidden="false" customHeight="false" outlineLevel="0" collapsed="false">
      <c r="A424" s="2" t="n">
        <v>3</v>
      </c>
      <c r="B424" s="2" t="s">
        <v>1204</v>
      </c>
      <c r="C424" s="2" t="s">
        <v>1205</v>
      </c>
      <c r="D424" s="2" t="s">
        <v>1182</v>
      </c>
      <c r="E424" s="2" t="s">
        <v>1183</v>
      </c>
      <c r="F424" s="2" t="n">
        <v>15228.7824594164</v>
      </c>
      <c r="G424" s="2" t="n">
        <v>0</v>
      </c>
      <c r="H424" s="2" t="n">
        <v>15228.7824594164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9.2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84.46</v>
      </c>
      <c r="DU424" s="2" t="n">
        <v>0</v>
      </c>
      <c r="DV424" s="2" t="n">
        <v>96.2</v>
      </c>
      <c r="DW424" s="2" t="n">
        <v>90.07</v>
      </c>
      <c r="DX424" s="2" t="n">
        <v>0</v>
      </c>
      <c r="DY424" s="2" t="n">
        <v>98.99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 customFormat="false" ht="15" hidden="false" customHeight="false" outlineLevel="0" collapsed="false">
      <c r="A425" s="2" t="n">
        <v>3</v>
      </c>
      <c r="B425" s="2" t="s">
        <v>1206</v>
      </c>
      <c r="C425" s="2" t="s">
        <v>1207</v>
      </c>
      <c r="D425" s="2" t="s">
        <v>1182</v>
      </c>
      <c r="E425" s="2" t="s">
        <v>1183</v>
      </c>
      <c r="F425" s="2" t="n">
        <v>15608.538972393</v>
      </c>
      <c r="G425" s="2" t="n">
        <v>0</v>
      </c>
      <c r="H425" s="2" t="n">
        <v>15608.538972393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9.2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84.46</v>
      </c>
      <c r="DU425" s="2" t="n">
        <v>0</v>
      </c>
      <c r="DV425" s="2" t="n">
        <v>96.2</v>
      </c>
      <c r="DW425" s="2" t="n">
        <v>90.07</v>
      </c>
      <c r="DX425" s="2" t="n">
        <v>0</v>
      </c>
      <c r="DY425" s="2" t="n">
        <v>98.99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 customFormat="false" ht="15" hidden="false" customHeight="false" outlineLevel="0" collapsed="false">
      <c r="A426" s="2" t="n">
        <v>2</v>
      </c>
      <c r="B426" s="2" t="s">
        <v>1208</v>
      </c>
      <c r="C426" s="2" t="s">
        <v>1209</v>
      </c>
      <c r="D426" s="2" t="s">
        <v>1182</v>
      </c>
      <c r="E426" s="2" t="s">
        <v>1183</v>
      </c>
      <c r="F426" s="2" t="n">
        <v>9167.315907098</v>
      </c>
      <c r="G426" s="2" t="n">
        <v>0</v>
      </c>
      <c r="H426" s="2" t="n">
        <v>9167.315907098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9.2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84.46</v>
      </c>
      <c r="DU426" s="2" t="n">
        <v>0</v>
      </c>
      <c r="DV426" s="2" t="n">
        <v>96.2</v>
      </c>
      <c r="DW426" s="2" t="n">
        <v>90.07</v>
      </c>
      <c r="DX426" s="2" t="n">
        <v>0</v>
      </c>
      <c r="DY426" s="2" t="n">
        <v>98.99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 customFormat="false" ht="15" hidden="false" customHeight="false" outlineLevel="0" collapsed="false">
      <c r="A427" s="2" t="n">
        <v>3</v>
      </c>
      <c r="B427" s="2" t="s">
        <v>1210</v>
      </c>
      <c r="C427" s="2" t="s">
        <v>1211</v>
      </c>
      <c r="D427" s="2" t="s">
        <v>1182</v>
      </c>
      <c r="E427" s="2" t="s">
        <v>1183</v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9.2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84.46</v>
      </c>
      <c r="DU427" s="2" t="n">
        <v>0</v>
      </c>
      <c r="DV427" s="2" t="n">
        <v>96.2</v>
      </c>
      <c r="DW427" s="2" t="n">
        <v>90.07</v>
      </c>
      <c r="DX427" s="2" t="n">
        <v>0</v>
      </c>
      <c r="DY427" s="2" t="n">
        <v>98.99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 customFormat="false" ht="15" hidden="false" customHeight="false" outlineLevel="0" collapsed="false">
      <c r="A428" s="2" t="n">
        <v>3</v>
      </c>
      <c r="B428" s="2" t="s">
        <v>1212</v>
      </c>
      <c r="C428" s="2" t="s">
        <v>1213</v>
      </c>
      <c r="D428" s="2" t="s">
        <v>1182</v>
      </c>
      <c r="E428" s="2" t="s">
        <v>1183</v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9.2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84.46</v>
      </c>
      <c r="DU428" s="2" t="n">
        <v>0</v>
      </c>
      <c r="DV428" s="2" t="n">
        <v>96.2</v>
      </c>
      <c r="DW428" s="2" t="n">
        <v>90.07</v>
      </c>
      <c r="DX428" s="2" t="n">
        <v>0</v>
      </c>
      <c r="DY428" s="2" t="n">
        <v>98.99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 customFormat="false" ht="15" hidden="false" customHeight="false" outlineLevel="0" collapsed="false">
      <c r="A429" s="2" t="n">
        <v>3</v>
      </c>
      <c r="B429" s="2" t="s">
        <v>1214</v>
      </c>
      <c r="C429" s="2" t="s">
        <v>1215</v>
      </c>
      <c r="D429" s="2" t="s">
        <v>1182</v>
      </c>
      <c r="E429" s="2" t="s">
        <v>1183</v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9.2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84.46</v>
      </c>
      <c r="DU429" s="2" t="n">
        <v>0</v>
      </c>
      <c r="DV429" s="2" t="n">
        <v>96.2</v>
      </c>
      <c r="DW429" s="2" t="n">
        <v>90.07</v>
      </c>
      <c r="DX429" s="2" t="n">
        <v>0</v>
      </c>
      <c r="DY429" s="2" t="n">
        <v>98.99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 customFormat="false" ht="15" hidden="false" customHeight="false" outlineLevel="0" collapsed="false">
      <c r="A430" s="2" t="n">
        <v>3</v>
      </c>
      <c r="B430" s="2" t="s">
        <v>1216</v>
      </c>
      <c r="C430" s="2" t="s">
        <v>1207</v>
      </c>
      <c r="D430" s="2" t="s">
        <v>1182</v>
      </c>
      <c r="E430" s="2" t="s">
        <v>1183</v>
      </c>
      <c r="F430" s="2" t="n">
        <v>600.328422015114</v>
      </c>
      <c r="G430" s="2" t="n">
        <v>0</v>
      </c>
      <c r="H430" s="2" t="n">
        <v>600.328422015114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9.2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84.46</v>
      </c>
      <c r="DU430" s="2" t="n">
        <v>0</v>
      </c>
      <c r="DV430" s="2" t="n">
        <v>96.2</v>
      </c>
      <c r="DW430" s="2" t="n">
        <v>90.07</v>
      </c>
      <c r="DX430" s="2" t="n">
        <v>0</v>
      </c>
      <c r="DY430" s="2" t="n">
        <v>98.99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 customFormat="false" ht="15" hidden="false" customHeight="false" outlineLevel="0" collapsed="false">
      <c r="A431" s="2" t="n">
        <v>2</v>
      </c>
      <c r="B431" s="2" t="s">
        <v>1217</v>
      </c>
      <c r="C431" s="2" t="s">
        <v>1218</v>
      </c>
      <c r="D431" s="2" t="s">
        <v>1182</v>
      </c>
      <c r="E431" s="2" t="s">
        <v>1183</v>
      </c>
      <c r="F431" s="2" t="n">
        <v>828931.178130777</v>
      </c>
      <c r="G431" s="2" t="n">
        <v>0</v>
      </c>
      <c r="H431" s="2" t="n">
        <v>828931.178130777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9.2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84.46</v>
      </c>
      <c r="DU431" s="2" t="n">
        <v>0</v>
      </c>
      <c r="DV431" s="2" t="n">
        <v>96.2</v>
      </c>
      <c r="DW431" s="2" t="n">
        <v>90.07</v>
      </c>
      <c r="DX431" s="2" t="n">
        <v>0</v>
      </c>
      <c r="DY431" s="2" t="n">
        <v>98.99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 customFormat="false" ht="15" hidden="false" customHeight="false" outlineLevel="0" collapsed="false">
      <c r="A432" s="2" t="n">
        <v>3</v>
      </c>
      <c r="B432" s="2" t="s">
        <v>1219</v>
      </c>
      <c r="C432" s="2" t="s">
        <v>1211</v>
      </c>
      <c r="D432" s="2" t="s">
        <v>1182</v>
      </c>
      <c r="E432" s="2" t="s">
        <v>1183</v>
      </c>
      <c r="F432" s="2" t="n">
        <v>103097.096660807</v>
      </c>
      <c r="G432" s="2" t="n">
        <v>0</v>
      </c>
      <c r="H432" s="2" t="n">
        <v>103097.096660807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9.2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84.46</v>
      </c>
      <c r="DU432" s="2" t="n">
        <v>0</v>
      </c>
      <c r="DV432" s="2" t="n">
        <v>96.2</v>
      </c>
      <c r="DW432" s="2" t="n">
        <v>90.07</v>
      </c>
      <c r="DX432" s="2" t="n">
        <v>0</v>
      </c>
      <c r="DY432" s="2" t="n">
        <v>98.99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 customFormat="false" ht="15" hidden="false" customHeight="false" outlineLevel="0" collapsed="false">
      <c r="A433" s="2" t="n">
        <v>3</v>
      </c>
      <c r="B433" s="2" t="s">
        <v>1220</v>
      </c>
      <c r="C433" s="2" t="s">
        <v>1221</v>
      </c>
      <c r="D433" s="2" t="s">
        <v>1182</v>
      </c>
      <c r="E433" s="2" t="s">
        <v>1183</v>
      </c>
      <c r="F433" s="2" t="n">
        <v>464743.5553365</v>
      </c>
      <c r="G433" s="2" t="n">
        <v>0</v>
      </c>
      <c r="H433" s="2" t="n">
        <v>464743.5553365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9.2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84.46</v>
      </c>
      <c r="DU433" s="2" t="n">
        <v>0</v>
      </c>
      <c r="DV433" s="2" t="n">
        <v>96.2</v>
      </c>
      <c r="DW433" s="2" t="n">
        <v>90.07</v>
      </c>
      <c r="DX433" s="2" t="n">
        <v>0</v>
      </c>
      <c r="DY433" s="2" t="n">
        <v>98.99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 customFormat="false" ht="15" hidden="false" customHeight="false" outlineLevel="0" collapsed="false">
      <c r="A434" s="2" t="n">
        <v>3</v>
      </c>
      <c r="B434" s="2" t="s">
        <v>1222</v>
      </c>
      <c r="C434" s="2" t="s">
        <v>1223</v>
      </c>
      <c r="D434" s="2" t="s">
        <v>1182</v>
      </c>
      <c r="E434" s="2" t="s">
        <v>1183</v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9.2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84.46</v>
      </c>
      <c r="DU434" s="2" t="n">
        <v>0</v>
      </c>
      <c r="DV434" s="2" t="n">
        <v>96.2</v>
      </c>
      <c r="DW434" s="2" t="n">
        <v>90.07</v>
      </c>
      <c r="DX434" s="2" t="n">
        <v>0</v>
      </c>
      <c r="DY434" s="2" t="n">
        <v>98.99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 customFormat="false" ht="15" hidden="false" customHeight="false" outlineLevel="0" collapsed="false">
      <c r="A435" s="2" t="n">
        <v>3</v>
      </c>
      <c r="B435" s="2" t="s">
        <v>1224</v>
      </c>
      <c r="C435" s="2" t="s">
        <v>1225</v>
      </c>
      <c r="D435" s="2" t="s">
        <v>1182</v>
      </c>
      <c r="E435" s="2" t="s">
        <v>1183</v>
      </c>
      <c r="F435" s="2" t="n">
        <v>39741.3932252076</v>
      </c>
      <c r="G435" s="2" t="n">
        <v>0</v>
      </c>
      <c r="H435" s="2" t="n">
        <v>39741.3932252076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9.2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84.46</v>
      </c>
      <c r="DU435" s="2" t="n">
        <v>0</v>
      </c>
      <c r="DV435" s="2" t="n">
        <v>96.2</v>
      </c>
      <c r="DW435" s="2" t="n">
        <v>90.07</v>
      </c>
      <c r="DX435" s="2" t="n">
        <v>0</v>
      </c>
      <c r="DY435" s="2" t="n">
        <v>98.99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 customFormat="false" ht="15" hidden="false" customHeight="false" outlineLevel="0" collapsed="false">
      <c r="A436" s="2" t="n">
        <v>3</v>
      </c>
      <c r="B436" s="2" t="s">
        <v>1226</v>
      </c>
      <c r="C436" s="2" t="s">
        <v>1227</v>
      </c>
      <c r="D436" s="2" t="s">
        <v>1182</v>
      </c>
      <c r="E436" s="2" t="s">
        <v>1183</v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9.2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84.46</v>
      </c>
      <c r="DU436" s="2" t="n">
        <v>0</v>
      </c>
      <c r="DV436" s="2" t="n">
        <v>96.2</v>
      </c>
      <c r="DW436" s="2" t="n">
        <v>90.07</v>
      </c>
      <c r="DX436" s="2" t="n">
        <v>0</v>
      </c>
      <c r="DY436" s="2" t="n">
        <v>98.99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 customFormat="false" ht="15" hidden="false" customHeight="false" outlineLevel="0" collapsed="false">
      <c r="A437" s="2" t="n">
        <v>3</v>
      </c>
      <c r="B437" s="2" t="s">
        <v>1228</v>
      </c>
      <c r="C437" s="2" t="s">
        <v>1229</v>
      </c>
      <c r="D437" s="2" t="s">
        <v>1182</v>
      </c>
      <c r="E437" s="2" t="s">
        <v>1183</v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9.2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84.46</v>
      </c>
      <c r="DU437" s="2" t="n">
        <v>0</v>
      </c>
      <c r="DV437" s="2" t="n">
        <v>96.2</v>
      </c>
      <c r="DW437" s="2" t="n">
        <v>90.07</v>
      </c>
      <c r="DX437" s="2" t="n">
        <v>0</v>
      </c>
      <c r="DY437" s="2" t="n">
        <v>98.99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 customFormat="false" ht="15" hidden="false" customHeight="false" outlineLevel="0" collapsed="false">
      <c r="A438" s="2" t="n">
        <v>3</v>
      </c>
      <c r="B438" s="2" t="s">
        <v>1230</v>
      </c>
      <c r="C438" s="2" t="s">
        <v>1231</v>
      </c>
      <c r="D438" s="2" t="s">
        <v>1182</v>
      </c>
      <c r="E438" s="2" t="s">
        <v>1183</v>
      </c>
      <c r="F438" s="2" t="n">
        <v>2011.57609152718</v>
      </c>
      <c r="G438" s="2" t="n">
        <v>0</v>
      </c>
      <c r="H438" s="2" t="n">
        <v>2011.57609152718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9.2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84.46</v>
      </c>
      <c r="DU438" s="2" t="n">
        <v>0</v>
      </c>
      <c r="DV438" s="2" t="n">
        <v>96.2</v>
      </c>
      <c r="DW438" s="2" t="n">
        <v>90.07</v>
      </c>
      <c r="DX438" s="2" t="n">
        <v>0</v>
      </c>
      <c r="DY438" s="2" t="n">
        <v>98.99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 customFormat="false" ht="15" hidden="false" customHeight="false" outlineLevel="0" collapsed="false">
      <c r="A439" s="2" t="n">
        <v>2</v>
      </c>
      <c r="B439" s="2" t="s">
        <v>1232</v>
      </c>
      <c r="C439" s="2" t="s">
        <v>1233</v>
      </c>
      <c r="D439" s="2" t="s">
        <v>1182</v>
      </c>
      <c r="E439" s="2" t="s">
        <v>1183</v>
      </c>
      <c r="F439" s="2" t="n">
        <v>663765.121038168</v>
      </c>
      <c r="G439" s="2" t="n">
        <v>0</v>
      </c>
      <c r="H439" s="2" t="n">
        <v>663765.121038168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9.2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84.46</v>
      </c>
      <c r="DU439" s="2" t="n">
        <v>0</v>
      </c>
      <c r="DV439" s="2" t="n">
        <v>96.2</v>
      </c>
      <c r="DW439" s="2" t="n">
        <v>90.07</v>
      </c>
      <c r="DX439" s="2" t="n">
        <v>0</v>
      </c>
      <c r="DY439" s="2" t="n">
        <v>98.99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 customFormat="false" ht="15" hidden="false" customHeight="false" outlineLevel="0" collapsed="false">
      <c r="A440" s="2" t="n">
        <v>3</v>
      </c>
      <c r="B440" s="2" t="s">
        <v>1234</v>
      </c>
      <c r="C440" s="2" t="s">
        <v>1211</v>
      </c>
      <c r="D440" s="2" t="s">
        <v>1182</v>
      </c>
      <c r="E440" s="2" t="s">
        <v>1183</v>
      </c>
      <c r="F440" s="2" t="n">
        <v>66725.3342117422</v>
      </c>
      <c r="G440" s="2" t="n">
        <v>0</v>
      </c>
      <c r="H440" s="2" t="n">
        <v>66725.3342117422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9.2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84.46</v>
      </c>
      <c r="DU440" s="2" t="n">
        <v>0</v>
      </c>
      <c r="DV440" s="2" t="n">
        <v>96.2</v>
      </c>
      <c r="DW440" s="2" t="n">
        <v>90.07</v>
      </c>
      <c r="DX440" s="2" t="n">
        <v>0</v>
      </c>
      <c r="DY440" s="2" t="n">
        <v>98.99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 customFormat="false" ht="15" hidden="false" customHeight="false" outlineLevel="0" collapsed="false">
      <c r="A441" s="2" t="n">
        <v>3</v>
      </c>
      <c r="B441" s="2" t="s">
        <v>1235</v>
      </c>
      <c r="C441" s="2" t="s">
        <v>1221</v>
      </c>
      <c r="D441" s="2" t="s">
        <v>1182</v>
      </c>
      <c r="E441" s="2" t="s">
        <v>1183</v>
      </c>
      <c r="F441" s="2" t="n">
        <v>300786.055640402</v>
      </c>
      <c r="G441" s="2" t="n">
        <v>0</v>
      </c>
      <c r="H441" s="2" t="n">
        <v>300786.055640402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9.2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84.46</v>
      </c>
      <c r="DU441" s="2" t="n">
        <v>0</v>
      </c>
      <c r="DV441" s="2" t="n">
        <v>96.2</v>
      </c>
      <c r="DW441" s="2" t="n">
        <v>90.07</v>
      </c>
      <c r="DX441" s="2" t="n">
        <v>0</v>
      </c>
      <c r="DY441" s="2" t="n">
        <v>98.99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 customFormat="false" ht="15" hidden="false" customHeight="false" outlineLevel="0" collapsed="false">
      <c r="A442" s="2" t="n">
        <v>3</v>
      </c>
      <c r="B442" s="2" t="s">
        <v>1236</v>
      </c>
      <c r="C442" s="2" t="s">
        <v>1223</v>
      </c>
      <c r="D442" s="2" t="s">
        <v>1182</v>
      </c>
      <c r="E442" s="2" t="s">
        <v>1183</v>
      </c>
      <c r="F442" s="2" t="n">
        <v>8833.1895</v>
      </c>
      <c r="G442" s="2" t="n">
        <v>0</v>
      </c>
      <c r="H442" s="2" t="n">
        <v>8833.1895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9.2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84.46</v>
      </c>
      <c r="DU442" s="2" t="n">
        <v>0</v>
      </c>
      <c r="DV442" s="2" t="n">
        <v>96.2</v>
      </c>
      <c r="DW442" s="2" t="n">
        <v>90.07</v>
      </c>
      <c r="DX442" s="2" t="n">
        <v>0</v>
      </c>
      <c r="DY442" s="2" t="n">
        <v>98.99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 customFormat="false" ht="15" hidden="false" customHeight="false" outlineLevel="0" collapsed="false">
      <c r="A443" s="2" t="n">
        <v>3</v>
      </c>
      <c r="B443" s="2" t="s">
        <v>1237</v>
      </c>
      <c r="C443" s="2" t="s">
        <v>1225</v>
      </c>
      <c r="D443" s="2" t="s">
        <v>1182</v>
      </c>
      <c r="E443" s="2" t="s">
        <v>1183</v>
      </c>
      <c r="F443" s="2" t="n">
        <v>94602.9744663473</v>
      </c>
      <c r="G443" s="2" t="n">
        <v>0</v>
      </c>
      <c r="H443" s="2" t="n">
        <v>94602.9744663473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9.2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84.46</v>
      </c>
      <c r="DU443" s="2" t="n">
        <v>0</v>
      </c>
      <c r="DV443" s="2" t="n">
        <v>96.2</v>
      </c>
      <c r="DW443" s="2" t="n">
        <v>90.07</v>
      </c>
      <c r="DX443" s="2" t="n">
        <v>0</v>
      </c>
      <c r="DY443" s="2" t="n">
        <v>98.99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 customFormat="false" ht="15" hidden="false" customHeight="false" outlineLevel="0" collapsed="false">
      <c r="A444" s="2" t="n">
        <v>3</v>
      </c>
      <c r="B444" s="2" t="s">
        <v>1238</v>
      </c>
      <c r="C444" s="2" t="s">
        <v>1227</v>
      </c>
      <c r="D444" s="2" t="s">
        <v>1182</v>
      </c>
      <c r="E444" s="2" t="s">
        <v>1183</v>
      </c>
      <c r="F444" s="2" t="n">
        <v>139661.169530001</v>
      </c>
      <c r="G444" s="2" t="n">
        <v>0</v>
      </c>
      <c r="H444" s="2" t="n">
        <v>139661.169530001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9.2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84.46</v>
      </c>
      <c r="DU444" s="2" t="n">
        <v>0</v>
      </c>
      <c r="DV444" s="2" t="n">
        <v>96.2</v>
      </c>
      <c r="DW444" s="2" t="n">
        <v>90.07</v>
      </c>
      <c r="DX444" s="2" t="n">
        <v>0</v>
      </c>
      <c r="DY444" s="2" t="n">
        <v>98.99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 customFormat="false" ht="15" hidden="false" customHeight="false" outlineLevel="0" collapsed="false">
      <c r="A445" s="2" t="n">
        <v>3</v>
      </c>
      <c r="B445" s="2" t="s">
        <v>1239</v>
      </c>
      <c r="C445" s="2" t="s">
        <v>1229</v>
      </c>
      <c r="D445" s="2" t="s">
        <v>1182</v>
      </c>
      <c r="E445" s="2" t="s">
        <v>1183</v>
      </c>
      <c r="F445" s="2" t="n">
        <v>11483.9008584916</v>
      </c>
      <c r="G445" s="2" t="n">
        <v>0</v>
      </c>
      <c r="H445" s="2" t="n">
        <v>11483.9008584916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9.2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84.46</v>
      </c>
      <c r="DU445" s="2" t="n">
        <v>0</v>
      </c>
      <c r="DV445" s="2" t="n">
        <v>96.2</v>
      </c>
      <c r="DW445" s="2" t="n">
        <v>90.07</v>
      </c>
      <c r="DX445" s="2" t="n">
        <v>0</v>
      </c>
      <c r="DY445" s="2" t="n">
        <v>98.99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 customFormat="false" ht="15" hidden="false" customHeight="false" outlineLevel="0" collapsed="false">
      <c r="A446" s="2" t="n">
        <v>3</v>
      </c>
      <c r="B446" s="2" t="s">
        <v>1240</v>
      </c>
      <c r="C446" s="2" t="s">
        <v>1231</v>
      </c>
      <c r="D446" s="2" t="s">
        <v>1182</v>
      </c>
      <c r="E446" s="2" t="s">
        <v>1183</v>
      </c>
      <c r="F446" s="2" t="n">
        <v>41672.4968311841</v>
      </c>
      <c r="G446" s="2" t="n">
        <v>0</v>
      </c>
      <c r="H446" s="2" t="n">
        <v>41672.4968311841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9.2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84.46</v>
      </c>
      <c r="DU446" s="2" t="n">
        <v>0</v>
      </c>
      <c r="DV446" s="2" t="n">
        <v>96.2</v>
      </c>
      <c r="DW446" s="2" t="n">
        <v>90.07</v>
      </c>
      <c r="DX446" s="2" t="n">
        <v>0</v>
      </c>
      <c r="DY446" s="2" t="n">
        <v>98.99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 customFormat="false" ht="15" hidden="false" customHeight="false" outlineLevel="0" collapsed="false">
      <c r="A447" s="2" t="n">
        <v>2</v>
      </c>
      <c r="B447" s="2" t="s">
        <v>1241</v>
      </c>
      <c r="C447" s="2" t="s">
        <v>1242</v>
      </c>
      <c r="D447" s="2" t="s">
        <v>1182</v>
      </c>
      <c r="E447" s="2" t="s">
        <v>1183</v>
      </c>
      <c r="F447" s="2" t="n">
        <v>802502.149951634</v>
      </c>
      <c r="G447" s="2" t="n">
        <v>0</v>
      </c>
      <c r="H447" s="2" t="n">
        <v>802502.149951634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9.2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84.46</v>
      </c>
      <c r="DU447" s="2" t="n">
        <v>0</v>
      </c>
      <c r="DV447" s="2" t="n">
        <v>96.2</v>
      </c>
      <c r="DW447" s="2" t="n">
        <v>90.07</v>
      </c>
      <c r="DX447" s="2" t="n">
        <v>0</v>
      </c>
      <c r="DY447" s="2" t="n">
        <v>98.99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 customFormat="false" ht="15" hidden="false" customHeight="false" outlineLevel="0" collapsed="false">
      <c r="A448" s="2" t="n">
        <v>3</v>
      </c>
      <c r="B448" s="2" t="s">
        <v>1243</v>
      </c>
      <c r="C448" s="2" t="s">
        <v>1211</v>
      </c>
      <c r="D448" s="2" t="s">
        <v>1182</v>
      </c>
      <c r="E448" s="2" t="s">
        <v>1183</v>
      </c>
      <c r="F448" s="2" t="n">
        <v>83172.4286624535</v>
      </c>
      <c r="G448" s="2" t="n">
        <v>0</v>
      </c>
      <c r="H448" s="2" t="n">
        <v>83172.4286624535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9.2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84.46</v>
      </c>
      <c r="DU448" s="2" t="n">
        <v>0</v>
      </c>
      <c r="DV448" s="2" t="n">
        <v>96.2</v>
      </c>
      <c r="DW448" s="2" t="n">
        <v>90.07</v>
      </c>
      <c r="DX448" s="2" t="n">
        <v>0</v>
      </c>
      <c r="DY448" s="2" t="n">
        <v>98.99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 customFormat="false" ht="15" hidden="false" customHeight="false" outlineLevel="0" collapsed="false">
      <c r="A449" s="2" t="n">
        <v>3</v>
      </c>
      <c r="B449" s="2" t="s">
        <v>1244</v>
      </c>
      <c r="C449" s="2" t="s">
        <v>1245</v>
      </c>
      <c r="D449" s="2" t="s">
        <v>1182</v>
      </c>
      <c r="E449" s="2" t="s">
        <v>1183</v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9.2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84.46</v>
      </c>
      <c r="DU449" s="2" t="n">
        <v>0</v>
      </c>
      <c r="DV449" s="2" t="n">
        <v>96.2</v>
      </c>
      <c r="DW449" s="2" t="n">
        <v>90.07</v>
      </c>
      <c r="DX449" s="2" t="n">
        <v>0</v>
      </c>
      <c r="DY449" s="2" t="n">
        <v>98.99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 customFormat="false" ht="15" hidden="false" customHeight="false" outlineLevel="0" collapsed="false">
      <c r="A450" s="2" t="n">
        <v>3</v>
      </c>
      <c r="B450" s="2" t="s">
        <v>1246</v>
      </c>
      <c r="C450" s="2" t="s">
        <v>1247</v>
      </c>
      <c r="D450" s="2" t="s">
        <v>1182</v>
      </c>
      <c r="E450" s="2" t="s">
        <v>1183</v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9.2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84.46</v>
      </c>
      <c r="DU450" s="2" t="n">
        <v>0</v>
      </c>
      <c r="DV450" s="2" t="n">
        <v>96.2</v>
      </c>
      <c r="DW450" s="2" t="n">
        <v>90.07</v>
      </c>
      <c r="DX450" s="2" t="n">
        <v>0</v>
      </c>
      <c r="DY450" s="2" t="n">
        <v>98.99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 customFormat="false" ht="15" hidden="false" customHeight="false" outlineLevel="0" collapsed="false">
      <c r="A451" s="2" t="n">
        <v>3</v>
      </c>
      <c r="B451" s="2" t="s">
        <v>1248</v>
      </c>
      <c r="C451" s="2" t="s">
        <v>1249</v>
      </c>
      <c r="D451" s="2" t="s">
        <v>1182</v>
      </c>
      <c r="E451" s="2" t="s">
        <v>1183</v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9.2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84.46</v>
      </c>
      <c r="DU451" s="2" t="n">
        <v>0</v>
      </c>
      <c r="DV451" s="2" t="n">
        <v>96.2</v>
      </c>
      <c r="DW451" s="2" t="n">
        <v>90.07</v>
      </c>
      <c r="DX451" s="2" t="n">
        <v>0</v>
      </c>
      <c r="DY451" s="2" t="n">
        <v>98.99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 customFormat="false" ht="15" hidden="false" customHeight="false" outlineLevel="0" collapsed="false">
      <c r="A452" s="2" t="n">
        <v>3</v>
      </c>
      <c r="B452" s="2" t="s">
        <v>1250</v>
      </c>
      <c r="C452" s="2" t="s">
        <v>1251</v>
      </c>
      <c r="D452" s="2" t="s">
        <v>1182</v>
      </c>
      <c r="E452" s="2" t="s">
        <v>1183</v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9.2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84.46</v>
      </c>
      <c r="DU452" s="2" t="n">
        <v>0</v>
      </c>
      <c r="DV452" s="2" t="n">
        <v>96.2</v>
      </c>
      <c r="DW452" s="2" t="n">
        <v>90.07</v>
      </c>
      <c r="DX452" s="2" t="n">
        <v>0</v>
      </c>
      <c r="DY452" s="2" t="n">
        <v>98.99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 customFormat="false" ht="15" hidden="false" customHeight="false" outlineLevel="0" collapsed="false">
      <c r="A453" s="2" t="n">
        <v>3</v>
      </c>
      <c r="B453" s="2" t="s">
        <v>1252</v>
      </c>
      <c r="C453" s="2" t="s">
        <v>1253</v>
      </c>
      <c r="D453" s="2" t="s">
        <v>1182</v>
      </c>
      <c r="E453" s="2" t="s">
        <v>1183</v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9.2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84.46</v>
      </c>
      <c r="DU453" s="2" t="n">
        <v>0</v>
      </c>
      <c r="DV453" s="2" t="n">
        <v>96.2</v>
      </c>
      <c r="DW453" s="2" t="n">
        <v>90.07</v>
      </c>
      <c r="DX453" s="2" t="n">
        <v>0</v>
      </c>
      <c r="DY453" s="2" t="n">
        <v>98.99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 customFormat="false" ht="15" hidden="false" customHeight="false" outlineLevel="0" collapsed="false">
      <c r="A454" s="2" t="n">
        <v>3</v>
      </c>
      <c r="B454" s="2" t="s">
        <v>1254</v>
      </c>
      <c r="C454" s="2" t="s">
        <v>1255</v>
      </c>
      <c r="D454" s="2" t="s">
        <v>1182</v>
      </c>
      <c r="E454" s="2" t="s">
        <v>1183</v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9.2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84.46</v>
      </c>
      <c r="DU454" s="2" t="n">
        <v>0</v>
      </c>
      <c r="DV454" s="2" t="n">
        <v>96.2</v>
      </c>
      <c r="DW454" s="2" t="n">
        <v>90.07</v>
      </c>
      <c r="DX454" s="2" t="n">
        <v>0</v>
      </c>
      <c r="DY454" s="2" t="n">
        <v>98.99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 customFormat="false" ht="15" hidden="false" customHeight="false" outlineLevel="0" collapsed="false">
      <c r="A455" s="2" t="n">
        <v>3</v>
      </c>
      <c r="B455" s="2" t="s">
        <v>1256</v>
      </c>
      <c r="C455" s="2" t="s">
        <v>1257</v>
      </c>
      <c r="D455" s="2" t="s">
        <v>1182</v>
      </c>
      <c r="E455" s="2" t="s">
        <v>1183</v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9.2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84.46</v>
      </c>
      <c r="DU455" s="2" t="n">
        <v>0</v>
      </c>
      <c r="DV455" s="2" t="n">
        <v>96.2</v>
      </c>
      <c r="DW455" s="2" t="n">
        <v>90.07</v>
      </c>
      <c r="DX455" s="2" t="n">
        <v>0</v>
      </c>
      <c r="DY455" s="2" t="n">
        <v>98.99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 customFormat="false" ht="15" hidden="false" customHeight="false" outlineLevel="0" collapsed="false">
      <c r="A456" s="2" t="n">
        <v>3</v>
      </c>
      <c r="B456" s="2" t="s">
        <v>1258</v>
      </c>
      <c r="C456" s="2" t="s">
        <v>1259</v>
      </c>
      <c r="D456" s="2" t="s">
        <v>1182</v>
      </c>
      <c r="E456" s="2" t="s">
        <v>1183</v>
      </c>
      <c r="F456" s="2" t="n">
        <v>5478.36331906405</v>
      </c>
      <c r="G456" s="2" t="n">
        <v>0</v>
      </c>
      <c r="H456" s="2" t="n">
        <v>5478.36331906405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9.2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84.46</v>
      </c>
      <c r="DU456" s="2" t="n">
        <v>0</v>
      </c>
      <c r="DV456" s="2" t="n">
        <v>96.2</v>
      </c>
      <c r="DW456" s="2" t="n">
        <v>90.07</v>
      </c>
      <c r="DX456" s="2" t="n">
        <v>0</v>
      </c>
      <c r="DY456" s="2" t="n">
        <v>98.99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 customFormat="false" ht="15" hidden="false" customHeight="false" outlineLevel="0" collapsed="false">
      <c r="A457" s="2" t="n">
        <v>3</v>
      </c>
      <c r="B457" s="2" t="s">
        <v>1260</v>
      </c>
      <c r="C457" s="2" t="s">
        <v>1261</v>
      </c>
      <c r="D457" s="2" t="s">
        <v>1182</v>
      </c>
      <c r="E457" s="2" t="s">
        <v>1183</v>
      </c>
      <c r="F457" s="2" t="n">
        <v>15023.1386882831</v>
      </c>
      <c r="G457" s="2" t="n">
        <v>0</v>
      </c>
      <c r="H457" s="2" t="n">
        <v>15023.1386882831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9.2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84.46</v>
      </c>
      <c r="DU457" s="2" t="n">
        <v>0</v>
      </c>
      <c r="DV457" s="2" t="n">
        <v>96.2</v>
      </c>
      <c r="DW457" s="2" t="n">
        <v>90.07</v>
      </c>
      <c r="DX457" s="2" t="n">
        <v>0</v>
      </c>
      <c r="DY457" s="2" t="n">
        <v>98.99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 customFormat="false" ht="15" hidden="false" customHeight="false" outlineLevel="0" collapsed="false">
      <c r="A458" s="2" t="n">
        <v>3</v>
      </c>
      <c r="B458" s="2" t="s">
        <v>1262</v>
      </c>
      <c r="C458" s="2" t="s">
        <v>1207</v>
      </c>
      <c r="D458" s="2" t="s">
        <v>1182</v>
      </c>
      <c r="E458" s="2" t="s">
        <v>1183</v>
      </c>
      <c r="F458" s="2" t="n">
        <v>1320.72252843325</v>
      </c>
      <c r="G458" s="2" t="n">
        <v>0</v>
      </c>
      <c r="H458" s="2" t="n">
        <v>1320.72252843325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9.2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84.46</v>
      </c>
      <c r="DU458" s="2" t="n">
        <v>0</v>
      </c>
      <c r="DV458" s="2" t="n">
        <v>96.2</v>
      </c>
      <c r="DW458" s="2" t="n">
        <v>90.07</v>
      </c>
      <c r="DX458" s="2" t="n">
        <v>0</v>
      </c>
      <c r="DY458" s="2" t="n">
        <v>98.99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 customFormat="false" ht="15" hidden="false" customHeight="false" outlineLevel="0" collapsed="false">
      <c r="A459" s="2" t="n">
        <v>2</v>
      </c>
      <c r="B459" s="2" t="s">
        <v>1263</v>
      </c>
      <c r="C459" s="2" t="s">
        <v>1264</v>
      </c>
      <c r="D459" s="2" t="s">
        <v>1182</v>
      </c>
      <c r="E459" s="2" t="s">
        <v>1183</v>
      </c>
      <c r="F459" s="2" t="n">
        <v>231516.767658617</v>
      </c>
      <c r="G459" s="2" t="n">
        <v>0</v>
      </c>
      <c r="H459" s="2" t="n">
        <v>231516.767658617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9.2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84.46</v>
      </c>
      <c r="DU459" s="2" t="n">
        <v>0</v>
      </c>
      <c r="DV459" s="2" t="n">
        <v>96.2</v>
      </c>
      <c r="DW459" s="2" t="n">
        <v>90.07</v>
      </c>
      <c r="DX459" s="2" t="n">
        <v>0</v>
      </c>
      <c r="DY459" s="2" t="n">
        <v>98.99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 customFormat="false" ht="15" hidden="false" customHeight="false" outlineLevel="0" collapsed="false">
      <c r="A460" s="2" t="n">
        <v>3</v>
      </c>
      <c r="B460" s="2" t="s">
        <v>1265</v>
      </c>
      <c r="C460" s="2" t="s">
        <v>1266</v>
      </c>
      <c r="D460" s="2" t="s">
        <v>1182</v>
      </c>
      <c r="E460" s="2" t="s">
        <v>1183</v>
      </c>
      <c r="F460" s="2" t="n">
        <v>22643.4815677482</v>
      </c>
      <c r="G460" s="2" t="n">
        <v>0</v>
      </c>
      <c r="H460" s="2" t="n">
        <v>22643.4815677482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9.2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84.46</v>
      </c>
      <c r="DU460" s="2" t="n">
        <v>0</v>
      </c>
      <c r="DV460" s="2" t="n">
        <v>96.2</v>
      </c>
      <c r="DW460" s="2" t="n">
        <v>90.07</v>
      </c>
      <c r="DX460" s="2" t="n">
        <v>0</v>
      </c>
      <c r="DY460" s="2" t="n">
        <v>98.99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 customFormat="false" ht="15" hidden="false" customHeight="false" outlineLevel="0" collapsed="false">
      <c r="A461" s="2" t="n">
        <v>3</v>
      </c>
      <c r="B461" s="2" t="s">
        <v>1267</v>
      </c>
      <c r="C461" s="2" t="s">
        <v>1268</v>
      </c>
      <c r="D461" s="2" t="s">
        <v>1182</v>
      </c>
      <c r="E461" s="2" t="s">
        <v>1183</v>
      </c>
      <c r="F461" s="2" t="n">
        <v>99416.4434043</v>
      </c>
      <c r="G461" s="2" t="n">
        <v>0</v>
      </c>
      <c r="H461" s="2" t="n">
        <v>99416.4434043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9.2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84.46</v>
      </c>
      <c r="DU461" s="2" t="n">
        <v>0</v>
      </c>
      <c r="DV461" s="2" t="n">
        <v>96.2</v>
      </c>
      <c r="DW461" s="2" t="n">
        <v>90.07</v>
      </c>
      <c r="DX461" s="2" t="n">
        <v>0</v>
      </c>
      <c r="DY461" s="2" t="n">
        <v>98.99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 customFormat="false" ht="15" hidden="false" customHeight="false" outlineLevel="0" collapsed="false">
      <c r="A462" s="2" t="n">
        <v>3</v>
      </c>
      <c r="B462" s="2" t="s">
        <v>1269</v>
      </c>
      <c r="C462" s="2" t="s">
        <v>1247</v>
      </c>
      <c r="D462" s="2" t="s">
        <v>1182</v>
      </c>
      <c r="E462" s="2" t="s">
        <v>1183</v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9.2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84.46</v>
      </c>
      <c r="DU462" s="2" t="n">
        <v>0</v>
      </c>
      <c r="DV462" s="2" t="n">
        <v>96.2</v>
      </c>
      <c r="DW462" s="2" t="n">
        <v>90.07</v>
      </c>
      <c r="DX462" s="2" t="n">
        <v>0</v>
      </c>
      <c r="DY462" s="2" t="n">
        <v>98.99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 customFormat="false" ht="15" hidden="false" customHeight="false" outlineLevel="0" collapsed="false">
      <c r="A463" s="2" t="n">
        <v>3</v>
      </c>
      <c r="B463" s="2" t="s">
        <v>1270</v>
      </c>
      <c r="C463" s="2" t="s">
        <v>1271</v>
      </c>
      <c r="D463" s="2" t="s">
        <v>1182</v>
      </c>
      <c r="E463" s="2" t="s">
        <v>1183</v>
      </c>
      <c r="F463" s="2" t="n">
        <v>89727.115044</v>
      </c>
      <c r="G463" s="2" t="n">
        <v>0</v>
      </c>
      <c r="H463" s="2" t="n">
        <v>89727.115044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9.2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84.46</v>
      </c>
      <c r="DU463" s="2" t="n">
        <v>0</v>
      </c>
      <c r="DV463" s="2" t="n">
        <v>96.2</v>
      </c>
      <c r="DW463" s="2" t="n">
        <v>90.07</v>
      </c>
      <c r="DX463" s="2" t="n">
        <v>0</v>
      </c>
      <c r="DY463" s="2" t="n">
        <v>98.99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 customFormat="false" ht="15" hidden="false" customHeight="false" outlineLevel="0" collapsed="false">
      <c r="A464" s="2" t="n">
        <v>3</v>
      </c>
      <c r="B464" s="2" t="s">
        <v>1272</v>
      </c>
      <c r="C464" s="2" t="s">
        <v>1259</v>
      </c>
      <c r="D464" s="2" t="s">
        <v>1182</v>
      </c>
      <c r="E464" s="2" t="s">
        <v>1183</v>
      </c>
      <c r="F464" s="2" t="n">
        <v>5958.41864041666</v>
      </c>
      <c r="G464" s="2" t="n">
        <v>0</v>
      </c>
      <c r="H464" s="2" t="n">
        <v>5958.41864041666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9.2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84.46</v>
      </c>
      <c r="DU464" s="2" t="n">
        <v>0</v>
      </c>
      <c r="DV464" s="2" t="n">
        <v>96.2</v>
      </c>
      <c r="DW464" s="2" t="n">
        <v>90.07</v>
      </c>
      <c r="DX464" s="2" t="n">
        <v>0</v>
      </c>
      <c r="DY464" s="2" t="n">
        <v>98.99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 customFormat="false" ht="15" hidden="false" customHeight="false" outlineLevel="0" collapsed="false">
      <c r="A465" s="2" t="n">
        <v>3</v>
      </c>
      <c r="B465" s="2" t="s">
        <v>1273</v>
      </c>
      <c r="C465" s="2" t="s">
        <v>1261</v>
      </c>
      <c r="D465" s="2" t="s">
        <v>1182</v>
      </c>
      <c r="E465" s="2" t="s">
        <v>1183</v>
      </c>
      <c r="F465" s="2" t="n">
        <v>10810.8814666416</v>
      </c>
      <c r="G465" s="2" t="n">
        <v>0</v>
      </c>
      <c r="H465" s="2" t="n">
        <v>10810.8814666416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9.2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84.46</v>
      </c>
      <c r="DU465" s="2" t="n">
        <v>0</v>
      </c>
      <c r="DV465" s="2" t="n">
        <v>96.2</v>
      </c>
      <c r="DW465" s="2" t="n">
        <v>90.07</v>
      </c>
      <c r="DX465" s="2" t="n">
        <v>0</v>
      </c>
      <c r="DY465" s="2" t="n">
        <v>98.99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 customFormat="false" ht="15" hidden="false" customHeight="false" outlineLevel="0" collapsed="false">
      <c r="A466" s="2" t="n">
        <v>3</v>
      </c>
      <c r="B466" s="2" t="s">
        <v>1274</v>
      </c>
      <c r="C466" s="2" t="s">
        <v>1207</v>
      </c>
      <c r="D466" s="2" t="s">
        <v>1182</v>
      </c>
      <c r="E466" s="2" t="s">
        <v>1183</v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9.2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84.46</v>
      </c>
      <c r="DU466" s="2" t="n">
        <v>0</v>
      </c>
      <c r="DV466" s="2" t="n">
        <v>96.2</v>
      </c>
      <c r="DW466" s="2" t="n">
        <v>90.07</v>
      </c>
      <c r="DX466" s="2" t="n">
        <v>0</v>
      </c>
      <c r="DY466" s="2" t="n">
        <v>98.99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 customFormat="false" ht="15" hidden="false" customHeight="false" outlineLevel="0" collapsed="false">
      <c r="A467" s="2" t="n">
        <v>2</v>
      </c>
      <c r="B467" s="2" t="s">
        <v>1275</v>
      </c>
      <c r="C467" s="2" t="s">
        <v>1276</v>
      </c>
      <c r="D467" s="2" t="s">
        <v>1182</v>
      </c>
      <c r="E467" s="2" t="s">
        <v>1183</v>
      </c>
      <c r="F467" s="2" t="n">
        <v>132188.163320735</v>
      </c>
      <c r="G467" s="2" t="n">
        <v>0</v>
      </c>
      <c r="H467" s="2" t="n">
        <v>132188.163320735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9.2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84.46</v>
      </c>
      <c r="DU467" s="2" t="n">
        <v>0</v>
      </c>
      <c r="DV467" s="2" t="n">
        <v>96.2</v>
      </c>
      <c r="DW467" s="2" t="n">
        <v>90.07</v>
      </c>
      <c r="DX467" s="2" t="n">
        <v>0</v>
      </c>
      <c r="DY467" s="2" t="n">
        <v>98.99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 customFormat="false" ht="15" hidden="false" customHeight="false" outlineLevel="0" collapsed="false">
      <c r="A468" s="2" t="n">
        <v>3</v>
      </c>
      <c r="B468" s="2" t="s">
        <v>1277</v>
      </c>
      <c r="C468" s="2" t="s">
        <v>1211</v>
      </c>
      <c r="D468" s="2" t="s">
        <v>1182</v>
      </c>
      <c r="E468" s="2" t="s">
        <v>1183</v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9.2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84.46</v>
      </c>
      <c r="DU468" s="2" t="n">
        <v>0</v>
      </c>
      <c r="DV468" s="2" t="n">
        <v>96.2</v>
      </c>
      <c r="DW468" s="2" t="n">
        <v>90.07</v>
      </c>
      <c r="DX468" s="2" t="n">
        <v>0</v>
      </c>
      <c r="DY468" s="2" t="n">
        <v>98.99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 customFormat="false" ht="15" hidden="false" customHeight="false" outlineLevel="0" collapsed="false">
      <c r="A469" s="2" t="n">
        <v>3</v>
      </c>
      <c r="B469" s="2" t="s">
        <v>1278</v>
      </c>
      <c r="C469" s="2" t="s">
        <v>1279</v>
      </c>
      <c r="D469" s="2" t="s">
        <v>1182</v>
      </c>
      <c r="E469" s="2" t="s">
        <v>1183</v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9.2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84.46</v>
      </c>
      <c r="DU469" s="2" t="n">
        <v>0</v>
      </c>
      <c r="DV469" s="2" t="n">
        <v>96.2</v>
      </c>
      <c r="DW469" s="2" t="n">
        <v>90.07</v>
      </c>
      <c r="DX469" s="2" t="n">
        <v>0</v>
      </c>
      <c r="DY469" s="2" t="n">
        <v>98.99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 customFormat="false" ht="15" hidden="false" customHeight="false" outlineLevel="0" collapsed="false">
      <c r="A470" s="2" t="n">
        <v>3</v>
      </c>
      <c r="B470" s="2" t="s">
        <v>1280</v>
      </c>
      <c r="C470" s="2" t="s">
        <v>1281</v>
      </c>
      <c r="D470" s="2" t="s">
        <v>1182</v>
      </c>
      <c r="E470" s="2" t="s">
        <v>1183</v>
      </c>
      <c r="F470" s="2" t="n">
        <v>86125.116</v>
      </c>
      <c r="G470" s="2" t="n">
        <v>0</v>
      </c>
      <c r="H470" s="2" t="n">
        <v>86125.116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9.2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84.46</v>
      </c>
      <c r="DU470" s="2" t="n">
        <v>0</v>
      </c>
      <c r="DV470" s="2" t="n">
        <v>96.2</v>
      </c>
      <c r="DW470" s="2" t="n">
        <v>90.07</v>
      </c>
      <c r="DX470" s="2" t="n">
        <v>0</v>
      </c>
      <c r="DY470" s="2" t="n">
        <v>98.99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 customFormat="false" ht="15" hidden="false" customHeight="false" outlineLevel="0" collapsed="false">
      <c r="A471" s="2" t="n">
        <v>3</v>
      </c>
      <c r="B471" s="2" t="s">
        <v>1282</v>
      </c>
      <c r="C471" s="2" t="s">
        <v>1283</v>
      </c>
      <c r="D471" s="2" t="s">
        <v>1182</v>
      </c>
      <c r="E471" s="2" t="s">
        <v>1183</v>
      </c>
      <c r="F471" s="2" t="n">
        <v>20637.9456964146</v>
      </c>
      <c r="G471" s="2" t="n">
        <v>0</v>
      </c>
      <c r="H471" s="2" t="n">
        <v>20637.9456964146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9.2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84.46</v>
      </c>
      <c r="DU471" s="2" t="n">
        <v>0</v>
      </c>
      <c r="DV471" s="2" t="n">
        <v>96.2</v>
      </c>
      <c r="DW471" s="2" t="n">
        <v>90.07</v>
      </c>
      <c r="DX471" s="2" t="n">
        <v>0</v>
      </c>
      <c r="DY471" s="2" t="n">
        <v>98.99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 customFormat="false" ht="15" hidden="false" customHeight="false" outlineLevel="0" collapsed="false">
      <c r="A472" s="2" t="n">
        <v>3</v>
      </c>
      <c r="B472" s="2" t="s">
        <v>1284</v>
      </c>
      <c r="C472" s="2" t="s">
        <v>1207</v>
      </c>
      <c r="D472" s="2" t="s">
        <v>1182</v>
      </c>
      <c r="E472" s="2" t="s">
        <v>1183</v>
      </c>
      <c r="F472" s="2" t="n">
        <v>480.262737612091</v>
      </c>
      <c r="G472" s="2" t="n">
        <v>0</v>
      </c>
      <c r="H472" s="2" t="n">
        <v>480.262737612091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9.2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84.46</v>
      </c>
      <c r="DU472" s="2" t="n">
        <v>0</v>
      </c>
      <c r="DV472" s="2" t="n">
        <v>96.2</v>
      </c>
      <c r="DW472" s="2" t="n">
        <v>90.07</v>
      </c>
      <c r="DX472" s="2" t="n">
        <v>0</v>
      </c>
      <c r="DY472" s="2" t="n">
        <v>98.99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 customFormat="false" ht="15" hidden="false" customHeight="false" outlineLevel="0" collapsed="false">
      <c r="A473" s="2" t="n">
        <v>2</v>
      </c>
      <c r="B473" s="2" t="s">
        <v>1285</v>
      </c>
      <c r="C473" s="2" t="s">
        <v>1286</v>
      </c>
      <c r="D473" s="2" t="s">
        <v>1182</v>
      </c>
      <c r="E473" s="2" t="s">
        <v>1183</v>
      </c>
      <c r="F473" s="2" t="n">
        <v>133264.711942343</v>
      </c>
      <c r="G473" s="2" t="n">
        <v>0</v>
      </c>
      <c r="H473" s="2" t="n">
        <v>133264.711942343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9.2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84.46</v>
      </c>
      <c r="DU473" s="2" t="n">
        <v>0</v>
      </c>
      <c r="DV473" s="2" t="n">
        <v>96.2</v>
      </c>
      <c r="DW473" s="2" t="n">
        <v>90.07</v>
      </c>
      <c r="DX473" s="2" t="n">
        <v>0</v>
      </c>
      <c r="DY473" s="2" t="n">
        <v>98.99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 customFormat="false" ht="15" hidden="false" customHeight="false" outlineLevel="0" collapsed="false">
      <c r="A474" s="2" t="n">
        <v>3</v>
      </c>
      <c r="B474" s="2" t="s">
        <v>1287</v>
      </c>
      <c r="C474" s="2" t="s">
        <v>1211</v>
      </c>
      <c r="D474" s="2" t="s">
        <v>1182</v>
      </c>
      <c r="E474" s="2" t="s">
        <v>1183</v>
      </c>
      <c r="F474" s="2" t="n">
        <v>37588.028589549</v>
      </c>
      <c r="G474" s="2" t="n">
        <v>0</v>
      </c>
      <c r="H474" s="2" t="n">
        <v>37588.028589549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9.2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84.46</v>
      </c>
      <c r="DU474" s="2" t="n">
        <v>0</v>
      </c>
      <c r="DV474" s="2" t="n">
        <v>96.2</v>
      </c>
      <c r="DW474" s="2" t="n">
        <v>90.07</v>
      </c>
      <c r="DX474" s="2" t="n">
        <v>0</v>
      </c>
      <c r="DY474" s="2" t="n">
        <v>98.99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 customFormat="false" ht="15" hidden="false" customHeight="false" outlineLevel="0" collapsed="false">
      <c r="A475" s="2" t="n">
        <v>3</v>
      </c>
      <c r="B475" s="2" t="s">
        <v>1288</v>
      </c>
      <c r="C475" s="2" t="s">
        <v>1289</v>
      </c>
      <c r="D475" s="2" t="s">
        <v>1182</v>
      </c>
      <c r="E475" s="2" t="s">
        <v>1183</v>
      </c>
      <c r="F475" s="2" t="n">
        <v>89398.9769047835</v>
      </c>
      <c r="G475" s="2" t="n">
        <v>0</v>
      </c>
      <c r="H475" s="2" t="n">
        <v>89398.9769047835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9.2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84.46</v>
      </c>
      <c r="DU475" s="2" t="n">
        <v>0</v>
      </c>
      <c r="DV475" s="2" t="n">
        <v>96.2</v>
      </c>
      <c r="DW475" s="2" t="n">
        <v>90.07</v>
      </c>
      <c r="DX475" s="2" t="n">
        <v>0</v>
      </c>
      <c r="DY475" s="2" t="n">
        <v>98.99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 customFormat="false" ht="15" hidden="false" customHeight="false" outlineLevel="0" collapsed="false">
      <c r="A476" s="2" t="n">
        <v>3</v>
      </c>
      <c r="B476" s="2" t="s">
        <v>1290</v>
      </c>
      <c r="C476" s="2" t="s">
        <v>1291</v>
      </c>
      <c r="D476" s="2" t="s">
        <v>1182</v>
      </c>
      <c r="E476" s="2" t="s">
        <v>1183</v>
      </c>
      <c r="F476" s="2" t="n">
        <v>5877.4875</v>
      </c>
      <c r="G476" s="2" t="n">
        <v>0</v>
      </c>
      <c r="H476" s="2" t="n">
        <v>5877.4875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9.2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84.46</v>
      </c>
      <c r="DU476" s="2" t="n">
        <v>0</v>
      </c>
      <c r="DV476" s="2" t="n">
        <v>96.2</v>
      </c>
      <c r="DW476" s="2" t="n">
        <v>90.07</v>
      </c>
      <c r="DX476" s="2" t="n">
        <v>0</v>
      </c>
      <c r="DY476" s="2" t="n">
        <v>98.99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 customFormat="false" ht="15" hidden="false" customHeight="false" outlineLevel="0" collapsed="false">
      <c r="A477" s="2" t="n">
        <v>3</v>
      </c>
      <c r="B477" s="2" t="s">
        <v>1292</v>
      </c>
      <c r="C477" s="2" t="s">
        <v>1207</v>
      </c>
      <c r="D477" s="2" t="s">
        <v>1182</v>
      </c>
      <c r="E477" s="2" t="s">
        <v>1183</v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9.2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84.46</v>
      </c>
      <c r="DU477" s="2" t="n">
        <v>0</v>
      </c>
      <c r="DV477" s="2" t="n">
        <v>96.2</v>
      </c>
      <c r="DW477" s="2" t="n">
        <v>90.07</v>
      </c>
      <c r="DX477" s="2" t="n">
        <v>0</v>
      </c>
      <c r="DY477" s="2" t="n">
        <v>98.99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 customFormat="false" ht="15" hidden="false" customHeight="false" outlineLevel="0" collapsed="false">
      <c r="A478" s="2" t="n">
        <v>2</v>
      </c>
      <c r="B478" s="2" t="s">
        <v>1293</v>
      </c>
      <c r="C478" s="2" t="s">
        <v>1294</v>
      </c>
      <c r="D478" s="2" t="s">
        <v>1182</v>
      </c>
      <c r="E478" s="2" t="s">
        <v>1183</v>
      </c>
      <c r="F478" s="2" t="n">
        <v>204314.515859216</v>
      </c>
      <c r="G478" s="2" t="n">
        <v>0</v>
      </c>
      <c r="H478" s="2" t="n">
        <v>204314.515859216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9.2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84.46</v>
      </c>
      <c r="DU478" s="2" t="n">
        <v>0</v>
      </c>
      <c r="DV478" s="2" t="n">
        <v>96.2</v>
      </c>
      <c r="DW478" s="2" t="n">
        <v>90.07</v>
      </c>
      <c r="DX478" s="2" t="n">
        <v>0</v>
      </c>
      <c r="DY478" s="2" t="n">
        <v>98.99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 customFormat="false" ht="15" hidden="false" customHeight="false" outlineLevel="0" collapsed="false">
      <c r="A479" s="2" t="n">
        <v>3</v>
      </c>
      <c r="B479" s="2" t="s">
        <v>1295</v>
      </c>
      <c r="C479" s="2" t="s">
        <v>1211</v>
      </c>
      <c r="D479" s="2" t="s">
        <v>1182</v>
      </c>
      <c r="E479" s="2" t="s">
        <v>1183</v>
      </c>
      <c r="F479" s="2" t="n">
        <v>36935.4645735936</v>
      </c>
      <c r="G479" s="2" t="n">
        <v>0</v>
      </c>
      <c r="H479" s="2" t="n">
        <v>36935.4645735936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9.2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84.46</v>
      </c>
      <c r="DU479" s="2" t="n">
        <v>0</v>
      </c>
      <c r="DV479" s="2" t="n">
        <v>96.2</v>
      </c>
      <c r="DW479" s="2" t="n">
        <v>90.07</v>
      </c>
      <c r="DX479" s="2" t="n">
        <v>0</v>
      </c>
      <c r="DY479" s="2" t="n">
        <v>98.99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 customFormat="false" ht="15" hidden="false" customHeight="false" outlineLevel="0" collapsed="false">
      <c r="A480" s="2" t="n">
        <v>3</v>
      </c>
      <c r="B480" s="2" t="s">
        <v>1296</v>
      </c>
      <c r="C480" s="2" t="s">
        <v>1297</v>
      </c>
      <c r="D480" s="2" t="s">
        <v>1182</v>
      </c>
      <c r="E480" s="2" t="s">
        <v>1183</v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9.2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84.46</v>
      </c>
      <c r="DU480" s="2" t="n">
        <v>0</v>
      </c>
      <c r="DV480" s="2" t="n">
        <v>96.2</v>
      </c>
      <c r="DW480" s="2" t="n">
        <v>90.07</v>
      </c>
      <c r="DX480" s="2" t="n">
        <v>0</v>
      </c>
      <c r="DY480" s="2" t="n">
        <v>98.99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 customFormat="false" ht="15" hidden="false" customHeight="false" outlineLevel="0" collapsed="false">
      <c r="A481" s="2" t="n">
        <v>3</v>
      </c>
      <c r="B481" s="2" t="s">
        <v>1298</v>
      </c>
      <c r="C481" s="2" t="s">
        <v>1207</v>
      </c>
      <c r="D481" s="2" t="s">
        <v>1182</v>
      </c>
      <c r="E481" s="2" t="s">
        <v>1183</v>
      </c>
      <c r="F481" s="2" t="n">
        <v>880.481685622167</v>
      </c>
      <c r="G481" s="2" t="n">
        <v>0</v>
      </c>
      <c r="H481" s="2" t="n">
        <v>880.481685622167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9.2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84.46</v>
      </c>
      <c r="DU481" s="2" t="n">
        <v>0</v>
      </c>
      <c r="DV481" s="2" t="n">
        <v>96.2</v>
      </c>
      <c r="DW481" s="2" t="n">
        <v>90.07</v>
      </c>
      <c r="DX481" s="2" t="n">
        <v>0</v>
      </c>
      <c r="DY481" s="2" t="n">
        <v>98.99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 customFormat="false" ht="15" hidden="false" customHeight="false" outlineLevel="0" collapsed="false">
      <c r="A482" s="2" t="n">
        <v>2</v>
      </c>
      <c r="B482" s="2" t="s">
        <v>1299</v>
      </c>
      <c r="C482" s="2" t="s">
        <v>1300</v>
      </c>
      <c r="D482" s="2" t="s">
        <v>1182</v>
      </c>
      <c r="E482" s="2" t="s">
        <v>1183</v>
      </c>
      <c r="F482" s="2" t="n">
        <v>289002.087612045</v>
      </c>
      <c r="G482" s="2" t="n">
        <v>0</v>
      </c>
      <c r="H482" s="2" t="n">
        <v>289002.087612045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9.2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84.46</v>
      </c>
      <c r="DU482" s="2" t="n">
        <v>0</v>
      </c>
      <c r="DV482" s="2" t="n">
        <v>96.2</v>
      </c>
      <c r="DW482" s="2" t="n">
        <v>90.07</v>
      </c>
      <c r="DX482" s="2" t="n">
        <v>0</v>
      </c>
      <c r="DY482" s="2" t="n">
        <v>98.99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 customFormat="false" ht="15" hidden="false" customHeight="false" outlineLevel="0" collapsed="false">
      <c r="A483" s="2" t="n">
        <v>3</v>
      </c>
      <c r="B483" s="2" t="s">
        <v>1301</v>
      </c>
      <c r="C483" s="2" t="s">
        <v>1211</v>
      </c>
      <c r="D483" s="2" t="s">
        <v>1182</v>
      </c>
      <c r="E483" s="2" t="s">
        <v>1183</v>
      </c>
      <c r="F483" s="2" t="n">
        <v>38128.8538565491</v>
      </c>
      <c r="G483" s="2" t="n">
        <v>0</v>
      </c>
      <c r="H483" s="2" t="n">
        <v>38128.8538565491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9.2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84.46</v>
      </c>
      <c r="DU483" s="2" t="n">
        <v>0</v>
      </c>
      <c r="DV483" s="2" t="n">
        <v>96.2</v>
      </c>
      <c r="DW483" s="2" t="n">
        <v>90.07</v>
      </c>
      <c r="DX483" s="2" t="n">
        <v>0</v>
      </c>
      <c r="DY483" s="2" t="n">
        <v>98.99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 customFormat="false" ht="15" hidden="false" customHeight="false" outlineLevel="0" collapsed="false">
      <c r="A484" s="2" t="n">
        <v>3</v>
      </c>
      <c r="B484" s="2" t="s">
        <v>1302</v>
      </c>
      <c r="C484" s="2" t="s">
        <v>1303</v>
      </c>
      <c r="D484" s="2" t="s">
        <v>1182</v>
      </c>
      <c r="E484" s="2" t="s">
        <v>1183</v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9.2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84.46</v>
      </c>
      <c r="DU484" s="2" t="n">
        <v>0</v>
      </c>
      <c r="DV484" s="2" t="n">
        <v>96.2</v>
      </c>
      <c r="DW484" s="2" t="n">
        <v>90.07</v>
      </c>
      <c r="DX484" s="2" t="n">
        <v>0</v>
      </c>
      <c r="DY484" s="2" t="n">
        <v>98.99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 customFormat="false" ht="15" hidden="false" customHeight="false" outlineLevel="0" collapsed="false">
      <c r="A485" s="2" t="n">
        <v>3</v>
      </c>
      <c r="B485" s="2" t="s">
        <v>1304</v>
      </c>
      <c r="C485" s="2" t="s">
        <v>1305</v>
      </c>
      <c r="D485" s="2" t="s">
        <v>1182</v>
      </c>
      <c r="E485" s="2" t="s">
        <v>1183</v>
      </c>
      <c r="F485" s="2" t="n">
        <v>169386.521355496</v>
      </c>
      <c r="G485" s="2" t="n">
        <v>0</v>
      </c>
      <c r="H485" s="2" t="n">
        <v>169386.521355496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9.2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84.46</v>
      </c>
      <c r="DU485" s="2" t="n">
        <v>0</v>
      </c>
      <c r="DV485" s="2" t="n">
        <v>96.2</v>
      </c>
      <c r="DW485" s="2" t="n">
        <v>90.07</v>
      </c>
      <c r="DX485" s="2" t="n">
        <v>0</v>
      </c>
      <c r="DY485" s="2" t="n">
        <v>98.99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 customFormat="false" ht="15" hidden="false" customHeight="false" outlineLevel="0" collapsed="false">
      <c r="A486" s="2" t="n">
        <v>2</v>
      </c>
      <c r="B486" s="2" t="s">
        <v>1306</v>
      </c>
      <c r="C486" s="2" t="s">
        <v>1307</v>
      </c>
      <c r="D486" s="2" t="s">
        <v>1182</v>
      </c>
      <c r="E486" s="2" t="s">
        <v>1183</v>
      </c>
      <c r="F486" s="2" t="n">
        <v>18248.581013005</v>
      </c>
      <c r="G486" s="2" t="n">
        <v>0</v>
      </c>
      <c r="H486" s="2" t="n">
        <v>18248.581013005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9.2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84.46</v>
      </c>
      <c r="DU486" s="2" t="n">
        <v>0</v>
      </c>
      <c r="DV486" s="2" t="n">
        <v>96.2</v>
      </c>
      <c r="DW486" s="2" t="n">
        <v>90.07</v>
      </c>
      <c r="DX486" s="2" t="n">
        <v>0</v>
      </c>
      <c r="DY486" s="2" t="n">
        <v>98.99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 customFormat="false" ht="15" hidden="false" customHeight="false" outlineLevel="0" collapsed="false">
      <c r="A487" s="2" t="n">
        <v>3</v>
      </c>
      <c r="B487" s="2" t="s">
        <v>1308</v>
      </c>
      <c r="C487" s="2" t="s">
        <v>1309</v>
      </c>
      <c r="D487" s="2" t="s">
        <v>1182</v>
      </c>
      <c r="E487" s="2" t="s">
        <v>1183</v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9.2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84.46</v>
      </c>
      <c r="DU487" s="2" t="n">
        <v>0</v>
      </c>
      <c r="DV487" s="2" t="n">
        <v>96.2</v>
      </c>
      <c r="DW487" s="2" t="n">
        <v>90.07</v>
      </c>
      <c r="DX487" s="2" t="n">
        <v>0</v>
      </c>
      <c r="DY487" s="2" t="n">
        <v>98.99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 customFormat="false" ht="15" hidden="false" customHeight="false" outlineLevel="0" collapsed="false">
      <c r="A488" s="2" t="n">
        <v>3</v>
      </c>
      <c r="B488" s="2" t="s">
        <v>1310</v>
      </c>
      <c r="C488" s="2" t="s">
        <v>1311</v>
      </c>
      <c r="D488" s="2" t="s">
        <v>1182</v>
      </c>
      <c r="E488" s="2" t="s">
        <v>1183</v>
      </c>
      <c r="F488" s="2" t="n">
        <v>4692.526575</v>
      </c>
      <c r="G488" s="2" t="n">
        <v>0</v>
      </c>
      <c r="H488" s="2" t="n">
        <v>4692.526575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9.2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84.46</v>
      </c>
      <c r="DU488" s="2" t="n">
        <v>0</v>
      </c>
      <c r="DV488" s="2" t="n">
        <v>96.2</v>
      </c>
      <c r="DW488" s="2" t="n">
        <v>90.07</v>
      </c>
      <c r="DX488" s="2" t="n">
        <v>0</v>
      </c>
      <c r="DY488" s="2" t="n">
        <v>98.99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 customFormat="false" ht="15" hidden="false" customHeight="false" outlineLevel="0" collapsed="false">
      <c r="A489" s="2" t="n">
        <v>3</v>
      </c>
      <c r="B489" s="2" t="s">
        <v>1312</v>
      </c>
      <c r="C489" s="2" t="s">
        <v>1313</v>
      </c>
      <c r="D489" s="2" t="s">
        <v>1182</v>
      </c>
      <c r="E489" s="2" t="s">
        <v>1183</v>
      </c>
      <c r="F489" s="2" t="n">
        <v>863.6625</v>
      </c>
      <c r="G489" s="2" t="n">
        <v>0</v>
      </c>
      <c r="H489" s="2" t="n">
        <v>863.6625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9.2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84.46</v>
      </c>
      <c r="DU489" s="2" t="n">
        <v>0</v>
      </c>
      <c r="DV489" s="2" t="n">
        <v>96.2</v>
      </c>
      <c r="DW489" s="2" t="n">
        <v>90.07</v>
      </c>
      <c r="DX489" s="2" t="n">
        <v>0</v>
      </c>
      <c r="DY489" s="2" t="n">
        <v>98.99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 customFormat="false" ht="15" hidden="false" customHeight="false" outlineLevel="0" collapsed="false">
      <c r="A490" s="2" t="n">
        <v>3</v>
      </c>
      <c r="B490" s="2" t="s">
        <v>1314</v>
      </c>
      <c r="C490" s="2" t="s">
        <v>1315</v>
      </c>
      <c r="D490" s="2" t="s">
        <v>1182</v>
      </c>
      <c r="E490" s="2" t="s">
        <v>1183</v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9.2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84.46</v>
      </c>
      <c r="DU490" s="2" t="n">
        <v>0</v>
      </c>
      <c r="DV490" s="2" t="n">
        <v>96.2</v>
      </c>
      <c r="DW490" s="2" t="n">
        <v>90.07</v>
      </c>
      <c r="DX490" s="2" t="n">
        <v>0</v>
      </c>
      <c r="DY490" s="2" t="n">
        <v>98.99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 customFormat="false" ht="15" hidden="false" customHeight="false" outlineLevel="0" collapsed="false">
      <c r="A491" s="2" t="n">
        <v>3</v>
      </c>
      <c r="B491" s="2" t="s">
        <v>1316</v>
      </c>
      <c r="C491" s="2" t="s">
        <v>1207</v>
      </c>
      <c r="D491" s="2" t="s">
        <v>1182</v>
      </c>
      <c r="E491" s="2" t="s">
        <v>1183</v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9.2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84.46</v>
      </c>
      <c r="DU491" s="2" t="n">
        <v>0</v>
      </c>
      <c r="DV491" s="2" t="n">
        <v>96.2</v>
      </c>
      <c r="DW491" s="2" t="n">
        <v>90.07</v>
      </c>
      <c r="DX491" s="2" t="n">
        <v>0</v>
      </c>
      <c r="DY491" s="2" t="n">
        <v>98.99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 customFormat="false" ht="15" hidden="false" customHeight="false" outlineLevel="0" collapsed="false">
      <c r="A492" s="2" t="n">
        <v>2</v>
      </c>
      <c r="B492" s="2" t="s">
        <v>1317</v>
      </c>
      <c r="C492" s="2" t="s">
        <v>1318</v>
      </c>
      <c r="D492" s="2" t="s">
        <v>1182</v>
      </c>
      <c r="E492" s="2" t="s">
        <v>1183</v>
      </c>
      <c r="F492" s="2" t="n">
        <v>64132.32</v>
      </c>
      <c r="G492" s="2" t="n">
        <v>0</v>
      </c>
      <c r="H492" s="2" t="n">
        <v>64132.32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9.2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84.46</v>
      </c>
      <c r="DU492" s="2" t="n">
        <v>0</v>
      </c>
      <c r="DV492" s="2" t="n">
        <v>96.2</v>
      </c>
      <c r="DW492" s="2" t="n">
        <v>90.07</v>
      </c>
      <c r="DX492" s="2" t="n">
        <v>0</v>
      </c>
      <c r="DY492" s="2" t="n">
        <v>98.99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 customFormat="false" ht="15" hidden="false" customHeight="false" outlineLevel="0" collapsed="false">
      <c r="A493" s="2" t="n">
        <v>3</v>
      </c>
      <c r="B493" s="2" t="s">
        <v>1319</v>
      </c>
      <c r="C493" s="2" t="s">
        <v>1320</v>
      </c>
      <c r="D493" s="2" t="s">
        <v>1182</v>
      </c>
      <c r="E493" s="2" t="s">
        <v>1183</v>
      </c>
      <c r="F493" s="2" t="n">
        <v>64132.32</v>
      </c>
      <c r="G493" s="2" t="n">
        <v>0</v>
      </c>
      <c r="H493" s="2" t="n">
        <v>64132.32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9.2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84.46</v>
      </c>
      <c r="DU493" s="2" t="n">
        <v>0</v>
      </c>
      <c r="DV493" s="2" t="n">
        <v>96.2</v>
      </c>
      <c r="DW493" s="2" t="n">
        <v>90.07</v>
      </c>
      <c r="DX493" s="2" t="n">
        <v>0</v>
      </c>
      <c r="DY493" s="2" t="n">
        <v>98.99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 customFormat="false" ht="15" hidden="false" customHeight="false" outlineLevel="0" collapsed="false">
      <c r="A494" s="2" t="n">
        <v>1</v>
      </c>
      <c r="B494" s="2" t="s">
        <v>175</v>
      </c>
      <c r="C494" s="2" t="s">
        <v>77</v>
      </c>
      <c r="D494" s="2" t="s">
        <v>1321</v>
      </c>
      <c r="E494" s="2" t="s">
        <v>1322</v>
      </c>
      <c r="F494" s="2" t="n">
        <v>8532606.848</v>
      </c>
      <c r="G494" s="2" t="n">
        <v>0</v>
      </c>
      <c r="H494" s="2" t="n">
        <v>8532606.848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</v>
      </c>
      <c r="EI494" s="2" t="n">
        <v>80</v>
      </c>
      <c r="EJ494" s="2" t="n">
        <v>9.19</v>
      </c>
      <c r="EK494" s="2" t="n">
        <v>92.69</v>
      </c>
      <c r="EL494" s="2" t="n">
        <v>83.26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88.71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 customFormat="false" ht="15" hidden="false" customHeight="false" outlineLevel="0" collapsed="false">
      <c r="A495" s="2" t="n">
        <v>2</v>
      </c>
      <c r="B495" s="2" t="s">
        <v>1323</v>
      </c>
      <c r="C495" s="2" t="s">
        <v>1324</v>
      </c>
      <c r="D495" s="2" t="s">
        <v>1325</v>
      </c>
      <c r="E495" s="2" t="s">
        <v>1326</v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98.6</v>
      </c>
      <c r="BU495" s="2" t="n">
        <v>98.6</v>
      </c>
      <c r="BV495" s="2" t="n">
        <v>98.6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 customFormat="false" ht="15" hidden="false" customHeight="false" outlineLevel="0" collapsed="false">
      <c r="A496" s="2" t="n">
        <v>3</v>
      </c>
      <c r="B496" s="2" t="s">
        <v>1327</v>
      </c>
      <c r="C496" s="2" t="s">
        <v>1328</v>
      </c>
      <c r="D496" s="2" t="s">
        <v>1325</v>
      </c>
      <c r="E496" s="2" t="s">
        <v>1326</v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98.6</v>
      </c>
      <c r="BU496" s="2" t="n">
        <v>98.6</v>
      </c>
      <c r="BV496" s="2" t="n">
        <v>98.6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 customFormat="false" ht="15" hidden="false" customHeight="false" outlineLevel="0" collapsed="false">
      <c r="A497" s="2" t="n">
        <v>2</v>
      </c>
      <c r="B497" s="2" t="s">
        <v>1329</v>
      </c>
      <c r="C497" s="2" t="s">
        <v>1330</v>
      </c>
      <c r="D497" s="2" t="s">
        <v>1321</v>
      </c>
      <c r="E497" s="2" t="s">
        <v>1322</v>
      </c>
      <c r="F497" s="2" t="n">
        <v>7172582.4</v>
      </c>
      <c r="G497" s="2" t="n">
        <v>0</v>
      </c>
      <c r="H497" s="2" t="n">
        <v>7172582.4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9.95</v>
      </c>
      <c r="CJ497" s="2" t="n">
        <v>9.21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87.32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97.96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 customFormat="false" ht="15" hidden="false" customHeight="false" outlineLevel="0" collapsed="false">
      <c r="A498" s="2" t="n">
        <v>3</v>
      </c>
      <c r="B498" s="2" t="s">
        <v>1331</v>
      </c>
      <c r="C498" s="2" t="s">
        <v>1332</v>
      </c>
      <c r="D498" s="2" t="s">
        <v>1321</v>
      </c>
      <c r="E498" s="2" t="s">
        <v>1326</v>
      </c>
      <c r="F498" s="2" t="n">
        <v>336712.896</v>
      </c>
      <c r="G498" s="2" t="n">
        <v>0</v>
      </c>
      <c r="H498" s="2" t="n">
        <v>336712.896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 customFormat="false" ht="15" hidden="false" customHeight="false" outlineLevel="0" collapsed="false">
      <c r="A499" s="2" t="n">
        <v>3</v>
      </c>
      <c r="B499" s="2" t="s">
        <v>1333</v>
      </c>
      <c r="C499" s="2" t="s">
        <v>1334</v>
      </c>
      <c r="D499" s="2" t="s">
        <v>1335</v>
      </c>
      <c r="E499" s="2" t="s">
        <v>1336</v>
      </c>
      <c r="F499" s="2" t="n">
        <v>702514.5984</v>
      </c>
      <c r="G499" s="2" t="n">
        <v>0</v>
      </c>
      <c r="H499" s="2" t="n">
        <v>702514.5984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68.82</v>
      </c>
      <c r="DH499" s="2" t="n">
        <v>68.82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 customFormat="false" ht="15" hidden="false" customHeight="false" outlineLevel="0" collapsed="false">
      <c r="A500" s="2" t="n">
        <v>3</v>
      </c>
      <c r="B500" s="2" t="s">
        <v>1337</v>
      </c>
      <c r="C500" s="2" t="s">
        <v>1338</v>
      </c>
      <c r="D500" s="2" t="s">
        <v>1339</v>
      </c>
      <c r="E500" s="2" t="s">
        <v>1340</v>
      </c>
      <c r="F500" s="2" t="n">
        <v>885415.4496</v>
      </c>
      <c r="G500" s="2" t="n">
        <v>0</v>
      </c>
      <c r="H500" s="2" t="n">
        <v>885415.4496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 customFormat="false" ht="15" hidden="false" customHeight="false" outlineLevel="0" collapsed="false">
      <c r="A501" s="2" t="n">
        <v>3</v>
      </c>
      <c r="B501" s="2" t="s">
        <v>1341</v>
      </c>
      <c r="C501" s="2" t="s">
        <v>1342</v>
      </c>
      <c r="D501" s="2" t="s">
        <v>1343</v>
      </c>
      <c r="E501" s="2" t="s">
        <v>1344</v>
      </c>
      <c r="F501" s="2" t="n">
        <v>946382.400000001</v>
      </c>
      <c r="G501" s="2" t="n">
        <v>0</v>
      </c>
      <c r="H501" s="2" t="n">
        <v>946382.400000001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</v>
      </c>
      <c r="EF501" s="2" t="n">
        <v>60.82</v>
      </c>
      <c r="EG501" s="2" t="n">
        <v>0</v>
      </c>
      <c r="EH501" s="2" t="n">
        <v>84.85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 customFormat="false" ht="15" hidden="false" customHeight="false" outlineLevel="0" collapsed="false">
      <c r="A502" s="2" t="n">
        <v>3</v>
      </c>
      <c r="B502" s="2" t="s">
        <v>1345</v>
      </c>
      <c r="C502" s="2" t="s">
        <v>1346</v>
      </c>
      <c r="D502" s="2" t="s">
        <v>1347</v>
      </c>
      <c r="E502" s="2" t="s">
        <v>1348</v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</v>
      </c>
      <c r="DW502" s="2" t="n">
        <v>78.57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 customFormat="false" ht="15" hidden="false" customHeight="false" outlineLevel="0" collapsed="false">
      <c r="A503" s="2" t="n">
        <v>3</v>
      </c>
      <c r="B503" s="2" t="s">
        <v>1349</v>
      </c>
      <c r="C503" s="2" t="s">
        <v>1350</v>
      </c>
      <c r="D503" s="2" t="s">
        <v>1351</v>
      </c>
      <c r="E503" s="2" t="s">
        <v>1352</v>
      </c>
      <c r="F503" s="2" t="n">
        <v>519613.7472</v>
      </c>
      <c r="G503" s="2" t="n">
        <v>0</v>
      </c>
      <c r="H503" s="2" t="n">
        <v>519613.7472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</v>
      </c>
      <c r="DN503" s="2" t="n">
        <v>91.76</v>
      </c>
      <c r="DO503" s="2" t="n">
        <v>11.59</v>
      </c>
      <c r="DP503" s="2" t="n">
        <v>97.85</v>
      </c>
      <c r="DQ503" s="2" t="n">
        <v>97.85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 customFormat="false" ht="15" hidden="false" customHeight="false" outlineLevel="0" collapsed="false">
      <c r="A504" s="2" t="n">
        <v>3</v>
      </c>
      <c r="B504" s="2" t="s">
        <v>1353</v>
      </c>
      <c r="C504" s="2" t="s">
        <v>1354</v>
      </c>
      <c r="D504" s="2" t="s">
        <v>1351</v>
      </c>
      <c r="E504" s="2" t="s">
        <v>1352</v>
      </c>
      <c r="F504" s="2" t="n">
        <v>580580.6976</v>
      </c>
      <c r="G504" s="2" t="n">
        <v>0</v>
      </c>
      <c r="H504" s="2" t="n">
        <v>580580.6976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</v>
      </c>
      <c r="DN504" s="2" t="n">
        <v>91.76</v>
      </c>
      <c r="DO504" s="2" t="n">
        <v>11.59</v>
      </c>
      <c r="DP504" s="2" t="n">
        <v>97.85</v>
      </c>
      <c r="DQ504" s="2" t="n">
        <v>97.85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 customFormat="false" ht="15" hidden="false" customHeight="false" outlineLevel="0" collapsed="false">
      <c r="A505" s="2" t="n">
        <v>3</v>
      </c>
      <c r="B505" s="2" t="s">
        <v>1355</v>
      </c>
      <c r="C505" s="2" t="s">
        <v>1356</v>
      </c>
      <c r="D505" s="2" t="s">
        <v>1357</v>
      </c>
      <c r="E505" s="2" t="s">
        <v>1322</v>
      </c>
      <c r="F505" s="2" t="n">
        <v>641547.648</v>
      </c>
      <c r="G505" s="2" t="n">
        <v>0</v>
      </c>
      <c r="H505" s="2" t="n">
        <v>641547.648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 customFormat="false" ht="15" hidden="false" customHeight="false" outlineLevel="0" collapsed="false">
      <c r="A506" s="2" t="n">
        <v>3</v>
      </c>
      <c r="B506" s="2" t="s">
        <v>1358</v>
      </c>
      <c r="C506" s="2" t="s">
        <v>1359</v>
      </c>
      <c r="D506" s="2" t="s">
        <v>1357</v>
      </c>
      <c r="E506" s="2" t="s">
        <v>1322</v>
      </c>
      <c r="F506" s="2" t="n">
        <v>519613.7472</v>
      </c>
      <c r="G506" s="2" t="n">
        <v>0</v>
      </c>
      <c r="H506" s="2" t="n">
        <v>519613.7472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 customFormat="false" ht="15" hidden="false" customHeight="false" outlineLevel="0" collapsed="false">
      <c r="A507" s="2" t="n">
        <v>3</v>
      </c>
      <c r="B507" s="2" t="s">
        <v>1360</v>
      </c>
      <c r="C507" s="2" t="s">
        <v>1361</v>
      </c>
      <c r="D507" s="2" t="s">
        <v>1357</v>
      </c>
      <c r="E507" s="2" t="s">
        <v>1322</v>
      </c>
      <c r="F507" s="2" t="n">
        <v>788984.064</v>
      </c>
      <c r="G507" s="2" t="n">
        <v>0</v>
      </c>
      <c r="H507" s="2" t="n">
        <v>788984.064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 customFormat="false" ht="15" hidden="false" customHeight="false" outlineLevel="0" collapsed="false">
      <c r="A508" s="2" t="n">
        <v>2</v>
      </c>
      <c r="B508" s="2" t="s">
        <v>1362</v>
      </c>
      <c r="C508" s="2" t="s">
        <v>1363</v>
      </c>
      <c r="D508" s="2" t="s">
        <v>1343</v>
      </c>
      <c r="E508" s="2" t="s">
        <v>1344</v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93.21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 customFormat="false" ht="15" hidden="false" customHeight="false" outlineLevel="0" collapsed="false">
      <c r="A509" s="2" t="n">
        <v>3</v>
      </c>
      <c r="B509" s="2" t="s">
        <v>1364</v>
      </c>
      <c r="C509" s="2" t="s">
        <v>1365</v>
      </c>
      <c r="D509" s="2" t="s">
        <v>1366</v>
      </c>
      <c r="E509" s="2" t="s">
        <v>1367</v>
      </c>
      <c r="F509" s="2" t="n">
        <v>286903.296</v>
      </c>
      <c r="G509" s="2" t="n">
        <v>0</v>
      </c>
      <c r="H509" s="2" t="n">
        <v>286903.296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 customFormat="false" ht="15" hidden="false" customHeight="false" outlineLevel="0" collapsed="false">
      <c r="A510" s="2" t="n">
        <v>3</v>
      </c>
      <c r="B510" s="2" t="s">
        <v>1368</v>
      </c>
      <c r="C510" s="2" t="s">
        <v>1369</v>
      </c>
      <c r="D510" s="2" t="s">
        <v>1370</v>
      </c>
      <c r="E510" s="2" t="s">
        <v>1371</v>
      </c>
      <c r="F510" s="2" t="n">
        <v>322766.208</v>
      </c>
      <c r="G510" s="2" t="n">
        <v>0</v>
      </c>
      <c r="H510" s="2" t="n">
        <v>322766.208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 customFormat="false" ht="15" hidden="false" customHeight="false" outlineLevel="0" collapsed="false">
      <c r="A511" s="2" t="n">
        <v>3</v>
      </c>
      <c r="B511" s="2" t="s">
        <v>1372</v>
      </c>
      <c r="C511" s="2" t="s">
        <v>1373</v>
      </c>
      <c r="D511" s="2" t="s">
        <v>1336</v>
      </c>
      <c r="E511" s="2" t="s">
        <v>1173</v>
      </c>
      <c r="F511" s="2" t="n">
        <v>197246.016</v>
      </c>
      <c r="G511" s="2" t="n">
        <v>0</v>
      </c>
      <c r="H511" s="2" t="n">
        <v>197246.016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 customFormat="false" ht="15" hidden="false" customHeight="false" outlineLevel="0" collapsed="false">
      <c r="A512" s="2" t="n">
        <v>3</v>
      </c>
      <c r="B512" s="2" t="s">
        <v>1374</v>
      </c>
      <c r="C512" s="2" t="s">
        <v>1375</v>
      </c>
      <c r="D512" s="2" t="s">
        <v>1343</v>
      </c>
      <c r="E512" s="2" t="s">
        <v>1344</v>
      </c>
      <c r="F512" s="2" t="n">
        <v>233108.928</v>
      </c>
      <c r="G512" s="2" t="n">
        <v>0</v>
      </c>
      <c r="H512" s="2" t="n">
        <v>233108.928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9.04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9.04</v>
      </c>
      <c r="DR512" s="2" t="n">
        <v>0</v>
      </c>
      <c r="DS512" s="2" t="n">
        <v>23.5</v>
      </c>
      <c r="DT512" s="2" t="n">
        <v>9.04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76.96</v>
      </c>
      <c r="ES512" s="2" t="n">
        <v>0</v>
      </c>
      <c r="ET512" s="2" t="n">
        <v>100</v>
      </c>
      <c r="EU512" s="2" t="n">
        <v>81.93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 customFormat="false" ht="15" hidden="false" customHeight="false" outlineLevel="0" collapsed="false">
      <c r="A513" s="2" t="n">
        <v>1</v>
      </c>
      <c r="B513" s="2" t="s">
        <v>179</v>
      </c>
      <c r="C513" s="2" t="s">
        <v>178</v>
      </c>
      <c r="D513" s="2" t="s">
        <v>1376</v>
      </c>
      <c r="E513" s="2" t="s">
        <v>1377</v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</v>
      </c>
      <c r="DH513" s="2" t="n">
        <v>69.65</v>
      </c>
      <c r="DI513" s="2" t="n">
        <v>0</v>
      </c>
      <c r="DJ513" s="2" t="n">
        <v>87.29</v>
      </c>
      <c r="DK513" s="2" t="n">
        <v>87.29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99.49</v>
      </c>
      <c r="DQ513" s="2" t="n">
        <v>99.49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 customFormat="false" ht="15" hidden="false" customHeight="false" outlineLevel="0" collapsed="false">
      <c r="A514" s="2" t="n">
        <v>2</v>
      </c>
      <c r="B514" s="2" t="s">
        <v>1378</v>
      </c>
      <c r="C514" s="2" t="s">
        <v>1379</v>
      </c>
      <c r="D514" s="2" t="s">
        <v>1376</v>
      </c>
      <c r="E514" s="2" t="s">
        <v>1377</v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</v>
      </c>
      <c r="DK514" s="2" t="n">
        <v>89.26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 customFormat="false" ht="15" hidden="false" customHeight="false" outlineLevel="0" collapsed="false">
      <c r="A515" s="2" t="n">
        <v>3</v>
      </c>
      <c r="B515" s="2" t="s">
        <v>1380</v>
      </c>
      <c r="C515" s="2" t="s">
        <v>1381</v>
      </c>
      <c r="D515" s="2" t="s">
        <v>1382</v>
      </c>
      <c r="E515" s="2" t="s">
        <v>1377</v>
      </c>
      <c r="F515" s="2" t="n">
        <v>97128.72</v>
      </c>
      <c r="G515" s="2" t="n">
        <v>0</v>
      </c>
      <c r="H515" s="2" t="n">
        <v>97128.72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 customFormat="false" ht="15" hidden="false" customHeight="false" outlineLevel="0" collapsed="false">
      <c r="A516" s="2" t="n">
        <v>3</v>
      </c>
      <c r="B516" s="2" t="s">
        <v>1383</v>
      </c>
      <c r="C516" s="2" t="s">
        <v>1384</v>
      </c>
      <c r="D516" s="2" t="s">
        <v>1385</v>
      </c>
      <c r="E516" s="2" t="s">
        <v>1386</v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 customFormat="false" ht="15" hidden="false" customHeight="false" outlineLevel="0" collapsed="false">
      <c r="A517" s="2" t="n">
        <v>3</v>
      </c>
      <c r="B517" s="2" t="s">
        <v>1387</v>
      </c>
      <c r="C517" s="2" t="s">
        <v>1388</v>
      </c>
      <c r="D517" s="2" t="s">
        <v>1385</v>
      </c>
      <c r="E517" s="2" t="s">
        <v>1386</v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 customFormat="false" ht="15" hidden="false" customHeight="false" outlineLevel="0" collapsed="false">
      <c r="A518" s="2" t="n">
        <v>3</v>
      </c>
      <c r="B518" s="2" t="s">
        <v>1389</v>
      </c>
      <c r="C518" s="2" t="s">
        <v>1390</v>
      </c>
      <c r="D518" s="2" t="s">
        <v>1376</v>
      </c>
      <c r="E518" s="2" t="s">
        <v>1391</v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67.49</v>
      </c>
      <c r="DE518" s="2" t="n">
        <v>67.49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 customFormat="false" ht="15" hidden="false" customHeight="false" outlineLevel="0" collapsed="false">
      <c r="A519" s="2" t="n">
        <v>3</v>
      </c>
      <c r="B519" s="2" t="s">
        <v>1392</v>
      </c>
      <c r="C519" s="2" t="s">
        <v>1393</v>
      </c>
      <c r="D519" s="2" t="s">
        <v>1376</v>
      </c>
      <c r="E519" s="2" t="s">
        <v>1391</v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67.49</v>
      </c>
      <c r="DE519" s="2" t="n">
        <v>67.49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 customFormat="false" ht="15" hidden="false" customHeight="false" outlineLevel="0" collapsed="false">
      <c r="A520" s="2" t="n">
        <v>3</v>
      </c>
      <c r="B520" s="2" t="s">
        <v>1394</v>
      </c>
      <c r="C520" s="2" t="s">
        <v>1395</v>
      </c>
      <c r="D520" s="2" t="s">
        <v>1396</v>
      </c>
      <c r="E520" s="2" t="s">
        <v>1397</v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0.94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</v>
      </c>
      <c r="DE520" s="2" t="n">
        <v>65.43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86.1</v>
      </c>
      <c r="DK520" s="2" t="n">
        <v>86.1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 customFormat="false" ht="15" hidden="false" customHeight="false" outlineLevel="0" collapsed="false">
      <c r="A521" s="2" t="n">
        <v>3</v>
      </c>
      <c r="B521" s="2" t="s">
        <v>1398</v>
      </c>
      <c r="C521" s="2" t="s">
        <v>1399</v>
      </c>
      <c r="D521" s="2" t="s">
        <v>1396</v>
      </c>
      <c r="E521" s="2" t="s">
        <v>1397</v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0.94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</v>
      </c>
      <c r="DE521" s="2" t="n">
        <v>65.43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86.1</v>
      </c>
      <c r="DK521" s="2" t="n">
        <v>86.1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 customFormat="false" ht="15" hidden="false" customHeight="false" outlineLevel="0" collapsed="false">
      <c r="A522" s="2" t="n">
        <v>3</v>
      </c>
      <c r="B522" s="2" t="s">
        <v>1400</v>
      </c>
      <c r="C522" s="2" t="s">
        <v>1401</v>
      </c>
      <c r="D522" s="2" t="s">
        <v>1402</v>
      </c>
      <c r="E522" s="2" t="s">
        <v>1403</v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 customFormat="false" ht="15" hidden="false" customHeight="false" outlineLevel="0" collapsed="false">
      <c r="A523" s="2" t="n">
        <v>3</v>
      </c>
      <c r="B523" s="2" t="s">
        <v>1404</v>
      </c>
      <c r="C523" s="2" t="s">
        <v>1405</v>
      </c>
      <c r="D523" s="2" t="s">
        <v>1385</v>
      </c>
      <c r="E523" s="2" t="s">
        <v>1386</v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 customFormat="false" ht="15" hidden="false" customHeight="false" outlineLevel="0" collapsed="false">
      <c r="A524" s="2" t="n">
        <v>2</v>
      </c>
      <c r="B524" s="2" t="s">
        <v>1406</v>
      </c>
      <c r="C524" s="2" t="s">
        <v>1407</v>
      </c>
      <c r="D524" s="2" t="s">
        <v>1396</v>
      </c>
      <c r="E524" s="2" t="s">
        <v>1397</v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0.94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</v>
      </c>
      <c r="DE524" s="2" t="n">
        <v>65.43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86.1</v>
      </c>
      <c r="DK524" s="2" t="n">
        <v>86.1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 customFormat="false" ht="15" hidden="false" customHeight="false" outlineLevel="0" collapsed="false">
      <c r="A525" s="2" t="n">
        <v>3</v>
      </c>
      <c r="B525" s="2" t="s">
        <v>1408</v>
      </c>
      <c r="C525" s="2" t="s">
        <v>1390</v>
      </c>
      <c r="D525" s="2" t="s">
        <v>1396</v>
      </c>
      <c r="E525" s="2" t="s">
        <v>1397</v>
      </c>
      <c r="F525" s="2" t="n">
        <v>89358.4224</v>
      </c>
      <c r="G525" s="2" t="n">
        <v>0</v>
      </c>
      <c r="H525" s="2" t="n">
        <v>89358.4224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0.94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</v>
      </c>
      <c r="DE525" s="2" t="n">
        <v>65.43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86.1</v>
      </c>
      <c r="DK525" s="2" t="n">
        <v>86.1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 customFormat="false" ht="15" hidden="false" customHeight="false" outlineLevel="0" collapsed="false">
      <c r="A526" s="2" t="n">
        <v>3</v>
      </c>
      <c r="B526" s="2" t="s">
        <v>1409</v>
      </c>
      <c r="C526" s="2" t="s">
        <v>1410</v>
      </c>
      <c r="D526" s="2" t="s">
        <v>1396</v>
      </c>
      <c r="E526" s="2" t="s">
        <v>1397</v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0.94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</v>
      </c>
      <c r="DE526" s="2" t="n">
        <v>65.43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86.1</v>
      </c>
      <c r="DK526" s="2" t="n">
        <v>86.1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 customFormat="false" ht="15" hidden="false" customHeight="false" outlineLevel="0" collapsed="false">
      <c r="A527" s="2" t="n">
        <v>3</v>
      </c>
      <c r="B527" s="2" t="s">
        <v>1411</v>
      </c>
      <c r="C527" s="2" t="s">
        <v>1395</v>
      </c>
      <c r="D527" s="2" t="s">
        <v>1396</v>
      </c>
      <c r="E527" s="2" t="s">
        <v>1397</v>
      </c>
      <c r="F527" s="2" t="n">
        <v>402112.9008</v>
      </c>
      <c r="G527" s="2" t="n">
        <v>0</v>
      </c>
      <c r="H527" s="2" t="n">
        <v>402112.9008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0.94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</v>
      </c>
      <c r="DE527" s="2" t="n">
        <v>65.43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86.1</v>
      </c>
      <c r="DK527" s="2" t="n">
        <v>86.1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 customFormat="false" ht="15" hidden="false" customHeight="false" outlineLevel="0" collapsed="false">
      <c r="A528" s="2" t="n">
        <v>3</v>
      </c>
      <c r="B528" s="2" t="s">
        <v>1412</v>
      </c>
      <c r="C528" s="2" t="s">
        <v>1399</v>
      </c>
      <c r="D528" s="2" t="s">
        <v>1396</v>
      </c>
      <c r="E528" s="2" t="s">
        <v>1397</v>
      </c>
      <c r="F528" s="2" t="n">
        <v>461685.1824</v>
      </c>
      <c r="G528" s="2" t="n">
        <v>0</v>
      </c>
      <c r="H528" s="2" t="n">
        <v>461685.1824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0.94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</v>
      </c>
      <c r="DE528" s="2" t="n">
        <v>65.43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86.1</v>
      </c>
      <c r="DK528" s="2" t="n">
        <v>86.1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 customFormat="false" ht="15" hidden="false" customHeight="false" outlineLevel="0" collapsed="false">
      <c r="A529" s="2" t="n">
        <v>3</v>
      </c>
      <c r="B529" s="2" t="s">
        <v>1413</v>
      </c>
      <c r="C529" s="2" t="s">
        <v>1405</v>
      </c>
      <c r="D529" s="2" t="s">
        <v>1396</v>
      </c>
      <c r="E529" s="2" t="s">
        <v>1397</v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0.94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</v>
      </c>
      <c r="DE529" s="2" t="n">
        <v>65.43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86.1</v>
      </c>
      <c r="DK529" s="2" t="n">
        <v>86.1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 customFormat="false" ht="15" hidden="false" customHeight="false" outlineLevel="0" collapsed="false">
      <c r="A530" s="2" t="n">
        <v>2</v>
      </c>
      <c r="B530" s="2" t="s">
        <v>1414</v>
      </c>
      <c r="C530" s="2" t="s">
        <v>1415</v>
      </c>
      <c r="D530" s="2" t="s">
        <v>1396</v>
      </c>
      <c r="E530" s="2" t="s">
        <v>1397</v>
      </c>
      <c r="F530" s="2" t="n">
        <v>971287.2</v>
      </c>
      <c r="G530" s="2" t="n">
        <v>0</v>
      </c>
      <c r="H530" s="2" t="n">
        <v>971287.2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0.94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</v>
      </c>
      <c r="DE530" s="2" t="n">
        <v>65.43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86.1</v>
      </c>
      <c r="DK530" s="2" t="n">
        <v>86.1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 customFormat="false" ht="15" hidden="false" customHeight="false" outlineLevel="0" collapsed="false">
      <c r="A531" s="2" t="n">
        <v>3</v>
      </c>
      <c r="B531" s="2" t="s">
        <v>1416</v>
      </c>
      <c r="C531" s="2" t="s">
        <v>1417</v>
      </c>
      <c r="D531" s="2" t="s">
        <v>1396</v>
      </c>
      <c r="E531" s="2" t="s">
        <v>1397</v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0.94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</v>
      </c>
      <c r="DE531" s="2" t="n">
        <v>65.43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86.1</v>
      </c>
      <c r="DK531" s="2" t="n">
        <v>86.1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 customFormat="false" ht="15" hidden="false" customHeight="false" outlineLevel="0" collapsed="false">
      <c r="A532" s="2" t="n">
        <v>3</v>
      </c>
      <c r="B532" s="2" t="s">
        <v>1418</v>
      </c>
      <c r="C532" s="2" t="s">
        <v>1419</v>
      </c>
      <c r="D532" s="2" t="s">
        <v>1396</v>
      </c>
      <c r="E532" s="2" t="s">
        <v>1397</v>
      </c>
      <c r="F532" s="2" t="n">
        <v>262247.544</v>
      </c>
      <c r="G532" s="2" t="n">
        <v>0</v>
      </c>
      <c r="H532" s="2" t="n">
        <v>262247.544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0.94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</v>
      </c>
      <c r="DE532" s="2" t="n">
        <v>65.43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86.1</v>
      </c>
      <c r="DK532" s="2" t="n">
        <v>86.1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 customFormat="false" ht="15" hidden="false" customHeight="false" outlineLevel="0" collapsed="false">
      <c r="A533" s="2" t="n">
        <v>3</v>
      </c>
      <c r="B533" s="2" t="s">
        <v>1420</v>
      </c>
      <c r="C533" s="2" t="s">
        <v>1421</v>
      </c>
      <c r="D533" s="2" t="s">
        <v>1396</v>
      </c>
      <c r="E533" s="2" t="s">
        <v>1397</v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0.94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</v>
      </c>
      <c r="DE533" s="2" t="n">
        <v>65.43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86.1</v>
      </c>
      <c r="DK533" s="2" t="n">
        <v>86.1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 customFormat="false" ht="15" hidden="false" customHeight="false" outlineLevel="0" collapsed="false">
      <c r="A534" s="2" t="n">
        <v>3</v>
      </c>
      <c r="B534" s="2" t="s">
        <v>1422</v>
      </c>
      <c r="C534" s="2" t="s">
        <v>1401</v>
      </c>
      <c r="D534" s="2" t="s">
        <v>1396</v>
      </c>
      <c r="E534" s="2" t="s">
        <v>1397</v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0.94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</v>
      </c>
      <c r="DE534" s="2" t="n">
        <v>65.43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86.1</v>
      </c>
      <c r="DK534" s="2" t="n">
        <v>86.1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 customFormat="false" ht="15" hidden="false" customHeight="false" outlineLevel="0" collapsed="false">
      <c r="A535" s="2" t="n">
        <v>2</v>
      </c>
      <c r="B535" s="2" t="s">
        <v>1423</v>
      </c>
      <c r="C535" s="2" t="s">
        <v>1424</v>
      </c>
      <c r="D535" s="2" t="s">
        <v>1396</v>
      </c>
      <c r="E535" s="2" t="s">
        <v>1397</v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0.94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</v>
      </c>
      <c r="DE535" s="2" t="n">
        <v>65.43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86.1</v>
      </c>
      <c r="DK535" s="2" t="n">
        <v>86.1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 customFormat="false" ht="15" hidden="false" customHeight="false" outlineLevel="0" collapsed="false">
      <c r="A536" s="2" t="n">
        <v>3</v>
      </c>
      <c r="B536" s="2" t="s">
        <v>1425</v>
      </c>
      <c r="C536" s="2" t="s">
        <v>1426</v>
      </c>
      <c r="D536" s="2" t="s">
        <v>1396</v>
      </c>
      <c r="E536" s="2" t="s">
        <v>1397</v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0.94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</v>
      </c>
      <c r="DE536" s="2" t="n">
        <v>65.43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86.1</v>
      </c>
      <c r="DK536" s="2" t="n">
        <v>86.1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 customFormat="false" ht="15" hidden="false" customHeight="false" outlineLevel="0" collapsed="false">
      <c r="A537" s="2" t="n">
        <v>3</v>
      </c>
      <c r="B537" s="2" t="s">
        <v>1427</v>
      </c>
      <c r="C537" s="2" t="s">
        <v>1428</v>
      </c>
      <c r="D537" s="2" t="s">
        <v>1396</v>
      </c>
      <c r="E537" s="2" t="s">
        <v>1397</v>
      </c>
      <c r="F537" s="2" t="n">
        <v>349663.392</v>
      </c>
      <c r="G537" s="2" t="n">
        <v>0</v>
      </c>
      <c r="H537" s="2" t="n">
        <v>349663.392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0.94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</v>
      </c>
      <c r="DE537" s="2" t="n">
        <v>65.43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86.1</v>
      </c>
      <c r="DK537" s="2" t="n">
        <v>86.1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 customFormat="false" ht="15" hidden="false" customHeight="false" outlineLevel="0" collapsed="false">
      <c r="A538" s="2" t="n">
        <v>3</v>
      </c>
      <c r="B538" s="2" t="s">
        <v>1429</v>
      </c>
      <c r="C538" s="2" t="s">
        <v>1401</v>
      </c>
      <c r="D538" s="2" t="s">
        <v>1396</v>
      </c>
      <c r="E538" s="2" t="s">
        <v>1397</v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0.94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</v>
      </c>
      <c r="DE538" s="2" t="n">
        <v>65.43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86.1</v>
      </c>
      <c r="DK538" s="2" t="n">
        <v>86.1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 customFormat="false" ht="15" hidden="false" customHeight="false" outlineLevel="0" collapsed="false">
      <c r="A539" s="2" t="n">
        <v>1</v>
      </c>
      <c r="B539" s="2" t="s">
        <v>182</v>
      </c>
      <c r="C539" s="2" t="s">
        <v>181</v>
      </c>
      <c r="D539" s="2" t="s">
        <v>1430</v>
      </c>
      <c r="E539" s="2" t="s">
        <v>1431</v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9.2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</v>
      </c>
      <c r="DX539" s="2" t="n">
        <v>0</v>
      </c>
      <c r="DY539" s="2" t="n">
        <v>79.35</v>
      </c>
      <c r="DZ539" s="2" t="n">
        <v>76.75</v>
      </c>
      <c r="EA539" s="2" t="n">
        <v>0</v>
      </c>
      <c r="EB539" s="2" t="n">
        <v>84.87</v>
      </c>
      <c r="EC539" s="2" t="n">
        <v>80.6</v>
      </c>
      <c r="ED539" s="2" t="n">
        <v>0</v>
      </c>
      <c r="EE539" s="2" t="n">
        <v>87.71</v>
      </c>
      <c r="EF539" s="2" t="n">
        <v>83.65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92.32</v>
      </c>
      <c r="EV539" s="2" t="n">
        <v>0</v>
      </c>
      <c r="EW539" s="2" t="n">
        <v>100</v>
      </c>
      <c r="EX539" s="2" t="n">
        <v>93.54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 customFormat="false" ht="15" hidden="false" customHeight="false" outlineLevel="0" collapsed="false">
      <c r="A540" s="2" t="n">
        <v>2</v>
      </c>
      <c r="B540" s="2" t="s">
        <v>1432</v>
      </c>
      <c r="C540" s="2" t="s">
        <v>1433</v>
      </c>
      <c r="D540" s="2" t="s">
        <v>1430</v>
      </c>
      <c r="E540" s="2" t="s">
        <v>1431</v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9.2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</v>
      </c>
      <c r="DX540" s="2" t="n">
        <v>0</v>
      </c>
      <c r="DY540" s="2" t="n">
        <v>79.35</v>
      </c>
      <c r="DZ540" s="2" t="n">
        <v>76.75</v>
      </c>
      <c r="EA540" s="2" t="n">
        <v>0</v>
      </c>
      <c r="EB540" s="2" t="n">
        <v>84.87</v>
      </c>
      <c r="EC540" s="2" t="n">
        <v>80.6</v>
      </c>
      <c r="ED540" s="2" t="n">
        <v>0</v>
      </c>
      <c r="EE540" s="2" t="n">
        <v>87.71</v>
      </c>
      <c r="EF540" s="2" t="n">
        <v>83.65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92.32</v>
      </c>
      <c r="EV540" s="2" t="n">
        <v>0</v>
      </c>
      <c r="EW540" s="2" t="n">
        <v>100</v>
      </c>
      <c r="EX540" s="2" t="n">
        <v>93.54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 customFormat="false" ht="15" hidden="false" customHeight="false" outlineLevel="0" collapsed="false">
      <c r="A541" s="2" t="n">
        <v>3</v>
      </c>
      <c r="B541" s="2" t="s">
        <v>1434</v>
      </c>
      <c r="C541" s="2" t="s">
        <v>1435</v>
      </c>
      <c r="D541" s="2" t="s">
        <v>1430</v>
      </c>
      <c r="E541" s="2" t="s">
        <v>1391</v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87.24</v>
      </c>
      <c r="DK541" s="2" t="n">
        <v>87.24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 customFormat="false" ht="15" hidden="false" customHeight="false" outlineLevel="0" collapsed="false">
      <c r="A542" s="2" t="n">
        <v>3</v>
      </c>
      <c r="B542" s="2" t="s">
        <v>1436</v>
      </c>
      <c r="C542" s="2" t="s">
        <v>1395</v>
      </c>
      <c r="D542" s="2" t="s">
        <v>1430</v>
      </c>
      <c r="E542" s="2" t="s">
        <v>1391</v>
      </c>
      <c r="F542" s="2" t="n">
        <v>259009.92</v>
      </c>
      <c r="G542" s="2" t="n">
        <v>0</v>
      </c>
      <c r="H542" s="2" t="n">
        <v>259009.92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87.24</v>
      </c>
      <c r="DK542" s="2" t="n">
        <v>87.24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 customFormat="false" ht="15" hidden="false" customHeight="false" outlineLevel="0" collapsed="false">
      <c r="A543" s="2" t="n">
        <v>3</v>
      </c>
      <c r="B543" s="2" t="s">
        <v>1437</v>
      </c>
      <c r="C543" s="2" t="s">
        <v>1438</v>
      </c>
      <c r="D543" s="2" t="s">
        <v>1439</v>
      </c>
      <c r="E543" s="2" t="s">
        <v>1431</v>
      </c>
      <c r="F543" s="2" t="n">
        <v>97128.72</v>
      </c>
      <c r="G543" s="2" t="n">
        <v>0</v>
      </c>
      <c r="H543" s="2" t="n">
        <v>97128.72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91.1</v>
      </c>
      <c r="ER543" s="2" t="n">
        <v>66.46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 customFormat="false" ht="15" hidden="false" customHeight="false" outlineLevel="0" collapsed="false">
      <c r="A544" s="2" t="n">
        <v>3</v>
      </c>
      <c r="B544" s="2" t="s">
        <v>1440</v>
      </c>
      <c r="C544" s="2" t="s">
        <v>1441</v>
      </c>
      <c r="D544" s="2" t="s">
        <v>1439</v>
      </c>
      <c r="E544" s="2" t="s">
        <v>1431</v>
      </c>
      <c r="F544" s="2" t="n">
        <v>77702.976</v>
      </c>
      <c r="G544" s="2" t="n">
        <v>0</v>
      </c>
      <c r="H544" s="2" t="n">
        <v>77702.976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91.1</v>
      </c>
      <c r="ER544" s="2" t="n">
        <v>66.46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 customFormat="false" ht="15" hidden="false" customHeight="false" outlineLevel="0" collapsed="false">
      <c r="A545" s="2" t="n">
        <v>3</v>
      </c>
      <c r="B545" s="2" t="s">
        <v>1442</v>
      </c>
      <c r="C545" s="2" t="s">
        <v>1443</v>
      </c>
      <c r="D545" s="2" t="s">
        <v>1439</v>
      </c>
      <c r="E545" s="2" t="s">
        <v>1431</v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91.1</v>
      </c>
      <c r="ER545" s="2" t="n">
        <v>66.46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 customFormat="false" ht="15" hidden="false" customHeight="false" outlineLevel="0" collapsed="false">
      <c r="A546" s="2" t="n">
        <v>1</v>
      </c>
      <c r="B546" s="2" t="s">
        <v>185</v>
      </c>
      <c r="C546" s="2" t="s">
        <v>184</v>
      </c>
      <c r="D546" s="2" t="s">
        <v>1444</v>
      </c>
      <c r="E546" s="2" t="s">
        <v>1445</v>
      </c>
      <c r="F546" s="2" t="n">
        <v>5085820.24882947</v>
      </c>
      <c r="G546" s="2" t="n">
        <v>0</v>
      </c>
      <c r="H546" s="2" t="n">
        <v>5085820.24882947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</v>
      </c>
      <c r="DT546" s="2" t="n">
        <v>70.35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99.35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99.46</v>
      </c>
      <c r="EP546" s="2" t="n">
        <v>0</v>
      </c>
      <c r="EQ546" s="2" t="n">
        <v>99.85</v>
      </c>
      <c r="ER546" s="2" t="n">
        <v>99.51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99.85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99.96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 customFormat="false" ht="15" hidden="false" customHeight="false" outlineLevel="0" collapsed="false">
      <c r="A547" s="2" t="n">
        <v>2</v>
      </c>
      <c r="B547" s="2" t="s">
        <v>1446</v>
      </c>
      <c r="C547" s="2" t="s">
        <v>1369</v>
      </c>
      <c r="D547" s="2" t="s">
        <v>1370</v>
      </c>
      <c r="E547" s="2" t="s">
        <v>1371</v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 customFormat="false" ht="15" hidden="false" customHeight="false" outlineLevel="0" collapsed="false">
      <c r="A548" s="2" t="n">
        <v>3</v>
      </c>
      <c r="B548" s="2" t="s">
        <v>1447</v>
      </c>
      <c r="C548" s="2" t="s">
        <v>1448</v>
      </c>
      <c r="D548" s="2" t="s">
        <v>1370</v>
      </c>
      <c r="E548" s="2" t="s">
        <v>1371</v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 customFormat="false" ht="15" hidden="false" customHeight="false" outlineLevel="0" collapsed="false">
      <c r="A549" s="2" t="n">
        <v>3</v>
      </c>
      <c r="B549" s="2" t="s">
        <v>1449</v>
      </c>
      <c r="C549" s="2" t="s">
        <v>1450</v>
      </c>
      <c r="D549" s="2" t="s">
        <v>1370</v>
      </c>
      <c r="E549" s="2" t="s">
        <v>1371</v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 customFormat="false" ht="15" hidden="false" customHeight="false" outlineLevel="0" collapsed="false">
      <c r="A550" s="2" t="n">
        <v>2</v>
      </c>
      <c r="B550" s="2" t="s">
        <v>1451</v>
      </c>
      <c r="C550" s="2" t="s">
        <v>1452</v>
      </c>
      <c r="D550" s="2" t="s">
        <v>874</v>
      </c>
      <c r="E550" s="2" t="s">
        <v>425</v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76.07</v>
      </c>
      <c r="DT550" s="2" t="n">
        <v>76.07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 customFormat="false" ht="15" hidden="false" customHeight="false" outlineLevel="0" collapsed="false">
      <c r="A551" s="2" t="n">
        <v>3</v>
      </c>
      <c r="B551" s="2" t="s">
        <v>1453</v>
      </c>
      <c r="C551" s="2" t="s">
        <v>1454</v>
      </c>
      <c r="D551" s="2" t="s">
        <v>874</v>
      </c>
      <c r="E551" s="2" t="s">
        <v>1367</v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 customFormat="false" ht="15" hidden="false" customHeight="false" outlineLevel="0" collapsed="false">
      <c r="A552" s="2" t="n">
        <v>3</v>
      </c>
      <c r="B552" s="2" t="s">
        <v>1455</v>
      </c>
      <c r="C552" s="2" t="s">
        <v>1456</v>
      </c>
      <c r="D552" s="2" t="s">
        <v>1457</v>
      </c>
      <c r="E552" s="2" t="s">
        <v>425</v>
      </c>
      <c r="F552" s="2" t="n">
        <v>50350</v>
      </c>
      <c r="G552" s="2" t="n">
        <v>0</v>
      </c>
      <c r="H552" s="2" t="n">
        <v>50350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9.04</v>
      </c>
      <c r="CY552" s="2" t="n">
        <v>4.52</v>
      </c>
      <c r="CZ552" s="2" t="n">
        <v>0</v>
      </c>
      <c r="DA552" s="2" t="n">
        <v>15.36</v>
      </c>
      <c r="DB552" s="2" t="n">
        <v>9.04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90.96</v>
      </c>
      <c r="EC552" s="2" t="n">
        <v>86.44</v>
      </c>
      <c r="ED552" s="2" t="n">
        <v>0</v>
      </c>
      <c r="EE552" s="2" t="n">
        <v>100</v>
      </c>
      <c r="EF552" s="2" t="n">
        <v>90.96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 customFormat="false" ht="15" hidden="false" customHeight="false" outlineLevel="0" collapsed="false">
      <c r="A553" s="2" t="n">
        <v>3</v>
      </c>
      <c r="B553" s="2" t="s">
        <v>1458</v>
      </c>
      <c r="C553" s="2" t="s">
        <v>1459</v>
      </c>
      <c r="D553" s="2" t="s">
        <v>1457</v>
      </c>
      <c r="E553" s="2" t="s">
        <v>425</v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9.04</v>
      </c>
      <c r="CY553" s="2" t="n">
        <v>4.52</v>
      </c>
      <c r="CZ553" s="2" t="n">
        <v>0</v>
      </c>
      <c r="DA553" s="2" t="n">
        <v>15.36</v>
      </c>
      <c r="DB553" s="2" t="n">
        <v>9.04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90.96</v>
      </c>
      <c r="EC553" s="2" t="n">
        <v>86.44</v>
      </c>
      <c r="ED553" s="2" t="n">
        <v>0</v>
      </c>
      <c r="EE553" s="2" t="n">
        <v>100</v>
      </c>
      <c r="EF553" s="2" t="n">
        <v>90.96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 customFormat="false" ht="15" hidden="false" customHeight="false" outlineLevel="0" collapsed="false">
      <c r="A554" s="2" t="n">
        <v>2</v>
      </c>
      <c r="B554" s="2" t="s">
        <v>1460</v>
      </c>
      <c r="C554" s="2" t="s">
        <v>1461</v>
      </c>
      <c r="D554" s="2" t="s">
        <v>1172</v>
      </c>
      <c r="E554" s="2" t="s">
        <v>1462</v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</v>
      </c>
      <c r="DE554" s="2" t="n">
        <v>9.71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97.85</v>
      </c>
      <c r="EF554" s="2" t="n">
        <v>97.85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 customFormat="false" ht="15" hidden="false" customHeight="false" outlineLevel="0" collapsed="false">
      <c r="A555" s="2" t="n">
        <v>3</v>
      </c>
      <c r="B555" s="2" t="s">
        <v>1463</v>
      </c>
      <c r="C555" s="2" t="s">
        <v>1464</v>
      </c>
      <c r="D555" s="2" t="s">
        <v>421</v>
      </c>
      <c r="E555" s="2" t="s">
        <v>1465</v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 customFormat="false" ht="15" hidden="false" customHeight="false" outlineLevel="0" collapsed="false">
      <c r="A556" s="2" t="n">
        <v>3</v>
      </c>
      <c r="B556" s="2" t="s">
        <v>1466</v>
      </c>
      <c r="C556" s="2" t="s">
        <v>1467</v>
      </c>
      <c r="D556" s="2" t="s">
        <v>421</v>
      </c>
      <c r="E556" s="2" t="s">
        <v>1465</v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 customFormat="false" ht="15" hidden="false" customHeight="false" outlineLevel="0" collapsed="false">
      <c r="A557" s="2" t="n">
        <v>3</v>
      </c>
      <c r="B557" s="2" t="s">
        <v>1468</v>
      </c>
      <c r="C557" s="2" t="s">
        <v>1469</v>
      </c>
      <c r="D557" s="2" t="s">
        <v>421</v>
      </c>
      <c r="E557" s="2" t="s">
        <v>1465</v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 customFormat="false" ht="15" hidden="false" customHeight="false" outlineLevel="0" collapsed="false">
      <c r="A558" s="2" t="n">
        <v>3</v>
      </c>
      <c r="B558" s="2" t="s">
        <v>1470</v>
      </c>
      <c r="C558" s="2" t="s">
        <v>1471</v>
      </c>
      <c r="D558" s="2" t="s">
        <v>421</v>
      </c>
      <c r="E558" s="2" t="s">
        <v>1465</v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 customFormat="false" ht="15" hidden="false" customHeight="false" outlineLevel="0" collapsed="false">
      <c r="A559" s="2" t="n">
        <v>3</v>
      </c>
      <c r="B559" s="2" t="s">
        <v>1472</v>
      </c>
      <c r="C559" s="2" t="s">
        <v>1473</v>
      </c>
      <c r="D559" s="2" t="s">
        <v>421</v>
      </c>
      <c r="E559" s="2" t="s">
        <v>1465</v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 customFormat="false" ht="15" hidden="false" customHeight="false" outlineLevel="0" collapsed="false">
      <c r="A560" s="2" t="n">
        <v>3</v>
      </c>
      <c r="B560" s="2" t="s">
        <v>1474</v>
      </c>
      <c r="C560" s="2" t="s">
        <v>1475</v>
      </c>
      <c r="D560" s="2" t="s">
        <v>1476</v>
      </c>
      <c r="E560" s="2" t="s">
        <v>1385</v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 customFormat="false" ht="15" hidden="false" customHeight="false" outlineLevel="0" collapsed="false">
      <c r="A561" s="2" t="n">
        <v>3</v>
      </c>
      <c r="B561" s="2" t="s">
        <v>1477</v>
      </c>
      <c r="C561" s="2" t="s">
        <v>1478</v>
      </c>
      <c r="D561" s="2" t="s">
        <v>1172</v>
      </c>
      <c r="E561" s="2" t="s">
        <v>1173</v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 customFormat="false" ht="15" hidden="false" customHeight="false" outlineLevel="0" collapsed="false">
      <c r="A562" s="2" t="n">
        <v>3</v>
      </c>
      <c r="B562" s="2" t="s">
        <v>1479</v>
      </c>
      <c r="C562" s="2" t="s">
        <v>1480</v>
      </c>
      <c r="D562" s="2" t="s">
        <v>1481</v>
      </c>
      <c r="E562" s="2" t="s">
        <v>1482</v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</v>
      </c>
      <c r="DN562" s="2" t="n">
        <v>69.51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</v>
      </c>
      <c r="DT562" s="2" t="n">
        <v>94.18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 customFormat="false" ht="15" hidden="false" customHeight="false" outlineLevel="0" collapsed="false">
      <c r="A563" s="2" t="n">
        <v>3</v>
      </c>
      <c r="B563" s="2" t="s">
        <v>1483</v>
      </c>
      <c r="C563" s="2" t="s">
        <v>1484</v>
      </c>
      <c r="D563" s="2" t="s">
        <v>1485</v>
      </c>
      <c r="E563" s="2" t="s">
        <v>1462</v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 customFormat="false" ht="15" hidden="false" customHeight="false" outlineLevel="0" collapsed="false">
      <c r="A564" s="2" t="n">
        <v>2</v>
      </c>
      <c r="B564" s="2" t="s">
        <v>1486</v>
      </c>
      <c r="C564" s="2" t="s">
        <v>1487</v>
      </c>
      <c r="D564" s="2" t="s">
        <v>1488</v>
      </c>
      <c r="E564" s="2" t="s">
        <v>1445</v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</v>
      </c>
      <c r="ER564" s="2" t="n">
        <v>56.27</v>
      </c>
      <c r="ES564" s="2" t="n">
        <v>0</v>
      </c>
      <c r="ET564" s="2" t="n">
        <v>93.24</v>
      </c>
      <c r="EU564" s="2" t="n">
        <v>65.57</v>
      </c>
      <c r="EV564" s="2" t="n">
        <v>0</v>
      </c>
      <c r="EW564" s="2" t="n">
        <v>100</v>
      </c>
      <c r="EX564" s="2" t="n">
        <v>74.65</v>
      </c>
      <c r="EY564" s="2" t="n">
        <v>0</v>
      </c>
      <c r="EZ564" s="2" t="n">
        <v>100</v>
      </c>
      <c r="FA564" s="2" t="n">
        <v>77.74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 customFormat="false" ht="15" hidden="false" customHeight="false" outlineLevel="0" collapsed="false">
      <c r="A565" s="2" t="n">
        <v>3</v>
      </c>
      <c r="B565" s="2" t="s">
        <v>1489</v>
      </c>
      <c r="C565" s="2" t="s">
        <v>1490</v>
      </c>
      <c r="D565" s="2" t="s">
        <v>1488</v>
      </c>
      <c r="E565" s="2" t="s">
        <v>1445</v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</v>
      </c>
      <c r="ER565" s="2" t="n">
        <v>56.27</v>
      </c>
      <c r="ES565" s="2" t="n">
        <v>0</v>
      </c>
      <c r="ET565" s="2" t="n">
        <v>93.24</v>
      </c>
      <c r="EU565" s="2" t="n">
        <v>65.57</v>
      </c>
      <c r="EV565" s="2" t="n">
        <v>0</v>
      </c>
      <c r="EW565" s="2" t="n">
        <v>100</v>
      </c>
      <c r="EX565" s="2" t="n">
        <v>74.65</v>
      </c>
      <c r="EY565" s="2" t="n">
        <v>0</v>
      </c>
      <c r="EZ565" s="2" t="n">
        <v>100</v>
      </c>
      <c r="FA565" s="2" t="n">
        <v>77.74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 customFormat="false" ht="15" hidden="false" customHeight="false" outlineLevel="0" collapsed="false">
      <c r="A566" s="2" t="n">
        <v>3</v>
      </c>
      <c r="B566" s="2" t="s">
        <v>1491</v>
      </c>
      <c r="C566" s="2" t="s">
        <v>1492</v>
      </c>
      <c r="D566" s="2" t="s">
        <v>1488</v>
      </c>
      <c r="E566" s="2" t="s">
        <v>1445</v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</v>
      </c>
      <c r="ER566" s="2" t="n">
        <v>56.27</v>
      </c>
      <c r="ES566" s="2" t="n">
        <v>0</v>
      </c>
      <c r="ET566" s="2" t="n">
        <v>93.24</v>
      </c>
      <c r="EU566" s="2" t="n">
        <v>65.57</v>
      </c>
      <c r="EV566" s="2" t="n">
        <v>0</v>
      </c>
      <c r="EW566" s="2" t="n">
        <v>100</v>
      </c>
      <c r="EX566" s="2" t="n">
        <v>74.65</v>
      </c>
      <c r="EY566" s="2" t="n">
        <v>0</v>
      </c>
      <c r="EZ566" s="2" t="n">
        <v>100</v>
      </c>
      <c r="FA566" s="2" t="n">
        <v>77.74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 customFormat="false" ht="15" hidden="false" customHeight="false" outlineLevel="0" collapsed="false">
      <c r="A567" s="2" t="n">
        <v>3</v>
      </c>
      <c r="B567" s="2" t="s">
        <v>1493</v>
      </c>
      <c r="C567" s="2" t="s">
        <v>1494</v>
      </c>
      <c r="D567" s="2" t="s">
        <v>1488</v>
      </c>
      <c r="E567" s="2" t="s">
        <v>1445</v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</v>
      </c>
      <c r="ER567" s="2" t="n">
        <v>56.27</v>
      </c>
      <c r="ES567" s="2" t="n">
        <v>0</v>
      </c>
      <c r="ET567" s="2" t="n">
        <v>93.24</v>
      </c>
      <c r="EU567" s="2" t="n">
        <v>65.57</v>
      </c>
      <c r="EV567" s="2" t="n">
        <v>0</v>
      </c>
      <c r="EW567" s="2" t="n">
        <v>100</v>
      </c>
      <c r="EX567" s="2" t="n">
        <v>74.65</v>
      </c>
      <c r="EY567" s="2" t="n">
        <v>0</v>
      </c>
      <c r="EZ567" s="2" t="n">
        <v>100</v>
      </c>
      <c r="FA567" s="2" t="n">
        <v>77.74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 customFormat="false" ht="15" hidden="false" customHeight="false" outlineLevel="0" collapsed="false">
      <c r="A568" s="2" t="n">
        <v>2</v>
      </c>
      <c r="B568" s="2" t="s">
        <v>1495</v>
      </c>
      <c r="C568" s="2" t="s">
        <v>1496</v>
      </c>
      <c r="D568" s="2" t="s">
        <v>1497</v>
      </c>
      <c r="E568" s="2" t="s">
        <v>1498</v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 customFormat="false" ht="15" hidden="false" customHeight="false" outlineLevel="0" collapsed="false">
      <c r="A569" s="2" t="n">
        <v>3</v>
      </c>
      <c r="B569" s="2" t="s">
        <v>1499</v>
      </c>
      <c r="C569" s="2" t="s">
        <v>1500</v>
      </c>
      <c r="D569" s="2" t="s">
        <v>1497</v>
      </c>
      <c r="E569" s="2" t="s">
        <v>1498</v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 customFormat="false" ht="15" hidden="false" customHeight="false" outlineLevel="0" collapsed="false">
      <c r="A570" s="2" t="n">
        <v>3</v>
      </c>
      <c r="B570" s="2" t="s">
        <v>1501</v>
      </c>
      <c r="C570" s="2" t="s">
        <v>1502</v>
      </c>
      <c r="D570" s="2" t="s">
        <v>1497</v>
      </c>
      <c r="E570" s="2" t="s">
        <v>1498</v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 customFormat="false" ht="15" hidden="false" customHeight="false" outlineLevel="0" collapsed="false">
      <c r="A571" s="2" t="n">
        <v>3</v>
      </c>
      <c r="B571" s="2" t="s">
        <v>1503</v>
      </c>
      <c r="C571" s="2" t="s">
        <v>1504</v>
      </c>
      <c r="D571" s="2" t="s">
        <v>1497</v>
      </c>
      <c r="E571" s="2" t="s">
        <v>1498</v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 customFormat="false" ht="15" hidden="false" customHeight="false" outlineLevel="0" collapsed="false">
      <c r="A572" s="2" t="n">
        <v>2</v>
      </c>
      <c r="B572" s="2" t="s">
        <v>1505</v>
      </c>
      <c r="C572" s="2" t="s">
        <v>1506</v>
      </c>
      <c r="D572" s="2" t="s">
        <v>1481</v>
      </c>
      <c r="E572" s="2" t="s">
        <v>1507</v>
      </c>
      <c r="F572" s="2" t="n">
        <v>1764331.36782947</v>
      </c>
      <c r="G572" s="2" t="n">
        <v>0</v>
      </c>
      <c r="H572" s="2" t="n">
        <v>1764331.36782947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</v>
      </c>
      <c r="DU572" s="2" t="n">
        <v>0</v>
      </c>
      <c r="DV572" s="2" t="n">
        <v>91.89</v>
      </c>
      <c r="DW572" s="2" t="n">
        <v>87.74</v>
      </c>
      <c r="DX572" s="2" t="n">
        <v>0</v>
      </c>
      <c r="DY572" s="2" t="n">
        <v>95.71</v>
      </c>
      <c r="DZ572" s="2" t="n">
        <v>87.74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 customFormat="false" ht="15" hidden="false" customHeight="false" outlineLevel="0" collapsed="false">
      <c r="A573" s="2" t="n">
        <v>3</v>
      </c>
      <c r="B573" s="2" t="s">
        <v>1508</v>
      </c>
      <c r="C573" s="2" t="s">
        <v>1509</v>
      </c>
      <c r="D573" s="2" t="s">
        <v>1481</v>
      </c>
      <c r="E573" s="2" t="s">
        <v>1507</v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</v>
      </c>
      <c r="DU573" s="2" t="n">
        <v>0</v>
      </c>
      <c r="DV573" s="2" t="n">
        <v>91.89</v>
      </c>
      <c r="DW573" s="2" t="n">
        <v>87.74</v>
      </c>
      <c r="DX573" s="2" t="n">
        <v>0</v>
      </c>
      <c r="DY573" s="2" t="n">
        <v>95.71</v>
      </c>
      <c r="DZ573" s="2" t="n">
        <v>87.74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 customFormat="false" ht="15" hidden="false" customHeight="false" outlineLevel="0" collapsed="false">
      <c r="A574" s="2" t="n">
        <v>3</v>
      </c>
      <c r="B574" s="2" t="s">
        <v>1510</v>
      </c>
      <c r="C574" s="2" t="s">
        <v>1511</v>
      </c>
      <c r="D574" s="2" t="s">
        <v>1481</v>
      </c>
      <c r="E574" s="2" t="s">
        <v>1507</v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</v>
      </c>
      <c r="DU574" s="2" t="n">
        <v>0</v>
      </c>
      <c r="DV574" s="2" t="n">
        <v>91.89</v>
      </c>
      <c r="DW574" s="2" t="n">
        <v>87.74</v>
      </c>
      <c r="DX574" s="2" t="n">
        <v>0</v>
      </c>
      <c r="DY574" s="2" t="n">
        <v>95.71</v>
      </c>
      <c r="DZ574" s="2" t="n">
        <v>87.74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 customFormat="false" ht="15" hidden="false" customHeight="false" outlineLevel="0" collapsed="false">
      <c r="A575" s="2" t="n">
        <v>3</v>
      </c>
      <c r="B575" s="2" t="s">
        <v>1512</v>
      </c>
      <c r="C575" s="2" t="s">
        <v>1513</v>
      </c>
      <c r="D575" s="2" t="s">
        <v>1481</v>
      </c>
      <c r="E575" s="2" t="s">
        <v>1507</v>
      </c>
      <c r="F575" s="2" t="n">
        <v>1041356.4553478</v>
      </c>
      <c r="G575" s="2" t="n">
        <v>0</v>
      </c>
      <c r="H575" s="2" t="n">
        <v>1041356.4553478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</v>
      </c>
      <c r="DU575" s="2" t="n">
        <v>0</v>
      </c>
      <c r="DV575" s="2" t="n">
        <v>91.89</v>
      </c>
      <c r="DW575" s="2" t="n">
        <v>87.74</v>
      </c>
      <c r="DX575" s="2" t="n">
        <v>0</v>
      </c>
      <c r="DY575" s="2" t="n">
        <v>95.71</v>
      </c>
      <c r="DZ575" s="2" t="n">
        <v>87.74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 customFormat="false" ht="15" hidden="false" customHeight="false" outlineLevel="0" collapsed="false">
      <c r="A576" s="2" t="n">
        <v>3</v>
      </c>
      <c r="B576" s="2" t="s">
        <v>1514</v>
      </c>
      <c r="C576" s="2" t="s">
        <v>1515</v>
      </c>
      <c r="D576" s="2" t="s">
        <v>1481</v>
      </c>
      <c r="E576" s="2" t="s">
        <v>1507</v>
      </c>
      <c r="F576" s="2" t="n">
        <v>100618.821359724</v>
      </c>
      <c r="G576" s="2" t="n">
        <v>0</v>
      </c>
      <c r="H576" s="2" t="n">
        <v>100618.821359724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</v>
      </c>
      <c r="DU576" s="2" t="n">
        <v>0</v>
      </c>
      <c r="DV576" s="2" t="n">
        <v>91.89</v>
      </c>
      <c r="DW576" s="2" t="n">
        <v>87.74</v>
      </c>
      <c r="DX576" s="2" t="n">
        <v>0</v>
      </c>
      <c r="DY576" s="2" t="n">
        <v>95.71</v>
      </c>
      <c r="DZ576" s="2" t="n">
        <v>87.74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 customFormat="false" ht="15" hidden="false" customHeight="false" outlineLevel="0" collapsed="false">
      <c r="A577" s="2" t="n">
        <v>3</v>
      </c>
      <c r="B577" s="2" t="s">
        <v>1516</v>
      </c>
      <c r="C577" s="2" t="s">
        <v>1517</v>
      </c>
      <c r="D577" s="2" t="s">
        <v>1481</v>
      </c>
      <c r="E577" s="2" t="s">
        <v>1507</v>
      </c>
      <c r="F577" s="2" t="n">
        <v>10796.5711790035</v>
      </c>
      <c r="G577" s="2" t="n">
        <v>0</v>
      </c>
      <c r="H577" s="2" t="n">
        <v>10796.5711790035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</v>
      </c>
      <c r="DU577" s="2" t="n">
        <v>0</v>
      </c>
      <c r="DV577" s="2" t="n">
        <v>91.89</v>
      </c>
      <c r="DW577" s="2" t="n">
        <v>87.74</v>
      </c>
      <c r="DX577" s="2" t="n">
        <v>0</v>
      </c>
      <c r="DY577" s="2" t="n">
        <v>95.71</v>
      </c>
      <c r="DZ577" s="2" t="n">
        <v>87.74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 customFormat="false" ht="15" hidden="false" customHeight="false" outlineLevel="0" collapsed="false">
      <c r="A578" s="2" t="n">
        <v>3</v>
      </c>
      <c r="B578" s="2" t="s">
        <v>1518</v>
      </c>
      <c r="C578" s="2" t="s">
        <v>1519</v>
      </c>
      <c r="D578" s="2" t="s">
        <v>1481</v>
      </c>
      <c r="E578" s="2" t="s">
        <v>1507</v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</v>
      </c>
      <c r="DU578" s="2" t="n">
        <v>0</v>
      </c>
      <c r="DV578" s="2" t="n">
        <v>91.89</v>
      </c>
      <c r="DW578" s="2" t="n">
        <v>87.74</v>
      </c>
      <c r="DX578" s="2" t="n">
        <v>0</v>
      </c>
      <c r="DY578" s="2" t="n">
        <v>95.71</v>
      </c>
      <c r="DZ578" s="2" t="n">
        <v>87.74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 customFormat="false" ht="15" hidden="false" customHeight="false" outlineLevel="0" collapsed="false">
      <c r="A579" s="2" t="n">
        <v>3</v>
      </c>
      <c r="B579" s="2" t="s">
        <v>1520</v>
      </c>
      <c r="C579" s="2" t="s">
        <v>1521</v>
      </c>
      <c r="D579" s="2" t="s">
        <v>1481</v>
      </c>
      <c r="E579" s="2" t="s">
        <v>1507</v>
      </c>
      <c r="F579" s="2" t="n">
        <v>51322.23936</v>
      </c>
      <c r="G579" s="2" t="n">
        <v>0</v>
      </c>
      <c r="H579" s="2" t="n">
        <v>51322.23936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</v>
      </c>
      <c r="DU579" s="2" t="n">
        <v>0</v>
      </c>
      <c r="DV579" s="2" t="n">
        <v>91.89</v>
      </c>
      <c r="DW579" s="2" t="n">
        <v>87.74</v>
      </c>
      <c r="DX579" s="2" t="n">
        <v>0</v>
      </c>
      <c r="DY579" s="2" t="n">
        <v>95.71</v>
      </c>
      <c r="DZ579" s="2" t="n">
        <v>87.74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 customFormat="false" ht="15" hidden="false" customHeight="false" outlineLevel="0" collapsed="false">
      <c r="A580" s="2" t="n">
        <v>3</v>
      </c>
      <c r="B580" s="2" t="s">
        <v>1522</v>
      </c>
      <c r="C580" s="2" t="s">
        <v>1523</v>
      </c>
      <c r="D580" s="2" t="s">
        <v>1481</v>
      </c>
      <c r="E580" s="2" t="s">
        <v>1507</v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</v>
      </c>
      <c r="DU580" s="2" t="n">
        <v>0</v>
      </c>
      <c r="DV580" s="2" t="n">
        <v>91.89</v>
      </c>
      <c r="DW580" s="2" t="n">
        <v>87.74</v>
      </c>
      <c r="DX580" s="2" t="n">
        <v>0</v>
      </c>
      <c r="DY580" s="2" t="n">
        <v>95.71</v>
      </c>
      <c r="DZ580" s="2" t="n">
        <v>87.74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 customFormat="false" ht="15" hidden="false" customHeight="false" outlineLevel="0" collapsed="false">
      <c r="A581" s="2" t="n">
        <v>3</v>
      </c>
      <c r="B581" s="2" t="s">
        <v>1524</v>
      </c>
      <c r="C581" s="2" t="s">
        <v>1525</v>
      </c>
      <c r="D581" s="2" t="s">
        <v>1481</v>
      </c>
      <c r="E581" s="2" t="s">
        <v>1507</v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</v>
      </c>
      <c r="DU581" s="2" t="n">
        <v>0</v>
      </c>
      <c r="DV581" s="2" t="n">
        <v>91.89</v>
      </c>
      <c r="DW581" s="2" t="n">
        <v>87.74</v>
      </c>
      <c r="DX581" s="2" t="n">
        <v>0</v>
      </c>
      <c r="DY581" s="2" t="n">
        <v>95.71</v>
      </c>
      <c r="DZ581" s="2" t="n">
        <v>87.74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 customFormat="false" ht="15" hidden="false" customHeight="false" outlineLevel="0" collapsed="false">
      <c r="A582" s="2" t="n">
        <v>2</v>
      </c>
      <c r="B582" s="2" t="s">
        <v>1526</v>
      </c>
      <c r="C582" s="2" t="s">
        <v>1527</v>
      </c>
      <c r="D582" s="2" t="s">
        <v>1444</v>
      </c>
      <c r="E582" s="2" t="s">
        <v>1528</v>
      </c>
      <c r="F582" s="2" t="n">
        <v>797524.8</v>
      </c>
      <c r="G582" s="2" t="n">
        <v>0</v>
      </c>
      <c r="H582" s="2" t="n">
        <v>797524.8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 customFormat="false" ht="15" hidden="false" customHeight="false" outlineLevel="0" collapsed="false">
      <c r="A583" s="2" t="n">
        <v>3</v>
      </c>
      <c r="B583" s="2" t="s">
        <v>1529</v>
      </c>
      <c r="C583" s="2" t="s">
        <v>1530</v>
      </c>
      <c r="D583" s="2" t="s">
        <v>1531</v>
      </c>
      <c r="E583" s="2" t="s">
        <v>945</v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 customFormat="false" ht="15" hidden="false" customHeight="false" outlineLevel="0" collapsed="false">
      <c r="A584" s="2" t="n">
        <v>3</v>
      </c>
      <c r="B584" s="2" t="s">
        <v>1532</v>
      </c>
      <c r="C584" s="2" t="s">
        <v>1533</v>
      </c>
      <c r="D584" s="2" t="s">
        <v>1444</v>
      </c>
      <c r="E584" s="2" t="s">
        <v>1528</v>
      </c>
      <c r="F584" s="2" t="n">
        <v>388514.88</v>
      </c>
      <c r="G584" s="2" t="n">
        <v>0</v>
      </c>
      <c r="H584" s="2" t="n">
        <v>388514.88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 customFormat="false" ht="15" hidden="false" customHeight="false" outlineLevel="0" collapsed="false">
      <c r="A585" s="2" t="n">
        <v>3</v>
      </c>
      <c r="B585" s="2" t="s">
        <v>1534</v>
      </c>
      <c r="C585" s="2" t="s">
        <v>1535</v>
      </c>
      <c r="D585" s="2" t="s">
        <v>1536</v>
      </c>
      <c r="E585" s="2" t="s">
        <v>1537</v>
      </c>
      <c r="F585" s="2" t="n">
        <v>259009.92</v>
      </c>
      <c r="G585" s="2" t="n">
        <v>0</v>
      </c>
      <c r="H585" s="2" t="n">
        <v>259009.92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 customFormat="false" ht="15" hidden="false" customHeight="false" outlineLevel="0" collapsed="false">
      <c r="A586" s="2" t="n">
        <v>1</v>
      </c>
      <c r="B586" s="2" t="s">
        <v>188</v>
      </c>
      <c r="C586" s="2" t="s">
        <v>187</v>
      </c>
      <c r="D586" s="2" t="s">
        <v>1538</v>
      </c>
      <c r="E586" s="2" t="s">
        <v>1482</v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</v>
      </c>
      <c r="DU586" s="2" t="n">
        <v>0</v>
      </c>
      <c r="DV586" s="2" t="n">
        <v>89.54</v>
      </c>
      <c r="DW586" s="2" t="n">
        <v>87.56</v>
      </c>
      <c r="DX586" s="2" t="n">
        <v>0</v>
      </c>
      <c r="DY586" s="2" t="n">
        <v>100</v>
      </c>
      <c r="DZ586" s="2" t="n">
        <v>97.07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 customFormat="false" ht="15" hidden="false" customHeight="false" outlineLevel="0" collapsed="false">
      <c r="A587" s="2" t="n">
        <v>2</v>
      </c>
      <c r="B587" s="2" t="s">
        <v>1539</v>
      </c>
      <c r="C587" s="2" t="s">
        <v>1540</v>
      </c>
      <c r="D587" s="2" t="s">
        <v>1538</v>
      </c>
      <c r="E587" s="2" t="s">
        <v>1482</v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</v>
      </c>
      <c r="DU587" s="2" t="n">
        <v>0</v>
      </c>
      <c r="DV587" s="2" t="n">
        <v>89.54</v>
      </c>
      <c r="DW587" s="2" t="n">
        <v>87.56</v>
      </c>
      <c r="DX587" s="2" t="n">
        <v>0</v>
      </c>
      <c r="DY587" s="2" t="n">
        <v>100</v>
      </c>
      <c r="DZ587" s="2" t="n">
        <v>97.07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 customFormat="false" ht="15" hidden="false" customHeight="false" outlineLevel="0" collapsed="false">
      <c r="A588" s="2" t="n">
        <v>3</v>
      </c>
      <c r="B588" s="2" t="s">
        <v>1541</v>
      </c>
      <c r="C588" s="2" t="s">
        <v>1542</v>
      </c>
      <c r="D588" s="2" t="s">
        <v>1543</v>
      </c>
      <c r="E588" s="2" t="s">
        <v>1482</v>
      </c>
      <c r="F588" s="2" t="n">
        <v>850000</v>
      </c>
      <c r="G588" s="2" t="n">
        <v>0</v>
      </c>
      <c r="H588" s="2" t="n">
        <v>850000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 customFormat="false" ht="15" hidden="false" customHeight="false" outlineLevel="0" collapsed="false">
      <c r="A589" s="2" t="n">
        <v>3</v>
      </c>
      <c r="B589" s="2" t="s">
        <v>1544</v>
      </c>
      <c r="C589" s="2" t="s">
        <v>1545</v>
      </c>
      <c r="D589" s="2" t="s">
        <v>1543</v>
      </c>
      <c r="E589" s="2" t="s">
        <v>1482</v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 customFormat="false" ht="15" hidden="false" customHeight="false" outlineLevel="0" collapsed="false">
      <c r="A590" s="2" t="n">
        <v>3</v>
      </c>
      <c r="B590" s="2" t="s">
        <v>1546</v>
      </c>
      <c r="C590" s="2" t="s">
        <v>1547</v>
      </c>
      <c r="D590" s="2" t="s">
        <v>1538</v>
      </c>
      <c r="E590" s="2" t="s">
        <v>1548</v>
      </c>
      <c r="F590" s="2" t="n">
        <v>14985.6161024409</v>
      </c>
      <c r="G590" s="2" t="n">
        <v>0</v>
      </c>
      <c r="H590" s="2" t="n">
        <v>14985.6161024409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 customFormat="false" ht="15" hidden="false" customHeight="false" outlineLevel="0" collapsed="false">
      <c r="A591" s="2" t="n">
        <v>3</v>
      </c>
      <c r="B591" s="2" t="s">
        <v>1549</v>
      </c>
      <c r="C591" s="2" t="s">
        <v>1550</v>
      </c>
      <c r="D591" s="2" t="s">
        <v>1538</v>
      </c>
      <c r="E591" s="2" t="s">
        <v>1548</v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 customFormat="false" ht="15" hidden="false" customHeight="false" outlineLevel="0" collapsed="false">
      <c r="A592" s="2" t="n">
        <v>3</v>
      </c>
      <c r="B592" s="2" t="s">
        <v>1551</v>
      </c>
      <c r="C592" s="2" t="s">
        <v>1552</v>
      </c>
      <c r="D592" s="2" t="s">
        <v>1538</v>
      </c>
      <c r="E592" s="2" t="s">
        <v>1548</v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 customFormat="false" ht="15" hidden="false" customHeight="false" outlineLevel="0" collapsed="false">
      <c r="A593" s="2" t="n">
        <v>3</v>
      </c>
      <c r="B593" s="2" t="s">
        <v>1553</v>
      </c>
      <c r="C593" s="2" t="s">
        <v>1554</v>
      </c>
      <c r="D593" s="2" t="s">
        <v>1538</v>
      </c>
      <c r="E593" s="2" t="s">
        <v>1548</v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 customFormat="false" ht="15" hidden="false" customHeight="false" outlineLevel="0" collapsed="false">
      <c r="A594" s="2" t="n">
        <v>1</v>
      </c>
      <c r="B594" s="2" t="s">
        <v>191</v>
      </c>
      <c r="C594" s="2" t="s">
        <v>190</v>
      </c>
      <c r="D594" s="2" t="s">
        <v>1555</v>
      </c>
      <c r="E594" s="2" t="s">
        <v>1556</v>
      </c>
      <c r="F594" s="2" t="n">
        <v>12959647.2911825</v>
      </c>
      <c r="G594" s="2" t="n">
        <v>0</v>
      </c>
      <c r="H594" s="2" t="n">
        <v>12959647.2911825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9.95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</v>
      </c>
      <c r="DW594" s="2" t="n">
        <v>53.81</v>
      </c>
      <c r="DX594" s="2" t="n">
        <v>0</v>
      </c>
      <c r="DY594" s="2" t="n">
        <v>72.07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</v>
      </c>
      <c r="EO594" s="2" t="n">
        <v>87.32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 customFormat="false" ht="15" hidden="false" customHeight="false" outlineLevel="0" collapsed="false">
      <c r="A595" s="2" t="n">
        <v>2</v>
      </c>
      <c r="B595" s="2" t="s">
        <v>1557</v>
      </c>
      <c r="C595" s="2" t="s">
        <v>1558</v>
      </c>
      <c r="D595" s="2" t="s">
        <v>1555</v>
      </c>
      <c r="E595" s="2" t="s">
        <v>1528</v>
      </c>
      <c r="F595" s="2" t="n">
        <v>740028.833468486</v>
      </c>
      <c r="G595" s="2" t="n">
        <v>0</v>
      </c>
      <c r="H595" s="2" t="n">
        <v>740028.833468486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</v>
      </c>
      <c r="DQ595" s="2" t="n">
        <v>94.15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 customFormat="false" ht="15" hidden="false" customHeight="false" outlineLevel="0" collapsed="false">
      <c r="A596" s="2" t="n">
        <v>3</v>
      </c>
      <c r="B596" s="2" t="s">
        <v>1559</v>
      </c>
      <c r="C596" s="2" t="s">
        <v>1560</v>
      </c>
      <c r="D596" s="2" t="s">
        <v>1555</v>
      </c>
      <c r="E596" s="2" t="s">
        <v>1528</v>
      </c>
      <c r="F596" s="2" t="n">
        <v>740028.833468486</v>
      </c>
      <c r="G596" s="2" t="n">
        <v>0</v>
      </c>
      <c r="H596" s="2" t="n">
        <v>740028.833468486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</v>
      </c>
      <c r="DQ596" s="2" t="n">
        <v>94.15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 customFormat="false" ht="15" hidden="false" customHeight="false" outlineLevel="0" collapsed="false">
      <c r="A597" s="2" t="n">
        <v>2</v>
      </c>
      <c r="B597" s="2" t="s">
        <v>1561</v>
      </c>
      <c r="C597" s="2" t="s">
        <v>1562</v>
      </c>
      <c r="D597" s="2" t="s">
        <v>1563</v>
      </c>
      <c r="E597" s="2" t="s">
        <v>1556</v>
      </c>
      <c r="F597" s="2" t="n">
        <v>12168268.010214</v>
      </c>
      <c r="G597" s="2" t="n">
        <v>0</v>
      </c>
      <c r="H597" s="2" t="n">
        <v>12168268.010214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</v>
      </c>
      <c r="EC597" s="2" t="n">
        <v>58.88</v>
      </c>
      <c r="ED597" s="2" t="n">
        <v>0</v>
      </c>
      <c r="EE597" s="2" t="n">
        <v>93.07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81.24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 customFormat="false" ht="15" hidden="false" customHeight="false" outlineLevel="0" collapsed="false">
      <c r="A598" s="2" t="n">
        <v>3</v>
      </c>
      <c r="B598" s="2" t="s">
        <v>1564</v>
      </c>
      <c r="C598" s="2" t="s">
        <v>1562</v>
      </c>
      <c r="D598" s="2" t="s">
        <v>1563</v>
      </c>
      <c r="E598" s="2" t="s">
        <v>1556</v>
      </c>
      <c r="F598" s="2" t="n">
        <v>12168268.010214</v>
      </c>
      <c r="G598" s="2" t="n">
        <v>0</v>
      </c>
      <c r="H598" s="2" t="n">
        <v>12168268.010214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</v>
      </c>
      <c r="EC598" s="2" t="n">
        <v>58.88</v>
      </c>
      <c r="ED598" s="2" t="n">
        <v>0</v>
      </c>
      <c r="EE598" s="2" t="n">
        <v>93.07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81.24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 customFormat="false" ht="15" hidden="false" customHeight="false" outlineLevel="0" collapsed="false">
      <c r="A599" s="2" t="n">
        <v>2</v>
      </c>
      <c r="B599" s="2" t="s">
        <v>1565</v>
      </c>
      <c r="C599" s="2" t="s">
        <v>1566</v>
      </c>
      <c r="D599" s="2" t="s">
        <v>1567</v>
      </c>
      <c r="E599" s="2" t="s">
        <v>1568</v>
      </c>
      <c r="F599" s="2" t="n">
        <v>51350.4475</v>
      </c>
      <c r="G599" s="2" t="n">
        <v>0</v>
      </c>
      <c r="H599" s="2" t="n">
        <v>51350.4475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</v>
      </c>
      <c r="DT599" s="2" t="n">
        <v>83.51</v>
      </c>
      <c r="DU599" s="2" t="n">
        <v>0</v>
      </c>
      <c r="DV599" s="2" t="n">
        <v>83.51</v>
      </c>
      <c r="DW599" s="2" t="n">
        <v>83.51</v>
      </c>
      <c r="DX599" s="2" t="n">
        <v>0</v>
      </c>
      <c r="DY599" s="2" t="n">
        <v>83.51</v>
      </c>
      <c r="DZ599" s="2" t="n">
        <v>83.51</v>
      </c>
      <c r="EA599" s="2" t="n">
        <v>0</v>
      </c>
      <c r="EB599" s="2" t="n">
        <v>83.51</v>
      </c>
      <c r="EC599" s="2" t="n">
        <v>83.51</v>
      </c>
      <c r="ED599" s="2" t="n">
        <v>0</v>
      </c>
      <c r="EE599" s="2" t="n">
        <v>83.51</v>
      </c>
      <c r="EF599" s="2" t="n">
        <v>83.51</v>
      </c>
      <c r="EG599" s="2" t="n">
        <v>0</v>
      </c>
      <c r="EH599" s="2" t="n">
        <v>83.51</v>
      </c>
      <c r="EI599" s="2" t="n">
        <v>83.51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 customFormat="false" ht="15" hidden="false" customHeight="false" outlineLevel="0" collapsed="false">
      <c r="A600" s="2" t="n">
        <v>3</v>
      </c>
      <c r="B600" s="2" t="s">
        <v>1569</v>
      </c>
      <c r="C600" s="2" t="s">
        <v>1570</v>
      </c>
      <c r="D600" s="2" t="s">
        <v>1567</v>
      </c>
      <c r="E600" s="2" t="s">
        <v>1568</v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</v>
      </c>
      <c r="DT600" s="2" t="n">
        <v>83.51</v>
      </c>
      <c r="DU600" s="2" t="n">
        <v>0</v>
      </c>
      <c r="DV600" s="2" t="n">
        <v>83.51</v>
      </c>
      <c r="DW600" s="2" t="n">
        <v>83.51</v>
      </c>
      <c r="DX600" s="2" t="n">
        <v>0</v>
      </c>
      <c r="DY600" s="2" t="n">
        <v>83.51</v>
      </c>
      <c r="DZ600" s="2" t="n">
        <v>83.51</v>
      </c>
      <c r="EA600" s="2" t="n">
        <v>0</v>
      </c>
      <c r="EB600" s="2" t="n">
        <v>83.51</v>
      </c>
      <c r="EC600" s="2" t="n">
        <v>83.51</v>
      </c>
      <c r="ED600" s="2" t="n">
        <v>0</v>
      </c>
      <c r="EE600" s="2" t="n">
        <v>83.51</v>
      </c>
      <c r="EF600" s="2" t="n">
        <v>83.51</v>
      </c>
      <c r="EG600" s="2" t="n">
        <v>0</v>
      </c>
      <c r="EH600" s="2" t="n">
        <v>83.51</v>
      </c>
      <c r="EI600" s="2" t="n">
        <v>83.51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 customFormat="false" ht="15" hidden="false" customHeight="false" outlineLevel="0" collapsed="false">
      <c r="A601" s="2" t="n">
        <v>3</v>
      </c>
      <c r="B601" s="2" t="s">
        <v>1571</v>
      </c>
      <c r="C601" s="2" t="s">
        <v>1572</v>
      </c>
      <c r="D601" s="2" t="s">
        <v>1567</v>
      </c>
      <c r="E601" s="2" t="s">
        <v>1568</v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</v>
      </c>
      <c r="DT601" s="2" t="n">
        <v>83.51</v>
      </c>
      <c r="DU601" s="2" t="n">
        <v>0</v>
      </c>
      <c r="DV601" s="2" t="n">
        <v>83.51</v>
      </c>
      <c r="DW601" s="2" t="n">
        <v>83.51</v>
      </c>
      <c r="DX601" s="2" t="n">
        <v>0</v>
      </c>
      <c r="DY601" s="2" t="n">
        <v>83.51</v>
      </c>
      <c r="DZ601" s="2" t="n">
        <v>83.51</v>
      </c>
      <c r="EA601" s="2" t="n">
        <v>0</v>
      </c>
      <c r="EB601" s="2" t="n">
        <v>83.51</v>
      </c>
      <c r="EC601" s="2" t="n">
        <v>83.51</v>
      </c>
      <c r="ED601" s="2" t="n">
        <v>0</v>
      </c>
      <c r="EE601" s="2" t="n">
        <v>83.51</v>
      </c>
      <c r="EF601" s="2" t="n">
        <v>83.51</v>
      </c>
      <c r="EG601" s="2" t="n">
        <v>0</v>
      </c>
      <c r="EH601" s="2" t="n">
        <v>83.51</v>
      </c>
      <c r="EI601" s="2" t="n">
        <v>83.51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 customFormat="false" ht="15" hidden="false" customHeight="false" outlineLevel="0" collapsed="false">
      <c r="A602" s="2" t="n">
        <v>3</v>
      </c>
      <c r="B602" s="2" t="s">
        <v>1573</v>
      </c>
      <c r="C602" s="2" t="s">
        <v>1574</v>
      </c>
      <c r="D602" s="2" t="s">
        <v>1567</v>
      </c>
      <c r="E602" s="2" t="s">
        <v>1568</v>
      </c>
      <c r="F602" s="2" t="n">
        <v>22218.79</v>
      </c>
      <c r="G602" s="2" t="n">
        <v>0</v>
      </c>
      <c r="H602" s="2" t="n">
        <v>22218.79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</v>
      </c>
      <c r="DT602" s="2" t="n">
        <v>83.51</v>
      </c>
      <c r="DU602" s="2" t="n">
        <v>0</v>
      </c>
      <c r="DV602" s="2" t="n">
        <v>83.51</v>
      </c>
      <c r="DW602" s="2" t="n">
        <v>83.51</v>
      </c>
      <c r="DX602" s="2" t="n">
        <v>0</v>
      </c>
      <c r="DY602" s="2" t="n">
        <v>83.51</v>
      </c>
      <c r="DZ602" s="2" t="n">
        <v>83.51</v>
      </c>
      <c r="EA602" s="2" t="n">
        <v>0</v>
      </c>
      <c r="EB602" s="2" t="n">
        <v>83.51</v>
      </c>
      <c r="EC602" s="2" t="n">
        <v>83.51</v>
      </c>
      <c r="ED602" s="2" t="n">
        <v>0</v>
      </c>
      <c r="EE602" s="2" t="n">
        <v>83.51</v>
      </c>
      <c r="EF602" s="2" t="n">
        <v>83.51</v>
      </c>
      <c r="EG602" s="2" t="n">
        <v>0</v>
      </c>
      <c r="EH602" s="2" t="n">
        <v>83.51</v>
      </c>
      <c r="EI602" s="2" t="n">
        <v>83.51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 customFormat="false" ht="15" hidden="false" customHeight="false" outlineLevel="0" collapsed="false">
      <c r="A603" s="2" t="n">
        <v>3</v>
      </c>
      <c r="B603" s="2" t="s">
        <v>1575</v>
      </c>
      <c r="C603" s="2" t="s">
        <v>1576</v>
      </c>
      <c r="D603" s="2" t="s">
        <v>1567</v>
      </c>
      <c r="E603" s="2" t="s">
        <v>1568</v>
      </c>
      <c r="F603" s="2" t="n">
        <v>8327.55</v>
      </c>
      <c r="G603" s="2" t="n">
        <v>0</v>
      </c>
      <c r="H603" s="2" t="n">
        <v>8327.55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</v>
      </c>
      <c r="DT603" s="2" t="n">
        <v>83.51</v>
      </c>
      <c r="DU603" s="2" t="n">
        <v>0</v>
      </c>
      <c r="DV603" s="2" t="n">
        <v>83.51</v>
      </c>
      <c r="DW603" s="2" t="n">
        <v>83.51</v>
      </c>
      <c r="DX603" s="2" t="n">
        <v>0</v>
      </c>
      <c r="DY603" s="2" t="n">
        <v>83.51</v>
      </c>
      <c r="DZ603" s="2" t="n">
        <v>83.51</v>
      </c>
      <c r="EA603" s="2" t="n">
        <v>0</v>
      </c>
      <c r="EB603" s="2" t="n">
        <v>83.51</v>
      </c>
      <c r="EC603" s="2" t="n">
        <v>83.51</v>
      </c>
      <c r="ED603" s="2" t="n">
        <v>0</v>
      </c>
      <c r="EE603" s="2" t="n">
        <v>83.51</v>
      </c>
      <c r="EF603" s="2" t="n">
        <v>83.51</v>
      </c>
      <c r="EG603" s="2" t="n">
        <v>0</v>
      </c>
      <c r="EH603" s="2" t="n">
        <v>83.51</v>
      </c>
      <c r="EI603" s="2" t="n">
        <v>83.51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 customFormat="false" ht="15" hidden="false" customHeight="false" outlineLevel="0" collapsed="false">
      <c r="A604" s="2" t="n">
        <v>1</v>
      </c>
      <c r="B604" s="2" t="s">
        <v>194</v>
      </c>
      <c r="C604" s="2" t="s">
        <v>193</v>
      </c>
      <c r="D604" s="2" t="s">
        <v>1577</v>
      </c>
      <c r="E604" s="2" t="s">
        <v>1578</v>
      </c>
      <c r="F604" s="2" t="n">
        <v>445157.53351428</v>
      </c>
      <c r="G604" s="2" t="n">
        <v>0</v>
      </c>
      <c r="H604" s="2" t="n">
        <v>445157.53351428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8.37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78.07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91.74</v>
      </c>
      <c r="ER604" s="2" t="n">
        <v>69.04</v>
      </c>
      <c r="ES604" s="2" t="n">
        <v>0</v>
      </c>
      <c r="ET604" s="2" t="n">
        <v>97.73</v>
      </c>
      <c r="EU604" s="2" t="n">
        <v>76.4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90.07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 customFormat="false" ht="15" hidden="false" customHeight="false" outlineLevel="0" collapsed="false">
      <c r="A605" s="2" t="n">
        <v>2</v>
      </c>
      <c r="B605" s="2" t="s">
        <v>1579</v>
      </c>
      <c r="C605" s="2" t="s">
        <v>1580</v>
      </c>
      <c r="D605" s="2" t="s">
        <v>1577</v>
      </c>
      <c r="E605" s="2" t="s">
        <v>1578</v>
      </c>
      <c r="F605" s="2" t="n">
        <v>445157.53351428</v>
      </c>
      <c r="G605" s="2" t="n">
        <v>0</v>
      </c>
      <c r="H605" s="2" t="n">
        <v>445157.53351428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8.37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78.07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91.74</v>
      </c>
      <c r="ER605" s="2" t="n">
        <v>69.04</v>
      </c>
      <c r="ES605" s="2" t="n">
        <v>0</v>
      </c>
      <c r="ET605" s="2" t="n">
        <v>97.73</v>
      </c>
      <c r="EU605" s="2" t="n">
        <v>76.4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90.07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 customFormat="false" ht="15" hidden="false" customHeight="false" outlineLevel="0" collapsed="false">
      <c r="A606" s="2" t="n">
        <v>3</v>
      </c>
      <c r="B606" s="2" t="s">
        <v>1581</v>
      </c>
      <c r="C606" s="2" t="s">
        <v>1582</v>
      </c>
      <c r="D606" s="2" t="s">
        <v>1577</v>
      </c>
      <c r="E606" s="2" t="s">
        <v>1578</v>
      </c>
      <c r="F606" s="2" t="n">
        <v>74789.114549912</v>
      </c>
      <c r="G606" s="2" t="n">
        <v>0</v>
      </c>
      <c r="H606" s="2" t="n">
        <v>74789.114549912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8.37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78.07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91.74</v>
      </c>
      <c r="ER606" s="2" t="n">
        <v>69.04</v>
      </c>
      <c r="ES606" s="2" t="n">
        <v>0</v>
      </c>
      <c r="ET606" s="2" t="n">
        <v>97.73</v>
      </c>
      <c r="EU606" s="2" t="n">
        <v>76.4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90.07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 customFormat="false" ht="15" hidden="false" customHeight="false" outlineLevel="0" collapsed="false">
      <c r="A607" s="2" t="n">
        <v>4</v>
      </c>
      <c r="B607" s="2" t="s">
        <v>1583</v>
      </c>
      <c r="C607" s="2" t="s">
        <v>1584</v>
      </c>
      <c r="D607" s="2" t="s">
        <v>1577</v>
      </c>
      <c r="E607" s="2" t="s">
        <v>1578</v>
      </c>
      <c r="F607" s="2" t="n">
        <v>69531.192022664</v>
      </c>
      <c r="G607" s="2" t="n">
        <v>0</v>
      </c>
      <c r="H607" s="2" t="n">
        <v>69531.192022664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8.37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78.07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91.74</v>
      </c>
      <c r="ER607" s="2" t="n">
        <v>69.04</v>
      </c>
      <c r="ES607" s="2" t="n">
        <v>0</v>
      </c>
      <c r="ET607" s="2" t="n">
        <v>97.73</v>
      </c>
      <c r="EU607" s="2" t="n">
        <v>76.4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90.07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 customFormat="false" ht="15" hidden="false" customHeight="false" outlineLevel="0" collapsed="false">
      <c r="A608" s="2" t="n">
        <v>4</v>
      </c>
      <c r="B608" s="2" t="s">
        <v>1585</v>
      </c>
      <c r="C608" s="2" t="s">
        <v>1586</v>
      </c>
      <c r="D608" s="2" t="s">
        <v>1577</v>
      </c>
      <c r="E608" s="2" t="s">
        <v>1578</v>
      </c>
      <c r="F608" s="2" t="n">
        <v>5257.92252724799</v>
      </c>
      <c r="G608" s="2" t="n">
        <v>0</v>
      </c>
      <c r="H608" s="2" t="n">
        <v>5257.92252724799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8.37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78.07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91.74</v>
      </c>
      <c r="ER608" s="2" t="n">
        <v>69.04</v>
      </c>
      <c r="ES608" s="2" t="n">
        <v>0</v>
      </c>
      <c r="ET608" s="2" t="n">
        <v>97.73</v>
      </c>
      <c r="EU608" s="2" t="n">
        <v>76.4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90.07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 customFormat="false" ht="15" hidden="false" customHeight="false" outlineLevel="0" collapsed="false">
      <c r="A609" s="2" t="n">
        <v>3</v>
      </c>
      <c r="B609" s="2" t="s">
        <v>1587</v>
      </c>
      <c r="C609" s="2" t="s">
        <v>1588</v>
      </c>
      <c r="D609" s="2" t="s">
        <v>1577</v>
      </c>
      <c r="E609" s="2" t="s">
        <v>1578</v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8.37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78.07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91.74</v>
      </c>
      <c r="ER609" s="2" t="n">
        <v>69.04</v>
      </c>
      <c r="ES609" s="2" t="n">
        <v>0</v>
      </c>
      <c r="ET609" s="2" t="n">
        <v>97.73</v>
      </c>
      <c r="EU609" s="2" t="n">
        <v>76.4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90.07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 customFormat="false" ht="15" hidden="false" customHeight="false" outlineLevel="0" collapsed="false">
      <c r="A610" s="2" t="n">
        <v>4</v>
      </c>
      <c r="B610" s="2" t="s">
        <v>1589</v>
      </c>
      <c r="C610" s="2" t="s">
        <v>1590</v>
      </c>
      <c r="D610" s="2" t="s">
        <v>1577</v>
      </c>
      <c r="E610" s="2" t="s">
        <v>1578</v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8.37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78.07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91.74</v>
      </c>
      <c r="ER610" s="2" t="n">
        <v>69.04</v>
      </c>
      <c r="ES610" s="2" t="n">
        <v>0</v>
      </c>
      <c r="ET610" s="2" t="n">
        <v>97.73</v>
      </c>
      <c r="EU610" s="2" t="n">
        <v>76.4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90.07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 customFormat="false" ht="15" hidden="false" customHeight="false" outlineLevel="0" collapsed="false">
      <c r="A611" s="2" t="n">
        <v>3</v>
      </c>
      <c r="B611" s="2" t="s">
        <v>1591</v>
      </c>
      <c r="C611" s="2" t="s">
        <v>1592</v>
      </c>
      <c r="D611" s="2" t="s">
        <v>1577</v>
      </c>
      <c r="E611" s="2" t="s">
        <v>1578</v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8.37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78.07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91.74</v>
      </c>
      <c r="ER611" s="2" t="n">
        <v>69.04</v>
      </c>
      <c r="ES611" s="2" t="n">
        <v>0</v>
      </c>
      <c r="ET611" s="2" t="n">
        <v>97.73</v>
      </c>
      <c r="EU611" s="2" t="n">
        <v>76.4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90.07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 customFormat="false" ht="15" hidden="false" customHeight="false" outlineLevel="0" collapsed="false">
      <c r="A612" s="2" t="n">
        <v>4</v>
      </c>
      <c r="B612" s="2" t="s">
        <v>1593</v>
      </c>
      <c r="C612" s="2" t="s">
        <v>1594</v>
      </c>
      <c r="D612" s="2" t="s">
        <v>1577</v>
      </c>
      <c r="E612" s="2" t="s">
        <v>1578</v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8.37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78.07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91.74</v>
      </c>
      <c r="ER612" s="2" t="n">
        <v>69.04</v>
      </c>
      <c r="ES612" s="2" t="n">
        <v>0</v>
      </c>
      <c r="ET612" s="2" t="n">
        <v>97.73</v>
      </c>
      <c r="EU612" s="2" t="n">
        <v>76.4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90.07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 customFormat="false" ht="15" hidden="false" customHeight="false" outlineLevel="0" collapsed="false">
      <c r="A613" s="2" t="n">
        <v>4</v>
      </c>
      <c r="B613" s="2" t="s">
        <v>1595</v>
      </c>
      <c r="C613" s="2" t="s">
        <v>1596</v>
      </c>
      <c r="D613" s="2" t="s">
        <v>1577</v>
      </c>
      <c r="E613" s="2" t="s">
        <v>1578</v>
      </c>
      <c r="F613" s="2" t="n">
        <v>31067.7539878794</v>
      </c>
      <c r="G613" s="2" t="n">
        <v>0</v>
      </c>
      <c r="H613" s="2" t="n">
        <v>31067.7539878794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8.37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78.07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91.74</v>
      </c>
      <c r="ER613" s="2" t="n">
        <v>69.04</v>
      </c>
      <c r="ES613" s="2" t="n">
        <v>0</v>
      </c>
      <c r="ET613" s="2" t="n">
        <v>97.73</v>
      </c>
      <c r="EU613" s="2" t="n">
        <v>76.4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90.07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 customFormat="false" ht="15" hidden="false" customHeight="false" outlineLevel="0" collapsed="false">
      <c r="A614" s="2" t="n">
        <v>4</v>
      </c>
      <c r="B614" s="2" t="s">
        <v>1597</v>
      </c>
      <c r="C614" s="2" t="s">
        <v>1598</v>
      </c>
      <c r="D614" s="2" t="s">
        <v>1577</v>
      </c>
      <c r="E614" s="2" t="s">
        <v>1578</v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8.37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78.07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91.74</v>
      </c>
      <c r="ER614" s="2" t="n">
        <v>69.04</v>
      </c>
      <c r="ES614" s="2" t="n">
        <v>0</v>
      </c>
      <c r="ET614" s="2" t="n">
        <v>97.73</v>
      </c>
      <c r="EU614" s="2" t="n">
        <v>76.4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90.07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 customFormat="false" ht="15" hidden="false" customHeight="false" outlineLevel="0" collapsed="false">
      <c r="A615" s="2" t="n">
        <v>4</v>
      </c>
      <c r="B615" s="2" t="s">
        <v>1599</v>
      </c>
      <c r="C615" s="2" t="s">
        <v>1600</v>
      </c>
      <c r="D615" s="2" t="s">
        <v>1577</v>
      </c>
      <c r="E615" s="2" t="s">
        <v>1578</v>
      </c>
      <c r="F615" s="2" t="n">
        <v>2544.59798987952</v>
      </c>
      <c r="G615" s="2" t="n">
        <v>0</v>
      </c>
      <c r="H615" s="2" t="n">
        <v>2544.59798987952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8.37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78.07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91.74</v>
      </c>
      <c r="ER615" s="2" t="n">
        <v>69.04</v>
      </c>
      <c r="ES615" s="2" t="n">
        <v>0</v>
      </c>
      <c r="ET615" s="2" t="n">
        <v>97.73</v>
      </c>
      <c r="EU615" s="2" t="n">
        <v>76.4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90.07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 customFormat="false" ht="15" hidden="false" customHeight="false" outlineLevel="0" collapsed="false">
      <c r="A616" s="2" t="n">
        <v>3</v>
      </c>
      <c r="B616" s="2" t="s">
        <v>1601</v>
      </c>
      <c r="C616" s="2" t="s">
        <v>1602</v>
      </c>
      <c r="D616" s="2" t="s">
        <v>1577</v>
      </c>
      <c r="E616" s="2" t="s">
        <v>1578</v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8.37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78.07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91.74</v>
      </c>
      <c r="ER616" s="2" t="n">
        <v>69.04</v>
      </c>
      <c r="ES616" s="2" t="n">
        <v>0</v>
      </c>
      <c r="ET616" s="2" t="n">
        <v>97.73</v>
      </c>
      <c r="EU616" s="2" t="n">
        <v>76.4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90.07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 customFormat="false" ht="15" hidden="false" customHeight="false" outlineLevel="0" collapsed="false">
      <c r="A617" s="2" t="n">
        <v>4</v>
      </c>
      <c r="B617" s="2" t="s">
        <v>1603</v>
      </c>
      <c r="C617" s="2" t="s">
        <v>1604</v>
      </c>
      <c r="D617" s="2" t="s">
        <v>1577</v>
      </c>
      <c r="E617" s="2" t="s">
        <v>1578</v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8.37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78.07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91.74</v>
      </c>
      <c r="ER617" s="2" t="n">
        <v>69.04</v>
      </c>
      <c r="ES617" s="2" t="n">
        <v>0</v>
      </c>
      <c r="ET617" s="2" t="n">
        <v>97.73</v>
      </c>
      <c r="EU617" s="2" t="n">
        <v>76.4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90.07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 customFormat="false" ht="15" hidden="false" customHeight="false" outlineLevel="0" collapsed="false">
      <c r="A618" s="2" t="n">
        <v>4</v>
      </c>
      <c r="B618" s="2" t="s">
        <v>1605</v>
      </c>
      <c r="C618" s="2" t="s">
        <v>1606</v>
      </c>
      <c r="D618" s="2" t="s">
        <v>1577</v>
      </c>
      <c r="E618" s="2" t="s">
        <v>1578</v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8.37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78.07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91.74</v>
      </c>
      <c r="ER618" s="2" t="n">
        <v>69.04</v>
      </c>
      <c r="ES618" s="2" t="n">
        <v>0</v>
      </c>
      <c r="ET618" s="2" t="n">
        <v>97.73</v>
      </c>
      <c r="EU618" s="2" t="n">
        <v>76.4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90.07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 customFormat="false" ht="15" hidden="false" customHeight="false" outlineLevel="0" collapsed="false">
      <c r="A619" s="2" t="n">
        <v>3</v>
      </c>
      <c r="B619" s="2" t="s">
        <v>1607</v>
      </c>
      <c r="C619" s="2" t="s">
        <v>842</v>
      </c>
      <c r="D619" s="2" t="s">
        <v>1577</v>
      </c>
      <c r="E619" s="2" t="s">
        <v>1578</v>
      </c>
      <c r="F619" s="2" t="n">
        <v>180084.466406609</v>
      </c>
      <c r="G619" s="2" t="n">
        <v>0</v>
      </c>
      <c r="H619" s="2" t="n">
        <v>180084.466406609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8.37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78.07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91.74</v>
      </c>
      <c r="ER619" s="2" t="n">
        <v>69.04</v>
      </c>
      <c r="ES619" s="2" t="n">
        <v>0</v>
      </c>
      <c r="ET619" s="2" t="n">
        <v>97.73</v>
      </c>
      <c r="EU619" s="2" t="n">
        <v>76.4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90.07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 customFormat="false" ht="15" hidden="false" customHeight="false" outlineLevel="0" collapsed="false">
      <c r="A620" s="2" t="n">
        <v>4</v>
      </c>
      <c r="B620" s="2" t="s">
        <v>1608</v>
      </c>
      <c r="C620" s="2" t="s">
        <v>1609</v>
      </c>
      <c r="D620" s="2" t="s">
        <v>1577</v>
      </c>
      <c r="E620" s="2" t="s">
        <v>1578</v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8.37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78.07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91.74</v>
      </c>
      <c r="ER620" s="2" t="n">
        <v>69.04</v>
      </c>
      <c r="ES620" s="2" t="n">
        <v>0</v>
      </c>
      <c r="ET620" s="2" t="n">
        <v>97.73</v>
      </c>
      <c r="EU620" s="2" t="n">
        <v>76.4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90.07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 customFormat="false" ht="15" hidden="false" customHeight="false" outlineLevel="0" collapsed="false">
      <c r="A621" s="2" t="n">
        <v>4</v>
      </c>
      <c r="B621" s="2" t="s">
        <v>1610</v>
      </c>
      <c r="C621" s="2" t="s">
        <v>1611</v>
      </c>
      <c r="D621" s="2" t="s">
        <v>1577</v>
      </c>
      <c r="E621" s="2" t="s">
        <v>1578</v>
      </c>
      <c r="F621" s="2" t="n">
        <v>170884.466406609</v>
      </c>
      <c r="G621" s="2" t="n">
        <v>0</v>
      </c>
      <c r="H621" s="2" t="n">
        <v>170884.466406609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8.37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78.07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91.74</v>
      </c>
      <c r="ER621" s="2" t="n">
        <v>69.04</v>
      </c>
      <c r="ES621" s="2" t="n">
        <v>0</v>
      </c>
      <c r="ET621" s="2" t="n">
        <v>97.73</v>
      </c>
      <c r="EU621" s="2" t="n">
        <v>76.4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90.07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 customFormat="false" ht="15" hidden="false" customHeight="false" outlineLevel="0" collapsed="false">
      <c r="A622" s="2" t="n">
        <v>1</v>
      </c>
      <c r="B622" s="2" t="s">
        <v>197</v>
      </c>
      <c r="C622" s="2" t="s">
        <v>196</v>
      </c>
      <c r="D622" s="2" t="s">
        <v>1612</v>
      </c>
      <c r="E622" s="2" t="s">
        <v>1613</v>
      </c>
      <c r="F622" s="2" t="n">
        <v>1728851.77405975</v>
      </c>
      <c r="G622" s="2" t="n">
        <v>0</v>
      </c>
      <c r="H622" s="2" t="n">
        <v>1728851.77405975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8.61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95.21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 customFormat="false" ht="15" hidden="false" customHeight="false" outlineLevel="0" collapsed="false">
      <c r="A623" s="2" t="n">
        <v>2</v>
      </c>
      <c r="B623" s="2" t="s">
        <v>1614</v>
      </c>
      <c r="C623" s="2" t="s">
        <v>1615</v>
      </c>
      <c r="D623" s="2" t="s">
        <v>1612</v>
      </c>
      <c r="E623" s="2" t="s">
        <v>1613</v>
      </c>
      <c r="F623" s="2" t="n">
        <v>1475221.75165975</v>
      </c>
      <c r="G623" s="2" t="n">
        <v>0</v>
      </c>
      <c r="H623" s="2" t="n">
        <v>1475221.75165975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8.61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95.21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 customFormat="false" ht="15" hidden="false" customHeight="false" outlineLevel="0" collapsed="false">
      <c r="A624" s="2" t="n">
        <v>3</v>
      </c>
      <c r="B624" s="2" t="s">
        <v>1616</v>
      </c>
      <c r="C624" s="2" t="s">
        <v>1617</v>
      </c>
      <c r="D624" s="2" t="s">
        <v>1612</v>
      </c>
      <c r="E624" s="2" t="s">
        <v>1613</v>
      </c>
      <c r="F624" s="2" t="n">
        <v>22281.5916597518</v>
      </c>
      <c r="G624" s="2" t="n">
        <v>0</v>
      </c>
      <c r="H624" s="2" t="n">
        <v>22281.5916597518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8.61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95.21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 customFormat="false" ht="15" hidden="false" customHeight="false" outlineLevel="0" collapsed="false">
      <c r="A625" s="2" t="n">
        <v>4</v>
      </c>
      <c r="B625" s="2" t="s">
        <v>1618</v>
      </c>
      <c r="C625" s="2" t="s">
        <v>1619</v>
      </c>
      <c r="D625" s="2" t="s">
        <v>1612</v>
      </c>
      <c r="E625" s="2" t="s">
        <v>1613</v>
      </c>
      <c r="F625" s="2" t="n">
        <v>22281.5916597518</v>
      </c>
      <c r="G625" s="2" t="n">
        <v>0</v>
      </c>
      <c r="H625" s="2" t="n">
        <v>22281.5916597518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8.61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95.21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 customFormat="false" ht="15" hidden="false" customHeight="false" outlineLevel="0" collapsed="false">
      <c r="A626" s="2" t="n">
        <v>3</v>
      </c>
      <c r="B626" s="2" t="s">
        <v>1620</v>
      </c>
      <c r="C626" s="2" t="s">
        <v>1621</v>
      </c>
      <c r="D626" s="2" t="s">
        <v>1612</v>
      </c>
      <c r="E626" s="2" t="s">
        <v>1613</v>
      </c>
      <c r="F626" s="2" t="n">
        <v>54085.5</v>
      </c>
      <c r="G626" s="2" t="n">
        <v>0</v>
      </c>
      <c r="H626" s="2" t="n">
        <v>54085.5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8.61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95.21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 customFormat="false" ht="15" hidden="false" customHeight="false" outlineLevel="0" collapsed="false">
      <c r="A627" s="2" t="n">
        <v>4</v>
      </c>
      <c r="B627" s="2" t="s">
        <v>1622</v>
      </c>
      <c r="C627" s="2" t="s">
        <v>1623</v>
      </c>
      <c r="D627" s="2" t="s">
        <v>1612</v>
      </c>
      <c r="E627" s="2" t="s">
        <v>1613</v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8.61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95.21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 customFormat="false" ht="15" hidden="false" customHeight="false" outlineLevel="0" collapsed="false">
      <c r="A628" s="2" t="n">
        <v>4</v>
      </c>
      <c r="B628" s="2" t="s">
        <v>1624</v>
      </c>
      <c r="C628" s="2" t="s">
        <v>1625</v>
      </c>
      <c r="D628" s="2" t="s">
        <v>1612</v>
      </c>
      <c r="E628" s="2" t="s">
        <v>1613</v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8.61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95.21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 customFormat="false" ht="15" hidden="false" customHeight="false" outlineLevel="0" collapsed="false">
      <c r="A629" s="2" t="n">
        <v>4</v>
      </c>
      <c r="B629" s="2" t="s">
        <v>1626</v>
      </c>
      <c r="C629" s="2" t="s">
        <v>1627</v>
      </c>
      <c r="D629" s="2" t="s">
        <v>1612</v>
      </c>
      <c r="E629" s="2" t="s">
        <v>1613</v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8.61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95.21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 customFormat="false" ht="15" hidden="false" customHeight="false" outlineLevel="0" collapsed="false">
      <c r="A630" s="2" t="n">
        <v>4</v>
      </c>
      <c r="B630" s="2" t="s">
        <v>1628</v>
      </c>
      <c r="C630" s="2" t="s">
        <v>1629</v>
      </c>
      <c r="D630" s="2" t="s">
        <v>1612</v>
      </c>
      <c r="E630" s="2" t="s">
        <v>1613</v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8.61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95.21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 customFormat="false" ht="15" hidden="false" customHeight="false" outlineLevel="0" collapsed="false">
      <c r="A631" s="2" t="n">
        <v>4</v>
      </c>
      <c r="B631" s="2" t="s">
        <v>1630</v>
      </c>
      <c r="C631" s="2" t="s">
        <v>1631</v>
      </c>
      <c r="D631" s="2" t="s">
        <v>1612</v>
      </c>
      <c r="E631" s="2" t="s">
        <v>1613</v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8.61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95.21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 customFormat="false" ht="15" hidden="false" customHeight="false" outlineLevel="0" collapsed="false">
      <c r="A632" s="2" t="n">
        <v>3</v>
      </c>
      <c r="B632" s="2" t="s">
        <v>1632</v>
      </c>
      <c r="C632" s="2" t="s">
        <v>1633</v>
      </c>
      <c r="D632" s="2" t="s">
        <v>1612</v>
      </c>
      <c r="E632" s="2" t="s">
        <v>1613</v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8.61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95.21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 customFormat="false" ht="15" hidden="false" customHeight="false" outlineLevel="0" collapsed="false">
      <c r="A633" s="2" t="n">
        <v>4</v>
      </c>
      <c r="B633" s="2" t="s">
        <v>1634</v>
      </c>
      <c r="C633" s="2" t="s">
        <v>1635</v>
      </c>
      <c r="D633" s="2" t="s">
        <v>1612</v>
      </c>
      <c r="E633" s="2" t="s">
        <v>1613</v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8.61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95.21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 customFormat="false" ht="15" hidden="false" customHeight="false" outlineLevel="0" collapsed="false">
      <c r="A634" s="2" t="n">
        <v>4</v>
      </c>
      <c r="B634" s="2" t="s">
        <v>1636</v>
      </c>
      <c r="C634" s="2" t="s">
        <v>1637</v>
      </c>
      <c r="D634" s="2" t="s">
        <v>1612</v>
      </c>
      <c r="E634" s="2" t="s">
        <v>1613</v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8.61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95.21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 customFormat="false" ht="15" hidden="false" customHeight="false" outlineLevel="0" collapsed="false">
      <c r="A635" s="2" t="n">
        <v>4</v>
      </c>
      <c r="B635" s="2" t="s">
        <v>1638</v>
      </c>
      <c r="C635" s="2" t="s">
        <v>1639</v>
      </c>
      <c r="D635" s="2" t="s">
        <v>1612</v>
      </c>
      <c r="E635" s="2" t="s">
        <v>1613</v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8.61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95.21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 customFormat="false" ht="15" hidden="false" customHeight="false" outlineLevel="0" collapsed="false">
      <c r="A636" s="2" t="n">
        <v>4</v>
      </c>
      <c r="B636" s="2" t="s">
        <v>1640</v>
      </c>
      <c r="C636" s="2" t="s">
        <v>1641</v>
      </c>
      <c r="D636" s="2" t="s">
        <v>1612</v>
      </c>
      <c r="E636" s="2" t="s">
        <v>1613</v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8.61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95.21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 customFormat="false" ht="15" hidden="false" customHeight="false" outlineLevel="0" collapsed="false">
      <c r="A637" s="2" t="n">
        <v>4</v>
      </c>
      <c r="B637" s="2" t="s">
        <v>1642</v>
      </c>
      <c r="C637" s="2" t="s">
        <v>1643</v>
      </c>
      <c r="D637" s="2" t="s">
        <v>1612</v>
      </c>
      <c r="E637" s="2" t="s">
        <v>1613</v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8.61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95.21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 customFormat="false" ht="15" hidden="false" customHeight="false" outlineLevel="0" collapsed="false">
      <c r="A638" s="2" t="n">
        <v>4</v>
      </c>
      <c r="B638" s="2" t="s">
        <v>1644</v>
      </c>
      <c r="C638" s="2" t="s">
        <v>1645</v>
      </c>
      <c r="D638" s="2" t="s">
        <v>1612</v>
      </c>
      <c r="E638" s="2" t="s">
        <v>1613</v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8.61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95.21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 customFormat="false" ht="15" hidden="false" customHeight="false" outlineLevel="0" collapsed="false">
      <c r="A639" s="2" t="n">
        <v>4</v>
      </c>
      <c r="B639" s="2" t="s">
        <v>1646</v>
      </c>
      <c r="C639" s="2" t="s">
        <v>1647</v>
      </c>
      <c r="D639" s="2" t="s">
        <v>1612</v>
      </c>
      <c r="E639" s="2" t="s">
        <v>1613</v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8.61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95.21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 customFormat="false" ht="15" hidden="false" customHeight="false" outlineLevel="0" collapsed="false">
      <c r="A640" s="2" t="n">
        <v>4</v>
      </c>
      <c r="B640" s="2" t="s">
        <v>1648</v>
      </c>
      <c r="C640" s="2" t="s">
        <v>1649</v>
      </c>
      <c r="D640" s="2" t="s">
        <v>1612</v>
      </c>
      <c r="E640" s="2" t="s">
        <v>1613</v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8.61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95.21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 customFormat="false" ht="15" hidden="false" customHeight="false" outlineLevel="0" collapsed="false">
      <c r="A641" s="2" t="n">
        <v>4</v>
      </c>
      <c r="B641" s="2" t="s">
        <v>1650</v>
      </c>
      <c r="C641" s="2" t="s">
        <v>1651</v>
      </c>
      <c r="D641" s="2" t="s">
        <v>1612</v>
      </c>
      <c r="E641" s="2" t="s">
        <v>1613</v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8.61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95.21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 customFormat="false" ht="15" hidden="false" customHeight="false" outlineLevel="0" collapsed="false">
      <c r="A642" s="2" t="n">
        <v>4</v>
      </c>
      <c r="B642" s="2" t="s">
        <v>1652</v>
      </c>
      <c r="C642" s="2" t="s">
        <v>1653</v>
      </c>
      <c r="D642" s="2" t="s">
        <v>1612</v>
      </c>
      <c r="E642" s="2" t="s">
        <v>1613</v>
      </c>
      <c r="F642" s="2" t="n">
        <v>403090.38</v>
      </c>
      <c r="G642" s="2" t="n">
        <v>0</v>
      </c>
      <c r="H642" s="2" t="n">
        <v>403090.38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8.61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95.21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 customFormat="false" ht="15" hidden="false" customHeight="false" outlineLevel="0" collapsed="false">
      <c r="A643" s="2" t="n">
        <v>4</v>
      </c>
      <c r="B643" s="2" t="s">
        <v>1654</v>
      </c>
      <c r="C643" s="2" t="s">
        <v>1655</v>
      </c>
      <c r="D643" s="2" t="s">
        <v>1612</v>
      </c>
      <c r="E643" s="2" t="s">
        <v>1613</v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8.61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95.21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 customFormat="false" ht="15" hidden="false" customHeight="false" outlineLevel="0" collapsed="false">
      <c r="A644" s="2" t="n">
        <v>4</v>
      </c>
      <c r="B644" s="2" t="s">
        <v>1656</v>
      </c>
      <c r="C644" s="2" t="s">
        <v>1657</v>
      </c>
      <c r="D644" s="2" t="s">
        <v>1612</v>
      </c>
      <c r="E644" s="2" t="s">
        <v>1613</v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8.61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95.21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 customFormat="false" ht="15" hidden="false" customHeight="false" outlineLevel="0" collapsed="false">
      <c r="A645" s="2" t="n">
        <v>4</v>
      </c>
      <c r="B645" s="2" t="s">
        <v>1658</v>
      </c>
      <c r="C645" s="2" t="s">
        <v>1659</v>
      </c>
      <c r="D645" s="2" t="s">
        <v>1612</v>
      </c>
      <c r="E645" s="2" t="s">
        <v>1613</v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8.61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95.21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 customFormat="false" ht="15" hidden="false" customHeight="false" outlineLevel="0" collapsed="false">
      <c r="A646" s="2" t="n">
        <v>4</v>
      </c>
      <c r="B646" s="2" t="s">
        <v>1660</v>
      </c>
      <c r="C646" s="2" t="s">
        <v>1661</v>
      </c>
      <c r="D646" s="2" t="s">
        <v>1612</v>
      </c>
      <c r="E646" s="2" t="s">
        <v>1613</v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8.61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95.21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 customFormat="false" ht="15" hidden="false" customHeight="false" outlineLevel="0" collapsed="false">
      <c r="A647" s="2" t="n">
        <v>4</v>
      </c>
      <c r="B647" s="2" t="s">
        <v>1662</v>
      </c>
      <c r="C647" s="2" t="s">
        <v>1663</v>
      </c>
      <c r="D647" s="2" t="s">
        <v>1612</v>
      </c>
      <c r="E647" s="2" t="s">
        <v>1613</v>
      </c>
      <c r="F647" s="2" t="n">
        <v>62845.42</v>
      </c>
      <c r="G647" s="2" t="n">
        <v>0</v>
      </c>
      <c r="H647" s="2" t="n">
        <v>62845.42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8.61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95.21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 customFormat="false" ht="15" hidden="false" customHeight="false" outlineLevel="0" collapsed="false">
      <c r="A648" s="2" t="n">
        <v>4</v>
      </c>
      <c r="B648" s="2" t="s">
        <v>1664</v>
      </c>
      <c r="C648" s="2" t="s">
        <v>1665</v>
      </c>
      <c r="D648" s="2" t="s">
        <v>1612</v>
      </c>
      <c r="E648" s="2" t="s">
        <v>1613</v>
      </c>
      <c r="F648" s="2" t="n">
        <v>58826.24</v>
      </c>
      <c r="G648" s="2" t="n">
        <v>0</v>
      </c>
      <c r="H648" s="2" t="n">
        <v>58826.24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8.61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95.21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 customFormat="false" ht="15" hidden="false" customHeight="false" outlineLevel="0" collapsed="false">
      <c r="A649" s="2" t="n">
        <v>3</v>
      </c>
      <c r="B649" s="2" t="s">
        <v>1666</v>
      </c>
      <c r="C649" s="2" t="s">
        <v>1667</v>
      </c>
      <c r="D649" s="2" t="s">
        <v>1612</v>
      </c>
      <c r="E649" s="2" t="s">
        <v>1613</v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8.61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95.21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 customFormat="false" ht="15" hidden="false" customHeight="false" outlineLevel="0" collapsed="false">
      <c r="A650" s="2" t="n">
        <v>4</v>
      </c>
      <c r="B650" s="2" t="s">
        <v>1668</v>
      </c>
      <c r="C650" s="2" t="s">
        <v>1669</v>
      </c>
      <c r="D650" s="2" t="s">
        <v>1612</v>
      </c>
      <c r="E650" s="2" t="s">
        <v>1613</v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8.61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95.21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 customFormat="false" ht="15" hidden="false" customHeight="false" outlineLevel="0" collapsed="false">
      <c r="A651" s="2" t="n">
        <v>4</v>
      </c>
      <c r="B651" s="2" t="s">
        <v>1670</v>
      </c>
      <c r="C651" s="2" t="s">
        <v>1671</v>
      </c>
      <c r="D651" s="2" t="s">
        <v>1612</v>
      </c>
      <c r="E651" s="2" t="s">
        <v>1613</v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8.61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95.21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 customFormat="false" ht="15" hidden="false" customHeight="false" outlineLevel="0" collapsed="false">
      <c r="A652" s="2" t="n">
        <v>4</v>
      </c>
      <c r="B652" s="2" t="s">
        <v>1672</v>
      </c>
      <c r="C652" s="2" t="s">
        <v>1673</v>
      </c>
      <c r="D652" s="2" t="s">
        <v>1612</v>
      </c>
      <c r="E652" s="2" t="s">
        <v>1613</v>
      </c>
      <c r="F652" s="2" t="n">
        <v>38916</v>
      </c>
      <c r="G652" s="2" t="n">
        <v>0</v>
      </c>
      <c r="H652" s="2" t="n">
        <v>38916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8.61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95.21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 customFormat="false" ht="15" hidden="false" customHeight="false" outlineLevel="0" collapsed="false">
      <c r="A653" s="2" t="n">
        <v>4</v>
      </c>
      <c r="B653" s="2" t="s">
        <v>1674</v>
      </c>
      <c r="C653" s="2" t="s">
        <v>1675</v>
      </c>
      <c r="D653" s="2" t="s">
        <v>1612</v>
      </c>
      <c r="E653" s="2" t="s">
        <v>1613</v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8.61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95.21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 customFormat="false" ht="15" hidden="false" customHeight="false" outlineLevel="0" collapsed="false">
      <c r="A654" s="2" t="n">
        <v>4</v>
      </c>
      <c r="B654" s="2" t="s">
        <v>1676</v>
      </c>
      <c r="C654" s="2" t="s">
        <v>1677</v>
      </c>
      <c r="D654" s="2" t="s">
        <v>1612</v>
      </c>
      <c r="E654" s="2" t="s">
        <v>1613</v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8.61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95.21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 customFormat="false" ht="15" hidden="false" customHeight="false" outlineLevel="0" collapsed="false">
      <c r="A655" s="2" t="n">
        <v>2</v>
      </c>
      <c r="B655" s="2" t="s">
        <v>1678</v>
      </c>
      <c r="C655" s="2" t="s">
        <v>1679</v>
      </c>
      <c r="D655" s="2" t="s">
        <v>1612</v>
      </c>
      <c r="E655" s="2" t="s">
        <v>1613</v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8.61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95.21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 customFormat="false" ht="15" hidden="false" customHeight="false" outlineLevel="0" collapsed="false">
      <c r="A656" s="2" t="n">
        <v>3</v>
      </c>
      <c r="B656" s="2" t="s">
        <v>1680</v>
      </c>
      <c r="C656" s="2" t="s">
        <v>1681</v>
      </c>
      <c r="D656" s="2" t="s">
        <v>1612</v>
      </c>
      <c r="E656" s="2" t="s">
        <v>1613</v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8.61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95.21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 customFormat="false" ht="15" hidden="false" customHeight="false" outlineLevel="0" collapsed="false">
      <c r="A657" s="2" t="n">
        <v>1</v>
      </c>
      <c r="B657" s="2" t="s">
        <v>200</v>
      </c>
      <c r="C657" s="2" t="s">
        <v>199</v>
      </c>
      <c r="D657" s="2" t="s">
        <v>1682</v>
      </c>
      <c r="E657" s="2" t="s">
        <v>1683</v>
      </c>
      <c r="F657" s="2" t="n">
        <v>1122595.49795332</v>
      </c>
      <c r="G657" s="2" t="n">
        <v>0</v>
      </c>
      <c r="H657" s="2" t="n">
        <v>1122595.49795332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</v>
      </c>
      <c r="DT657" s="2" t="n">
        <v>80.1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90.32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</v>
      </c>
      <c r="EG657" s="2" t="n">
        <v>0.53</v>
      </c>
      <c r="EH657" s="2" t="n">
        <v>97.08</v>
      </c>
      <c r="EI657" s="2" t="n">
        <v>99.46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 customFormat="false" ht="15" hidden="false" customHeight="false" outlineLevel="0" collapsed="false">
      <c r="A658" s="2" t="n">
        <v>2</v>
      </c>
      <c r="B658" s="2" t="s">
        <v>1684</v>
      </c>
      <c r="C658" s="2" t="s">
        <v>1685</v>
      </c>
      <c r="D658" s="2" t="s">
        <v>1682</v>
      </c>
      <c r="E658" s="2" t="s">
        <v>1683</v>
      </c>
      <c r="F658" s="2" t="n">
        <v>1040319.28644693</v>
      </c>
      <c r="G658" s="2" t="n">
        <v>0</v>
      </c>
      <c r="H658" s="2" t="n">
        <v>1040319.28644693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78.21</v>
      </c>
      <c r="DT658" s="2" t="n">
        <v>79.36</v>
      </c>
      <c r="DU658" s="2" t="n">
        <v>0.49</v>
      </c>
      <c r="DV658" s="2" t="n">
        <v>86.27</v>
      </c>
      <c r="DW658" s="2" t="n">
        <v>84.99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</v>
      </c>
      <c r="EC658" s="2" t="n">
        <v>93.32</v>
      </c>
      <c r="ED658" s="2" t="n">
        <v>0.49</v>
      </c>
      <c r="EE658" s="2" t="n">
        <v>98.01</v>
      </c>
      <c r="EF658" s="2" t="n">
        <v>99.51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</v>
      </c>
      <c r="EL658" s="2" t="n">
        <v>100.01</v>
      </c>
      <c r="EM658" s="2" t="n">
        <v>0.49</v>
      </c>
      <c r="EN658" s="2" t="n">
        <v>98.51</v>
      </c>
      <c r="EO658" s="2" t="n">
        <v>100.01</v>
      </c>
      <c r="EP658" s="2" t="n">
        <v>0.49</v>
      </c>
      <c r="EQ658" s="2" t="n">
        <v>98.51</v>
      </c>
      <c r="ER658" s="2" t="n">
        <v>100.01</v>
      </c>
      <c r="ES658" s="2" t="n">
        <v>0.49</v>
      </c>
      <c r="ET658" s="2" t="n">
        <v>98.51</v>
      </c>
      <c r="EU658" s="2" t="n">
        <v>100.01</v>
      </c>
      <c r="EV658" s="2" t="n">
        <v>0.49</v>
      </c>
      <c r="EW658" s="2" t="n">
        <v>98.51</v>
      </c>
      <c r="EX658" s="2" t="n">
        <v>100.01</v>
      </c>
      <c r="EY658" s="2" t="n">
        <v>0.49</v>
      </c>
      <c r="EZ658" s="2" t="n">
        <v>98.51</v>
      </c>
      <c r="FA658" s="2" t="n">
        <v>100.01</v>
      </c>
      <c r="FB658" s="2" t="n">
        <v>0.49</v>
      </c>
      <c r="FC658" s="2" t="n">
        <v>98.51</v>
      </c>
      <c r="FD658" s="2" t="n">
        <v>100.01</v>
      </c>
      <c r="FE658" s="2" t="n">
        <v>0.49</v>
      </c>
      <c r="FF658" s="2" t="n">
        <v>98.51</v>
      </c>
      <c r="FG658" s="2" t="n">
        <v>100.01</v>
      </c>
      <c r="FH658" s="2" t="n">
        <v>0.49</v>
      </c>
      <c r="FI658" s="2" t="n">
        <v>98.51</v>
      </c>
      <c r="FJ658" s="2" t="n">
        <v>100.01</v>
      </c>
      <c r="FK658" s="2" t="n">
        <v>0.49</v>
      </c>
      <c r="FL658" s="2" t="n">
        <v>98.51</v>
      </c>
      <c r="FM658" s="2" t="n">
        <v>100.01</v>
      </c>
      <c r="FN658" s="2" t="n">
        <v>0.49</v>
      </c>
      <c r="FO658" s="2" t="n">
        <v>98.51</v>
      </c>
      <c r="FP658" s="2" t="n">
        <v>100.01</v>
      </c>
      <c r="FQ658" s="2" t="n">
        <v>0.49</v>
      </c>
    </row>
    <row r="659" customFormat="false" ht="15" hidden="false" customHeight="false" outlineLevel="0" collapsed="false">
      <c r="A659" s="2" t="n">
        <v>3</v>
      </c>
      <c r="B659" s="2" t="s">
        <v>1686</v>
      </c>
      <c r="C659" s="2" t="s">
        <v>1687</v>
      </c>
      <c r="D659" s="2" t="s">
        <v>1682</v>
      </c>
      <c r="E659" s="2" t="s">
        <v>1683</v>
      </c>
      <c r="F659" s="2" t="n">
        <v>54850.9085607937</v>
      </c>
      <c r="G659" s="2" t="n">
        <v>0</v>
      </c>
      <c r="H659" s="2" t="n">
        <v>54850.9085607937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78.21</v>
      </c>
      <c r="DT659" s="2" t="n">
        <v>79.36</v>
      </c>
      <c r="DU659" s="2" t="n">
        <v>0.49</v>
      </c>
      <c r="DV659" s="2" t="n">
        <v>86.27</v>
      </c>
      <c r="DW659" s="2" t="n">
        <v>84.99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</v>
      </c>
      <c r="EC659" s="2" t="n">
        <v>93.32</v>
      </c>
      <c r="ED659" s="2" t="n">
        <v>0.49</v>
      </c>
      <c r="EE659" s="2" t="n">
        <v>98.01</v>
      </c>
      <c r="EF659" s="2" t="n">
        <v>99.51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</v>
      </c>
      <c r="EL659" s="2" t="n">
        <v>100.01</v>
      </c>
      <c r="EM659" s="2" t="n">
        <v>0.49</v>
      </c>
      <c r="EN659" s="2" t="n">
        <v>98.51</v>
      </c>
      <c r="EO659" s="2" t="n">
        <v>100.01</v>
      </c>
      <c r="EP659" s="2" t="n">
        <v>0.49</v>
      </c>
      <c r="EQ659" s="2" t="n">
        <v>98.51</v>
      </c>
      <c r="ER659" s="2" t="n">
        <v>100.01</v>
      </c>
      <c r="ES659" s="2" t="n">
        <v>0.49</v>
      </c>
      <c r="ET659" s="2" t="n">
        <v>98.51</v>
      </c>
      <c r="EU659" s="2" t="n">
        <v>100.01</v>
      </c>
      <c r="EV659" s="2" t="n">
        <v>0.49</v>
      </c>
      <c r="EW659" s="2" t="n">
        <v>98.51</v>
      </c>
      <c r="EX659" s="2" t="n">
        <v>100.01</v>
      </c>
      <c r="EY659" s="2" t="n">
        <v>0.49</v>
      </c>
      <c r="EZ659" s="2" t="n">
        <v>98.51</v>
      </c>
      <c r="FA659" s="2" t="n">
        <v>100.01</v>
      </c>
      <c r="FB659" s="2" t="n">
        <v>0.49</v>
      </c>
      <c r="FC659" s="2" t="n">
        <v>98.51</v>
      </c>
      <c r="FD659" s="2" t="n">
        <v>100.01</v>
      </c>
      <c r="FE659" s="2" t="n">
        <v>0.49</v>
      </c>
      <c r="FF659" s="2" t="n">
        <v>98.51</v>
      </c>
      <c r="FG659" s="2" t="n">
        <v>100.01</v>
      </c>
      <c r="FH659" s="2" t="n">
        <v>0.49</v>
      </c>
      <c r="FI659" s="2" t="n">
        <v>98.51</v>
      </c>
      <c r="FJ659" s="2" t="n">
        <v>100.01</v>
      </c>
      <c r="FK659" s="2" t="n">
        <v>0.49</v>
      </c>
      <c r="FL659" s="2" t="n">
        <v>98.51</v>
      </c>
      <c r="FM659" s="2" t="n">
        <v>100.01</v>
      </c>
      <c r="FN659" s="2" t="n">
        <v>0.49</v>
      </c>
      <c r="FO659" s="2" t="n">
        <v>98.51</v>
      </c>
      <c r="FP659" s="2" t="n">
        <v>100.01</v>
      </c>
      <c r="FQ659" s="2" t="n">
        <v>0.49</v>
      </c>
    </row>
    <row r="660" customFormat="false" ht="15" hidden="false" customHeight="false" outlineLevel="0" collapsed="false">
      <c r="A660" s="2" t="n">
        <v>3</v>
      </c>
      <c r="B660" s="2" t="s">
        <v>1688</v>
      </c>
      <c r="C660" s="2" t="s">
        <v>1211</v>
      </c>
      <c r="D660" s="2" t="s">
        <v>1682</v>
      </c>
      <c r="E660" s="2" t="s">
        <v>1683</v>
      </c>
      <c r="F660" s="2" t="n">
        <v>741140.496736767</v>
      </c>
      <c r="G660" s="2" t="n">
        <v>0</v>
      </c>
      <c r="H660" s="2" t="n">
        <v>741140.496736767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78.21</v>
      </c>
      <c r="DT660" s="2" t="n">
        <v>79.36</v>
      </c>
      <c r="DU660" s="2" t="n">
        <v>0.49</v>
      </c>
      <c r="DV660" s="2" t="n">
        <v>86.27</v>
      </c>
      <c r="DW660" s="2" t="n">
        <v>84.99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</v>
      </c>
      <c r="EC660" s="2" t="n">
        <v>93.32</v>
      </c>
      <c r="ED660" s="2" t="n">
        <v>0.49</v>
      </c>
      <c r="EE660" s="2" t="n">
        <v>98.01</v>
      </c>
      <c r="EF660" s="2" t="n">
        <v>99.51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</v>
      </c>
      <c r="EL660" s="2" t="n">
        <v>100.01</v>
      </c>
      <c r="EM660" s="2" t="n">
        <v>0.49</v>
      </c>
      <c r="EN660" s="2" t="n">
        <v>98.51</v>
      </c>
      <c r="EO660" s="2" t="n">
        <v>100.01</v>
      </c>
      <c r="EP660" s="2" t="n">
        <v>0.49</v>
      </c>
      <c r="EQ660" s="2" t="n">
        <v>98.51</v>
      </c>
      <c r="ER660" s="2" t="n">
        <v>100.01</v>
      </c>
      <c r="ES660" s="2" t="n">
        <v>0.49</v>
      </c>
      <c r="ET660" s="2" t="n">
        <v>98.51</v>
      </c>
      <c r="EU660" s="2" t="n">
        <v>100.01</v>
      </c>
      <c r="EV660" s="2" t="n">
        <v>0.49</v>
      </c>
      <c r="EW660" s="2" t="n">
        <v>98.51</v>
      </c>
      <c r="EX660" s="2" t="n">
        <v>100.01</v>
      </c>
      <c r="EY660" s="2" t="n">
        <v>0.49</v>
      </c>
      <c r="EZ660" s="2" t="n">
        <v>98.51</v>
      </c>
      <c r="FA660" s="2" t="n">
        <v>100.01</v>
      </c>
      <c r="FB660" s="2" t="n">
        <v>0.49</v>
      </c>
      <c r="FC660" s="2" t="n">
        <v>98.51</v>
      </c>
      <c r="FD660" s="2" t="n">
        <v>100.01</v>
      </c>
      <c r="FE660" s="2" t="n">
        <v>0.49</v>
      </c>
      <c r="FF660" s="2" t="n">
        <v>98.51</v>
      </c>
      <c r="FG660" s="2" t="n">
        <v>100.01</v>
      </c>
      <c r="FH660" s="2" t="n">
        <v>0.49</v>
      </c>
      <c r="FI660" s="2" t="n">
        <v>98.51</v>
      </c>
      <c r="FJ660" s="2" t="n">
        <v>100.01</v>
      </c>
      <c r="FK660" s="2" t="n">
        <v>0.49</v>
      </c>
      <c r="FL660" s="2" t="n">
        <v>98.51</v>
      </c>
      <c r="FM660" s="2" t="n">
        <v>100.01</v>
      </c>
      <c r="FN660" s="2" t="n">
        <v>0.49</v>
      </c>
      <c r="FO660" s="2" t="n">
        <v>98.51</v>
      </c>
      <c r="FP660" s="2" t="n">
        <v>100.01</v>
      </c>
      <c r="FQ660" s="2" t="n">
        <v>0.49</v>
      </c>
    </row>
    <row r="661" customFormat="false" ht="15" hidden="false" customHeight="false" outlineLevel="0" collapsed="false">
      <c r="A661" s="2" t="n">
        <v>3</v>
      </c>
      <c r="B661" s="2" t="s">
        <v>1689</v>
      </c>
      <c r="C661" s="2" t="s">
        <v>1690</v>
      </c>
      <c r="D661" s="2" t="s">
        <v>1682</v>
      </c>
      <c r="E661" s="2" t="s">
        <v>1683</v>
      </c>
      <c r="F661" s="2" t="n">
        <v>33381.375</v>
      </c>
      <c r="G661" s="2" t="n">
        <v>0</v>
      </c>
      <c r="H661" s="2" t="n">
        <v>33381.375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78.21</v>
      </c>
      <c r="DT661" s="2" t="n">
        <v>79.36</v>
      </c>
      <c r="DU661" s="2" t="n">
        <v>0.49</v>
      </c>
      <c r="DV661" s="2" t="n">
        <v>86.27</v>
      </c>
      <c r="DW661" s="2" t="n">
        <v>84.99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</v>
      </c>
      <c r="EC661" s="2" t="n">
        <v>93.32</v>
      </c>
      <c r="ED661" s="2" t="n">
        <v>0.49</v>
      </c>
      <c r="EE661" s="2" t="n">
        <v>98.01</v>
      </c>
      <c r="EF661" s="2" t="n">
        <v>99.51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</v>
      </c>
      <c r="EL661" s="2" t="n">
        <v>100.01</v>
      </c>
      <c r="EM661" s="2" t="n">
        <v>0.49</v>
      </c>
      <c r="EN661" s="2" t="n">
        <v>98.51</v>
      </c>
      <c r="EO661" s="2" t="n">
        <v>100.01</v>
      </c>
      <c r="EP661" s="2" t="n">
        <v>0.49</v>
      </c>
      <c r="EQ661" s="2" t="n">
        <v>98.51</v>
      </c>
      <c r="ER661" s="2" t="n">
        <v>100.01</v>
      </c>
      <c r="ES661" s="2" t="n">
        <v>0.49</v>
      </c>
      <c r="ET661" s="2" t="n">
        <v>98.51</v>
      </c>
      <c r="EU661" s="2" t="n">
        <v>100.01</v>
      </c>
      <c r="EV661" s="2" t="n">
        <v>0.49</v>
      </c>
      <c r="EW661" s="2" t="n">
        <v>98.51</v>
      </c>
      <c r="EX661" s="2" t="n">
        <v>100.01</v>
      </c>
      <c r="EY661" s="2" t="n">
        <v>0.49</v>
      </c>
      <c r="EZ661" s="2" t="n">
        <v>98.51</v>
      </c>
      <c r="FA661" s="2" t="n">
        <v>100.01</v>
      </c>
      <c r="FB661" s="2" t="n">
        <v>0.49</v>
      </c>
      <c r="FC661" s="2" t="n">
        <v>98.51</v>
      </c>
      <c r="FD661" s="2" t="n">
        <v>100.01</v>
      </c>
      <c r="FE661" s="2" t="n">
        <v>0.49</v>
      </c>
      <c r="FF661" s="2" t="n">
        <v>98.51</v>
      </c>
      <c r="FG661" s="2" t="n">
        <v>100.01</v>
      </c>
      <c r="FH661" s="2" t="n">
        <v>0.49</v>
      </c>
      <c r="FI661" s="2" t="n">
        <v>98.51</v>
      </c>
      <c r="FJ661" s="2" t="n">
        <v>100.01</v>
      </c>
      <c r="FK661" s="2" t="n">
        <v>0.49</v>
      </c>
      <c r="FL661" s="2" t="n">
        <v>98.51</v>
      </c>
      <c r="FM661" s="2" t="n">
        <v>100.01</v>
      </c>
      <c r="FN661" s="2" t="n">
        <v>0.49</v>
      </c>
      <c r="FO661" s="2" t="n">
        <v>98.51</v>
      </c>
      <c r="FP661" s="2" t="n">
        <v>100.01</v>
      </c>
      <c r="FQ661" s="2" t="n">
        <v>0.49</v>
      </c>
    </row>
    <row r="662" customFormat="false" ht="15" hidden="false" customHeight="false" outlineLevel="0" collapsed="false">
      <c r="A662" s="2" t="n">
        <v>3</v>
      </c>
      <c r="B662" s="2" t="s">
        <v>1691</v>
      </c>
      <c r="C662" s="2" t="s">
        <v>1692</v>
      </c>
      <c r="D662" s="2" t="s">
        <v>1682</v>
      </c>
      <c r="E662" s="2" t="s">
        <v>1683</v>
      </c>
      <c r="F662" s="2" t="n">
        <v>477.160410354927</v>
      </c>
      <c r="G662" s="2" t="n">
        <v>0</v>
      </c>
      <c r="H662" s="2" t="n">
        <v>477.160410354927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78.21</v>
      </c>
      <c r="DT662" s="2" t="n">
        <v>79.36</v>
      </c>
      <c r="DU662" s="2" t="n">
        <v>0.49</v>
      </c>
      <c r="DV662" s="2" t="n">
        <v>86.27</v>
      </c>
      <c r="DW662" s="2" t="n">
        <v>84.99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</v>
      </c>
      <c r="EC662" s="2" t="n">
        <v>93.32</v>
      </c>
      <c r="ED662" s="2" t="n">
        <v>0.49</v>
      </c>
      <c r="EE662" s="2" t="n">
        <v>98.01</v>
      </c>
      <c r="EF662" s="2" t="n">
        <v>99.51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</v>
      </c>
      <c r="EL662" s="2" t="n">
        <v>100.01</v>
      </c>
      <c r="EM662" s="2" t="n">
        <v>0.49</v>
      </c>
      <c r="EN662" s="2" t="n">
        <v>98.51</v>
      </c>
      <c r="EO662" s="2" t="n">
        <v>100.01</v>
      </c>
      <c r="EP662" s="2" t="n">
        <v>0.49</v>
      </c>
      <c r="EQ662" s="2" t="n">
        <v>98.51</v>
      </c>
      <c r="ER662" s="2" t="n">
        <v>100.01</v>
      </c>
      <c r="ES662" s="2" t="n">
        <v>0.49</v>
      </c>
      <c r="ET662" s="2" t="n">
        <v>98.51</v>
      </c>
      <c r="EU662" s="2" t="n">
        <v>100.01</v>
      </c>
      <c r="EV662" s="2" t="n">
        <v>0.49</v>
      </c>
      <c r="EW662" s="2" t="n">
        <v>98.51</v>
      </c>
      <c r="EX662" s="2" t="n">
        <v>100.01</v>
      </c>
      <c r="EY662" s="2" t="n">
        <v>0.49</v>
      </c>
      <c r="EZ662" s="2" t="n">
        <v>98.51</v>
      </c>
      <c r="FA662" s="2" t="n">
        <v>100.01</v>
      </c>
      <c r="FB662" s="2" t="n">
        <v>0.49</v>
      </c>
      <c r="FC662" s="2" t="n">
        <v>98.51</v>
      </c>
      <c r="FD662" s="2" t="n">
        <v>100.01</v>
      </c>
      <c r="FE662" s="2" t="n">
        <v>0.49</v>
      </c>
      <c r="FF662" s="2" t="n">
        <v>98.51</v>
      </c>
      <c r="FG662" s="2" t="n">
        <v>100.01</v>
      </c>
      <c r="FH662" s="2" t="n">
        <v>0.49</v>
      </c>
      <c r="FI662" s="2" t="n">
        <v>98.51</v>
      </c>
      <c r="FJ662" s="2" t="n">
        <v>100.01</v>
      </c>
      <c r="FK662" s="2" t="n">
        <v>0.49</v>
      </c>
      <c r="FL662" s="2" t="n">
        <v>98.51</v>
      </c>
      <c r="FM662" s="2" t="n">
        <v>100.01</v>
      </c>
      <c r="FN662" s="2" t="n">
        <v>0.49</v>
      </c>
      <c r="FO662" s="2" t="n">
        <v>98.51</v>
      </c>
      <c r="FP662" s="2" t="n">
        <v>100.01</v>
      </c>
      <c r="FQ662" s="2" t="n">
        <v>0.49</v>
      </c>
    </row>
    <row r="663" customFormat="false" ht="15" hidden="false" customHeight="false" outlineLevel="0" collapsed="false">
      <c r="A663" s="2" t="n">
        <v>3</v>
      </c>
      <c r="B663" s="2" t="s">
        <v>1693</v>
      </c>
      <c r="C663" s="2" t="s">
        <v>1694</v>
      </c>
      <c r="D663" s="2" t="s">
        <v>1682</v>
      </c>
      <c r="E663" s="2" t="s">
        <v>1683</v>
      </c>
      <c r="F663" s="2" t="n">
        <v>210469.345739016</v>
      </c>
      <c r="G663" s="2" t="n">
        <v>0</v>
      </c>
      <c r="H663" s="2" t="n">
        <v>210469.345739016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78.21</v>
      </c>
      <c r="DT663" s="2" t="n">
        <v>79.36</v>
      </c>
      <c r="DU663" s="2" t="n">
        <v>0.49</v>
      </c>
      <c r="DV663" s="2" t="n">
        <v>86.27</v>
      </c>
      <c r="DW663" s="2" t="n">
        <v>84.99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</v>
      </c>
      <c r="EC663" s="2" t="n">
        <v>93.32</v>
      </c>
      <c r="ED663" s="2" t="n">
        <v>0.49</v>
      </c>
      <c r="EE663" s="2" t="n">
        <v>98.01</v>
      </c>
      <c r="EF663" s="2" t="n">
        <v>99.51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</v>
      </c>
      <c r="EL663" s="2" t="n">
        <v>100.01</v>
      </c>
      <c r="EM663" s="2" t="n">
        <v>0.49</v>
      </c>
      <c r="EN663" s="2" t="n">
        <v>98.51</v>
      </c>
      <c r="EO663" s="2" t="n">
        <v>100.01</v>
      </c>
      <c r="EP663" s="2" t="n">
        <v>0.49</v>
      </c>
      <c r="EQ663" s="2" t="n">
        <v>98.51</v>
      </c>
      <c r="ER663" s="2" t="n">
        <v>100.01</v>
      </c>
      <c r="ES663" s="2" t="n">
        <v>0.49</v>
      </c>
      <c r="ET663" s="2" t="n">
        <v>98.51</v>
      </c>
      <c r="EU663" s="2" t="n">
        <v>100.01</v>
      </c>
      <c r="EV663" s="2" t="n">
        <v>0.49</v>
      </c>
      <c r="EW663" s="2" t="n">
        <v>98.51</v>
      </c>
      <c r="EX663" s="2" t="n">
        <v>100.01</v>
      </c>
      <c r="EY663" s="2" t="n">
        <v>0.49</v>
      </c>
      <c r="EZ663" s="2" t="n">
        <v>98.51</v>
      </c>
      <c r="FA663" s="2" t="n">
        <v>100.01</v>
      </c>
      <c r="FB663" s="2" t="n">
        <v>0.49</v>
      </c>
      <c r="FC663" s="2" t="n">
        <v>98.51</v>
      </c>
      <c r="FD663" s="2" t="n">
        <v>100.01</v>
      </c>
      <c r="FE663" s="2" t="n">
        <v>0.49</v>
      </c>
      <c r="FF663" s="2" t="n">
        <v>98.51</v>
      </c>
      <c r="FG663" s="2" t="n">
        <v>100.01</v>
      </c>
      <c r="FH663" s="2" t="n">
        <v>0.49</v>
      </c>
      <c r="FI663" s="2" t="n">
        <v>98.51</v>
      </c>
      <c r="FJ663" s="2" t="n">
        <v>100.01</v>
      </c>
      <c r="FK663" s="2" t="n">
        <v>0.49</v>
      </c>
      <c r="FL663" s="2" t="n">
        <v>98.51</v>
      </c>
      <c r="FM663" s="2" t="n">
        <v>100.01</v>
      </c>
      <c r="FN663" s="2" t="n">
        <v>0.49</v>
      </c>
      <c r="FO663" s="2" t="n">
        <v>98.51</v>
      </c>
      <c r="FP663" s="2" t="n">
        <v>100.01</v>
      </c>
      <c r="FQ663" s="2" t="n">
        <v>0.49</v>
      </c>
    </row>
    <row r="664" customFormat="false" ht="15" hidden="false" customHeight="false" outlineLevel="0" collapsed="false">
      <c r="A664" s="2" t="n">
        <v>2</v>
      </c>
      <c r="B664" s="2" t="s">
        <v>1695</v>
      </c>
      <c r="C664" s="2" t="s">
        <v>1696</v>
      </c>
      <c r="D664" s="2" t="s">
        <v>1682</v>
      </c>
      <c r="E664" s="2" t="s">
        <v>1683</v>
      </c>
      <c r="F664" s="2" t="n">
        <v>82276.2115063931</v>
      </c>
      <c r="G664" s="2" t="n">
        <v>0</v>
      </c>
      <c r="H664" s="2" t="n">
        <v>82276.2115063931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</v>
      </c>
      <c r="CA664" s="2" t="n">
        <v>0.56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67.49</v>
      </c>
      <c r="CT664" s="2" t="n">
        <v>0.98</v>
      </c>
      <c r="CU664" s="2" t="n">
        <v>53.99</v>
      </c>
      <c r="CV664" s="2" t="n">
        <v>67.49</v>
      </c>
      <c r="CW664" s="2" t="n">
        <v>0.98</v>
      </c>
      <c r="CX664" s="2" t="n">
        <v>53.99</v>
      </c>
      <c r="CY664" s="2" t="n">
        <v>67.49</v>
      </c>
      <c r="CZ664" s="2" t="n">
        <v>0.98</v>
      </c>
      <c r="DA664" s="2" t="n">
        <v>53.99</v>
      </c>
      <c r="DB664" s="2" t="n">
        <v>67.49</v>
      </c>
      <c r="DC664" s="2" t="n">
        <v>0.98</v>
      </c>
      <c r="DD664" s="2" t="n">
        <v>53.99</v>
      </c>
      <c r="DE664" s="2" t="n">
        <v>67.49</v>
      </c>
      <c r="DF664" s="2" t="n">
        <v>0.98</v>
      </c>
      <c r="DG664" s="2" t="n">
        <v>57.46</v>
      </c>
      <c r="DH664" s="2" t="n">
        <v>70.96</v>
      </c>
      <c r="DI664" s="2" t="n">
        <v>0.98</v>
      </c>
      <c r="DJ664" s="2" t="n">
        <v>64.96</v>
      </c>
      <c r="DK664" s="2" t="n">
        <v>70.96</v>
      </c>
      <c r="DL664" s="2" t="n">
        <v>0.98</v>
      </c>
      <c r="DM664" s="2" t="n">
        <v>72.46</v>
      </c>
      <c r="DN664" s="2" t="n">
        <v>79.96</v>
      </c>
      <c r="DO664" s="2" t="n">
        <v>0.98</v>
      </c>
      <c r="DP664" s="2" t="n">
        <v>73.26</v>
      </c>
      <c r="DQ664" s="2" t="n">
        <v>86.76</v>
      </c>
      <c r="DR664" s="2" t="n">
        <v>0.98</v>
      </c>
      <c r="DS664" s="2" t="n">
        <v>75.96</v>
      </c>
      <c r="DT664" s="2" t="n">
        <v>89.46</v>
      </c>
      <c r="DU664" s="2" t="n">
        <v>0.98</v>
      </c>
      <c r="DV664" s="2" t="n">
        <v>84.46</v>
      </c>
      <c r="DW664" s="2" t="n">
        <v>97.96</v>
      </c>
      <c r="DX664" s="2" t="n">
        <v>0.98</v>
      </c>
      <c r="DY664" s="2" t="n">
        <v>84.46</v>
      </c>
      <c r="DZ664" s="2" t="n">
        <v>97.96</v>
      </c>
      <c r="EA664" s="2" t="n">
        <v>0.98</v>
      </c>
      <c r="EB664" s="2" t="n">
        <v>84.46</v>
      </c>
      <c r="EC664" s="2" t="n">
        <v>97.96</v>
      </c>
      <c r="ED664" s="2" t="n">
        <v>0.98</v>
      </c>
      <c r="EE664" s="2" t="n">
        <v>84.46</v>
      </c>
      <c r="EF664" s="2" t="n">
        <v>97.96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86.46</v>
      </c>
      <c r="EL664" s="2" t="n">
        <v>99.96</v>
      </c>
      <c r="EM664" s="2" t="n">
        <v>0.98</v>
      </c>
      <c r="EN664" s="2" t="n">
        <v>86.46</v>
      </c>
      <c r="EO664" s="2" t="n">
        <v>99.96</v>
      </c>
      <c r="EP664" s="2" t="n">
        <v>0.98</v>
      </c>
      <c r="EQ664" s="2" t="n">
        <v>86.46</v>
      </c>
      <c r="ER664" s="2" t="n">
        <v>99.96</v>
      </c>
      <c r="ES664" s="2" t="n">
        <v>0.98</v>
      </c>
      <c r="ET664" s="2" t="n">
        <v>86.46</v>
      </c>
      <c r="EU664" s="2" t="n">
        <v>99.96</v>
      </c>
      <c r="EV664" s="2" t="n">
        <v>0.98</v>
      </c>
      <c r="EW664" s="2" t="n">
        <v>86.46</v>
      </c>
      <c r="EX664" s="2" t="n">
        <v>99.96</v>
      </c>
      <c r="EY664" s="2" t="n">
        <v>0.98</v>
      </c>
      <c r="EZ664" s="2" t="n">
        <v>86.46</v>
      </c>
      <c r="FA664" s="2" t="n">
        <v>99.96</v>
      </c>
      <c r="FB664" s="2" t="n">
        <v>0.98</v>
      </c>
      <c r="FC664" s="2" t="n">
        <v>86.46</v>
      </c>
      <c r="FD664" s="2" t="n">
        <v>99.96</v>
      </c>
      <c r="FE664" s="2" t="n">
        <v>0.98</v>
      </c>
      <c r="FF664" s="2" t="n">
        <v>86.46</v>
      </c>
      <c r="FG664" s="2" t="n">
        <v>99.96</v>
      </c>
      <c r="FH664" s="2" t="n">
        <v>0.98</v>
      </c>
      <c r="FI664" s="2" t="n">
        <v>86.46</v>
      </c>
      <c r="FJ664" s="2" t="n">
        <v>99.96</v>
      </c>
      <c r="FK664" s="2" t="n">
        <v>0.98</v>
      </c>
      <c r="FL664" s="2" t="n">
        <v>86.46</v>
      </c>
      <c r="FM664" s="2" t="n">
        <v>99.96</v>
      </c>
      <c r="FN664" s="2" t="n">
        <v>0.98</v>
      </c>
      <c r="FO664" s="2" t="n">
        <v>86.46</v>
      </c>
      <c r="FP664" s="2" t="n">
        <v>99.96</v>
      </c>
      <c r="FQ664" s="2" t="n">
        <v>0.98</v>
      </c>
    </row>
    <row r="665" customFormat="false" ht="15" hidden="false" customHeight="false" outlineLevel="0" collapsed="false">
      <c r="A665" s="2" t="n">
        <v>3</v>
      </c>
      <c r="B665" s="2" t="s">
        <v>1697</v>
      </c>
      <c r="C665" s="2" t="s">
        <v>1687</v>
      </c>
      <c r="D665" s="2" t="s">
        <v>1682</v>
      </c>
      <c r="E665" s="2" t="s">
        <v>1683</v>
      </c>
      <c r="F665" s="2" t="n">
        <v>5669.564927499</v>
      </c>
      <c r="G665" s="2" t="n">
        <v>0</v>
      </c>
      <c r="H665" s="2" t="n">
        <v>5669.564927499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</v>
      </c>
      <c r="CA665" s="2" t="n">
        <v>0.56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67.49</v>
      </c>
      <c r="CT665" s="2" t="n">
        <v>0.98</v>
      </c>
      <c r="CU665" s="2" t="n">
        <v>53.99</v>
      </c>
      <c r="CV665" s="2" t="n">
        <v>67.49</v>
      </c>
      <c r="CW665" s="2" t="n">
        <v>0.98</v>
      </c>
      <c r="CX665" s="2" t="n">
        <v>53.99</v>
      </c>
      <c r="CY665" s="2" t="n">
        <v>67.49</v>
      </c>
      <c r="CZ665" s="2" t="n">
        <v>0.98</v>
      </c>
      <c r="DA665" s="2" t="n">
        <v>53.99</v>
      </c>
      <c r="DB665" s="2" t="n">
        <v>67.49</v>
      </c>
      <c r="DC665" s="2" t="n">
        <v>0.98</v>
      </c>
      <c r="DD665" s="2" t="n">
        <v>53.99</v>
      </c>
      <c r="DE665" s="2" t="n">
        <v>67.49</v>
      </c>
      <c r="DF665" s="2" t="n">
        <v>0.98</v>
      </c>
      <c r="DG665" s="2" t="n">
        <v>57.46</v>
      </c>
      <c r="DH665" s="2" t="n">
        <v>70.96</v>
      </c>
      <c r="DI665" s="2" t="n">
        <v>0.98</v>
      </c>
      <c r="DJ665" s="2" t="n">
        <v>64.96</v>
      </c>
      <c r="DK665" s="2" t="n">
        <v>70.96</v>
      </c>
      <c r="DL665" s="2" t="n">
        <v>0.98</v>
      </c>
      <c r="DM665" s="2" t="n">
        <v>72.46</v>
      </c>
      <c r="DN665" s="2" t="n">
        <v>79.96</v>
      </c>
      <c r="DO665" s="2" t="n">
        <v>0.98</v>
      </c>
      <c r="DP665" s="2" t="n">
        <v>73.26</v>
      </c>
      <c r="DQ665" s="2" t="n">
        <v>86.76</v>
      </c>
      <c r="DR665" s="2" t="n">
        <v>0.98</v>
      </c>
      <c r="DS665" s="2" t="n">
        <v>75.96</v>
      </c>
      <c r="DT665" s="2" t="n">
        <v>89.46</v>
      </c>
      <c r="DU665" s="2" t="n">
        <v>0.98</v>
      </c>
      <c r="DV665" s="2" t="n">
        <v>84.46</v>
      </c>
      <c r="DW665" s="2" t="n">
        <v>97.96</v>
      </c>
      <c r="DX665" s="2" t="n">
        <v>0.98</v>
      </c>
      <c r="DY665" s="2" t="n">
        <v>84.46</v>
      </c>
      <c r="DZ665" s="2" t="n">
        <v>97.96</v>
      </c>
      <c r="EA665" s="2" t="n">
        <v>0.98</v>
      </c>
      <c r="EB665" s="2" t="n">
        <v>84.46</v>
      </c>
      <c r="EC665" s="2" t="n">
        <v>97.96</v>
      </c>
      <c r="ED665" s="2" t="n">
        <v>0.98</v>
      </c>
      <c r="EE665" s="2" t="n">
        <v>84.46</v>
      </c>
      <c r="EF665" s="2" t="n">
        <v>97.96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86.46</v>
      </c>
      <c r="EL665" s="2" t="n">
        <v>99.96</v>
      </c>
      <c r="EM665" s="2" t="n">
        <v>0.98</v>
      </c>
      <c r="EN665" s="2" t="n">
        <v>86.46</v>
      </c>
      <c r="EO665" s="2" t="n">
        <v>99.96</v>
      </c>
      <c r="EP665" s="2" t="n">
        <v>0.98</v>
      </c>
      <c r="EQ665" s="2" t="n">
        <v>86.46</v>
      </c>
      <c r="ER665" s="2" t="n">
        <v>99.96</v>
      </c>
      <c r="ES665" s="2" t="n">
        <v>0.98</v>
      </c>
      <c r="ET665" s="2" t="n">
        <v>86.46</v>
      </c>
      <c r="EU665" s="2" t="n">
        <v>99.96</v>
      </c>
      <c r="EV665" s="2" t="n">
        <v>0.98</v>
      </c>
      <c r="EW665" s="2" t="n">
        <v>86.46</v>
      </c>
      <c r="EX665" s="2" t="n">
        <v>99.96</v>
      </c>
      <c r="EY665" s="2" t="n">
        <v>0.98</v>
      </c>
      <c r="EZ665" s="2" t="n">
        <v>86.46</v>
      </c>
      <c r="FA665" s="2" t="n">
        <v>99.96</v>
      </c>
      <c r="FB665" s="2" t="n">
        <v>0.98</v>
      </c>
      <c r="FC665" s="2" t="n">
        <v>86.46</v>
      </c>
      <c r="FD665" s="2" t="n">
        <v>99.96</v>
      </c>
      <c r="FE665" s="2" t="n">
        <v>0.98</v>
      </c>
      <c r="FF665" s="2" t="n">
        <v>86.46</v>
      </c>
      <c r="FG665" s="2" t="n">
        <v>99.96</v>
      </c>
      <c r="FH665" s="2" t="n">
        <v>0.98</v>
      </c>
      <c r="FI665" s="2" t="n">
        <v>86.46</v>
      </c>
      <c r="FJ665" s="2" t="n">
        <v>99.96</v>
      </c>
      <c r="FK665" s="2" t="n">
        <v>0.98</v>
      </c>
      <c r="FL665" s="2" t="n">
        <v>86.46</v>
      </c>
      <c r="FM665" s="2" t="n">
        <v>99.96</v>
      </c>
      <c r="FN665" s="2" t="n">
        <v>0.98</v>
      </c>
      <c r="FO665" s="2" t="n">
        <v>86.46</v>
      </c>
      <c r="FP665" s="2" t="n">
        <v>99.96</v>
      </c>
      <c r="FQ665" s="2" t="n">
        <v>0.98</v>
      </c>
    </row>
    <row r="666" customFormat="false" ht="15" hidden="false" customHeight="false" outlineLevel="0" collapsed="false">
      <c r="A666" s="2" t="n">
        <v>3</v>
      </c>
      <c r="B666" s="2" t="s">
        <v>1698</v>
      </c>
      <c r="C666" s="2" t="s">
        <v>1211</v>
      </c>
      <c r="D666" s="2" t="s">
        <v>1682</v>
      </c>
      <c r="E666" s="2" t="s">
        <v>1683</v>
      </c>
      <c r="F666" s="2" t="n">
        <v>76606.6465788941</v>
      </c>
      <c r="G666" s="2" t="n">
        <v>0</v>
      </c>
      <c r="H666" s="2" t="n">
        <v>76606.6465788941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</v>
      </c>
      <c r="CA666" s="2" t="n">
        <v>0.56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67.49</v>
      </c>
      <c r="CT666" s="2" t="n">
        <v>0.98</v>
      </c>
      <c r="CU666" s="2" t="n">
        <v>53.99</v>
      </c>
      <c r="CV666" s="2" t="n">
        <v>67.49</v>
      </c>
      <c r="CW666" s="2" t="n">
        <v>0.98</v>
      </c>
      <c r="CX666" s="2" t="n">
        <v>53.99</v>
      </c>
      <c r="CY666" s="2" t="n">
        <v>67.49</v>
      </c>
      <c r="CZ666" s="2" t="n">
        <v>0.98</v>
      </c>
      <c r="DA666" s="2" t="n">
        <v>53.99</v>
      </c>
      <c r="DB666" s="2" t="n">
        <v>67.49</v>
      </c>
      <c r="DC666" s="2" t="n">
        <v>0.98</v>
      </c>
      <c r="DD666" s="2" t="n">
        <v>53.99</v>
      </c>
      <c r="DE666" s="2" t="n">
        <v>67.49</v>
      </c>
      <c r="DF666" s="2" t="n">
        <v>0.98</v>
      </c>
      <c r="DG666" s="2" t="n">
        <v>57.46</v>
      </c>
      <c r="DH666" s="2" t="n">
        <v>70.96</v>
      </c>
      <c r="DI666" s="2" t="n">
        <v>0.98</v>
      </c>
      <c r="DJ666" s="2" t="n">
        <v>64.96</v>
      </c>
      <c r="DK666" s="2" t="n">
        <v>70.96</v>
      </c>
      <c r="DL666" s="2" t="n">
        <v>0.98</v>
      </c>
      <c r="DM666" s="2" t="n">
        <v>72.46</v>
      </c>
      <c r="DN666" s="2" t="n">
        <v>79.96</v>
      </c>
      <c r="DO666" s="2" t="n">
        <v>0.98</v>
      </c>
      <c r="DP666" s="2" t="n">
        <v>73.26</v>
      </c>
      <c r="DQ666" s="2" t="n">
        <v>86.76</v>
      </c>
      <c r="DR666" s="2" t="n">
        <v>0.98</v>
      </c>
      <c r="DS666" s="2" t="n">
        <v>75.96</v>
      </c>
      <c r="DT666" s="2" t="n">
        <v>89.46</v>
      </c>
      <c r="DU666" s="2" t="n">
        <v>0.98</v>
      </c>
      <c r="DV666" s="2" t="n">
        <v>84.46</v>
      </c>
      <c r="DW666" s="2" t="n">
        <v>97.96</v>
      </c>
      <c r="DX666" s="2" t="n">
        <v>0.98</v>
      </c>
      <c r="DY666" s="2" t="n">
        <v>84.46</v>
      </c>
      <c r="DZ666" s="2" t="n">
        <v>97.96</v>
      </c>
      <c r="EA666" s="2" t="n">
        <v>0.98</v>
      </c>
      <c r="EB666" s="2" t="n">
        <v>84.46</v>
      </c>
      <c r="EC666" s="2" t="n">
        <v>97.96</v>
      </c>
      <c r="ED666" s="2" t="n">
        <v>0.98</v>
      </c>
      <c r="EE666" s="2" t="n">
        <v>84.46</v>
      </c>
      <c r="EF666" s="2" t="n">
        <v>97.96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86.46</v>
      </c>
      <c r="EL666" s="2" t="n">
        <v>99.96</v>
      </c>
      <c r="EM666" s="2" t="n">
        <v>0.98</v>
      </c>
      <c r="EN666" s="2" t="n">
        <v>86.46</v>
      </c>
      <c r="EO666" s="2" t="n">
        <v>99.96</v>
      </c>
      <c r="EP666" s="2" t="n">
        <v>0.98</v>
      </c>
      <c r="EQ666" s="2" t="n">
        <v>86.46</v>
      </c>
      <c r="ER666" s="2" t="n">
        <v>99.96</v>
      </c>
      <c r="ES666" s="2" t="n">
        <v>0.98</v>
      </c>
      <c r="ET666" s="2" t="n">
        <v>86.46</v>
      </c>
      <c r="EU666" s="2" t="n">
        <v>99.96</v>
      </c>
      <c r="EV666" s="2" t="n">
        <v>0.98</v>
      </c>
      <c r="EW666" s="2" t="n">
        <v>86.46</v>
      </c>
      <c r="EX666" s="2" t="n">
        <v>99.96</v>
      </c>
      <c r="EY666" s="2" t="n">
        <v>0.98</v>
      </c>
      <c r="EZ666" s="2" t="n">
        <v>86.46</v>
      </c>
      <c r="FA666" s="2" t="n">
        <v>99.96</v>
      </c>
      <c r="FB666" s="2" t="n">
        <v>0.98</v>
      </c>
      <c r="FC666" s="2" t="n">
        <v>86.46</v>
      </c>
      <c r="FD666" s="2" t="n">
        <v>99.96</v>
      </c>
      <c r="FE666" s="2" t="n">
        <v>0.98</v>
      </c>
      <c r="FF666" s="2" t="n">
        <v>86.46</v>
      </c>
      <c r="FG666" s="2" t="n">
        <v>99.96</v>
      </c>
      <c r="FH666" s="2" t="n">
        <v>0.98</v>
      </c>
      <c r="FI666" s="2" t="n">
        <v>86.46</v>
      </c>
      <c r="FJ666" s="2" t="n">
        <v>99.96</v>
      </c>
      <c r="FK666" s="2" t="n">
        <v>0.98</v>
      </c>
      <c r="FL666" s="2" t="n">
        <v>86.46</v>
      </c>
      <c r="FM666" s="2" t="n">
        <v>99.96</v>
      </c>
      <c r="FN666" s="2" t="n">
        <v>0.98</v>
      </c>
      <c r="FO666" s="2" t="n">
        <v>86.46</v>
      </c>
      <c r="FP666" s="2" t="n">
        <v>99.96</v>
      </c>
      <c r="FQ666" s="2" t="n">
        <v>0.98</v>
      </c>
    </row>
    <row r="667" customFormat="false" ht="15" hidden="false" customHeight="false" outlineLevel="0" collapsed="false">
      <c r="A667" s="2" t="n">
        <v>1</v>
      </c>
      <c r="B667" s="2" t="s">
        <v>203</v>
      </c>
      <c r="C667" s="2" t="s">
        <v>202</v>
      </c>
      <c r="D667" s="2" t="s">
        <v>1699</v>
      </c>
      <c r="E667" s="2" t="s">
        <v>1700</v>
      </c>
      <c r="F667" s="2" t="n">
        <v>2524242.57235382</v>
      </c>
      <c r="G667" s="2" t="n">
        <v>0</v>
      </c>
      <c r="H667" s="2" t="n">
        <v>2524242.57235382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</v>
      </c>
      <c r="DW667" s="2" t="n">
        <v>85.79</v>
      </c>
      <c r="DX667" s="2" t="n">
        <v>15.34</v>
      </c>
      <c r="DY667" s="2" t="n">
        <v>89.8</v>
      </c>
      <c r="DZ667" s="2" t="n">
        <v>87.9</v>
      </c>
      <c r="EA667" s="2" t="n">
        <v>15.34</v>
      </c>
      <c r="EB667" s="2" t="n">
        <v>91.68</v>
      </c>
      <c r="EC667" s="2" t="n">
        <v>91.68</v>
      </c>
      <c r="ED667" s="2" t="n">
        <v>15.34</v>
      </c>
      <c r="EE667" s="2" t="n">
        <v>91.68</v>
      </c>
      <c r="EF667" s="2" t="n">
        <v>91.68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 customFormat="false" ht="15" hidden="false" customHeight="false" outlineLevel="0" collapsed="false">
      <c r="A668" s="2" t="n">
        <v>2</v>
      </c>
      <c r="B668" s="2" t="s">
        <v>1701</v>
      </c>
      <c r="C668" s="2" t="s">
        <v>1702</v>
      </c>
      <c r="D668" s="2" t="s">
        <v>1699</v>
      </c>
      <c r="E668" s="2" t="s">
        <v>1700</v>
      </c>
      <c r="F668" s="2" t="n">
        <v>2524242.57235382</v>
      </c>
      <c r="G668" s="2" t="n">
        <v>0</v>
      </c>
      <c r="H668" s="2" t="n">
        <v>2524242.57235382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</v>
      </c>
      <c r="DW668" s="2" t="n">
        <v>85.79</v>
      </c>
      <c r="DX668" s="2" t="n">
        <v>15.34</v>
      </c>
      <c r="DY668" s="2" t="n">
        <v>89.8</v>
      </c>
      <c r="DZ668" s="2" t="n">
        <v>87.9</v>
      </c>
      <c r="EA668" s="2" t="n">
        <v>15.34</v>
      </c>
      <c r="EB668" s="2" t="n">
        <v>91.68</v>
      </c>
      <c r="EC668" s="2" t="n">
        <v>91.68</v>
      </c>
      <c r="ED668" s="2" t="n">
        <v>15.34</v>
      </c>
      <c r="EE668" s="2" t="n">
        <v>91.68</v>
      </c>
      <c r="EF668" s="2" t="n">
        <v>91.68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 customFormat="false" ht="15" hidden="false" customHeight="false" outlineLevel="0" collapsed="false">
      <c r="A669" s="2" t="n">
        <v>3</v>
      </c>
      <c r="B669" s="2" t="s">
        <v>1703</v>
      </c>
      <c r="C669" s="2" t="s">
        <v>1704</v>
      </c>
      <c r="D669" s="2" t="s">
        <v>1699</v>
      </c>
      <c r="E669" s="2" t="s">
        <v>1700</v>
      </c>
      <c r="F669" s="2" t="n">
        <v>2524242.57235382</v>
      </c>
      <c r="G669" s="2" t="n">
        <v>0</v>
      </c>
      <c r="H669" s="2" t="n">
        <v>2524242.57235382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</v>
      </c>
      <c r="DW669" s="2" t="n">
        <v>85.79</v>
      </c>
      <c r="DX669" s="2" t="n">
        <v>15.34</v>
      </c>
      <c r="DY669" s="2" t="n">
        <v>89.8</v>
      </c>
      <c r="DZ669" s="2" t="n">
        <v>87.9</v>
      </c>
      <c r="EA669" s="2" t="n">
        <v>15.34</v>
      </c>
      <c r="EB669" s="2" t="n">
        <v>91.68</v>
      </c>
      <c r="EC669" s="2" t="n">
        <v>91.68</v>
      </c>
      <c r="ED669" s="2" t="n">
        <v>15.34</v>
      </c>
      <c r="EE669" s="2" t="n">
        <v>91.68</v>
      </c>
      <c r="EF669" s="2" t="n">
        <v>91.68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 customFormat="false" ht="15" hidden="false" customHeight="false" outlineLevel="0" collapsed="false">
      <c r="A670" s="2" t="n">
        <v>4</v>
      </c>
      <c r="B670" s="2" t="s">
        <v>1705</v>
      </c>
      <c r="C670" s="2" t="s">
        <v>1706</v>
      </c>
      <c r="D670" s="2" t="s">
        <v>1699</v>
      </c>
      <c r="E670" s="2" t="s">
        <v>1700</v>
      </c>
      <c r="F670" s="2" t="n">
        <v>251807.890238745</v>
      </c>
      <c r="G670" s="2" t="n">
        <v>0</v>
      </c>
      <c r="H670" s="2" t="n">
        <v>251807.890238745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</v>
      </c>
      <c r="DW670" s="2" t="n">
        <v>85.79</v>
      </c>
      <c r="DX670" s="2" t="n">
        <v>15.34</v>
      </c>
      <c r="DY670" s="2" t="n">
        <v>89.8</v>
      </c>
      <c r="DZ670" s="2" t="n">
        <v>87.9</v>
      </c>
      <c r="EA670" s="2" t="n">
        <v>15.34</v>
      </c>
      <c r="EB670" s="2" t="n">
        <v>91.68</v>
      </c>
      <c r="EC670" s="2" t="n">
        <v>91.68</v>
      </c>
      <c r="ED670" s="2" t="n">
        <v>15.34</v>
      </c>
      <c r="EE670" s="2" t="n">
        <v>91.68</v>
      </c>
      <c r="EF670" s="2" t="n">
        <v>91.68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 customFormat="false" ht="15" hidden="false" customHeight="false" outlineLevel="0" collapsed="false">
      <c r="A671" s="2" t="n">
        <v>4</v>
      </c>
      <c r="B671" s="2" t="s">
        <v>1707</v>
      </c>
      <c r="C671" s="2" t="s">
        <v>1708</v>
      </c>
      <c r="D671" s="2" t="s">
        <v>1699</v>
      </c>
      <c r="E671" s="2" t="s">
        <v>1700</v>
      </c>
      <c r="F671" s="2" t="n">
        <v>361507.515642628</v>
      </c>
      <c r="G671" s="2" t="n">
        <v>0</v>
      </c>
      <c r="H671" s="2" t="n">
        <v>361507.515642628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</v>
      </c>
      <c r="DW671" s="2" t="n">
        <v>85.79</v>
      </c>
      <c r="DX671" s="2" t="n">
        <v>15.34</v>
      </c>
      <c r="DY671" s="2" t="n">
        <v>89.8</v>
      </c>
      <c r="DZ671" s="2" t="n">
        <v>87.9</v>
      </c>
      <c r="EA671" s="2" t="n">
        <v>15.34</v>
      </c>
      <c r="EB671" s="2" t="n">
        <v>91.68</v>
      </c>
      <c r="EC671" s="2" t="n">
        <v>91.68</v>
      </c>
      <c r="ED671" s="2" t="n">
        <v>15.34</v>
      </c>
      <c r="EE671" s="2" t="n">
        <v>91.68</v>
      </c>
      <c r="EF671" s="2" t="n">
        <v>91.68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 customFormat="false" ht="15" hidden="false" customHeight="false" outlineLevel="0" collapsed="false">
      <c r="A672" s="2" t="n">
        <v>4</v>
      </c>
      <c r="B672" s="2" t="s">
        <v>1709</v>
      </c>
      <c r="C672" s="2" t="s">
        <v>1710</v>
      </c>
      <c r="D672" s="2" t="s">
        <v>1699</v>
      </c>
      <c r="E672" s="2" t="s">
        <v>1700</v>
      </c>
      <c r="F672" s="2" t="n">
        <v>213581.639031092</v>
      </c>
      <c r="G672" s="2" t="n">
        <v>0</v>
      </c>
      <c r="H672" s="2" t="n">
        <v>213581.639031092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</v>
      </c>
      <c r="DW672" s="2" t="n">
        <v>85.79</v>
      </c>
      <c r="DX672" s="2" t="n">
        <v>15.34</v>
      </c>
      <c r="DY672" s="2" t="n">
        <v>89.8</v>
      </c>
      <c r="DZ672" s="2" t="n">
        <v>87.9</v>
      </c>
      <c r="EA672" s="2" t="n">
        <v>15.34</v>
      </c>
      <c r="EB672" s="2" t="n">
        <v>91.68</v>
      </c>
      <c r="EC672" s="2" t="n">
        <v>91.68</v>
      </c>
      <c r="ED672" s="2" t="n">
        <v>15.34</v>
      </c>
      <c r="EE672" s="2" t="n">
        <v>91.68</v>
      </c>
      <c r="EF672" s="2" t="n">
        <v>91.68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 customFormat="false" ht="15" hidden="false" customHeight="false" outlineLevel="0" collapsed="false">
      <c r="A673" s="2" t="n">
        <v>4</v>
      </c>
      <c r="B673" s="2" t="s">
        <v>1711</v>
      </c>
      <c r="C673" s="2" t="s">
        <v>1712</v>
      </c>
      <c r="D673" s="2" t="s">
        <v>1699</v>
      </c>
      <c r="E673" s="2" t="s">
        <v>1700</v>
      </c>
      <c r="F673" s="2" t="n">
        <v>1549313.29447557</v>
      </c>
      <c r="G673" s="2" t="n">
        <v>0</v>
      </c>
      <c r="H673" s="2" t="n">
        <v>1549313.29447557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</v>
      </c>
      <c r="DW673" s="2" t="n">
        <v>85.79</v>
      </c>
      <c r="DX673" s="2" t="n">
        <v>15.34</v>
      </c>
      <c r="DY673" s="2" t="n">
        <v>89.8</v>
      </c>
      <c r="DZ673" s="2" t="n">
        <v>87.9</v>
      </c>
      <c r="EA673" s="2" t="n">
        <v>15.34</v>
      </c>
      <c r="EB673" s="2" t="n">
        <v>91.68</v>
      </c>
      <c r="EC673" s="2" t="n">
        <v>91.68</v>
      </c>
      <c r="ED673" s="2" t="n">
        <v>15.34</v>
      </c>
      <c r="EE673" s="2" t="n">
        <v>91.68</v>
      </c>
      <c r="EF673" s="2" t="n">
        <v>91.68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 customFormat="false" ht="15" hidden="false" customHeight="false" outlineLevel="0" collapsed="false">
      <c r="A674" s="2" t="n">
        <v>4</v>
      </c>
      <c r="B674" s="2" t="s">
        <v>1713</v>
      </c>
      <c r="C674" s="2" t="s">
        <v>1714</v>
      </c>
      <c r="D674" s="2" t="s">
        <v>1699</v>
      </c>
      <c r="E674" s="2" t="s">
        <v>1700</v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</v>
      </c>
      <c r="DW674" s="2" t="n">
        <v>85.79</v>
      </c>
      <c r="DX674" s="2" t="n">
        <v>15.34</v>
      </c>
      <c r="DY674" s="2" t="n">
        <v>89.8</v>
      </c>
      <c r="DZ674" s="2" t="n">
        <v>87.9</v>
      </c>
      <c r="EA674" s="2" t="n">
        <v>15.34</v>
      </c>
      <c r="EB674" s="2" t="n">
        <v>91.68</v>
      </c>
      <c r="EC674" s="2" t="n">
        <v>91.68</v>
      </c>
      <c r="ED674" s="2" t="n">
        <v>15.34</v>
      </c>
      <c r="EE674" s="2" t="n">
        <v>91.68</v>
      </c>
      <c r="EF674" s="2" t="n">
        <v>91.68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 customFormat="false" ht="15" hidden="false" customHeight="false" outlineLevel="0" collapsed="false">
      <c r="A675" s="2" t="n">
        <v>1</v>
      </c>
      <c r="B675" s="2" t="s">
        <v>206</v>
      </c>
      <c r="C675" s="2" t="s">
        <v>205</v>
      </c>
      <c r="D675" s="2" t="s">
        <v>1699</v>
      </c>
      <c r="E675" s="2" t="s">
        <v>1715</v>
      </c>
      <c r="F675" s="2" t="n">
        <v>17569932.6887845</v>
      </c>
      <c r="G675" s="2" t="n">
        <v>0</v>
      </c>
      <c r="H675" s="2" t="n">
        <v>17569932.6887845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68.07</v>
      </c>
      <c r="DX675" s="2" t="n">
        <v>0.01</v>
      </c>
      <c r="DY675" s="2" t="n">
        <v>78.43</v>
      </c>
      <c r="DZ675" s="2" t="n">
        <v>73.74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</v>
      </c>
      <c r="EJ675" s="2" t="n">
        <v>0.01</v>
      </c>
      <c r="EK675" s="2" t="n">
        <v>99.7</v>
      </c>
      <c r="EL675" s="2" t="n">
        <v>95.82</v>
      </c>
      <c r="EM675" s="2" t="n">
        <v>0.01</v>
      </c>
      <c r="EN675" s="2" t="n">
        <v>100</v>
      </c>
      <c r="EO675" s="2" t="n">
        <v>96.71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 customFormat="false" ht="15" hidden="false" customHeight="false" outlineLevel="0" collapsed="false">
      <c r="A676" s="2" t="n">
        <v>2</v>
      </c>
      <c r="B676" s="2" t="s">
        <v>1716</v>
      </c>
      <c r="C676" s="2" t="s">
        <v>1717</v>
      </c>
      <c r="D676" s="2" t="s">
        <v>1718</v>
      </c>
      <c r="E676" s="2" t="s">
        <v>1719</v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78.24</v>
      </c>
      <c r="ED676" s="2" t="n">
        <v>0</v>
      </c>
      <c r="EE676" s="2" t="n">
        <v>93.41</v>
      </c>
      <c r="EF676" s="2" t="n">
        <v>84.32</v>
      </c>
      <c r="EG676" s="2" t="n">
        <v>0</v>
      </c>
      <c r="EH676" s="2" t="n">
        <v>96.48</v>
      </c>
      <c r="EI676" s="2" t="n">
        <v>90.24</v>
      </c>
      <c r="EJ676" s="2" t="n">
        <v>0</v>
      </c>
      <c r="EK676" s="2" t="n">
        <v>99.68</v>
      </c>
      <c r="EL676" s="2" t="n">
        <v>93.04</v>
      </c>
      <c r="EM676" s="2" t="n">
        <v>0</v>
      </c>
      <c r="EN676" s="2" t="n">
        <v>100</v>
      </c>
      <c r="EO676" s="2" t="n">
        <v>94.54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</v>
      </c>
      <c r="EV676" s="2" t="n">
        <v>0</v>
      </c>
      <c r="EW676" s="2" t="n">
        <v>100</v>
      </c>
      <c r="EX676" s="2" t="n">
        <v>99.6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 customFormat="false" ht="15" hidden="false" customHeight="false" outlineLevel="0" collapsed="false">
      <c r="A677" s="2" t="n">
        <v>3</v>
      </c>
      <c r="B677" s="2" t="s">
        <v>1720</v>
      </c>
      <c r="C677" s="2" t="s">
        <v>1721</v>
      </c>
      <c r="D677" s="2" t="s">
        <v>1718</v>
      </c>
      <c r="E677" s="2" t="s">
        <v>1722</v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 customFormat="false" ht="15" hidden="false" customHeight="false" outlineLevel="0" collapsed="false">
      <c r="A678" s="2" t="n">
        <v>4</v>
      </c>
      <c r="B678" s="2" t="s">
        <v>1723</v>
      </c>
      <c r="C678" s="2" t="s">
        <v>1724</v>
      </c>
      <c r="D678" s="2" t="s">
        <v>1718</v>
      </c>
      <c r="E678" s="2" t="s">
        <v>1722</v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 customFormat="false" ht="15" hidden="false" customHeight="false" outlineLevel="0" collapsed="false">
      <c r="A679" s="2" t="n">
        <v>4</v>
      </c>
      <c r="B679" s="2" t="s">
        <v>1725</v>
      </c>
      <c r="C679" s="2" t="s">
        <v>1726</v>
      </c>
      <c r="D679" s="2" t="s">
        <v>1718</v>
      </c>
      <c r="E679" s="2" t="s">
        <v>1722</v>
      </c>
      <c r="F679" s="2" t="n">
        <v>5381.8650491273</v>
      </c>
      <c r="G679" s="2" t="n">
        <v>0</v>
      </c>
      <c r="H679" s="2" t="n">
        <v>5381.8650491273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 customFormat="false" ht="15" hidden="false" customHeight="false" outlineLevel="0" collapsed="false">
      <c r="A680" s="2" t="n">
        <v>3</v>
      </c>
      <c r="B680" s="2" t="s">
        <v>1727</v>
      </c>
      <c r="C680" s="2" t="s">
        <v>1728</v>
      </c>
      <c r="D680" s="2" t="s">
        <v>1729</v>
      </c>
      <c r="E680" s="2" t="s">
        <v>1730</v>
      </c>
      <c r="F680" s="2" t="n">
        <v>60084</v>
      </c>
      <c r="G680" s="2" t="n">
        <v>0</v>
      </c>
      <c r="H680" s="2" t="n">
        <v>60084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 customFormat="false" ht="15" hidden="false" customHeight="false" outlineLevel="0" collapsed="false">
      <c r="A681" s="2" t="n">
        <v>4</v>
      </c>
      <c r="B681" s="2" t="s">
        <v>1731</v>
      </c>
      <c r="C681" s="2" t="s">
        <v>1732</v>
      </c>
      <c r="D681" s="2" t="s">
        <v>1729</v>
      </c>
      <c r="E681" s="2" t="s">
        <v>1730</v>
      </c>
      <c r="F681" s="2" t="n">
        <v>60084</v>
      </c>
      <c r="G681" s="2" t="n">
        <v>0</v>
      </c>
      <c r="H681" s="2" t="n">
        <v>60084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 customFormat="false" ht="15" hidden="false" customHeight="false" outlineLevel="0" collapsed="false">
      <c r="A682" s="2" t="n">
        <v>3</v>
      </c>
      <c r="B682" s="2" t="s">
        <v>1733</v>
      </c>
      <c r="C682" s="2" t="s">
        <v>1734</v>
      </c>
      <c r="D682" s="2" t="s">
        <v>1735</v>
      </c>
      <c r="E682" s="2" t="s">
        <v>1736</v>
      </c>
      <c r="F682" s="2" t="n">
        <v>6521110.20132541</v>
      </c>
      <c r="G682" s="2" t="n">
        <v>0</v>
      </c>
      <c r="H682" s="2" t="n">
        <v>6521110.20132541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</v>
      </c>
      <c r="EL682" s="2" t="n">
        <v>99.54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 customFormat="false" ht="15" hidden="false" customHeight="false" outlineLevel="0" collapsed="false">
      <c r="A683" s="2" t="n">
        <v>4</v>
      </c>
      <c r="B683" s="2" t="s">
        <v>1737</v>
      </c>
      <c r="C683" s="2" t="s">
        <v>1738</v>
      </c>
      <c r="D683" s="2" t="s">
        <v>1735</v>
      </c>
      <c r="E683" s="2" t="s">
        <v>1736</v>
      </c>
      <c r="F683" s="2" t="n">
        <v>1791286.65513813</v>
      </c>
      <c r="G683" s="2" t="n">
        <v>0</v>
      </c>
      <c r="H683" s="2" t="n">
        <v>1791286.65513813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</v>
      </c>
      <c r="EL683" s="2" t="n">
        <v>99.54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 customFormat="false" ht="15" hidden="false" customHeight="false" outlineLevel="0" collapsed="false">
      <c r="A684" s="2" t="n">
        <v>4</v>
      </c>
      <c r="B684" s="2" t="s">
        <v>1739</v>
      </c>
      <c r="C684" s="2" t="s">
        <v>1740</v>
      </c>
      <c r="D684" s="2" t="s">
        <v>1735</v>
      </c>
      <c r="E684" s="2" t="s">
        <v>1736</v>
      </c>
      <c r="F684" s="2" t="n">
        <v>2633601.05977139</v>
      </c>
      <c r="G684" s="2" t="n">
        <v>0</v>
      </c>
      <c r="H684" s="2" t="n">
        <v>2633601.05977139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</v>
      </c>
      <c r="EL684" s="2" t="n">
        <v>99.54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 customFormat="false" ht="15" hidden="false" customHeight="false" outlineLevel="0" collapsed="false">
      <c r="A685" s="2" t="n">
        <v>4</v>
      </c>
      <c r="B685" s="2" t="s">
        <v>1741</v>
      </c>
      <c r="C685" s="2" t="s">
        <v>1742</v>
      </c>
      <c r="D685" s="2" t="s">
        <v>1735</v>
      </c>
      <c r="E685" s="2" t="s">
        <v>1736</v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</v>
      </c>
      <c r="EL685" s="2" t="n">
        <v>99.54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 customFormat="false" ht="15" hidden="false" customHeight="false" outlineLevel="0" collapsed="false">
      <c r="A686" s="2" t="n">
        <v>4</v>
      </c>
      <c r="B686" s="2" t="s">
        <v>1743</v>
      </c>
      <c r="C686" s="2" t="s">
        <v>1744</v>
      </c>
      <c r="D686" s="2" t="s">
        <v>1735</v>
      </c>
      <c r="E686" s="2" t="s">
        <v>1736</v>
      </c>
      <c r="F686" s="2" t="n">
        <v>266560.546084675</v>
      </c>
      <c r="G686" s="2" t="n">
        <v>0</v>
      </c>
      <c r="H686" s="2" t="n">
        <v>266560.546084675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</v>
      </c>
      <c r="EL686" s="2" t="n">
        <v>99.54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 customFormat="false" ht="15" hidden="false" customHeight="false" outlineLevel="0" collapsed="false">
      <c r="A687" s="2" t="n">
        <v>4</v>
      </c>
      <c r="B687" s="2" t="s">
        <v>1745</v>
      </c>
      <c r="C687" s="2" t="s">
        <v>1746</v>
      </c>
      <c r="D687" s="2" t="s">
        <v>1735</v>
      </c>
      <c r="E687" s="2" t="s">
        <v>1736</v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</v>
      </c>
      <c r="EL687" s="2" t="n">
        <v>99.54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 customFormat="false" ht="15" hidden="false" customHeight="false" outlineLevel="0" collapsed="false">
      <c r="A688" s="2" t="n">
        <v>4</v>
      </c>
      <c r="B688" s="2" t="s">
        <v>1747</v>
      </c>
      <c r="C688" s="2" t="s">
        <v>1748</v>
      </c>
      <c r="D688" s="2" t="s">
        <v>1735</v>
      </c>
      <c r="E688" s="2" t="s">
        <v>1736</v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</v>
      </c>
      <c r="EL688" s="2" t="n">
        <v>99.54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 customFormat="false" ht="15" hidden="false" customHeight="false" outlineLevel="0" collapsed="false">
      <c r="A689" s="2" t="n">
        <v>4</v>
      </c>
      <c r="B689" s="2" t="s">
        <v>1749</v>
      </c>
      <c r="C689" s="2" t="s">
        <v>1750</v>
      </c>
      <c r="D689" s="2" t="s">
        <v>1735</v>
      </c>
      <c r="E689" s="2" t="s">
        <v>1736</v>
      </c>
      <c r="F689" s="2" t="n">
        <v>519380.189643067</v>
      </c>
      <c r="G689" s="2" t="n">
        <v>0</v>
      </c>
      <c r="H689" s="2" t="n">
        <v>519380.189643067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</v>
      </c>
      <c r="EL689" s="2" t="n">
        <v>99.54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 customFormat="false" ht="15" hidden="false" customHeight="false" outlineLevel="0" collapsed="false">
      <c r="A690" s="2" t="n">
        <v>4</v>
      </c>
      <c r="B690" s="2" t="s">
        <v>1751</v>
      </c>
      <c r="C690" s="2" t="s">
        <v>1752</v>
      </c>
      <c r="D690" s="2" t="s">
        <v>1735</v>
      </c>
      <c r="E690" s="2" t="s">
        <v>1736</v>
      </c>
      <c r="F690" s="2" t="n">
        <v>74224.8</v>
      </c>
      <c r="G690" s="2" t="n">
        <v>0</v>
      </c>
      <c r="H690" s="2" t="n">
        <v>74224.8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</v>
      </c>
      <c r="EL690" s="2" t="n">
        <v>99.54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 customFormat="false" ht="15" hidden="false" customHeight="false" outlineLevel="0" collapsed="false">
      <c r="A691" s="2" t="n">
        <v>3</v>
      </c>
      <c r="B691" s="2" t="s">
        <v>1753</v>
      </c>
      <c r="C691" s="2" t="s">
        <v>1754</v>
      </c>
      <c r="D691" s="2" t="s">
        <v>1439</v>
      </c>
      <c r="E691" s="2" t="s">
        <v>1719</v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9.04</v>
      </c>
      <c r="DH691" s="2" t="n">
        <v>2.89</v>
      </c>
      <c r="DI691" s="2" t="n">
        <v>0</v>
      </c>
      <c r="DJ691" s="2" t="n">
        <v>13.65</v>
      </c>
      <c r="DK691" s="2" t="n">
        <v>9.04</v>
      </c>
      <c r="DL691" s="2" t="n">
        <v>0</v>
      </c>
      <c r="DM691" s="2" t="n">
        <v>18.07</v>
      </c>
      <c r="DN691" s="2" t="n">
        <v>9.04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68.46</v>
      </c>
      <c r="EC691" s="2" t="n">
        <v>41.58</v>
      </c>
      <c r="ED691" s="2" t="n">
        <v>0</v>
      </c>
      <c r="EE691" s="2" t="n">
        <v>79.76</v>
      </c>
      <c r="EF691" s="2" t="n">
        <v>51.88</v>
      </c>
      <c r="EG691" s="2" t="n">
        <v>0</v>
      </c>
      <c r="EH691" s="2" t="n">
        <v>92.23</v>
      </c>
      <c r="EI691" s="2" t="n">
        <v>66.74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90.96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 customFormat="false" ht="15" hidden="false" customHeight="false" outlineLevel="0" collapsed="false">
      <c r="A692" s="2" t="n">
        <v>4</v>
      </c>
      <c r="B692" s="2" t="s">
        <v>1755</v>
      </c>
      <c r="C692" s="2" t="s">
        <v>1756</v>
      </c>
      <c r="D692" s="2" t="s">
        <v>1439</v>
      </c>
      <c r="E692" s="2" t="s">
        <v>1719</v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9.04</v>
      </c>
      <c r="DH692" s="2" t="n">
        <v>2.89</v>
      </c>
      <c r="DI692" s="2" t="n">
        <v>0</v>
      </c>
      <c r="DJ692" s="2" t="n">
        <v>13.65</v>
      </c>
      <c r="DK692" s="2" t="n">
        <v>9.04</v>
      </c>
      <c r="DL692" s="2" t="n">
        <v>0</v>
      </c>
      <c r="DM692" s="2" t="n">
        <v>18.07</v>
      </c>
      <c r="DN692" s="2" t="n">
        <v>9.04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68.46</v>
      </c>
      <c r="EC692" s="2" t="n">
        <v>41.58</v>
      </c>
      <c r="ED692" s="2" t="n">
        <v>0</v>
      </c>
      <c r="EE692" s="2" t="n">
        <v>79.76</v>
      </c>
      <c r="EF692" s="2" t="n">
        <v>51.88</v>
      </c>
      <c r="EG692" s="2" t="n">
        <v>0</v>
      </c>
      <c r="EH692" s="2" t="n">
        <v>92.23</v>
      </c>
      <c r="EI692" s="2" t="n">
        <v>66.74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90.96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 customFormat="false" ht="15" hidden="false" customHeight="false" outlineLevel="0" collapsed="false">
      <c r="A693" s="2" t="n">
        <v>4</v>
      </c>
      <c r="B693" s="2" t="s">
        <v>1757</v>
      </c>
      <c r="C693" s="2" t="s">
        <v>1758</v>
      </c>
      <c r="D693" s="2" t="s">
        <v>1439</v>
      </c>
      <c r="E693" s="2" t="s">
        <v>1719</v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9.04</v>
      </c>
      <c r="DH693" s="2" t="n">
        <v>2.89</v>
      </c>
      <c r="DI693" s="2" t="n">
        <v>0</v>
      </c>
      <c r="DJ693" s="2" t="n">
        <v>13.65</v>
      </c>
      <c r="DK693" s="2" t="n">
        <v>9.04</v>
      </c>
      <c r="DL693" s="2" t="n">
        <v>0</v>
      </c>
      <c r="DM693" s="2" t="n">
        <v>18.07</v>
      </c>
      <c r="DN693" s="2" t="n">
        <v>9.04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68.46</v>
      </c>
      <c r="EC693" s="2" t="n">
        <v>41.58</v>
      </c>
      <c r="ED693" s="2" t="n">
        <v>0</v>
      </c>
      <c r="EE693" s="2" t="n">
        <v>79.76</v>
      </c>
      <c r="EF693" s="2" t="n">
        <v>51.88</v>
      </c>
      <c r="EG693" s="2" t="n">
        <v>0</v>
      </c>
      <c r="EH693" s="2" t="n">
        <v>92.23</v>
      </c>
      <c r="EI693" s="2" t="n">
        <v>66.74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90.96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 customFormat="false" ht="15" hidden="false" customHeight="false" outlineLevel="0" collapsed="false">
      <c r="A694" s="2" t="n">
        <v>3</v>
      </c>
      <c r="B694" s="2" t="s">
        <v>1759</v>
      </c>
      <c r="C694" s="2" t="s">
        <v>1760</v>
      </c>
      <c r="D694" s="2" t="s">
        <v>1343</v>
      </c>
      <c r="E694" s="2" t="s">
        <v>1761</v>
      </c>
      <c r="F694" s="2" t="n">
        <v>83969.649</v>
      </c>
      <c r="G694" s="2" t="n">
        <v>0</v>
      </c>
      <c r="H694" s="2" t="n">
        <v>83969.649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 customFormat="false" ht="15" hidden="false" customHeight="false" outlineLevel="0" collapsed="false">
      <c r="A695" s="2" t="n">
        <v>4</v>
      </c>
      <c r="B695" s="2" t="s">
        <v>1762</v>
      </c>
      <c r="C695" s="2" t="s">
        <v>1763</v>
      </c>
      <c r="D695" s="2" t="s">
        <v>1343</v>
      </c>
      <c r="E695" s="2" t="s">
        <v>1761</v>
      </c>
      <c r="F695" s="2" t="n">
        <v>75257.204</v>
      </c>
      <c r="G695" s="2" t="n">
        <v>0</v>
      </c>
      <c r="H695" s="2" t="n">
        <v>75257.204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 customFormat="false" ht="15" hidden="false" customHeight="false" outlineLevel="0" collapsed="false">
      <c r="A696" s="2" t="n">
        <v>4</v>
      </c>
      <c r="B696" s="2" t="s">
        <v>1764</v>
      </c>
      <c r="C696" s="2" t="s">
        <v>1765</v>
      </c>
      <c r="D696" s="2" t="s">
        <v>1343</v>
      </c>
      <c r="E696" s="2" t="s">
        <v>1761</v>
      </c>
      <c r="F696" s="2" t="n">
        <v>8712.445</v>
      </c>
      <c r="G696" s="2" t="n">
        <v>0</v>
      </c>
      <c r="H696" s="2" t="n">
        <v>8712.445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 customFormat="false" ht="15" hidden="false" customHeight="false" outlineLevel="0" collapsed="false">
      <c r="A697" s="2" t="n">
        <v>3</v>
      </c>
      <c r="B697" s="2" t="s">
        <v>1766</v>
      </c>
      <c r="C697" s="2" t="s">
        <v>1767</v>
      </c>
      <c r="D697" s="2" t="s">
        <v>1768</v>
      </c>
      <c r="E697" s="2" t="s">
        <v>1769</v>
      </c>
      <c r="F697" s="2" t="n">
        <v>213201.669295324</v>
      </c>
      <c r="G697" s="2" t="n">
        <v>0</v>
      </c>
      <c r="H697" s="2" t="n">
        <v>213201.669295324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 customFormat="false" ht="15" hidden="false" customHeight="false" outlineLevel="0" collapsed="false">
      <c r="A698" s="2" t="n">
        <v>4</v>
      </c>
      <c r="B698" s="2" t="s">
        <v>1770</v>
      </c>
      <c r="C698" s="2" t="s">
        <v>1771</v>
      </c>
      <c r="D698" s="2" t="s">
        <v>1768</v>
      </c>
      <c r="E698" s="2" t="s">
        <v>1769</v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 customFormat="false" ht="15" hidden="false" customHeight="false" outlineLevel="0" collapsed="false">
      <c r="A699" s="2" t="n">
        <v>4</v>
      </c>
      <c r="B699" s="2" t="s">
        <v>1772</v>
      </c>
      <c r="C699" s="2" t="s">
        <v>1773</v>
      </c>
      <c r="D699" s="2" t="s">
        <v>1768</v>
      </c>
      <c r="E699" s="2" t="s">
        <v>1769</v>
      </c>
      <c r="F699" s="2" t="n">
        <v>23757.3625582043</v>
      </c>
      <c r="G699" s="2" t="n">
        <v>0</v>
      </c>
      <c r="H699" s="2" t="n">
        <v>23757.3625582043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 customFormat="false" ht="15" hidden="false" customHeight="false" outlineLevel="0" collapsed="false">
      <c r="A700" s="2" t="n">
        <v>4</v>
      </c>
      <c r="B700" s="2" t="s">
        <v>1774</v>
      </c>
      <c r="C700" s="2" t="s">
        <v>1775</v>
      </c>
      <c r="D700" s="2" t="s">
        <v>1768</v>
      </c>
      <c r="E700" s="2" t="s">
        <v>1769</v>
      </c>
      <c r="F700" s="2" t="n">
        <v>74706.2287371201</v>
      </c>
      <c r="G700" s="2" t="n">
        <v>0</v>
      </c>
      <c r="H700" s="2" t="n">
        <v>74706.2287371201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 customFormat="false" ht="15" hidden="false" customHeight="false" outlineLevel="0" collapsed="false">
      <c r="A701" s="2" t="n">
        <v>3</v>
      </c>
      <c r="B701" s="2" t="s">
        <v>1776</v>
      </c>
      <c r="C701" s="2" t="s">
        <v>1777</v>
      </c>
      <c r="D701" s="2" t="s">
        <v>1778</v>
      </c>
      <c r="E701" s="2" t="s">
        <v>1131</v>
      </c>
      <c r="F701" s="2" t="n">
        <v>15124.3233301753</v>
      </c>
      <c r="G701" s="2" t="n">
        <v>0</v>
      </c>
      <c r="H701" s="2" t="n">
        <v>15124.3233301753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 customFormat="false" ht="15" hidden="false" customHeight="false" outlineLevel="0" collapsed="false">
      <c r="A702" s="2" t="n">
        <v>4</v>
      </c>
      <c r="B702" s="2" t="s">
        <v>1779</v>
      </c>
      <c r="C702" s="2" t="s">
        <v>1780</v>
      </c>
      <c r="D702" s="2" t="s">
        <v>1778</v>
      </c>
      <c r="E702" s="2" t="s">
        <v>1131</v>
      </c>
      <c r="F702" s="2" t="n">
        <v>15124.3233301753</v>
      </c>
      <c r="G702" s="2" t="n">
        <v>0</v>
      </c>
      <c r="H702" s="2" t="n">
        <v>15124.3233301753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 customFormat="false" ht="15" hidden="false" customHeight="false" outlineLevel="0" collapsed="false">
      <c r="A703" s="2" t="n">
        <v>2</v>
      </c>
      <c r="B703" s="2" t="s">
        <v>1781</v>
      </c>
      <c r="C703" s="2" t="s">
        <v>1782</v>
      </c>
      <c r="D703" s="2" t="s">
        <v>1735</v>
      </c>
      <c r="E703" s="2" t="s">
        <v>1715</v>
      </c>
      <c r="F703" s="2" t="n">
        <v>799972.557842841</v>
      </c>
      <c r="G703" s="2" t="n">
        <v>0</v>
      </c>
      <c r="H703" s="2" t="n">
        <v>799972.557842841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70.74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</v>
      </c>
      <c r="EI703" s="2" t="n">
        <v>83.26</v>
      </c>
      <c r="EJ703" s="2" t="n">
        <v>0</v>
      </c>
      <c r="EK703" s="2" t="n">
        <v>97.2</v>
      </c>
      <c r="EL703" s="2" t="n">
        <v>88.07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97.32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 customFormat="false" ht="15" hidden="false" customHeight="false" outlineLevel="0" collapsed="false">
      <c r="A704" s="2" t="n">
        <v>3</v>
      </c>
      <c r="B704" s="2" t="s">
        <v>1783</v>
      </c>
      <c r="C704" s="2" t="s">
        <v>1721</v>
      </c>
      <c r="D704" s="2" t="s">
        <v>1784</v>
      </c>
      <c r="E704" s="2" t="s">
        <v>1785</v>
      </c>
      <c r="F704" s="2" t="n">
        <v>7365.26731793884</v>
      </c>
      <c r="G704" s="2" t="n">
        <v>0</v>
      </c>
      <c r="H704" s="2" t="n">
        <v>7365.26731793884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 customFormat="false" ht="15" hidden="false" customHeight="false" outlineLevel="0" collapsed="false">
      <c r="A705" s="2" t="n">
        <v>4</v>
      </c>
      <c r="B705" s="2" t="s">
        <v>1786</v>
      </c>
      <c r="C705" s="2" t="s">
        <v>1787</v>
      </c>
      <c r="D705" s="2" t="s">
        <v>1784</v>
      </c>
      <c r="E705" s="2" t="s">
        <v>1785</v>
      </c>
      <c r="F705" s="2" t="n">
        <v>7365.26731793884</v>
      </c>
      <c r="G705" s="2" t="n">
        <v>0</v>
      </c>
      <c r="H705" s="2" t="n">
        <v>7365.26731793884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 customFormat="false" ht="15" hidden="false" customHeight="false" outlineLevel="0" collapsed="false">
      <c r="A706" s="2" t="n">
        <v>3</v>
      </c>
      <c r="B706" s="2" t="s">
        <v>1788</v>
      </c>
      <c r="C706" s="2" t="s">
        <v>1734</v>
      </c>
      <c r="D706" s="2" t="s">
        <v>1735</v>
      </c>
      <c r="E706" s="2" t="s">
        <v>1736</v>
      </c>
      <c r="F706" s="2" t="n">
        <v>492473.912261356</v>
      </c>
      <c r="G706" s="2" t="n">
        <v>0</v>
      </c>
      <c r="H706" s="2" t="n">
        <v>492473.912261356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8.03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</v>
      </c>
      <c r="DT706" s="2" t="n">
        <v>69.26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</v>
      </c>
      <c r="DZ706" s="2" t="n">
        <v>83.17</v>
      </c>
      <c r="EA706" s="2" t="n">
        <v>0</v>
      </c>
      <c r="EB706" s="2" t="n">
        <v>93.1</v>
      </c>
      <c r="EC706" s="2" t="n">
        <v>89.13</v>
      </c>
      <c r="ED706" s="2" t="n">
        <v>0</v>
      </c>
      <c r="EE706" s="2" t="n">
        <v>97.68</v>
      </c>
      <c r="EF706" s="2" t="n">
        <v>94.5</v>
      </c>
      <c r="EG706" s="2" t="n">
        <v>0</v>
      </c>
      <c r="EH706" s="2" t="n">
        <v>97.74</v>
      </c>
      <c r="EI706" s="2" t="n">
        <v>97.74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 customFormat="false" ht="15" hidden="false" customHeight="false" outlineLevel="0" collapsed="false">
      <c r="A707" s="2" t="n">
        <v>4</v>
      </c>
      <c r="B707" s="2" t="s">
        <v>1789</v>
      </c>
      <c r="C707" s="2" t="s">
        <v>1790</v>
      </c>
      <c r="D707" s="2" t="s">
        <v>1735</v>
      </c>
      <c r="E707" s="2" t="s">
        <v>1736</v>
      </c>
      <c r="F707" s="2" t="n">
        <v>227502.077519401</v>
      </c>
      <c r="G707" s="2" t="n">
        <v>0</v>
      </c>
      <c r="H707" s="2" t="n">
        <v>227502.077519401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8.03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</v>
      </c>
      <c r="DT707" s="2" t="n">
        <v>69.26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</v>
      </c>
      <c r="DZ707" s="2" t="n">
        <v>83.17</v>
      </c>
      <c r="EA707" s="2" t="n">
        <v>0</v>
      </c>
      <c r="EB707" s="2" t="n">
        <v>93.1</v>
      </c>
      <c r="EC707" s="2" t="n">
        <v>89.13</v>
      </c>
      <c r="ED707" s="2" t="n">
        <v>0</v>
      </c>
      <c r="EE707" s="2" t="n">
        <v>97.68</v>
      </c>
      <c r="EF707" s="2" t="n">
        <v>94.5</v>
      </c>
      <c r="EG707" s="2" t="n">
        <v>0</v>
      </c>
      <c r="EH707" s="2" t="n">
        <v>97.74</v>
      </c>
      <c r="EI707" s="2" t="n">
        <v>97.74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 customFormat="false" ht="15" hidden="false" customHeight="false" outlineLevel="0" collapsed="false">
      <c r="A708" s="2" t="n">
        <v>4</v>
      </c>
      <c r="B708" s="2" t="s">
        <v>1791</v>
      </c>
      <c r="C708" s="2" t="s">
        <v>1792</v>
      </c>
      <c r="D708" s="2" t="s">
        <v>1735</v>
      </c>
      <c r="E708" s="2" t="s">
        <v>1736</v>
      </c>
      <c r="F708" s="2" t="n">
        <v>35377.2976349851</v>
      </c>
      <c r="G708" s="2" t="n">
        <v>0</v>
      </c>
      <c r="H708" s="2" t="n">
        <v>35377.2976349851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8.03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</v>
      </c>
      <c r="DT708" s="2" t="n">
        <v>69.26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</v>
      </c>
      <c r="DZ708" s="2" t="n">
        <v>83.17</v>
      </c>
      <c r="EA708" s="2" t="n">
        <v>0</v>
      </c>
      <c r="EB708" s="2" t="n">
        <v>93.1</v>
      </c>
      <c r="EC708" s="2" t="n">
        <v>89.13</v>
      </c>
      <c r="ED708" s="2" t="n">
        <v>0</v>
      </c>
      <c r="EE708" s="2" t="n">
        <v>97.68</v>
      </c>
      <c r="EF708" s="2" t="n">
        <v>94.5</v>
      </c>
      <c r="EG708" s="2" t="n">
        <v>0</v>
      </c>
      <c r="EH708" s="2" t="n">
        <v>97.74</v>
      </c>
      <c r="EI708" s="2" t="n">
        <v>97.74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 customFormat="false" ht="15" hidden="false" customHeight="false" outlineLevel="0" collapsed="false">
      <c r="A709" s="2" t="n">
        <v>4</v>
      </c>
      <c r="B709" s="2" t="s">
        <v>1793</v>
      </c>
      <c r="C709" s="2" t="s">
        <v>1794</v>
      </c>
      <c r="D709" s="2" t="s">
        <v>1735</v>
      </c>
      <c r="E709" s="2" t="s">
        <v>1736</v>
      </c>
      <c r="F709" s="2" t="n">
        <v>229594.537106969</v>
      </c>
      <c r="G709" s="2" t="n">
        <v>0</v>
      </c>
      <c r="H709" s="2" t="n">
        <v>229594.537106969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8.03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</v>
      </c>
      <c r="DT709" s="2" t="n">
        <v>69.26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</v>
      </c>
      <c r="DZ709" s="2" t="n">
        <v>83.17</v>
      </c>
      <c r="EA709" s="2" t="n">
        <v>0</v>
      </c>
      <c r="EB709" s="2" t="n">
        <v>93.1</v>
      </c>
      <c r="EC709" s="2" t="n">
        <v>89.13</v>
      </c>
      <c r="ED709" s="2" t="n">
        <v>0</v>
      </c>
      <c r="EE709" s="2" t="n">
        <v>97.68</v>
      </c>
      <c r="EF709" s="2" t="n">
        <v>94.5</v>
      </c>
      <c r="EG709" s="2" t="n">
        <v>0</v>
      </c>
      <c r="EH709" s="2" t="n">
        <v>97.74</v>
      </c>
      <c r="EI709" s="2" t="n">
        <v>97.74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 customFormat="false" ht="15" hidden="false" customHeight="false" outlineLevel="0" collapsed="false">
      <c r="A710" s="2" t="n">
        <v>3</v>
      </c>
      <c r="B710" s="2" t="s">
        <v>1795</v>
      </c>
      <c r="C710" s="2" t="s">
        <v>1754</v>
      </c>
      <c r="D710" s="2" t="s">
        <v>1796</v>
      </c>
      <c r="E710" s="2" t="s">
        <v>1715</v>
      </c>
      <c r="F710" s="2" t="n">
        <v>239010.118869103</v>
      </c>
      <c r="G710" s="2" t="n">
        <v>0</v>
      </c>
      <c r="H710" s="2" t="n">
        <v>239010.118869103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</v>
      </c>
      <c r="EL710" s="2" t="n">
        <v>68.95</v>
      </c>
      <c r="EM710" s="2" t="n">
        <v>0</v>
      </c>
      <c r="EN710" s="2" t="n">
        <v>100</v>
      </c>
      <c r="EO710" s="2" t="n">
        <v>74.82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 customFormat="false" ht="15" hidden="false" customHeight="false" outlineLevel="0" collapsed="false">
      <c r="A711" s="2" t="n">
        <v>4</v>
      </c>
      <c r="B711" s="2" t="s">
        <v>1797</v>
      </c>
      <c r="C711" s="2" t="s">
        <v>1798</v>
      </c>
      <c r="D711" s="2" t="s">
        <v>1796</v>
      </c>
      <c r="E711" s="2" t="s">
        <v>1715</v>
      </c>
      <c r="F711" s="2" t="n">
        <v>239010.118869103</v>
      </c>
      <c r="G711" s="2" t="n">
        <v>0</v>
      </c>
      <c r="H711" s="2" t="n">
        <v>239010.118869103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</v>
      </c>
      <c r="EL711" s="2" t="n">
        <v>68.95</v>
      </c>
      <c r="EM711" s="2" t="n">
        <v>0</v>
      </c>
      <c r="EN711" s="2" t="n">
        <v>100</v>
      </c>
      <c r="EO711" s="2" t="n">
        <v>74.82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 customFormat="false" ht="15" hidden="false" customHeight="false" outlineLevel="0" collapsed="false">
      <c r="A712" s="2" t="n">
        <v>3</v>
      </c>
      <c r="B712" s="2" t="s">
        <v>1799</v>
      </c>
      <c r="C712" s="2" t="s">
        <v>1760</v>
      </c>
      <c r="D712" s="2" t="s">
        <v>1796</v>
      </c>
      <c r="E712" s="2" t="s">
        <v>1715</v>
      </c>
      <c r="F712" s="2" t="n">
        <v>36769.1786</v>
      </c>
      <c r="G712" s="2" t="n">
        <v>0</v>
      </c>
      <c r="H712" s="2" t="n">
        <v>36769.1786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</v>
      </c>
      <c r="EL712" s="2" t="n">
        <v>68.95</v>
      </c>
      <c r="EM712" s="2" t="n">
        <v>0</v>
      </c>
      <c r="EN712" s="2" t="n">
        <v>100</v>
      </c>
      <c r="EO712" s="2" t="n">
        <v>74.82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 customFormat="false" ht="15" hidden="false" customHeight="false" outlineLevel="0" collapsed="false">
      <c r="A713" s="2" t="n">
        <v>4</v>
      </c>
      <c r="B713" s="2" t="s">
        <v>1800</v>
      </c>
      <c r="C713" s="2" t="s">
        <v>1801</v>
      </c>
      <c r="D713" s="2" t="s">
        <v>1796</v>
      </c>
      <c r="E713" s="2" t="s">
        <v>1715</v>
      </c>
      <c r="F713" s="2" t="n">
        <v>36769.1786</v>
      </c>
      <c r="G713" s="2" t="n">
        <v>0</v>
      </c>
      <c r="H713" s="2" t="n">
        <v>36769.1786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</v>
      </c>
      <c r="EL713" s="2" t="n">
        <v>68.95</v>
      </c>
      <c r="EM713" s="2" t="n">
        <v>0</v>
      </c>
      <c r="EN713" s="2" t="n">
        <v>100</v>
      </c>
      <c r="EO713" s="2" t="n">
        <v>74.82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 customFormat="false" ht="15" hidden="false" customHeight="false" outlineLevel="0" collapsed="false">
      <c r="A714" s="2" t="n">
        <v>3</v>
      </c>
      <c r="B714" s="2" t="s">
        <v>1802</v>
      </c>
      <c r="C714" s="2" t="s">
        <v>1803</v>
      </c>
      <c r="D714" s="2" t="s">
        <v>1796</v>
      </c>
      <c r="E714" s="2" t="s">
        <v>1715</v>
      </c>
      <c r="F714" s="2" t="n">
        <v>24354.0807944432</v>
      </c>
      <c r="G714" s="2" t="n">
        <v>0</v>
      </c>
      <c r="H714" s="2" t="n">
        <v>24354.0807944432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</v>
      </c>
      <c r="EL714" s="2" t="n">
        <v>68.95</v>
      </c>
      <c r="EM714" s="2" t="n">
        <v>0</v>
      </c>
      <c r="EN714" s="2" t="n">
        <v>100</v>
      </c>
      <c r="EO714" s="2" t="n">
        <v>74.82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 customFormat="false" ht="15" hidden="false" customHeight="false" outlineLevel="0" collapsed="false">
      <c r="A715" s="2" t="n">
        <v>4</v>
      </c>
      <c r="B715" s="2" t="s">
        <v>1804</v>
      </c>
      <c r="C715" s="2" t="s">
        <v>1805</v>
      </c>
      <c r="D715" s="2" t="s">
        <v>1796</v>
      </c>
      <c r="E715" s="2" t="s">
        <v>1715</v>
      </c>
      <c r="F715" s="2" t="n">
        <v>24354.0807944432</v>
      </c>
      <c r="G715" s="2" t="n">
        <v>0</v>
      </c>
      <c r="H715" s="2" t="n">
        <v>24354.0807944432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</v>
      </c>
      <c r="EL715" s="2" t="n">
        <v>68.95</v>
      </c>
      <c r="EM715" s="2" t="n">
        <v>0</v>
      </c>
      <c r="EN715" s="2" t="n">
        <v>100</v>
      </c>
      <c r="EO715" s="2" t="n">
        <v>74.82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 customFormat="false" ht="15" hidden="false" customHeight="false" outlineLevel="0" collapsed="false">
      <c r="A716" s="2" t="n">
        <v>2</v>
      </c>
      <c r="B716" s="2" t="s">
        <v>1806</v>
      </c>
      <c r="C716" s="2" t="s">
        <v>1807</v>
      </c>
      <c r="D716" s="2" t="s">
        <v>1808</v>
      </c>
      <c r="E716" s="2" t="s">
        <v>1809</v>
      </c>
      <c r="F716" s="2" t="n">
        <v>677493.706128548</v>
      </c>
      <c r="G716" s="2" t="n">
        <v>0</v>
      </c>
      <c r="H716" s="2" t="n">
        <v>677493.706128548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 customFormat="false" ht="15" hidden="false" customHeight="false" outlineLevel="0" collapsed="false">
      <c r="A717" s="2" t="n">
        <v>3</v>
      </c>
      <c r="B717" s="2" t="s">
        <v>1810</v>
      </c>
      <c r="C717" s="2" t="s">
        <v>1734</v>
      </c>
      <c r="D717" s="2" t="s">
        <v>1808</v>
      </c>
      <c r="E717" s="2" t="s">
        <v>1809</v>
      </c>
      <c r="F717" s="2" t="n">
        <v>444265.166521243</v>
      </c>
      <c r="G717" s="2" t="n">
        <v>0</v>
      </c>
      <c r="H717" s="2" t="n">
        <v>444265.166521243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 customFormat="false" ht="15" hidden="false" customHeight="false" outlineLevel="0" collapsed="false">
      <c r="A718" s="2" t="n">
        <v>4</v>
      </c>
      <c r="B718" s="2" t="s">
        <v>1811</v>
      </c>
      <c r="C718" s="2" t="s">
        <v>1812</v>
      </c>
      <c r="D718" s="2" t="s">
        <v>1808</v>
      </c>
      <c r="E718" s="2" t="s">
        <v>1809</v>
      </c>
      <c r="F718" s="2" t="n">
        <v>389071.407932147</v>
      </c>
      <c r="G718" s="2" t="n">
        <v>0</v>
      </c>
      <c r="H718" s="2" t="n">
        <v>389071.407932147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 customFormat="false" ht="15" hidden="false" customHeight="false" outlineLevel="0" collapsed="false">
      <c r="A719" s="2" t="n">
        <v>4</v>
      </c>
      <c r="B719" s="2" t="s">
        <v>1813</v>
      </c>
      <c r="C719" s="2" t="s">
        <v>1814</v>
      </c>
      <c r="D719" s="2" t="s">
        <v>1808</v>
      </c>
      <c r="E719" s="2" t="s">
        <v>1809</v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 customFormat="false" ht="15" hidden="false" customHeight="false" outlineLevel="0" collapsed="false">
      <c r="A720" s="2" t="n">
        <v>4</v>
      </c>
      <c r="B720" s="2" t="s">
        <v>1815</v>
      </c>
      <c r="C720" s="2" t="s">
        <v>1816</v>
      </c>
      <c r="D720" s="2" t="s">
        <v>1808</v>
      </c>
      <c r="E720" s="2" t="s">
        <v>1809</v>
      </c>
      <c r="F720" s="2" t="n">
        <v>21589.3110890952</v>
      </c>
      <c r="G720" s="2" t="n">
        <v>0</v>
      </c>
      <c r="H720" s="2" t="n">
        <v>21589.3110890952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 customFormat="false" ht="15" hidden="false" customHeight="false" outlineLevel="0" collapsed="false">
      <c r="A721" s="2" t="n">
        <v>3</v>
      </c>
      <c r="B721" s="2" t="s">
        <v>1817</v>
      </c>
      <c r="C721" s="2" t="s">
        <v>1754</v>
      </c>
      <c r="D721" s="2" t="s">
        <v>1808</v>
      </c>
      <c r="E721" s="2" t="s">
        <v>1809</v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 customFormat="false" ht="15" hidden="false" customHeight="false" outlineLevel="0" collapsed="false">
      <c r="A722" s="2" t="n">
        <v>4</v>
      </c>
      <c r="B722" s="2" t="s">
        <v>1818</v>
      </c>
      <c r="C722" s="2" t="s">
        <v>1819</v>
      </c>
      <c r="D722" s="2" t="s">
        <v>1808</v>
      </c>
      <c r="E722" s="2" t="s">
        <v>1809</v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 customFormat="false" ht="15" hidden="false" customHeight="false" outlineLevel="0" collapsed="false">
      <c r="A723" s="2" t="n">
        <v>4</v>
      </c>
      <c r="B723" s="2" t="s">
        <v>1820</v>
      </c>
      <c r="C723" s="2" t="s">
        <v>1821</v>
      </c>
      <c r="D723" s="2" t="s">
        <v>1808</v>
      </c>
      <c r="E723" s="2" t="s">
        <v>1809</v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 customFormat="false" ht="15" hidden="false" customHeight="false" outlineLevel="0" collapsed="false">
      <c r="A724" s="2" t="n">
        <v>3</v>
      </c>
      <c r="B724" s="2" t="s">
        <v>1822</v>
      </c>
      <c r="C724" s="2" t="s">
        <v>1823</v>
      </c>
      <c r="D724" s="2" t="s">
        <v>1808</v>
      </c>
      <c r="E724" s="2" t="s">
        <v>1809</v>
      </c>
      <c r="F724" s="2" t="n">
        <v>141746.328507306</v>
      </c>
      <c r="G724" s="2" t="n">
        <v>0</v>
      </c>
      <c r="H724" s="2" t="n">
        <v>141746.328507306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 customFormat="false" ht="15" hidden="false" customHeight="false" outlineLevel="0" collapsed="false">
      <c r="A725" s="2" t="n">
        <v>4</v>
      </c>
      <c r="B725" s="2" t="s">
        <v>1824</v>
      </c>
      <c r="C725" s="2" t="s">
        <v>1825</v>
      </c>
      <c r="D725" s="2" t="s">
        <v>1808</v>
      </c>
      <c r="E725" s="2" t="s">
        <v>1809</v>
      </c>
      <c r="F725" s="2" t="n">
        <v>33120.4325733323</v>
      </c>
      <c r="G725" s="2" t="n">
        <v>0</v>
      </c>
      <c r="H725" s="2" t="n">
        <v>33120.4325733323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 customFormat="false" ht="15" hidden="false" customHeight="false" outlineLevel="0" collapsed="false">
      <c r="A726" s="2" t="n">
        <v>4</v>
      </c>
      <c r="B726" s="2" t="s">
        <v>1826</v>
      </c>
      <c r="C726" s="2" t="s">
        <v>1827</v>
      </c>
      <c r="D726" s="2" t="s">
        <v>1808</v>
      </c>
      <c r="E726" s="2" t="s">
        <v>1809</v>
      </c>
      <c r="F726" s="2" t="n">
        <v>5777.59567807726</v>
      </c>
      <c r="G726" s="2" t="n">
        <v>0</v>
      </c>
      <c r="H726" s="2" t="n">
        <v>5777.59567807726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 customFormat="false" ht="15" hidden="false" customHeight="false" outlineLevel="0" collapsed="false">
      <c r="A727" s="2" t="n">
        <v>4</v>
      </c>
      <c r="B727" s="2" t="s">
        <v>1828</v>
      </c>
      <c r="C727" s="2" t="s">
        <v>1829</v>
      </c>
      <c r="D727" s="2" t="s">
        <v>1808</v>
      </c>
      <c r="E727" s="2" t="s">
        <v>1809</v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 customFormat="false" ht="15" hidden="false" customHeight="false" outlineLevel="0" collapsed="false">
      <c r="A728" s="2" t="n">
        <v>4</v>
      </c>
      <c r="B728" s="2" t="s">
        <v>1830</v>
      </c>
      <c r="C728" s="2" t="s">
        <v>1831</v>
      </c>
      <c r="D728" s="2" t="s">
        <v>1808</v>
      </c>
      <c r="E728" s="2" t="s">
        <v>1809</v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 customFormat="false" ht="15" hidden="false" customHeight="false" outlineLevel="0" collapsed="false">
      <c r="A729" s="2" t="n">
        <v>4</v>
      </c>
      <c r="B729" s="2" t="s">
        <v>1832</v>
      </c>
      <c r="C729" s="2" t="s">
        <v>1812</v>
      </c>
      <c r="D729" s="2" t="s">
        <v>1808</v>
      </c>
      <c r="E729" s="2" t="s">
        <v>1809</v>
      </c>
      <c r="F729" s="2" t="n">
        <v>92292.0081387582</v>
      </c>
      <c r="G729" s="2" t="n">
        <v>0</v>
      </c>
      <c r="H729" s="2" t="n">
        <v>92292.0081387582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 customFormat="false" ht="15" hidden="false" customHeight="false" outlineLevel="0" collapsed="false">
      <c r="A730" s="2" t="n">
        <v>4</v>
      </c>
      <c r="B730" s="2" t="s">
        <v>1833</v>
      </c>
      <c r="C730" s="2" t="s">
        <v>1834</v>
      </c>
      <c r="D730" s="2" t="s">
        <v>1808</v>
      </c>
      <c r="E730" s="2" t="s">
        <v>1809</v>
      </c>
      <c r="F730" s="2" t="n">
        <v>5202.7822141267</v>
      </c>
      <c r="G730" s="2" t="n">
        <v>0</v>
      </c>
      <c r="H730" s="2" t="n">
        <v>5202.7822141267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 customFormat="false" ht="15" hidden="false" customHeight="false" outlineLevel="0" collapsed="false">
      <c r="A731" s="2" t="n">
        <v>2</v>
      </c>
      <c r="B731" s="2" t="s">
        <v>1835</v>
      </c>
      <c r="C731" s="2" t="s">
        <v>1836</v>
      </c>
      <c r="D731" s="2" t="s">
        <v>1808</v>
      </c>
      <c r="E731" s="2" t="s">
        <v>1809</v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 customFormat="false" ht="15" hidden="false" customHeight="false" outlineLevel="0" collapsed="false">
      <c r="A732" s="2" t="n">
        <v>3</v>
      </c>
      <c r="B732" s="2" t="s">
        <v>1837</v>
      </c>
      <c r="C732" s="2" t="s">
        <v>1838</v>
      </c>
      <c r="D732" s="2" t="s">
        <v>1808</v>
      </c>
      <c r="E732" s="2" t="s">
        <v>1809</v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 customFormat="false" ht="15" hidden="false" customHeight="false" outlineLevel="0" collapsed="false">
      <c r="A733" s="2" t="n">
        <v>4</v>
      </c>
      <c r="B733" s="2" t="s">
        <v>1839</v>
      </c>
      <c r="C733" s="2" t="s">
        <v>1840</v>
      </c>
      <c r="D733" s="2" t="s">
        <v>1808</v>
      </c>
      <c r="E733" s="2" t="s">
        <v>1809</v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 customFormat="false" ht="15" hidden="false" customHeight="false" outlineLevel="0" collapsed="false">
      <c r="A734" s="2" t="n">
        <v>2</v>
      </c>
      <c r="B734" s="2" t="s">
        <v>1841</v>
      </c>
      <c r="C734" s="2" t="s">
        <v>1842</v>
      </c>
      <c r="D734" s="2" t="s">
        <v>1699</v>
      </c>
      <c r="E734" s="2" t="s">
        <v>1568</v>
      </c>
      <c r="F734" s="2" t="n">
        <v>3049384.86395702</v>
      </c>
      <c r="G734" s="2" t="n">
        <v>0</v>
      </c>
      <c r="H734" s="2" t="n">
        <v>3049384.86395702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</v>
      </c>
      <c r="DW734" s="2" t="n">
        <v>79.11</v>
      </c>
      <c r="DX734" s="2" t="n">
        <v>0.03</v>
      </c>
      <c r="DY734" s="2" t="n">
        <v>85.32</v>
      </c>
      <c r="DZ734" s="2" t="n">
        <v>82.06</v>
      </c>
      <c r="EA734" s="2" t="n">
        <v>0.03</v>
      </c>
      <c r="EB734" s="2" t="n">
        <v>93.06</v>
      </c>
      <c r="EC734" s="2" t="n">
        <v>87.93</v>
      </c>
      <c r="ED734" s="2" t="n">
        <v>0.03</v>
      </c>
      <c r="EE734" s="2" t="n">
        <v>96.82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 customFormat="false" ht="15" hidden="false" customHeight="false" outlineLevel="0" collapsed="false">
      <c r="A735" s="2" t="n">
        <v>3</v>
      </c>
      <c r="B735" s="2" t="s">
        <v>1843</v>
      </c>
      <c r="C735" s="2" t="s">
        <v>1844</v>
      </c>
      <c r="D735" s="2" t="s">
        <v>1845</v>
      </c>
      <c r="E735" s="2" t="s">
        <v>1371</v>
      </c>
      <c r="F735" s="2" t="n">
        <v>69478.8294792372</v>
      </c>
      <c r="G735" s="2" t="n">
        <v>0</v>
      </c>
      <c r="H735" s="2" t="n">
        <v>69478.8294792372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</v>
      </c>
      <c r="EC735" s="2" t="n">
        <v>88.92</v>
      </c>
      <c r="ED735" s="2" t="n">
        <v>0</v>
      </c>
      <c r="EE735" s="2" t="n">
        <v>100</v>
      </c>
      <c r="EF735" s="2" t="n">
        <v>94.93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 customFormat="false" ht="15" hidden="false" customHeight="false" outlineLevel="0" collapsed="false">
      <c r="A736" s="2" t="n">
        <v>4</v>
      </c>
      <c r="B736" s="2" t="s">
        <v>1846</v>
      </c>
      <c r="C736" s="2" t="s">
        <v>1847</v>
      </c>
      <c r="D736" s="2" t="s">
        <v>1845</v>
      </c>
      <c r="E736" s="2" t="s">
        <v>1371</v>
      </c>
      <c r="F736" s="2" t="n">
        <v>47655.4916351711</v>
      </c>
      <c r="G736" s="2" t="n">
        <v>0</v>
      </c>
      <c r="H736" s="2" t="n">
        <v>47655.4916351711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</v>
      </c>
      <c r="EC736" s="2" t="n">
        <v>88.92</v>
      </c>
      <c r="ED736" s="2" t="n">
        <v>0</v>
      </c>
      <c r="EE736" s="2" t="n">
        <v>100</v>
      </c>
      <c r="EF736" s="2" t="n">
        <v>94.93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 customFormat="false" ht="15" hidden="false" customHeight="false" outlineLevel="0" collapsed="false">
      <c r="A737" s="2" t="n">
        <v>4</v>
      </c>
      <c r="B737" s="2" t="s">
        <v>1848</v>
      </c>
      <c r="C737" s="2" t="s">
        <v>1849</v>
      </c>
      <c r="D737" s="2" t="s">
        <v>1845</v>
      </c>
      <c r="E737" s="2" t="s">
        <v>1371</v>
      </c>
      <c r="F737" s="2" t="n">
        <v>10961.3750360937</v>
      </c>
      <c r="G737" s="2" t="n">
        <v>0</v>
      </c>
      <c r="H737" s="2" t="n">
        <v>10961.3750360937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</v>
      </c>
      <c r="EC737" s="2" t="n">
        <v>88.92</v>
      </c>
      <c r="ED737" s="2" t="n">
        <v>0</v>
      </c>
      <c r="EE737" s="2" t="n">
        <v>100</v>
      </c>
      <c r="EF737" s="2" t="n">
        <v>94.93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 customFormat="false" ht="15" hidden="false" customHeight="false" outlineLevel="0" collapsed="false">
      <c r="A738" s="2" t="n">
        <v>4</v>
      </c>
      <c r="B738" s="2" t="s">
        <v>1850</v>
      </c>
      <c r="C738" s="2" t="s">
        <v>1851</v>
      </c>
      <c r="D738" s="2" t="s">
        <v>1845</v>
      </c>
      <c r="E738" s="2" t="s">
        <v>1371</v>
      </c>
      <c r="F738" s="2" t="n">
        <v>10861.9628079723</v>
      </c>
      <c r="G738" s="2" t="n">
        <v>0</v>
      </c>
      <c r="H738" s="2" t="n">
        <v>10861.9628079723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</v>
      </c>
      <c r="EC738" s="2" t="n">
        <v>88.92</v>
      </c>
      <c r="ED738" s="2" t="n">
        <v>0</v>
      </c>
      <c r="EE738" s="2" t="n">
        <v>100</v>
      </c>
      <c r="EF738" s="2" t="n">
        <v>94.93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 customFormat="false" ht="15" hidden="false" customHeight="false" outlineLevel="0" collapsed="false">
      <c r="A739" s="2" t="n">
        <v>3</v>
      </c>
      <c r="B739" s="2" t="s">
        <v>1852</v>
      </c>
      <c r="C739" s="2" t="s">
        <v>1853</v>
      </c>
      <c r="D739" s="2" t="s">
        <v>874</v>
      </c>
      <c r="E739" s="2" t="s">
        <v>1854</v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</v>
      </c>
      <c r="DH739" s="2" t="n">
        <v>73.65</v>
      </c>
      <c r="DI739" s="2" t="n">
        <v>0</v>
      </c>
      <c r="DJ739" s="2" t="n">
        <v>73.65</v>
      </c>
      <c r="DK739" s="2" t="n">
        <v>73.65</v>
      </c>
      <c r="DL739" s="2" t="n">
        <v>0</v>
      </c>
      <c r="DM739" s="2" t="n">
        <v>93.79</v>
      </c>
      <c r="DN739" s="2" t="n">
        <v>73.65</v>
      </c>
      <c r="DO739" s="2" t="n">
        <v>0</v>
      </c>
      <c r="DP739" s="2" t="n">
        <v>93.79</v>
      </c>
      <c r="DQ739" s="2" t="n">
        <v>93.79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 customFormat="false" ht="15" hidden="false" customHeight="false" outlineLevel="0" collapsed="false">
      <c r="A740" s="2" t="n">
        <v>4</v>
      </c>
      <c r="B740" s="2" t="s">
        <v>1855</v>
      </c>
      <c r="C740" s="2" t="s">
        <v>1856</v>
      </c>
      <c r="D740" s="2" t="s">
        <v>874</v>
      </c>
      <c r="E740" s="2" t="s">
        <v>1854</v>
      </c>
      <c r="F740" s="2" t="n">
        <v>4048.81346762671</v>
      </c>
      <c r="G740" s="2" t="n">
        <v>0</v>
      </c>
      <c r="H740" s="2" t="n">
        <v>4048.81346762671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</v>
      </c>
      <c r="DH740" s="2" t="n">
        <v>73.65</v>
      </c>
      <c r="DI740" s="2" t="n">
        <v>0</v>
      </c>
      <c r="DJ740" s="2" t="n">
        <v>73.65</v>
      </c>
      <c r="DK740" s="2" t="n">
        <v>73.65</v>
      </c>
      <c r="DL740" s="2" t="n">
        <v>0</v>
      </c>
      <c r="DM740" s="2" t="n">
        <v>93.79</v>
      </c>
      <c r="DN740" s="2" t="n">
        <v>73.65</v>
      </c>
      <c r="DO740" s="2" t="n">
        <v>0</v>
      </c>
      <c r="DP740" s="2" t="n">
        <v>93.79</v>
      </c>
      <c r="DQ740" s="2" t="n">
        <v>93.79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 customFormat="false" ht="15" hidden="false" customHeight="false" outlineLevel="0" collapsed="false">
      <c r="A741" s="2" t="n">
        <v>4</v>
      </c>
      <c r="B741" s="2" t="s">
        <v>1857</v>
      </c>
      <c r="C741" s="2" t="s">
        <v>1858</v>
      </c>
      <c r="D741" s="2" t="s">
        <v>874</v>
      </c>
      <c r="E741" s="2" t="s">
        <v>1854</v>
      </c>
      <c r="F741" s="2" t="n">
        <v>31267.7026673802</v>
      </c>
      <c r="G741" s="2" t="n">
        <v>0</v>
      </c>
      <c r="H741" s="2" t="n">
        <v>31267.7026673802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</v>
      </c>
      <c r="DH741" s="2" t="n">
        <v>73.65</v>
      </c>
      <c r="DI741" s="2" t="n">
        <v>0</v>
      </c>
      <c r="DJ741" s="2" t="n">
        <v>73.65</v>
      </c>
      <c r="DK741" s="2" t="n">
        <v>73.65</v>
      </c>
      <c r="DL741" s="2" t="n">
        <v>0</v>
      </c>
      <c r="DM741" s="2" t="n">
        <v>93.79</v>
      </c>
      <c r="DN741" s="2" t="n">
        <v>73.65</v>
      </c>
      <c r="DO741" s="2" t="n">
        <v>0</v>
      </c>
      <c r="DP741" s="2" t="n">
        <v>93.79</v>
      </c>
      <c r="DQ741" s="2" t="n">
        <v>93.79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 customFormat="false" ht="15" hidden="false" customHeight="false" outlineLevel="0" collapsed="false">
      <c r="A742" s="2" t="n">
        <v>3</v>
      </c>
      <c r="B742" s="2" t="s">
        <v>1859</v>
      </c>
      <c r="C742" s="2" t="s">
        <v>1860</v>
      </c>
      <c r="D742" s="2" t="s">
        <v>1845</v>
      </c>
      <c r="E742" s="2" t="s">
        <v>1568</v>
      </c>
      <c r="F742" s="2" t="n">
        <v>2620490.64507739</v>
      </c>
      <c r="G742" s="2" t="n">
        <v>0</v>
      </c>
      <c r="H742" s="2" t="n">
        <v>2620490.64507739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81.49</v>
      </c>
      <c r="EA742" s="2" t="n">
        <v>0</v>
      </c>
      <c r="EB742" s="2" t="n">
        <v>92.6</v>
      </c>
      <c r="EC742" s="2" t="n">
        <v>87.41</v>
      </c>
      <c r="ED742" s="2" t="n">
        <v>0</v>
      </c>
      <c r="EE742" s="2" t="n">
        <v>96.31</v>
      </c>
      <c r="EF742" s="2" t="n">
        <v>92.6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 customFormat="false" ht="15" hidden="false" customHeight="false" outlineLevel="0" collapsed="false">
      <c r="A743" s="2" t="n">
        <v>4</v>
      </c>
      <c r="B743" s="2" t="s">
        <v>1861</v>
      </c>
      <c r="C743" s="2" t="s">
        <v>1862</v>
      </c>
      <c r="D743" s="2" t="s">
        <v>1845</v>
      </c>
      <c r="E743" s="2" t="s">
        <v>1568</v>
      </c>
      <c r="F743" s="2" t="n">
        <v>25841.4569252039</v>
      </c>
      <c r="G743" s="2" t="n">
        <v>0</v>
      </c>
      <c r="H743" s="2" t="n">
        <v>25841.4569252039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</v>
      </c>
      <c r="DW743" s="2" t="n">
        <v>78.79</v>
      </c>
      <c r="DX743" s="2" t="n">
        <v>0</v>
      </c>
      <c r="DY743" s="2" t="n">
        <v>85.24</v>
      </c>
      <c r="DZ743" s="2" t="n">
        <v>81.85</v>
      </c>
      <c r="EA743" s="2" t="n">
        <v>0</v>
      </c>
      <c r="EB743" s="2" t="n">
        <v>93.31</v>
      </c>
      <c r="EC743" s="2" t="n">
        <v>87.96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 customFormat="false" ht="15" hidden="false" customHeight="false" outlineLevel="0" collapsed="false">
      <c r="A744" s="2" t="n">
        <v>4</v>
      </c>
      <c r="B744" s="2" t="s">
        <v>1863</v>
      </c>
      <c r="C744" s="2" t="s">
        <v>1864</v>
      </c>
      <c r="D744" s="2" t="s">
        <v>1845</v>
      </c>
      <c r="E744" s="2" t="s">
        <v>1568</v>
      </c>
      <c r="F744" s="2" t="n">
        <v>347906.871637809</v>
      </c>
      <c r="G744" s="2" t="n">
        <v>0</v>
      </c>
      <c r="H744" s="2" t="n">
        <v>347906.871637809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 customFormat="false" ht="15" hidden="false" customHeight="false" outlineLevel="0" collapsed="false">
      <c r="A745" s="2" t="n">
        <v>4</v>
      </c>
      <c r="B745" s="2" t="s">
        <v>1865</v>
      </c>
      <c r="C745" s="2" t="s">
        <v>1866</v>
      </c>
      <c r="D745" s="2" t="s">
        <v>1845</v>
      </c>
      <c r="E745" s="2" t="s">
        <v>1568</v>
      </c>
      <c r="F745" s="2" t="n">
        <v>62143.0935167689</v>
      </c>
      <c r="G745" s="2" t="n">
        <v>0</v>
      </c>
      <c r="H745" s="2" t="n">
        <v>62143.0935167689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 customFormat="false" ht="15" hidden="false" customHeight="false" outlineLevel="0" collapsed="false">
      <c r="A746" s="2" t="n">
        <v>4</v>
      </c>
      <c r="B746" s="2" t="s">
        <v>1867</v>
      </c>
      <c r="C746" s="2" t="s">
        <v>1868</v>
      </c>
      <c r="D746" s="2" t="s">
        <v>1845</v>
      </c>
      <c r="E746" s="2" t="s">
        <v>1568</v>
      </c>
      <c r="F746" s="2" t="n">
        <v>51260.445757376</v>
      </c>
      <c r="G746" s="2" t="n">
        <v>0</v>
      </c>
      <c r="H746" s="2" t="n">
        <v>51260.445757376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 customFormat="false" ht="15" hidden="false" customHeight="false" outlineLevel="0" collapsed="false">
      <c r="A747" s="2" t="n">
        <v>4</v>
      </c>
      <c r="B747" s="2" t="s">
        <v>1869</v>
      </c>
      <c r="C747" s="2" t="s">
        <v>1870</v>
      </c>
      <c r="D747" s="2" t="s">
        <v>1845</v>
      </c>
      <c r="E747" s="2" t="s">
        <v>1568</v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 customFormat="false" ht="15" hidden="false" customHeight="false" outlineLevel="0" collapsed="false">
      <c r="A748" s="2" t="n">
        <v>4</v>
      </c>
      <c r="B748" s="2" t="s">
        <v>1871</v>
      </c>
      <c r="C748" s="2" t="s">
        <v>1872</v>
      </c>
      <c r="D748" s="2" t="s">
        <v>1845</v>
      </c>
      <c r="E748" s="2" t="s">
        <v>1568</v>
      </c>
      <c r="F748" s="2" t="n">
        <v>75964.6019005886</v>
      </c>
      <c r="G748" s="2" t="n">
        <v>0</v>
      </c>
      <c r="H748" s="2" t="n">
        <v>75964.6019005886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 customFormat="false" ht="15" hidden="false" customHeight="false" outlineLevel="0" collapsed="false">
      <c r="A749" s="2" t="n">
        <v>4</v>
      </c>
      <c r="B749" s="2" t="s">
        <v>1873</v>
      </c>
      <c r="C749" s="2" t="s">
        <v>1874</v>
      </c>
      <c r="D749" s="2" t="s">
        <v>1845</v>
      </c>
      <c r="E749" s="2" t="s">
        <v>1568</v>
      </c>
      <c r="F749" s="2" t="n">
        <v>108033.941770867</v>
      </c>
      <c r="G749" s="2" t="n">
        <v>0</v>
      </c>
      <c r="H749" s="2" t="n">
        <v>108033.941770867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 customFormat="false" ht="15" hidden="false" customHeight="false" outlineLevel="0" collapsed="false">
      <c r="A750" s="2" t="n">
        <v>4</v>
      </c>
      <c r="B750" s="2" t="s">
        <v>1875</v>
      </c>
      <c r="C750" s="2" t="s">
        <v>1876</v>
      </c>
      <c r="D750" s="2" t="s">
        <v>1845</v>
      </c>
      <c r="E750" s="2" t="s">
        <v>1568</v>
      </c>
      <c r="F750" s="2" t="n">
        <v>1885298.23356878</v>
      </c>
      <c r="G750" s="2" t="n">
        <v>0</v>
      </c>
      <c r="H750" s="2" t="n">
        <v>1885298.23356878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 customFormat="false" ht="15" hidden="false" customHeight="false" outlineLevel="0" collapsed="false">
      <c r="A751" s="2" t="n">
        <v>3</v>
      </c>
      <c r="B751" s="2" t="s">
        <v>1877</v>
      </c>
      <c r="C751" s="2" t="s">
        <v>1878</v>
      </c>
      <c r="D751" s="2" t="s">
        <v>1699</v>
      </c>
      <c r="E751" s="2" t="s">
        <v>1700</v>
      </c>
      <c r="F751" s="2" t="n">
        <v>287589.00156</v>
      </c>
      <c r="G751" s="2" t="n">
        <v>0</v>
      </c>
      <c r="H751" s="2" t="n">
        <v>287589.00156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</v>
      </c>
      <c r="DT751" s="2" t="n">
        <v>68.58</v>
      </c>
      <c r="DU751" s="2" t="n">
        <v>0.36</v>
      </c>
      <c r="DV751" s="2" t="n">
        <v>81.01</v>
      </c>
      <c r="DW751" s="2" t="n">
        <v>79.38</v>
      </c>
      <c r="DX751" s="2" t="n">
        <v>0.36</v>
      </c>
      <c r="DY751" s="2" t="n">
        <v>86.46</v>
      </c>
      <c r="DZ751" s="2" t="n">
        <v>82.8</v>
      </c>
      <c r="EA751" s="2" t="n">
        <v>0.36</v>
      </c>
      <c r="EB751" s="2" t="n">
        <v>95.1</v>
      </c>
      <c r="EC751" s="2" t="n">
        <v>89.41</v>
      </c>
      <c r="ED751" s="2" t="n">
        <v>0.36</v>
      </c>
      <c r="EE751" s="2" t="n">
        <v>99.9</v>
      </c>
      <c r="EF751" s="2" t="n">
        <v>95.1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 customFormat="false" ht="15" hidden="false" customHeight="false" outlineLevel="0" collapsed="false">
      <c r="A752" s="2" t="n">
        <v>4</v>
      </c>
      <c r="B752" s="2" t="s">
        <v>1879</v>
      </c>
      <c r="C752" s="2" t="s">
        <v>1880</v>
      </c>
      <c r="D752" s="2" t="s">
        <v>1845</v>
      </c>
      <c r="E752" s="2" t="s">
        <v>1371</v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</v>
      </c>
      <c r="EC752" s="2" t="n">
        <v>88.92</v>
      </c>
      <c r="ED752" s="2" t="n">
        <v>0</v>
      </c>
      <c r="EE752" s="2" t="n">
        <v>100</v>
      </c>
      <c r="EF752" s="2" t="n">
        <v>94.93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 customFormat="false" ht="15" hidden="false" customHeight="false" outlineLevel="0" collapsed="false">
      <c r="A753" s="2" t="n">
        <v>4</v>
      </c>
      <c r="B753" s="2" t="s">
        <v>1881</v>
      </c>
      <c r="C753" s="2" t="s">
        <v>1882</v>
      </c>
      <c r="D753" s="2" t="s">
        <v>1699</v>
      </c>
      <c r="E753" s="2" t="s">
        <v>1700</v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69.6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 customFormat="false" ht="15" hidden="false" customHeight="false" outlineLevel="0" collapsed="false">
      <c r="A754" s="2" t="n">
        <v>3</v>
      </c>
      <c r="B754" s="2" t="s">
        <v>1883</v>
      </c>
      <c r="C754" s="2" t="s">
        <v>1884</v>
      </c>
      <c r="D754" s="2" t="s">
        <v>1567</v>
      </c>
      <c r="E754" s="2" t="s">
        <v>1391</v>
      </c>
      <c r="F754" s="2" t="n">
        <v>1087.16330558752</v>
      </c>
      <c r="G754" s="2" t="n">
        <v>0</v>
      </c>
      <c r="H754" s="2" t="n">
        <v>1087.16330558752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 customFormat="false" ht="15" hidden="false" customHeight="false" outlineLevel="0" collapsed="false">
      <c r="A755" s="2" t="n">
        <v>4</v>
      </c>
      <c r="B755" s="2" t="s">
        <v>1885</v>
      </c>
      <c r="C755" s="2" t="s">
        <v>1886</v>
      </c>
      <c r="D755" s="2" t="s">
        <v>1567</v>
      </c>
      <c r="E755" s="2" t="s">
        <v>1391</v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 customFormat="false" ht="15" hidden="false" customHeight="false" outlineLevel="0" collapsed="false">
      <c r="A756" s="2" t="n">
        <v>4</v>
      </c>
      <c r="B756" s="2" t="s">
        <v>1887</v>
      </c>
      <c r="C756" s="2" t="s">
        <v>1888</v>
      </c>
      <c r="D756" s="2" t="s">
        <v>1567</v>
      </c>
      <c r="E756" s="2" t="s">
        <v>1391</v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 customFormat="false" ht="15" hidden="false" customHeight="false" outlineLevel="0" collapsed="false">
      <c r="A757" s="2" t="n">
        <v>4</v>
      </c>
      <c r="B757" s="2" t="s">
        <v>1889</v>
      </c>
      <c r="C757" s="2" t="s">
        <v>1890</v>
      </c>
      <c r="D757" s="2" t="s">
        <v>1567</v>
      </c>
      <c r="E757" s="2" t="s">
        <v>1391</v>
      </c>
      <c r="F757" s="2" t="n">
        <v>537.8304</v>
      </c>
      <c r="G757" s="2" t="n">
        <v>0</v>
      </c>
      <c r="H757" s="2" t="n">
        <v>537.8304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 customFormat="false" ht="15" hidden="false" customHeight="false" outlineLevel="0" collapsed="false">
      <c r="A758" s="2" t="n">
        <v>3</v>
      </c>
      <c r="B758" s="2" t="s">
        <v>1891</v>
      </c>
      <c r="C758" s="2" t="s">
        <v>842</v>
      </c>
      <c r="D758" s="2" t="s">
        <v>1892</v>
      </c>
      <c r="E758" s="2" t="s">
        <v>1391</v>
      </c>
      <c r="F758" s="2" t="n">
        <v>35422.7083997972</v>
      </c>
      <c r="G758" s="2" t="n">
        <v>0</v>
      </c>
      <c r="H758" s="2" t="n">
        <v>35422.7083997972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 customFormat="false" ht="15" hidden="false" customHeight="false" outlineLevel="0" collapsed="false">
      <c r="A759" s="2" t="n">
        <v>4</v>
      </c>
      <c r="B759" s="2" t="s">
        <v>1893</v>
      </c>
      <c r="C759" s="2" t="s">
        <v>1894</v>
      </c>
      <c r="D759" s="2" t="s">
        <v>1892</v>
      </c>
      <c r="E759" s="2" t="s">
        <v>1391</v>
      </c>
      <c r="F759" s="2" t="n">
        <v>7161.8752</v>
      </c>
      <c r="G759" s="2" t="n">
        <v>0</v>
      </c>
      <c r="H759" s="2" t="n">
        <v>7161.8752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 customFormat="false" ht="15" hidden="false" customHeight="false" outlineLevel="0" collapsed="false">
      <c r="A760" s="2" t="n">
        <v>4</v>
      </c>
      <c r="B760" s="2" t="s">
        <v>1895</v>
      </c>
      <c r="C760" s="2" t="s">
        <v>1896</v>
      </c>
      <c r="D760" s="2" t="s">
        <v>1892</v>
      </c>
      <c r="E760" s="2" t="s">
        <v>1391</v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 customFormat="false" ht="15" hidden="false" customHeight="false" outlineLevel="0" collapsed="false">
      <c r="A761" s="2" t="n">
        <v>4</v>
      </c>
      <c r="B761" s="2" t="s">
        <v>1897</v>
      </c>
      <c r="C761" s="2" t="s">
        <v>1898</v>
      </c>
      <c r="D761" s="2" t="s">
        <v>1892</v>
      </c>
      <c r="E761" s="2" t="s">
        <v>1391</v>
      </c>
      <c r="F761" s="2" t="n">
        <v>889.493199797221</v>
      </c>
      <c r="G761" s="2" t="n">
        <v>0</v>
      </c>
      <c r="H761" s="2" t="n">
        <v>889.493199797221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 customFormat="false" ht="15" hidden="false" customHeight="false" outlineLevel="0" collapsed="false">
      <c r="A762" s="2" t="n">
        <v>2</v>
      </c>
      <c r="B762" s="2" t="s">
        <v>1899</v>
      </c>
      <c r="C762" s="2" t="s">
        <v>1900</v>
      </c>
      <c r="D762" s="2" t="s">
        <v>1901</v>
      </c>
      <c r="E762" s="2" t="s">
        <v>1462</v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 customFormat="false" ht="15" hidden="false" customHeight="false" outlineLevel="0" collapsed="false">
      <c r="A763" s="2" t="n">
        <v>3</v>
      </c>
      <c r="B763" s="2" t="s">
        <v>1902</v>
      </c>
      <c r="C763" s="2" t="s">
        <v>1903</v>
      </c>
      <c r="D763" s="2" t="s">
        <v>1901</v>
      </c>
      <c r="E763" s="2" t="s">
        <v>1462</v>
      </c>
      <c r="F763" s="2" t="n">
        <v>940291.56854707</v>
      </c>
      <c r="G763" s="2" t="n">
        <v>0</v>
      </c>
      <c r="H763" s="2" t="n">
        <v>940291.56854707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 customFormat="false" ht="15" hidden="false" customHeight="false" outlineLevel="0" collapsed="false">
      <c r="A764" s="2" t="n">
        <v>4</v>
      </c>
      <c r="B764" s="2" t="s">
        <v>1904</v>
      </c>
      <c r="C764" s="2" t="s">
        <v>1903</v>
      </c>
      <c r="D764" s="2" t="s">
        <v>1901</v>
      </c>
      <c r="E764" s="2" t="s">
        <v>1462</v>
      </c>
      <c r="F764" s="2" t="n">
        <v>269032.399437159</v>
      </c>
      <c r="G764" s="2" t="n">
        <v>0</v>
      </c>
      <c r="H764" s="2" t="n">
        <v>269032.399437159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 customFormat="false" ht="15" hidden="false" customHeight="false" outlineLevel="0" collapsed="false">
      <c r="A765" s="2" t="n">
        <v>4</v>
      </c>
      <c r="B765" s="2" t="s">
        <v>1905</v>
      </c>
      <c r="C765" s="2" t="s">
        <v>1906</v>
      </c>
      <c r="D765" s="2" t="s">
        <v>1901</v>
      </c>
      <c r="E765" s="2" t="s">
        <v>1462</v>
      </c>
      <c r="F765" s="2" t="n">
        <v>201237.538254374</v>
      </c>
      <c r="G765" s="2" t="n">
        <v>0</v>
      </c>
      <c r="H765" s="2" t="n">
        <v>201237.538254374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 customFormat="false" ht="15" hidden="false" customHeight="false" outlineLevel="0" collapsed="false">
      <c r="A766" s="2" t="n">
        <v>4</v>
      </c>
      <c r="B766" s="2" t="s">
        <v>1907</v>
      </c>
      <c r="C766" s="2" t="s">
        <v>1908</v>
      </c>
      <c r="D766" s="2" t="s">
        <v>1901</v>
      </c>
      <c r="E766" s="2" t="s">
        <v>1462</v>
      </c>
      <c r="F766" s="2" t="n">
        <v>239421.373847769</v>
      </c>
      <c r="G766" s="2" t="n">
        <v>0</v>
      </c>
      <c r="H766" s="2" t="n">
        <v>239421.373847769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 customFormat="false" ht="15" hidden="false" customHeight="false" outlineLevel="0" collapsed="false">
      <c r="A767" s="2" t="n">
        <v>4</v>
      </c>
      <c r="B767" s="2" t="s">
        <v>1909</v>
      </c>
      <c r="C767" s="2" t="s">
        <v>1910</v>
      </c>
      <c r="D767" s="2" t="s">
        <v>1901</v>
      </c>
      <c r="E767" s="2" t="s">
        <v>1462</v>
      </c>
      <c r="F767" s="2" t="n">
        <v>20034.9032954993</v>
      </c>
      <c r="G767" s="2" t="n">
        <v>0</v>
      </c>
      <c r="H767" s="2" t="n">
        <v>20034.9032954993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 customFormat="false" ht="15" hidden="false" customHeight="false" outlineLevel="0" collapsed="false">
      <c r="A768" s="2" t="n">
        <v>4</v>
      </c>
      <c r="B768" s="2" t="s">
        <v>1911</v>
      </c>
      <c r="C768" s="2" t="s">
        <v>1912</v>
      </c>
      <c r="D768" s="2" t="s">
        <v>1901</v>
      </c>
      <c r="E768" s="2" t="s">
        <v>1462</v>
      </c>
      <c r="F768" s="2" t="n">
        <v>154470.517995875</v>
      </c>
      <c r="G768" s="2" t="n">
        <v>0</v>
      </c>
      <c r="H768" s="2" t="n">
        <v>154470.517995875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 customFormat="false" ht="15" hidden="false" customHeight="false" outlineLevel="0" collapsed="false">
      <c r="A769" s="2" t="n">
        <v>4</v>
      </c>
      <c r="B769" s="2" t="s">
        <v>1913</v>
      </c>
      <c r="C769" s="2" t="s">
        <v>1914</v>
      </c>
      <c r="D769" s="2" t="s">
        <v>1901</v>
      </c>
      <c r="E769" s="2" t="s">
        <v>1462</v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 customFormat="false" ht="15" hidden="false" customHeight="false" outlineLevel="0" collapsed="false">
      <c r="A770" s="2" t="n">
        <v>4</v>
      </c>
      <c r="B770" s="2" t="s">
        <v>1915</v>
      </c>
      <c r="C770" s="2" t="s">
        <v>1916</v>
      </c>
      <c r="D770" s="2" t="s">
        <v>1901</v>
      </c>
      <c r="E770" s="2" t="s">
        <v>1462</v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 customFormat="false" ht="15" hidden="false" customHeight="false" outlineLevel="0" collapsed="false">
      <c r="A771" s="2" t="n">
        <v>4</v>
      </c>
      <c r="B771" s="2" t="s">
        <v>1917</v>
      </c>
      <c r="C771" s="2" t="s">
        <v>1918</v>
      </c>
      <c r="D771" s="2" t="s">
        <v>1901</v>
      </c>
      <c r="E771" s="2" t="s">
        <v>1462</v>
      </c>
      <c r="F771" s="2" t="n">
        <v>12864.8357163934</v>
      </c>
      <c r="G771" s="2" t="n">
        <v>0</v>
      </c>
      <c r="H771" s="2" t="n">
        <v>12864.8357163934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 customFormat="false" ht="15" hidden="false" customHeight="false" outlineLevel="0" collapsed="false">
      <c r="A772" s="2" t="n">
        <v>3</v>
      </c>
      <c r="B772" s="2" t="s">
        <v>1919</v>
      </c>
      <c r="C772" s="2" t="s">
        <v>1920</v>
      </c>
      <c r="D772" s="2" t="s">
        <v>1901</v>
      </c>
      <c r="E772" s="2" t="s">
        <v>1462</v>
      </c>
      <c r="F772" s="2" t="n">
        <v>39179.6065708463</v>
      </c>
      <c r="G772" s="2" t="n">
        <v>0</v>
      </c>
      <c r="H772" s="2" t="n">
        <v>39179.6065708463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 customFormat="false" ht="15" hidden="false" customHeight="false" outlineLevel="0" collapsed="false">
      <c r="A773" s="2" t="n">
        <v>4</v>
      </c>
      <c r="B773" s="2" t="s">
        <v>1921</v>
      </c>
      <c r="C773" s="2" t="s">
        <v>1922</v>
      </c>
      <c r="D773" s="2" t="s">
        <v>1901</v>
      </c>
      <c r="E773" s="2" t="s">
        <v>1462</v>
      </c>
      <c r="F773" s="2" t="n">
        <v>22429.6140677109</v>
      </c>
      <c r="G773" s="2" t="n">
        <v>0</v>
      </c>
      <c r="H773" s="2" t="n">
        <v>22429.6140677109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 customFormat="false" ht="15" hidden="false" customHeight="false" outlineLevel="0" collapsed="false">
      <c r="A774" s="2" t="n">
        <v>4</v>
      </c>
      <c r="B774" s="2" t="s">
        <v>1923</v>
      </c>
      <c r="C774" s="2" t="s">
        <v>1924</v>
      </c>
      <c r="D774" s="2" t="s">
        <v>1901</v>
      </c>
      <c r="E774" s="2" t="s">
        <v>1462</v>
      </c>
      <c r="F774" s="2" t="n">
        <v>5495.28776105124</v>
      </c>
      <c r="G774" s="2" t="n">
        <v>0</v>
      </c>
      <c r="H774" s="2" t="n">
        <v>5495.28776105124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 customFormat="false" ht="15" hidden="false" customHeight="false" outlineLevel="0" collapsed="false">
      <c r="A775" s="2" t="n">
        <v>4</v>
      </c>
      <c r="B775" s="2" t="s">
        <v>1925</v>
      </c>
      <c r="C775" s="2" t="s">
        <v>1926</v>
      </c>
      <c r="D775" s="2" t="s">
        <v>1901</v>
      </c>
      <c r="E775" s="2" t="s">
        <v>1462</v>
      </c>
      <c r="F775" s="2" t="n">
        <v>8758.11486917541</v>
      </c>
      <c r="G775" s="2" t="n">
        <v>0</v>
      </c>
      <c r="H775" s="2" t="n">
        <v>8758.11486917541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 customFormat="false" ht="15" hidden="false" customHeight="false" outlineLevel="0" collapsed="false">
      <c r="A776" s="2" t="n">
        <v>4</v>
      </c>
      <c r="B776" s="2" t="s">
        <v>1927</v>
      </c>
      <c r="C776" s="2" t="s">
        <v>1914</v>
      </c>
      <c r="D776" s="2" t="s">
        <v>1901</v>
      </c>
      <c r="E776" s="2" t="s">
        <v>1462</v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 customFormat="false" ht="15" hidden="false" customHeight="false" outlineLevel="0" collapsed="false">
      <c r="A777" s="2" t="n">
        <v>4</v>
      </c>
      <c r="B777" s="2" t="s">
        <v>1928</v>
      </c>
      <c r="C777" s="2" t="s">
        <v>1916</v>
      </c>
      <c r="D777" s="2" t="s">
        <v>1901</v>
      </c>
      <c r="E777" s="2" t="s">
        <v>1462</v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 customFormat="false" ht="15" hidden="false" customHeight="false" outlineLevel="0" collapsed="false">
      <c r="A778" s="2" t="n">
        <v>4</v>
      </c>
      <c r="B778" s="2" t="s">
        <v>1929</v>
      </c>
      <c r="C778" s="2" t="s">
        <v>1918</v>
      </c>
      <c r="D778" s="2" t="s">
        <v>1901</v>
      </c>
      <c r="E778" s="2" t="s">
        <v>1462</v>
      </c>
      <c r="F778" s="2" t="n">
        <v>406.589872908748</v>
      </c>
      <c r="G778" s="2" t="n">
        <v>0</v>
      </c>
      <c r="H778" s="2" t="n">
        <v>406.589872908748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 customFormat="false" ht="15" hidden="false" customHeight="false" outlineLevel="0" collapsed="false">
      <c r="A779" s="2" t="n">
        <v>3</v>
      </c>
      <c r="B779" s="2" t="s">
        <v>1930</v>
      </c>
      <c r="C779" s="2" t="s">
        <v>1931</v>
      </c>
      <c r="D779" s="2" t="s">
        <v>1901</v>
      </c>
      <c r="E779" s="2" t="s">
        <v>1462</v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 customFormat="false" ht="15" hidden="false" customHeight="false" outlineLevel="0" collapsed="false">
      <c r="A780" s="2" t="n">
        <v>4</v>
      </c>
      <c r="B780" s="2" t="s">
        <v>1932</v>
      </c>
      <c r="C780" s="2" t="s">
        <v>1931</v>
      </c>
      <c r="D780" s="2" t="s">
        <v>1901</v>
      </c>
      <c r="E780" s="2" t="s">
        <v>1462</v>
      </c>
      <c r="F780" s="2" t="n">
        <v>47775.0725592252</v>
      </c>
      <c r="G780" s="2" t="n">
        <v>0</v>
      </c>
      <c r="H780" s="2" t="n">
        <v>47775.0725592252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 customFormat="false" ht="15" hidden="false" customHeight="false" outlineLevel="0" collapsed="false">
      <c r="A781" s="2" t="n">
        <v>4</v>
      </c>
      <c r="B781" s="2" t="s">
        <v>1933</v>
      </c>
      <c r="C781" s="2" t="s">
        <v>1916</v>
      </c>
      <c r="D781" s="2" t="s">
        <v>1901</v>
      </c>
      <c r="E781" s="2" t="s">
        <v>1462</v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 customFormat="false" ht="15" hidden="false" customHeight="false" outlineLevel="0" collapsed="false">
      <c r="A782" s="2" t="n">
        <v>4</v>
      </c>
      <c r="B782" s="2" t="s">
        <v>1934</v>
      </c>
      <c r="C782" s="2" t="s">
        <v>1918</v>
      </c>
      <c r="D782" s="2" t="s">
        <v>1901</v>
      </c>
      <c r="E782" s="2" t="s">
        <v>1462</v>
      </c>
      <c r="F782" s="2" t="n">
        <v>581.315034850436</v>
      </c>
      <c r="G782" s="2" t="n">
        <v>0</v>
      </c>
      <c r="H782" s="2" t="n">
        <v>581.315034850436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 customFormat="false" ht="15" hidden="false" customHeight="false" outlineLevel="0" collapsed="false">
      <c r="A783" s="2" t="n">
        <v>3</v>
      </c>
      <c r="B783" s="2" t="s">
        <v>1935</v>
      </c>
      <c r="C783" s="2" t="s">
        <v>1936</v>
      </c>
      <c r="D783" s="2" t="s">
        <v>1901</v>
      </c>
      <c r="E783" s="2" t="s">
        <v>1462</v>
      </c>
      <c r="F783" s="2" t="n">
        <v>255738.836691624</v>
      </c>
      <c r="G783" s="2" t="n">
        <v>0</v>
      </c>
      <c r="H783" s="2" t="n">
        <v>255738.836691624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 customFormat="false" ht="15" hidden="false" customHeight="false" outlineLevel="0" collapsed="false">
      <c r="A784" s="2" t="n">
        <v>4</v>
      </c>
      <c r="B784" s="2" t="s">
        <v>1937</v>
      </c>
      <c r="C784" s="2" t="s">
        <v>1936</v>
      </c>
      <c r="D784" s="2" t="s">
        <v>1901</v>
      </c>
      <c r="E784" s="2" t="s">
        <v>1462</v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 customFormat="false" ht="15" hidden="false" customHeight="false" outlineLevel="0" collapsed="false">
      <c r="A785" s="2" t="n">
        <v>4</v>
      </c>
      <c r="B785" s="2" t="s">
        <v>1938</v>
      </c>
      <c r="C785" s="2" t="s">
        <v>1939</v>
      </c>
      <c r="D785" s="2" t="s">
        <v>1901</v>
      </c>
      <c r="E785" s="2" t="s">
        <v>1462</v>
      </c>
      <c r="F785" s="2" t="n">
        <v>38833.4179490415</v>
      </c>
      <c r="G785" s="2" t="n">
        <v>0</v>
      </c>
      <c r="H785" s="2" t="n">
        <v>38833.4179490415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 customFormat="false" ht="15" hidden="false" customHeight="false" outlineLevel="0" collapsed="false">
      <c r="A786" s="2" t="n">
        <v>4</v>
      </c>
      <c r="B786" s="2" t="s">
        <v>1940</v>
      </c>
      <c r="C786" s="2" t="s">
        <v>1941</v>
      </c>
      <c r="D786" s="2" t="s">
        <v>1901</v>
      </c>
      <c r="E786" s="2" t="s">
        <v>1462</v>
      </c>
      <c r="F786" s="2" t="n">
        <v>52130.3359217372</v>
      </c>
      <c r="G786" s="2" t="n">
        <v>0</v>
      </c>
      <c r="H786" s="2" t="n">
        <v>52130.3359217372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 customFormat="false" ht="15" hidden="false" customHeight="false" outlineLevel="0" collapsed="false">
      <c r="A787" s="2" t="n">
        <v>4</v>
      </c>
      <c r="B787" s="2" t="s">
        <v>1942</v>
      </c>
      <c r="C787" s="2" t="s">
        <v>1914</v>
      </c>
      <c r="D787" s="2" t="s">
        <v>1901</v>
      </c>
      <c r="E787" s="2" t="s">
        <v>1462</v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 customFormat="false" ht="15" hidden="false" customHeight="false" outlineLevel="0" collapsed="false">
      <c r="A788" s="2" t="n">
        <v>4</v>
      </c>
      <c r="B788" s="2" t="s">
        <v>1943</v>
      </c>
      <c r="C788" s="2" t="s">
        <v>1916</v>
      </c>
      <c r="D788" s="2" t="s">
        <v>1901</v>
      </c>
      <c r="E788" s="2" t="s">
        <v>1462</v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 customFormat="false" ht="15" hidden="false" customHeight="false" outlineLevel="0" collapsed="false">
      <c r="A789" s="2" t="n">
        <v>4</v>
      </c>
      <c r="B789" s="2" t="s">
        <v>1944</v>
      </c>
      <c r="C789" s="2" t="s">
        <v>1918</v>
      </c>
      <c r="D789" s="2" t="s">
        <v>1901</v>
      </c>
      <c r="E789" s="2" t="s">
        <v>1462</v>
      </c>
      <c r="F789" s="2" t="n">
        <v>1855.21490255585</v>
      </c>
      <c r="G789" s="2" t="n">
        <v>0</v>
      </c>
      <c r="H789" s="2" t="n">
        <v>1855.21490255585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 customFormat="false" ht="15" hidden="false" customHeight="false" outlineLevel="0" collapsed="false">
      <c r="A790" s="2" t="n">
        <v>3</v>
      </c>
      <c r="B790" s="2" t="s">
        <v>1945</v>
      </c>
      <c r="C790" s="2" t="s">
        <v>1946</v>
      </c>
      <c r="D790" s="2" t="s">
        <v>1901</v>
      </c>
      <c r="E790" s="2" t="s">
        <v>1462</v>
      </c>
      <c r="F790" s="2" t="n">
        <v>16300.5833149628</v>
      </c>
      <c r="G790" s="2" t="n">
        <v>0</v>
      </c>
      <c r="H790" s="2" t="n">
        <v>16300.5833149628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 customFormat="false" ht="15" hidden="false" customHeight="false" outlineLevel="0" collapsed="false">
      <c r="A791" s="2" t="n">
        <v>4</v>
      </c>
      <c r="B791" s="2" t="s">
        <v>1947</v>
      </c>
      <c r="C791" s="2" t="s">
        <v>1946</v>
      </c>
      <c r="D791" s="2" t="s">
        <v>1901</v>
      </c>
      <c r="E791" s="2" t="s">
        <v>1462</v>
      </c>
      <c r="F791" s="2" t="n">
        <v>9899.24903423515</v>
      </c>
      <c r="G791" s="2" t="n">
        <v>0</v>
      </c>
      <c r="H791" s="2" t="n">
        <v>9899.24903423515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 customFormat="false" ht="15" hidden="false" customHeight="false" outlineLevel="0" collapsed="false">
      <c r="A792" s="2" t="n">
        <v>4</v>
      </c>
      <c r="B792" s="2" t="s">
        <v>1948</v>
      </c>
      <c r="C792" s="2" t="s">
        <v>1949</v>
      </c>
      <c r="D792" s="2" t="s">
        <v>1901</v>
      </c>
      <c r="E792" s="2" t="s">
        <v>1462</v>
      </c>
      <c r="F792" s="2" t="n">
        <v>426.499323406291</v>
      </c>
      <c r="G792" s="2" t="n">
        <v>0</v>
      </c>
      <c r="H792" s="2" t="n">
        <v>426.499323406291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 customFormat="false" ht="15" hidden="false" customHeight="false" outlineLevel="0" collapsed="false">
      <c r="A793" s="2" t="n">
        <v>4</v>
      </c>
      <c r="B793" s="2" t="s">
        <v>1950</v>
      </c>
      <c r="C793" s="2" t="s">
        <v>1951</v>
      </c>
      <c r="D793" s="2" t="s">
        <v>1901</v>
      </c>
      <c r="E793" s="2" t="s">
        <v>1462</v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 customFormat="false" ht="15" hidden="false" customHeight="false" outlineLevel="0" collapsed="false">
      <c r="A794" s="2" t="n">
        <v>4</v>
      </c>
      <c r="B794" s="2" t="s">
        <v>1952</v>
      </c>
      <c r="C794" s="2" t="s">
        <v>1953</v>
      </c>
      <c r="D794" s="2" t="s">
        <v>1901</v>
      </c>
      <c r="E794" s="2" t="s">
        <v>1462</v>
      </c>
      <c r="F794" s="2" t="n">
        <v>2405.61182352536</v>
      </c>
      <c r="G794" s="2" t="n">
        <v>0</v>
      </c>
      <c r="H794" s="2" t="n">
        <v>2405.61182352536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 customFormat="false" ht="15" hidden="false" customHeight="false" outlineLevel="0" collapsed="false">
      <c r="A795" s="2" t="n">
        <v>4</v>
      </c>
      <c r="B795" s="2" t="s">
        <v>1954</v>
      </c>
      <c r="C795" s="2" t="s">
        <v>1914</v>
      </c>
      <c r="D795" s="2" t="s">
        <v>1901</v>
      </c>
      <c r="E795" s="2" t="s">
        <v>1462</v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 customFormat="false" ht="15" hidden="false" customHeight="false" outlineLevel="0" collapsed="false">
      <c r="A796" s="2" t="n">
        <v>4</v>
      </c>
      <c r="B796" s="2" t="s">
        <v>1955</v>
      </c>
      <c r="C796" s="2" t="s">
        <v>1916</v>
      </c>
      <c r="D796" s="2" t="s">
        <v>1901</v>
      </c>
      <c r="E796" s="2" t="s">
        <v>1462</v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 customFormat="false" ht="15" hidden="false" customHeight="false" outlineLevel="0" collapsed="false">
      <c r="A797" s="2" t="n">
        <v>4</v>
      </c>
      <c r="B797" s="2" t="s">
        <v>1956</v>
      </c>
      <c r="C797" s="2" t="s">
        <v>1918</v>
      </c>
      <c r="D797" s="2" t="s">
        <v>1901</v>
      </c>
      <c r="E797" s="2" t="s">
        <v>1462</v>
      </c>
      <c r="F797" s="2" t="n">
        <v>222.617277155056</v>
      </c>
      <c r="G797" s="2" t="n">
        <v>0</v>
      </c>
      <c r="H797" s="2" t="n">
        <v>222.617277155056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 customFormat="false" ht="15" hidden="false" customHeight="false" outlineLevel="0" collapsed="false">
      <c r="A798" s="2" t="n">
        <v>3</v>
      </c>
      <c r="B798" s="2" t="s">
        <v>1957</v>
      </c>
      <c r="C798" s="2" t="s">
        <v>1958</v>
      </c>
      <c r="D798" s="2" t="s">
        <v>1901</v>
      </c>
      <c r="E798" s="2" t="s">
        <v>1462</v>
      </c>
      <c r="F798" s="2" t="n">
        <v>9390.33100488371</v>
      </c>
      <c r="G798" s="2" t="n">
        <v>0</v>
      </c>
      <c r="H798" s="2" t="n">
        <v>9390.33100488371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 customFormat="false" ht="15" hidden="false" customHeight="false" outlineLevel="0" collapsed="false">
      <c r="A799" s="2" t="n">
        <v>4</v>
      </c>
      <c r="B799" s="2" t="s">
        <v>1959</v>
      </c>
      <c r="C799" s="2" t="s">
        <v>1958</v>
      </c>
      <c r="D799" s="2" t="s">
        <v>1901</v>
      </c>
      <c r="E799" s="2" t="s">
        <v>1462</v>
      </c>
      <c r="F799" s="2" t="n">
        <v>4293.03487920147</v>
      </c>
      <c r="G799" s="2" t="n">
        <v>0</v>
      </c>
      <c r="H799" s="2" t="n">
        <v>4293.03487920147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 customFormat="false" ht="15" hidden="false" customHeight="false" outlineLevel="0" collapsed="false">
      <c r="A800" s="2" t="n">
        <v>4</v>
      </c>
      <c r="B800" s="2" t="s">
        <v>1960</v>
      </c>
      <c r="C800" s="2" t="s">
        <v>1961</v>
      </c>
      <c r="D800" s="2" t="s">
        <v>1901</v>
      </c>
      <c r="E800" s="2" t="s">
        <v>1462</v>
      </c>
      <c r="F800" s="2" t="n">
        <v>2594.24381840521</v>
      </c>
      <c r="G800" s="2" t="n">
        <v>0</v>
      </c>
      <c r="H800" s="2" t="n">
        <v>2594.24381840521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 customFormat="false" ht="15" hidden="false" customHeight="false" outlineLevel="0" collapsed="false">
      <c r="A801" s="2" t="n">
        <v>4</v>
      </c>
      <c r="B801" s="2" t="s">
        <v>1962</v>
      </c>
      <c r="C801" s="2" t="s">
        <v>1963</v>
      </c>
      <c r="D801" s="2" t="s">
        <v>1901</v>
      </c>
      <c r="E801" s="2" t="s">
        <v>1462</v>
      </c>
      <c r="F801" s="2" t="n">
        <v>845.949071219089</v>
      </c>
      <c r="G801" s="2" t="n">
        <v>0</v>
      </c>
      <c r="H801" s="2" t="n">
        <v>845.949071219089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 customFormat="false" ht="15" hidden="false" customHeight="false" outlineLevel="0" collapsed="false">
      <c r="A802" s="2" t="n">
        <v>4</v>
      </c>
      <c r="B802" s="2" t="s">
        <v>1964</v>
      </c>
      <c r="C802" s="2" t="s">
        <v>1965</v>
      </c>
      <c r="D802" s="2" t="s">
        <v>1901</v>
      </c>
      <c r="E802" s="2" t="s">
        <v>1462</v>
      </c>
      <c r="F802" s="2" t="n">
        <v>1041.58262680027</v>
      </c>
      <c r="G802" s="2" t="n">
        <v>0</v>
      </c>
      <c r="H802" s="2" t="n">
        <v>1041.58262680027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 customFormat="false" ht="15" hidden="false" customHeight="false" outlineLevel="0" collapsed="false">
      <c r="A803" s="2" t="n">
        <v>4</v>
      </c>
      <c r="B803" s="2" t="s">
        <v>1966</v>
      </c>
      <c r="C803" s="2" t="s">
        <v>1914</v>
      </c>
      <c r="D803" s="2" t="s">
        <v>1901</v>
      </c>
      <c r="E803" s="2" t="s">
        <v>1462</v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 customFormat="false" ht="15" hidden="false" customHeight="false" outlineLevel="0" collapsed="false">
      <c r="A804" s="2" t="n">
        <v>4</v>
      </c>
      <c r="B804" s="2" t="s">
        <v>1967</v>
      </c>
      <c r="C804" s="2" t="s">
        <v>1916</v>
      </c>
      <c r="D804" s="2" t="s">
        <v>1901</v>
      </c>
      <c r="E804" s="2" t="s">
        <v>1462</v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 customFormat="false" ht="15" hidden="false" customHeight="false" outlineLevel="0" collapsed="false">
      <c r="A805" s="2" t="n">
        <v>4</v>
      </c>
      <c r="B805" s="2" t="s">
        <v>1968</v>
      </c>
      <c r="C805" s="2" t="s">
        <v>1918</v>
      </c>
      <c r="D805" s="2" t="s">
        <v>1901</v>
      </c>
      <c r="E805" s="2" t="s">
        <v>1462</v>
      </c>
      <c r="F805" s="2" t="n">
        <v>120.520609257673</v>
      </c>
      <c r="G805" s="2" t="n">
        <v>0</v>
      </c>
      <c r="H805" s="2" t="n">
        <v>120.520609257673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 customFormat="false" ht="15" hidden="false" customHeight="false" outlineLevel="0" collapsed="false">
      <c r="A806" s="2" t="n">
        <v>3</v>
      </c>
      <c r="B806" s="2" t="s">
        <v>1969</v>
      </c>
      <c r="C806" s="2" t="s">
        <v>1970</v>
      </c>
      <c r="D806" s="2" t="s">
        <v>1901</v>
      </c>
      <c r="E806" s="2" t="s">
        <v>1462</v>
      </c>
      <c r="F806" s="2" t="n">
        <v>9640.95848735464</v>
      </c>
      <c r="G806" s="2" t="n">
        <v>0</v>
      </c>
      <c r="H806" s="2" t="n">
        <v>9640.95848735464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 customFormat="false" ht="15" hidden="false" customHeight="false" outlineLevel="0" collapsed="false">
      <c r="A807" s="2" t="n">
        <v>4</v>
      </c>
      <c r="B807" s="2" t="s">
        <v>1971</v>
      </c>
      <c r="C807" s="2" t="s">
        <v>1970</v>
      </c>
      <c r="D807" s="2" t="s">
        <v>1901</v>
      </c>
      <c r="E807" s="2" t="s">
        <v>1462</v>
      </c>
      <c r="F807" s="2" t="n">
        <v>7359.90945994505</v>
      </c>
      <c r="G807" s="2" t="n">
        <v>0</v>
      </c>
      <c r="H807" s="2" t="n">
        <v>7359.90945994505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1970</v>
      </c>
      <c r="D808" s="2" t="s">
        <v>1901</v>
      </c>
      <c r="E808" s="2" t="s">
        <v>1462</v>
      </c>
      <c r="F808" s="2" t="n">
        <v>441.594567596703</v>
      </c>
      <c r="G808" s="2" t="n">
        <v>0</v>
      </c>
      <c r="H808" s="2" t="n">
        <v>441.594567596703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 customFormat="false" ht="15" hidden="false" customHeight="false" outlineLevel="0" collapsed="false">
      <c r="A809" s="2" t="n">
        <v>4</v>
      </c>
      <c r="B809" s="2" t="s">
        <v>1973</v>
      </c>
      <c r="C809" s="2" t="s">
        <v>1974</v>
      </c>
      <c r="D809" s="2" t="s">
        <v>1901</v>
      </c>
      <c r="E809" s="2" t="s">
        <v>1462</v>
      </c>
      <c r="F809" s="2" t="n">
        <v>1379.9830237397</v>
      </c>
      <c r="G809" s="2" t="n">
        <v>0</v>
      </c>
      <c r="H809" s="2" t="n">
        <v>1379.9830237397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 customFormat="false" ht="15" hidden="false" customHeight="false" outlineLevel="0" collapsed="false">
      <c r="A810" s="2" t="n">
        <v>4</v>
      </c>
      <c r="B810" s="2" t="s">
        <v>1975</v>
      </c>
      <c r="C810" s="2" t="s">
        <v>1914</v>
      </c>
      <c r="D810" s="2" t="s">
        <v>1901</v>
      </c>
      <c r="E810" s="2" t="s">
        <v>1462</v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 customFormat="false" ht="15" hidden="false" customHeight="false" outlineLevel="0" collapsed="false">
      <c r="A811" s="2" t="n">
        <v>4</v>
      </c>
      <c r="B811" s="2" t="s">
        <v>1976</v>
      </c>
      <c r="C811" s="2" t="s">
        <v>1916</v>
      </c>
      <c r="D811" s="2" t="s">
        <v>1901</v>
      </c>
      <c r="E811" s="2" t="s">
        <v>1462</v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 customFormat="false" ht="15" hidden="false" customHeight="false" outlineLevel="0" collapsed="false">
      <c r="A812" s="2" t="n">
        <v>4</v>
      </c>
      <c r="B812" s="2" t="s">
        <v>1977</v>
      </c>
      <c r="C812" s="2" t="s">
        <v>1918</v>
      </c>
      <c r="D812" s="2" t="s">
        <v>1901</v>
      </c>
      <c r="E812" s="2" t="s">
        <v>1462</v>
      </c>
      <c r="F812" s="2" t="n">
        <v>112.671436073198</v>
      </c>
      <c r="G812" s="2" t="n">
        <v>0</v>
      </c>
      <c r="H812" s="2" t="n">
        <v>112.671436073198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 customFormat="false" ht="15" hidden="false" customHeight="false" outlineLevel="0" collapsed="false">
      <c r="A813" s="2" t="n">
        <v>3</v>
      </c>
      <c r="B813" s="2" t="s">
        <v>1978</v>
      </c>
      <c r="C813" s="2" t="s">
        <v>1979</v>
      </c>
      <c r="D813" s="2" t="s">
        <v>1901</v>
      </c>
      <c r="E813" s="2" t="s">
        <v>1462</v>
      </c>
      <c r="F813" s="2" t="n">
        <v>40859.6984296055</v>
      </c>
      <c r="G813" s="2" t="n">
        <v>0</v>
      </c>
      <c r="H813" s="2" t="n">
        <v>40859.6984296055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 customFormat="false" ht="15" hidden="false" customHeight="false" outlineLevel="0" collapsed="false">
      <c r="A814" s="2" t="n">
        <v>4</v>
      </c>
      <c r="B814" s="2" t="s">
        <v>1980</v>
      </c>
      <c r="C814" s="2" t="s">
        <v>1979</v>
      </c>
      <c r="D814" s="2" t="s">
        <v>1901</v>
      </c>
      <c r="E814" s="2" t="s">
        <v>1462</v>
      </c>
      <c r="F814" s="2" t="n">
        <v>16824.1037531681</v>
      </c>
      <c r="G814" s="2" t="n">
        <v>0</v>
      </c>
      <c r="H814" s="2" t="n">
        <v>16824.1037531681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 customFormat="false" ht="15" hidden="false" customHeight="false" outlineLevel="0" collapsed="false">
      <c r="A815" s="2" t="n">
        <v>4</v>
      </c>
      <c r="B815" s="2" t="s">
        <v>1981</v>
      </c>
      <c r="C815" s="2" t="s">
        <v>1982</v>
      </c>
      <c r="D815" s="2" t="s">
        <v>1901</v>
      </c>
      <c r="E815" s="2" t="s">
        <v>1462</v>
      </c>
      <c r="F815" s="2" t="n">
        <v>12688.8863323558</v>
      </c>
      <c r="G815" s="2" t="n">
        <v>0</v>
      </c>
      <c r="H815" s="2" t="n">
        <v>12688.8863323558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 customFormat="false" ht="15" hidden="false" customHeight="false" outlineLevel="0" collapsed="false">
      <c r="A816" s="2" t="n">
        <v>4</v>
      </c>
      <c r="B816" s="2" t="s">
        <v>1983</v>
      </c>
      <c r="C816" s="2" t="s">
        <v>1984</v>
      </c>
      <c r="D816" s="2" t="s">
        <v>1901</v>
      </c>
      <c r="E816" s="2" t="s">
        <v>1462</v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 customFormat="false" ht="15" hidden="false" customHeight="false" outlineLevel="0" collapsed="false">
      <c r="A817" s="2" t="n">
        <v>4</v>
      </c>
      <c r="B817" s="2" t="s">
        <v>1985</v>
      </c>
      <c r="C817" s="2" t="s">
        <v>1986</v>
      </c>
      <c r="D817" s="2" t="s">
        <v>1901</v>
      </c>
      <c r="E817" s="2" t="s">
        <v>1462</v>
      </c>
      <c r="F817" s="2" t="n">
        <v>2834.46773153939</v>
      </c>
      <c r="G817" s="2" t="n">
        <v>0</v>
      </c>
      <c r="H817" s="2" t="n">
        <v>2834.46773153939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 customFormat="false" ht="15" hidden="false" customHeight="false" outlineLevel="0" collapsed="false">
      <c r="A818" s="2" t="n">
        <v>4</v>
      </c>
      <c r="B818" s="2" t="s">
        <v>1987</v>
      </c>
      <c r="C818" s="2" t="s">
        <v>1988</v>
      </c>
      <c r="D818" s="2" t="s">
        <v>1901</v>
      </c>
      <c r="E818" s="2" t="s">
        <v>1462</v>
      </c>
      <c r="F818" s="2" t="n">
        <v>7070.30974266806</v>
      </c>
      <c r="G818" s="2" t="n">
        <v>0</v>
      </c>
      <c r="H818" s="2" t="n">
        <v>7070.30974266806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 customFormat="false" ht="15" hidden="false" customHeight="false" outlineLevel="0" collapsed="false">
      <c r="A819" s="2" t="n">
        <v>4</v>
      </c>
      <c r="B819" s="2" t="s">
        <v>1989</v>
      </c>
      <c r="C819" s="2" t="s">
        <v>1914</v>
      </c>
      <c r="D819" s="2" t="s">
        <v>1901</v>
      </c>
      <c r="E819" s="2" t="s">
        <v>1462</v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 customFormat="false" ht="15" hidden="false" customHeight="false" outlineLevel="0" collapsed="false">
      <c r="A820" s="2" t="n">
        <v>4</v>
      </c>
      <c r="B820" s="2" t="s">
        <v>1990</v>
      </c>
      <c r="C820" s="2" t="s">
        <v>1916</v>
      </c>
      <c r="D820" s="2" t="s">
        <v>1901</v>
      </c>
      <c r="E820" s="2" t="s">
        <v>1462</v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 customFormat="false" ht="15" hidden="false" customHeight="false" outlineLevel="0" collapsed="false">
      <c r="A821" s="2" t="n">
        <v>4</v>
      </c>
      <c r="B821" s="2" t="s">
        <v>1991</v>
      </c>
      <c r="C821" s="2" t="s">
        <v>1918</v>
      </c>
      <c r="D821" s="2" t="s">
        <v>1901</v>
      </c>
      <c r="E821" s="2" t="s">
        <v>1462</v>
      </c>
      <c r="F821" s="2" t="n">
        <v>197.960268190656</v>
      </c>
      <c r="G821" s="2" t="n">
        <v>0</v>
      </c>
      <c r="H821" s="2" t="n">
        <v>197.960268190656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 customFormat="false" ht="15" hidden="false" customHeight="false" outlineLevel="0" collapsed="false">
      <c r="A822" s="2" t="n">
        <v>3</v>
      </c>
      <c r="B822" s="2" t="s">
        <v>1992</v>
      </c>
      <c r="C822" s="2" t="s">
        <v>1993</v>
      </c>
      <c r="D822" s="2" t="s">
        <v>1901</v>
      </c>
      <c r="E822" s="2" t="s">
        <v>1462</v>
      </c>
      <c r="F822" s="2" t="n">
        <v>78597.7814015555</v>
      </c>
      <c r="G822" s="2" t="n">
        <v>0</v>
      </c>
      <c r="H822" s="2" t="n">
        <v>78597.7814015555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 customFormat="false" ht="15" hidden="false" customHeight="false" outlineLevel="0" collapsed="false">
      <c r="A823" s="2" t="n">
        <v>4</v>
      </c>
      <c r="B823" s="2" t="s">
        <v>1994</v>
      </c>
      <c r="C823" s="2" t="s">
        <v>1995</v>
      </c>
      <c r="D823" s="2" t="s">
        <v>1901</v>
      </c>
      <c r="E823" s="2" t="s">
        <v>1462</v>
      </c>
      <c r="F823" s="2" t="n">
        <v>42248.7971706911</v>
      </c>
      <c r="G823" s="2" t="n">
        <v>0</v>
      </c>
      <c r="H823" s="2" t="n">
        <v>42248.7971706911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 customFormat="false" ht="15" hidden="false" customHeight="false" outlineLevel="0" collapsed="false">
      <c r="A824" s="2" t="n">
        <v>4</v>
      </c>
      <c r="B824" s="2" t="s">
        <v>1996</v>
      </c>
      <c r="C824" s="2" t="s">
        <v>1997</v>
      </c>
      <c r="D824" s="2" t="s">
        <v>1901</v>
      </c>
      <c r="E824" s="2" t="s">
        <v>1462</v>
      </c>
      <c r="F824" s="2" t="n">
        <v>30248.0226347789</v>
      </c>
      <c r="G824" s="2" t="n">
        <v>0</v>
      </c>
      <c r="H824" s="2" t="n">
        <v>30248.0226347789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 customFormat="false" ht="15" hidden="false" customHeight="false" outlineLevel="0" collapsed="false">
      <c r="A825" s="2" t="n">
        <v>4</v>
      </c>
      <c r="B825" s="2" t="s">
        <v>1998</v>
      </c>
      <c r="C825" s="2" t="s">
        <v>1999</v>
      </c>
      <c r="D825" s="2" t="s">
        <v>1901</v>
      </c>
      <c r="E825" s="2" t="s">
        <v>1462</v>
      </c>
      <c r="F825" s="2" t="n">
        <v>5289.09718671029</v>
      </c>
      <c r="G825" s="2" t="n">
        <v>0</v>
      </c>
      <c r="H825" s="2" t="n">
        <v>5289.09718671029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 customFormat="false" ht="15" hidden="false" customHeight="false" outlineLevel="0" collapsed="false">
      <c r="A826" s="2" t="n">
        <v>4</v>
      </c>
      <c r="B826" s="2" t="s">
        <v>2000</v>
      </c>
      <c r="C826" s="2" t="s">
        <v>1914</v>
      </c>
      <c r="D826" s="2" t="s">
        <v>1901</v>
      </c>
      <c r="E826" s="2" t="s">
        <v>1462</v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 customFormat="false" ht="15" hidden="false" customHeight="false" outlineLevel="0" collapsed="false">
      <c r="A827" s="2" t="n">
        <v>4</v>
      </c>
      <c r="B827" s="2" t="s">
        <v>2001</v>
      </c>
      <c r="C827" s="2" t="s">
        <v>1916</v>
      </c>
      <c r="D827" s="2" t="s">
        <v>1901</v>
      </c>
      <c r="E827" s="2" t="s">
        <v>1462</v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 customFormat="false" ht="15" hidden="false" customHeight="false" outlineLevel="0" collapsed="false">
      <c r="A828" s="2" t="n">
        <v>4</v>
      </c>
      <c r="B828" s="2" t="s">
        <v>2002</v>
      </c>
      <c r="C828" s="2" t="s">
        <v>1918</v>
      </c>
      <c r="D828" s="2" t="s">
        <v>1901</v>
      </c>
      <c r="E828" s="2" t="s">
        <v>1462</v>
      </c>
      <c r="F828" s="2" t="n">
        <v>226.864409375142</v>
      </c>
      <c r="G828" s="2" t="n">
        <v>0</v>
      </c>
      <c r="H828" s="2" t="n">
        <v>226.864409375142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 customFormat="false" ht="15" hidden="false" customHeight="false" outlineLevel="0" collapsed="false">
      <c r="A829" s="2" t="n">
        <v>3</v>
      </c>
      <c r="B829" s="2" t="s">
        <v>2003</v>
      </c>
      <c r="C829" s="2" t="s">
        <v>2004</v>
      </c>
      <c r="D829" s="2" t="s">
        <v>1901</v>
      </c>
      <c r="E829" s="2" t="s">
        <v>1462</v>
      </c>
      <c r="F829" s="2" t="n">
        <v>8768.62274919363</v>
      </c>
      <c r="G829" s="2" t="n">
        <v>0</v>
      </c>
      <c r="H829" s="2" t="n">
        <v>8768.62274919363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 customFormat="false" ht="15" hidden="false" customHeight="false" outlineLevel="0" collapsed="false">
      <c r="A830" s="2" t="n">
        <v>4</v>
      </c>
      <c r="B830" s="2" t="s">
        <v>2005</v>
      </c>
      <c r="C830" s="2" t="s">
        <v>2006</v>
      </c>
      <c r="D830" s="2" t="s">
        <v>1901</v>
      </c>
      <c r="E830" s="2" t="s">
        <v>1462</v>
      </c>
      <c r="F830" s="2" t="n">
        <v>8522.14915925457</v>
      </c>
      <c r="G830" s="2" t="n">
        <v>0</v>
      </c>
      <c r="H830" s="2" t="n">
        <v>8522.14915925457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 customFormat="false" ht="15" hidden="false" customHeight="false" outlineLevel="0" collapsed="false">
      <c r="A831" s="2" t="n">
        <v>4</v>
      </c>
      <c r="B831" s="2" t="s">
        <v>2007</v>
      </c>
      <c r="C831" s="2" t="s">
        <v>1916</v>
      </c>
      <c r="D831" s="2" t="s">
        <v>1901</v>
      </c>
      <c r="E831" s="2" t="s">
        <v>1462</v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 customFormat="false" ht="15" hidden="false" customHeight="false" outlineLevel="0" collapsed="false">
      <c r="A832" s="2" t="n">
        <v>4</v>
      </c>
      <c r="B832" s="2" t="s">
        <v>2008</v>
      </c>
      <c r="C832" s="2" t="s">
        <v>1918</v>
      </c>
      <c r="D832" s="2" t="s">
        <v>1901</v>
      </c>
      <c r="E832" s="2" t="s">
        <v>1462</v>
      </c>
      <c r="F832" s="2" t="n">
        <v>46.4735899390647</v>
      </c>
      <c r="G832" s="2" t="n">
        <v>0</v>
      </c>
      <c r="H832" s="2" t="n">
        <v>46.4735899390647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 customFormat="false" ht="15" hidden="false" customHeight="false" outlineLevel="0" collapsed="false">
      <c r="A833" s="2" t="n">
        <v>3</v>
      </c>
      <c r="B833" s="2" t="s">
        <v>2009</v>
      </c>
      <c r="C833" s="2" t="s">
        <v>2010</v>
      </c>
      <c r="D833" s="2" t="s">
        <v>1901</v>
      </c>
      <c r="E833" s="2" t="s">
        <v>1462</v>
      </c>
      <c r="F833" s="2" t="n">
        <v>29018.5455209889</v>
      </c>
      <c r="G833" s="2" t="n">
        <v>0</v>
      </c>
      <c r="H833" s="2" t="n">
        <v>29018.5455209889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 customFormat="false" ht="15" hidden="false" customHeight="false" outlineLevel="0" collapsed="false">
      <c r="A834" s="2" t="n">
        <v>4</v>
      </c>
      <c r="B834" s="2" t="s">
        <v>2011</v>
      </c>
      <c r="C834" s="2" t="s">
        <v>2010</v>
      </c>
      <c r="D834" s="2" t="s">
        <v>1901</v>
      </c>
      <c r="E834" s="2" t="s">
        <v>1462</v>
      </c>
      <c r="F834" s="2" t="n">
        <v>21161.4591265115</v>
      </c>
      <c r="G834" s="2" t="n">
        <v>0</v>
      </c>
      <c r="H834" s="2" t="n">
        <v>21161.4591265115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 customFormat="false" ht="15" hidden="false" customHeight="false" outlineLevel="0" collapsed="false">
      <c r="A835" s="2" t="n">
        <v>4</v>
      </c>
      <c r="B835" s="2" t="s">
        <v>2012</v>
      </c>
      <c r="C835" s="2" t="s">
        <v>2013</v>
      </c>
      <c r="D835" s="2" t="s">
        <v>1901</v>
      </c>
      <c r="E835" s="2" t="s">
        <v>1462</v>
      </c>
      <c r="F835" s="2" t="n">
        <v>7623.00101596785</v>
      </c>
      <c r="G835" s="2" t="n">
        <v>0</v>
      </c>
      <c r="H835" s="2" t="n">
        <v>7623.00101596785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 customFormat="false" ht="15" hidden="false" customHeight="false" outlineLevel="0" collapsed="false">
      <c r="A836" s="2" t="n">
        <v>4</v>
      </c>
      <c r="B836" s="2" t="s">
        <v>2014</v>
      </c>
      <c r="C836" s="2" t="s">
        <v>1918</v>
      </c>
      <c r="D836" s="2" t="s">
        <v>1901</v>
      </c>
      <c r="E836" s="2" t="s">
        <v>1462</v>
      </c>
      <c r="F836" s="2" t="n">
        <v>234.085378509569</v>
      </c>
      <c r="G836" s="2" t="n">
        <v>0</v>
      </c>
      <c r="H836" s="2" t="n">
        <v>234.085378509569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 customFormat="false" ht="15" hidden="false" customHeight="false" outlineLevel="0" collapsed="false">
      <c r="A837" s="2" t="n">
        <v>2</v>
      </c>
      <c r="B837" s="2" t="s">
        <v>2015</v>
      </c>
      <c r="C837" s="2" t="s">
        <v>2016</v>
      </c>
      <c r="D837" s="2" t="s">
        <v>1536</v>
      </c>
      <c r="E837" s="2" t="s">
        <v>1537</v>
      </c>
      <c r="F837" s="2" t="n">
        <v>433373.236410678</v>
      </c>
      <c r="G837" s="2" t="n">
        <v>0</v>
      </c>
      <c r="H837" s="2" t="n">
        <v>433373.236410678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 customFormat="false" ht="15" hidden="false" customHeight="false" outlineLevel="0" collapsed="false">
      <c r="A838" s="2" t="n">
        <v>3</v>
      </c>
      <c r="B838" s="2" t="s">
        <v>2017</v>
      </c>
      <c r="C838" s="2" t="s">
        <v>1704</v>
      </c>
      <c r="D838" s="2" t="s">
        <v>1536</v>
      </c>
      <c r="E838" s="2" t="s">
        <v>1537</v>
      </c>
      <c r="F838" s="2" t="n">
        <v>59215.4851564605</v>
      </c>
      <c r="G838" s="2" t="n">
        <v>0</v>
      </c>
      <c r="H838" s="2" t="n">
        <v>59215.4851564605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 customFormat="false" ht="15" hidden="false" customHeight="false" outlineLevel="0" collapsed="false">
      <c r="A839" s="2" t="n">
        <v>4</v>
      </c>
      <c r="B839" s="2" t="s">
        <v>2018</v>
      </c>
      <c r="C839" s="2" t="s">
        <v>1706</v>
      </c>
      <c r="D839" s="2" t="s">
        <v>1536</v>
      </c>
      <c r="E839" s="2" t="s">
        <v>1537</v>
      </c>
      <c r="F839" s="2" t="n">
        <v>4956.48855751037</v>
      </c>
      <c r="G839" s="2" t="n">
        <v>0</v>
      </c>
      <c r="H839" s="2" t="n">
        <v>4956.48855751037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 customFormat="false" ht="15" hidden="false" customHeight="false" outlineLevel="0" collapsed="false">
      <c r="A840" s="2" t="n">
        <v>4</v>
      </c>
      <c r="B840" s="2" t="s">
        <v>2019</v>
      </c>
      <c r="C840" s="2" t="s">
        <v>1708</v>
      </c>
      <c r="D840" s="2" t="s">
        <v>1536</v>
      </c>
      <c r="E840" s="2" t="s">
        <v>1537</v>
      </c>
      <c r="F840" s="2" t="n">
        <v>9026.57609871396</v>
      </c>
      <c r="G840" s="2" t="n">
        <v>0</v>
      </c>
      <c r="H840" s="2" t="n">
        <v>9026.57609871396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 customFormat="false" ht="15" hidden="false" customHeight="false" outlineLevel="0" collapsed="false">
      <c r="A841" s="2" t="n">
        <v>4</v>
      </c>
      <c r="B841" s="2" t="s">
        <v>2020</v>
      </c>
      <c r="C841" s="2" t="s">
        <v>2021</v>
      </c>
      <c r="D841" s="2" t="s">
        <v>1536</v>
      </c>
      <c r="E841" s="2" t="s">
        <v>1537</v>
      </c>
      <c r="F841" s="2" t="n">
        <v>45232.4205002361</v>
      </c>
      <c r="G841" s="2" t="n">
        <v>0</v>
      </c>
      <c r="H841" s="2" t="n">
        <v>45232.4205002361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 customFormat="false" ht="15" hidden="false" customHeight="false" outlineLevel="0" collapsed="false">
      <c r="A842" s="2" t="n">
        <v>3</v>
      </c>
      <c r="B842" s="2" t="s">
        <v>2022</v>
      </c>
      <c r="C842" s="2" t="s">
        <v>2023</v>
      </c>
      <c r="D842" s="2" t="s">
        <v>1536</v>
      </c>
      <c r="E842" s="2" t="s">
        <v>1537</v>
      </c>
      <c r="F842" s="2" t="n">
        <v>374157.751254218</v>
      </c>
      <c r="G842" s="2" t="n">
        <v>0</v>
      </c>
      <c r="H842" s="2" t="n">
        <v>374157.751254218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 customFormat="false" ht="15" hidden="false" customHeight="false" outlineLevel="0" collapsed="false">
      <c r="A843" s="2" t="n">
        <v>4</v>
      </c>
      <c r="B843" s="2" t="s">
        <v>2024</v>
      </c>
      <c r="C843" s="2" t="s">
        <v>2025</v>
      </c>
      <c r="D843" s="2" t="s">
        <v>1536</v>
      </c>
      <c r="E843" s="2" t="s">
        <v>1537</v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 customFormat="false" ht="15" hidden="false" customHeight="false" outlineLevel="0" collapsed="false">
      <c r="A844" s="2" t="n">
        <v>4</v>
      </c>
      <c r="B844" s="2" t="s">
        <v>2026</v>
      </c>
      <c r="C844" s="2" t="s">
        <v>2027</v>
      </c>
      <c r="D844" s="2" t="s">
        <v>1536</v>
      </c>
      <c r="E844" s="2" t="s">
        <v>1537</v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 customFormat="false" ht="15" hidden="false" customHeight="false" outlineLevel="0" collapsed="false">
      <c r="A845" s="2" t="n">
        <v>4</v>
      </c>
      <c r="B845" s="2" t="s">
        <v>2028</v>
      </c>
      <c r="C845" s="2" t="s">
        <v>2029</v>
      </c>
      <c r="D845" s="2" t="s">
        <v>1536</v>
      </c>
      <c r="E845" s="2" t="s">
        <v>1537</v>
      </c>
      <c r="F845" s="2" t="n">
        <v>181471.570067191</v>
      </c>
      <c r="G845" s="2" t="n">
        <v>0</v>
      </c>
      <c r="H845" s="2" t="n">
        <v>181471.570067191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 customFormat="false" ht="15" hidden="false" customHeight="false" outlineLevel="0" collapsed="false">
      <c r="A846" s="2" t="n">
        <v>2</v>
      </c>
      <c r="B846" s="2" t="s">
        <v>2030</v>
      </c>
      <c r="C846" s="2" t="s">
        <v>842</v>
      </c>
      <c r="D846" s="2" t="s">
        <v>1567</v>
      </c>
      <c r="E846" s="2" t="s">
        <v>1568</v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</v>
      </c>
      <c r="DW846" s="2" t="n">
        <v>69.38</v>
      </c>
      <c r="DX846" s="2" t="n">
        <v>0</v>
      </c>
      <c r="DY846" s="2" t="n">
        <v>74.9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</v>
      </c>
      <c r="EF846" s="2" t="n">
        <v>81.81</v>
      </c>
      <c r="EG846" s="2" t="n">
        <v>0</v>
      </c>
      <c r="EH846" s="2" t="n">
        <v>85.68</v>
      </c>
      <c r="EI846" s="2" t="n">
        <v>85.68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 customFormat="false" ht="15" hidden="false" customHeight="false" outlineLevel="0" collapsed="false">
      <c r="A847" s="2" t="n">
        <v>3</v>
      </c>
      <c r="B847" s="2" t="s">
        <v>2031</v>
      </c>
      <c r="C847" s="2" t="s">
        <v>2032</v>
      </c>
      <c r="D847" s="2" t="s">
        <v>1567</v>
      </c>
      <c r="E847" s="2" t="s">
        <v>1568</v>
      </c>
      <c r="F847" s="2" t="n">
        <v>23655.5518883109</v>
      </c>
      <c r="G847" s="2" t="n">
        <v>0</v>
      </c>
      <c r="H847" s="2" t="n">
        <v>23655.5518883109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</v>
      </c>
      <c r="DW847" s="2" t="n">
        <v>69.38</v>
      </c>
      <c r="DX847" s="2" t="n">
        <v>0</v>
      </c>
      <c r="DY847" s="2" t="n">
        <v>74.9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</v>
      </c>
      <c r="EF847" s="2" t="n">
        <v>81.81</v>
      </c>
      <c r="EG847" s="2" t="n">
        <v>0</v>
      </c>
      <c r="EH847" s="2" t="n">
        <v>85.68</v>
      </c>
      <c r="EI847" s="2" t="n">
        <v>85.68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 customFormat="false" ht="15" hidden="false" customHeight="false" outlineLevel="0" collapsed="false">
      <c r="A848" s="2" t="n">
        <v>3</v>
      </c>
      <c r="B848" s="2" t="s">
        <v>2033</v>
      </c>
      <c r="C848" s="2" t="s">
        <v>2034</v>
      </c>
      <c r="D848" s="2" t="s">
        <v>1567</v>
      </c>
      <c r="E848" s="2" t="s">
        <v>1568</v>
      </c>
      <c r="F848" s="2" t="n">
        <v>480779.059518548</v>
      </c>
      <c r="G848" s="2" t="n">
        <v>0</v>
      </c>
      <c r="H848" s="2" t="n">
        <v>480779.059518548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</v>
      </c>
      <c r="DW848" s="2" t="n">
        <v>69.38</v>
      </c>
      <c r="DX848" s="2" t="n">
        <v>0</v>
      </c>
      <c r="DY848" s="2" t="n">
        <v>74.9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</v>
      </c>
      <c r="EF848" s="2" t="n">
        <v>81.81</v>
      </c>
      <c r="EG848" s="2" t="n">
        <v>0</v>
      </c>
      <c r="EH848" s="2" t="n">
        <v>85.68</v>
      </c>
      <c r="EI848" s="2" t="n">
        <v>85.68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 customFormat="false" ht="15" hidden="false" customHeight="false" outlineLevel="0" collapsed="false">
      <c r="A849" s="2" t="n">
        <v>3</v>
      </c>
      <c r="B849" s="2" t="s">
        <v>2035</v>
      </c>
      <c r="C849" s="2" t="s">
        <v>2036</v>
      </c>
      <c r="D849" s="2" t="s">
        <v>1567</v>
      </c>
      <c r="E849" s="2" t="s">
        <v>1568</v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</v>
      </c>
      <c r="DW849" s="2" t="n">
        <v>69.38</v>
      </c>
      <c r="DX849" s="2" t="n">
        <v>0</v>
      </c>
      <c r="DY849" s="2" t="n">
        <v>74.9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</v>
      </c>
      <c r="EF849" s="2" t="n">
        <v>81.81</v>
      </c>
      <c r="EG849" s="2" t="n">
        <v>0</v>
      </c>
      <c r="EH849" s="2" t="n">
        <v>85.68</v>
      </c>
      <c r="EI849" s="2" t="n">
        <v>85.68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 customFormat="false" ht="15" hidden="false" customHeight="false" outlineLevel="0" collapsed="false">
      <c r="A850" s="2" t="n">
        <v>3</v>
      </c>
      <c r="B850" s="2" t="s">
        <v>2037</v>
      </c>
      <c r="C850" s="2" t="s">
        <v>2038</v>
      </c>
      <c r="D850" s="2" t="s">
        <v>1567</v>
      </c>
      <c r="E850" s="2" t="s">
        <v>1568</v>
      </c>
      <c r="F850" s="2" t="n">
        <v>8152.59173482671</v>
      </c>
      <c r="G850" s="2" t="n">
        <v>0</v>
      </c>
      <c r="H850" s="2" t="n">
        <v>8152.59173482671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</v>
      </c>
      <c r="DW850" s="2" t="n">
        <v>69.38</v>
      </c>
      <c r="DX850" s="2" t="n">
        <v>0</v>
      </c>
      <c r="DY850" s="2" t="n">
        <v>74.9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</v>
      </c>
      <c r="EF850" s="2" t="n">
        <v>81.81</v>
      </c>
      <c r="EG850" s="2" t="n">
        <v>0</v>
      </c>
      <c r="EH850" s="2" t="n">
        <v>85.68</v>
      </c>
      <c r="EI850" s="2" t="n">
        <v>85.68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 customFormat="false" ht="15" hidden="false" customHeight="false" outlineLevel="0" collapsed="false">
      <c r="A851" s="2" t="n">
        <v>3</v>
      </c>
      <c r="B851" s="2" t="s">
        <v>2039</v>
      </c>
      <c r="C851" s="2" t="s">
        <v>2040</v>
      </c>
      <c r="D851" s="2" t="s">
        <v>1567</v>
      </c>
      <c r="E851" s="2" t="s">
        <v>1568</v>
      </c>
      <c r="F851" s="2" t="n">
        <v>3180.94990806527</v>
      </c>
      <c r="G851" s="2" t="n">
        <v>0</v>
      </c>
      <c r="H851" s="2" t="n">
        <v>3180.94990806527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</v>
      </c>
      <c r="DW851" s="2" t="n">
        <v>69.38</v>
      </c>
      <c r="DX851" s="2" t="n">
        <v>0</v>
      </c>
      <c r="DY851" s="2" t="n">
        <v>74.9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</v>
      </c>
      <c r="EF851" s="2" t="n">
        <v>81.81</v>
      </c>
      <c r="EG851" s="2" t="n">
        <v>0</v>
      </c>
      <c r="EH851" s="2" t="n">
        <v>85.68</v>
      </c>
      <c r="EI851" s="2" t="n">
        <v>85.68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 customFormat="false" ht="15" hidden="false" customHeight="false" outlineLevel="0" collapsed="false">
      <c r="A852" s="2" t="n">
        <v>3</v>
      </c>
      <c r="B852" s="2" t="s">
        <v>2041</v>
      </c>
      <c r="C852" s="2" t="s">
        <v>2042</v>
      </c>
      <c r="D852" s="2" t="s">
        <v>1567</v>
      </c>
      <c r="E852" s="2" t="s">
        <v>1568</v>
      </c>
      <c r="F852" s="2" t="n">
        <v>8131.9604584671</v>
      </c>
      <c r="G852" s="2" t="n">
        <v>0</v>
      </c>
      <c r="H852" s="2" t="n">
        <v>8131.9604584671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</v>
      </c>
      <c r="DW852" s="2" t="n">
        <v>69.38</v>
      </c>
      <c r="DX852" s="2" t="n">
        <v>0</v>
      </c>
      <c r="DY852" s="2" t="n">
        <v>74.9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</v>
      </c>
      <c r="EF852" s="2" t="n">
        <v>81.81</v>
      </c>
      <c r="EG852" s="2" t="n">
        <v>0</v>
      </c>
      <c r="EH852" s="2" t="n">
        <v>85.68</v>
      </c>
      <c r="EI852" s="2" t="n">
        <v>85.68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 customFormat="false" ht="15" hidden="false" customHeight="false" outlineLevel="0" collapsed="false">
      <c r="A853" s="2" t="n">
        <v>3</v>
      </c>
      <c r="B853" s="2" t="s">
        <v>2043</v>
      </c>
      <c r="C853" s="2" t="s">
        <v>2044</v>
      </c>
      <c r="D853" s="2" t="s">
        <v>1567</v>
      </c>
      <c r="E853" s="2" t="s">
        <v>1568</v>
      </c>
      <c r="F853" s="2" t="n">
        <v>1038.31811503591</v>
      </c>
      <c r="G853" s="2" t="n">
        <v>0</v>
      </c>
      <c r="H853" s="2" t="n">
        <v>1038.31811503591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</v>
      </c>
      <c r="DW853" s="2" t="n">
        <v>69.38</v>
      </c>
      <c r="DX853" s="2" t="n">
        <v>0</v>
      </c>
      <c r="DY853" s="2" t="n">
        <v>74.9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</v>
      </c>
      <c r="EF853" s="2" t="n">
        <v>81.81</v>
      </c>
      <c r="EG853" s="2" t="n">
        <v>0</v>
      </c>
      <c r="EH853" s="2" t="n">
        <v>85.68</v>
      </c>
      <c r="EI853" s="2" t="n">
        <v>85.68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 customFormat="false" ht="15" hidden="false" customHeight="false" outlineLevel="0" collapsed="false">
      <c r="A854" s="2" t="n">
        <v>3</v>
      </c>
      <c r="B854" s="2" t="s">
        <v>2045</v>
      </c>
      <c r="C854" s="2" t="s">
        <v>2046</v>
      </c>
      <c r="D854" s="2" t="s">
        <v>1567</v>
      </c>
      <c r="E854" s="2" t="s">
        <v>1568</v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</v>
      </c>
      <c r="DW854" s="2" t="n">
        <v>69.38</v>
      </c>
      <c r="DX854" s="2" t="n">
        <v>0</v>
      </c>
      <c r="DY854" s="2" t="n">
        <v>74.9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</v>
      </c>
      <c r="EF854" s="2" t="n">
        <v>81.81</v>
      </c>
      <c r="EG854" s="2" t="n">
        <v>0</v>
      </c>
      <c r="EH854" s="2" t="n">
        <v>85.68</v>
      </c>
      <c r="EI854" s="2" t="n">
        <v>85.68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 customFormat="false" ht="15" hidden="false" customHeight="false" outlineLevel="0" collapsed="false">
      <c r="A855" s="2" t="n">
        <v>3</v>
      </c>
      <c r="B855" s="2" t="s">
        <v>2047</v>
      </c>
      <c r="C855" s="2" t="s">
        <v>2048</v>
      </c>
      <c r="D855" s="2" t="s">
        <v>1567</v>
      </c>
      <c r="E855" s="2" t="s">
        <v>1568</v>
      </c>
      <c r="F855" s="2" t="n">
        <v>136993.348990588</v>
      </c>
      <c r="G855" s="2" t="n">
        <v>0</v>
      </c>
      <c r="H855" s="2" t="n">
        <v>136993.348990588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</v>
      </c>
      <c r="DW855" s="2" t="n">
        <v>69.38</v>
      </c>
      <c r="DX855" s="2" t="n">
        <v>0</v>
      </c>
      <c r="DY855" s="2" t="n">
        <v>74.9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</v>
      </c>
      <c r="EF855" s="2" t="n">
        <v>81.81</v>
      </c>
      <c r="EG855" s="2" t="n">
        <v>0</v>
      </c>
      <c r="EH855" s="2" t="n">
        <v>85.68</v>
      </c>
      <c r="EI855" s="2" t="n">
        <v>85.68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 customFormat="false" ht="15" hidden="false" customHeight="false" outlineLevel="0" collapsed="false">
      <c r="A856" s="2" t="n">
        <v>3</v>
      </c>
      <c r="B856" s="2" t="s">
        <v>2049</v>
      </c>
      <c r="C856" s="2" t="s">
        <v>2050</v>
      </c>
      <c r="D856" s="2" t="s">
        <v>1567</v>
      </c>
      <c r="E856" s="2" t="s">
        <v>1568</v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</v>
      </c>
      <c r="DW856" s="2" t="n">
        <v>69.38</v>
      </c>
      <c r="DX856" s="2" t="n">
        <v>0</v>
      </c>
      <c r="DY856" s="2" t="n">
        <v>74.9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</v>
      </c>
      <c r="EF856" s="2" t="n">
        <v>81.81</v>
      </c>
      <c r="EG856" s="2" t="n">
        <v>0</v>
      </c>
      <c r="EH856" s="2" t="n">
        <v>85.68</v>
      </c>
      <c r="EI856" s="2" t="n">
        <v>85.68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 customFormat="false" ht="15" hidden="false" customHeight="false" outlineLevel="0" collapsed="false">
      <c r="A857" s="2" t="n">
        <v>3</v>
      </c>
      <c r="B857" s="2" t="s">
        <v>2051</v>
      </c>
      <c r="C857" s="2" t="s">
        <v>2052</v>
      </c>
      <c r="D857" s="2" t="s">
        <v>1567</v>
      </c>
      <c r="E857" s="2" t="s">
        <v>1568</v>
      </c>
      <c r="F857" s="2" t="n">
        <v>138396.048297944</v>
      </c>
      <c r="G857" s="2" t="n">
        <v>0</v>
      </c>
      <c r="H857" s="2" t="n">
        <v>138396.048297944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</v>
      </c>
      <c r="DW857" s="2" t="n">
        <v>69.38</v>
      </c>
      <c r="DX857" s="2" t="n">
        <v>0</v>
      </c>
      <c r="DY857" s="2" t="n">
        <v>74.9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</v>
      </c>
      <c r="EF857" s="2" t="n">
        <v>81.81</v>
      </c>
      <c r="EG857" s="2" t="n">
        <v>0</v>
      </c>
      <c r="EH857" s="2" t="n">
        <v>85.68</v>
      </c>
      <c r="EI857" s="2" t="n">
        <v>85.68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 customFormat="false" ht="15" hidden="false" customHeight="false" outlineLevel="0" collapsed="false">
      <c r="A858" s="2" t="n">
        <v>3</v>
      </c>
      <c r="B858" s="2" t="s">
        <v>2053</v>
      </c>
      <c r="C858" s="2" t="s">
        <v>2054</v>
      </c>
      <c r="D858" s="2" t="s">
        <v>1567</v>
      </c>
      <c r="E858" s="2" t="s">
        <v>1568</v>
      </c>
      <c r="F858" s="2" t="n">
        <v>256597.287463341</v>
      </c>
      <c r="G858" s="2" t="n">
        <v>0</v>
      </c>
      <c r="H858" s="2" t="n">
        <v>256597.287463341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</v>
      </c>
      <c r="DW858" s="2" t="n">
        <v>69.38</v>
      </c>
      <c r="DX858" s="2" t="n">
        <v>0</v>
      </c>
      <c r="DY858" s="2" t="n">
        <v>74.9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</v>
      </c>
      <c r="EF858" s="2" t="n">
        <v>81.81</v>
      </c>
      <c r="EG858" s="2" t="n">
        <v>0</v>
      </c>
      <c r="EH858" s="2" t="n">
        <v>85.68</v>
      </c>
      <c r="EI858" s="2" t="n">
        <v>85.68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 customFormat="false" ht="15" hidden="false" customHeight="false" outlineLevel="0" collapsed="false">
      <c r="A859" s="2" t="n">
        <v>3</v>
      </c>
      <c r="B859" s="2" t="s">
        <v>2055</v>
      </c>
      <c r="C859" s="2" t="s">
        <v>2056</v>
      </c>
      <c r="D859" s="2" t="s">
        <v>1567</v>
      </c>
      <c r="E859" s="2" t="s">
        <v>1568</v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</v>
      </c>
      <c r="DW859" s="2" t="n">
        <v>69.38</v>
      </c>
      <c r="DX859" s="2" t="n">
        <v>0</v>
      </c>
      <c r="DY859" s="2" t="n">
        <v>74.9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</v>
      </c>
      <c r="EF859" s="2" t="n">
        <v>81.81</v>
      </c>
      <c r="EG859" s="2" t="n">
        <v>0</v>
      </c>
      <c r="EH859" s="2" t="n">
        <v>85.68</v>
      </c>
      <c r="EI859" s="2" t="n">
        <v>85.68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 customFormat="false" ht="15" hidden="false" customHeight="false" outlineLevel="0" collapsed="false">
      <c r="A860" s="2" t="n">
        <v>3</v>
      </c>
      <c r="B860" s="2" t="s">
        <v>2057</v>
      </c>
      <c r="C860" s="2" t="s">
        <v>2058</v>
      </c>
      <c r="D860" s="2" t="s">
        <v>1567</v>
      </c>
      <c r="E860" s="2" t="s">
        <v>1568</v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</v>
      </c>
      <c r="DW860" s="2" t="n">
        <v>69.38</v>
      </c>
      <c r="DX860" s="2" t="n">
        <v>0</v>
      </c>
      <c r="DY860" s="2" t="n">
        <v>74.9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</v>
      </c>
      <c r="EF860" s="2" t="n">
        <v>81.81</v>
      </c>
      <c r="EG860" s="2" t="n">
        <v>0</v>
      </c>
      <c r="EH860" s="2" t="n">
        <v>85.68</v>
      </c>
      <c r="EI860" s="2" t="n">
        <v>85.68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 customFormat="false" ht="15" hidden="false" customHeight="false" outlineLevel="0" collapsed="false">
      <c r="A861" s="2" t="n">
        <v>1</v>
      </c>
      <c r="B861" s="2" t="s">
        <v>210</v>
      </c>
      <c r="C861" s="2" t="s">
        <v>212</v>
      </c>
      <c r="D861" s="2" t="s">
        <v>2059</v>
      </c>
      <c r="E861" s="2" t="s">
        <v>1371</v>
      </c>
      <c r="F861" s="2" t="n">
        <v>7404956.90638682</v>
      </c>
      <c r="G861" s="2" t="n">
        <v>0</v>
      </c>
      <c r="H861" s="2" t="n">
        <v>7404956.90638682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</v>
      </c>
      <c r="DO861" s="2" t="n">
        <v>0</v>
      </c>
      <c r="DP861" s="2" t="n">
        <v>69.38</v>
      </c>
      <c r="DQ861" s="2" t="n">
        <v>87.54</v>
      </c>
      <c r="DR861" s="2" t="n">
        <v>0</v>
      </c>
      <c r="DS861" s="2" t="n">
        <v>73.68</v>
      </c>
      <c r="DT861" s="2" t="n">
        <v>91.83</v>
      </c>
      <c r="DU861" s="2" t="n">
        <v>0</v>
      </c>
      <c r="DV861" s="2" t="n">
        <v>77</v>
      </c>
      <c r="DW861" s="2" t="n">
        <v>95.15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81.85</v>
      </c>
      <c r="EI861" s="2" t="n">
        <v>100</v>
      </c>
      <c r="EJ861" s="2" t="n">
        <v>0</v>
      </c>
      <c r="EK861" s="2" t="n">
        <v>81.85</v>
      </c>
      <c r="EL861" s="2" t="n">
        <v>100</v>
      </c>
      <c r="EM861" s="2" t="n">
        <v>0</v>
      </c>
      <c r="EN861" s="2" t="n">
        <v>81.85</v>
      </c>
      <c r="EO861" s="2" t="n">
        <v>100</v>
      </c>
      <c r="EP861" s="2" t="n">
        <v>0</v>
      </c>
      <c r="EQ861" s="2" t="n">
        <v>81.85</v>
      </c>
      <c r="ER861" s="2" t="n">
        <v>100</v>
      </c>
      <c r="ES861" s="2" t="n">
        <v>0</v>
      </c>
      <c r="ET861" s="2" t="n">
        <v>81.85</v>
      </c>
      <c r="EU861" s="2" t="n">
        <v>100</v>
      </c>
      <c r="EV861" s="2" t="n">
        <v>0</v>
      </c>
      <c r="EW861" s="2" t="n">
        <v>81.85</v>
      </c>
      <c r="EX861" s="2" t="n">
        <v>100</v>
      </c>
      <c r="EY861" s="2" t="n">
        <v>0</v>
      </c>
      <c r="EZ861" s="2" t="n">
        <v>81.85</v>
      </c>
      <c r="FA861" s="2" t="n">
        <v>100</v>
      </c>
      <c r="FB861" s="2" t="n">
        <v>0</v>
      </c>
      <c r="FC861" s="2" t="n">
        <v>81.85</v>
      </c>
      <c r="FD861" s="2" t="n">
        <v>100</v>
      </c>
      <c r="FE861" s="2" t="n">
        <v>0</v>
      </c>
      <c r="FF861" s="2" t="n">
        <v>81.85</v>
      </c>
      <c r="FG861" s="2" t="n">
        <v>100</v>
      </c>
      <c r="FH861" s="2" t="n">
        <v>0</v>
      </c>
      <c r="FI861" s="2" t="n">
        <v>81.85</v>
      </c>
      <c r="FJ861" s="2" t="n">
        <v>100</v>
      </c>
      <c r="FK861" s="2" t="n">
        <v>0</v>
      </c>
      <c r="FL861" s="2" t="n">
        <v>81.85</v>
      </c>
      <c r="FM861" s="2" t="n">
        <v>100</v>
      </c>
      <c r="FN861" s="2" t="n">
        <v>0</v>
      </c>
      <c r="FO861" s="2" t="n">
        <v>81.85</v>
      </c>
      <c r="FP861" s="2" t="n">
        <v>100</v>
      </c>
      <c r="FQ861" s="2" t="n">
        <v>0</v>
      </c>
    </row>
    <row r="862" customFormat="false" ht="15" hidden="false" customHeight="false" outlineLevel="0" collapsed="false">
      <c r="A862" s="2" t="n">
        <v>2</v>
      </c>
      <c r="B862" s="2" t="s">
        <v>2060</v>
      </c>
      <c r="C862" s="2" t="s">
        <v>2061</v>
      </c>
      <c r="D862" s="2" t="s">
        <v>2059</v>
      </c>
      <c r="E862" s="2" t="s">
        <v>1371</v>
      </c>
      <c r="F862" s="2" t="n">
        <v>7074035.34445302</v>
      </c>
      <c r="G862" s="2" t="n">
        <v>0</v>
      </c>
      <c r="H862" s="2" t="n">
        <v>7074035.34445302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81.85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</v>
      </c>
      <c r="DZ862" s="2" t="n">
        <v>97.18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80.46</v>
      </c>
      <c r="EF862" s="2" t="n">
        <v>99.46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 customFormat="false" ht="15" hidden="false" customHeight="false" outlineLevel="0" collapsed="false">
      <c r="A863" s="2" t="n">
        <v>3</v>
      </c>
      <c r="B863" s="2" t="s">
        <v>2062</v>
      </c>
      <c r="C863" s="2" t="s">
        <v>1704</v>
      </c>
      <c r="D863" s="2" t="s">
        <v>2059</v>
      </c>
      <c r="E863" s="2" t="s">
        <v>1371</v>
      </c>
      <c r="F863" s="2" t="n">
        <v>415273.061124075</v>
      </c>
      <c r="G863" s="2" t="n">
        <v>0</v>
      </c>
      <c r="H863" s="2" t="n">
        <v>415273.061124075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81.85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</v>
      </c>
      <c r="DZ863" s="2" t="n">
        <v>97.18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80.46</v>
      </c>
      <c r="EF863" s="2" t="n">
        <v>99.46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 customFormat="false" ht="15" hidden="false" customHeight="false" outlineLevel="0" collapsed="false">
      <c r="A864" s="2" t="n">
        <v>4</v>
      </c>
      <c r="B864" s="2" t="s">
        <v>2063</v>
      </c>
      <c r="C864" s="2" t="s">
        <v>2064</v>
      </c>
      <c r="D864" s="2" t="s">
        <v>2059</v>
      </c>
      <c r="E864" s="2" t="s">
        <v>1371</v>
      </c>
      <c r="F864" s="2" t="n">
        <v>17921.0515321164</v>
      </c>
      <c r="G864" s="2" t="n">
        <v>0</v>
      </c>
      <c r="H864" s="2" t="n">
        <v>17921.0515321164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81.85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</v>
      </c>
      <c r="DZ864" s="2" t="n">
        <v>97.18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80.46</v>
      </c>
      <c r="EF864" s="2" t="n">
        <v>99.46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 customFormat="false" ht="15" hidden="false" customHeight="false" outlineLevel="0" collapsed="false">
      <c r="A865" s="2" t="n">
        <v>4</v>
      </c>
      <c r="B865" s="2" t="s">
        <v>2065</v>
      </c>
      <c r="C865" s="2" t="s">
        <v>1706</v>
      </c>
      <c r="D865" s="2" t="s">
        <v>2059</v>
      </c>
      <c r="E865" s="2" t="s">
        <v>1371</v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81.85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</v>
      </c>
      <c r="DZ865" s="2" t="n">
        <v>97.18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80.46</v>
      </c>
      <c r="EF865" s="2" t="n">
        <v>99.46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 customFormat="false" ht="15" hidden="false" customHeight="false" outlineLevel="0" collapsed="false">
      <c r="A866" s="2" t="n">
        <v>4</v>
      </c>
      <c r="B866" s="2" t="s">
        <v>2066</v>
      </c>
      <c r="C866" s="2" t="s">
        <v>1708</v>
      </c>
      <c r="D866" s="2" t="s">
        <v>2059</v>
      </c>
      <c r="E866" s="2" t="s">
        <v>1371</v>
      </c>
      <c r="F866" s="2" t="n">
        <v>43394.4892623744</v>
      </c>
      <c r="G866" s="2" t="n">
        <v>0</v>
      </c>
      <c r="H866" s="2" t="n">
        <v>43394.4892623744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81.85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</v>
      </c>
      <c r="DZ866" s="2" t="n">
        <v>97.18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80.46</v>
      </c>
      <c r="EF866" s="2" t="n">
        <v>99.46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 customFormat="false" ht="15" hidden="false" customHeight="false" outlineLevel="0" collapsed="false">
      <c r="A867" s="2" t="n">
        <v>4</v>
      </c>
      <c r="B867" s="2" t="s">
        <v>2067</v>
      </c>
      <c r="C867" s="2" t="s">
        <v>2068</v>
      </c>
      <c r="D867" s="2" t="s">
        <v>2059</v>
      </c>
      <c r="E867" s="2" t="s">
        <v>1371</v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81.85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</v>
      </c>
      <c r="DZ867" s="2" t="n">
        <v>97.18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80.46</v>
      </c>
      <c r="EF867" s="2" t="n">
        <v>99.46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 customFormat="false" ht="15" hidden="false" customHeight="false" outlineLevel="0" collapsed="false">
      <c r="A868" s="2" t="n">
        <v>4</v>
      </c>
      <c r="B868" s="2" t="s">
        <v>2069</v>
      </c>
      <c r="C868" s="2" t="s">
        <v>1714</v>
      </c>
      <c r="D868" s="2" t="s">
        <v>2059</v>
      </c>
      <c r="E868" s="2" t="s">
        <v>1371</v>
      </c>
      <c r="F868" s="2" t="n">
        <v>100023.64894517</v>
      </c>
      <c r="G868" s="2" t="n">
        <v>0</v>
      </c>
      <c r="H868" s="2" t="n">
        <v>100023.64894517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81.85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</v>
      </c>
      <c r="DZ868" s="2" t="n">
        <v>97.18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80.46</v>
      </c>
      <c r="EF868" s="2" t="n">
        <v>99.46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 customFormat="false" ht="15" hidden="false" customHeight="false" outlineLevel="0" collapsed="false">
      <c r="A869" s="2" t="n">
        <v>4</v>
      </c>
      <c r="B869" s="2" t="s">
        <v>2070</v>
      </c>
      <c r="C869" s="2" t="s">
        <v>2071</v>
      </c>
      <c r="D869" s="2" t="s">
        <v>2059</v>
      </c>
      <c r="E869" s="2" t="s">
        <v>1371</v>
      </c>
      <c r="F869" s="2" t="n">
        <v>11066.048525595</v>
      </c>
      <c r="G869" s="2" t="n">
        <v>0</v>
      </c>
      <c r="H869" s="2" t="n">
        <v>11066.048525595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81.85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</v>
      </c>
      <c r="DZ869" s="2" t="n">
        <v>97.18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80.46</v>
      </c>
      <c r="EF869" s="2" t="n">
        <v>99.46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 customFormat="false" ht="15" hidden="false" customHeight="false" outlineLevel="0" collapsed="false">
      <c r="A870" s="2" t="n">
        <v>3</v>
      </c>
      <c r="B870" s="2" t="s">
        <v>2072</v>
      </c>
      <c r="C870" s="2" t="s">
        <v>2073</v>
      </c>
      <c r="D870" s="2" t="s">
        <v>2059</v>
      </c>
      <c r="E870" s="2" t="s">
        <v>1371</v>
      </c>
      <c r="F870" s="2" t="n">
        <v>317904.572061904</v>
      </c>
      <c r="G870" s="2" t="n">
        <v>0</v>
      </c>
      <c r="H870" s="2" t="n">
        <v>317904.572061904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81.85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</v>
      </c>
      <c r="DZ870" s="2" t="n">
        <v>97.18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80.46</v>
      </c>
      <c r="EF870" s="2" t="n">
        <v>99.46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 customFormat="false" ht="15" hidden="false" customHeight="false" outlineLevel="0" collapsed="false">
      <c r="A871" s="2" t="n">
        <v>4</v>
      </c>
      <c r="B871" s="2" t="s">
        <v>2074</v>
      </c>
      <c r="C871" s="2" t="s">
        <v>2075</v>
      </c>
      <c r="D871" s="2" t="s">
        <v>2059</v>
      </c>
      <c r="E871" s="2" t="s">
        <v>1371</v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81.85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</v>
      </c>
      <c r="DZ871" s="2" t="n">
        <v>97.18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80.46</v>
      </c>
      <c r="EF871" s="2" t="n">
        <v>99.46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 customFormat="false" ht="15" hidden="false" customHeight="false" outlineLevel="0" collapsed="false">
      <c r="A872" s="2" t="n">
        <v>4</v>
      </c>
      <c r="B872" s="2" t="s">
        <v>2076</v>
      </c>
      <c r="C872" s="2" t="s">
        <v>2077</v>
      </c>
      <c r="D872" s="2" t="s">
        <v>2059</v>
      </c>
      <c r="E872" s="2" t="s">
        <v>1371</v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81.85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</v>
      </c>
      <c r="DZ872" s="2" t="n">
        <v>97.18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80.46</v>
      </c>
      <c r="EF872" s="2" t="n">
        <v>99.46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 customFormat="false" ht="15" hidden="false" customHeight="false" outlineLevel="0" collapsed="false">
      <c r="A873" s="2" t="n">
        <v>3</v>
      </c>
      <c r="B873" s="2" t="s">
        <v>2078</v>
      </c>
      <c r="C873" s="2" t="s">
        <v>2079</v>
      </c>
      <c r="D873" s="2" t="s">
        <v>2059</v>
      </c>
      <c r="E873" s="2" t="s">
        <v>1371</v>
      </c>
      <c r="F873" s="2" t="n">
        <v>5658195.95449176</v>
      </c>
      <c r="G873" s="2" t="n">
        <v>0</v>
      </c>
      <c r="H873" s="2" t="n">
        <v>5658195.95449176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81.85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</v>
      </c>
      <c r="DZ873" s="2" t="n">
        <v>97.18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80.46</v>
      </c>
      <c r="EF873" s="2" t="n">
        <v>99.46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 customFormat="false" ht="15" hidden="false" customHeight="false" outlineLevel="0" collapsed="false">
      <c r="A874" s="2" t="n">
        <v>4</v>
      </c>
      <c r="B874" s="2" t="s">
        <v>2080</v>
      </c>
      <c r="C874" s="2" t="s">
        <v>2081</v>
      </c>
      <c r="D874" s="2" t="s">
        <v>2059</v>
      </c>
      <c r="E874" s="2" t="s">
        <v>1371</v>
      </c>
      <c r="F874" s="2" t="n">
        <v>4252956.06195032</v>
      </c>
      <c r="G874" s="2" t="n">
        <v>0</v>
      </c>
      <c r="H874" s="2" t="n">
        <v>4252956.06195032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81.85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</v>
      </c>
      <c r="DZ874" s="2" t="n">
        <v>97.18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80.46</v>
      </c>
      <c r="EF874" s="2" t="n">
        <v>99.46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 customFormat="false" ht="15" hidden="false" customHeight="false" outlineLevel="0" collapsed="false">
      <c r="A875" s="2" t="n">
        <v>4</v>
      </c>
      <c r="B875" s="2" t="s">
        <v>2082</v>
      </c>
      <c r="C875" s="2" t="s">
        <v>2083</v>
      </c>
      <c r="D875" s="2" t="s">
        <v>2059</v>
      </c>
      <c r="E875" s="2" t="s">
        <v>1371</v>
      </c>
      <c r="F875" s="2" t="n">
        <v>415487.254129877</v>
      </c>
      <c r="G875" s="2" t="n">
        <v>0</v>
      </c>
      <c r="H875" s="2" t="n">
        <v>415487.254129877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81.85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</v>
      </c>
      <c r="DZ875" s="2" t="n">
        <v>97.18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80.46</v>
      </c>
      <c r="EF875" s="2" t="n">
        <v>99.46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 customFormat="false" ht="15" hidden="false" customHeight="false" outlineLevel="0" collapsed="false">
      <c r="A876" s="2" t="n">
        <v>4</v>
      </c>
      <c r="B876" s="2" t="s">
        <v>2084</v>
      </c>
      <c r="C876" s="2" t="s">
        <v>2085</v>
      </c>
      <c r="D876" s="2" t="s">
        <v>2059</v>
      </c>
      <c r="E876" s="2" t="s">
        <v>1371</v>
      </c>
      <c r="F876" s="2" t="n">
        <v>904333.186000229</v>
      </c>
      <c r="G876" s="2" t="n">
        <v>0</v>
      </c>
      <c r="H876" s="2" t="n">
        <v>904333.186000229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81.85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</v>
      </c>
      <c r="DZ876" s="2" t="n">
        <v>97.18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80.46</v>
      </c>
      <c r="EF876" s="2" t="n">
        <v>99.46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 customFormat="false" ht="15" hidden="false" customHeight="false" outlineLevel="0" collapsed="false">
      <c r="A877" s="2" t="n">
        <v>4</v>
      </c>
      <c r="B877" s="2" t="s">
        <v>2086</v>
      </c>
      <c r="C877" s="2" t="s">
        <v>2087</v>
      </c>
      <c r="D877" s="2" t="s">
        <v>2059</v>
      </c>
      <c r="E877" s="2" t="s">
        <v>1371</v>
      </c>
      <c r="F877" s="2" t="n">
        <v>85419.4524113301</v>
      </c>
      <c r="G877" s="2" t="n">
        <v>0</v>
      </c>
      <c r="H877" s="2" t="n">
        <v>85419.4524113301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81.85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</v>
      </c>
      <c r="DZ877" s="2" t="n">
        <v>97.18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80.46</v>
      </c>
      <c r="EF877" s="2" t="n">
        <v>99.46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 customFormat="false" ht="15" hidden="false" customHeight="false" outlineLevel="0" collapsed="false">
      <c r="A878" s="2" t="n">
        <v>3</v>
      </c>
      <c r="B878" s="2" t="s">
        <v>2088</v>
      </c>
      <c r="C878" s="2" t="s">
        <v>2089</v>
      </c>
      <c r="D878" s="2" t="s">
        <v>2059</v>
      </c>
      <c r="E878" s="2" t="s">
        <v>1371</v>
      </c>
      <c r="F878" s="2" t="n">
        <v>602044.3</v>
      </c>
      <c r="G878" s="2" t="n">
        <v>0</v>
      </c>
      <c r="H878" s="2" t="n">
        <v>602044.3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81.85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</v>
      </c>
      <c r="DZ878" s="2" t="n">
        <v>97.18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80.46</v>
      </c>
      <c r="EF878" s="2" t="n">
        <v>99.46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 customFormat="false" ht="15" hidden="false" customHeight="false" outlineLevel="0" collapsed="false">
      <c r="A879" s="2" t="n">
        <v>4</v>
      </c>
      <c r="B879" s="2" t="s">
        <v>2090</v>
      </c>
      <c r="C879" s="2" t="s">
        <v>2091</v>
      </c>
      <c r="D879" s="2" t="s">
        <v>2059</v>
      </c>
      <c r="E879" s="2" t="s">
        <v>1371</v>
      </c>
      <c r="F879" s="2" t="n">
        <v>602044.3</v>
      </c>
      <c r="G879" s="2" t="n">
        <v>0</v>
      </c>
      <c r="H879" s="2" t="n">
        <v>602044.3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81.85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</v>
      </c>
      <c r="DZ879" s="2" t="n">
        <v>97.18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80.46</v>
      </c>
      <c r="EF879" s="2" t="n">
        <v>99.46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 customFormat="false" ht="15" hidden="false" customHeight="false" outlineLevel="0" collapsed="false">
      <c r="A880" s="2" t="n">
        <v>3</v>
      </c>
      <c r="B880" s="2" t="s">
        <v>2092</v>
      </c>
      <c r="C880" s="2" t="s">
        <v>842</v>
      </c>
      <c r="D880" s="2" t="s">
        <v>2059</v>
      </c>
      <c r="E880" s="2" t="s">
        <v>1371</v>
      </c>
      <c r="F880" s="2" t="n">
        <v>80617.4567752824</v>
      </c>
      <c r="G880" s="2" t="n">
        <v>0</v>
      </c>
      <c r="H880" s="2" t="n">
        <v>80617.4567752824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81.85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</v>
      </c>
      <c r="DZ880" s="2" t="n">
        <v>97.18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80.46</v>
      </c>
      <c r="EF880" s="2" t="n">
        <v>99.46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 customFormat="false" ht="15" hidden="false" customHeight="false" outlineLevel="0" collapsed="false">
      <c r="A881" s="2" t="n">
        <v>4</v>
      </c>
      <c r="B881" s="2" t="s">
        <v>2093</v>
      </c>
      <c r="C881" s="2" t="s">
        <v>2094</v>
      </c>
      <c r="D881" s="2" t="s">
        <v>2059</v>
      </c>
      <c r="E881" s="2" t="s">
        <v>1371</v>
      </c>
      <c r="F881" s="2" t="n">
        <v>73062.726022238</v>
      </c>
      <c r="G881" s="2" t="n">
        <v>0</v>
      </c>
      <c r="H881" s="2" t="n">
        <v>73062.726022238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81.85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</v>
      </c>
      <c r="DZ881" s="2" t="n">
        <v>97.18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80.46</v>
      </c>
      <c r="EF881" s="2" t="n">
        <v>99.46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 customFormat="false" ht="15" hidden="false" customHeight="false" outlineLevel="0" collapsed="false">
      <c r="A882" s="2" t="n">
        <v>4</v>
      </c>
      <c r="B882" s="2" t="s">
        <v>2095</v>
      </c>
      <c r="C882" s="2" t="s">
        <v>2096</v>
      </c>
      <c r="D882" s="2" t="s">
        <v>2059</v>
      </c>
      <c r="E882" s="2" t="s">
        <v>1371</v>
      </c>
      <c r="F882" s="2" t="n">
        <v>7554.73075304436</v>
      </c>
      <c r="G882" s="2" t="n">
        <v>0</v>
      </c>
      <c r="H882" s="2" t="n">
        <v>7554.73075304436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81.85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</v>
      </c>
      <c r="DZ882" s="2" t="n">
        <v>97.18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80.46</v>
      </c>
      <c r="EF882" s="2" t="n">
        <v>99.46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 customFormat="false" ht="15" hidden="false" customHeight="false" outlineLevel="0" collapsed="false">
      <c r="A883" s="2" t="n">
        <v>2</v>
      </c>
      <c r="B883" s="2" t="s">
        <v>2097</v>
      </c>
      <c r="C883" s="2" t="s">
        <v>2098</v>
      </c>
      <c r="D883" s="2" t="s">
        <v>2099</v>
      </c>
      <c r="E883" s="2" t="s">
        <v>1784</v>
      </c>
      <c r="F883" s="2" t="n">
        <v>330921.561933797</v>
      </c>
      <c r="G883" s="2" t="n">
        <v>0</v>
      </c>
      <c r="H883" s="2" t="n">
        <v>330921.561933797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 customFormat="false" ht="15" hidden="false" customHeight="false" outlineLevel="0" collapsed="false">
      <c r="A884" s="2" t="n">
        <v>3</v>
      </c>
      <c r="B884" s="2" t="s">
        <v>2100</v>
      </c>
      <c r="C884" s="2" t="s">
        <v>2101</v>
      </c>
      <c r="D884" s="2" t="s">
        <v>2099</v>
      </c>
      <c r="E884" s="2" t="s">
        <v>1784</v>
      </c>
      <c r="F884" s="2" t="n">
        <v>63441.9218298356</v>
      </c>
      <c r="G884" s="2" t="n">
        <v>0</v>
      </c>
      <c r="H884" s="2" t="n">
        <v>63441.9218298356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 customFormat="false" ht="15" hidden="false" customHeight="false" outlineLevel="0" collapsed="false">
      <c r="A885" s="2" t="n">
        <v>4</v>
      </c>
      <c r="B885" s="2" t="s">
        <v>2102</v>
      </c>
      <c r="C885" s="2" t="s">
        <v>965</v>
      </c>
      <c r="D885" s="2" t="s">
        <v>2099</v>
      </c>
      <c r="E885" s="2" t="s">
        <v>1784</v>
      </c>
      <c r="F885" s="2" t="n">
        <v>15354.5824144868</v>
      </c>
      <c r="G885" s="2" t="n">
        <v>0</v>
      </c>
      <c r="H885" s="2" t="n">
        <v>15354.5824144868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 customFormat="false" ht="15" hidden="false" customHeight="false" outlineLevel="0" collapsed="false">
      <c r="A886" s="2" t="n">
        <v>4</v>
      </c>
      <c r="B886" s="2" t="s">
        <v>2103</v>
      </c>
      <c r="C886" s="2" t="s">
        <v>2104</v>
      </c>
      <c r="D886" s="2" t="s">
        <v>2099</v>
      </c>
      <c r="E886" s="2" t="s">
        <v>1784</v>
      </c>
      <c r="F886" s="2" t="n">
        <v>37943.7904153488</v>
      </c>
      <c r="G886" s="2" t="n">
        <v>0</v>
      </c>
      <c r="H886" s="2" t="n">
        <v>37943.7904153488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 customFormat="false" ht="15" hidden="false" customHeight="false" outlineLevel="0" collapsed="false">
      <c r="A887" s="2" t="n">
        <v>4</v>
      </c>
      <c r="B887" s="2" t="s">
        <v>2105</v>
      </c>
      <c r="C887" s="2" t="s">
        <v>1067</v>
      </c>
      <c r="D887" s="2" t="s">
        <v>2099</v>
      </c>
      <c r="E887" s="2" t="s">
        <v>1784</v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 customFormat="false" ht="15" hidden="false" customHeight="false" outlineLevel="0" collapsed="false">
      <c r="A888" s="2" t="n">
        <v>3</v>
      </c>
      <c r="B888" s="2" t="s">
        <v>2106</v>
      </c>
      <c r="C888" s="2" t="s">
        <v>2107</v>
      </c>
      <c r="D888" s="2" t="s">
        <v>2099</v>
      </c>
      <c r="E888" s="2" t="s">
        <v>1784</v>
      </c>
      <c r="F888" s="2" t="n">
        <v>23479.2328991443</v>
      </c>
      <c r="G888" s="2" t="n">
        <v>0</v>
      </c>
      <c r="H888" s="2" t="n">
        <v>23479.2328991443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 customFormat="false" ht="15" hidden="false" customHeight="false" outlineLevel="0" collapsed="false">
      <c r="A889" s="2" t="n">
        <v>4</v>
      </c>
      <c r="B889" s="2" t="s">
        <v>2108</v>
      </c>
      <c r="C889" s="2" t="s">
        <v>1050</v>
      </c>
      <c r="D889" s="2" t="s">
        <v>2099</v>
      </c>
      <c r="E889" s="2" t="s">
        <v>1784</v>
      </c>
      <c r="F889" s="2" t="n">
        <v>4763.81479283963</v>
      </c>
      <c r="G889" s="2" t="n">
        <v>0</v>
      </c>
      <c r="H889" s="2" t="n">
        <v>4763.81479283963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 customFormat="false" ht="15" hidden="false" customHeight="false" outlineLevel="0" collapsed="false">
      <c r="A890" s="2" t="n">
        <v>4</v>
      </c>
      <c r="B890" s="2" t="s">
        <v>2109</v>
      </c>
      <c r="C890" s="2" t="s">
        <v>1052</v>
      </c>
      <c r="D890" s="2" t="s">
        <v>2099</v>
      </c>
      <c r="E890" s="2" t="s">
        <v>1784</v>
      </c>
      <c r="F890" s="2" t="n">
        <v>574.773310298564</v>
      </c>
      <c r="G890" s="2" t="n">
        <v>0</v>
      </c>
      <c r="H890" s="2" t="n">
        <v>574.773310298564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 customFormat="false" ht="15" hidden="false" customHeight="false" outlineLevel="0" collapsed="false">
      <c r="A891" s="2" t="n">
        <v>4</v>
      </c>
      <c r="B891" s="2" t="s">
        <v>2110</v>
      </c>
      <c r="C891" s="2" t="s">
        <v>2111</v>
      </c>
      <c r="D891" s="2" t="s">
        <v>2099</v>
      </c>
      <c r="E891" s="2" t="s">
        <v>1784</v>
      </c>
      <c r="F891" s="2" t="n">
        <v>7557.61982626443</v>
      </c>
      <c r="G891" s="2" t="n">
        <v>0</v>
      </c>
      <c r="H891" s="2" t="n">
        <v>7557.61982626443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 customFormat="false" ht="15" hidden="false" customHeight="false" outlineLevel="0" collapsed="false">
      <c r="A892" s="2" t="n">
        <v>4</v>
      </c>
      <c r="B892" s="2" t="s">
        <v>2112</v>
      </c>
      <c r="C892" s="2" t="s">
        <v>2113</v>
      </c>
      <c r="D892" s="2" t="s">
        <v>2099</v>
      </c>
      <c r="E892" s="2" t="s">
        <v>1784</v>
      </c>
      <c r="F892" s="2" t="n">
        <v>839.823178248827</v>
      </c>
      <c r="G892" s="2" t="n">
        <v>0</v>
      </c>
      <c r="H892" s="2" t="n">
        <v>839.823178248827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 customFormat="false" ht="15" hidden="false" customHeight="false" outlineLevel="0" collapsed="false">
      <c r="A893" s="2" t="n">
        <v>4</v>
      </c>
      <c r="B893" s="2" t="s">
        <v>2114</v>
      </c>
      <c r="C893" s="2" t="s">
        <v>2104</v>
      </c>
      <c r="D893" s="2" t="s">
        <v>2099</v>
      </c>
      <c r="E893" s="2" t="s">
        <v>1784</v>
      </c>
      <c r="F893" s="2" t="n">
        <v>6642.03431826865</v>
      </c>
      <c r="G893" s="2" t="n">
        <v>0</v>
      </c>
      <c r="H893" s="2" t="n">
        <v>6642.03431826865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 customFormat="false" ht="15" hidden="false" customHeight="false" outlineLevel="0" collapsed="false">
      <c r="A894" s="2" t="n">
        <v>4</v>
      </c>
      <c r="B894" s="2" t="s">
        <v>2115</v>
      </c>
      <c r="C894" s="2" t="s">
        <v>1065</v>
      </c>
      <c r="D894" s="2" t="s">
        <v>2099</v>
      </c>
      <c r="E894" s="2" t="s">
        <v>1784</v>
      </c>
      <c r="F894" s="2" t="n">
        <v>1108.8037232242</v>
      </c>
      <c r="G894" s="2" t="n">
        <v>0</v>
      </c>
      <c r="H894" s="2" t="n">
        <v>1108.8037232242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 customFormat="false" ht="15" hidden="false" customHeight="false" outlineLevel="0" collapsed="false">
      <c r="A895" s="2" t="n">
        <v>4</v>
      </c>
      <c r="B895" s="2" t="s">
        <v>2116</v>
      </c>
      <c r="C895" s="2" t="s">
        <v>1067</v>
      </c>
      <c r="D895" s="2" t="s">
        <v>2099</v>
      </c>
      <c r="E895" s="2" t="s">
        <v>1784</v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 customFormat="false" ht="15" hidden="false" customHeight="false" outlineLevel="0" collapsed="false">
      <c r="A896" s="2" t="n">
        <v>3</v>
      </c>
      <c r="B896" s="2" t="s">
        <v>2117</v>
      </c>
      <c r="C896" s="2" t="s">
        <v>2118</v>
      </c>
      <c r="D896" s="2" t="s">
        <v>2099</v>
      </c>
      <c r="E896" s="2" t="s">
        <v>1784</v>
      </c>
      <c r="F896" s="2" t="n">
        <v>81734.8184078647</v>
      </c>
      <c r="G896" s="2" t="n">
        <v>0</v>
      </c>
      <c r="H896" s="2" t="n">
        <v>81734.8184078647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 customFormat="false" ht="15" hidden="false" customHeight="false" outlineLevel="0" collapsed="false">
      <c r="A897" s="2" t="n">
        <v>4</v>
      </c>
      <c r="B897" s="2" t="s">
        <v>2119</v>
      </c>
      <c r="C897" s="2" t="s">
        <v>2111</v>
      </c>
      <c r="D897" s="2" t="s">
        <v>2099</v>
      </c>
      <c r="E897" s="2" t="s">
        <v>1784</v>
      </c>
      <c r="F897" s="2" t="n">
        <v>41078.7681604917</v>
      </c>
      <c r="G897" s="2" t="n">
        <v>0</v>
      </c>
      <c r="H897" s="2" t="n">
        <v>41078.7681604917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 customFormat="false" ht="15" hidden="false" customHeight="false" outlineLevel="0" collapsed="false">
      <c r="A898" s="2" t="n">
        <v>4</v>
      </c>
      <c r="B898" s="2" t="s">
        <v>2120</v>
      </c>
      <c r="C898" s="2" t="s">
        <v>2113</v>
      </c>
      <c r="D898" s="2" t="s">
        <v>2099</v>
      </c>
      <c r="E898" s="2" t="s">
        <v>1784</v>
      </c>
      <c r="F898" s="2" t="n">
        <v>4564.545458809</v>
      </c>
      <c r="G898" s="2" t="n">
        <v>0</v>
      </c>
      <c r="H898" s="2" t="n">
        <v>4564.545458809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 customFormat="false" ht="15" hidden="false" customHeight="false" outlineLevel="0" collapsed="false">
      <c r="A899" s="2" t="n">
        <v>4</v>
      </c>
      <c r="B899" s="2" t="s">
        <v>2121</v>
      </c>
      <c r="C899" s="2" t="s">
        <v>2104</v>
      </c>
      <c r="D899" s="2" t="s">
        <v>2099</v>
      </c>
      <c r="E899" s="2" t="s">
        <v>1784</v>
      </c>
      <c r="F899" s="2" t="n">
        <v>36091.504788564</v>
      </c>
      <c r="G899" s="2" t="n">
        <v>0</v>
      </c>
      <c r="H899" s="2" t="n">
        <v>36091.504788564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 customFormat="false" ht="15" hidden="false" customHeight="false" outlineLevel="0" collapsed="false">
      <c r="A900" s="2" t="n">
        <v>3</v>
      </c>
      <c r="B900" s="2" t="s">
        <v>2122</v>
      </c>
      <c r="C900" s="2" t="s">
        <v>2123</v>
      </c>
      <c r="D900" s="2" t="s">
        <v>2099</v>
      </c>
      <c r="E900" s="2" t="s">
        <v>1784</v>
      </c>
      <c r="F900" s="2" t="n">
        <v>157360.654293862</v>
      </c>
      <c r="G900" s="2" t="n">
        <v>0</v>
      </c>
      <c r="H900" s="2" t="n">
        <v>157360.654293862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 customFormat="false" ht="15" hidden="false" customHeight="false" outlineLevel="0" collapsed="false">
      <c r="A901" s="2" t="n">
        <v>4</v>
      </c>
      <c r="B901" s="2" t="s">
        <v>2124</v>
      </c>
      <c r="C901" s="2" t="s">
        <v>2125</v>
      </c>
      <c r="D901" s="2" t="s">
        <v>2099</v>
      </c>
      <c r="E901" s="2" t="s">
        <v>1784</v>
      </c>
      <c r="F901" s="2" t="n">
        <v>157360.654293862</v>
      </c>
      <c r="G901" s="2" t="n">
        <v>0</v>
      </c>
      <c r="H901" s="2" t="n">
        <v>157360.654293862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 customFormat="false" ht="15" hidden="false" customHeight="false" outlineLevel="0" collapsed="false">
      <c r="A902" s="2" t="n">
        <v>3</v>
      </c>
      <c r="B902" s="2" t="s">
        <v>2126</v>
      </c>
      <c r="C902" s="2" t="s">
        <v>2127</v>
      </c>
      <c r="D902" s="2" t="s">
        <v>2099</v>
      </c>
      <c r="E902" s="2" t="s">
        <v>1784</v>
      </c>
      <c r="F902" s="2" t="n">
        <v>4904.93450308995</v>
      </c>
      <c r="G902" s="2" t="n">
        <v>0</v>
      </c>
      <c r="H902" s="2" t="n">
        <v>4904.93450308995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 customFormat="false" ht="15" hidden="false" customHeight="false" outlineLevel="0" collapsed="false">
      <c r="A903" s="2" t="n">
        <v>4</v>
      </c>
      <c r="B903" s="2" t="s">
        <v>2128</v>
      </c>
      <c r="C903" s="2" t="s">
        <v>2129</v>
      </c>
      <c r="D903" s="2" t="s">
        <v>2099</v>
      </c>
      <c r="E903" s="2" t="s">
        <v>1784</v>
      </c>
      <c r="F903" s="2" t="n">
        <v>4904.93450308995</v>
      </c>
      <c r="G903" s="2" t="n">
        <v>0</v>
      </c>
      <c r="H903" s="2" t="n">
        <v>4904.93450308995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 customFormat="false" ht="15" hidden="false" customHeight="false" outlineLevel="0" collapsed="false">
      <c r="A904" s="2" t="n">
        <v>1</v>
      </c>
      <c r="B904" s="2" t="s">
        <v>214</v>
      </c>
      <c r="C904" s="2" t="s">
        <v>216</v>
      </c>
      <c r="D904" s="2" t="s">
        <v>2130</v>
      </c>
      <c r="E904" s="2" t="s">
        <v>2131</v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</v>
      </c>
      <c r="FB904" s="2" t="n">
        <v>0</v>
      </c>
      <c r="FC904" s="2" t="n">
        <v>100</v>
      </c>
      <c r="FD904" s="2" t="n">
        <v>98.9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 customFormat="false" ht="15" hidden="false" customHeight="false" outlineLevel="0" collapsed="false">
      <c r="A905" s="2" t="n">
        <v>2</v>
      </c>
      <c r="B905" s="2" t="s">
        <v>2132</v>
      </c>
      <c r="C905" s="2" t="s">
        <v>2133</v>
      </c>
      <c r="D905" s="2" t="s">
        <v>2134</v>
      </c>
      <c r="E905" s="2" t="s">
        <v>2135</v>
      </c>
      <c r="F905" s="2" t="n">
        <v>672192.2131</v>
      </c>
      <c r="G905" s="2" t="n">
        <v>0</v>
      </c>
      <c r="H905" s="2" t="n">
        <v>672192.2131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 customFormat="false" ht="15" hidden="false" customHeight="false" outlineLevel="0" collapsed="false">
      <c r="A906" s="2" t="n">
        <v>3</v>
      </c>
      <c r="B906" s="2" t="s">
        <v>2136</v>
      </c>
      <c r="C906" s="2" t="s">
        <v>2137</v>
      </c>
      <c r="D906" s="2" t="s">
        <v>2134</v>
      </c>
      <c r="E906" s="2" t="s">
        <v>2135</v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 customFormat="false" ht="15" hidden="false" customHeight="false" outlineLevel="0" collapsed="false">
      <c r="A907" s="2" t="n">
        <v>3</v>
      </c>
      <c r="B907" s="2" t="s">
        <v>2138</v>
      </c>
      <c r="C907" s="2" t="s">
        <v>2139</v>
      </c>
      <c r="D907" s="2" t="s">
        <v>2134</v>
      </c>
      <c r="E907" s="2" t="s">
        <v>2135</v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 customFormat="false" ht="15" hidden="false" customHeight="false" outlineLevel="0" collapsed="false">
      <c r="A908" s="2" t="n">
        <v>3</v>
      </c>
      <c r="B908" s="2" t="s">
        <v>2140</v>
      </c>
      <c r="C908" s="2" t="s">
        <v>2141</v>
      </c>
      <c r="D908" s="2" t="s">
        <v>2134</v>
      </c>
      <c r="E908" s="2" t="s">
        <v>2135</v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 customFormat="false" ht="15" hidden="false" customHeight="false" outlineLevel="0" collapsed="false">
      <c r="A909" s="2" t="n">
        <v>3</v>
      </c>
      <c r="B909" s="2" t="s">
        <v>2142</v>
      </c>
      <c r="C909" s="2" t="s">
        <v>2143</v>
      </c>
      <c r="D909" s="2" t="s">
        <v>2134</v>
      </c>
      <c r="E909" s="2" t="s">
        <v>2135</v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 customFormat="false" ht="15" hidden="false" customHeight="false" outlineLevel="0" collapsed="false">
      <c r="A910" s="2" t="n">
        <v>3</v>
      </c>
      <c r="B910" s="2" t="s">
        <v>2144</v>
      </c>
      <c r="C910" s="2" t="s">
        <v>2145</v>
      </c>
      <c r="D910" s="2" t="s">
        <v>2134</v>
      </c>
      <c r="E910" s="2" t="s">
        <v>2135</v>
      </c>
      <c r="F910" s="2" t="n">
        <v>7792.308</v>
      </c>
      <c r="G910" s="2" t="n">
        <v>0</v>
      </c>
      <c r="H910" s="2" t="n">
        <v>7792.308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 customFormat="false" ht="15" hidden="false" customHeight="false" outlineLevel="0" collapsed="false">
      <c r="A911" s="2" t="n">
        <v>3</v>
      </c>
      <c r="B911" s="2" t="s">
        <v>2146</v>
      </c>
      <c r="C911" s="2" t="s">
        <v>2147</v>
      </c>
      <c r="D911" s="2" t="s">
        <v>2134</v>
      </c>
      <c r="E911" s="2" t="s">
        <v>2135</v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 customFormat="false" ht="15" hidden="false" customHeight="false" outlineLevel="0" collapsed="false">
      <c r="A912" s="2" t="n">
        <v>2</v>
      </c>
      <c r="B912" s="2" t="s">
        <v>2148</v>
      </c>
      <c r="C912" s="2" t="s">
        <v>2149</v>
      </c>
      <c r="D912" s="2" t="s">
        <v>2130</v>
      </c>
      <c r="E912" s="2" t="s">
        <v>2150</v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 customFormat="false" ht="15" hidden="false" customHeight="false" outlineLevel="0" collapsed="false">
      <c r="A913" s="2" t="n">
        <v>3</v>
      </c>
      <c r="B913" s="2" t="s">
        <v>2151</v>
      </c>
      <c r="C913" s="2" t="s">
        <v>2152</v>
      </c>
      <c r="D913" s="2" t="s">
        <v>2130</v>
      </c>
      <c r="E913" s="2" t="s">
        <v>2150</v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 customFormat="false" ht="15" hidden="false" customHeight="false" outlineLevel="0" collapsed="false">
      <c r="A914" s="2" t="n">
        <v>2</v>
      </c>
      <c r="B914" s="2" t="s">
        <v>2153</v>
      </c>
      <c r="C914" s="2" t="s">
        <v>2154</v>
      </c>
      <c r="D914" s="2" t="s">
        <v>1386</v>
      </c>
      <c r="E914" s="2" t="s">
        <v>2131</v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89.35</v>
      </c>
      <c r="EL914" s="2" t="n">
        <v>62.78</v>
      </c>
      <c r="EM914" s="2" t="n">
        <v>0</v>
      </c>
      <c r="EN914" s="2" t="n">
        <v>99.54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 customFormat="false" ht="15" hidden="false" customHeight="false" outlineLevel="0" collapsed="false">
      <c r="A915" s="2" t="n">
        <v>3</v>
      </c>
      <c r="B915" s="2" t="s">
        <v>2155</v>
      </c>
      <c r="C915" s="2" t="s">
        <v>2156</v>
      </c>
      <c r="D915" s="2" t="s">
        <v>1386</v>
      </c>
      <c r="E915" s="2" t="s">
        <v>2131</v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89.35</v>
      </c>
      <c r="EL915" s="2" t="n">
        <v>62.78</v>
      </c>
      <c r="EM915" s="2" t="n">
        <v>0</v>
      </c>
      <c r="EN915" s="2" t="n">
        <v>99.54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 customFormat="false" ht="15" hidden="false" customHeight="false" outlineLevel="0" collapsed="false">
      <c r="A916" s="2" t="n">
        <v>3</v>
      </c>
      <c r="B916" s="2" t="s">
        <v>2157</v>
      </c>
      <c r="C916" s="2" t="s">
        <v>2158</v>
      </c>
      <c r="D916" s="2" t="s">
        <v>1386</v>
      </c>
      <c r="E916" s="2" t="s">
        <v>2131</v>
      </c>
      <c r="F916" s="2" t="n">
        <v>344569.693134</v>
      </c>
      <c r="G916" s="2" t="n">
        <v>0</v>
      </c>
      <c r="H916" s="2" t="n">
        <v>344569.693134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89.35</v>
      </c>
      <c r="EL916" s="2" t="n">
        <v>62.78</v>
      </c>
      <c r="EM916" s="2" t="n">
        <v>0</v>
      </c>
      <c r="EN916" s="2" t="n">
        <v>99.54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 customFormat="false" ht="15" hidden="false" customHeight="false" outlineLevel="0" collapsed="false">
      <c r="A917" s="2" t="n">
        <v>2</v>
      </c>
      <c r="B917" s="2" t="s">
        <v>2159</v>
      </c>
      <c r="C917" s="2" t="s">
        <v>1838</v>
      </c>
      <c r="D917" s="2" t="s">
        <v>2130</v>
      </c>
      <c r="E917" s="2" t="s">
        <v>2150</v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 customFormat="false" ht="15" hidden="false" customHeight="false" outlineLevel="0" collapsed="false">
      <c r="A918" s="2" t="n">
        <v>3</v>
      </c>
      <c r="B918" s="2" t="s">
        <v>2160</v>
      </c>
      <c r="C918" s="2" t="s">
        <v>2161</v>
      </c>
      <c r="D918" s="2" t="s">
        <v>2130</v>
      </c>
      <c r="E918" s="2" t="s">
        <v>2150</v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 customFormat="false" ht="15" hidden="false" customHeight="false" outlineLevel="0" collapsed="false">
      <c r="A919" s="2" t="n">
        <v>1</v>
      </c>
      <c r="B919" s="2" t="s">
        <v>218</v>
      </c>
      <c r="C919" s="2" t="s">
        <v>220</v>
      </c>
      <c r="D919" s="2" t="s">
        <v>1397</v>
      </c>
      <c r="E919" s="2" t="s">
        <v>1322</v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9.37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64.24</v>
      </c>
      <c r="EI919" s="2" t="n">
        <v>37.51</v>
      </c>
      <c r="EJ919" s="2" t="n">
        <v>0</v>
      </c>
      <c r="EK919" s="2" t="n">
        <v>72.74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 customFormat="false" ht="15" hidden="false" customHeight="false" outlineLevel="0" collapsed="false">
      <c r="A920" s="2" t="n">
        <v>2</v>
      </c>
      <c r="B920" s="2" t="s">
        <v>2162</v>
      </c>
      <c r="C920" s="2" t="s">
        <v>2163</v>
      </c>
      <c r="D920" s="2" t="s">
        <v>1397</v>
      </c>
      <c r="E920" s="2" t="s">
        <v>1322</v>
      </c>
      <c r="F920" s="2" t="n">
        <v>321726.24874304</v>
      </c>
      <c r="G920" s="2" t="n">
        <v>0</v>
      </c>
      <c r="H920" s="2" t="n">
        <v>321726.24874304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</v>
      </c>
      <c r="EY920" s="2" t="n">
        <v>0</v>
      </c>
      <c r="EZ920" s="2" t="n">
        <v>100</v>
      </c>
      <c r="FA920" s="2" t="n">
        <v>81.01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 customFormat="false" ht="15" hidden="false" customHeight="false" outlineLevel="0" collapsed="false">
      <c r="A921" s="2" t="n">
        <v>3</v>
      </c>
      <c r="B921" s="2" t="s">
        <v>2164</v>
      </c>
      <c r="C921" s="2" t="s">
        <v>2165</v>
      </c>
      <c r="D921" s="2" t="s">
        <v>1397</v>
      </c>
      <c r="E921" s="2" t="s">
        <v>1322</v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</v>
      </c>
      <c r="EY921" s="2" t="n">
        <v>0</v>
      </c>
      <c r="EZ921" s="2" t="n">
        <v>100</v>
      </c>
      <c r="FA921" s="2" t="n">
        <v>81.01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 customFormat="false" ht="15" hidden="false" customHeight="false" outlineLevel="0" collapsed="false">
      <c r="A922" s="2" t="n">
        <v>3</v>
      </c>
      <c r="B922" s="2" t="s">
        <v>2166</v>
      </c>
      <c r="C922" s="2" t="s">
        <v>2167</v>
      </c>
      <c r="D922" s="2" t="s">
        <v>1397</v>
      </c>
      <c r="E922" s="2" t="s">
        <v>1322</v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</v>
      </c>
      <c r="EY922" s="2" t="n">
        <v>0</v>
      </c>
      <c r="EZ922" s="2" t="n">
        <v>100</v>
      </c>
      <c r="FA922" s="2" t="n">
        <v>81.01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 customFormat="false" ht="15" hidden="false" customHeight="false" outlineLevel="0" collapsed="false">
      <c r="A923" s="2" t="n">
        <v>3</v>
      </c>
      <c r="B923" s="2" t="s">
        <v>2168</v>
      </c>
      <c r="C923" s="2" t="s">
        <v>2169</v>
      </c>
      <c r="D923" s="2" t="s">
        <v>1397</v>
      </c>
      <c r="E923" s="2" t="s">
        <v>1322</v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</v>
      </c>
      <c r="EY923" s="2" t="n">
        <v>0</v>
      </c>
      <c r="EZ923" s="2" t="n">
        <v>100</v>
      </c>
      <c r="FA923" s="2" t="n">
        <v>81.01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 customFormat="false" ht="15" hidden="false" customHeight="false" outlineLevel="0" collapsed="false">
      <c r="A924" s="2" t="n">
        <v>3</v>
      </c>
      <c r="B924" s="2" t="s">
        <v>2170</v>
      </c>
      <c r="C924" s="2" t="s">
        <v>2171</v>
      </c>
      <c r="D924" s="2" t="s">
        <v>1397</v>
      </c>
      <c r="E924" s="2" t="s">
        <v>1322</v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</v>
      </c>
      <c r="EY924" s="2" t="n">
        <v>0</v>
      </c>
      <c r="EZ924" s="2" t="n">
        <v>100</v>
      </c>
      <c r="FA924" s="2" t="n">
        <v>81.01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 customFormat="false" ht="15" hidden="false" customHeight="false" outlineLevel="0" collapsed="false">
      <c r="A925" s="2" t="n">
        <v>3</v>
      </c>
      <c r="B925" s="2" t="s">
        <v>2172</v>
      </c>
      <c r="C925" s="2" t="s">
        <v>2173</v>
      </c>
      <c r="D925" s="2" t="s">
        <v>1397</v>
      </c>
      <c r="E925" s="2" t="s">
        <v>1322</v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</v>
      </c>
      <c r="EY925" s="2" t="n">
        <v>0</v>
      </c>
      <c r="EZ925" s="2" t="n">
        <v>100</v>
      </c>
      <c r="FA925" s="2" t="n">
        <v>81.01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 customFormat="false" ht="15" hidden="false" customHeight="false" outlineLevel="0" collapsed="false">
      <c r="A926" s="2" t="n">
        <v>3</v>
      </c>
      <c r="B926" s="2" t="s">
        <v>2174</v>
      </c>
      <c r="C926" s="2" t="s">
        <v>2175</v>
      </c>
      <c r="D926" s="2" t="s">
        <v>1397</v>
      </c>
      <c r="E926" s="2" t="s">
        <v>1322</v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</v>
      </c>
      <c r="EY926" s="2" t="n">
        <v>0</v>
      </c>
      <c r="EZ926" s="2" t="n">
        <v>100</v>
      </c>
      <c r="FA926" s="2" t="n">
        <v>81.01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 customFormat="false" ht="15" hidden="false" customHeight="false" outlineLevel="0" collapsed="false">
      <c r="A927" s="2" t="n">
        <v>3</v>
      </c>
      <c r="B927" s="2" t="s">
        <v>2176</v>
      </c>
      <c r="C927" s="2" t="s">
        <v>2177</v>
      </c>
      <c r="D927" s="2" t="s">
        <v>1397</v>
      </c>
      <c r="E927" s="2" t="s">
        <v>1322</v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</v>
      </c>
      <c r="EY927" s="2" t="n">
        <v>0</v>
      </c>
      <c r="EZ927" s="2" t="n">
        <v>100</v>
      </c>
      <c r="FA927" s="2" t="n">
        <v>81.01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 customFormat="false" ht="15" hidden="false" customHeight="false" outlineLevel="0" collapsed="false">
      <c r="A928" s="2" t="n">
        <v>3</v>
      </c>
      <c r="B928" s="2" t="s">
        <v>2178</v>
      </c>
      <c r="C928" s="2" t="s">
        <v>2179</v>
      </c>
      <c r="D928" s="2" t="s">
        <v>1397</v>
      </c>
      <c r="E928" s="2" t="s">
        <v>1322</v>
      </c>
      <c r="F928" s="2" t="n">
        <v>1522.63824382868</v>
      </c>
      <c r="G928" s="2" t="n">
        <v>0</v>
      </c>
      <c r="H928" s="2" t="n">
        <v>1522.63824382868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</v>
      </c>
      <c r="EY928" s="2" t="n">
        <v>0</v>
      </c>
      <c r="EZ928" s="2" t="n">
        <v>100</v>
      </c>
      <c r="FA928" s="2" t="n">
        <v>81.01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 customFormat="false" ht="15" hidden="false" customHeight="false" outlineLevel="0" collapsed="false">
      <c r="A929" s="2" t="n">
        <v>3</v>
      </c>
      <c r="B929" s="2" t="s">
        <v>2180</v>
      </c>
      <c r="C929" s="2" t="s">
        <v>2181</v>
      </c>
      <c r="D929" s="2" t="s">
        <v>1397</v>
      </c>
      <c r="E929" s="2" t="s">
        <v>1322</v>
      </c>
      <c r="F929" s="2" t="n">
        <v>9205.10382383373</v>
      </c>
      <c r="G929" s="2" t="n">
        <v>0</v>
      </c>
      <c r="H929" s="2" t="n">
        <v>9205.10382383373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</v>
      </c>
      <c r="EY929" s="2" t="n">
        <v>0</v>
      </c>
      <c r="EZ929" s="2" t="n">
        <v>100</v>
      </c>
      <c r="FA929" s="2" t="n">
        <v>81.01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 customFormat="false" ht="15" hidden="false" customHeight="false" outlineLevel="0" collapsed="false">
      <c r="A930" s="2" t="n">
        <v>3</v>
      </c>
      <c r="B930" s="2" t="s">
        <v>2182</v>
      </c>
      <c r="C930" s="2" t="s">
        <v>2183</v>
      </c>
      <c r="D930" s="2" t="s">
        <v>1397</v>
      </c>
      <c r="E930" s="2" t="s">
        <v>1322</v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</v>
      </c>
      <c r="EY930" s="2" t="n">
        <v>0</v>
      </c>
      <c r="EZ930" s="2" t="n">
        <v>100</v>
      </c>
      <c r="FA930" s="2" t="n">
        <v>81.01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 customFormat="false" ht="15" hidden="false" customHeight="false" outlineLevel="0" collapsed="false">
      <c r="A931" s="2" t="n">
        <v>3</v>
      </c>
      <c r="B931" s="2" t="s">
        <v>2184</v>
      </c>
      <c r="C931" s="2" t="s">
        <v>2185</v>
      </c>
      <c r="D931" s="2" t="s">
        <v>1397</v>
      </c>
      <c r="E931" s="2" t="s">
        <v>1322</v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</v>
      </c>
      <c r="EY931" s="2" t="n">
        <v>0</v>
      </c>
      <c r="EZ931" s="2" t="n">
        <v>100</v>
      </c>
      <c r="FA931" s="2" t="n">
        <v>81.01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 customFormat="false" ht="15" hidden="false" customHeight="false" outlineLevel="0" collapsed="false">
      <c r="A932" s="2" t="n">
        <v>3</v>
      </c>
      <c r="B932" s="2" t="s">
        <v>2186</v>
      </c>
      <c r="C932" s="2" t="s">
        <v>2187</v>
      </c>
      <c r="D932" s="2" t="s">
        <v>1397</v>
      </c>
      <c r="E932" s="2" t="s">
        <v>1322</v>
      </c>
      <c r="F932" s="2" t="n">
        <v>43637.4666753771</v>
      </c>
      <c r="G932" s="2" t="n">
        <v>0</v>
      </c>
      <c r="H932" s="2" t="n">
        <v>43637.4666753771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</v>
      </c>
      <c r="EY932" s="2" t="n">
        <v>0</v>
      </c>
      <c r="EZ932" s="2" t="n">
        <v>100</v>
      </c>
      <c r="FA932" s="2" t="n">
        <v>81.01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 customFormat="false" ht="15" hidden="false" customHeight="false" outlineLevel="0" collapsed="false">
      <c r="A933" s="2" t="n">
        <v>2</v>
      </c>
      <c r="B933" s="2" t="s">
        <v>2188</v>
      </c>
      <c r="C933" s="2" t="s">
        <v>2189</v>
      </c>
      <c r="D933" s="2" t="s">
        <v>1397</v>
      </c>
      <c r="E933" s="2" t="s">
        <v>1322</v>
      </c>
      <c r="F933" s="2" t="n">
        <v>353828.769399714</v>
      </c>
      <c r="G933" s="2" t="n">
        <v>0</v>
      </c>
      <c r="H933" s="2" t="n">
        <v>353828.769399714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</v>
      </c>
      <c r="DQ933" s="2" t="n">
        <v>0.81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</v>
      </c>
      <c r="EY933" s="2" t="n">
        <v>0</v>
      </c>
      <c r="EZ933" s="2" t="n">
        <v>100</v>
      </c>
      <c r="FA933" s="2" t="n">
        <v>81.01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 customFormat="false" ht="15" hidden="false" customHeight="false" outlineLevel="0" collapsed="false">
      <c r="A934" s="2" t="n">
        <v>3</v>
      </c>
      <c r="B934" s="2" t="s">
        <v>2190</v>
      </c>
      <c r="C934" s="2" t="s">
        <v>2191</v>
      </c>
      <c r="D934" s="2" t="s">
        <v>1397</v>
      </c>
      <c r="E934" s="2" t="s">
        <v>1322</v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</v>
      </c>
      <c r="EY934" s="2" t="n">
        <v>0</v>
      </c>
      <c r="EZ934" s="2" t="n">
        <v>100</v>
      </c>
      <c r="FA934" s="2" t="n">
        <v>81.01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 customFormat="false" ht="15" hidden="false" customHeight="false" outlineLevel="0" collapsed="false">
      <c r="A935" s="2" t="n">
        <v>3</v>
      </c>
      <c r="B935" s="2" t="s">
        <v>2192</v>
      </c>
      <c r="C935" s="2" t="s">
        <v>2193</v>
      </c>
      <c r="D935" s="2" t="s">
        <v>1397</v>
      </c>
      <c r="E935" s="2" t="s">
        <v>1322</v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</v>
      </c>
      <c r="EY935" s="2" t="n">
        <v>0</v>
      </c>
      <c r="EZ935" s="2" t="n">
        <v>100</v>
      </c>
      <c r="FA935" s="2" t="n">
        <v>81.01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 customFormat="false" ht="15" hidden="false" customHeight="false" outlineLevel="0" collapsed="false">
      <c r="A936" s="2" t="n">
        <v>3</v>
      </c>
      <c r="B936" s="2" t="s">
        <v>2194</v>
      </c>
      <c r="C936" s="2" t="s">
        <v>2195</v>
      </c>
      <c r="D936" s="2" t="s">
        <v>1397</v>
      </c>
      <c r="E936" s="2" t="s">
        <v>1322</v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</v>
      </c>
      <c r="EY936" s="2" t="n">
        <v>0</v>
      </c>
      <c r="EZ936" s="2" t="n">
        <v>100</v>
      </c>
      <c r="FA936" s="2" t="n">
        <v>81.01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 customFormat="false" ht="15" hidden="false" customHeight="false" outlineLevel="0" collapsed="false">
      <c r="A937" s="2" t="n">
        <v>3</v>
      </c>
      <c r="B937" s="2" t="s">
        <v>2196</v>
      </c>
      <c r="C937" s="2" t="s">
        <v>2197</v>
      </c>
      <c r="D937" s="2" t="s">
        <v>1397</v>
      </c>
      <c r="E937" s="2" t="s">
        <v>1322</v>
      </c>
      <c r="F937" s="2" t="n">
        <v>8224.86</v>
      </c>
      <c r="G937" s="2" t="n">
        <v>0</v>
      </c>
      <c r="H937" s="2" t="n">
        <v>8224.86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</v>
      </c>
      <c r="EY937" s="2" t="n">
        <v>0</v>
      </c>
      <c r="EZ937" s="2" t="n">
        <v>100</v>
      </c>
      <c r="FA937" s="2" t="n">
        <v>81.01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 customFormat="false" ht="15" hidden="false" customHeight="false" outlineLevel="0" collapsed="false">
      <c r="A938" s="2" t="n">
        <v>3</v>
      </c>
      <c r="B938" s="2" t="s">
        <v>2198</v>
      </c>
      <c r="C938" s="2" t="s">
        <v>2199</v>
      </c>
      <c r="D938" s="2" t="s">
        <v>1397</v>
      </c>
      <c r="E938" s="2" t="s">
        <v>1322</v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</v>
      </c>
      <c r="EY938" s="2" t="n">
        <v>0</v>
      </c>
      <c r="EZ938" s="2" t="n">
        <v>100</v>
      </c>
      <c r="FA938" s="2" t="n">
        <v>81.01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 customFormat="false" ht="15" hidden="false" customHeight="false" outlineLevel="0" collapsed="false">
      <c r="A939" s="2" t="n">
        <v>3</v>
      </c>
      <c r="B939" s="2" t="s">
        <v>2200</v>
      </c>
      <c r="C939" s="2" t="s">
        <v>2201</v>
      </c>
      <c r="D939" s="2" t="s">
        <v>1397</v>
      </c>
      <c r="E939" s="2" t="s">
        <v>1322</v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</v>
      </c>
      <c r="EY939" s="2" t="n">
        <v>0</v>
      </c>
      <c r="EZ939" s="2" t="n">
        <v>100</v>
      </c>
      <c r="FA939" s="2" t="n">
        <v>81.01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 customFormat="false" ht="15" hidden="false" customHeight="false" outlineLevel="0" collapsed="false">
      <c r="A940" s="2" t="n">
        <v>3</v>
      </c>
      <c r="B940" s="2" t="s">
        <v>2202</v>
      </c>
      <c r="C940" s="2" t="s">
        <v>2203</v>
      </c>
      <c r="D940" s="2" t="s">
        <v>1397</v>
      </c>
      <c r="E940" s="2" t="s">
        <v>1322</v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</v>
      </c>
      <c r="EY940" s="2" t="n">
        <v>0</v>
      </c>
      <c r="EZ940" s="2" t="n">
        <v>100</v>
      </c>
      <c r="FA940" s="2" t="n">
        <v>81.01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 customFormat="false" ht="15" hidden="false" customHeight="false" outlineLevel="0" collapsed="false">
      <c r="A941" s="2" t="n">
        <v>3</v>
      </c>
      <c r="B941" s="2" t="s">
        <v>2204</v>
      </c>
      <c r="C941" s="2" t="s">
        <v>2205</v>
      </c>
      <c r="D941" s="2" t="s">
        <v>1397</v>
      </c>
      <c r="E941" s="2" t="s">
        <v>1322</v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</v>
      </c>
      <c r="EY941" s="2" t="n">
        <v>0</v>
      </c>
      <c r="EZ941" s="2" t="n">
        <v>100</v>
      </c>
      <c r="FA941" s="2" t="n">
        <v>81.01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 customFormat="false" ht="15" hidden="false" customHeight="false" outlineLevel="0" collapsed="false">
      <c r="A942" s="2" t="n">
        <v>3</v>
      </c>
      <c r="B942" s="2" t="s">
        <v>2206</v>
      </c>
      <c r="C942" s="2" t="s">
        <v>2207</v>
      </c>
      <c r="D942" s="2" t="s">
        <v>1397</v>
      </c>
      <c r="E942" s="2" t="s">
        <v>1322</v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</v>
      </c>
      <c r="EY942" s="2" t="n">
        <v>0</v>
      </c>
      <c r="EZ942" s="2" t="n">
        <v>100</v>
      </c>
      <c r="FA942" s="2" t="n">
        <v>81.01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 customFormat="false" ht="15" hidden="false" customHeight="false" outlineLevel="0" collapsed="false">
      <c r="A943" s="2" t="n">
        <v>3</v>
      </c>
      <c r="B943" s="2" t="s">
        <v>2208</v>
      </c>
      <c r="C943" s="2" t="s">
        <v>2209</v>
      </c>
      <c r="D943" s="2" t="s">
        <v>1397</v>
      </c>
      <c r="E943" s="2" t="s">
        <v>1322</v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</v>
      </c>
      <c r="EY943" s="2" t="n">
        <v>0</v>
      </c>
      <c r="EZ943" s="2" t="n">
        <v>100</v>
      </c>
      <c r="FA943" s="2" t="n">
        <v>81.01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 customFormat="false" ht="15" hidden="false" customHeight="false" outlineLevel="0" collapsed="false">
      <c r="A944" s="2" t="n">
        <v>3</v>
      </c>
      <c r="B944" s="2" t="s">
        <v>2210</v>
      </c>
      <c r="C944" s="2" t="s">
        <v>2211</v>
      </c>
      <c r="D944" s="2" t="s">
        <v>1397</v>
      </c>
      <c r="E944" s="2" t="s">
        <v>1322</v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</v>
      </c>
      <c r="EY944" s="2" t="n">
        <v>0</v>
      </c>
      <c r="EZ944" s="2" t="n">
        <v>100</v>
      </c>
      <c r="FA944" s="2" t="n">
        <v>81.01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 customFormat="false" ht="15" hidden="false" customHeight="false" outlineLevel="0" collapsed="false">
      <c r="A945" s="2" t="n">
        <v>3</v>
      </c>
      <c r="B945" s="2" t="s">
        <v>2212</v>
      </c>
      <c r="C945" s="2" t="s">
        <v>2203</v>
      </c>
      <c r="D945" s="2" t="s">
        <v>1397</v>
      </c>
      <c r="E945" s="2" t="s">
        <v>1322</v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</v>
      </c>
      <c r="EY945" s="2" t="n">
        <v>0</v>
      </c>
      <c r="EZ945" s="2" t="n">
        <v>100</v>
      </c>
      <c r="FA945" s="2" t="n">
        <v>81.01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 customFormat="false" ht="15" hidden="false" customHeight="false" outlineLevel="0" collapsed="false">
      <c r="A946" s="2" t="n">
        <v>3</v>
      </c>
      <c r="B946" s="2" t="s">
        <v>2213</v>
      </c>
      <c r="C946" s="2" t="s">
        <v>2214</v>
      </c>
      <c r="D946" s="2" t="s">
        <v>1577</v>
      </c>
      <c r="E946" s="2" t="s">
        <v>1322</v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</v>
      </c>
      <c r="EY946" s="2" t="n">
        <v>0</v>
      </c>
      <c r="EZ946" s="2" t="n">
        <v>100</v>
      </c>
      <c r="FA946" s="2" t="n">
        <v>81.01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 customFormat="false" ht="15" hidden="false" customHeight="false" outlineLevel="0" collapsed="false">
      <c r="A947" s="2" t="n">
        <v>3</v>
      </c>
      <c r="B947" s="2" t="s">
        <v>2215</v>
      </c>
      <c r="C947" s="2" t="s">
        <v>2216</v>
      </c>
      <c r="D947" s="2" t="s">
        <v>1577</v>
      </c>
      <c r="E947" s="2" t="s">
        <v>1322</v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</v>
      </c>
      <c r="EY947" s="2" t="n">
        <v>0</v>
      </c>
      <c r="EZ947" s="2" t="n">
        <v>100</v>
      </c>
      <c r="FA947" s="2" t="n">
        <v>81.01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 customFormat="false" ht="15" hidden="false" customHeight="false" outlineLevel="0" collapsed="false">
      <c r="A948" s="2" t="n">
        <v>3</v>
      </c>
      <c r="B948" s="2" t="s">
        <v>2217</v>
      </c>
      <c r="C948" s="2" t="s">
        <v>2218</v>
      </c>
      <c r="D948" s="2" t="s">
        <v>1577</v>
      </c>
      <c r="E948" s="2" t="s">
        <v>1322</v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</v>
      </c>
      <c r="EY948" s="2" t="n">
        <v>0</v>
      </c>
      <c r="EZ948" s="2" t="n">
        <v>100</v>
      </c>
      <c r="FA948" s="2" t="n">
        <v>81.01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 customFormat="false" ht="15" hidden="false" customHeight="false" outlineLevel="0" collapsed="false">
      <c r="A949" s="2" t="n">
        <v>3</v>
      </c>
      <c r="B949" s="2" t="s">
        <v>2219</v>
      </c>
      <c r="C949" s="2" t="s">
        <v>2220</v>
      </c>
      <c r="D949" s="2" t="s">
        <v>1577</v>
      </c>
      <c r="E949" s="2" t="s">
        <v>1322</v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</v>
      </c>
      <c r="EY949" s="2" t="n">
        <v>0</v>
      </c>
      <c r="EZ949" s="2" t="n">
        <v>100</v>
      </c>
      <c r="FA949" s="2" t="n">
        <v>81.01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 customFormat="false" ht="15" hidden="false" customHeight="false" outlineLevel="0" collapsed="false">
      <c r="A950" s="2" t="n">
        <v>3</v>
      </c>
      <c r="B950" s="2" t="s">
        <v>2221</v>
      </c>
      <c r="C950" s="2" t="s">
        <v>2222</v>
      </c>
      <c r="D950" s="2" t="s">
        <v>1577</v>
      </c>
      <c r="E950" s="2" t="s">
        <v>1322</v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</v>
      </c>
      <c r="EY950" s="2" t="n">
        <v>0</v>
      </c>
      <c r="EZ950" s="2" t="n">
        <v>100</v>
      </c>
      <c r="FA950" s="2" t="n">
        <v>81.01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 customFormat="false" ht="15" hidden="false" customHeight="false" outlineLevel="0" collapsed="false">
      <c r="A951" s="2" t="n">
        <v>3</v>
      </c>
      <c r="B951" s="2" t="s">
        <v>2223</v>
      </c>
      <c r="C951" s="2" t="s">
        <v>2224</v>
      </c>
      <c r="D951" s="2" t="s">
        <v>1577</v>
      </c>
      <c r="E951" s="2" t="s">
        <v>1322</v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</v>
      </c>
      <c r="EY951" s="2" t="n">
        <v>0</v>
      </c>
      <c r="EZ951" s="2" t="n">
        <v>100</v>
      </c>
      <c r="FA951" s="2" t="n">
        <v>81.01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 customFormat="false" ht="15" hidden="false" customHeight="false" outlineLevel="0" collapsed="false">
      <c r="A952" s="2" t="n">
        <v>3</v>
      </c>
      <c r="B952" s="2" t="s">
        <v>2225</v>
      </c>
      <c r="C952" s="2" t="s">
        <v>2226</v>
      </c>
      <c r="D952" s="2" t="s">
        <v>1577</v>
      </c>
      <c r="E952" s="2" t="s">
        <v>1322</v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</v>
      </c>
      <c r="EY952" s="2" t="n">
        <v>0</v>
      </c>
      <c r="EZ952" s="2" t="n">
        <v>100</v>
      </c>
      <c r="FA952" s="2" t="n">
        <v>81.01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 customFormat="false" ht="15" hidden="false" customHeight="false" outlineLevel="0" collapsed="false">
      <c r="A953" s="2" t="n">
        <v>3</v>
      </c>
      <c r="B953" s="2" t="s">
        <v>2227</v>
      </c>
      <c r="C953" s="2" t="s">
        <v>2228</v>
      </c>
      <c r="D953" s="2" t="s">
        <v>1577</v>
      </c>
      <c r="E953" s="2" t="s">
        <v>1322</v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</v>
      </c>
      <c r="EY953" s="2" t="n">
        <v>0</v>
      </c>
      <c r="EZ953" s="2" t="n">
        <v>100</v>
      </c>
      <c r="FA953" s="2" t="n">
        <v>81.01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 customFormat="false" ht="15" hidden="false" customHeight="false" outlineLevel="0" collapsed="false">
      <c r="A954" s="2" t="n">
        <v>3</v>
      </c>
      <c r="B954" s="2" t="s">
        <v>2229</v>
      </c>
      <c r="C954" s="2" t="s">
        <v>2230</v>
      </c>
      <c r="D954" s="2" t="s">
        <v>1577</v>
      </c>
      <c r="E954" s="2" t="s">
        <v>1322</v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</v>
      </c>
      <c r="EY954" s="2" t="n">
        <v>0</v>
      </c>
      <c r="EZ954" s="2" t="n">
        <v>100</v>
      </c>
      <c r="FA954" s="2" t="n">
        <v>81.01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 customFormat="false" ht="28.35" hidden="false" customHeight="false" outlineLevel="0" collapsed="false">
      <c r="A955" s="2" t="n">
        <v>3</v>
      </c>
      <c r="B955" s="2" t="s">
        <v>2231</v>
      </c>
      <c r="C955" s="127" t="s">
        <v>2232</v>
      </c>
      <c r="D955" s="2" t="s">
        <v>1577</v>
      </c>
      <c r="E955" s="2" t="s">
        <v>1322</v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</v>
      </c>
      <c r="EY955" s="2" t="n">
        <v>0</v>
      </c>
      <c r="EZ955" s="2" t="n">
        <v>100</v>
      </c>
      <c r="FA955" s="2" t="n">
        <v>81.01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 customFormat="false" ht="15" hidden="false" customHeight="false" outlineLevel="0" collapsed="false">
      <c r="A956" s="2" t="n">
        <v>3</v>
      </c>
      <c r="B956" s="2" t="s">
        <v>2233</v>
      </c>
      <c r="C956" s="2" t="s">
        <v>2234</v>
      </c>
      <c r="D956" s="2" t="s">
        <v>1577</v>
      </c>
      <c r="E956" s="2" t="s">
        <v>1322</v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</v>
      </c>
      <c r="EY956" s="2" t="n">
        <v>0</v>
      </c>
      <c r="EZ956" s="2" t="n">
        <v>100</v>
      </c>
      <c r="FA956" s="2" t="n">
        <v>81.01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 customFormat="false" ht="15" hidden="false" customHeight="false" outlineLevel="0" collapsed="false">
      <c r="A957" s="2" t="n">
        <v>3</v>
      </c>
      <c r="B957" s="2" t="s">
        <v>2235</v>
      </c>
      <c r="C957" s="2" t="s">
        <v>2236</v>
      </c>
      <c r="D957" s="2" t="s">
        <v>1577</v>
      </c>
      <c r="E957" s="2" t="s">
        <v>1322</v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</v>
      </c>
      <c r="EY957" s="2" t="n">
        <v>0</v>
      </c>
      <c r="EZ957" s="2" t="n">
        <v>100</v>
      </c>
      <c r="FA957" s="2" t="n">
        <v>81.01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 customFormat="false" ht="15" hidden="false" customHeight="false" outlineLevel="0" collapsed="false">
      <c r="A958" s="2" t="n">
        <v>3</v>
      </c>
      <c r="B958" s="2" t="s">
        <v>2237</v>
      </c>
      <c r="C958" s="2" t="s">
        <v>2238</v>
      </c>
      <c r="D958" s="2" t="s">
        <v>1577</v>
      </c>
      <c r="E958" s="2" t="s">
        <v>1322</v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</v>
      </c>
      <c r="EY958" s="2" t="n">
        <v>0</v>
      </c>
      <c r="EZ958" s="2" t="n">
        <v>100</v>
      </c>
      <c r="FA958" s="2" t="n">
        <v>81.01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 customFormat="false" ht="15" hidden="false" customHeight="false" outlineLevel="0" collapsed="false">
      <c r="A959" s="2" t="n">
        <v>3</v>
      </c>
      <c r="B959" s="2" t="s">
        <v>2239</v>
      </c>
      <c r="C959" s="2" t="s">
        <v>2181</v>
      </c>
      <c r="D959" s="2" t="s">
        <v>1577</v>
      </c>
      <c r="E959" s="2" t="s">
        <v>1322</v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</v>
      </c>
      <c r="EY959" s="2" t="n">
        <v>0</v>
      </c>
      <c r="EZ959" s="2" t="n">
        <v>100</v>
      </c>
      <c r="FA959" s="2" t="n">
        <v>81.01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 customFormat="false" ht="15" hidden="false" customHeight="false" outlineLevel="0" collapsed="false">
      <c r="A960" s="2" t="n">
        <v>3</v>
      </c>
      <c r="B960" s="2" t="s">
        <v>2240</v>
      </c>
      <c r="C960" s="2" t="s">
        <v>2241</v>
      </c>
      <c r="D960" s="2" t="s">
        <v>1577</v>
      </c>
      <c r="E960" s="2" t="s">
        <v>1322</v>
      </c>
      <c r="F960" s="2" t="n">
        <v>6858.53979990451</v>
      </c>
      <c r="G960" s="2" t="n">
        <v>0</v>
      </c>
      <c r="H960" s="2" t="n">
        <v>6858.53979990451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</v>
      </c>
      <c r="EY960" s="2" t="n">
        <v>0</v>
      </c>
      <c r="EZ960" s="2" t="n">
        <v>100</v>
      </c>
      <c r="FA960" s="2" t="n">
        <v>81.01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 customFormat="false" ht="15" hidden="false" customHeight="false" outlineLevel="0" collapsed="false">
      <c r="A961" s="2" t="n">
        <v>3</v>
      </c>
      <c r="B961" s="2" t="s">
        <v>2242</v>
      </c>
      <c r="C961" s="2" t="s">
        <v>2243</v>
      </c>
      <c r="D961" s="2" t="s">
        <v>1577</v>
      </c>
      <c r="E961" s="2" t="s">
        <v>1322</v>
      </c>
      <c r="F961" s="2" t="n">
        <v>85622.4197999045</v>
      </c>
      <c r="G961" s="2" t="n">
        <v>0</v>
      </c>
      <c r="H961" s="2" t="n">
        <v>85622.4197999045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</v>
      </c>
      <c r="EY961" s="2" t="n">
        <v>0</v>
      </c>
      <c r="EZ961" s="2" t="n">
        <v>100</v>
      </c>
      <c r="FA961" s="2" t="n">
        <v>81.01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 customFormat="false" ht="15" hidden="false" customHeight="false" outlineLevel="0" collapsed="false">
      <c r="A962" s="2" t="n">
        <v>2</v>
      </c>
      <c r="B962" s="2" t="s">
        <v>2244</v>
      </c>
      <c r="C962" s="2" t="s">
        <v>2245</v>
      </c>
      <c r="D962" s="2" t="s">
        <v>1397</v>
      </c>
      <c r="E962" s="2" t="s">
        <v>1322</v>
      </c>
      <c r="F962" s="2" t="n">
        <v>196127.735315961</v>
      </c>
      <c r="G962" s="2" t="n">
        <v>0</v>
      </c>
      <c r="H962" s="2" t="n">
        <v>196127.735315961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</v>
      </c>
      <c r="EY962" s="2" t="n">
        <v>0</v>
      </c>
      <c r="EZ962" s="2" t="n">
        <v>100</v>
      </c>
      <c r="FA962" s="2" t="n">
        <v>81.01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 customFormat="false" ht="15" hidden="false" customHeight="false" outlineLevel="0" collapsed="false">
      <c r="A963" s="2" t="n">
        <v>3</v>
      </c>
      <c r="B963" s="2" t="s">
        <v>2246</v>
      </c>
      <c r="C963" s="2" t="s">
        <v>2247</v>
      </c>
      <c r="D963" s="2" t="s">
        <v>1397</v>
      </c>
      <c r="E963" s="2" t="s">
        <v>1322</v>
      </c>
      <c r="F963" s="2" t="n">
        <v>68251.68</v>
      </c>
      <c r="G963" s="2" t="n">
        <v>0</v>
      </c>
      <c r="H963" s="2" t="n">
        <v>68251.68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</v>
      </c>
      <c r="EY963" s="2" t="n">
        <v>0</v>
      </c>
      <c r="EZ963" s="2" t="n">
        <v>100</v>
      </c>
      <c r="FA963" s="2" t="n">
        <v>81.01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 customFormat="false" ht="15" hidden="false" customHeight="false" outlineLevel="0" collapsed="false">
      <c r="A964" s="2" t="n">
        <v>3</v>
      </c>
      <c r="B964" s="2" t="s">
        <v>2248</v>
      </c>
      <c r="C964" s="2" t="s">
        <v>2249</v>
      </c>
      <c r="D964" s="2" t="s">
        <v>1397</v>
      </c>
      <c r="E964" s="2" t="s">
        <v>1322</v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</v>
      </c>
      <c r="EY964" s="2" t="n">
        <v>0</v>
      </c>
      <c r="EZ964" s="2" t="n">
        <v>100</v>
      </c>
      <c r="FA964" s="2" t="n">
        <v>81.01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 customFormat="false" ht="15" hidden="false" customHeight="false" outlineLevel="0" collapsed="false">
      <c r="A965" s="2" t="n">
        <v>3</v>
      </c>
      <c r="B965" s="2" t="s">
        <v>2250</v>
      </c>
      <c r="C965" s="2" t="s">
        <v>2251</v>
      </c>
      <c r="D965" s="2" t="s">
        <v>1397</v>
      </c>
      <c r="E965" s="2" t="s">
        <v>1322</v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</v>
      </c>
      <c r="EY965" s="2" t="n">
        <v>0</v>
      </c>
      <c r="EZ965" s="2" t="n">
        <v>100</v>
      </c>
      <c r="FA965" s="2" t="n">
        <v>81.01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 customFormat="false" ht="15" hidden="false" customHeight="false" outlineLevel="0" collapsed="false">
      <c r="A966" s="2" t="n">
        <v>3</v>
      </c>
      <c r="B966" s="2" t="s">
        <v>2252</v>
      </c>
      <c r="C966" s="2" t="s">
        <v>2253</v>
      </c>
      <c r="D966" s="2" t="s">
        <v>1397</v>
      </c>
      <c r="E966" s="2" t="s">
        <v>1322</v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</v>
      </c>
      <c r="EY966" s="2" t="n">
        <v>0</v>
      </c>
      <c r="EZ966" s="2" t="n">
        <v>100</v>
      </c>
      <c r="FA966" s="2" t="n">
        <v>81.01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 customFormat="false" ht="15" hidden="false" customHeight="false" outlineLevel="0" collapsed="false">
      <c r="A967" s="2" t="n">
        <v>3</v>
      </c>
      <c r="B967" s="2" t="s">
        <v>2254</v>
      </c>
      <c r="C967" s="2" t="s">
        <v>2255</v>
      </c>
      <c r="D967" s="2" t="s">
        <v>1397</v>
      </c>
      <c r="E967" s="2" t="s">
        <v>1322</v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</v>
      </c>
      <c r="EY967" s="2" t="n">
        <v>0</v>
      </c>
      <c r="EZ967" s="2" t="n">
        <v>100</v>
      </c>
      <c r="FA967" s="2" t="n">
        <v>81.01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 customFormat="false" ht="15" hidden="false" customHeight="false" outlineLevel="0" collapsed="false">
      <c r="A968" s="2" t="n">
        <v>3</v>
      </c>
      <c r="B968" s="2" t="s">
        <v>2256</v>
      </c>
      <c r="C968" s="2" t="s">
        <v>2257</v>
      </c>
      <c r="D968" s="2" t="s">
        <v>1397</v>
      </c>
      <c r="E968" s="2" t="s">
        <v>1322</v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</v>
      </c>
      <c r="EY968" s="2" t="n">
        <v>0</v>
      </c>
      <c r="EZ968" s="2" t="n">
        <v>100</v>
      </c>
      <c r="FA968" s="2" t="n">
        <v>81.01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 customFormat="false" ht="15" hidden="false" customHeight="false" outlineLevel="0" collapsed="false">
      <c r="A969" s="2" t="n">
        <v>3</v>
      </c>
      <c r="B969" s="2" t="s">
        <v>2258</v>
      </c>
      <c r="C969" s="2" t="s">
        <v>2259</v>
      </c>
      <c r="D969" s="2" t="s">
        <v>1577</v>
      </c>
      <c r="E969" s="2" t="s">
        <v>1322</v>
      </c>
      <c r="F969" s="2" t="n">
        <v>10571.8011125628</v>
      </c>
      <c r="G969" s="2" t="n">
        <v>0</v>
      </c>
      <c r="H969" s="2" t="n">
        <v>10571.8011125628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</v>
      </c>
      <c r="EY969" s="2" t="n">
        <v>0</v>
      </c>
      <c r="EZ969" s="2" t="n">
        <v>100</v>
      </c>
      <c r="FA969" s="2" t="n">
        <v>81.01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 customFormat="false" ht="15" hidden="false" customHeight="false" outlineLevel="0" collapsed="false">
      <c r="A970" s="2" t="n">
        <v>3</v>
      </c>
      <c r="B970" s="2" t="s">
        <v>2260</v>
      </c>
      <c r="C970" s="2" t="s">
        <v>2261</v>
      </c>
      <c r="D970" s="2" t="s">
        <v>1577</v>
      </c>
      <c r="E970" s="2" t="s">
        <v>1322</v>
      </c>
      <c r="F970" s="2" t="n">
        <v>143.609100598231</v>
      </c>
      <c r="G970" s="2" t="n">
        <v>0</v>
      </c>
      <c r="H970" s="2" t="n">
        <v>143.609100598231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</v>
      </c>
      <c r="EY970" s="2" t="n">
        <v>0</v>
      </c>
      <c r="EZ970" s="2" t="n">
        <v>100</v>
      </c>
      <c r="FA970" s="2" t="n">
        <v>81.01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 customFormat="false" ht="15" hidden="false" customHeight="false" outlineLevel="0" collapsed="false">
      <c r="A971" s="2" t="n">
        <v>3</v>
      </c>
      <c r="B971" s="2" t="s">
        <v>2262</v>
      </c>
      <c r="C971" s="2" t="s">
        <v>2263</v>
      </c>
      <c r="D971" s="2" t="s">
        <v>1577</v>
      </c>
      <c r="E971" s="2" t="s">
        <v>1322</v>
      </c>
      <c r="F971" s="2" t="n">
        <v>880.32</v>
      </c>
      <c r="G971" s="2" t="n">
        <v>0</v>
      </c>
      <c r="H971" s="2" t="n">
        <v>880.32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</v>
      </c>
      <c r="EY971" s="2" t="n">
        <v>0</v>
      </c>
      <c r="EZ971" s="2" t="n">
        <v>100</v>
      </c>
      <c r="FA971" s="2" t="n">
        <v>81.01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 customFormat="false" ht="15" hidden="false" customHeight="false" outlineLevel="0" collapsed="false">
      <c r="A972" s="2" t="n">
        <v>3</v>
      </c>
      <c r="B972" s="2" t="s">
        <v>2264</v>
      </c>
      <c r="C972" s="2" t="s">
        <v>2265</v>
      </c>
      <c r="D972" s="2" t="s">
        <v>1577</v>
      </c>
      <c r="E972" s="2" t="s">
        <v>1322</v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</v>
      </c>
      <c r="EY972" s="2" t="n">
        <v>0</v>
      </c>
      <c r="EZ972" s="2" t="n">
        <v>100</v>
      </c>
      <c r="FA972" s="2" t="n">
        <v>81.01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 customFormat="false" ht="15" hidden="false" customHeight="false" outlineLevel="0" collapsed="false">
      <c r="A973" s="2" t="n">
        <v>3</v>
      </c>
      <c r="B973" s="2" t="s">
        <v>2266</v>
      </c>
      <c r="C973" s="2" t="s">
        <v>2267</v>
      </c>
      <c r="D973" s="2" t="s">
        <v>1577</v>
      </c>
      <c r="E973" s="2" t="s">
        <v>1322</v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</v>
      </c>
      <c r="EY973" s="2" t="n">
        <v>0</v>
      </c>
      <c r="EZ973" s="2" t="n">
        <v>100</v>
      </c>
      <c r="FA973" s="2" t="n">
        <v>81.01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 customFormat="false" ht="15" hidden="false" customHeight="false" outlineLevel="0" collapsed="false">
      <c r="A974" s="2" t="n">
        <v>3</v>
      </c>
      <c r="B974" s="2" t="s">
        <v>2268</v>
      </c>
      <c r="C974" s="2" t="s">
        <v>2269</v>
      </c>
      <c r="D974" s="2" t="s">
        <v>1577</v>
      </c>
      <c r="E974" s="2" t="s">
        <v>1322</v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</v>
      </c>
      <c r="EY974" s="2" t="n">
        <v>0</v>
      </c>
      <c r="EZ974" s="2" t="n">
        <v>100</v>
      </c>
      <c r="FA974" s="2" t="n">
        <v>81.01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 customFormat="false" ht="15" hidden="false" customHeight="false" outlineLevel="0" collapsed="false">
      <c r="A975" s="2" t="n">
        <v>3</v>
      </c>
      <c r="B975" s="2" t="s">
        <v>2270</v>
      </c>
      <c r="C975" s="2" t="s">
        <v>2271</v>
      </c>
      <c r="D975" s="2" t="s">
        <v>1577</v>
      </c>
      <c r="E975" s="2" t="s">
        <v>1322</v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</v>
      </c>
      <c r="EY975" s="2" t="n">
        <v>0</v>
      </c>
      <c r="EZ975" s="2" t="n">
        <v>100</v>
      </c>
      <c r="FA975" s="2" t="n">
        <v>81.01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 customFormat="false" ht="15" hidden="false" customHeight="false" outlineLevel="0" collapsed="false">
      <c r="A976" s="2" t="n">
        <v>3</v>
      </c>
      <c r="B976" s="2" t="s">
        <v>2272</v>
      </c>
      <c r="C976" s="2" t="s">
        <v>2181</v>
      </c>
      <c r="D976" s="2" t="s">
        <v>1577</v>
      </c>
      <c r="E976" s="2" t="s">
        <v>1322</v>
      </c>
      <c r="F976" s="2" t="n">
        <v>5025.00836760006</v>
      </c>
      <c r="G976" s="2" t="n">
        <v>0</v>
      </c>
      <c r="H976" s="2" t="n">
        <v>5025.00836760006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</v>
      </c>
      <c r="EY976" s="2" t="n">
        <v>0</v>
      </c>
      <c r="EZ976" s="2" t="n">
        <v>100</v>
      </c>
      <c r="FA976" s="2" t="n">
        <v>81.01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 customFormat="false" ht="15" hidden="false" customHeight="false" outlineLevel="0" collapsed="false">
      <c r="A977" s="2" t="n">
        <v>3</v>
      </c>
      <c r="B977" s="2" t="s">
        <v>2273</v>
      </c>
      <c r="C977" s="2" t="s">
        <v>2274</v>
      </c>
      <c r="D977" s="2" t="s">
        <v>1577</v>
      </c>
      <c r="E977" s="2" t="s">
        <v>1322</v>
      </c>
      <c r="F977" s="2" t="n">
        <v>12764.3783676001</v>
      </c>
      <c r="G977" s="2" t="n">
        <v>0</v>
      </c>
      <c r="H977" s="2" t="n">
        <v>12764.3783676001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</v>
      </c>
      <c r="EY977" s="2" t="n">
        <v>0</v>
      </c>
      <c r="EZ977" s="2" t="n">
        <v>100</v>
      </c>
      <c r="FA977" s="2" t="n">
        <v>81.01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 customFormat="false" ht="15" hidden="false" customHeight="false" outlineLevel="0" collapsed="false">
      <c r="A978" s="2" t="n">
        <v>3</v>
      </c>
      <c r="B978" s="2" t="s">
        <v>2275</v>
      </c>
      <c r="C978" s="2" t="s">
        <v>2276</v>
      </c>
      <c r="D978" s="2" t="s">
        <v>1577</v>
      </c>
      <c r="E978" s="2" t="s">
        <v>1322</v>
      </c>
      <c r="F978" s="2" t="n">
        <v>57936.1283676001</v>
      </c>
      <c r="G978" s="2" t="n">
        <v>0</v>
      </c>
      <c r="H978" s="2" t="n">
        <v>57936.1283676001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</v>
      </c>
      <c r="EY978" s="2" t="n">
        <v>0</v>
      </c>
      <c r="EZ978" s="2" t="n">
        <v>100</v>
      </c>
      <c r="FA978" s="2" t="n">
        <v>81.01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 customFormat="false" ht="15" hidden="false" customHeight="false" outlineLevel="0" collapsed="false">
      <c r="A979" s="2" t="n">
        <v>2</v>
      </c>
      <c r="B979" s="2" t="s">
        <v>2277</v>
      </c>
      <c r="C979" s="2" t="s">
        <v>2278</v>
      </c>
      <c r="D979" s="2" t="s">
        <v>1397</v>
      </c>
      <c r="E979" s="2" t="s">
        <v>1322</v>
      </c>
      <c r="F979" s="2" t="n">
        <v>69131.8132654897</v>
      </c>
      <c r="G979" s="2" t="n">
        <v>0</v>
      </c>
      <c r="H979" s="2" t="n">
        <v>69131.8132654897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</v>
      </c>
      <c r="EY979" s="2" t="n">
        <v>0</v>
      </c>
      <c r="EZ979" s="2" t="n">
        <v>100</v>
      </c>
      <c r="FA979" s="2" t="n">
        <v>81.01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 customFormat="false" ht="15" hidden="false" customHeight="false" outlineLevel="0" collapsed="false">
      <c r="A980" s="2" t="n">
        <v>3</v>
      </c>
      <c r="B980" s="2" t="s">
        <v>2279</v>
      </c>
      <c r="C980" s="2" t="s">
        <v>2280</v>
      </c>
      <c r="D980" s="2" t="s">
        <v>1397</v>
      </c>
      <c r="E980" s="2" t="s">
        <v>1322</v>
      </c>
      <c r="F980" s="2" t="n">
        <v>35027.1231204022</v>
      </c>
      <c r="G980" s="2" t="n">
        <v>0</v>
      </c>
      <c r="H980" s="2" t="n">
        <v>35027.1231204022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</v>
      </c>
      <c r="EY980" s="2" t="n">
        <v>0</v>
      </c>
      <c r="EZ980" s="2" t="n">
        <v>100</v>
      </c>
      <c r="FA980" s="2" t="n">
        <v>81.01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 customFormat="false" ht="15" hidden="false" customHeight="false" outlineLevel="0" collapsed="false">
      <c r="A981" s="2" t="n">
        <v>3</v>
      </c>
      <c r="B981" s="2" t="s">
        <v>2281</v>
      </c>
      <c r="C981" s="2" t="s">
        <v>2282</v>
      </c>
      <c r="D981" s="2" t="s">
        <v>1397</v>
      </c>
      <c r="E981" s="2" t="s">
        <v>1322</v>
      </c>
      <c r="F981" s="2" t="n">
        <v>2178.87648765735</v>
      </c>
      <c r="G981" s="2" t="n">
        <v>0</v>
      </c>
      <c r="H981" s="2" t="n">
        <v>2178.87648765735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</v>
      </c>
      <c r="EY981" s="2" t="n">
        <v>0</v>
      </c>
      <c r="EZ981" s="2" t="n">
        <v>100</v>
      </c>
      <c r="FA981" s="2" t="n">
        <v>81.01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 customFormat="false" ht="15" hidden="false" customHeight="false" outlineLevel="0" collapsed="false">
      <c r="A982" s="2" t="n">
        <v>3</v>
      </c>
      <c r="B982" s="2" t="s">
        <v>2283</v>
      </c>
      <c r="C982" s="2" t="s">
        <v>2284</v>
      </c>
      <c r="D982" s="2" t="s">
        <v>1577</v>
      </c>
      <c r="E982" s="2" t="s">
        <v>1322</v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</v>
      </c>
      <c r="EY982" s="2" t="n">
        <v>0</v>
      </c>
      <c r="EZ982" s="2" t="n">
        <v>100</v>
      </c>
      <c r="FA982" s="2" t="n">
        <v>81.01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 customFormat="false" ht="15" hidden="false" customHeight="false" outlineLevel="0" collapsed="false">
      <c r="A983" s="2" t="n">
        <v>3</v>
      </c>
      <c r="B983" s="2" t="s">
        <v>2285</v>
      </c>
      <c r="C983" s="2" t="s">
        <v>2261</v>
      </c>
      <c r="D983" s="2" t="s">
        <v>1577</v>
      </c>
      <c r="E983" s="2" t="s">
        <v>1322</v>
      </c>
      <c r="F983" s="2" t="n">
        <v>574.436402392922</v>
      </c>
      <c r="G983" s="2" t="n">
        <v>0</v>
      </c>
      <c r="H983" s="2" t="n">
        <v>574.436402392922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</v>
      </c>
      <c r="EY983" s="2" t="n">
        <v>0</v>
      </c>
      <c r="EZ983" s="2" t="n">
        <v>100</v>
      </c>
      <c r="FA983" s="2" t="n">
        <v>81.01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 customFormat="false" ht="15" hidden="false" customHeight="false" outlineLevel="0" collapsed="false">
      <c r="A984" s="2" t="n">
        <v>3</v>
      </c>
      <c r="B984" s="2" t="s">
        <v>2286</v>
      </c>
      <c r="C984" s="2" t="s">
        <v>2287</v>
      </c>
      <c r="D984" s="2" t="s">
        <v>1577</v>
      </c>
      <c r="E984" s="2" t="s">
        <v>1322</v>
      </c>
      <c r="F984" s="2" t="n">
        <v>4186.87862751861</v>
      </c>
      <c r="G984" s="2" t="n">
        <v>0</v>
      </c>
      <c r="H984" s="2" t="n">
        <v>4186.87862751861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</v>
      </c>
      <c r="EY984" s="2" t="n">
        <v>0</v>
      </c>
      <c r="EZ984" s="2" t="n">
        <v>100</v>
      </c>
      <c r="FA984" s="2" t="n">
        <v>81.01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 customFormat="false" ht="15" hidden="false" customHeight="false" outlineLevel="0" collapsed="false">
      <c r="A985" s="2" t="n">
        <v>3</v>
      </c>
      <c r="B985" s="2" t="s">
        <v>2288</v>
      </c>
      <c r="C985" s="2" t="s">
        <v>2289</v>
      </c>
      <c r="D985" s="2" t="s">
        <v>1577</v>
      </c>
      <c r="E985" s="2" t="s">
        <v>1322</v>
      </c>
      <c r="F985" s="2" t="n">
        <v>13549.5822251257</v>
      </c>
      <c r="G985" s="2" t="n">
        <v>0</v>
      </c>
      <c r="H985" s="2" t="n">
        <v>13549.5822251257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</v>
      </c>
      <c r="EY985" s="2" t="n">
        <v>0</v>
      </c>
      <c r="EZ985" s="2" t="n">
        <v>100</v>
      </c>
      <c r="FA985" s="2" t="n">
        <v>81.01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 customFormat="false" ht="15" hidden="false" customHeight="false" outlineLevel="0" collapsed="false">
      <c r="A986" s="2" t="n">
        <v>3</v>
      </c>
      <c r="B986" s="2" t="s">
        <v>2290</v>
      </c>
      <c r="C986" s="2" t="s">
        <v>2291</v>
      </c>
      <c r="D986" s="2" t="s">
        <v>1577</v>
      </c>
      <c r="E986" s="2" t="s">
        <v>1322</v>
      </c>
      <c r="F986" s="2" t="n">
        <v>1290.43640239292</v>
      </c>
      <c r="G986" s="2" t="n">
        <v>0</v>
      </c>
      <c r="H986" s="2" t="n">
        <v>1290.43640239292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</v>
      </c>
      <c r="EY986" s="2" t="n">
        <v>0</v>
      </c>
      <c r="EZ986" s="2" t="n">
        <v>100</v>
      </c>
      <c r="FA986" s="2" t="n">
        <v>81.01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 customFormat="false" ht="15" hidden="false" customHeight="false" outlineLevel="0" collapsed="false">
      <c r="A987" s="2" t="n">
        <v>2</v>
      </c>
      <c r="B987" s="2" t="s">
        <v>2292</v>
      </c>
      <c r="C987" s="2" t="s">
        <v>2293</v>
      </c>
      <c r="D987" s="2" t="s">
        <v>1577</v>
      </c>
      <c r="E987" s="2" t="s">
        <v>1322</v>
      </c>
      <c r="F987" s="2" t="n">
        <v>7681.56021316107</v>
      </c>
      <c r="G987" s="2" t="n">
        <v>0</v>
      </c>
      <c r="H987" s="2" t="n">
        <v>7681.56021316107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</v>
      </c>
      <c r="EY987" s="2" t="n">
        <v>0</v>
      </c>
      <c r="EZ987" s="2" t="n">
        <v>100</v>
      </c>
      <c r="FA987" s="2" t="n">
        <v>81.01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 customFormat="false" ht="15" hidden="false" customHeight="false" outlineLevel="0" collapsed="false">
      <c r="A988" s="2" t="n">
        <v>3</v>
      </c>
      <c r="B988" s="2" t="s">
        <v>2294</v>
      </c>
      <c r="C988" s="2" t="s">
        <v>2295</v>
      </c>
      <c r="D988" s="2" t="s">
        <v>1577</v>
      </c>
      <c r="E988" s="2" t="s">
        <v>1322</v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</v>
      </c>
      <c r="EY988" s="2" t="n">
        <v>0</v>
      </c>
      <c r="EZ988" s="2" t="n">
        <v>100</v>
      </c>
      <c r="FA988" s="2" t="n">
        <v>81.01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 customFormat="false" ht="15" hidden="false" customHeight="false" outlineLevel="0" collapsed="false">
      <c r="A989" s="2" t="n">
        <v>3</v>
      </c>
      <c r="B989" s="2" t="s">
        <v>2296</v>
      </c>
      <c r="C989" s="2" t="s">
        <v>2297</v>
      </c>
      <c r="D989" s="2" t="s">
        <v>1577</v>
      </c>
      <c r="E989" s="2" t="s">
        <v>1322</v>
      </c>
      <c r="F989" s="2" t="n">
        <v>1282.13460358938</v>
      </c>
      <c r="G989" s="2" t="n">
        <v>0</v>
      </c>
      <c r="H989" s="2" t="n">
        <v>1282.13460358938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</v>
      </c>
      <c r="EY989" s="2" t="n">
        <v>0</v>
      </c>
      <c r="EZ989" s="2" t="n">
        <v>100</v>
      </c>
      <c r="FA989" s="2" t="n">
        <v>81.01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 customFormat="false" ht="15" hidden="false" customHeight="false" outlineLevel="0" collapsed="false">
      <c r="A990" s="2" t="n">
        <v>3</v>
      </c>
      <c r="B990" s="2" t="s">
        <v>2298</v>
      </c>
      <c r="C990" s="2" t="s">
        <v>2299</v>
      </c>
      <c r="D990" s="2" t="s">
        <v>1577</v>
      </c>
      <c r="E990" s="2" t="s">
        <v>1322</v>
      </c>
      <c r="F990" s="2" t="n">
        <v>797.218201196461</v>
      </c>
      <c r="G990" s="2" t="n">
        <v>0</v>
      </c>
      <c r="H990" s="2" t="n">
        <v>797.218201196461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</v>
      </c>
      <c r="EY990" s="2" t="n">
        <v>0</v>
      </c>
      <c r="EZ990" s="2" t="n">
        <v>100</v>
      </c>
      <c r="FA990" s="2" t="n">
        <v>81.01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 customFormat="false" ht="15" hidden="false" customHeight="false" outlineLevel="0" collapsed="false">
      <c r="A991" s="2" t="n">
        <v>3</v>
      </c>
      <c r="B991" s="2" t="s">
        <v>2300</v>
      </c>
      <c r="C991" s="2" t="s">
        <v>2301</v>
      </c>
      <c r="D991" s="2" t="s">
        <v>1577</v>
      </c>
      <c r="E991" s="2" t="s">
        <v>1322</v>
      </c>
      <c r="F991" s="2" t="n">
        <v>589.672804785845</v>
      </c>
      <c r="G991" s="2" t="n">
        <v>0</v>
      </c>
      <c r="H991" s="2" t="n">
        <v>589.672804785845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</v>
      </c>
      <c r="EY991" s="2" t="n">
        <v>0</v>
      </c>
      <c r="EZ991" s="2" t="n">
        <v>100</v>
      </c>
      <c r="FA991" s="2" t="n">
        <v>81.01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 customFormat="false" ht="15" hidden="false" customHeight="false" outlineLevel="0" collapsed="false">
      <c r="A992" s="2" t="n">
        <v>3</v>
      </c>
      <c r="B992" s="2" t="s">
        <v>2302</v>
      </c>
      <c r="C992" s="2" t="s">
        <v>2303</v>
      </c>
      <c r="D992" s="2" t="s">
        <v>1577</v>
      </c>
      <c r="E992" s="2" t="s">
        <v>1322</v>
      </c>
      <c r="F992" s="2" t="n">
        <v>1037.15820119646</v>
      </c>
      <c r="G992" s="2" t="n">
        <v>0</v>
      </c>
      <c r="H992" s="2" t="n">
        <v>1037.15820119646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</v>
      </c>
      <c r="EY992" s="2" t="n">
        <v>0</v>
      </c>
      <c r="EZ992" s="2" t="n">
        <v>100</v>
      </c>
      <c r="FA992" s="2" t="n">
        <v>81.01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 customFormat="false" ht="15" hidden="false" customHeight="false" outlineLevel="0" collapsed="false">
      <c r="A993" s="2" t="n">
        <v>3</v>
      </c>
      <c r="B993" s="2" t="s">
        <v>2304</v>
      </c>
      <c r="C993" s="2" t="s">
        <v>2305</v>
      </c>
      <c r="D993" s="2" t="s">
        <v>1577</v>
      </c>
      <c r="E993" s="2" t="s">
        <v>1322</v>
      </c>
      <c r="F993" s="2" t="n">
        <v>3113.41820119646</v>
      </c>
      <c r="G993" s="2" t="n">
        <v>0</v>
      </c>
      <c r="H993" s="2" t="n">
        <v>3113.41820119646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</v>
      </c>
      <c r="EY993" s="2" t="n">
        <v>0</v>
      </c>
      <c r="EZ993" s="2" t="n">
        <v>100</v>
      </c>
      <c r="FA993" s="2" t="n">
        <v>81.01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 customFormat="false" ht="15" hidden="false" customHeight="false" outlineLevel="0" collapsed="false">
      <c r="A994" s="2" t="n">
        <v>2</v>
      </c>
      <c r="B994" s="2" t="s">
        <v>2306</v>
      </c>
      <c r="C994" s="2" t="s">
        <v>2307</v>
      </c>
      <c r="D994" s="2" t="s">
        <v>1577</v>
      </c>
      <c r="E994" s="2" t="s">
        <v>1322</v>
      </c>
      <c r="F994" s="2" t="n">
        <v>48364.0978068437</v>
      </c>
      <c r="G994" s="2" t="n">
        <v>0</v>
      </c>
      <c r="H994" s="2" t="n">
        <v>48364.0978068437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</v>
      </c>
      <c r="EY994" s="2" t="n">
        <v>0</v>
      </c>
      <c r="EZ994" s="2" t="n">
        <v>100</v>
      </c>
      <c r="FA994" s="2" t="n">
        <v>81.01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 customFormat="false" ht="15" hidden="false" customHeight="false" outlineLevel="0" collapsed="false">
      <c r="A995" s="2" t="n">
        <v>3</v>
      </c>
      <c r="B995" s="2" t="s">
        <v>2308</v>
      </c>
      <c r="C995" s="2" t="s">
        <v>2309</v>
      </c>
      <c r="D995" s="2" t="s">
        <v>1577</v>
      </c>
      <c r="E995" s="2" t="s">
        <v>1322</v>
      </c>
      <c r="F995" s="2" t="n">
        <v>1761.22945171093</v>
      </c>
      <c r="G995" s="2" t="n">
        <v>0</v>
      </c>
      <c r="H995" s="2" t="n">
        <v>1761.22945171093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</v>
      </c>
      <c r="EY995" s="2" t="n">
        <v>0</v>
      </c>
      <c r="EZ995" s="2" t="n">
        <v>100</v>
      </c>
      <c r="FA995" s="2" t="n">
        <v>81.01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 customFormat="false" ht="15" hidden="false" customHeight="false" outlineLevel="0" collapsed="false">
      <c r="A996" s="2" t="n">
        <v>3</v>
      </c>
      <c r="B996" s="2" t="s">
        <v>2310</v>
      </c>
      <c r="C996" s="2" t="s">
        <v>2311</v>
      </c>
      <c r="D996" s="2" t="s">
        <v>1577</v>
      </c>
      <c r="E996" s="2" t="s">
        <v>1322</v>
      </c>
      <c r="F996" s="2" t="n">
        <v>6099.97890342186</v>
      </c>
      <c r="G996" s="2" t="n">
        <v>0</v>
      </c>
      <c r="H996" s="2" t="n">
        <v>6099.97890342186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</v>
      </c>
      <c r="EY996" s="2" t="n">
        <v>0</v>
      </c>
      <c r="EZ996" s="2" t="n">
        <v>100</v>
      </c>
      <c r="FA996" s="2" t="n">
        <v>81.01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 customFormat="false" ht="15" hidden="false" customHeight="false" outlineLevel="0" collapsed="false">
      <c r="A997" s="2" t="n">
        <v>3</v>
      </c>
      <c r="B997" s="2" t="s">
        <v>2312</v>
      </c>
      <c r="C997" s="2" t="s">
        <v>2313</v>
      </c>
      <c r="D997" s="2" t="s">
        <v>1577</v>
      </c>
      <c r="E997" s="2" t="s">
        <v>1322</v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</v>
      </c>
      <c r="EY997" s="2" t="n">
        <v>0</v>
      </c>
      <c r="EZ997" s="2" t="n">
        <v>100</v>
      </c>
      <c r="FA997" s="2" t="n">
        <v>81.01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 customFormat="false" ht="15" hidden="false" customHeight="false" outlineLevel="0" collapsed="false">
      <c r="A998" s="2" t="n">
        <v>3</v>
      </c>
      <c r="B998" s="2" t="s">
        <v>2314</v>
      </c>
      <c r="C998" s="2" t="s">
        <v>2315</v>
      </c>
      <c r="D998" s="2" t="s">
        <v>1577</v>
      </c>
      <c r="E998" s="2" t="s">
        <v>1322</v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</v>
      </c>
      <c r="EY998" s="2" t="n">
        <v>0</v>
      </c>
      <c r="EZ998" s="2" t="n">
        <v>100</v>
      </c>
      <c r="FA998" s="2" t="n">
        <v>81.01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 customFormat="false" ht="15" hidden="false" customHeight="false" outlineLevel="0" collapsed="false">
      <c r="A999" s="2" t="n">
        <v>3</v>
      </c>
      <c r="B999" s="2" t="s">
        <v>2316</v>
      </c>
      <c r="C999" s="2" t="s">
        <v>2317</v>
      </c>
      <c r="D999" s="2" t="s">
        <v>1577</v>
      </c>
      <c r="E999" s="2" t="s">
        <v>1322</v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</v>
      </c>
      <c r="EY999" s="2" t="n">
        <v>0</v>
      </c>
      <c r="EZ999" s="2" t="n">
        <v>100</v>
      </c>
      <c r="FA999" s="2" t="n">
        <v>81.01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 customFormat="false" ht="15" hidden="false" customHeight="false" outlineLevel="0" collapsed="false">
      <c r="A1000" s="2" t="n">
        <v>3</v>
      </c>
      <c r="B1000" s="2" t="s">
        <v>2318</v>
      </c>
      <c r="C1000" s="2" t="s">
        <v>2319</v>
      </c>
      <c r="D1000" s="2" t="s">
        <v>1577</v>
      </c>
      <c r="E1000" s="2" t="s">
        <v>1322</v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</v>
      </c>
      <c r="EY1000" s="2" t="n">
        <v>0</v>
      </c>
      <c r="EZ1000" s="2" t="n">
        <v>100</v>
      </c>
      <c r="FA1000" s="2" t="n">
        <v>81.01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2320</v>
      </c>
      <c r="C1001" s="2" t="s">
        <v>2321</v>
      </c>
      <c r="D1001" s="2" t="s">
        <v>1577</v>
      </c>
      <c r="E1001" s="2" t="s">
        <v>1322</v>
      </c>
      <c r="F1001" s="2" t="n">
        <v>18677.9894517109</v>
      </c>
      <c r="G1001" s="2" t="n">
        <v>0</v>
      </c>
      <c r="H1001" s="2" t="n">
        <v>18677.9894517109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</v>
      </c>
      <c r="EY1001" s="2" t="n">
        <v>0</v>
      </c>
      <c r="EZ1001" s="2" t="n">
        <v>100</v>
      </c>
      <c r="FA1001" s="2" t="n">
        <v>81.01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 customFormat="false" ht="15" hidden="false" customHeight="false" outlineLevel="0" collapsed="false">
      <c r="A1002" s="2" t="n">
        <v>2</v>
      </c>
      <c r="B1002" s="2" t="s">
        <v>2322</v>
      </c>
      <c r="C1002" s="2" t="s">
        <v>842</v>
      </c>
      <c r="D1002" s="2" t="s">
        <v>1397</v>
      </c>
      <c r="E1002" s="2" t="s">
        <v>1322</v>
      </c>
      <c r="F1002" s="2" t="n">
        <v>134237.164835321</v>
      </c>
      <c r="G1002" s="2" t="n">
        <v>0</v>
      </c>
      <c r="H1002" s="2" t="n">
        <v>134237.164835321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</v>
      </c>
      <c r="EY1002" s="2" t="n">
        <v>0</v>
      </c>
      <c r="EZ1002" s="2" t="n">
        <v>100</v>
      </c>
      <c r="FA1002" s="2" t="n">
        <v>81.71</v>
      </c>
      <c r="FB1002" s="2" t="n">
        <v>0</v>
      </c>
      <c r="FC1002" s="2" t="n">
        <v>100</v>
      </c>
      <c r="FD1002" s="2" t="n">
        <v>87.93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2323</v>
      </c>
      <c r="C1003" s="2" t="s">
        <v>2324</v>
      </c>
      <c r="D1003" s="2" t="s">
        <v>1577</v>
      </c>
      <c r="E1003" s="2" t="s">
        <v>1322</v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</v>
      </c>
      <c r="EY1003" s="2" t="n">
        <v>0</v>
      </c>
      <c r="EZ1003" s="2" t="n">
        <v>100</v>
      </c>
      <c r="FA1003" s="2" t="n">
        <v>81.01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2325</v>
      </c>
      <c r="C1004" s="2" t="s">
        <v>2326</v>
      </c>
      <c r="D1004" s="2" t="s">
        <v>1577</v>
      </c>
      <c r="E1004" s="2" t="s">
        <v>1322</v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</v>
      </c>
      <c r="EY1004" s="2" t="n">
        <v>0</v>
      </c>
      <c r="EZ1004" s="2" t="n">
        <v>100</v>
      </c>
      <c r="FA1004" s="2" t="n">
        <v>81.01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 customFormat="false" ht="15" hidden="false" customHeight="false" outlineLevel="0" collapsed="false">
      <c r="A1005" s="2" t="n">
        <v>3</v>
      </c>
      <c r="B1005" s="2" t="s">
        <v>2327</v>
      </c>
      <c r="C1005" s="2" t="s">
        <v>2328</v>
      </c>
      <c r="D1005" s="2" t="s">
        <v>1577</v>
      </c>
      <c r="E1005" s="2" t="s">
        <v>1322</v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</v>
      </c>
      <c r="EY1005" s="2" t="n">
        <v>0</v>
      </c>
      <c r="EZ1005" s="2" t="n">
        <v>100</v>
      </c>
      <c r="FA1005" s="2" t="n">
        <v>81.01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2329</v>
      </c>
      <c r="C1006" s="2" t="s">
        <v>2330</v>
      </c>
      <c r="D1006" s="2" t="s">
        <v>1577</v>
      </c>
      <c r="E1006" s="2" t="s">
        <v>1322</v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</v>
      </c>
      <c r="EY1006" s="2" t="n">
        <v>0</v>
      </c>
      <c r="EZ1006" s="2" t="n">
        <v>100</v>
      </c>
      <c r="FA1006" s="2" t="n">
        <v>81.01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2331</v>
      </c>
      <c r="C1007" s="2" t="s">
        <v>2332</v>
      </c>
      <c r="D1007" s="2" t="s">
        <v>1577</v>
      </c>
      <c r="E1007" s="2" t="s">
        <v>1322</v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 customFormat="false" ht="15" hidden="false" customHeight="false" outlineLevel="0" collapsed="false">
      <c r="A1008" s="2" t="n">
        <v>3</v>
      </c>
      <c r="B1008" s="2" t="s">
        <v>2333</v>
      </c>
      <c r="C1008" s="2" t="s">
        <v>2334</v>
      </c>
      <c r="D1008" s="2" t="s">
        <v>1577</v>
      </c>
      <c r="E1008" s="2" t="s">
        <v>1322</v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 customFormat="false" ht="15" hidden="false" customHeight="false" outlineLevel="0" collapsed="false">
      <c r="A1009" s="2" t="n">
        <v>3</v>
      </c>
      <c r="B1009" s="2" t="s">
        <v>2335</v>
      </c>
      <c r="C1009" s="2" t="s">
        <v>2336</v>
      </c>
      <c r="D1009" s="2" t="s">
        <v>1577</v>
      </c>
      <c r="E1009" s="2" t="s">
        <v>1322</v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2337</v>
      </c>
      <c r="C1010" s="2" t="s">
        <v>2338</v>
      </c>
      <c r="D1010" s="2" t="s">
        <v>1577</v>
      </c>
      <c r="E1010" s="2" t="s">
        <v>1322</v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2339</v>
      </c>
      <c r="C1011" s="2" t="s">
        <v>2340</v>
      </c>
      <c r="D1011" s="2" t="s">
        <v>1577</v>
      </c>
      <c r="E1011" s="2" t="s">
        <v>1322</v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2341</v>
      </c>
      <c r="C1012" s="2" t="s">
        <v>2342</v>
      </c>
      <c r="D1012" s="2" t="s">
        <v>1397</v>
      </c>
      <c r="E1012" s="2" t="s">
        <v>1322</v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</v>
      </c>
      <c r="EY1012" s="2" t="n">
        <v>0</v>
      </c>
      <c r="EZ1012" s="2" t="n">
        <v>100</v>
      </c>
      <c r="FA1012" s="2" t="n">
        <v>81.01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2343</v>
      </c>
      <c r="C1013" s="2" t="s">
        <v>2344</v>
      </c>
      <c r="D1013" s="2" t="s">
        <v>1577</v>
      </c>
      <c r="E1013" s="2" t="s">
        <v>1322</v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2345</v>
      </c>
      <c r="C1014" s="2" t="s">
        <v>2346</v>
      </c>
      <c r="D1014" s="2" t="s">
        <v>1577</v>
      </c>
      <c r="E1014" s="2" t="s">
        <v>1322</v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2347</v>
      </c>
      <c r="C1015" s="2" t="s">
        <v>2348</v>
      </c>
      <c r="D1015" s="2" t="s">
        <v>1577</v>
      </c>
      <c r="E1015" s="2" t="s">
        <v>1322</v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 customFormat="false" ht="15" hidden="false" customHeight="false" outlineLevel="0" collapsed="false">
      <c r="A1016" s="2" t="n">
        <v>1</v>
      </c>
      <c r="B1016" s="2" t="s">
        <v>222</v>
      </c>
      <c r="C1016" s="2" t="s">
        <v>224</v>
      </c>
      <c r="D1016" s="2" t="s">
        <v>2349</v>
      </c>
      <c r="E1016" s="2" t="s">
        <v>2350</v>
      </c>
      <c r="F1016" s="2" t="n">
        <v>2190870.85172212</v>
      </c>
      <c r="G1016" s="2" t="n">
        <v>0</v>
      </c>
      <c r="H1016" s="2" t="n">
        <v>2190870.85172212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</v>
      </c>
      <c r="EG1016" s="2" t="n">
        <v>5.94</v>
      </c>
      <c r="EH1016" s="2" t="n">
        <v>93.43</v>
      </c>
      <c r="EI1016" s="2" t="n">
        <v>85.15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91.46</v>
      </c>
      <c r="EP1016" s="2" t="n">
        <v>5.94</v>
      </c>
      <c r="EQ1016" s="2" t="n">
        <v>99.18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 customFormat="false" ht="15" hidden="false" customHeight="false" outlineLevel="0" collapsed="false">
      <c r="A1017" s="2" t="n">
        <v>2</v>
      </c>
      <c r="B1017" s="2" t="s">
        <v>2351</v>
      </c>
      <c r="C1017" s="2" t="s">
        <v>2352</v>
      </c>
      <c r="D1017" s="2" t="s">
        <v>414</v>
      </c>
      <c r="E1017" s="2" t="s">
        <v>2350</v>
      </c>
      <c r="F1017" s="2" t="n">
        <v>1275680.47676317</v>
      </c>
      <c r="G1017" s="2" t="n">
        <v>0</v>
      </c>
      <c r="H1017" s="2" t="n">
        <v>1275680.47676317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98.71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 customFormat="false" ht="15" hidden="false" customHeight="false" outlineLevel="0" collapsed="false">
      <c r="A1018" s="2" t="n">
        <v>3</v>
      </c>
      <c r="B1018" s="2" t="s">
        <v>2353</v>
      </c>
      <c r="C1018" s="2" t="s">
        <v>1886</v>
      </c>
      <c r="D1018" s="2" t="s">
        <v>414</v>
      </c>
      <c r="E1018" s="2" t="s">
        <v>2354</v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81.32</v>
      </c>
      <c r="EC1018" s="2" t="n">
        <v>73.08</v>
      </c>
      <c r="ED1018" s="2" t="n">
        <v>0</v>
      </c>
      <c r="EE1018" s="2" t="n">
        <v>92.31</v>
      </c>
      <c r="EF1018" s="2" t="n">
        <v>84.07</v>
      </c>
      <c r="EG1018" s="2" t="n">
        <v>0</v>
      </c>
      <c r="EH1018" s="2" t="n">
        <v>100</v>
      </c>
      <c r="EI1018" s="2" t="n">
        <v>91.21</v>
      </c>
      <c r="EJ1018" s="2" t="n">
        <v>0</v>
      </c>
      <c r="EK1018" s="2" t="n">
        <v>100</v>
      </c>
      <c r="EL1018" s="2" t="n">
        <v>96.15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2355</v>
      </c>
      <c r="C1019" s="2" t="s">
        <v>1888</v>
      </c>
      <c r="D1019" s="2" t="s">
        <v>414</v>
      </c>
      <c r="E1019" s="2" t="s">
        <v>2354</v>
      </c>
      <c r="F1019" s="2" t="n">
        <v>324747.783169853</v>
      </c>
      <c r="G1019" s="2" t="n">
        <v>0</v>
      </c>
      <c r="H1019" s="2" t="n">
        <v>324747.783169853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81.32</v>
      </c>
      <c r="EC1019" s="2" t="n">
        <v>73.08</v>
      </c>
      <c r="ED1019" s="2" t="n">
        <v>0</v>
      </c>
      <c r="EE1019" s="2" t="n">
        <v>92.31</v>
      </c>
      <c r="EF1019" s="2" t="n">
        <v>84.07</v>
      </c>
      <c r="EG1019" s="2" t="n">
        <v>0</v>
      </c>
      <c r="EH1019" s="2" t="n">
        <v>100</v>
      </c>
      <c r="EI1019" s="2" t="n">
        <v>91.21</v>
      </c>
      <c r="EJ1019" s="2" t="n">
        <v>0</v>
      </c>
      <c r="EK1019" s="2" t="n">
        <v>100</v>
      </c>
      <c r="EL1019" s="2" t="n">
        <v>96.15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2356</v>
      </c>
      <c r="C1020" s="2" t="s">
        <v>1890</v>
      </c>
      <c r="D1020" s="2" t="s">
        <v>2357</v>
      </c>
      <c r="E1020" s="2" t="s">
        <v>2350</v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77.24</v>
      </c>
      <c r="ES1020" s="2" t="n">
        <v>0</v>
      </c>
      <c r="ET1020" s="2" t="n">
        <v>99.89</v>
      </c>
      <c r="EU1020" s="2" t="n">
        <v>82.51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96.1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2358</v>
      </c>
      <c r="C1021" s="2" t="s">
        <v>2359</v>
      </c>
      <c r="D1021" s="2" t="s">
        <v>2357</v>
      </c>
      <c r="E1021" s="2" t="s">
        <v>2350</v>
      </c>
      <c r="F1021" s="2" t="n">
        <v>376.9408</v>
      </c>
      <c r="G1021" s="2" t="n">
        <v>0</v>
      </c>
      <c r="H1021" s="2" t="n">
        <v>376.9408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</v>
      </c>
      <c r="EV1021" s="2" t="n">
        <v>0</v>
      </c>
      <c r="EW1021" s="2" t="n">
        <v>100</v>
      </c>
      <c r="EX1021" s="2" t="n">
        <v>85.43</v>
      </c>
      <c r="EY1021" s="2" t="n">
        <v>0</v>
      </c>
      <c r="EZ1021" s="2" t="n">
        <v>100</v>
      </c>
      <c r="FA1021" s="2" t="n">
        <v>88.74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2360</v>
      </c>
      <c r="C1022" s="2" t="s">
        <v>2361</v>
      </c>
      <c r="D1022" s="2" t="s">
        <v>2357</v>
      </c>
      <c r="E1022" s="2" t="s">
        <v>2350</v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77.24</v>
      </c>
      <c r="ES1022" s="2" t="n">
        <v>0</v>
      </c>
      <c r="ET1022" s="2" t="n">
        <v>99.89</v>
      </c>
      <c r="EU1022" s="2" t="n">
        <v>82.51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96.1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 customFormat="false" ht="15" hidden="false" customHeight="false" outlineLevel="0" collapsed="false">
      <c r="A1023" s="2" t="n">
        <v>2</v>
      </c>
      <c r="B1023" s="2" t="s">
        <v>2362</v>
      </c>
      <c r="C1023" s="2" t="s">
        <v>2363</v>
      </c>
      <c r="D1023" s="2" t="s">
        <v>2357</v>
      </c>
      <c r="E1023" s="2" t="s">
        <v>2350</v>
      </c>
      <c r="F1023" s="2" t="n">
        <v>41176.4670170945</v>
      </c>
      <c r="G1023" s="2" t="n">
        <v>0</v>
      </c>
      <c r="H1023" s="2" t="n">
        <v>41176.4670170945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82.57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99.85</v>
      </c>
      <c r="EU1023" s="2" t="n">
        <v>80.04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</v>
      </c>
      <c r="FE1023" s="2" t="n">
        <v>0</v>
      </c>
      <c r="FF1023" s="2" t="n">
        <v>100</v>
      </c>
      <c r="FG1023" s="2" t="n">
        <v>95.24</v>
      </c>
      <c r="FH1023" s="2" t="n">
        <v>0</v>
      </c>
      <c r="FI1023" s="2" t="n">
        <v>100</v>
      </c>
      <c r="FJ1023" s="2" t="n">
        <v>98.51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2364</v>
      </c>
      <c r="C1024" s="2" t="s">
        <v>2365</v>
      </c>
      <c r="D1024" s="2" t="s">
        <v>2357</v>
      </c>
      <c r="E1024" s="2" t="s">
        <v>2350</v>
      </c>
      <c r="F1024" s="2" t="n">
        <v>41176.4670170945</v>
      </c>
      <c r="G1024" s="2" t="n">
        <v>0</v>
      </c>
      <c r="H1024" s="2" t="n">
        <v>41176.4670170945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82.57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99.85</v>
      </c>
      <c r="EU1024" s="2" t="n">
        <v>80.04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</v>
      </c>
      <c r="FE1024" s="2" t="n">
        <v>0</v>
      </c>
      <c r="FF1024" s="2" t="n">
        <v>100</v>
      </c>
      <c r="FG1024" s="2" t="n">
        <v>95.24</v>
      </c>
      <c r="FH1024" s="2" t="n">
        <v>0</v>
      </c>
      <c r="FI1024" s="2" t="n">
        <v>100</v>
      </c>
      <c r="FJ1024" s="2" t="n">
        <v>98.51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 customFormat="false" ht="15" hidden="false" customHeight="false" outlineLevel="0" collapsed="false">
      <c r="A1025" s="2" t="n">
        <v>2</v>
      </c>
      <c r="B1025" s="2" t="s">
        <v>2366</v>
      </c>
      <c r="C1025" s="2" t="s">
        <v>2367</v>
      </c>
      <c r="D1025" s="2" t="s">
        <v>2368</v>
      </c>
      <c r="E1025" s="2" t="s">
        <v>1778</v>
      </c>
      <c r="F1025" s="2" t="n">
        <v>144849.482475893</v>
      </c>
      <c r="G1025" s="2" t="n">
        <v>0</v>
      </c>
      <c r="H1025" s="2" t="n">
        <v>144849.482475893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2369</v>
      </c>
      <c r="C1026" s="2" t="s">
        <v>2370</v>
      </c>
      <c r="D1026" s="2" t="s">
        <v>2368</v>
      </c>
      <c r="E1026" s="2" t="s">
        <v>1778</v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2371</v>
      </c>
      <c r="C1027" s="2" t="s">
        <v>2372</v>
      </c>
      <c r="D1027" s="2" t="s">
        <v>2368</v>
      </c>
      <c r="E1027" s="2" t="s">
        <v>1778</v>
      </c>
      <c r="F1027" s="2" t="n">
        <v>102631.570035893</v>
      </c>
      <c r="G1027" s="2" t="n">
        <v>0</v>
      </c>
      <c r="H1027" s="2" t="n">
        <v>102631.570035893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 customFormat="false" ht="15" hidden="false" customHeight="false" outlineLevel="0" collapsed="false">
      <c r="A1028" s="2" t="n">
        <v>2</v>
      </c>
      <c r="B1028" s="2" t="s">
        <v>2373</v>
      </c>
      <c r="C1028" s="2" t="s">
        <v>2374</v>
      </c>
      <c r="D1028" s="2" t="s">
        <v>2375</v>
      </c>
      <c r="E1028" s="2" t="s">
        <v>2376</v>
      </c>
      <c r="F1028" s="2" t="n">
        <v>59331.4170374138</v>
      </c>
      <c r="G1028" s="2" t="n">
        <v>0</v>
      </c>
      <c r="H1028" s="2" t="n">
        <v>59331.4170374138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2377</v>
      </c>
      <c r="C1029" s="2" t="s">
        <v>2378</v>
      </c>
      <c r="D1029" s="2" t="s">
        <v>2375</v>
      </c>
      <c r="E1029" s="2" t="s">
        <v>2376</v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2379</v>
      </c>
      <c r="C1030" s="2" t="s">
        <v>2380</v>
      </c>
      <c r="D1030" s="2" t="s">
        <v>2375</v>
      </c>
      <c r="E1030" s="2" t="s">
        <v>2376</v>
      </c>
      <c r="F1030" s="2" t="n">
        <v>28937.6670374138</v>
      </c>
      <c r="G1030" s="2" t="n">
        <v>0</v>
      </c>
      <c r="H1030" s="2" t="n">
        <v>28937.6670374138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 customFormat="false" ht="15" hidden="false" customHeight="false" outlineLevel="0" collapsed="false">
      <c r="A1031" s="2" t="n">
        <v>2</v>
      </c>
      <c r="B1031" s="2" t="s">
        <v>2381</v>
      </c>
      <c r="C1031" s="2" t="s">
        <v>2382</v>
      </c>
      <c r="D1031" s="2" t="s">
        <v>1538</v>
      </c>
      <c r="E1031" s="2" t="s">
        <v>1548</v>
      </c>
      <c r="F1031" s="2" t="n">
        <v>32776.0834790857</v>
      </c>
      <c r="G1031" s="2" t="n">
        <v>0</v>
      </c>
      <c r="H1031" s="2" t="n">
        <v>32776.0834790857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2383</v>
      </c>
      <c r="C1032" s="2" t="s">
        <v>2384</v>
      </c>
      <c r="D1032" s="2" t="s">
        <v>1538</v>
      </c>
      <c r="E1032" s="2" t="s">
        <v>1548</v>
      </c>
      <c r="F1032" s="2" t="n">
        <v>32776.0834790857</v>
      </c>
      <c r="G1032" s="2" t="n">
        <v>0</v>
      </c>
      <c r="H1032" s="2" t="n">
        <v>32776.0834790857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 customFormat="false" ht="15" hidden="false" customHeight="false" outlineLevel="0" collapsed="false">
      <c r="A1033" s="2" t="n">
        <v>2</v>
      </c>
      <c r="B1033" s="2" t="s">
        <v>2385</v>
      </c>
      <c r="C1033" s="2" t="s">
        <v>2386</v>
      </c>
      <c r="D1033" s="2" t="s">
        <v>2349</v>
      </c>
      <c r="E1033" s="2" t="s">
        <v>1396</v>
      </c>
      <c r="F1033" s="2" t="n">
        <v>130177.303924467</v>
      </c>
      <c r="G1033" s="2" t="n">
        <v>0</v>
      </c>
      <c r="H1033" s="2" t="n">
        <v>130177.303924467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 customFormat="false" ht="15" hidden="false" customHeight="false" outlineLevel="0" collapsed="false">
      <c r="A1034" s="2" t="n">
        <v>3</v>
      </c>
      <c r="B1034" s="2" t="s">
        <v>2387</v>
      </c>
      <c r="C1034" s="2" t="s">
        <v>2388</v>
      </c>
      <c r="D1034" s="2" t="s">
        <v>2349</v>
      </c>
      <c r="E1034" s="2" t="s">
        <v>1396</v>
      </c>
      <c r="F1034" s="2" t="n">
        <v>130177.303924467</v>
      </c>
      <c r="G1034" s="2" t="n">
        <v>0</v>
      </c>
      <c r="H1034" s="2" t="n">
        <v>130177.303924467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 customFormat="false" ht="15" hidden="false" customHeight="false" outlineLevel="0" collapsed="false">
      <c r="A1035" s="2" t="n">
        <v>2</v>
      </c>
      <c r="B1035" s="2" t="s">
        <v>2389</v>
      </c>
      <c r="C1035" s="2" t="s">
        <v>2367</v>
      </c>
      <c r="D1035" s="2" t="s">
        <v>2368</v>
      </c>
      <c r="E1035" s="2" t="s">
        <v>2376</v>
      </c>
      <c r="F1035" s="2" t="n">
        <v>506879.621025</v>
      </c>
      <c r="G1035" s="2" t="n">
        <v>0</v>
      </c>
      <c r="H1035" s="2" t="n">
        <v>506879.621025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2390</v>
      </c>
      <c r="C1036" s="2" t="s">
        <v>2391</v>
      </c>
      <c r="D1036" s="2" t="s">
        <v>2375</v>
      </c>
      <c r="E1036" s="2" t="s">
        <v>2376</v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2392</v>
      </c>
      <c r="C1037" s="2" t="s">
        <v>2393</v>
      </c>
      <c r="D1037" s="2" t="s">
        <v>2368</v>
      </c>
      <c r="E1037" s="2" t="s">
        <v>1778</v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2394</v>
      </c>
      <c r="C1038" s="2" t="s">
        <v>2395</v>
      </c>
      <c r="D1038" s="2" t="s">
        <v>423</v>
      </c>
      <c r="E1038" s="2" t="s">
        <v>2396</v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2397</v>
      </c>
      <c r="C1039" s="2" t="s">
        <v>2398</v>
      </c>
      <c r="D1039" s="2" t="s">
        <v>2399</v>
      </c>
      <c r="E1039" s="2" t="s">
        <v>1778</v>
      </c>
      <c r="F1039" s="2" t="n">
        <v>6512.357825</v>
      </c>
      <c r="G1039" s="2" t="n">
        <v>0</v>
      </c>
      <c r="H1039" s="2" t="n">
        <v>6512.357825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 customFormat="false" ht="15" hidden="false" customHeight="false" outlineLevel="0" collapsed="false">
      <c r="A1040" s="2" t="n">
        <v>1</v>
      </c>
      <c r="B1040" s="2" t="s">
        <v>226</v>
      </c>
      <c r="C1040" s="2" t="s">
        <v>227</v>
      </c>
      <c r="D1040" s="2" t="s">
        <v>2400</v>
      </c>
      <c r="E1040" s="2" t="s">
        <v>2401</v>
      </c>
      <c r="F1040" s="2" t="n">
        <v>2411990.63375312</v>
      </c>
      <c r="G1040" s="2" t="n">
        <v>0</v>
      </c>
      <c r="H1040" s="2" t="n">
        <v>2411990.63375312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64.1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71.21</v>
      </c>
      <c r="ED1040" s="2" t="n">
        <v>11.8</v>
      </c>
      <c r="EE1040" s="2" t="n">
        <v>85.07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</v>
      </c>
      <c r="EL1040" s="2" t="n">
        <v>80.56</v>
      </c>
      <c r="EM1040" s="2" t="n">
        <v>11.8</v>
      </c>
      <c r="EN1040" s="2" t="n">
        <v>95.79</v>
      </c>
      <c r="EO1040" s="2" t="n">
        <v>85.28</v>
      </c>
      <c r="EP1040" s="2" t="n">
        <v>11.8</v>
      </c>
      <c r="EQ1040" s="2" t="n">
        <v>100</v>
      </c>
      <c r="ER1040" s="2" t="n">
        <v>87.21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 customFormat="false" ht="15" hidden="false" customHeight="false" outlineLevel="0" collapsed="false">
      <c r="A1041" s="2" t="n">
        <v>2</v>
      </c>
      <c r="B1041" s="2" t="s">
        <v>2402</v>
      </c>
      <c r="C1041" s="2" t="s">
        <v>2403</v>
      </c>
      <c r="D1041" s="2" t="s">
        <v>2400</v>
      </c>
      <c r="E1041" s="2" t="s">
        <v>2401</v>
      </c>
      <c r="F1041" s="2" t="n">
        <v>2411990.63375312</v>
      </c>
      <c r="G1041" s="2" t="n">
        <v>0</v>
      </c>
      <c r="H1041" s="2" t="n">
        <v>2411990.63375312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64.1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71.21</v>
      </c>
      <c r="ED1041" s="2" t="n">
        <v>11.8</v>
      </c>
      <c r="EE1041" s="2" t="n">
        <v>85.07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</v>
      </c>
      <c r="EL1041" s="2" t="n">
        <v>80.56</v>
      </c>
      <c r="EM1041" s="2" t="n">
        <v>11.8</v>
      </c>
      <c r="EN1041" s="2" t="n">
        <v>95.79</v>
      </c>
      <c r="EO1041" s="2" t="n">
        <v>85.28</v>
      </c>
      <c r="EP1041" s="2" t="n">
        <v>11.8</v>
      </c>
      <c r="EQ1041" s="2" t="n">
        <v>100</v>
      </c>
      <c r="ER1041" s="2" t="n">
        <v>87.21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 customFormat="false" ht="15" hidden="false" customHeight="false" outlineLevel="0" collapsed="false">
      <c r="A1042" s="2" t="n">
        <v>3</v>
      </c>
      <c r="B1042" s="2" t="s">
        <v>2404</v>
      </c>
      <c r="C1042" s="2" t="s">
        <v>2405</v>
      </c>
      <c r="D1042" s="2" t="s">
        <v>1531</v>
      </c>
      <c r="E1042" s="2" t="s">
        <v>945</v>
      </c>
      <c r="F1042" s="2" t="n">
        <v>225348.093753121</v>
      </c>
      <c r="G1042" s="2" t="n">
        <v>0</v>
      </c>
      <c r="H1042" s="2" t="n">
        <v>225348.093753121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2406</v>
      </c>
      <c r="C1043" s="2" t="s">
        <v>2407</v>
      </c>
      <c r="D1043" s="2" t="s">
        <v>2400</v>
      </c>
      <c r="E1043" s="2" t="s">
        <v>2401</v>
      </c>
      <c r="F1043" s="2" t="n">
        <v>1058486.993</v>
      </c>
      <c r="G1043" s="2" t="n">
        <v>0</v>
      </c>
      <c r="H1043" s="2" t="n">
        <v>1058486.993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81.85</v>
      </c>
      <c r="EL1043" s="2" t="n">
        <v>55.71</v>
      </c>
      <c r="EM1043" s="2" t="n">
        <v>2</v>
      </c>
      <c r="EN1043" s="2" t="n">
        <v>90.4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81.85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 customFormat="false" ht="15" hidden="false" customHeight="false" outlineLevel="0" collapsed="false">
      <c r="A1044" s="2" t="n">
        <v>3</v>
      </c>
      <c r="B1044" s="2" t="s">
        <v>2408</v>
      </c>
      <c r="C1044" s="2" t="s">
        <v>2409</v>
      </c>
      <c r="D1044" s="2" t="s">
        <v>2400</v>
      </c>
      <c r="E1044" s="2" t="s">
        <v>2410</v>
      </c>
      <c r="F1044" s="2" t="n">
        <v>878155.547</v>
      </c>
      <c r="G1044" s="2" t="n">
        <v>0</v>
      </c>
      <c r="H1044" s="2" t="n">
        <v>878155.547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 customFormat="false" ht="15" hidden="false" customHeight="false" outlineLevel="0" collapsed="false">
      <c r="A1045" s="2" t="n">
        <v>3</v>
      </c>
      <c r="B1045" s="2" t="s">
        <v>2411</v>
      </c>
      <c r="C1045" s="2" t="s">
        <v>2412</v>
      </c>
      <c r="D1045" s="2" t="s">
        <v>2413</v>
      </c>
      <c r="E1045" s="2" t="s">
        <v>1131</v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64.21</v>
      </c>
      <c r="DQ1045" s="2" t="n">
        <v>65.13</v>
      </c>
      <c r="DR1045" s="2" t="n">
        <v>0</v>
      </c>
      <c r="DS1045" s="2" t="n">
        <v>77.13</v>
      </c>
      <c r="DT1045" s="2" t="n">
        <v>75.74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</v>
      </c>
      <c r="EA1045" s="2" t="n">
        <v>0</v>
      </c>
      <c r="EB1045" s="2" t="n">
        <v>97.15</v>
      </c>
      <c r="EC1045" s="2" t="n">
        <v>91.89</v>
      </c>
      <c r="ED1045" s="2" t="n">
        <v>0</v>
      </c>
      <c r="EE1045" s="2" t="n">
        <v>100</v>
      </c>
      <c r="EF1045" s="2" t="n">
        <v>99.29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 customFormat="false" ht="15" hidden="false" customHeight="false" outlineLevel="0" collapsed="false">
      <c r="A1046" s="2" t="n">
        <v>1</v>
      </c>
      <c r="B1046" s="2" t="s">
        <v>229</v>
      </c>
      <c r="C1046" s="2" t="s">
        <v>230</v>
      </c>
      <c r="D1046" s="2" t="s">
        <v>1536</v>
      </c>
      <c r="E1046" s="2" t="s">
        <v>2414</v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</v>
      </c>
      <c r="EO1046" s="2" t="n">
        <v>69.07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 customFormat="false" ht="15" hidden="false" customHeight="false" outlineLevel="0" collapsed="false">
      <c r="A1047" s="2" t="n">
        <v>2</v>
      </c>
      <c r="B1047" s="2" t="s">
        <v>2415</v>
      </c>
      <c r="C1047" s="2" t="s">
        <v>2416</v>
      </c>
      <c r="D1047" s="2" t="s">
        <v>1536</v>
      </c>
      <c r="E1047" s="2" t="s">
        <v>2414</v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70.85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82.71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2417</v>
      </c>
      <c r="C1048" s="2" t="s">
        <v>2418</v>
      </c>
      <c r="D1048" s="2" t="s">
        <v>2419</v>
      </c>
      <c r="E1048" s="2" t="s">
        <v>2414</v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2420</v>
      </c>
      <c r="C1049" s="2" t="s">
        <v>2421</v>
      </c>
      <c r="D1049" s="2" t="s">
        <v>2419</v>
      </c>
      <c r="E1049" s="2" t="s">
        <v>2414</v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</v>
      </c>
      <c r="FK1049" s="2" t="n">
        <v>0</v>
      </c>
      <c r="FL1049" s="2" t="n">
        <v>100</v>
      </c>
      <c r="FM1049" s="2" t="n">
        <v>96.15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2422</v>
      </c>
      <c r="C1050" s="2" t="s">
        <v>2423</v>
      </c>
      <c r="D1050" s="2" t="s">
        <v>1385</v>
      </c>
      <c r="E1050" s="2" t="s">
        <v>1386</v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2424</v>
      </c>
      <c r="C1051" s="2" t="s">
        <v>2425</v>
      </c>
      <c r="D1051" s="2" t="s">
        <v>1536</v>
      </c>
      <c r="E1051" s="2" t="s">
        <v>1537</v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2426</v>
      </c>
      <c r="C1052" s="2" t="s">
        <v>2427</v>
      </c>
      <c r="D1052" s="2" t="s">
        <v>2428</v>
      </c>
      <c r="E1052" s="2" t="s">
        <v>1431</v>
      </c>
      <c r="F1052" s="2" t="n">
        <v>491222.03116</v>
      </c>
      <c r="G1052" s="2" t="n">
        <v>0</v>
      </c>
      <c r="H1052" s="2" t="n">
        <v>491222.03116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98.96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2429</v>
      </c>
      <c r="C1053" s="2" t="s">
        <v>2430</v>
      </c>
      <c r="D1053" s="2" t="s">
        <v>2428</v>
      </c>
      <c r="E1053" s="2" t="s">
        <v>1431</v>
      </c>
      <c r="F1053" s="2" t="n">
        <v>163357.45616</v>
      </c>
      <c r="G1053" s="2" t="n">
        <v>0</v>
      </c>
      <c r="H1053" s="2" t="n">
        <v>163357.45616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8.28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67.57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98.35</v>
      </c>
      <c r="EU1053" s="2" t="n">
        <v>72.96</v>
      </c>
      <c r="EV1053" s="2" t="n">
        <v>0</v>
      </c>
      <c r="EW1053" s="2" t="n">
        <v>100</v>
      </c>
      <c r="EX1053" s="2" t="n">
        <v>80.29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2431</v>
      </c>
      <c r="C1054" s="2" t="s">
        <v>2432</v>
      </c>
      <c r="D1054" s="2" t="s">
        <v>2428</v>
      </c>
      <c r="E1054" s="2" t="s">
        <v>1431</v>
      </c>
      <c r="F1054" s="2" t="n">
        <v>134906.4325</v>
      </c>
      <c r="G1054" s="2" t="n">
        <v>0</v>
      </c>
      <c r="H1054" s="2" t="n">
        <v>134906.4325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8.28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67.57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98.35</v>
      </c>
      <c r="EU1054" s="2" t="n">
        <v>72.96</v>
      </c>
      <c r="EV1054" s="2" t="n">
        <v>0</v>
      </c>
      <c r="EW1054" s="2" t="n">
        <v>100</v>
      </c>
      <c r="EX1054" s="2" t="n">
        <v>80.29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2433</v>
      </c>
      <c r="C1055" s="2" t="s">
        <v>2064</v>
      </c>
      <c r="D1055" s="2" t="s">
        <v>2434</v>
      </c>
      <c r="E1055" s="2" t="s">
        <v>2435</v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2436</v>
      </c>
      <c r="C1056" s="2" t="s">
        <v>2437</v>
      </c>
      <c r="D1056" s="2" t="s">
        <v>2428</v>
      </c>
      <c r="E1056" s="2" t="s">
        <v>1431</v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8.28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67.57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98.35</v>
      </c>
      <c r="EU1056" s="2" t="n">
        <v>72.96</v>
      </c>
      <c r="EV1056" s="2" t="n">
        <v>0</v>
      </c>
      <c r="EW1056" s="2" t="n">
        <v>100</v>
      </c>
      <c r="EX1056" s="2" t="n">
        <v>80.29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 customFormat="false" ht="15" hidden="false" customHeight="false" outlineLevel="0" collapsed="false">
      <c r="A1057" s="2" t="n">
        <v>3</v>
      </c>
      <c r="B1057" s="2" t="s">
        <v>2438</v>
      </c>
      <c r="C1057" s="2" t="s">
        <v>2439</v>
      </c>
      <c r="D1057" s="2" t="s">
        <v>2428</v>
      </c>
      <c r="E1057" s="2" t="s">
        <v>1431</v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8.28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67.57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98.35</v>
      </c>
      <c r="EU1057" s="2" t="n">
        <v>72.96</v>
      </c>
      <c r="EV1057" s="2" t="n">
        <v>0</v>
      </c>
      <c r="EW1057" s="2" t="n">
        <v>100</v>
      </c>
      <c r="EX1057" s="2" t="n">
        <v>80.29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 customFormat="false" ht="15" hidden="false" customHeight="false" outlineLevel="0" collapsed="false">
      <c r="A1058" s="2" t="n">
        <v>2</v>
      </c>
      <c r="B1058" s="2" t="s">
        <v>2440</v>
      </c>
      <c r="C1058" s="2" t="s">
        <v>2441</v>
      </c>
      <c r="D1058" s="2" t="s">
        <v>1122</v>
      </c>
      <c r="E1058" s="2" t="s">
        <v>2354</v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2442</v>
      </c>
      <c r="C1059" s="2" t="s">
        <v>2443</v>
      </c>
      <c r="D1059" s="2" t="s">
        <v>1122</v>
      </c>
      <c r="E1059" s="2" t="s">
        <v>2354</v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2444</v>
      </c>
      <c r="M1" s="124" t="s">
        <v>2445</v>
      </c>
    </row>
    <row r="2" customFormat="false" ht="15" hidden="false" customHeight="false" outlineLevel="0" collapsed="false">
      <c r="A2" s="4" t="s">
        <v>2446</v>
      </c>
      <c r="M2" s="2" t="s">
        <v>2447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2448</v>
      </c>
      <c r="M3" s="5" t="str">
        <f aca="false">"Data do retrato: "&amp;TEXT('RETRATO 2027'!$K$5,"dd/mm/yyyy")</f>
        <v>Data do retrato: 31/12/2027</v>
      </c>
      <c r="R3" s="3" t="s">
        <v>2449</v>
      </c>
    </row>
    <row r="4" customFormat="false" ht="31.5" hidden="false" customHeight="true" outlineLevel="0" collapsed="false">
      <c r="B4" s="4" t="s">
        <v>2450</v>
      </c>
      <c r="C4" s="4" t="s">
        <v>2451</v>
      </c>
      <c r="D4" s="4" t="s">
        <v>2452</v>
      </c>
      <c r="E4" s="4" t="s">
        <v>2453</v>
      </c>
      <c r="F4" s="4" t="s">
        <v>2454</v>
      </c>
      <c r="G4" s="4" t="s">
        <v>2455</v>
      </c>
      <c r="H4" s="4" t="s">
        <v>2456</v>
      </c>
      <c r="I4" s="4" t="s">
        <v>445</v>
      </c>
      <c r="J4" s="4" t="s">
        <v>446</v>
      </c>
      <c r="K4" s="4" t="s">
        <v>447</v>
      </c>
      <c r="M4" s="54" t="s">
        <v>115</v>
      </c>
      <c r="N4" s="54" t="s">
        <v>2457</v>
      </c>
      <c r="O4" s="54" t="s">
        <v>2458</v>
      </c>
      <c r="R4" s="54" t="s">
        <v>2459</v>
      </c>
      <c r="S4" s="54" t="s">
        <v>115</v>
      </c>
      <c r="T4" s="54" t="s">
        <v>2460</v>
      </c>
      <c r="U4" s="54" t="s">
        <v>2461</v>
      </c>
      <c r="V4" s="54" t="s">
        <v>2462</v>
      </c>
      <c r="W4" s="54" t="s">
        <v>2463</v>
      </c>
      <c r="X4" s="54" t="s">
        <v>2464</v>
      </c>
      <c r="Y4" s="54" t="s">
        <v>2465</v>
      </c>
      <c r="Z4" s="54" t="s">
        <v>2466</v>
      </c>
      <c r="AA4" s="54" t="s">
        <v>2467</v>
      </c>
    </row>
    <row r="5" customFormat="false" ht="15" hidden="false" customHeight="false" outlineLevel="0" collapsed="false">
      <c r="B5" s="4" t="n">
        <v>22139339</v>
      </c>
      <c r="C5" s="4" t="s">
        <v>2468</v>
      </c>
      <c r="D5" s="4" t="s">
        <v>448</v>
      </c>
      <c r="E5" s="4" t="s">
        <v>2469</v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2468</v>
      </c>
      <c r="S5" s="4" t="s">
        <v>153</v>
      </c>
      <c r="T5" s="4" t="s">
        <v>2470</v>
      </c>
      <c r="U5" s="4" t="s">
        <v>2471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Demolição fase 1: concluído</v>
      </c>
    </row>
    <row r="6" customFormat="false" ht="15" hidden="false" customHeight="false" outlineLevel="0" collapsed="false">
      <c r="B6" s="4" t="n">
        <v>22138663</v>
      </c>
      <c r="C6" s="4" t="s">
        <v>71</v>
      </c>
      <c r="D6" s="4" t="s">
        <v>448</v>
      </c>
      <c r="E6" s="4" t="s">
        <v>2472</v>
      </c>
      <c r="F6" s="128" t="n">
        <v>45516</v>
      </c>
      <c r="G6" s="128" t="n">
        <v>46499</v>
      </c>
      <c r="H6" s="128" t="n">
        <v>46293</v>
      </c>
      <c r="I6" s="4" t="n">
        <v>73.6111111111111</v>
      </c>
      <c r="J6" s="4" t="n">
        <v>73.61111111</v>
      </c>
      <c r="K6" s="4" t="n">
        <v>73.611</v>
      </c>
      <c r="M6" s="2" t="str">
        <f aca="false">IF(C6="","",IFERROR(INDEX($S$5:$S$304,MATCH(C6,$R$5:$R$304,0))&amp;"","?"))</f>
        <v>14</v>
      </c>
      <c r="N6" s="2" t="n">
        <f aca="false">IF(E6="","",IF(ISNUMBER(SEARCH("SUBSOLO",E6)),IFERROR(-VALUE(LEFT(E6,FIND("º",SUBSTITUTE(E6,"°","º"))-1)),-1),IF(LEFT(E6,6)="TÉRREO",0,IFERROR(VALUE(LEFT(E6,FIND("º",SUBSTITUTE(E6,"°","º"))-1)),""))))</f>
        <v>0</v>
      </c>
      <c r="O6" s="2" t="str">
        <f aca="false">IF(OR(F6="",G6=""),"",IF(G6&lt;='RETRATO 2027'!$K$5,"CONCLUÍDA",IF(F6&lt;='RETRATO 2027'!$K$5,"EM ANDAMENTO","A INICIAR")))</f>
        <v>CONCLUÍDA</v>
      </c>
      <c r="R6" s="4" t="s">
        <v>71</v>
      </c>
      <c r="S6" s="4" t="s">
        <v>159</v>
      </c>
      <c r="T6" s="4" t="s">
        <v>947</v>
      </c>
      <c r="U6" s="4" t="s">
        <v>2471</v>
      </c>
      <c r="V6" s="2" t="n">
        <f aca="false">IF(R6="","",COUNTIF($C$5:$C$6004,R6))</f>
        <v>4</v>
      </c>
      <c r="W6" s="2" t="n">
        <f aca="false">IF(R6="","",COUNTIFS($C$5:$C$6004,R6,$O$5:$O$6004,"CONCLUÍDA"))</f>
        <v>4</v>
      </c>
      <c r="X6" s="2" t="n">
        <f aca="false">IF(R6="","",COUNTIFS($C$5:$C$6004,R6,$O$5:$O$6004,"EM ANDAMENTO"))</f>
        <v>0</v>
      </c>
      <c r="Y6" s="2" t="n">
        <f aca="false">IF(R6="","",IF(COUNTIFS($C$5:$C$6004,R6,$O$5:$O$6004,"CONCLUÍDA",$N$5:$N$6004,"&gt;=-99")=0,"",_xlfn.MAXIFS($N$5:$N$6004,$C$5:$C$6004,R6,$O$5:$O$6004,"CONCLUÍDA")))</f>
        <v>0</v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Terraplenagem: concluído</v>
      </c>
    </row>
    <row r="7" customFormat="false" ht="15" hidden="false" customHeight="false" outlineLevel="0" collapsed="false">
      <c r="B7" s="4" t="n">
        <v>8215167</v>
      </c>
      <c r="C7" s="4" t="s">
        <v>71</v>
      </c>
      <c r="D7" s="4" t="s">
        <v>2473</v>
      </c>
      <c r="E7" s="4" t="s">
        <v>2472</v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14</v>
      </c>
      <c r="N7" s="2" t="n">
        <f aca="false">IF(E7="","",IF(ISNUMBER(SEARCH("SUBSOLO",E7)),IFERROR(-VALUE(LEFT(E7,FIND("º",SUBSTITUTE(E7,"°","º"))-1)),-1),IF(LEFT(E7,6)="TÉRREO",0,IFERROR(VALUE(LEFT(E7,FIND("º",SUBSTITUTE(E7,"°","º"))-1)),""))))</f>
        <v>0</v>
      </c>
      <c r="O7" s="2" t="str">
        <f aca="false">IF(OR(F7="",G7=""),"",IF(G7&lt;='RETRATO 2027'!$K$5,"CONCLUÍDA",IF(F7&lt;='RETRATO 2027'!$K$5,"EM ANDAMENTO","A INICIAR")))</f>
        <v>CONCLUÍDA</v>
      </c>
      <c r="R7" s="4" t="s">
        <v>72</v>
      </c>
      <c r="S7" s="4" t="s">
        <v>156</v>
      </c>
      <c r="T7" s="4" t="s">
        <v>2474</v>
      </c>
      <c r="U7" s="4" t="s">
        <v>2471</v>
      </c>
      <c r="V7" s="2" t="n">
        <f aca="false">IF(R7="","",COUNTIF($C$5:$C$6004,R7))</f>
        <v>14</v>
      </c>
      <c r="W7" s="2" t="n">
        <f aca="false">IF(R7="","",COUNTIFS($C$5:$C$6004,R7,$O$5:$O$6004,"CONCLUÍDA"))</f>
        <v>14</v>
      </c>
      <c r="X7" s="2" t="n">
        <f aca="false">IF(R7="","",COUNTIFS($C$5:$C$6004,R7,$O$5:$O$6004,"EM ANDAMENTO"))</f>
        <v>0</v>
      </c>
      <c r="Y7" s="2" t="n">
        <f aca="false">IF(R7="","",IF(COUNTIFS($C$5:$C$6004,R7,$O$5:$O$6004,"CONCLUÍDA",$N$5:$N$6004,"&gt;=-99")=0,"",_xlfn.MAXIFS($N$5:$N$6004,$C$5:$C$6004,R7,$O$5:$O$6004,"CONCLUÍDA")))</f>
        <v>3</v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Contenção: concluído</v>
      </c>
    </row>
    <row r="8" customFormat="false" ht="15" hidden="false" customHeight="false" outlineLevel="0" collapsed="false">
      <c r="B8" s="4" t="n">
        <v>8215168</v>
      </c>
      <c r="C8" s="4" t="s">
        <v>71</v>
      </c>
      <c r="D8" s="4" t="s">
        <v>2475</v>
      </c>
      <c r="E8" s="4" t="s">
        <v>2472</v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14</v>
      </c>
      <c r="N8" s="2" t="n">
        <f aca="false">IF(E8="","",IF(ISNUMBER(SEARCH("SUBSOLO",E8)),IFERROR(-VALUE(LEFT(E8,FIND("º",SUBSTITUTE(E8,"°","º"))-1)),-1),IF(LEFT(E8,6)="TÉRREO",0,IFERROR(VALUE(LEFT(E8,FIND("º",SUBSTITUTE(E8,"°","º"))-1)),""))))</f>
        <v>0</v>
      </c>
      <c r="O8" s="2" t="str">
        <f aca="false">IF(OR(F8="",G8=""),"",IF(G8&lt;='RETRATO 2027'!$K$5,"CONCLUÍDA",IF(F8&lt;='RETRATO 2027'!$K$5,"EM ANDAMENTO","A INICIAR")))</f>
        <v>CONCLUÍDA</v>
      </c>
      <c r="R8" s="4" t="s">
        <v>73</v>
      </c>
      <c r="S8" s="4" t="s">
        <v>161</v>
      </c>
      <c r="T8" s="4" t="s">
        <v>2476</v>
      </c>
      <c r="U8" s="4" t="s">
        <v>2471</v>
      </c>
      <c r="V8" s="2" t="n">
        <f aca="false">IF(R8="","",COUNTIF($C$5:$C$6004,R8))</f>
        <v>2</v>
      </c>
      <c r="W8" s="2" t="n">
        <f aca="false">IF(R8="","",COUNTIFS($C$5:$C$6004,R8,$O$5:$O$6004,"CONCLUÍDA"))</f>
        <v>2</v>
      </c>
      <c r="X8" s="2" t="n">
        <f aca="false">IF(R8="","",COUNTIFS($C$5:$C$6004,R8,$O$5:$O$6004,"EM ANDAMENTO"))</f>
        <v>0</v>
      </c>
      <c r="Y8" s="2" t="n">
        <f aca="false">IF(R8="","",IF(COUNTIFS($C$5:$C$6004,R8,$O$5:$O$6004,"CONCLUÍDA",$N$5:$N$6004,"&gt;=-99")=0,"",_xlfn.MAXIFS($N$5:$N$6004,$C$5:$C$6004,R8,$O$5:$O$6004,"CONCLUÍDA")))</f>
        <v>0</v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Fundação profunda: concluído</v>
      </c>
    </row>
    <row r="9" customFormat="false" ht="15" hidden="false" customHeight="false" outlineLevel="0" collapsed="false">
      <c r="B9" s="4" t="n">
        <v>8215395</v>
      </c>
      <c r="C9" s="4" t="s">
        <v>71</v>
      </c>
      <c r="D9" s="4" t="s">
        <v>2477</v>
      </c>
      <c r="E9" s="4" t="s">
        <v>2472</v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 t="str">
        <f aca="false">IF(C9="","",IFERROR(INDEX($S$5:$S$304,MATCH(C9,$R$5:$R$304,0))&amp;"","?"))</f>
        <v>14</v>
      </c>
      <c r="N9" s="2" t="n">
        <f aca="false">IF(E9="","",IF(ISNUMBER(SEARCH("SUBSOLO",E9)),IFERROR(-VALUE(LEFT(E9,FIND("º",SUBSTITUTE(E9,"°","º"))-1)),-1),IF(LEFT(E9,6)="TÉRREO",0,IFERROR(VALUE(LEFT(E9,FIND("º",SUBSTITUTE(E9,"°","º"))-1)),""))))</f>
        <v>0</v>
      </c>
      <c r="O9" s="2" t="str">
        <f aca="false">IF(OR(F9="",G9=""),"",IF(G9&lt;='RETRATO 2027'!$K$5,"CONCLUÍDA",IF(F9&lt;='RETRATO 2027'!$K$5,"EM ANDAMENTO","A INICIAR")))</f>
        <v>CONCLUÍDA</v>
      </c>
      <c r="R9" s="4" t="s">
        <v>2478</v>
      </c>
      <c r="S9" s="4" t="s">
        <v>163</v>
      </c>
      <c r="T9" s="4" t="s">
        <v>2479</v>
      </c>
      <c r="U9" s="4" t="s">
        <v>2471</v>
      </c>
      <c r="V9" s="2" t="n">
        <f aca="false">IF(R9="","",COUNTIF($C$5:$C$6004,R9))</f>
        <v>11</v>
      </c>
      <c r="W9" s="2" t="n">
        <f aca="false">IF(R9="","",COUNTIFS($C$5:$C$6004,R9,$O$5:$O$6004,"CONCLUÍDA"))</f>
        <v>11</v>
      </c>
      <c r="X9" s="2" t="n">
        <f aca="false">IF(R9="","",COUNTIFS($C$5:$C$6004,R9,$O$5:$O$6004,"EM ANDAMENTO"))</f>
        <v>0</v>
      </c>
      <c r="Y9" s="2" t="n">
        <f aca="false">IF(R9="","",IF(COUNTIFS($C$5:$C$6004,R9,$O$5:$O$6004,"CONCLUÍDA",$N$5:$N$6004,"&gt;=-99")=0,"",_xlfn.MAXIFS($N$5:$N$6004,$C$5:$C$6004,R9,$O$5:$O$6004,"CONCLUÍDA")))</f>
        <v>0</v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>Fundação superficial - trecho b: concluído</v>
      </c>
    </row>
    <row r="10" customFormat="false" ht="15" hidden="false" customHeight="false" outlineLevel="0" collapsed="false">
      <c r="B10" s="4" t="n">
        <v>22139007</v>
      </c>
      <c r="C10" s="4" t="s">
        <v>72</v>
      </c>
      <c r="D10" s="4" t="s">
        <v>448</v>
      </c>
      <c r="E10" s="4" t="s">
        <v>2480</v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n">
        <f aca="false">IF(E10="","",IF(ISNUMBER(SEARCH("SUBSOLO",E10)),IFERROR(-VALUE(LEFT(E10,FIND("º",SUBSTITUTE(E10,"°","º"))-1)),-1),IF(LEFT(E10,6)="TÉRREO",0,IFERROR(VALUE(LEFT(E10,FIND("º",SUBSTITUTE(E10,"°","º"))-1)),""))))</f>
        <v>0</v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2481</v>
      </c>
      <c r="S10" s="4" t="s">
        <v>159</v>
      </c>
      <c r="T10" s="4" t="s">
        <v>2482</v>
      </c>
      <c r="U10" s="4" t="s">
        <v>2471</v>
      </c>
      <c r="V10" s="2" t="n">
        <f aca="false">IF(R10="","",COUNTIF($C$5:$C$6004,R10))</f>
        <v>2</v>
      </c>
      <c r="W10" s="2" t="n">
        <f aca="false">IF(R10="","",COUNTIFS($C$5:$C$6004,R10,$O$5:$O$6004,"CONCLUÍDA"))</f>
        <v>2</v>
      </c>
      <c r="X10" s="2" t="n">
        <f aca="false">IF(R10="","",COUNTIFS($C$5:$C$6004,R10,$O$5:$O$6004,"EM ANDAMENTO"))</f>
        <v>0</v>
      </c>
      <c r="Y10" s="2" t="n">
        <f aca="false">IF(R10="","",IF(COUNTIFS($C$5:$C$6004,R10,$O$5:$O$6004,"CONCLUÍDA",$N$5:$N$6004,"&gt;=-99")=0,"",_xlfn.MAXIFS($N$5:$N$6004,$C$5:$C$6004,R10,$O$5:$O$6004,"CONCLUÍDA")))</f>
        <v>0</v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Retirada de terra de fundação(bota fora): concluído</v>
      </c>
    </row>
    <row r="11" customFormat="false" ht="15" hidden="false" customHeight="false" outlineLevel="0" collapsed="false">
      <c r="B11" s="4" t="n">
        <v>8215185</v>
      </c>
      <c r="C11" s="4" t="s">
        <v>72</v>
      </c>
      <c r="D11" s="4" t="s">
        <v>2483</v>
      </c>
      <c r="E11" s="4" t="s">
        <v>2472</v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n">
        <f aca="false">IF(E11="","",IF(ISNUMBER(SEARCH("SUBSOLO",E11)),IFERROR(-VALUE(LEFT(E11,FIND("º",SUBSTITUTE(E11,"°","º"))-1)),-1),IF(LEFT(E11,6)="TÉRREO",0,IFERROR(VALUE(LEFT(E11,FIND("º",SUBSTITUTE(E11,"°","º"))-1)),""))))</f>
        <v>0</v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2484</v>
      </c>
      <c r="S11" s="4" t="s">
        <v>163</v>
      </c>
      <c r="T11" s="4" t="s">
        <v>2485</v>
      </c>
      <c r="U11" s="4" t="s">
        <v>2486</v>
      </c>
      <c r="V11" s="2" t="n">
        <f aca="false">IF(R11="","",COUNTIF($C$5:$C$6004,R11))</f>
        <v>8</v>
      </c>
      <c r="W11" s="2" t="n">
        <f aca="false">IF(R11="","",COUNTIFS($C$5:$C$6004,R11,$O$5:$O$6004,"CONCLUÍDA"))</f>
        <v>8</v>
      </c>
      <c r="X11" s="2" t="n">
        <f aca="false">IF(R11="","",COUNTIFS($C$5:$C$6004,R11,$O$5:$O$6004,"EM ANDAMENTO"))</f>
        <v>0</v>
      </c>
      <c r="Y11" s="2" t="n">
        <f aca="false">IF(R11="","",IF(COUNTIFS($C$5:$C$6004,R11,$O$5:$O$6004,"CONCLUÍDA",$N$5:$N$6004,"&gt;=-99")=0,"",_xlfn.MAXIFS($N$5:$N$6004,$C$5:$C$6004,R11,$O$5:$O$6004,"CONCLUÍDA")))</f>
        <v>0</v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 customFormat="false" ht="15" hidden="false" customHeight="false" outlineLevel="0" collapsed="false">
      <c r="B12" s="4" t="n">
        <v>8215186</v>
      </c>
      <c r="C12" s="4" t="s">
        <v>72</v>
      </c>
      <c r="D12" s="4" t="s">
        <v>2487</v>
      </c>
      <c r="E12" s="4" t="s">
        <v>2472</v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n">
        <f aca="false">IF(E12="","",IF(ISNUMBER(SEARCH("SUBSOLO",E12)),IFERROR(-VALUE(LEFT(E12,FIND("º",SUBSTITUTE(E12,"°","º"))-1)),-1),IF(LEFT(E12,6)="TÉRREO",0,IFERROR(VALUE(LEFT(E12,FIND("º",SUBSTITUTE(E12,"°","º"))-1)),""))))</f>
        <v>0</v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2488</v>
      </c>
      <c r="S12" s="4" t="s">
        <v>161</v>
      </c>
      <c r="T12" s="4" t="s">
        <v>2489</v>
      </c>
      <c r="U12" s="4" t="s">
        <v>2471</v>
      </c>
      <c r="V12" s="2" t="n">
        <f aca="false">IF(R12="","",COUNTIF($C$5:$C$6004,R12))</f>
        <v>4</v>
      </c>
      <c r="W12" s="2" t="n">
        <f aca="false">IF(R12="","",COUNTIFS($C$5:$C$6004,R12,$O$5:$O$6004,"CONCLUÍDA"))</f>
        <v>4</v>
      </c>
      <c r="X12" s="2" t="n">
        <f aca="false">IF(R12="","",COUNTIFS($C$5:$C$6004,R12,$O$5:$O$6004,"EM ANDAMENTO"))</f>
        <v>0</v>
      </c>
      <c r="Y12" s="2" t="n">
        <f aca="false">IF(R12="","",IF(COUNTIFS($C$5:$C$6004,R12,$O$5:$O$6004,"CONCLUÍDA",$N$5:$N$6004,"&gt;=-99")=0,"",_xlfn.MAXIFS($N$5:$N$6004,$C$5:$C$6004,R12,$O$5:$O$6004,"CONCLUÍDA")))</f>
        <v>0</v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Fundação profunda - trecho a: concluído</v>
      </c>
    </row>
    <row r="13" customFormat="false" ht="15" hidden="false" customHeight="false" outlineLevel="0" collapsed="false">
      <c r="B13" s="4" t="n">
        <v>8215964</v>
      </c>
      <c r="C13" s="4" t="s">
        <v>72</v>
      </c>
      <c r="D13" s="4" t="s">
        <v>2490</v>
      </c>
      <c r="E13" s="4" t="s">
        <v>2472</v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n">
        <f aca="false">IF(E13="","",IF(ISNUMBER(SEARCH("SUBSOLO",E13)),IFERROR(-VALUE(LEFT(E13,FIND("º",SUBSTITUTE(E13,"°","º"))-1)),-1),IF(LEFT(E13,6)="TÉRREO",0,IFERROR(VALUE(LEFT(E13,FIND("º",SUBSTITUTE(E13,"°","º"))-1)),""))))</f>
        <v>0</v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2491</v>
      </c>
      <c r="S13" s="4" t="s">
        <v>161</v>
      </c>
      <c r="T13" s="4" t="s">
        <v>2492</v>
      </c>
      <c r="U13" s="4" t="s">
        <v>2471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n">
        <f aca="false">IF(R13="","",IF(COUNTIFS($C$5:$C$6004,R13,$O$5:$O$6004,"CONCLUÍDA",$N$5:$N$6004,"&gt;=-99")=0,"",_xlfn.MAXIFS($N$5:$N$6004,$C$5:$C$6004,R13,$O$5:$O$6004,"CONCLUÍDA")))</f>
        <v>0</v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Fundação profunda - trecho c: concluído</v>
      </c>
    </row>
    <row r="14" customFormat="false" ht="15" hidden="false" customHeight="false" outlineLevel="0" collapsed="false">
      <c r="B14" s="4" t="n">
        <v>22139036</v>
      </c>
      <c r="C14" s="4" t="s">
        <v>72</v>
      </c>
      <c r="D14" s="4" t="s">
        <v>448</v>
      </c>
      <c r="E14" s="4" t="s">
        <v>2493</v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n">
        <f aca="false">IF(E14="","",IF(ISNUMBER(SEARCH("SUBSOLO",E14)),IFERROR(-VALUE(LEFT(E14,FIND("º",SUBSTITUTE(E14,"°","º"))-1)),-1),IF(LEFT(E14,6)="TÉRREO",0,IFERROR(VALUE(LEFT(E14,FIND("º",SUBSTITUTE(E14,"°","º"))-1)),""))))</f>
        <v>3</v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2494</v>
      </c>
      <c r="S14" s="4" t="s">
        <v>163</v>
      </c>
      <c r="T14" s="4" t="s">
        <v>2495</v>
      </c>
      <c r="U14" s="4" t="s">
        <v>2471</v>
      </c>
      <c r="V14" s="2" t="n">
        <f aca="false">IF(R14="","",COUNTIF($C$5:$C$6004,R14))</f>
        <v>25</v>
      </c>
      <c r="W14" s="2" t="n">
        <f aca="false">IF(R14="","",COUNTIFS($C$5:$C$6004,R14,$O$5:$O$6004,"CONCLUÍDA"))</f>
        <v>25</v>
      </c>
      <c r="X14" s="2" t="n">
        <f aca="false">IF(R14="","",COUNTIFS($C$5:$C$6004,R14,$O$5:$O$6004,"EM ANDAMENTO"))</f>
        <v>0</v>
      </c>
      <c r="Y14" s="2" t="n">
        <f aca="false">IF(R14="","",IF(COUNTIFS($C$5:$C$6004,R14,$O$5:$O$6004,"CONCLUÍDA",$N$5:$N$6004,"&gt;=-99")=0,"",_xlfn.MAXIFS($N$5:$N$6004,$C$5:$C$6004,R14,$O$5:$O$6004,"CONCLUÍDA")))</f>
        <v>0</v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Fundação superficial - trecho c - n941: concluído</v>
      </c>
    </row>
    <row r="15" customFormat="false" ht="15" hidden="false" customHeight="false" outlineLevel="0" collapsed="false">
      <c r="B15" s="4" t="n">
        <v>8215187</v>
      </c>
      <c r="C15" s="4" t="s">
        <v>72</v>
      </c>
      <c r="D15" s="4" t="s">
        <v>2496</v>
      </c>
      <c r="E15" s="4" t="s">
        <v>2493</v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n">
        <f aca="false">IF(E15="","",IF(ISNUMBER(SEARCH("SUBSOLO",E15)),IFERROR(-VALUE(LEFT(E15,FIND("º",SUBSTITUTE(E15,"°","º"))-1)),-1),IF(LEFT(E15,6)="TÉRREO",0,IFERROR(VALUE(LEFT(E15,FIND("º",SUBSTITUTE(E15,"°","º"))-1)),""))))</f>
        <v>3</v>
      </c>
      <c r="O15" s="2" t="str">
        <f aca="false">IF(OR(F15="",G15=""),"",IF(G15&lt;='RETRATO 2027'!$K$5,"CONCLUÍDA",IF(F15&lt;='RETRATO 2027'!$K$5,"EM ANDAMENTO","A INICIAR")))</f>
        <v>CONCLUÍDA</v>
      </c>
      <c r="R15" s="4" t="s">
        <v>74</v>
      </c>
      <c r="S15" s="4" t="s">
        <v>163</v>
      </c>
      <c r="T15" s="4" t="s">
        <v>2497</v>
      </c>
      <c r="U15" s="4" t="s">
        <v>2486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n">
        <f aca="false">IF(R15="","",IF(COUNTIFS($C$5:$C$6004,R15,$O$5:$O$6004,"CONCLUÍDA",$N$5:$N$6004,"&gt;=-99")=0,"",_xlfn.MAXIFS($N$5:$N$6004,$C$5:$C$6004,R15,$O$5:$O$6004,"CONCLUÍDA")))</f>
        <v>0</v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8215188</v>
      </c>
      <c r="C16" s="4" t="s">
        <v>72</v>
      </c>
      <c r="D16" s="4" t="s">
        <v>2498</v>
      </c>
      <c r="E16" s="4" t="s">
        <v>2493</v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n">
        <f aca="false">IF(E16="","",IF(ISNUMBER(SEARCH("SUBSOLO",E16)),IFERROR(-VALUE(LEFT(E16,FIND("º",SUBSTITUTE(E16,"°","º"))-1)),-1),IF(LEFT(E16,6)="TÉRREO",0,IFERROR(VALUE(LEFT(E16,FIND("º",SUBSTITUTE(E16,"°","º"))-1)),""))))</f>
        <v>3</v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2499</v>
      </c>
      <c r="S16" s="4" t="s">
        <v>165</v>
      </c>
      <c r="T16" s="4" t="s">
        <v>2500</v>
      </c>
      <c r="U16" s="4" t="s">
        <v>2471</v>
      </c>
      <c r="V16" s="2" t="n">
        <f aca="false">IF(R16="","",COUNTIF($C$5:$C$6004,R16))</f>
        <v>60</v>
      </c>
      <c r="W16" s="2" t="n">
        <f aca="false">IF(R16="","",COUNTIFS($C$5:$C$6004,R16,$O$5:$O$6004,"CONCLUÍDA"))</f>
        <v>60</v>
      </c>
      <c r="X16" s="2" t="n">
        <f aca="false">IF(R16="","",COUNTIFS($C$5:$C$6004,R16,$O$5:$O$6004,"EM ANDAMENTO"))</f>
        <v>0</v>
      </c>
      <c r="Y16" s="2" t="n">
        <f aca="false">IF(R16="","",IF(COUNTIFS($C$5:$C$6004,R16,$O$5:$O$6004,"CONCLUÍDA",$N$5:$N$6004,"&gt;=-99")=0,"",_xlfn.MAXIFS($N$5:$N$6004,$C$5:$C$6004,R16,$O$5:$O$6004,"CONCLUÍDA")))</f>
        <v>4</v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>Estrutura embasamento b: concluído</v>
      </c>
    </row>
    <row r="17" customFormat="false" ht="15" hidden="false" customHeight="false" outlineLevel="0" collapsed="false">
      <c r="B17" s="4" t="n">
        <v>8215980</v>
      </c>
      <c r="C17" s="4" t="s">
        <v>72</v>
      </c>
      <c r="D17" s="4" t="s">
        <v>2490</v>
      </c>
      <c r="E17" s="4" t="s">
        <v>2493</v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n">
        <f aca="false">IF(E17="","",IF(ISNUMBER(SEARCH("SUBSOLO",E17)),IFERROR(-VALUE(LEFT(E17,FIND("º",SUBSTITUTE(E17,"°","º"))-1)),-1),IF(LEFT(E17,6)="TÉRREO",0,IFERROR(VALUE(LEFT(E17,FIND("º",SUBSTITUTE(E17,"°","º"))-1)),""))))</f>
        <v>3</v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2501</v>
      </c>
      <c r="S17" s="4" t="s">
        <v>165</v>
      </c>
      <c r="T17" s="4" t="s">
        <v>2502</v>
      </c>
      <c r="U17" s="4" t="s">
        <v>2486</v>
      </c>
      <c r="V17" s="2" t="n">
        <f aca="false">IF(R17="","",COUNTIF($C$5:$C$6004,R17))</f>
        <v>3</v>
      </c>
      <c r="W17" s="2" t="n">
        <f aca="false">IF(R17="","",COUNTIFS($C$5:$C$6004,R17,$O$5:$O$6004,"CONCLUÍDA"))</f>
        <v>3</v>
      </c>
      <c r="X17" s="2" t="n">
        <f aca="false">IF(R17="","",COUNTIFS($C$5:$C$6004,R17,$O$5:$O$6004,"EM ANDAMENTO"))</f>
        <v>0</v>
      </c>
      <c r="Y17" s="2" t="n">
        <f aca="false">IF(R17="","",IF(COUNTIFS($C$5:$C$6004,R17,$O$5:$O$6004,"CONCLUÍDA",$N$5:$N$6004,"&gt;=-99")=0,"",_xlfn.MAXIFS($N$5:$N$6004,$C$5:$C$6004,R17,$O$5:$O$6004,"CONCLUÍDA")))</f>
        <v>4</v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22139209</v>
      </c>
      <c r="C18" s="4" t="s">
        <v>73</v>
      </c>
      <c r="D18" s="4" t="s">
        <v>448</v>
      </c>
      <c r="E18" s="4" t="s">
        <v>2472</v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n">
        <f aca="false">IF(E18="","",IF(ISNUMBER(SEARCH("SUBSOLO",E18)),IFERROR(-VALUE(LEFT(E18,FIND("º",SUBSTITUTE(E18,"°","º"))-1)),-1),IF(LEFT(E18,6)="TÉRREO",0,IFERROR(VALUE(LEFT(E18,FIND("º",SUBSTITUTE(E18,"°","º"))-1)),""))))</f>
        <v>0</v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2503</v>
      </c>
      <c r="S18" s="4" t="s">
        <v>163</v>
      </c>
      <c r="T18" s="4" t="s">
        <v>2504</v>
      </c>
      <c r="U18" s="4" t="s">
        <v>2486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n">
        <f aca="false">IF(R18="","",IF(COUNTIFS($C$5:$C$6004,R18,$O$5:$O$6004,"CONCLUÍDA",$N$5:$N$6004,"&gt;=-99")=0,"",_xlfn.MAXIFS($N$5:$N$6004,$C$5:$C$6004,R18,$O$5:$O$6004,"CONCLUÍDA")))</f>
        <v>0</v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8215189</v>
      </c>
      <c r="C19" s="4" t="s">
        <v>73</v>
      </c>
      <c r="D19" s="4" t="s">
        <v>2505</v>
      </c>
      <c r="E19" s="4" t="s">
        <v>2472</v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n">
        <f aca="false">IF(E19="","",IF(ISNUMBER(SEARCH("SUBSOLO",E19)),IFERROR(-VALUE(LEFT(E19,FIND("º",SUBSTITUTE(E19,"°","º"))-1)),-1),IF(LEFT(E19,6)="TÉRREO",0,IFERROR(VALUE(LEFT(E19,FIND("º",SUBSTITUTE(E19,"°","º"))-1)),""))))</f>
        <v>0</v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2506</v>
      </c>
      <c r="S19" s="4" t="s">
        <v>163</v>
      </c>
      <c r="T19" s="4" t="s">
        <v>2507</v>
      </c>
      <c r="U19" s="4" t="s">
        <v>2471</v>
      </c>
      <c r="V19" s="2" t="n">
        <f aca="false">IF(R19="","",COUNTIF($C$5:$C$6004,R19))</f>
        <v>28</v>
      </c>
      <c r="W19" s="2" t="n">
        <f aca="false">IF(R19="","",COUNTIFS($C$5:$C$6004,R19,$O$5:$O$6004,"CONCLUÍDA"))</f>
        <v>28</v>
      </c>
      <c r="X19" s="2" t="n">
        <f aca="false">IF(R19="","",COUNTIFS($C$5:$C$6004,R19,$O$5:$O$6004,"EM ANDAMENTO"))</f>
        <v>0</v>
      </c>
      <c r="Y19" s="2" t="n">
        <f aca="false">IF(R19="","",IF(COUNTIFS($C$5:$C$6004,R19,$O$5:$O$6004,"CONCLUÍDA",$N$5:$N$6004,"&gt;=-99")=0,"",_xlfn.MAXIFS($N$5:$N$6004,$C$5:$C$6004,R19,$O$5:$O$6004,"CONCLUÍDA")))</f>
        <v>0</v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Fundação superficial - trecho a (4º etapa): concluído</v>
      </c>
    </row>
    <row r="20" customFormat="false" ht="15" hidden="false" customHeight="false" outlineLevel="0" collapsed="false">
      <c r="B20" s="4" t="n">
        <v>27844288</v>
      </c>
      <c r="C20" s="4" t="s">
        <v>2478</v>
      </c>
      <c r="D20" s="4" t="s">
        <v>448</v>
      </c>
      <c r="E20" s="4" t="s">
        <v>2480</v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16</v>
      </c>
      <c r="N20" s="2" t="n">
        <f aca="false">IF(E20="","",IF(ISNUMBER(SEARCH("SUBSOLO",E20)),IFERROR(-VALUE(LEFT(E20,FIND("º",SUBSTITUTE(E20,"°","º"))-1)),-1),IF(LEFT(E20,6)="TÉRREO",0,IFERROR(VALUE(LEFT(E20,FIND("º",SUBSTITUTE(E20,"°","º"))-1)),""))))</f>
        <v>0</v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2508</v>
      </c>
      <c r="S20" s="4" t="s">
        <v>175</v>
      </c>
      <c r="T20" s="4" t="s">
        <v>2509</v>
      </c>
      <c r="U20" s="4" t="s">
        <v>2486</v>
      </c>
      <c r="V20" s="2" t="n">
        <f aca="false">IF(R20="","",COUNTIF($C$5:$C$6004,R20))</f>
        <v>5</v>
      </c>
      <c r="W20" s="2" t="n">
        <f aca="false">IF(R20="","",COUNTIFS($C$5:$C$6004,R20,$O$5:$O$6004,"CONCLUÍDA"))</f>
        <v>5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 customFormat="false" ht="15" hidden="false" customHeight="false" outlineLevel="0" collapsed="false">
      <c r="B21" s="4" t="n">
        <v>9925631</v>
      </c>
      <c r="C21" s="4" t="s">
        <v>2478</v>
      </c>
      <c r="D21" s="4" t="s">
        <v>2510</v>
      </c>
      <c r="E21" s="4" t="s">
        <v>2472</v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16</v>
      </c>
      <c r="N21" s="2" t="n">
        <f aca="false">IF(E21="","",IF(ISNUMBER(SEARCH("SUBSOLO",E21)),IFERROR(-VALUE(LEFT(E21,FIND("º",SUBSTITUTE(E21,"°","º"))-1)),-1),IF(LEFT(E21,6)="TÉRREO",0,IFERROR(VALUE(LEFT(E21,FIND("º",SUBSTITUTE(E21,"°","º"))-1)),""))))</f>
        <v>0</v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2511</v>
      </c>
      <c r="S21" s="4" t="s">
        <v>163</v>
      </c>
      <c r="T21" s="4" t="s">
        <v>2512</v>
      </c>
      <c r="U21" s="4" t="s">
        <v>2486</v>
      </c>
      <c r="V21" s="2" t="n">
        <f aca="false">IF(R21="","",COUNTIF($C$5:$C$6004,R21))</f>
        <v>7</v>
      </c>
      <c r="W21" s="2" t="n">
        <f aca="false">IF(R21="","",COUNTIFS($C$5:$C$6004,R21,$O$5:$O$6004,"CONCLUÍDA"))</f>
        <v>7</v>
      </c>
      <c r="X21" s="2" t="n">
        <f aca="false">IF(R21="","",COUNTIFS($C$5:$C$6004,R21,$O$5:$O$6004,"EM ANDAMENTO"))</f>
        <v>0</v>
      </c>
      <c r="Y21" s="2" t="n">
        <f aca="false">IF(R21="","",IF(COUNTIFS($C$5:$C$6004,R21,$O$5:$O$6004,"CONCLUÍDA",$N$5:$N$6004,"&gt;=-99")=0,"",_xlfn.MAXIFS($N$5:$N$6004,$C$5:$C$6004,R21,$O$5:$O$6004,"CONCLUÍDA")))</f>
        <v>0</v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 customFormat="false" ht="15" hidden="false" customHeight="false" outlineLevel="0" collapsed="false">
      <c r="B22" s="4" t="n">
        <v>9925632</v>
      </c>
      <c r="C22" s="4" t="s">
        <v>2478</v>
      </c>
      <c r="D22" s="4" t="s">
        <v>2513</v>
      </c>
      <c r="E22" s="4" t="s">
        <v>2472</v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16</v>
      </c>
      <c r="N22" s="2" t="n">
        <f aca="false">IF(E22="","",IF(ISNUMBER(SEARCH("SUBSOLO",E22)),IFERROR(-VALUE(LEFT(E22,FIND("º",SUBSTITUTE(E22,"°","º"))-1)),-1),IF(LEFT(E22,6)="TÉRREO",0,IFERROR(VALUE(LEFT(E22,FIND("º",SUBSTITUTE(E22,"°","º"))-1)),""))))</f>
        <v>0</v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2514</v>
      </c>
      <c r="S22" s="4" t="s">
        <v>165</v>
      </c>
      <c r="T22" s="4" t="s">
        <v>2515</v>
      </c>
      <c r="U22" s="4" t="s">
        <v>2471</v>
      </c>
      <c r="V22" s="2" t="n">
        <f aca="false">IF(R22="","",COUNTIF($C$5:$C$6004,R22))</f>
        <v>21</v>
      </c>
      <c r="W22" s="2" t="n">
        <f aca="false">IF(R22="","",COUNTIFS($C$5:$C$6004,R22,$O$5:$O$6004,"CONCLUÍDA"))</f>
        <v>21</v>
      </c>
      <c r="X22" s="2" t="n">
        <f aca="false">IF(R22="","",COUNTIFS($C$5:$C$6004,R22,$O$5:$O$6004,"EM ANDAMENTO"))</f>
        <v>0</v>
      </c>
      <c r="Y22" s="2" t="n">
        <f aca="false">IF(R22="","",IF(COUNTIFS($C$5:$C$6004,R22,$O$5:$O$6004,"CONCLUÍDA",$N$5:$N$6004,"&gt;=-99")=0,"",_xlfn.MAXIFS($N$5:$N$6004,$C$5:$C$6004,R22,$O$5:$O$6004,"CONCLUÍDA")))</f>
        <v>2</v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Estrutura torre a: concluído</v>
      </c>
    </row>
    <row r="23" customFormat="false" ht="15" hidden="false" customHeight="false" outlineLevel="0" collapsed="false">
      <c r="B23" s="4" t="n">
        <v>9925633</v>
      </c>
      <c r="C23" s="4" t="s">
        <v>2478</v>
      </c>
      <c r="D23" s="4" t="s">
        <v>2516</v>
      </c>
      <c r="E23" s="4" t="s">
        <v>2472</v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16</v>
      </c>
      <c r="N23" s="2" t="n">
        <f aca="false">IF(E23="","",IF(ISNUMBER(SEARCH("SUBSOLO",E23)),IFERROR(-VALUE(LEFT(E23,FIND("º",SUBSTITUTE(E23,"°","º"))-1)),-1),IF(LEFT(E23,6)="TÉRREO",0,IFERROR(VALUE(LEFT(E23,FIND("º",SUBSTITUTE(E23,"°","º"))-1)),""))))</f>
        <v>0</v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2517</v>
      </c>
      <c r="S23" s="4" t="s">
        <v>165</v>
      </c>
      <c r="T23" s="4" t="s">
        <v>2518</v>
      </c>
      <c r="U23" s="4" t="s">
        <v>2471</v>
      </c>
      <c r="V23" s="2" t="n">
        <f aca="false">IF(R23="","",COUNTIF($C$5:$C$6004,R23))</f>
        <v>303</v>
      </c>
      <c r="W23" s="2" t="n">
        <f aca="false">IF(R23="","",COUNTIFS($C$5:$C$6004,R23,$O$5:$O$6004,"CONCLUÍDA"))</f>
        <v>303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29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Estrutura torre: concluído</v>
      </c>
    </row>
    <row r="24" customFormat="false" ht="15" hidden="false" customHeight="false" outlineLevel="0" collapsed="false">
      <c r="B24" s="4" t="n">
        <v>9925634</v>
      </c>
      <c r="C24" s="4" t="s">
        <v>2478</v>
      </c>
      <c r="D24" s="4" t="s">
        <v>2519</v>
      </c>
      <c r="E24" s="4" t="s">
        <v>2472</v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16</v>
      </c>
      <c r="N24" s="2" t="n">
        <f aca="false">IF(E24="","",IF(ISNUMBER(SEARCH("SUBSOLO",E24)),IFERROR(-VALUE(LEFT(E24,FIND("º",SUBSTITUTE(E24,"°","º"))-1)),-1),IF(LEFT(E24,6)="TÉRREO",0,IFERROR(VALUE(LEFT(E24,FIND("º",SUBSTITUTE(E24,"°","º"))-1)),""))))</f>
        <v>0</v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2520</v>
      </c>
      <c r="S24" s="4" t="s">
        <v>165</v>
      </c>
      <c r="T24" s="4" t="s">
        <v>2521</v>
      </c>
      <c r="U24" s="4" t="s">
        <v>2471</v>
      </c>
      <c r="V24" s="2" t="n">
        <f aca="false">IF(R24="","",COUNTIF($C$5:$C$6004,R24))</f>
        <v>37</v>
      </c>
      <c r="W24" s="2" t="n">
        <f aca="false">IF(R24="","",COUNTIFS($C$5:$C$6004,R24,$O$5:$O$6004,"CONCLUÍDA"))</f>
        <v>37</v>
      </c>
      <c r="X24" s="2" t="n">
        <f aca="false">IF(R24="","",COUNTIFS($C$5:$C$6004,R24,$O$5:$O$6004,"EM ANDAMENTO"))</f>
        <v>0</v>
      </c>
      <c r="Y24" s="2" t="n">
        <f aca="false">IF(R24="","",IF(COUNTIFS($C$5:$C$6004,R24,$O$5:$O$6004,"CONCLUÍDA",$N$5:$N$6004,"&gt;=-99")=0,"",_xlfn.MAXIFS($N$5:$N$6004,$C$5:$C$6004,R24,$O$5:$O$6004,"CONCLUÍDA")))</f>
        <v>4</v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Estrutura embasamento c: concluído</v>
      </c>
    </row>
    <row r="25" customFormat="false" ht="15" hidden="false" customHeight="false" outlineLevel="0" collapsed="false">
      <c r="B25" s="4" t="n">
        <v>9925635</v>
      </c>
      <c r="C25" s="4" t="s">
        <v>2478</v>
      </c>
      <c r="D25" s="4" t="s">
        <v>2522</v>
      </c>
      <c r="E25" s="4" t="s">
        <v>2472</v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16</v>
      </c>
      <c r="N25" s="2" t="n">
        <f aca="false">IF(E25="","",IF(ISNUMBER(SEARCH("SUBSOLO",E25)),IFERROR(-VALUE(LEFT(E25,FIND("º",SUBSTITUTE(E25,"°","º"))-1)),-1),IF(LEFT(E25,6)="TÉRREO",0,IFERROR(VALUE(LEFT(E25,FIND("º",SUBSTITUTE(E25,"°","º"))-1)),""))))</f>
        <v>0</v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2523</v>
      </c>
      <c r="S25" s="4" t="s">
        <v>165</v>
      </c>
      <c r="T25" s="4" t="s">
        <v>2524</v>
      </c>
      <c r="U25" s="4" t="s">
        <v>2486</v>
      </c>
      <c r="V25" s="2" t="n">
        <f aca="false">IF(R25="","",COUNTIF($C$5:$C$6004,R25))</f>
        <v>3</v>
      </c>
      <c r="W25" s="2" t="n">
        <f aca="false">IF(R25="","",COUNTIFS($C$5:$C$6004,R25,$O$5:$O$6004,"CONCLUÍDA"))</f>
        <v>3</v>
      </c>
      <c r="X25" s="2" t="n">
        <f aca="false">IF(R25="","",COUNTIFS($C$5:$C$6004,R25,$O$5:$O$6004,"EM ANDAMENTO"))</f>
        <v>0</v>
      </c>
      <c r="Y25" s="2" t="n">
        <f aca="false">IF(R25="","",IF(COUNTIFS($C$5:$C$6004,R25,$O$5:$O$6004,"CONCLUÍDA",$N$5:$N$6004,"&gt;=-99")=0,"",_xlfn.MAXIFS($N$5:$N$6004,$C$5:$C$6004,R25,$O$5:$O$6004,"CONCLUÍDA")))</f>
        <v>4</v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 customFormat="false" ht="15" hidden="false" customHeight="false" outlineLevel="0" collapsed="false">
      <c r="B26" s="4" t="n">
        <v>9925636</v>
      </c>
      <c r="C26" s="4" t="s">
        <v>2478</v>
      </c>
      <c r="D26" s="4" t="s">
        <v>2525</v>
      </c>
      <c r="E26" s="4" t="s">
        <v>2472</v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16</v>
      </c>
      <c r="N26" s="2" t="n">
        <f aca="false">IF(E26="","",IF(ISNUMBER(SEARCH("SUBSOLO",E26)),IFERROR(-VALUE(LEFT(E26,FIND("º",SUBSTITUTE(E26,"°","º"))-1)),-1),IF(LEFT(E26,6)="TÉRREO",0,IFERROR(VALUE(LEFT(E26,FIND("º",SUBSTITUTE(E26,"°","º"))-1)),""))))</f>
        <v>0</v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2526</v>
      </c>
      <c r="S26" s="4" t="s">
        <v>168</v>
      </c>
      <c r="T26" s="4" t="s">
        <v>2527</v>
      </c>
      <c r="U26" s="4" t="s">
        <v>2486</v>
      </c>
      <c r="V26" s="2" t="n">
        <f aca="false">IF(R26="","",COUNTIF($C$5:$C$6004,R26))</f>
        <v>5</v>
      </c>
      <c r="W26" s="2" t="n">
        <f aca="false">IF(R26="","",COUNTIFS($C$5:$C$6004,R26,$O$5:$O$6004,"CONCLUÍDA"))</f>
        <v>5</v>
      </c>
      <c r="X26" s="2" t="n">
        <f aca="false">IF(R26="","",COUNTIFS($C$5:$C$6004,R26,$O$5:$O$6004,"EM ANDAMENTO"))</f>
        <v>0</v>
      </c>
      <c r="Y26" s="2" t="n">
        <f aca="false">IF(R26="","",IF(COUNTIFS($C$5:$C$6004,R26,$O$5:$O$6004,"CONCLUÍDA",$N$5:$N$6004,"&gt;=-99")=0,"",_xlfn.MAXIFS($N$5:$N$6004,$C$5:$C$6004,R26,$O$5:$O$6004,"CONCLUÍDA")))</f>
        <v>2</v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 customFormat="false" ht="15" hidden="false" customHeight="false" outlineLevel="0" collapsed="false">
      <c r="B27" s="4" t="n">
        <v>27845152</v>
      </c>
      <c r="C27" s="4" t="s">
        <v>2481</v>
      </c>
      <c r="D27" s="4" t="s">
        <v>448</v>
      </c>
      <c r="E27" s="4" t="s">
        <v>2472</v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14</v>
      </c>
      <c r="N27" s="2" t="n">
        <f aca="false">IF(E27="","",IF(ISNUMBER(SEARCH("SUBSOLO",E27)),IFERROR(-VALUE(LEFT(E27,FIND("º",SUBSTITUTE(E27,"°","º"))-1)),-1),IF(LEFT(E27,6)="TÉRREO",0,IFERROR(VALUE(LEFT(E27,FIND("º",SUBSTITUTE(E27,"°","º"))-1)),""))))</f>
        <v>0</v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2528</v>
      </c>
      <c r="S27" s="4" t="s">
        <v>165</v>
      </c>
      <c r="T27" s="4" t="s">
        <v>2529</v>
      </c>
      <c r="U27" s="4" t="s">
        <v>2486</v>
      </c>
      <c r="V27" s="2" t="n">
        <f aca="false">IF(R27="","",COUNTIF($C$5:$C$6004,R27))</f>
        <v>9</v>
      </c>
      <c r="W27" s="2" t="n">
        <f aca="false">IF(R27="","",COUNTIFS($C$5:$C$6004,R27,$O$5:$O$6004,"CONCLUÍDA"))</f>
        <v>9</v>
      </c>
      <c r="X27" s="2" t="n">
        <f aca="false">IF(R27="","",COUNTIFS($C$5:$C$6004,R27,$O$5:$O$6004,"EM ANDAMENTO"))</f>
        <v>0</v>
      </c>
      <c r="Y27" s="2" t="n">
        <f aca="false">IF(R27="","",IF(COUNTIFS($C$5:$C$6004,R27,$O$5:$O$6004,"CONCLUÍDA",$N$5:$N$6004,"&gt;=-99")=0,"",_xlfn.MAXIFS($N$5:$N$6004,$C$5:$C$6004,R27,$O$5:$O$6004,"CONCLUÍDA")))</f>
        <v>3</v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9926286</v>
      </c>
      <c r="C28" s="4" t="s">
        <v>2481</v>
      </c>
      <c r="D28" s="4" t="s">
        <v>2530</v>
      </c>
      <c r="E28" s="4" t="s">
        <v>2472</v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14</v>
      </c>
      <c r="N28" s="2" t="n">
        <f aca="false">IF(E28="","",IF(ISNUMBER(SEARCH("SUBSOLO",E28)),IFERROR(-VALUE(LEFT(E28,FIND("º",SUBSTITUTE(E28,"°","º"))-1)),-1),IF(LEFT(E28,6)="TÉRREO",0,IFERROR(VALUE(LEFT(E28,FIND("º",SUBSTITUTE(E28,"°","º"))-1)),""))))</f>
        <v>0</v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2531</v>
      </c>
      <c r="S28" s="4" t="s">
        <v>168</v>
      </c>
      <c r="T28" s="4" t="s">
        <v>2532</v>
      </c>
      <c r="U28" s="4" t="s">
        <v>2486</v>
      </c>
      <c r="V28" s="2" t="n">
        <f aca="false">IF(R28="","",COUNTIF($C$5:$C$6004,R28))</f>
        <v>5</v>
      </c>
      <c r="W28" s="2" t="n">
        <f aca="false">IF(R28="","",COUNTIFS($C$5:$C$6004,R28,$O$5:$O$6004,"CONCLUÍDA"))</f>
        <v>5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2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27879332</v>
      </c>
      <c r="C29" s="4" t="s">
        <v>2484</v>
      </c>
      <c r="D29" s="4" t="s">
        <v>448</v>
      </c>
      <c r="E29" s="4" t="s">
        <v>2480</v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16</v>
      </c>
      <c r="N29" s="2" t="n">
        <f aca="false">IF(E29="","",IF(ISNUMBER(SEARCH("SUBSOLO",E29)),IFERROR(-VALUE(LEFT(E29,FIND("º",SUBSTITUTE(E29,"°","º"))-1)),-1),IF(LEFT(E29,6)="TÉRREO",0,IFERROR(VALUE(LEFT(E29,FIND("º",SUBSTITUTE(E29,"°","º"))-1)),""))))</f>
        <v>0</v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2533</v>
      </c>
      <c r="S29" s="4" t="s">
        <v>165</v>
      </c>
      <c r="T29" s="4" t="s">
        <v>2534</v>
      </c>
      <c r="U29" s="4" t="s">
        <v>2471</v>
      </c>
      <c r="V29" s="2" t="n">
        <f aca="false">IF(R29="","",COUNTIF($C$5:$C$6004,R29))</f>
        <v>14</v>
      </c>
      <c r="W29" s="2" t="n">
        <f aca="false">IF(R29="","",COUNTIFS($C$5:$C$6004,R29,$O$5:$O$6004,"CONCLUÍDA"))</f>
        <v>14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4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torre - garden - lookaehad: concluído</v>
      </c>
    </row>
    <row r="30" customFormat="false" ht="15" hidden="false" customHeight="false" outlineLevel="0" collapsed="false">
      <c r="B30" s="4" t="n">
        <v>9943569</v>
      </c>
      <c r="C30" s="4" t="s">
        <v>2484</v>
      </c>
      <c r="D30" s="4" t="s">
        <v>2535</v>
      </c>
      <c r="E30" s="4" t="s">
        <v>2472</v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16</v>
      </c>
      <c r="N30" s="2" t="n">
        <f aca="false">IF(E30="","",IF(ISNUMBER(SEARCH("SUBSOLO",E30)),IFERROR(-VALUE(LEFT(E30,FIND("º",SUBSTITUTE(E30,"°","º"))-1)),-1),IF(LEFT(E30,6)="TÉRREO",0,IFERROR(VALUE(LEFT(E30,FIND("º",SUBSTITUTE(E30,"°","º"))-1)),""))))</f>
        <v>0</v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2536</v>
      </c>
      <c r="S30" s="4" t="s">
        <v>168</v>
      </c>
      <c r="T30" s="4" t="s">
        <v>2537</v>
      </c>
      <c r="U30" s="4" t="s">
        <v>2486</v>
      </c>
      <c r="V30" s="2" t="n">
        <f aca="false">IF(R30="","",COUNTIF($C$5:$C$6004,R30))</f>
        <v>3</v>
      </c>
      <c r="W30" s="2" t="n">
        <f aca="false">IF(R30="","",COUNTIFS($C$5:$C$6004,R30,$O$5:$O$6004,"CONCLUÍDA"))</f>
        <v>3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3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9943570</v>
      </c>
      <c r="C31" s="4" t="s">
        <v>2484</v>
      </c>
      <c r="D31" s="4" t="s">
        <v>2538</v>
      </c>
      <c r="E31" s="4" t="s">
        <v>2472</v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16</v>
      </c>
      <c r="N31" s="2" t="n">
        <f aca="false">IF(E31="","",IF(ISNUMBER(SEARCH("SUBSOLO",E31)),IFERROR(-VALUE(LEFT(E31,FIND("º",SUBSTITUTE(E31,"°","º"))-1)),-1),IF(LEFT(E31,6)="TÉRREO",0,IFERROR(VALUE(LEFT(E31,FIND("º",SUBSTITUTE(E31,"°","º"))-1)),""))))</f>
        <v>0</v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2539</v>
      </c>
      <c r="S31" s="4" t="s">
        <v>165</v>
      </c>
      <c r="T31" s="4" t="s">
        <v>2540</v>
      </c>
      <c r="U31" s="4" t="s">
        <v>2471</v>
      </c>
      <c r="V31" s="2" t="n">
        <f aca="false">IF(R31="","",COUNTIF($C$5:$C$6004,R31))</f>
        <v>10</v>
      </c>
      <c r="W31" s="2" t="n">
        <f aca="false">IF(R31="","",COUNTIFS($C$5:$C$6004,R31,$O$5:$O$6004,"CONCLUÍDA"))</f>
        <v>10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4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>Viga solteira: concluído</v>
      </c>
    </row>
    <row r="32" customFormat="false" ht="15" hidden="false" customHeight="false" outlineLevel="0" collapsed="false">
      <c r="B32" s="4" t="n">
        <v>27879373</v>
      </c>
      <c r="C32" s="4" t="s">
        <v>2488</v>
      </c>
      <c r="D32" s="4" t="s">
        <v>448</v>
      </c>
      <c r="E32" s="4" t="s">
        <v>2472</v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n">
        <f aca="false">IF(E32="","",IF(ISNUMBER(SEARCH("SUBSOLO",E32)),IFERROR(-VALUE(LEFT(E32,FIND("º",SUBSTITUTE(E32,"°","º"))-1)),-1),IF(LEFT(E32,6)="TÉRREO",0,IFERROR(VALUE(LEFT(E32,FIND("º",SUBSTITUTE(E32,"°","º"))-1)),""))))</f>
        <v>0</v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2541</v>
      </c>
      <c r="S32" s="4" t="s">
        <v>165</v>
      </c>
      <c r="T32" s="4" t="s">
        <v>2542</v>
      </c>
      <c r="U32" s="4" t="s">
        <v>2486</v>
      </c>
      <c r="V32" s="2" t="n">
        <f aca="false">IF(R32="","",COUNTIF($C$5:$C$6004,R32))</f>
        <v>1</v>
      </c>
      <c r="W32" s="2" t="n">
        <f aca="false">IF(R32="","",COUNTIFS($C$5:$C$6004,R32,$O$5:$O$6004,"CONCLUÍDA"))</f>
        <v>1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4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9943572</v>
      </c>
      <c r="C33" s="4" t="s">
        <v>2488</v>
      </c>
      <c r="D33" s="4" t="s">
        <v>2543</v>
      </c>
      <c r="E33" s="4" t="s">
        <v>2472</v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n">
        <f aca="false">IF(E33="","",IF(ISNUMBER(SEARCH("SUBSOLO",E33)),IFERROR(-VALUE(LEFT(E33,FIND("º",SUBSTITUTE(E33,"°","º"))-1)),-1),IF(LEFT(E33,6)="TÉRREO",0,IFERROR(VALUE(LEFT(E33,FIND("º",SUBSTITUTE(E33,"°","º"))-1)),""))))</f>
        <v>0</v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2544</v>
      </c>
      <c r="S33" s="4" t="s">
        <v>173</v>
      </c>
      <c r="T33" s="4" t="s">
        <v>2545</v>
      </c>
      <c r="U33" s="4" t="s">
        <v>2486</v>
      </c>
      <c r="V33" s="2" t="n">
        <f aca="false">IF(R33="","",COUNTIF($C$5:$C$6004,R33))</f>
        <v>7</v>
      </c>
      <c r="W33" s="2" t="n">
        <f aca="false">IF(R33="","",COUNTIFS($C$5:$C$6004,R33,$O$5:$O$6004,"CONCLUÍDA"))</f>
        <v>7</v>
      </c>
      <c r="X33" s="2" t="n">
        <f aca="false">IF(R33="","",COUNTIFS($C$5:$C$6004,R33,$O$5:$O$6004,"EM ANDAMENTO"))</f>
        <v>0</v>
      </c>
      <c r="Y33" s="2" t="n">
        <f aca="false">IF(R33="","",IF(COUNTIFS($C$5:$C$6004,R33,$O$5:$O$6004,"CONCLUÍDA",$N$5:$N$6004,"&gt;=-99")=0,"",_xlfn.MAXIFS($N$5:$N$6004,$C$5:$C$6004,R33,$O$5:$O$6004,"CONCLUÍDA")))</f>
        <v>0</v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 customFormat="false" ht="15" hidden="false" customHeight="false" outlineLevel="0" collapsed="false">
      <c r="B34" s="4" t="n">
        <v>9943573</v>
      </c>
      <c r="C34" s="4" t="s">
        <v>2488</v>
      </c>
      <c r="D34" s="4" t="s">
        <v>2546</v>
      </c>
      <c r="E34" s="4" t="s">
        <v>2472</v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n">
        <f aca="false">IF(E34="","",IF(ISNUMBER(SEARCH("SUBSOLO",E34)),IFERROR(-VALUE(LEFT(E34,FIND("º",SUBSTITUTE(E34,"°","º"))-1)),-1),IF(LEFT(E34,6)="TÉRREO",0,IFERROR(VALUE(LEFT(E34,FIND("º",SUBSTITUTE(E34,"°","º"))-1)),""))))</f>
        <v>0</v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2547</v>
      </c>
      <c r="S34" s="4" t="s">
        <v>226</v>
      </c>
      <c r="T34" s="4" t="s">
        <v>2548</v>
      </c>
      <c r="U34" s="4" t="s">
        <v>2471</v>
      </c>
      <c r="V34" s="2" t="n">
        <f aca="false">IF(R34="","",COUNTIF($C$5:$C$6004,R34))</f>
        <v>26</v>
      </c>
      <c r="W34" s="2" t="n">
        <f aca="false">IF(R34="","",COUNTIFS($C$5:$C$6004,R34,$O$5:$O$6004,"CONCLUÍDA"))</f>
        <v>6</v>
      </c>
      <c r="X34" s="2" t="n">
        <f aca="false">IF(R34="","",COUNTIFS($C$5:$C$6004,R34,$O$5:$O$6004,"EM ANDAMENTO"))</f>
        <v>1</v>
      </c>
      <c r="Y34" s="2" t="n">
        <f aca="false">IF(R34="","",IF(COUNTIFS($C$5:$C$6004,R34,$O$5:$O$6004,"CONCLUÍDA",$N$5:$N$6004,"&gt;=-99")=0,"",_xlfn.MAXIFS($N$5:$N$6004,$C$5:$C$6004,R34,$O$5:$O$6004,"CONCLUÍDA")))</f>
        <v>10</v>
      </c>
      <c r="Z34" s="2" t="n">
        <f aca="false">IF(R34="","",IF(COUNTIFS($C$5:$C$6004,R34,$O$5:$O$6004,"EM ANDAMENTO",$N$5:$N$6004,"&gt;=-99")=0,"",_xlfn.MAXIFS($N$5:$N$6004,$C$5:$C$6004,R34,$O$5:$O$6004,"EM ANDAMENTO")))</f>
        <v>11</v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Paisagismo: até 10º pav., executando 11º pav.</v>
      </c>
    </row>
    <row r="35" customFormat="false" ht="15" hidden="false" customHeight="false" outlineLevel="0" collapsed="false">
      <c r="B35" s="4" t="n">
        <v>9943574</v>
      </c>
      <c r="C35" s="4" t="s">
        <v>2488</v>
      </c>
      <c r="D35" s="4" t="s">
        <v>2549</v>
      </c>
      <c r="E35" s="4" t="s">
        <v>2472</v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n">
        <f aca="false">IF(E35="","",IF(ISNUMBER(SEARCH("SUBSOLO",E35)),IFERROR(-VALUE(LEFT(E35,FIND("º",SUBSTITUTE(E35,"°","º"))-1)),-1),IF(LEFT(E35,6)="TÉRREO",0,IFERROR(VALUE(LEFT(E35,FIND("º",SUBSTITUTE(E35,"°","º"))-1)),""))))</f>
        <v>0</v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2550</v>
      </c>
      <c r="S35" s="4" t="s">
        <v>173</v>
      </c>
      <c r="T35" s="4" t="s">
        <v>2551</v>
      </c>
      <c r="U35" s="4" t="s">
        <v>2486</v>
      </c>
      <c r="V35" s="2" t="n">
        <f aca="false">IF(R35="","",COUNTIF($C$5:$C$6004,R35))</f>
        <v>1</v>
      </c>
      <c r="W35" s="2" t="n">
        <f aca="false">IF(R35="","",COUNTIFS($C$5:$C$6004,R35,$O$5:$O$6004,"CONCLUÍDA"))</f>
        <v>1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27844830</v>
      </c>
      <c r="C36" s="4" t="s">
        <v>2491</v>
      </c>
      <c r="D36" s="4" t="s">
        <v>448</v>
      </c>
      <c r="E36" s="4" t="s">
        <v>2472</v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n">
        <f aca="false">IF(E36="","",IF(ISNUMBER(SEARCH("SUBSOLO",E36)),IFERROR(-VALUE(LEFT(E36,FIND("º",SUBSTITUTE(E36,"°","º"))-1)),-1),IF(LEFT(E36,6)="TÉRREO",0,IFERROR(VALUE(LEFT(E36,FIND("º",SUBSTITUTE(E36,"°","º"))-1)),""))))</f>
        <v>0</v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2552</v>
      </c>
      <c r="S36" s="4" t="s">
        <v>168</v>
      </c>
      <c r="T36" s="4" t="s">
        <v>2553</v>
      </c>
      <c r="U36" s="4" t="s">
        <v>2486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n">
        <f aca="false">IF(R36="","",IF(COUNTIFS($C$5:$C$6004,R36,$O$5:$O$6004,"CONCLUÍDA",$N$5:$N$6004,"&gt;=-99")=0,"",_xlfn.MAXIFS($N$5:$N$6004,$C$5:$C$6004,R36,$O$5:$O$6004,"CONCLUÍDA")))</f>
        <v>2</v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9942653</v>
      </c>
      <c r="C37" s="4" t="s">
        <v>2491</v>
      </c>
      <c r="D37" s="4" t="s">
        <v>2554</v>
      </c>
      <c r="E37" s="4" t="s">
        <v>2472</v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n">
        <f aca="false">IF(E37="","",IF(ISNUMBER(SEARCH("SUBSOLO",E37)),IFERROR(-VALUE(LEFT(E37,FIND("º",SUBSTITUTE(E37,"°","º"))-1)),-1),IF(LEFT(E37,6)="TÉRREO",0,IFERROR(VALUE(LEFT(E37,FIND("º",SUBSTITUTE(E37,"°","º"))-1)),""))))</f>
        <v>0</v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2555</v>
      </c>
      <c r="S37" s="4" t="s">
        <v>175</v>
      </c>
      <c r="T37" s="4" t="s">
        <v>2556</v>
      </c>
      <c r="U37" s="4" t="s">
        <v>2486</v>
      </c>
      <c r="V37" s="2" t="n">
        <f aca="false">IF(R37="","",COUNTIF($C$5:$C$6004,R37))</f>
        <v>1</v>
      </c>
      <c r="W37" s="2" t="n">
        <f aca="false">IF(R37="","",COUNTIFS($C$5:$C$6004,R37,$O$5:$O$6004,"CONCLUÍDA"))</f>
        <v>1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0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9942654</v>
      </c>
      <c r="C38" s="4" t="s">
        <v>2491</v>
      </c>
      <c r="D38" s="4" t="s">
        <v>2557</v>
      </c>
      <c r="E38" s="4" t="s">
        <v>2472</v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n">
        <f aca="false">IF(E38="","",IF(ISNUMBER(SEARCH("SUBSOLO",E38)),IFERROR(-VALUE(LEFT(E38,FIND("º",SUBSTITUTE(E38,"°","º"))-1)),-1),IF(LEFT(E38,6)="TÉRREO",0,IFERROR(VALUE(LEFT(E38,FIND("º",SUBSTITUTE(E38,"°","º"))-1)),""))))</f>
        <v>0</v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2558</v>
      </c>
      <c r="S38" s="4" t="s">
        <v>200</v>
      </c>
      <c r="T38" s="4" t="s">
        <v>2559</v>
      </c>
      <c r="U38" s="4" t="s">
        <v>2486</v>
      </c>
      <c r="V38" s="2" t="n">
        <f aca="false">IF(R38="","",COUNTIF($C$5:$C$6004,R38))</f>
        <v>2</v>
      </c>
      <c r="W38" s="2" t="n">
        <f aca="false">IF(R38="","",COUNTIFS($C$5:$C$6004,R38,$O$5:$O$6004,"CONCLUÍDA"))</f>
        <v>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9942655</v>
      </c>
      <c r="C39" s="4" t="s">
        <v>2491</v>
      </c>
      <c r="D39" s="4" t="s">
        <v>2560</v>
      </c>
      <c r="E39" s="4" t="s">
        <v>2472</v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n">
        <f aca="false">IF(E39="","",IF(ISNUMBER(SEARCH("SUBSOLO",E39)),IFERROR(-VALUE(LEFT(E39,FIND("º",SUBSTITUTE(E39,"°","º"))-1)),-1),IF(LEFT(E39,6)="TÉRREO",0,IFERROR(VALUE(LEFT(E39,FIND("º",SUBSTITUTE(E39,"°","º"))-1)),""))))</f>
        <v>0</v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2561</v>
      </c>
      <c r="S39" s="4" t="s">
        <v>168</v>
      </c>
      <c r="T39" s="4" t="s">
        <v>2562</v>
      </c>
      <c r="U39" s="4" t="s">
        <v>2486</v>
      </c>
      <c r="V39" s="2" t="n">
        <f aca="false">IF(R39="","",COUNTIF($C$5:$C$6004,R39))</f>
        <v>2</v>
      </c>
      <c r="W39" s="2" t="n">
        <f aca="false">IF(R39="","",COUNTIFS($C$5:$C$6004,R39,$O$5:$O$6004,"CONCLUÍDA"))</f>
        <v>2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2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9942656</v>
      </c>
      <c r="C40" s="4" t="s">
        <v>2491</v>
      </c>
      <c r="D40" s="4" t="s">
        <v>2563</v>
      </c>
      <c r="E40" s="4" t="s">
        <v>2472</v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n">
        <f aca="false">IF(E40="","",IF(ISNUMBER(SEARCH("SUBSOLO",E40)),IFERROR(-VALUE(LEFT(E40,FIND("º",SUBSTITUTE(E40,"°","º"))-1)),-1),IF(LEFT(E40,6)="TÉRREO",0,IFERROR(VALUE(LEFT(E40,FIND("º",SUBSTITUTE(E40,"°","º"))-1)),""))))</f>
        <v>0</v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2564</v>
      </c>
      <c r="S40" s="4" t="s">
        <v>168</v>
      </c>
      <c r="T40" s="4" t="s">
        <v>2565</v>
      </c>
      <c r="U40" s="4" t="s">
        <v>2486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2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 customFormat="false" ht="15" hidden="false" customHeight="false" outlineLevel="0" collapsed="false">
      <c r="B41" s="4" t="n">
        <v>9942657</v>
      </c>
      <c r="C41" s="4" t="s">
        <v>2491</v>
      </c>
      <c r="D41" s="4" t="s">
        <v>2566</v>
      </c>
      <c r="E41" s="4" t="s">
        <v>2472</v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n">
        <f aca="false">IF(E41="","",IF(ISNUMBER(SEARCH("SUBSOLO",E41)),IFERROR(-VALUE(LEFT(E41,FIND("º",SUBSTITUTE(E41,"°","º"))-1)),-1),IF(LEFT(E41,6)="TÉRREO",0,IFERROR(VALUE(LEFT(E41,FIND("º",SUBSTITUTE(E41,"°","º"))-1)),""))))</f>
        <v>0</v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2567</v>
      </c>
      <c r="S41" s="4" t="s">
        <v>168</v>
      </c>
      <c r="T41" s="4" t="s">
        <v>2568</v>
      </c>
      <c r="U41" s="4" t="s">
        <v>2486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2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27845161</v>
      </c>
      <c r="C42" s="4" t="s">
        <v>2494</v>
      </c>
      <c r="D42" s="4" t="s">
        <v>448</v>
      </c>
      <c r="E42" s="4" t="s">
        <v>2480</v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16</v>
      </c>
      <c r="N42" s="2" t="n">
        <f aca="false">IF(E42="","",IF(ISNUMBER(SEARCH("SUBSOLO",E42)),IFERROR(-VALUE(LEFT(E42,FIND("º",SUBSTITUTE(E42,"°","º"))-1)),-1),IF(LEFT(E42,6)="TÉRREO",0,IFERROR(VALUE(LEFT(E42,FIND("º",SUBSTITUTE(E42,"°","º"))-1)),""))))</f>
        <v>0</v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2569</v>
      </c>
      <c r="S42" s="4" t="s">
        <v>168</v>
      </c>
      <c r="T42" s="4" t="s">
        <v>2570</v>
      </c>
      <c r="U42" s="4" t="s">
        <v>2486</v>
      </c>
      <c r="V42" s="2" t="n">
        <f aca="false">IF(R42="","",COUNTIF($C$5:$C$6004,R42))</f>
        <v>2</v>
      </c>
      <c r="W42" s="2" t="n">
        <f aca="false">IF(R42="","",COUNTIFS($C$5:$C$6004,R42,$O$5:$O$6004,"CONCLUÍDA"))</f>
        <v>2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2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9942658</v>
      </c>
      <c r="C43" s="4" t="s">
        <v>2494</v>
      </c>
      <c r="D43" s="4" t="s">
        <v>2571</v>
      </c>
      <c r="E43" s="4" t="s">
        <v>2472</v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16</v>
      </c>
      <c r="N43" s="2" t="n">
        <f aca="false">IF(E43="","",IF(ISNUMBER(SEARCH("SUBSOLO",E43)),IFERROR(-VALUE(LEFT(E43,FIND("º",SUBSTITUTE(E43,"°","º"))-1)),-1),IF(LEFT(E43,6)="TÉRREO",0,IFERROR(VALUE(LEFT(E43,FIND("º",SUBSTITUTE(E43,"°","º"))-1)),""))))</f>
        <v>0</v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2572</v>
      </c>
      <c r="S43" s="4" t="s">
        <v>175</v>
      </c>
      <c r="T43" s="4" t="s">
        <v>2573</v>
      </c>
      <c r="U43" s="4" t="s">
        <v>2486</v>
      </c>
      <c r="V43" s="2" t="n">
        <f aca="false">IF(R43="","",COUNTIF($C$5:$C$6004,R43))</f>
        <v>5</v>
      </c>
      <c r="W43" s="2" t="n">
        <f aca="false">IF(R43="","",COUNTIFS($C$5:$C$6004,R43,$O$5:$O$6004,"CONCLUÍDA"))</f>
        <v>5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0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9942659</v>
      </c>
      <c r="C44" s="4" t="s">
        <v>2494</v>
      </c>
      <c r="D44" s="4" t="s">
        <v>2574</v>
      </c>
      <c r="E44" s="4" t="s">
        <v>2472</v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16</v>
      </c>
      <c r="N44" s="2" t="n">
        <f aca="false">IF(E44="","",IF(ISNUMBER(SEARCH("SUBSOLO",E44)),IFERROR(-VALUE(LEFT(E44,FIND("º",SUBSTITUTE(E44,"°","º"))-1)),-1),IF(LEFT(E44,6)="TÉRREO",0,IFERROR(VALUE(LEFT(E44,FIND("º",SUBSTITUTE(E44,"°","º"))-1)),""))))</f>
        <v>0</v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2575</v>
      </c>
      <c r="S44" s="4" t="s">
        <v>168</v>
      </c>
      <c r="T44" s="4" t="s">
        <v>2576</v>
      </c>
      <c r="U44" s="4" t="s">
        <v>2486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3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9942661</v>
      </c>
      <c r="C45" s="4" t="s">
        <v>2494</v>
      </c>
      <c r="D45" s="4" t="s">
        <v>2577</v>
      </c>
      <c r="E45" s="4" t="s">
        <v>2472</v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16</v>
      </c>
      <c r="N45" s="2" t="n">
        <f aca="false">IF(E45="","",IF(ISNUMBER(SEARCH("SUBSOLO",E45)),IFERROR(-VALUE(LEFT(E45,FIND("º",SUBSTITUTE(E45,"°","º"))-1)),-1),IF(LEFT(E45,6)="TÉRREO",0,IFERROR(VALUE(LEFT(E45,FIND("º",SUBSTITUTE(E45,"°","º"))-1)),""))))</f>
        <v>0</v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2578</v>
      </c>
      <c r="S45" s="4" t="s">
        <v>229</v>
      </c>
      <c r="T45" s="4" t="s">
        <v>2579</v>
      </c>
      <c r="U45" s="4" t="s">
        <v>2486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3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22139239</v>
      </c>
      <c r="C46" s="4" t="s">
        <v>74</v>
      </c>
      <c r="D46" s="4" t="s">
        <v>448</v>
      </c>
      <c r="E46" s="4" t="s">
        <v>2472</v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16</v>
      </c>
      <c r="N46" s="2" t="n">
        <f aca="false">IF(E46="","",IF(ISNUMBER(SEARCH("SUBSOLO",E46)),IFERROR(-VALUE(LEFT(E46,FIND("º",SUBSTITUTE(E46,"°","º"))-1)),-1),IF(LEFT(E46,6)="TÉRREO",0,IFERROR(VALUE(LEFT(E46,FIND("º",SUBSTITUTE(E46,"°","º"))-1)),""))))</f>
        <v>0</v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2580</v>
      </c>
      <c r="S46" s="4" t="s">
        <v>168</v>
      </c>
      <c r="T46" s="4" t="s">
        <v>2581</v>
      </c>
      <c r="U46" s="4" t="s">
        <v>2486</v>
      </c>
      <c r="V46" s="2" t="n">
        <f aca="false">IF(R46="","",COUNTIF($C$5:$C$6004,R46))</f>
        <v>1</v>
      </c>
      <c r="W46" s="2" t="n">
        <f aca="false">IF(R46="","",COUNTIFS($C$5:$C$6004,R46,$O$5:$O$6004,"CONCLUÍDA"))</f>
        <v>1</v>
      </c>
      <c r="X46" s="2" t="n">
        <f aca="false">IF(R46="","",COUNTIFS($C$5:$C$6004,R46,$O$5:$O$6004,"EM ANDAMENTO"))</f>
        <v>0</v>
      </c>
      <c r="Y46" s="2" t="n">
        <f aca="false">IF(R46="","",IF(COUNTIFS($C$5:$C$6004,R46,$O$5:$O$6004,"CONCLUÍDA",$N$5:$N$6004,"&gt;=-99")=0,"",_xlfn.MAXIFS($N$5:$N$6004,$C$5:$C$6004,R46,$O$5:$O$6004,"CONCLUÍDA")))</f>
        <v>2</v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22146025</v>
      </c>
      <c r="C47" s="4" t="s">
        <v>2499</v>
      </c>
      <c r="D47" s="4" t="s">
        <v>448</v>
      </c>
      <c r="E47" s="4" t="s">
        <v>2582</v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17</v>
      </c>
      <c r="N47" s="2" t="n">
        <f aca="false">IF(E47="","",IF(ISNUMBER(SEARCH("SUBSOLO",E47)),IFERROR(-VALUE(LEFT(E47,FIND("º",SUBSTITUTE(E47,"°","º"))-1)),-1),IF(LEFT(E47,6)="TÉRREO",0,IFERROR(VALUE(LEFT(E47,FIND("º",SUBSTITUTE(E47,"°","º"))-1)),""))))</f>
        <v>2</v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2583</v>
      </c>
      <c r="S47" s="4" t="s">
        <v>165</v>
      </c>
      <c r="T47" s="4" t="s">
        <v>2584</v>
      </c>
      <c r="U47" s="4" t="s">
        <v>2486</v>
      </c>
      <c r="V47" s="2" t="n">
        <f aca="false">IF(R47="","",COUNTIF($C$5:$C$6004,R47))</f>
        <v>1</v>
      </c>
      <c r="W47" s="2" t="n">
        <f aca="false">IF(R47="","",COUNTIFS($C$5:$C$6004,R47,$O$5:$O$6004,"CONCLUÍDA"))</f>
        <v>1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3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 customFormat="false" ht="15" hidden="false" customHeight="false" outlineLevel="0" collapsed="false">
      <c r="B48" s="4" t="n">
        <v>8215662</v>
      </c>
      <c r="C48" s="4" t="s">
        <v>2499</v>
      </c>
      <c r="D48" s="4" t="s">
        <v>2585</v>
      </c>
      <c r="E48" s="4" t="s">
        <v>2582</v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17</v>
      </c>
      <c r="N48" s="2" t="n">
        <f aca="false">IF(E48="","",IF(ISNUMBER(SEARCH("SUBSOLO",E48)),IFERROR(-VALUE(LEFT(E48,FIND("º",SUBSTITUTE(E48,"°","º"))-1)),-1),IF(LEFT(E48,6)="TÉRREO",0,IFERROR(VALUE(LEFT(E48,FIND("º",SUBSTITUTE(E48,"°","º"))-1)),""))))</f>
        <v>2</v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2586</v>
      </c>
      <c r="S48" s="4" t="s">
        <v>168</v>
      </c>
      <c r="T48" s="4" t="s">
        <v>2587</v>
      </c>
      <c r="U48" s="4" t="s">
        <v>2486</v>
      </c>
      <c r="V48" s="2" t="n">
        <f aca="false">IF(R48="","",COUNTIF($C$5:$C$6004,R48))</f>
        <v>6</v>
      </c>
      <c r="W48" s="2" t="n">
        <f aca="false">IF(R48="","",COUNTIFS($C$5:$C$6004,R48,$O$5:$O$6004,"CONCLUÍDA"))</f>
        <v>6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3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8215663</v>
      </c>
      <c r="C49" s="4" t="s">
        <v>2499</v>
      </c>
      <c r="D49" s="4" t="s">
        <v>2588</v>
      </c>
      <c r="E49" s="4" t="s">
        <v>2582</v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17</v>
      </c>
      <c r="N49" s="2" t="n">
        <f aca="false">IF(E49="","",IF(ISNUMBER(SEARCH("SUBSOLO",E49)),IFERROR(-VALUE(LEFT(E49,FIND("º",SUBSTITUTE(E49,"°","º"))-1)),-1),IF(LEFT(E49,6)="TÉRREO",0,IFERROR(VALUE(LEFT(E49,FIND("º",SUBSTITUTE(E49,"°","º"))-1)),""))))</f>
        <v>2</v>
      </c>
      <c r="O49" s="2" t="str">
        <f aca="false">IF(OR(F49="",G49=""),"",IF(G49&lt;='RETRATO 2027'!$K$5,"CONCLUÍDA",IF(F49&lt;='RETRATO 2027'!$K$5,"EM ANDAMENTO","A INICIAR")))</f>
        <v>CONCLUÍDA</v>
      </c>
      <c r="R49" s="4" t="s">
        <v>169</v>
      </c>
      <c r="S49" s="4" t="s">
        <v>168</v>
      </c>
      <c r="T49" s="4" t="s">
        <v>2589</v>
      </c>
      <c r="U49" s="4" t="s">
        <v>2471</v>
      </c>
      <c r="V49" s="2" t="n">
        <f aca="false">IF(R49="","",COUNTIF($C$5:$C$6004,R49))</f>
        <v>41</v>
      </c>
      <c r="W49" s="2" t="n">
        <f aca="false">IF(R49="","",COUNTIFS($C$5:$C$6004,R49,$O$5:$O$6004,"CONCLUÍDA"))</f>
        <v>40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Alvenaria: até 27º pav.</v>
      </c>
    </row>
    <row r="50" customFormat="false" ht="15" hidden="false" customHeight="false" outlineLevel="0" collapsed="false">
      <c r="B50" s="4" t="n">
        <v>8215664</v>
      </c>
      <c r="C50" s="4" t="s">
        <v>2499</v>
      </c>
      <c r="D50" s="4" t="s">
        <v>2590</v>
      </c>
      <c r="E50" s="4" t="s">
        <v>2582</v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17</v>
      </c>
      <c r="N50" s="2" t="n">
        <f aca="false">IF(E50="","",IF(ISNUMBER(SEARCH("SUBSOLO",E50)),IFERROR(-VALUE(LEFT(E50,FIND("º",SUBSTITUTE(E50,"°","º"))-1)),-1),IF(LEFT(E50,6)="TÉRREO",0,IFERROR(VALUE(LEFT(E50,FIND("º",SUBSTITUTE(E50,"°","º"))-1)),""))))</f>
        <v>2</v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2591</v>
      </c>
      <c r="S50" s="4" t="s">
        <v>173</v>
      </c>
      <c r="T50" s="4" t="s">
        <v>2592</v>
      </c>
      <c r="U50" s="4" t="s">
        <v>2471</v>
      </c>
      <c r="V50" s="2" t="n">
        <f aca="false">IF(R50="","",COUNTIF($C$5:$C$6004,R50))</f>
        <v>12</v>
      </c>
      <c r="W50" s="2" t="n">
        <f aca="false">IF(R50="","",COUNTIFS($C$5:$C$6004,R50,$O$5:$O$6004,"CONCLUÍDA"))</f>
        <v>12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0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Infraestrutura enterrada - 1º quadrante: concluído</v>
      </c>
    </row>
    <row r="51" customFormat="false" ht="15" hidden="false" customHeight="false" outlineLevel="0" collapsed="false">
      <c r="B51" s="4" t="n">
        <v>8215665</v>
      </c>
      <c r="C51" s="4" t="s">
        <v>2499</v>
      </c>
      <c r="D51" s="4" t="s">
        <v>2593</v>
      </c>
      <c r="E51" s="4" t="s">
        <v>2582</v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17</v>
      </c>
      <c r="N51" s="2" t="n">
        <f aca="false">IF(E51="","",IF(ISNUMBER(SEARCH("SUBSOLO",E51)),IFERROR(-VALUE(LEFT(E51,FIND("º",SUBSTITUTE(E51,"°","º"))-1)),-1),IF(LEFT(E51,6)="TÉRREO",0,IFERROR(VALUE(LEFT(E51,FIND("º",SUBSTITUTE(E51,"°","º"))-1)),""))))</f>
        <v>2</v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2594</v>
      </c>
      <c r="S51" s="4" t="s">
        <v>200</v>
      </c>
      <c r="T51" s="4" t="s">
        <v>2595</v>
      </c>
      <c r="U51" s="4" t="s">
        <v>2486</v>
      </c>
      <c r="V51" s="2" t="n">
        <f aca="false">IF(R51="","",COUNTIF($C$5:$C$6004,R51))</f>
        <v>2</v>
      </c>
      <c r="W51" s="2" t="n">
        <f aca="false">IF(R51="","",COUNTIFS($C$5:$C$6004,R51,$O$5:$O$6004,"CONCLUÍDA"))</f>
        <v>2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9925709</v>
      </c>
      <c r="C52" s="4" t="s">
        <v>2499</v>
      </c>
      <c r="D52" s="4" t="s">
        <v>2596</v>
      </c>
      <c r="E52" s="4" t="s">
        <v>2582</v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17</v>
      </c>
      <c r="N52" s="2" t="n">
        <f aca="false">IF(E52="","",IF(ISNUMBER(SEARCH("SUBSOLO",E52)),IFERROR(-VALUE(LEFT(E52,FIND("º",SUBSTITUTE(E52,"°","º"))-1)),-1),IF(LEFT(E52,6)="TÉRREO",0,IFERROR(VALUE(LEFT(E52,FIND("º",SUBSTITUTE(E52,"°","º"))-1)),""))))</f>
        <v>2</v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2597</v>
      </c>
      <c r="S52" s="4"/>
      <c r="T52" s="4" t="s">
        <v>2598</v>
      </c>
      <c r="U52" s="4" t="s">
        <v>2486</v>
      </c>
      <c r="V52" s="2" t="n">
        <f aca="false">IF(R52="","",COUNTIF($C$5:$C$6004,R52))</f>
        <v>7</v>
      </c>
      <c r="W52" s="2" t="n">
        <f aca="false">IF(R52="","",COUNTIFS($C$5:$C$6004,R52,$O$5:$O$6004,"CONCLUÍDA"))</f>
        <v>7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9925710</v>
      </c>
      <c r="C53" s="4" t="s">
        <v>2499</v>
      </c>
      <c r="D53" s="4" t="s">
        <v>2599</v>
      </c>
      <c r="E53" s="4" t="s">
        <v>2582</v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17</v>
      </c>
      <c r="N53" s="2" t="n">
        <f aca="false">IF(E53="","",IF(ISNUMBER(SEARCH("SUBSOLO",E53)),IFERROR(-VALUE(LEFT(E53,FIND("º",SUBSTITUTE(E53,"°","º"))-1)),-1),IF(LEFT(E53,6)="TÉRREO",0,IFERROR(VALUE(LEFT(E53,FIND("º",SUBSTITUTE(E53,"°","º"))-1)),""))))</f>
        <v>2</v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2600</v>
      </c>
      <c r="S53" s="4" t="s">
        <v>168</v>
      </c>
      <c r="T53" s="4" t="s">
        <v>2601</v>
      </c>
      <c r="U53" s="4" t="s">
        <v>2471</v>
      </c>
      <c r="V53" s="2" t="n">
        <f aca="false">IF(R53="","",COUNTIF($C$5:$C$6004,R53))</f>
        <v>28</v>
      </c>
      <c r="W53" s="2" t="n">
        <f aca="false">IF(R53="","",COUNTIFS($C$5:$C$6004,R53,$O$5:$O$6004,"CONCLUÍDA"))</f>
        <v>28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27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Alvenaria externa: concluído</v>
      </c>
    </row>
    <row r="54" customFormat="false" ht="15" hidden="false" customHeight="false" outlineLevel="0" collapsed="false">
      <c r="B54" s="4" t="n">
        <v>9925711</v>
      </c>
      <c r="C54" s="4" t="s">
        <v>2499</v>
      </c>
      <c r="D54" s="4" t="s">
        <v>2602</v>
      </c>
      <c r="E54" s="4" t="s">
        <v>2582</v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17</v>
      </c>
      <c r="N54" s="2" t="n">
        <f aca="false">IF(E54="","",IF(ISNUMBER(SEARCH("SUBSOLO",E54)),IFERROR(-VALUE(LEFT(E54,FIND("º",SUBSTITUTE(E54,"°","º"))-1)),-1),IF(LEFT(E54,6)="TÉRREO",0,IFERROR(VALUE(LEFT(E54,FIND("º",SUBSTITUTE(E54,"°","º"))-1)),""))))</f>
        <v>2</v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2603</v>
      </c>
      <c r="S54" s="4" t="s">
        <v>226</v>
      </c>
      <c r="T54" s="4" t="s">
        <v>2604</v>
      </c>
      <c r="U54" s="4" t="s">
        <v>2486</v>
      </c>
      <c r="V54" s="2" t="n">
        <f aca="false">IF(R54="","",COUNTIF($C$5:$C$6004,R54))</f>
        <v>7</v>
      </c>
      <c r="W54" s="2" t="n">
        <f aca="false">IF(R54="","",COUNTIFS($C$5:$C$6004,R54,$O$5:$O$6004,"CONCLUÍDA"))</f>
        <v>7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10693237</v>
      </c>
      <c r="C55" s="4" t="s">
        <v>2499</v>
      </c>
      <c r="D55" s="4" t="s">
        <v>2605</v>
      </c>
      <c r="E55" s="4" t="s">
        <v>2582</v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17</v>
      </c>
      <c r="N55" s="2" t="n">
        <f aca="false">IF(E55="","",IF(ISNUMBER(SEARCH("SUBSOLO",E55)),IFERROR(-VALUE(LEFT(E55,FIND("º",SUBSTITUTE(E55,"°","º"))-1)),-1),IF(LEFT(E55,6)="TÉRREO",0,IFERROR(VALUE(LEFT(E55,FIND("º",SUBSTITUTE(E55,"°","º"))-1)),""))))</f>
        <v>2</v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2606</v>
      </c>
      <c r="S55" s="4" t="s">
        <v>200</v>
      </c>
      <c r="T55" s="4" t="s">
        <v>2607</v>
      </c>
      <c r="U55" s="4" t="s">
        <v>2471</v>
      </c>
      <c r="V55" s="2" t="n">
        <f aca="false">IF(R55="","",COUNTIF($C$5:$C$6004,R55))</f>
        <v>32</v>
      </c>
      <c r="W55" s="2" t="n">
        <f aca="false">IF(R55="","",COUNTIFS($C$5:$C$6004,R55,$O$5:$O$6004,"CONCLUÍDA"))</f>
        <v>30</v>
      </c>
      <c r="X55" s="2" t="n">
        <f aca="false">IF(R55="","",COUNTIFS($C$5:$C$6004,R55,$O$5:$O$6004,"EM ANDAMENTO"))</f>
        <v>1</v>
      </c>
      <c r="Y55" s="2" t="n">
        <f aca="false">IF(R55="","",IF(COUNTIFS($C$5:$C$6004,R55,$O$5:$O$6004,"CONCLUÍDA",$N$5:$N$6004,"&gt;=-99")=0,"",_xlfn.MAXIFS($N$5:$N$6004,$C$5:$C$6004,R55,$O$5:$O$6004,"CONCLUÍDA")))</f>
        <v>26</v>
      </c>
      <c r="Z55" s="2" t="n">
        <f aca="false">IF(R55="","",IF(COUNTIFS($C$5:$C$6004,R55,$O$5:$O$6004,"EM ANDAMENTO",$N$5:$N$6004,"&gt;=-99")=0,"",_xlfn.MAXIFS($N$5:$N$6004,$C$5:$C$6004,R55,$O$5:$O$6004,"EM ANDAMENTO")))</f>
        <v>27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Reboco interno: até 26º pav., executando 27º pav.</v>
      </c>
    </row>
    <row r="56" customFormat="false" ht="15" hidden="false" customHeight="false" outlineLevel="0" collapsed="false">
      <c r="B56" s="4" t="n">
        <v>10693238</v>
      </c>
      <c r="C56" s="4" t="s">
        <v>2499</v>
      </c>
      <c r="D56" s="4" t="s">
        <v>2608</v>
      </c>
      <c r="E56" s="4" t="s">
        <v>2582</v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17</v>
      </c>
      <c r="N56" s="2" t="n">
        <f aca="false">IF(E56="","",IF(ISNUMBER(SEARCH("SUBSOLO",E56)),IFERROR(-VALUE(LEFT(E56,FIND("º",SUBSTITUTE(E56,"°","º"))-1)),-1),IF(LEFT(E56,6)="TÉRREO",0,IFERROR(VALUE(LEFT(E56,FIND("º",SUBSTITUTE(E56,"°","º"))-1)),""))))</f>
        <v>2</v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2609</v>
      </c>
      <c r="S56" s="4" t="s">
        <v>200</v>
      </c>
      <c r="T56" s="4" t="s">
        <v>2610</v>
      </c>
      <c r="U56" s="4" t="s">
        <v>2486</v>
      </c>
      <c r="V56" s="2" t="n">
        <f aca="false">IF(R56="","",COUNTIF($C$5:$C$6004,R56))</f>
        <v>2</v>
      </c>
      <c r="W56" s="2" t="n">
        <f aca="false">IF(R56="","",COUNTIFS($C$5:$C$6004,R56,$O$5:$O$6004,"CONCLUÍDA"))</f>
        <v>2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2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 customFormat="false" ht="15" hidden="false" customHeight="false" outlineLevel="0" collapsed="false">
      <c r="B57" s="4" t="n">
        <v>10693239</v>
      </c>
      <c r="C57" s="4" t="s">
        <v>2499</v>
      </c>
      <c r="D57" s="4" t="s">
        <v>2611</v>
      </c>
      <c r="E57" s="4" t="s">
        <v>2582</v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17</v>
      </c>
      <c r="N57" s="2" t="n">
        <f aca="false">IF(E57="","",IF(ISNUMBER(SEARCH("SUBSOLO",E57)),IFERROR(-VALUE(LEFT(E57,FIND("º",SUBSTITUTE(E57,"°","º"))-1)),-1),IF(LEFT(E57,6)="TÉRREO",0,IFERROR(VALUE(LEFT(E57,FIND("º",SUBSTITUTE(E57,"°","º"))-1)),""))))</f>
        <v>2</v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2612</v>
      </c>
      <c r="S57" s="4" t="s">
        <v>173</v>
      </c>
      <c r="T57" s="4" t="s">
        <v>2613</v>
      </c>
      <c r="U57" s="4" t="s">
        <v>2471</v>
      </c>
      <c r="V57" s="2" t="n">
        <f aca="false">IF(R57="","",COUNTIF($C$5:$C$6004,R57))</f>
        <v>28</v>
      </c>
      <c r="W57" s="2" t="n">
        <f aca="false">IF(R57="","",COUNTIFS($C$5:$C$6004,R57,$O$5:$O$6004,"CONCLUÍDA"))</f>
        <v>28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27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Infraestrutura elétrica - teto: concluído</v>
      </c>
    </row>
    <row r="58" customFormat="false" ht="15" hidden="false" customHeight="false" outlineLevel="0" collapsed="false">
      <c r="B58" s="4" t="n">
        <v>10693240</v>
      </c>
      <c r="C58" s="4" t="s">
        <v>2499</v>
      </c>
      <c r="D58" s="4" t="s">
        <v>2614</v>
      </c>
      <c r="E58" s="4" t="s">
        <v>2582</v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17</v>
      </c>
      <c r="N58" s="2" t="n">
        <f aca="false">IF(E58="","",IF(ISNUMBER(SEARCH("SUBSOLO",E58)),IFERROR(-VALUE(LEFT(E58,FIND("º",SUBSTITUTE(E58,"°","º"))-1)),-1),IF(LEFT(E58,6)="TÉRREO",0,IFERROR(VALUE(LEFT(E58,FIND("º",SUBSTITUTE(E58,"°","º"))-1)),""))))</f>
        <v>2</v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2615</v>
      </c>
      <c r="S58" s="4" t="s">
        <v>173</v>
      </c>
      <c r="T58" s="4" t="s">
        <v>2616</v>
      </c>
      <c r="U58" s="4" t="s">
        <v>2486</v>
      </c>
      <c r="V58" s="2" t="n">
        <f aca="false">IF(R58="","",COUNTIF($C$5:$C$6004,R58))</f>
        <v>3</v>
      </c>
      <c r="W58" s="2" t="n">
        <f aca="false">IF(R58="","",COUNTIFS($C$5:$C$6004,R58,$O$5:$O$6004,"CONCLUÍDA"))</f>
        <v>3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3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 customFormat="false" ht="15" hidden="false" customHeight="false" outlineLevel="0" collapsed="false">
      <c r="B59" s="4" t="n">
        <v>10693241</v>
      </c>
      <c r="C59" s="4" t="s">
        <v>2499</v>
      </c>
      <c r="D59" s="4" t="s">
        <v>2617</v>
      </c>
      <c r="E59" s="4" t="s">
        <v>2582</v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17</v>
      </c>
      <c r="N59" s="2" t="n">
        <f aca="false">IF(E59="","",IF(ISNUMBER(SEARCH("SUBSOLO",E59)),IFERROR(-VALUE(LEFT(E59,FIND("º",SUBSTITUTE(E59,"°","º"))-1)),-1),IF(LEFT(E59,6)="TÉRREO",0,IFERROR(VALUE(LEFT(E59,FIND("º",SUBSTITUTE(E59,"°","º"))-1)),""))))</f>
        <v>2</v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2618</v>
      </c>
      <c r="S59" s="4" t="s">
        <v>197</v>
      </c>
      <c r="T59" s="4" t="s">
        <v>2619</v>
      </c>
      <c r="U59" s="4" t="s">
        <v>2471</v>
      </c>
      <c r="V59" s="2" t="n">
        <f aca="false">IF(R59="","",COUNTIF($C$5:$C$6004,R59))</f>
        <v>37</v>
      </c>
      <c r="W59" s="2" t="n">
        <f aca="false">IF(R59="","",COUNTIFS($C$5:$C$6004,R59,$O$5:$O$6004,"CONCLUÍDA"))</f>
        <v>33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23</v>
      </c>
      <c r="Z59" s="2" t="n">
        <f aca="false">IF(R59="","",IF(COUNTIFS($C$5:$C$6004,R59,$O$5:$O$6004,"EM ANDAMENTO",$N$5:$N$6004,"&gt;=-99")=0,"",_xlfn.MAXIFS($N$5:$N$6004,$C$5:$C$6004,R59,$O$5:$O$6004,"EM ANDAMENTO")))</f>
        <v>24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Contrapiso: até 23º pav., executando 24º pav.</v>
      </c>
    </row>
    <row r="60" customFormat="false" ht="15" hidden="false" customHeight="false" outlineLevel="0" collapsed="false">
      <c r="B60" s="4" t="n">
        <v>10693242</v>
      </c>
      <c r="C60" s="4" t="s">
        <v>2499</v>
      </c>
      <c r="D60" s="4" t="s">
        <v>2620</v>
      </c>
      <c r="E60" s="4" t="s">
        <v>2582</v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17</v>
      </c>
      <c r="N60" s="2" t="n">
        <f aca="false">IF(E60="","",IF(ISNUMBER(SEARCH("SUBSOLO",E60)),IFERROR(-VALUE(LEFT(E60,FIND("º",SUBSTITUTE(E60,"°","º"))-1)),-1),IF(LEFT(E60,6)="TÉRREO",0,IFERROR(VALUE(LEFT(E60,FIND("º",SUBSTITUTE(E60,"°","º"))-1)),""))))</f>
        <v>2</v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2621</v>
      </c>
      <c r="S60" s="4" t="s">
        <v>165</v>
      </c>
      <c r="T60" s="4" t="s">
        <v>2622</v>
      </c>
      <c r="U60" s="4" t="s">
        <v>2486</v>
      </c>
      <c r="V60" s="2" t="n">
        <f aca="false">IF(R60="","",COUNTIF($C$5:$C$6004,R60))</f>
        <v>1</v>
      </c>
      <c r="W60" s="2" t="n">
        <f aca="false">IF(R60="","",COUNTIFS($C$5:$C$6004,R60,$O$5:$O$6004,"CONCLUÍDA"))</f>
        <v>1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0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 customFormat="false" ht="15" hidden="false" customHeight="false" outlineLevel="0" collapsed="false">
      <c r="B61" s="4" t="n">
        <v>10699516</v>
      </c>
      <c r="C61" s="4" t="s">
        <v>2499</v>
      </c>
      <c r="D61" s="4" t="s">
        <v>2623</v>
      </c>
      <c r="E61" s="4" t="s">
        <v>2582</v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17</v>
      </c>
      <c r="N61" s="2" t="n">
        <f aca="false">IF(E61="","",IF(ISNUMBER(SEARCH("SUBSOLO",E61)),IFERROR(-VALUE(LEFT(E61,FIND("º",SUBSTITUTE(E61,"°","º"))-1)),-1),IF(LEFT(E61,6)="TÉRREO",0,IFERROR(VALUE(LEFT(E61,FIND("º",SUBSTITUTE(E61,"°","º"))-1)),""))))</f>
        <v>2</v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2624</v>
      </c>
      <c r="S61" s="4" t="s">
        <v>173</v>
      </c>
      <c r="T61" s="4" t="s">
        <v>2625</v>
      </c>
      <c r="U61" s="4" t="s">
        <v>2486</v>
      </c>
      <c r="V61" s="2" t="n">
        <f aca="false">IF(R61="","",COUNTIF($C$5:$C$6004,R61))</f>
        <v>3</v>
      </c>
      <c r="W61" s="2" t="n">
        <f aca="false">IF(R61="","",COUNTIFS($C$5:$C$6004,R61,$O$5:$O$6004,"CONCLUÍDA"))</f>
        <v>3</v>
      </c>
      <c r="X61" s="2" t="n">
        <f aca="false">IF(R61="","",COUNTIFS($C$5:$C$6004,R61,$O$5:$O$6004,"EM ANDAMENTO"))</f>
        <v>0</v>
      </c>
      <c r="Y61" s="2" t="n">
        <f aca="false">IF(R61="","",IF(COUNTIFS($C$5:$C$6004,R61,$O$5:$O$6004,"CONCLUÍDA",$N$5:$N$6004,"&gt;=-99")=0,"",_xlfn.MAXIFS($N$5:$N$6004,$C$5:$C$6004,R61,$O$5:$O$6004,"CONCLUÍDA")))</f>
        <v>0</v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30641109</v>
      </c>
      <c r="C62" s="4" t="s">
        <v>2501</v>
      </c>
      <c r="D62" s="4" t="s">
        <v>448</v>
      </c>
      <c r="E62" s="4" t="s">
        <v>2582</v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17</v>
      </c>
      <c r="N62" s="2" t="n">
        <f aca="false">IF(E62="","",IF(ISNUMBER(SEARCH("SUBSOLO",E62)),IFERROR(-VALUE(LEFT(E62,FIND("º",SUBSTITUTE(E62,"°","º"))-1)),-1),IF(LEFT(E62,6)="TÉRREO",0,IFERROR(VALUE(LEFT(E62,FIND("º",SUBSTITUTE(E62,"°","º"))-1)),""))))</f>
        <v>2</v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2626</v>
      </c>
      <c r="S62" s="4" t="s">
        <v>173</v>
      </c>
      <c r="T62" s="4" t="s">
        <v>2627</v>
      </c>
      <c r="U62" s="4" t="s">
        <v>2486</v>
      </c>
      <c r="V62" s="2" t="n">
        <f aca="false">IF(R62="","",COUNTIF($C$5:$C$6004,R62))</f>
        <v>3</v>
      </c>
      <c r="W62" s="2" t="n">
        <f aca="false">IF(R62="","",COUNTIFS($C$5:$C$6004,R62,$O$5:$O$6004,"CONCLUÍDA"))</f>
        <v>3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3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29407793</v>
      </c>
      <c r="C63" s="4" t="s">
        <v>2478</v>
      </c>
      <c r="D63" s="4" t="s">
        <v>448</v>
      </c>
      <c r="E63" s="4" t="s">
        <v>2628</v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16</v>
      </c>
      <c r="N63" s="2" t="n">
        <f aca="false">IF(E63="","",IF(ISNUMBER(SEARCH("SUBSOLO",E63)),IFERROR(-VALUE(LEFT(E63,FIND("º",SUBSTITUTE(E63,"°","º"))-1)),-1),IF(LEFT(E63,6)="TÉRREO",0,IFERROR(VALUE(LEFT(E63,FIND("º",SUBSTITUTE(E63,"°","º"))-1)),""))))</f>
        <v>0</v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2629</v>
      </c>
      <c r="S63" s="4"/>
      <c r="T63" s="4" t="s">
        <v>2630</v>
      </c>
      <c r="U63" s="4" t="s">
        <v>2486</v>
      </c>
      <c r="V63" s="2" t="n">
        <f aca="false">IF(R63="","",COUNTIF($C$5:$C$6004,R63))</f>
        <v>5</v>
      </c>
      <c r="W63" s="2" t="n">
        <f aca="false">IF(R63="","",COUNTIFS($C$5:$C$6004,R63,$O$5:$O$6004,"CONCLUÍDA"))</f>
        <v>5</v>
      </c>
      <c r="X63" s="2" t="n">
        <f aca="false">IF(R63="","",COUNTIFS($C$5:$C$6004,R63,$O$5:$O$6004,"EM ANDAMENTO"))</f>
        <v>0</v>
      </c>
      <c r="Y63" s="2" t="str">
        <f aca="false">IF(R63="","",IF(COUNTIFS($C$5:$C$6004,R63,$O$5:$O$6004,"CONCLUÍDA",$N$5:$N$6004,"&gt;=-99")=0,"",_xlfn.MAXIFS($N$5:$N$6004,$C$5:$C$6004,R63,$O$5:$O$6004,"CONCLUÍDA")))</f>
        <v/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10658512</v>
      </c>
      <c r="C64" s="4" t="s">
        <v>2478</v>
      </c>
      <c r="D64" s="4" t="s">
        <v>2631</v>
      </c>
      <c r="E64" s="4" t="s">
        <v>2472</v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 t="str">
        <f aca="false">IF(C64="","",IFERROR(INDEX($S$5:$S$304,MATCH(C64,$R$5:$R$304,0))&amp;"","?"))</f>
        <v>16</v>
      </c>
      <c r="N64" s="2" t="n">
        <f aca="false">IF(E64="","",IF(ISNUMBER(SEARCH("SUBSOLO",E64)),IFERROR(-VALUE(LEFT(E64,FIND("º",SUBSTITUTE(E64,"°","º"))-1)),-1),IF(LEFT(E64,6)="TÉRREO",0,IFERROR(VALUE(LEFT(E64,FIND("º",SUBSTITUTE(E64,"°","º"))-1)),""))))</f>
        <v>0</v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2632</v>
      </c>
      <c r="S64" s="4" t="s">
        <v>173</v>
      </c>
      <c r="T64" s="4" t="s">
        <v>2633</v>
      </c>
      <c r="U64" s="4" t="s">
        <v>2486</v>
      </c>
      <c r="V64" s="2" t="n">
        <f aca="false">IF(R64="","",COUNTIF($C$5:$C$6004,R64))</f>
        <v>4</v>
      </c>
      <c r="W64" s="2" t="n">
        <f aca="false">IF(R64="","",COUNTIFS($C$5:$C$6004,R64,$O$5:$O$6004,"CONCLUÍDA"))</f>
        <v>4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0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 customFormat="false" ht="15" hidden="false" customHeight="false" outlineLevel="0" collapsed="false">
      <c r="B65" s="4" t="n">
        <v>10658513</v>
      </c>
      <c r="C65" s="4" t="s">
        <v>2478</v>
      </c>
      <c r="D65" s="4" t="s">
        <v>2519</v>
      </c>
      <c r="E65" s="4" t="s">
        <v>2472</v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16</v>
      </c>
      <c r="N65" s="2" t="n">
        <f aca="false">IF(E65="","",IF(ISNUMBER(SEARCH("SUBSOLO",E65)),IFERROR(-VALUE(LEFT(E65,FIND("º",SUBSTITUTE(E65,"°","º"))-1)),-1),IF(LEFT(E65,6)="TÉRREO",0,IFERROR(VALUE(LEFT(E65,FIND("º",SUBSTITUTE(E65,"°","º"))-1)),""))))</f>
        <v>0</v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2634</v>
      </c>
      <c r="S65" s="4" t="s">
        <v>173</v>
      </c>
      <c r="T65" s="4" t="s">
        <v>2635</v>
      </c>
      <c r="U65" s="4" t="s">
        <v>2471</v>
      </c>
      <c r="V65" s="2" t="n">
        <f aca="false">IF(R65="","",COUNTIF($C$5:$C$6004,R65))</f>
        <v>26</v>
      </c>
      <c r="W65" s="2" t="n">
        <f aca="false">IF(R65="","",COUNTIFS($C$5:$C$6004,R65,$O$5:$O$6004,"CONCLUÍDA"))</f>
        <v>22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23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Infraestrutura elétrica - paredes: até 23º pav.</v>
      </c>
    </row>
    <row r="66" customFormat="false" ht="15" hidden="false" customHeight="false" outlineLevel="0" collapsed="false">
      <c r="B66" s="4" t="n">
        <v>10658514</v>
      </c>
      <c r="C66" s="4" t="s">
        <v>2478</v>
      </c>
      <c r="D66" s="4" t="s">
        <v>2636</v>
      </c>
      <c r="E66" s="4" t="s">
        <v>2472</v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16</v>
      </c>
      <c r="N66" s="2" t="n">
        <f aca="false">IF(E66="","",IF(ISNUMBER(SEARCH("SUBSOLO",E66)),IFERROR(-VALUE(LEFT(E66,FIND("º",SUBSTITUTE(E66,"°","º"))-1)),-1),IF(LEFT(E66,6)="TÉRREO",0,IFERROR(VALUE(LEFT(E66,FIND("º",SUBSTITUTE(E66,"°","º"))-1)),""))))</f>
        <v>0</v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2637</v>
      </c>
      <c r="S66" s="4" t="s">
        <v>170</v>
      </c>
      <c r="T66" s="4" t="s">
        <v>2638</v>
      </c>
      <c r="U66" s="4" t="s">
        <v>2486</v>
      </c>
      <c r="V66" s="2" t="n">
        <f aca="false">IF(R66="","",COUNTIF($C$5:$C$6004,R66))</f>
        <v>5</v>
      </c>
      <c r="W66" s="2" t="n">
        <f aca="false">IF(R66="","",COUNTIFS($C$5:$C$6004,R66,$O$5:$O$6004,"CONCLUÍDA"))</f>
        <v>5</v>
      </c>
      <c r="X66" s="2" t="n">
        <f aca="false">IF(R66="","",COUNTIFS($C$5:$C$6004,R66,$O$5:$O$6004,"EM ANDAMENTO"))</f>
        <v>0</v>
      </c>
      <c r="Y66" s="2" t="n">
        <f aca="false">IF(R66="","",IF(COUNTIFS($C$5:$C$6004,R66,$O$5:$O$6004,"CONCLUÍDA",$N$5:$N$6004,"&gt;=-99")=0,"",_xlfn.MAXIFS($N$5:$N$6004,$C$5:$C$6004,R66,$O$5:$O$6004,"CONCLUÍDA")))</f>
        <v>3</v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29400243</v>
      </c>
      <c r="C67" s="4" t="s">
        <v>2494</v>
      </c>
      <c r="D67" s="4" t="s">
        <v>448</v>
      </c>
      <c r="E67" s="4" t="s">
        <v>2628</v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16</v>
      </c>
      <c r="N67" s="2" t="n">
        <f aca="false">IF(E67="","",IF(ISNUMBER(SEARCH("SUBSOLO",E67)),IFERROR(-VALUE(LEFT(E67,FIND("º",SUBSTITUTE(E67,"°","º"))-1)),-1),IF(LEFT(E67,6)="TÉRREO",0,IFERROR(VALUE(LEFT(E67,FIND("º",SUBSTITUTE(E67,"°","º"))-1)),""))))</f>
        <v>0</v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2639</v>
      </c>
      <c r="S67" s="4" t="s">
        <v>165</v>
      </c>
      <c r="T67" s="4" t="s">
        <v>2640</v>
      </c>
      <c r="U67" s="4" t="s">
        <v>2486</v>
      </c>
      <c r="V67" s="2" t="n">
        <f aca="false">IF(R67="","",COUNTIF($C$5:$C$6004,R67))</f>
        <v>1</v>
      </c>
      <c r="W67" s="2" t="n">
        <f aca="false">IF(R67="","",COUNTIFS($C$5:$C$6004,R67,$O$5:$O$6004,"CONCLUÍDA"))</f>
        <v>1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0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10645727</v>
      </c>
      <c r="C68" s="4" t="s">
        <v>2494</v>
      </c>
      <c r="D68" s="4" t="s">
        <v>2641</v>
      </c>
      <c r="E68" s="4" t="s">
        <v>2472</v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16</v>
      </c>
      <c r="N68" s="2" t="n">
        <f aca="false">IF(E68="","",IF(ISNUMBER(SEARCH("SUBSOLO",E68)),IFERROR(-VALUE(LEFT(E68,FIND("º",SUBSTITUTE(E68,"°","º"))-1)),-1),IF(LEFT(E68,6)="TÉRREO",0,IFERROR(VALUE(LEFT(E68,FIND("º",SUBSTITUTE(E68,"°","º"))-1)),""))))</f>
        <v>0</v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2642</v>
      </c>
      <c r="S68" s="4" t="s">
        <v>173</v>
      </c>
      <c r="T68" s="4" t="s">
        <v>2643</v>
      </c>
      <c r="U68" s="4" t="s">
        <v>2486</v>
      </c>
      <c r="V68" s="2" t="n">
        <f aca="false">IF(R68="","",COUNTIF($C$5:$C$6004,R68))</f>
        <v>3</v>
      </c>
      <c r="W68" s="2" t="n">
        <f aca="false">IF(R68="","",COUNTIFS($C$5:$C$6004,R68,$O$5:$O$6004,"CONCLUÍDA"))</f>
        <v>3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3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10645728</v>
      </c>
      <c r="C69" s="4" t="s">
        <v>2494</v>
      </c>
      <c r="D69" s="4" t="s">
        <v>2644</v>
      </c>
      <c r="E69" s="4" t="s">
        <v>2472</v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16</v>
      </c>
      <c r="N69" s="2" t="n">
        <f aca="false">IF(E69="","",IF(ISNUMBER(SEARCH("SUBSOLO",E69)),IFERROR(-VALUE(LEFT(E69,FIND("º",SUBSTITUTE(E69,"°","º"))-1)),-1),IF(LEFT(E69,6)="TÉRREO",0,IFERROR(VALUE(LEFT(E69,FIND("º",SUBSTITUTE(E69,"°","º"))-1)),""))))</f>
        <v>0</v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2645</v>
      </c>
      <c r="S69" s="4" t="s">
        <v>173</v>
      </c>
      <c r="T69" s="4" t="s">
        <v>2646</v>
      </c>
      <c r="U69" s="4" t="s">
        <v>2486</v>
      </c>
      <c r="V69" s="2" t="n">
        <f aca="false">IF(R69="","",COUNTIF($C$5:$C$6004,R69))</f>
        <v>1</v>
      </c>
      <c r="W69" s="2" t="n">
        <f aca="false">IF(R69="","",COUNTIFS($C$5:$C$6004,R69,$O$5:$O$6004,"CONCLUÍDA"))</f>
        <v>1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0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10645729</v>
      </c>
      <c r="C70" s="4" t="s">
        <v>2494</v>
      </c>
      <c r="D70" s="4" t="s">
        <v>2647</v>
      </c>
      <c r="E70" s="4" t="s">
        <v>2472</v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16</v>
      </c>
      <c r="N70" s="2" t="n">
        <f aca="false">IF(E70="","",IF(ISNUMBER(SEARCH("SUBSOLO",E70)),IFERROR(-VALUE(LEFT(E70,FIND("º",SUBSTITUTE(E70,"°","º"))-1)),-1),IF(LEFT(E70,6)="TÉRREO",0,IFERROR(VALUE(LEFT(E70,FIND("º",SUBSTITUTE(E70,"°","º"))-1)),""))))</f>
        <v>0</v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2648</v>
      </c>
      <c r="S70" s="4" t="s">
        <v>200</v>
      </c>
      <c r="T70" s="4" t="s">
        <v>2649</v>
      </c>
      <c r="U70" s="4" t="s">
        <v>2471</v>
      </c>
      <c r="V70" s="2" t="n">
        <f aca="false">IF(R70="","",COUNTIF($C$5:$C$6004,R70))</f>
        <v>10</v>
      </c>
      <c r="W70" s="2" t="n">
        <f aca="false">IF(R70="","",COUNTIFS($C$5:$C$6004,R70,$O$5:$O$6004,"CONCLUÍDA"))</f>
        <v>10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Revestimento de massa: concluído</v>
      </c>
    </row>
    <row r="71" customFormat="false" ht="15" hidden="false" customHeight="false" outlineLevel="0" collapsed="false">
      <c r="B71" s="4" t="n">
        <v>10645730</v>
      </c>
      <c r="C71" s="4" t="s">
        <v>2494</v>
      </c>
      <c r="D71" s="4" t="s">
        <v>2650</v>
      </c>
      <c r="E71" s="4" t="s">
        <v>2472</v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16</v>
      </c>
      <c r="N71" s="2" t="n">
        <f aca="false">IF(E71="","",IF(ISNUMBER(SEARCH("SUBSOLO",E71)),IFERROR(-VALUE(LEFT(E71,FIND("º",SUBSTITUTE(E71,"°","º"))-1)),-1),IF(LEFT(E71,6)="TÉRREO",0,IFERROR(VALUE(LEFT(E71,FIND("º",SUBSTITUTE(E71,"°","º"))-1)),""))))</f>
        <v>0</v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2651</v>
      </c>
      <c r="S71" s="4" t="s">
        <v>200</v>
      </c>
      <c r="T71" s="4" t="s">
        <v>2652</v>
      </c>
      <c r="U71" s="4" t="s">
        <v>2471</v>
      </c>
      <c r="V71" s="2" t="n">
        <f aca="false">IF(R71="","",COUNTIF($C$5:$C$6004,R71))</f>
        <v>24</v>
      </c>
      <c r="W71" s="2" t="n">
        <f aca="false">IF(R71="","",COUNTIFS($C$5:$C$6004,R71,$O$5:$O$6004,"CONCLUÍDA"))</f>
        <v>24</v>
      </c>
      <c r="X71" s="2" t="n">
        <f aca="false">IF(R71="","",COUNTIFS($C$5:$C$6004,R71,$O$5:$O$6004,"EM ANDAMENTO"))</f>
        <v>0</v>
      </c>
      <c r="Y71" s="2" t="n">
        <f aca="false">IF(R71="","",IF(COUNTIFS($C$5:$C$6004,R71,$O$5:$O$6004,"CONCLUÍDA",$N$5:$N$6004,"&gt;=-99")=0,"",_xlfn.MAXIFS($N$5:$N$6004,$C$5:$C$6004,R71,$O$5:$O$6004,"CONCLUÍDA")))</f>
        <v>27</v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Taliscamento: concluído</v>
      </c>
    </row>
    <row r="72" customFormat="false" ht="15" hidden="false" customHeight="false" outlineLevel="0" collapsed="false">
      <c r="B72" s="4" t="n">
        <v>10645731</v>
      </c>
      <c r="C72" s="4" t="s">
        <v>2494</v>
      </c>
      <c r="D72" s="4" t="s">
        <v>2653</v>
      </c>
      <c r="E72" s="4" t="s">
        <v>2472</v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16</v>
      </c>
      <c r="N72" s="2" t="n">
        <f aca="false">IF(E72="","",IF(ISNUMBER(SEARCH("SUBSOLO",E72)),IFERROR(-VALUE(LEFT(E72,FIND("º",SUBSTITUTE(E72,"°","º"))-1)),-1),IF(LEFT(E72,6)="TÉRREO",0,IFERROR(VALUE(LEFT(E72,FIND("º",SUBSTITUTE(E72,"°","º"))-1)),""))))</f>
        <v>0</v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2654</v>
      </c>
      <c r="S72" s="4" t="s">
        <v>173</v>
      </c>
      <c r="T72" s="4" t="s">
        <v>2655</v>
      </c>
      <c r="U72" s="4" t="s">
        <v>2471</v>
      </c>
      <c r="V72" s="2" t="n">
        <f aca="false">IF(R72="","",COUNTIF($C$5:$C$6004,R72))</f>
        <v>31</v>
      </c>
      <c r="W72" s="2" t="n">
        <f aca="false">IF(R72="","",COUNTIFS($C$5:$C$6004,R72,$O$5:$O$6004,"CONCLUÍDA"))</f>
        <v>31</v>
      </c>
      <c r="X72" s="2" t="n">
        <f aca="false">IF(R72="","",COUNTIFS($C$5:$C$6004,R72,$O$5:$O$6004,"EM ANDAMENTO"))</f>
        <v>0</v>
      </c>
      <c r="Y72" s="2" t="n">
        <f aca="false">IF(R72="","",IF(COUNTIFS($C$5:$C$6004,R72,$O$5:$O$6004,"CONCLUÍDA",$N$5:$N$6004,"&gt;=-99")=0,"",_xlfn.MAXIFS($N$5:$N$6004,$C$5:$C$6004,R72,$O$5:$O$6004,"CONCLUÍDA")))</f>
        <v>27</v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Distribuição elétrica / quadro - setor b: concluído</v>
      </c>
    </row>
    <row r="73" customFormat="false" ht="15" hidden="false" customHeight="false" outlineLevel="0" collapsed="false">
      <c r="B73" s="4" t="n">
        <v>10645732</v>
      </c>
      <c r="C73" s="4" t="s">
        <v>2494</v>
      </c>
      <c r="D73" s="4" t="s">
        <v>2656</v>
      </c>
      <c r="E73" s="4" t="s">
        <v>2472</v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 t="str">
        <f aca="false">IF(C73="","",IFERROR(INDEX($S$5:$S$304,MATCH(C73,$R$5:$R$304,0))&amp;"","?"))</f>
        <v>16</v>
      </c>
      <c r="N73" s="2" t="n">
        <f aca="false">IF(E73="","",IF(ISNUMBER(SEARCH("SUBSOLO",E73)),IFERROR(-VALUE(LEFT(E73,FIND("º",SUBSTITUTE(E73,"°","º"))-1)),-1),IF(LEFT(E73,6)="TÉRREO",0,IFERROR(VALUE(LEFT(E73,FIND("º",SUBSTITUTE(E73,"°","º"))-1)),""))))</f>
        <v>0</v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2657</v>
      </c>
      <c r="S73" s="4" t="s">
        <v>168</v>
      </c>
      <c r="T73" s="4" t="s">
        <v>2658</v>
      </c>
      <c r="U73" s="4" t="s">
        <v>2486</v>
      </c>
      <c r="V73" s="2" t="n">
        <f aca="false">IF(R73="","",COUNTIF($C$5:$C$6004,R73))</f>
        <v>3</v>
      </c>
      <c r="W73" s="2" t="n">
        <f aca="false">IF(R73="","",COUNTIFS($C$5:$C$6004,R73,$O$5:$O$6004,"CONCLUÍDA"))</f>
        <v>3</v>
      </c>
      <c r="X73" s="2" t="n">
        <f aca="false">IF(R73="","",COUNTIFS($C$5:$C$6004,R73,$O$5:$O$6004,"EM ANDAMENTO"))</f>
        <v>0</v>
      </c>
      <c r="Y73" s="2" t="str">
        <f aca="false">IF(R73="","",IF(COUNTIFS($C$5:$C$6004,R73,$O$5:$O$6004,"CONCLUÍDA",$N$5:$N$6004,"&gt;=-99")=0,"",_xlfn.MAXIFS($N$5:$N$6004,$C$5:$C$6004,R73,$O$5:$O$6004,"CONCLUÍDA")))</f>
        <v/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10645733</v>
      </c>
      <c r="C74" s="4" t="s">
        <v>2494</v>
      </c>
      <c r="D74" s="4" t="s">
        <v>2659</v>
      </c>
      <c r="E74" s="4" t="s">
        <v>2472</v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16</v>
      </c>
      <c r="N74" s="2" t="n">
        <f aca="false">IF(E74="","",IF(ISNUMBER(SEARCH("SUBSOLO",E74)),IFERROR(-VALUE(LEFT(E74,FIND("º",SUBSTITUTE(E74,"°","º"))-1)),-1),IF(LEFT(E74,6)="TÉRREO",0,IFERROR(VALUE(LEFT(E74,FIND("º",SUBSTITUTE(E74,"°","º"))-1)),""))))</f>
        <v>0</v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2660</v>
      </c>
      <c r="S74" s="4" t="s">
        <v>182</v>
      </c>
      <c r="T74" s="4" t="s">
        <v>2661</v>
      </c>
      <c r="U74" s="4" t="s">
        <v>2486</v>
      </c>
      <c r="V74" s="2" t="n">
        <f aca="false">IF(R74="","",COUNTIF($C$5:$C$6004,R74))</f>
        <v>7</v>
      </c>
      <c r="W74" s="2" t="n">
        <f aca="false">IF(R74="","",COUNTIFS($C$5:$C$6004,R74,$O$5:$O$6004,"CONCLUÍDA"))</f>
        <v>7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3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 customFormat="false" ht="15" hidden="false" customHeight="false" outlineLevel="0" collapsed="false">
      <c r="B75" s="4" t="n">
        <v>10645734</v>
      </c>
      <c r="C75" s="4" t="s">
        <v>2494</v>
      </c>
      <c r="D75" s="4" t="s">
        <v>2662</v>
      </c>
      <c r="E75" s="4" t="s">
        <v>2472</v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16</v>
      </c>
      <c r="N75" s="2" t="n">
        <f aca="false">IF(E75="","",IF(ISNUMBER(SEARCH("SUBSOLO",E75)),IFERROR(-VALUE(LEFT(E75,FIND("º",SUBSTITUTE(E75,"°","º"))-1)),-1),IF(LEFT(E75,6)="TÉRREO",0,IFERROR(VALUE(LEFT(E75,FIND("º",SUBSTITUTE(E75,"°","º"))-1)),""))))</f>
        <v>0</v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2663</v>
      </c>
      <c r="S75" s="4" t="s">
        <v>175</v>
      </c>
      <c r="T75" s="4" t="s">
        <v>2664</v>
      </c>
      <c r="U75" s="4" t="s">
        <v>2471</v>
      </c>
      <c r="V75" s="2" t="n">
        <f aca="false">IF(R75="","",COUNTIF($C$5:$C$6004,R75))</f>
        <v>31</v>
      </c>
      <c r="W75" s="2" t="n">
        <f aca="false">IF(R75="","",COUNTIFS($C$5:$C$6004,R75,$O$5:$O$6004,"CONCLUÍDA"))</f>
        <v>31</v>
      </c>
      <c r="X75" s="2" t="n">
        <f aca="false">IF(R75="","",COUNTIFS($C$5:$C$6004,R75,$O$5:$O$6004,"EM ANDAMENTO"))</f>
        <v>0</v>
      </c>
      <c r="Y75" s="2" t="n">
        <f aca="false">IF(R75="","",IF(COUNTIFS($C$5:$C$6004,R75,$O$5:$O$6004,"CONCLUÍDA",$N$5:$N$6004,"&gt;=-99")=0,"",_xlfn.MAXIFS($N$5:$N$6004,$C$5:$C$6004,R75,$O$5:$O$6004,"CONCLUÍDA")))</f>
        <v>27</v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Prumada hidrossanitária: concluído</v>
      </c>
    </row>
    <row r="76" customFormat="false" ht="15" hidden="false" customHeight="false" outlineLevel="0" collapsed="false">
      <c r="B76" s="4" t="n">
        <v>10645735</v>
      </c>
      <c r="C76" s="4" t="s">
        <v>2494</v>
      </c>
      <c r="D76" s="4" t="s">
        <v>2665</v>
      </c>
      <c r="E76" s="4" t="s">
        <v>2472</v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16</v>
      </c>
      <c r="N76" s="2" t="n">
        <f aca="false">IF(E76="","",IF(ISNUMBER(SEARCH("SUBSOLO",E76)),IFERROR(-VALUE(LEFT(E76,FIND("º",SUBSTITUTE(E76,"°","º"))-1)),-1),IF(LEFT(E76,6)="TÉRREO",0,IFERROR(VALUE(LEFT(E76,FIND("º",SUBSTITUTE(E76,"°","º"))-1)),""))))</f>
        <v>0</v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2666</v>
      </c>
      <c r="S76" s="4" t="s">
        <v>165</v>
      </c>
      <c r="T76" s="4" t="s">
        <v>2667</v>
      </c>
      <c r="U76" s="4" t="s">
        <v>2486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0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10645736</v>
      </c>
      <c r="C77" s="4" t="s">
        <v>2494</v>
      </c>
      <c r="D77" s="4" t="s">
        <v>2668</v>
      </c>
      <c r="E77" s="4" t="s">
        <v>2472</v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16</v>
      </c>
      <c r="N77" s="2" t="n">
        <f aca="false">IF(E77="","",IF(ISNUMBER(SEARCH("SUBSOLO",E77)),IFERROR(-VALUE(LEFT(E77,FIND("º",SUBSTITUTE(E77,"°","º"))-1)),-1),IF(LEFT(E77,6)="TÉRREO",0,IFERROR(VALUE(LEFT(E77,FIND("º",SUBSTITUTE(E77,"°","º"))-1)),""))))</f>
        <v>0</v>
      </c>
      <c r="O77" s="2" t="str">
        <f aca="false">IF(OR(F77="",G77=""),"",IF(G77&lt;='RETRATO 2027'!$K$5,"CONCLUÍDA",IF(F77&lt;='RETRATO 2027'!$K$5,"EM ANDAMENTO","A INICIAR")))</f>
        <v>CONCLUÍDA</v>
      </c>
      <c r="R77" s="4" t="s">
        <v>77</v>
      </c>
      <c r="S77" s="4" t="s">
        <v>173</v>
      </c>
      <c r="T77" s="4" t="s">
        <v>2669</v>
      </c>
      <c r="U77" s="4" t="s">
        <v>2486</v>
      </c>
      <c r="V77" s="2" t="n">
        <f aca="false">IF(R77="","",COUNTIF($C$5:$C$6004,R77))</f>
        <v>4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1</v>
      </c>
      <c r="Y77" s="2" t="n">
        <f aca="false">IF(R77="","",IF(COUNTIFS($C$5:$C$6004,R77,$O$5:$O$6004,"CONCLUÍDA",$N$5:$N$6004,"&gt;=-99")=0,"",_xlfn.MAXIFS($N$5:$N$6004,$C$5:$C$6004,R77,$O$5:$O$6004,"CONCLUÍDA")))</f>
        <v>2</v>
      </c>
      <c r="Z77" s="2" t="n">
        <f aca="false">IF(R77="","",IF(COUNTIFS($C$5:$C$6004,R77,$O$5:$O$6004,"EM ANDAMENTO",$N$5:$N$6004,"&gt;=-99")=0,"",_xlfn.MAXIFS($N$5:$N$6004,$C$5:$C$6004,R77,$O$5:$O$6004,"EM ANDAMENTO")))</f>
        <v>0</v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10645737</v>
      </c>
      <c r="C78" s="4" t="s">
        <v>2494</v>
      </c>
      <c r="D78" s="4" t="s">
        <v>2670</v>
      </c>
      <c r="E78" s="4" t="s">
        <v>2472</v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16</v>
      </c>
      <c r="N78" s="2" t="n">
        <f aca="false">IF(E78="","",IF(ISNUMBER(SEARCH("SUBSOLO",E78)),IFERROR(-VALUE(LEFT(E78,FIND("º",SUBSTITUTE(E78,"°","º"))-1)),-1),IF(LEFT(E78,6)="TÉRREO",0,IFERROR(VALUE(LEFT(E78,FIND("º",SUBSTITUTE(E78,"°","º"))-1)),""))))</f>
        <v>0</v>
      </c>
      <c r="O78" s="2" t="str">
        <f aca="false">IF(OR(F78="",G78=""),"",IF(G78&lt;='RETRATO 2027'!$K$5,"CONCLUÍDA",IF(F78&lt;='RETRATO 2027'!$K$5,"EM ANDAMENTO","A INICIAR")))</f>
        <v>CONCLUÍDA</v>
      </c>
      <c r="R78" s="4" t="s">
        <v>172</v>
      </c>
      <c r="S78" s="4" t="s">
        <v>170</v>
      </c>
      <c r="T78" s="4" t="s">
        <v>2671</v>
      </c>
      <c r="U78" s="4" t="s">
        <v>2471</v>
      </c>
      <c r="V78" s="2" t="n">
        <f aca="false">IF(R78="","",COUNTIF($C$5:$C$6004,R78))</f>
        <v>38</v>
      </c>
      <c r="W78" s="2" t="n">
        <f aca="false">IF(R78="","",COUNTIFS($C$5:$C$6004,R78,$O$5:$O$6004,"CONCLUÍDA"))</f>
        <v>38</v>
      </c>
      <c r="X78" s="2" t="n">
        <f aca="false">IF(R78="","",COUNTIFS($C$5:$C$6004,R78,$O$5:$O$6004,"EM ANDAMENTO"))</f>
        <v>0</v>
      </c>
      <c r="Y78" s="2" t="n">
        <f aca="false">IF(R78="","",IF(COUNTIFS($C$5:$C$6004,R78,$O$5:$O$6004,"CONCLUÍDA",$N$5:$N$6004,"&gt;=-99")=0,"",_xlfn.MAXIFS($N$5:$N$6004,$C$5:$C$6004,R78,$O$5:$O$6004,"CONCLUÍDA")))</f>
        <v>3</v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Impermeabilização: concluído</v>
      </c>
    </row>
    <row r="79" customFormat="false" ht="15" hidden="false" customHeight="false" outlineLevel="0" collapsed="false">
      <c r="B79" s="4" t="n">
        <v>10645738</v>
      </c>
      <c r="C79" s="4" t="s">
        <v>2494</v>
      </c>
      <c r="D79" s="4" t="s">
        <v>2672</v>
      </c>
      <c r="E79" s="4" t="s">
        <v>2472</v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16</v>
      </c>
      <c r="N79" s="2" t="n">
        <f aca="false">IF(E79="","",IF(ISNUMBER(SEARCH("SUBSOLO",E79)),IFERROR(-VALUE(LEFT(E79,FIND("º",SUBSTITUTE(E79,"°","º"))-1)),-1),IF(LEFT(E79,6)="TÉRREO",0,IFERROR(VALUE(LEFT(E79,FIND("º",SUBSTITUTE(E79,"°","º"))-1)),""))))</f>
        <v>0</v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2673</v>
      </c>
      <c r="S79" s="4" t="s">
        <v>175</v>
      </c>
      <c r="T79" s="4" t="s">
        <v>2674</v>
      </c>
      <c r="U79" s="4" t="s">
        <v>2471</v>
      </c>
      <c r="V79" s="2" t="n">
        <f aca="false">IF(R79="","",COUNTIF($C$5:$C$6004,R79))</f>
        <v>27</v>
      </c>
      <c r="W79" s="2" t="n">
        <f aca="false">IF(R79="","",COUNTIFS($C$5:$C$6004,R79,$O$5:$O$6004,"CONCLUÍDA"))</f>
        <v>27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25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Distribuição hidrossanitária: concluído</v>
      </c>
    </row>
    <row r="80" customFormat="false" ht="15" hidden="false" customHeight="false" outlineLevel="0" collapsed="false">
      <c r="B80" s="4" t="n">
        <v>10645739</v>
      </c>
      <c r="C80" s="4" t="s">
        <v>2494</v>
      </c>
      <c r="D80" s="4" t="s">
        <v>2675</v>
      </c>
      <c r="E80" s="4" t="s">
        <v>2472</v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16</v>
      </c>
      <c r="N80" s="2" t="n">
        <f aca="false">IF(E80="","",IF(ISNUMBER(SEARCH("SUBSOLO",E80)),IFERROR(-VALUE(LEFT(E80,FIND("º",SUBSTITUTE(E80,"°","º"))-1)),-1),IF(LEFT(E80,6)="TÉRREO",0,IFERROR(VALUE(LEFT(E80,FIND("º",SUBSTITUTE(E80,"°","º"))-1)),""))))</f>
        <v>0</v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2676</v>
      </c>
      <c r="S80" s="4" t="s">
        <v>175</v>
      </c>
      <c r="T80" s="4" t="s">
        <v>2677</v>
      </c>
      <c r="U80" s="4" t="s">
        <v>2471</v>
      </c>
      <c r="V80" s="2" t="n">
        <f aca="false">IF(R80="","",COUNTIF($C$5:$C$6004,R80))</f>
        <v>27</v>
      </c>
      <c r="W80" s="2" t="n">
        <f aca="false">IF(R80="","",COUNTIFS($C$5:$C$6004,R80,$O$5:$O$6004,"CONCLUÍDA"))</f>
        <v>27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27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Gás: concluído</v>
      </c>
    </row>
    <row r="81" customFormat="false" ht="15" hidden="false" customHeight="false" outlineLevel="0" collapsed="false">
      <c r="B81" s="4" t="n">
        <v>10645740</v>
      </c>
      <c r="C81" s="4" t="s">
        <v>2494</v>
      </c>
      <c r="D81" s="4" t="s">
        <v>2678</v>
      </c>
      <c r="E81" s="4" t="s">
        <v>2472</v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16</v>
      </c>
      <c r="N81" s="2" t="n">
        <f aca="false">IF(E81="","",IF(ISNUMBER(SEARCH("SUBSOLO",E81)),IFERROR(-VALUE(LEFT(E81,FIND("º",SUBSTITUTE(E81,"°","º"))-1)),-1),IF(LEFT(E81,6)="TÉRREO",0,IFERROR(VALUE(LEFT(E81,FIND("º",SUBSTITUTE(E81,"°","º"))-1)),""))))</f>
        <v>0</v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2679</v>
      </c>
      <c r="S81" s="4" t="s">
        <v>168</v>
      </c>
      <c r="T81" s="4" t="s">
        <v>2680</v>
      </c>
      <c r="U81" s="4" t="s">
        <v>2486</v>
      </c>
      <c r="V81" s="2" t="n">
        <f aca="false">IF(R81="","",COUNTIF($C$5:$C$6004,R81))</f>
        <v>1</v>
      </c>
      <c r="W81" s="2" t="n">
        <f aca="false">IF(R81="","",COUNTIFS($C$5:$C$6004,R81,$O$5:$O$6004,"CONCLUÍDA"))</f>
        <v>1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10645741</v>
      </c>
      <c r="C82" s="4" t="s">
        <v>2494</v>
      </c>
      <c r="D82" s="4" t="s">
        <v>2681</v>
      </c>
      <c r="E82" s="4" t="s">
        <v>2472</v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16</v>
      </c>
      <c r="N82" s="2" t="n">
        <f aca="false">IF(E82="","",IF(ISNUMBER(SEARCH("SUBSOLO",E82)),IFERROR(-VALUE(LEFT(E82,FIND("º",SUBSTITUTE(E82,"°","º"))-1)),-1),IF(LEFT(E82,6)="TÉRREO",0,IFERROR(VALUE(LEFT(E82,FIND("º",SUBSTITUTE(E82,"°","º"))-1)),""))))</f>
        <v>0</v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2682</v>
      </c>
      <c r="S82" s="4" t="s">
        <v>175</v>
      </c>
      <c r="T82" s="4" t="s">
        <v>2683</v>
      </c>
      <c r="U82" s="4" t="s">
        <v>2486</v>
      </c>
      <c r="V82" s="2" t="n">
        <f aca="false">IF(R82="","",COUNTIF($C$5:$C$6004,R82))</f>
        <v>1</v>
      </c>
      <c r="W82" s="2" t="n">
        <f aca="false">IF(R82="","",COUNTIFS($C$5:$C$6004,R82,$O$5:$O$6004,"CONCLUÍDA"))</f>
        <v>1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10645742</v>
      </c>
      <c r="C83" s="4" t="s">
        <v>2494</v>
      </c>
      <c r="D83" s="4" t="s">
        <v>2684</v>
      </c>
      <c r="E83" s="4" t="s">
        <v>2472</v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16</v>
      </c>
      <c r="N83" s="2" t="n">
        <f aca="false">IF(E83="","",IF(ISNUMBER(SEARCH("SUBSOLO",E83)),IFERROR(-VALUE(LEFT(E83,FIND("º",SUBSTITUTE(E83,"°","º"))-1)),-1),IF(LEFT(E83,6)="TÉRREO",0,IFERROR(VALUE(LEFT(E83,FIND("º",SUBSTITUTE(E83,"°","º"))-1)),""))))</f>
        <v>0</v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2685</v>
      </c>
      <c r="S83" s="4" t="s">
        <v>210</v>
      </c>
      <c r="T83" s="4" t="s">
        <v>2686</v>
      </c>
      <c r="U83" s="4" t="s">
        <v>2471</v>
      </c>
      <c r="V83" s="2" t="n">
        <f aca="false">IF(R83="","",COUNTIF($C$5:$C$6004,R83))</f>
        <v>3</v>
      </c>
      <c r="W83" s="2" t="n">
        <f aca="false">IF(R83="","",COUNTIFS($C$5:$C$6004,R83,$O$5:$O$6004,"CONCLUÍDA"))</f>
        <v>3</v>
      </c>
      <c r="X83" s="2" t="n">
        <f aca="false">IF(R83="","",COUNTIFS($C$5:$C$6004,R83,$O$5:$O$6004,"EM ANDAMENTO"))</f>
        <v>0</v>
      </c>
      <c r="Y83" s="2" t="str">
        <f aca="false">IF(R83="","",IF(COUNTIFS($C$5:$C$6004,R83,$O$5:$O$6004,"CONCLUÍDA",$N$5:$N$6004,"&gt;=-99")=0,"",_xlfn.MAXIFS($N$5:$N$6004,$C$5:$C$6004,R83,$O$5:$O$6004,"CONCLUÍDA")))</f>
        <v/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Fachada posterior - F1 (a): concluído</v>
      </c>
    </row>
    <row r="84" customFormat="false" ht="15" hidden="false" customHeight="false" outlineLevel="0" collapsed="false">
      <c r="B84" s="4" t="n">
        <v>10645753</v>
      </c>
      <c r="C84" s="4" t="s">
        <v>2494</v>
      </c>
      <c r="D84" s="4" t="s">
        <v>2687</v>
      </c>
      <c r="E84" s="4" t="s">
        <v>2472</v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 t="str">
        <f aca="false">IF(C84="","",IFERROR(INDEX($S$5:$S$304,MATCH(C84,$R$5:$R$304,0))&amp;"","?"))</f>
        <v>16</v>
      </c>
      <c r="N84" s="2" t="n">
        <f aca="false">IF(E84="","",IF(ISNUMBER(SEARCH("SUBSOLO",E84)),IFERROR(-VALUE(LEFT(E84,FIND("º",SUBSTITUTE(E84,"°","º"))-1)),-1),IF(LEFT(E84,6)="TÉRREO",0,IFERROR(VALUE(LEFT(E84,FIND("º",SUBSTITUTE(E84,"°","º"))-1)),""))))</f>
        <v>0</v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2688</v>
      </c>
      <c r="S84" s="4" t="s">
        <v>173</v>
      </c>
      <c r="T84" s="4" t="s">
        <v>2689</v>
      </c>
      <c r="U84" s="4" t="s">
        <v>2486</v>
      </c>
      <c r="V84" s="2" t="n">
        <f aca="false">IF(R84="","",COUNTIF($C$5:$C$6004,R84))</f>
        <v>1</v>
      </c>
      <c r="W84" s="2" t="n">
        <f aca="false">IF(R84="","",COUNTIFS($C$5:$C$6004,R84,$O$5:$O$6004,"CONCLUÍDA"))</f>
        <v>1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0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10645754</v>
      </c>
      <c r="C85" s="4" t="s">
        <v>2494</v>
      </c>
      <c r="D85" s="4" t="s">
        <v>2690</v>
      </c>
      <c r="E85" s="4" t="s">
        <v>2472</v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 t="str">
        <f aca="false">IF(C85="","",IFERROR(INDEX($S$5:$S$304,MATCH(C85,$R$5:$R$304,0))&amp;"","?"))</f>
        <v>16</v>
      </c>
      <c r="N85" s="2" t="n">
        <f aca="false">IF(E85="","",IF(ISNUMBER(SEARCH("SUBSOLO",E85)),IFERROR(-VALUE(LEFT(E85,FIND("º",SUBSTITUTE(E85,"°","º"))-1)),-1),IF(LEFT(E85,6)="TÉRREO",0,IFERROR(VALUE(LEFT(E85,FIND("º",SUBSTITUTE(E85,"°","º"))-1)),""))))</f>
        <v>0</v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2691</v>
      </c>
      <c r="S85" s="4" t="s">
        <v>175</v>
      </c>
      <c r="T85" s="4" t="s">
        <v>2692</v>
      </c>
      <c r="U85" s="4" t="s">
        <v>2471</v>
      </c>
      <c r="V85" s="2" t="n">
        <f aca="false">IF(R85="","",COUNTIF($C$5:$C$6004,R85))</f>
        <v>27</v>
      </c>
      <c r="W85" s="2" t="n">
        <f aca="false">IF(R85="","",COUNTIFS($C$5:$C$6004,R85,$O$5:$O$6004,"CONCLUÍDA"))</f>
        <v>26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25</v>
      </c>
      <c r="Z85" s="2" t="n">
        <f aca="false">IF(R85="","",IF(COUNTIFS($C$5:$C$6004,R85,$O$5:$O$6004,"EM ANDAMENTO",$N$5:$N$6004,"&gt;=-99")=0,"",_xlfn.MAXIFS($N$5:$N$6004,$C$5:$C$6004,R85,$O$5:$O$6004,"EM ANDAMENTO")))</f>
        <v>26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Shaft interno inst. hidraúlicas: até 25º pav., executando 26º pav.</v>
      </c>
    </row>
    <row r="86" customFormat="false" ht="15" hidden="false" customHeight="false" outlineLevel="0" collapsed="false">
      <c r="B86" s="4" t="n">
        <v>10712431</v>
      </c>
      <c r="C86" s="4" t="s">
        <v>2494</v>
      </c>
      <c r="D86" s="4" t="s">
        <v>2693</v>
      </c>
      <c r="E86" s="4" t="s">
        <v>2472</v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 t="str">
        <f aca="false">IF(C86="","",IFERROR(INDEX($S$5:$S$304,MATCH(C86,$R$5:$R$304,0))&amp;"","?"))</f>
        <v>16</v>
      </c>
      <c r="N86" s="2" t="n">
        <f aca="false">IF(E86="","",IF(ISNUMBER(SEARCH("SUBSOLO",E86)),IFERROR(-VALUE(LEFT(E86,FIND("º",SUBSTITUTE(E86,"°","º"))-1)),-1),IF(LEFT(E86,6)="TÉRREO",0,IFERROR(VALUE(LEFT(E86,FIND("º",SUBSTITUTE(E86,"°","º"))-1)),""))))</f>
        <v>0</v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2694</v>
      </c>
      <c r="S86" s="4" t="s">
        <v>179</v>
      </c>
      <c r="T86" s="4" t="s">
        <v>2695</v>
      </c>
      <c r="U86" s="4" t="s">
        <v>2471</v>
      </c>
      <c r="V86" s="2" t="n">
        <f aca="false">IF(R86="","",COUNTIF($C$5:$C$6004,R86))</f>
        <v>30</v>
      </c>
      <c r="W86" s="2" t="n">
        <f aca="false">IF(R86="","",COUNTIFS($C$5:$C$6004,R86,$O$5:$O$6004,"CONCLUÍDA"))</f>
        <v>30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27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>Prumada de incêndio: concluído</v>
      </c>
    </row>
    <row r="87" customFormat="false" ht="15" hidden="false" customHeight="false" outlineLevel="0" collapsed="false">
      <c r="B87" s="4" t="n">
        <v>10712468</v>
      </c>
      <c r="C87" s="4" t="s">
        <v>2494</v>
      </c>
      <c r="D87" s="4" t="s">
        <v>2696</v>
      </c>
      <c r="E87" s="4" t="s">
        <v>2472</v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16</v>
      </c>
      <c r="N87" s="2" t="n">
        <f aca="false">IF(E87="","",IF(ISNUMBER(SEARCH("SUBSOLO",E87)),IFERROR(-VALUE(LEFT(E87,FIND("º",SUBSTITUTE(E87,"°","º"))-1)),-1),IF(LEFT(E87,6)="TÉRREO",0,IFERROR(VALUE(LEFT(E87,FIND("º",SUBSTITUTE(E87,"°","º"))-1)),""))))</f>
        <v>0</v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2697</v>
      </c>
      <c r="S87" s="4" t="s">
        <v>188</v>
      </c>
      <c r="T87" s="4" t="s">
        <v>2698</v>
      </c>
      <c r="U87" s="4" t="s">
        <v>2471</v>
      </c>
      <c r="V87" s="2" t="n">
        <f aca="false">IF(R87="","",COUNTIF($C$5:$C$6004,R87))</f>
        <v>28</v>
      </c>
      <c r="W87" s="2" t="n">
        <f aca="false">IF(R87="","",COUNTIFS($C$5:$C$6004,R87,$O$5:$O$6004,"CONCLUÍDA"))</f>
        <v>28</v>
      </c>
      <c r="X87" s="2" t="n">
        <f aca="false">IF(R87="","",COUNTIFS($C$5:$C$6004,R87,$O$5:$O$6004,"EM ANDAMENTO"))</f>
        <v>0</v>
      </c>
      <c r="Y87" s="2" t="n">
        <f aca="false">IF(R87="","",IF(COUNTIFS($C$5:$C$6004,R87,$O$5:$O$6004,"CONCLUÍDA",$N$5:$N$6004,"&gt;=-99")=0,"",_xlfn.MAXIFS($N$5:$N$6004,$C$5:$C$6004,R87,$O$5:$O$6004,"CONCLUÍDA")))</f>
        <v>27</v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Contramarco: concluído</v>
      </c>
    </row>
    <row r="88" customFormat="false" ht="15" hidden="false" customHeight="false" outlineLevel="0" collapsed="false">
      <c r="B88" s="4" t="n">
        <v>22146026</v>
      </c>
      <c r="C88" s="4" t="s">
        <v>2499</v>
      </c>
      <c r="D88" s="4" t="s">
        <v>448</v>
      </c>
      <c r="E88" s="4" t="s">
        <v>2493</v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17</v>
      </c>
      <c r="N88" s="2" t="n">
        <f aca="false">IF(E88="","",IF(ISNUMBER(SEARCH("SUBSOLO",E88)),IFERROR(-VALUE(LEFT(E88,FIND("º",SUBSTITUTE(E88,"°","º"))-1)),-1),IF(LEFT(E88,6)="TÉRREO",0,IFERROR(VALUE(LEFT(E88,FIND("º",SUBSTITUTE(E88,"°","º"))-1)),""))))</f>
        <v>3</v>
      </c>
      <c r="O88" s="2" t="str">
        <f aca="false">IF(OR(F88="",G88=""),"",IF(G88&lt;='RETRATO 2027'!$K$5,"CONCLUÍDA",IF(F88&lt;='RETRATO 2027'!$K$5,"EM ANDAMENTO","A INICIAR")))</f>
        <v>CONCLUÍDA</v>
      </c>
      <c r="R88" s="4" t="s">
        <v>178</v>
      </c>
      <c r="S88" s="4" t="s">
        <v>175</v>
      </c>
      <c r="T88" s="4" t="s">
        <v>2699</v>
      </c>
      <c r="U88" s="4" t="s">
        <v>2486</v>
      </c>
      <c r="V88" s="2" t="n">
        <f aca="false">IF(R88="","",COUNTIF($C$5:$C$6004,R88))</f>
        <v>4</v>
      </c>
      <c r="W88" s="2" t="n">
        <f aca="false">IF(R88="","",COUNTIFS($C$5:$C$6004,R88,$O$5:$O$6004,"CONCLUÍDA"))</f>
        <v>2</v>
      </c>
      <c r="X88" s="2" t="n">
        <f aca="false">IF(R88="","",COUNTIFS($C$5:$C$6004,R88,$O$5:$O$6004,"EM ANDAMENTO"))</f>
        <v>1</v>
      </c>
      <c r="Y88" s="2" t="n">
        <f aca="false">IF(R88="","",IF(COUNTIFS($C$5:$C$6004,R88,$O$5:$O$6004,"CONCLUÍDA",$N$5:$N$6004,"&gt;=-99")=0,"",_xlfn.MAXIFS($N$5:$N$6004,$C$5:$C$6004,R88,$O$5:$O$6004,"CONCLUÍDA")))</f>
        <v>2</v>
      </c>
      <c r="Z88" s="2" t="n">
        <f aca="false">IF(R88="","",IF(COUNTIFS($C$5:$C$6004,R88,$O$5:$O$6004,"EM ANDAMENTO",$N$5:$N$6004,"&gt;=-99")=0,"",_xlfn.MAXIFS($N$5:$N$6004,$C$5:$C$6004,R88,$O$5:$O$6004,"EM ANDAMENTO")))</f>
        <v>0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13002004</v>
      </c>
      <c r="C89" s="4" t="s">
        <v>2499</v>
      </c>
      <c r="D89" s="4" t="s">
        <v>2700</v>
      </c>
      <c r="E89" s="4" t="s">
        <v>2493</v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17</v>
      </c>
      <c r="N89" s="2" t="n">
        <f aca="false">IF(E89="","",IF(ISNUMBER(SEARCH("SUBSOLO",E89)),IFERROR(-VALUE(LEFT(E89,FIND("º",SUBSTITUTE(E89,"°","º"))-1)),-1),IF(LEFT(E89,6)="TÉRREO",0,IFERROR(VALUE(LEFT(E89,FIND("º",SUBSTITUTE(E89,"°","º"))-1)),""))))</f>
        <v>3</v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2701</v>
      </c>
      <c r="S89" s="4" t="s">
        <v>173</v>
      </c>
      <c r="T89" s="4" t="s">
        <v>2702</v>
      </c>
      <c r="U89" s="4" t="s">
        <v>2471</v>
      </c>
      <c r="V89" s="2" t="n">
        <f aca="false">IF(R89="","",COUNTIF($C$5:$C$6004,R89))</f>
        <v>24</v>
      </c>
      <c r="W89" s="2" t="n">
        <f aca="false">IF(R89="","",COUNTIFS($C$5:$C$6004,R89,$O$5:$O$6004,"CONCLUÍDA"))</f>
        <v>24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27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Prumada elétrica infra: concluído</v>
      </c>
    </row>
    <row r="90" customFormat="false" ht="15" hidden="false" customHeight="false" outlineLevel="0" collapsed="false">
      <c r="B90" s="4" t="n">
        <v>13002005</v>
      </c>
      <c r="C90" s="4" t="s">
        <v>2499</v>
      </c>
      <c r="D90" s="4" t="s">
        <v>2703</v>
      </c>
      <c r="E90" s="4" t="s">
        <v>2493</v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17</v>
      </c>
      <c r="N90" s="2" t="n">
        <f aca="false">IF(E90="","",IF(ISNUMBER(SEARCH("SUBSOLO",E90)),IFERROR(-VALUE(LEFT(E90,FIND("º",SUBSTITUTE(E90,"°","º"))-1)),-1),IF(LEFT(E90,6)="TÉRREO",0,IFERROR(VALUE(LEFT(E90,FIND("º",SUBSTITUTE(E90,"°","º"))-1)),""))))</f>
        <v>3</v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2704</v>
      </c>
      <c r="S90" s="4" t="s">
        <v>168</v>
      </c>
      <c r="T90" s="4" t="s">
        <v>2705</v>
      </c>
      <c r="U90" s="4" t="s">
        <v>2486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0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13011751</v>
      </c>
      <c r="C91" s="4" t="s">
        <v>2499</v>
      </c>
      <c r="D91" s="4" t="s">
        <v>2706</v>
      </c>
      <c r="E91" s="4" t="s">
        <v>2493</v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17</v>
      </c>
      <c r="N91" s="2" t="n">
        <f aca="false">IF(E91="","",IF(ISNUMBER(SEARCH("SUBSOLO",E91)),IFERROR(-VALUE(LEFT(E91,FIND("º",SUBSTITUTE(E91,"°","º"))-1)),-1),IF(LEFT(E91,6)="TÉRREO",0,IFERROR(VALUE(LEFT(E91,FIND("º",SUBSTITUTE(E91,"°","º"))-1)),""))))</f>
        <v>3</v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2707</v>
      </c>
      <c r="S91" s="4" t="s">
        <v>173</v>
      </c>
      <c r="T91" s="4" t="s">
        <v>2708</v>
      </c>
      <c r="U91" s="4" t="s">
        <v>2486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0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13011752</v>
      </c>
      <c r="C92" s="4" t="s">
        <v>2499</v>
      </c>
      <c r="D92" s="4" t="s">
        <v>2709</v>
      </c>
      <c r="E92" s="4" t="s">
        <v>2493</v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17</v>
      </c>
      <c r="N92" s="2" t="n">
        <f aca="false">IF(E92="","",IF(ISNUMBER(SEARCH("SUBSOLO",E92)),IFERROR(-VALUE(LEFT(E92,FIND("º",SUBSTITUTE(E92,"°","º"))-1)),-1),IF(LEFT(E92,6)="TÉRREO",0,IFERROR(VALUE(LEFT(E92,FIND("º",SUBSTITUTE(E92,"°","º"))-1)),""))))</f>
        <v>3</v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2710</v>
      </c>
      <c r="S92" s="4" t="s">
        <v>175</v>
      </c>
      <c r="T92" s="4" t="s">
        <v>2711</v>
      </c>
      <c r="U92" s="4" t="s">
        <v>2486</v>
      </c>
      <c r="V92" s="2" t="n">
        <f aca="false">IF(R92="","",COUNTIF($C$5:$C$6004,R92))</f>
        <v>1</v>
      </c>
      <c r="W92" s="2" t="n">
        <f aca="false">IF(R92="","",COUNTIFS($C$5:$C$6004,R92,$O$5:$O$6004,"CONCLUÍDA"))</f>
        <v>1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0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 customFormat="false" ht="15" hidden="false" customHeight="false" outlineLevel="0" collapsed="false">
      <c r="B93" s="4" t="n">
        <v>13011753</v>
      </c>
      <c r="C93" s="4" t="s">
        <v>2499</v>
      </c>
      <c r="D93" s="4" t="s">
        <v>2712</v>
      </c>
      <c r="E93" s="4" t="s">
        <v>2493</v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17</v>
      </c>
      <c r="N93" s="2" t="n">
        <f aca="false">IF(E93="","",IF(ISNUMBER(SEARCH("SUBSOLO",E93)),IFERROR(-VALUE(LEFT(E93,FIND("º",SUBSTITUTE(E93,"°","º"))-1)),-1),IF(LEFT(E93,6)="TÉRREO",0,IFERROR(VALUE(LEFT(E93,FIND("º",SUBSTITUTE(E93,"°","º"))-1)),""))))</f>
        <v>3</v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2713</v>
      </c>
      <c r="S93" s="4" t="s">
        <v>168</v>
      </c>
      <c r="T93" s="4" t="s">
        <v>2714</v>
      </c>
      <c r="U93" s="4" t="s">
        <v>2471</v>
      </c>
      <c r="V93" s="2" t="n">
        <f aca="false">IF(R93="","",COUNTIF($C$5:$C$6004,R93))</f>
        <v>24</v>
      </c>
      <c r="W93" s="2" t="n">
        <f aca="false">IF(R93="","",COUNTIFS($C$5:$C$6004,R93,$O$5:$O$6004,"CONCLUÍDA"))</f>
        <v>24</v>
      </c>
      <c r="X93" s="2" t="n">
        <f aca="false">IF(R93="","",COUNTIFS($C$5:$C$6004,R93,$O$5:$O$6004,"EM ANDAMENTO"))</f>
        <v>0</v>
      </c>
      <c r="Y93" s="2" t="n">
        <f aca="false">IF(R93="","",IF(COUNTIFS($C$5:$C$6004,R93,$O$5:$O$6004,"CONCLUÍDA",$N$5:$N$6004,"&gt;=-99")=0,"",_xlfn.MAXIFS($N$5:$N$6004,$C$5:$C$6004,R93,$O$5:$O$6004,"CONCLUÍDA")))</f>
        <v>27</v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Encunhamento: concluído</v>
      </c>
    </row>
    <row r="94" customFormat="false" ht="15" hidden="false" customHeight="false" outlineLevel="0" collapsed="false">
      <c r="B94" s="4" t="n">
        <v>13011754</v>
      </c>
      <c r="C94" s="4" t="s">
        <v>2499</v>
      </c>
      <c r="D94" s="4" t="s">
        <v>2715</v>
      </c>
      <c r="E94" s="4" t="s">
        <v>2493</v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17</v>
      </c>
      <c r="N94" s="2" t="n">
        <f aca="false">IF(E94="","",IF(ISNUMBER(SEARCH("SUBSOLO",E94)),IFERROR(-VALUE(LEFT(E94,FIND("º",SUBSTITUTE(E94,"°","º"))-1)),-1),IF(LEFT(E94,6)="TÉRREO",0,IFERROR(VALUE(LEFT(E94,FIND("º",SUBSTITUTE(E94,"°","º"))-1)),""))))</f>
        <v>3</v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2716</v>
      </c>
      <c r="S94" s="4" t="s">
        <v>173</v>
      </c>
      <c r="T94" s="4" t="s">
        <v>2717</v>
      </c>
      <c r="U94" s="4" t="s">
        <v>2486</v>
      </c>
      <c r="V94" s="2" t="n">
        <f aca="false">IF(R94="","",COUNTIF($C$5:$C$6004,R94))</f>
        <v>1</v>
      </c>
      <c r="W94" s="2" t="n">
        <f aca="false">IF(R94="","",COUNTIFS($C$5:$C$6004,R94,$O$5:$O$6004,"CONCLUÍDA"))</f>
        <v>1</v>
      </c>
      <c r="X94" s="2" t="n">
        <f aca="false">IF(R94="","",COUNTIFS($C$5:$C$6004,R94,$O$5:$O$6004,"EM ANDAMENTO"))</f>
        <v>0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13011755</v>
      </c>
      <c r="C95" s="4" t="s">
        <v>2499</v>
      </c>
      <c r="D95" s="4" t="s">
        <v>2718</v>
      </c>
      <c r="E95" s="4" t="s">
        <v>2493</v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17</v>
      </c>
      <c r="N95" s="2" t="n">
        <f aca="false">IF(E95="","",IF(ISNUMBER(SEARCH("SUBSOLO",E95)),IFERROR(-VALUE(LEFT(E95,FIND("º",SUBSTITUTE(E95,"°","º"))-1)),-1),IF(LEFT(E95,6)="TÉRREO",0,IFERROR(VALUE(LEFT(E95,FIND("º",SUBSTITUTE(E95,"°","º"))-1)),""))))</f>
        <v>3</v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2719</v>
      </c>
      <c r="S95" s="4" t="s">
        <v>188</v>
      </c>
      <c r="T95" s="4" t="s">
        <v>2720</v>
      </c>
      <c r="U95" s="4" t="s">
        <v>2471</v>
      </c>
      <c r="V95" s="2" t="n">
        <f aca="false">IF(R95="","",COUNTIF($C$5:$C$6004,R95))</f>
        <v>23</v>
      </c>
      <c r="W95" s="2" t="n">
        <f aca="false">IF(R95="","",COUNTIFS($C$5:$C$6004,R95,$O$5:$O$6004,"CONCLUÍDA"))</f>
        <v>23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26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Espala esquadria de aluminio: concluído</v>
      </c>
    </row>
    <row r="96" customFormat="false" ht="15" hidden="false" customHeight="false" outlineLevel="0" collapsed="false">
      <c r="B96" s="4" t="n">
        <v>13011756</v>
      </c>
      <c r="C96" s="4" t="s">
        <v>2499</v>
      </c>
      <c r="D96" s="4" t="s">
        <v>2721</v>
      </c>
      <c r="E96" s="4" t="s">
        <v>2493</v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17</v>
      </c>
      <c r="N96" s="2" t="n">
        <f aca="false">IF(E96="","",IF(ISNUMBER(SEARCH("SUBSOLO",E96)),IFERROR(-VALUE(LEFT(E96,FIND("º",SUBSTITUTE(E96,"°","º"))-1)),-1),IF(LEFT(E96,6)="TÉRREO",0,IFERROR(VALUE(LEFT(E96,FIND("º",SUBSTITUTE(E96,"°","º"))-1)),""))))</f>
        <v>3</v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2722</v>
      </c>
      <c r="S96" s="4" t="s">
        <v>210</v>
      </c>
      <c r="T96" s="4" t="s">
        <v>2723</v>
      </c>
      <c r="U96" s="4" t="s">
        <v>2471</v>
      </c>
      <c r="V96" s="2" t="n">
        <f aca="false">IF(R96="","",COUNTIF($C$5:$C$6004,R96))</f>
        <v>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Fachada jairo - F1 (b): concluído</v>
      </c>
    </row>
    <row r="97" customFormat="false" ht="15" hidden="false" customHeight="false" outlineLevel="0" collapsed="false">
      <c r="B97" s="4" t="n">
        <v>13011757</v>
      </c>
      <c r="C97" s="4" t="s">
        <v>2499</v>
      </c>
      <c r="D97" s="4" t="s">
        <v>2724</v>
      </c>
      <c r="E97" s="4" t="s">
        <v>2493</v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17</v>
      </c>
      <c r="N97" s="2" t="n">
        <f aca="false">IF(E97="","",IF(ISNUMBER(SEARCH("SUBSOLO",E97)),IFERROR(-VALUE(LEFT(E97,FIND("º",SUBSTITUTE(E97,"°","º"))-1)),-1),IF(LEFT(E97,6)="TÉRREO",0,IFERROR(VALUE(LEFT(E97,FIND("º",SUBSTITUTE(E97,"°","º"))-1)),""))))</f>
        <v>3</v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2725</v>
      </c>
      <c r="S97" s="4" t="s">
        <v>173</v>
      </c>
      <c r="T97" s="4" t="s">
        <v>2726</v>
      </c>
      <c r="U97" s="4" t="s">
        <v>2486</v>
      </c>
      <c r="V97" s="2" t="n">
        <f aca="false">IF(R97="","",COUNTIF($C$5:$C$6004,R97))</f>
        <v>1</v>
      </c>
      <c r="W97" s="2" t="n">
        <f aca="false">IF(R97="","",COUNTIFS($C$5:$C$6004,R97,$O$5:$O$6004,"CONCLUÍDA"))</f>
        <v>1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0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13011758</v>
      </c>
      <c r="C98" s="4" t="s">
        <v>2499</v>
      </c>
      <c r="D98" s="4" t="s">
        <v>2727</v>
      </c>
      <c r="E98" s="4" t="s">
        <v>2493</v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17</v>
      </c>
      <c r="N98" s="2" t="n">
        <f aca="false">IF(E98="","",IF(ISNUMBER(SEARCH("SUBSOLO",E98)),IFERROR(-VALUE(LEFT(E98,FIND("º",SUBSTITUTE(E98,"°","º"))-1)),-1),IF(LEFT(E98,6)="TÉRREO",0,IFERROR(VALUE(LEFT(E98,FIND("º",SUBSTITUTE(E98,"°","º"))-1)),""))))</f>
        <v>3</v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2728</v>
      </c>
      <c r="S98" s="4" t="s">
        <v>175</v>
      </c>
      <c r="T98" s="4" t="s">
        <v>2729</v>
      </c>
      <c r="U98" s="4" t="s">
        <v>2486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0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13011759</v>
      </c>
      <c r="C99" s="4" t="s">
        <v>2499</v>
      </c>
      <c r="D99" s="4" t="s">
        <v>2730</v>
      </c>
      <c r="E99" s="4" t="s">
        <v>2493</v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17</v>
      </c>
      <c r="N99" s="2" t="n">
        <f aca="false">IF(E99="","",IF(ISNUMBER(SEARCH("SUBSOLO",E99)),IFERROR(-VALUE(LEFT(E99,FIND("º",SUBSTITUTE(E99,"°","º"))-1)),-1),IF(LEFT(E99,6)="TÉRREO",0,IFERROR(VALUE(LEFT(E99,FIND("º",SUBSTITUTE(E99,"°","º"))-1)),""))))</f>
        <v>3</v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2731</v>
      </c>
      <c r="S99" s="4" t="s">
        <v>170</v>
      </c>
      <c r="T99" s="4" t="s">
        <v>2732</v>
      </c>
      <c r="U99" s="4" t="s">
        <v>2471</v>
      </c>
      <c r="V99" s="2" t="n">
        <f aca="false">IF(R99="","",COUNTIF($C$5:$C$6004,R99))</f>
        <v>25</v>
      </c>
      <c r="W99" s="2" t="n">
        <f aca="false">IF(R99="","",COUNTIFS($C$5:$C$6004,R99,$O$5:$O$6004,"CONCLUÍDA"))</f>
        <v>23</v>
      </c>
      <c r="X99" s="2" t="n">
        <f aca="false">IF(R99="","",COUNTIFS($C$5:$C$6004,R99,$O$5:$O$6004,"EM ANDAMENTO"))</f>
        <v>1</v>
      </c>
      <c r="Y99" s="2" t="n">
        <f aca="false">IF(R99="","",IF(COUNTIFS($C$5:$C$6004,R99,$O$5:$O$6004,"CONCLUÍDA",$N$5:$N$6004,"&gt;=-99")=0,"",_xlfn.MAXIFS($N$5:$N$6004,$C$5:$C$6004,R99,$O$5:$O$6004,"CONCLUÍDA")))</f>
        <v>24</v>
      </c>
      <c r="Z99" s="2" t="n">
        <f aca="false">IF(R99="","",IF(COUNTIFS($C$5:$C$6004,R99,$O$5:$O$6004,"EM ANDAMENTO",$N$5:$N$6004,"&gt;=-99")=0,"",_xlfn.MAXIFS($N$5:$N$6004,$C$5:$C$6004,R99,$O$5:$O$6004,"EM ANDAMENTO")))</f>
        <v>25</v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>Impermeabilização interna: até 24º pav., executando 25º pav.</v>
      </c>
    </row>
    <row r="100" customFormat="false" ht="15" hidden="false" customHeight="false" outlineLevel="0" collapsed="false">
      <c r="B100" s="4" t="n">
        <v>13011798</v>
      </c>
      <c r="C100" s="4" t="s">
        <v>2499</v>
      </c>
      <c r="D100" s="4" t="s">
        <v>2733</v>
      </c>
      <c r="E100" s="4" t="s">
        <v>2493</v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17</v>
      </c>
      <c r="N100" s="2" t="n">
        <f aca="false">IF(E100="","",IF(ISNUMBER(SEARCH("SUBSOLO",E100)),IFERROR(-VALUE(LEFT(E100,FIND("º",SUBSTITUTE(E100,"°","º"))-1)),-1),IF(LEFT(E100,6)="TÉRREO",0,IFERROR(VALUE(LEFT(E100,FIND("º",SUBSTITUTE(E100,"°","º"))-1)),""))))</f>
        <v>3</v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2734</v>
      </c>
      <c r="S100" s="4" t="s">
        <v>168</v>
      </c>
      <c r="T100" s="4" t="s">
        <v>1506</v>
      </c>
      <c r="U100" s="4" t="s">
        <v>2471</v>
      </c>
      <c r="V100" s="2" t="n">
        <f aca="false">IF(R100="","",COUNTIF($C$5:$C$6004,R100))</f>
        <v>24</v>
      </c>
      <c r="W100" s="2" t="n">
        <f aca="false">IF(R100="","",COUNTIFS($C$5:$C$6004,R100,$O$5:$O$6004,"CONCLUÍDA"))</f>
        <v>21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24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Tratamento acústico: até 24º pav.</v>
      </c>
    </row>
    <row r="101" customFormat="false" ht="15" hidden="false" customHeight="false" outlineLevel="0" collapsed="false">
      <c r="B101" s="4" t="n">
        <v>13011799</v>
      </c>
      <c r="C101" s="4" t="s">
        <v>2499</v>
      </c>
      <c r="D101" s="4" t="s">
        <v>2735</v>
      </c>
      <c r="E101" s="4" t="s">
        <v>2493</v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17</v>
      </c>
      <c r="N101" s="2" t="n">
        <f aca="false">IF(E101="","",IF(ISNUMBER(SEARCH("SUBSOLO",E101)),IFERROR(-VALUE(LEFT(E101,FIND("º",SUBSTITUTE(E101,"°","º"))-1)),-1),IF(LEFT(E101,6)="TÉRREO",0,IFERROR(VALUE(LEFT(E101,FIND("º",SUBSTITUTE(E101,"°","º"))-1)),""))))</f>
        <v>3</v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2736</v>
      </c>
      <c r="S101" s="4" t="s">
        <v>210</v>
      </c>
      <c r="T101" s="4" t="s">
        <v>2737</v>
      </c>
      <c r="U101" s="4" t="s">
        <v>2471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1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>Fachada frontal - F1 (c): concluído</v>
      </c>
    </row>
    <row r="102" customFormat="false" ht="15" hidden="false" customHeight="false" outlineLevel="0" collapsed="false">
      <c r="B102" s="4" t="n">
        <v>13011800</v>
      </c>
      <c r="C102" s="4" t="s">
        <v>2499</v>
      </c>
      <c r="D102" s="4" t="s">
        <v>2738</v>
      </c>
      <c r="E102" s="4" t="s">
        <v>2493</v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17</v>
      </c>
      <c r="N102" s="2" t="n">
        <f aca="false">IF(E102="","",IF(ISNUMBER(SEARCH("SUBSOLO",E102)),IFERROR(-VALUE(LEFT(E102,FIND("º",SUBSTITUTE(E102,"°","º"))-1)),-1),IF(LEFT(E102,6)="TÉRREO",0,IFERROR(VALUE(LEFT(E102,FIND("º",SUBSTITUTE(E102,"°","º"))-1)),""))))</f>
        <v>3</v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2739</v>
      </c>
      <c r="S102" s="4" t="s">
        <v>170</v>
      </c>
      <c r="T102" s="4" t="s">
        <v>2740</v>
      </c>
      <c r="U102" s="4" t="s">
        <v>2471</v>
      </c>
      <c r="V102" s="2" t="n">
        <f aca="false">IF(R102="","",COUNTIF($C$5:$C$6004,R102))</f>
        <v>23</v>
      </c>
      <c r="W102" s="2" t="n">
        <f aca="false">IF(R102="","",COUNTIFS($C$5:$C$6004,R102,$O$5:$O$6004,"CONCLUÍDA"))</f>
        <v>21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24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>Impermeabilização varanda e jardineiras: até 24º pav.</v>
      </c>
    </row>
    <row r="103" customFormat="false" ht="15" hidden="false" customHeight="false" outlineLevel="0" collapsed="false">
      <c r="B103" s="4" t="n">
        <v>13011801</v>
      </c>
      <c r="C103" s="4" t="s">
        <v>2499</v>
      </c>
      <c r="D103" s="4" t="s">
        <v>2741</v>
      </c>
      <c r="E103" s="4" t="s">
        <v>2493</v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17</v>
      </c>
      <c r="N103" s="2" t="n">
        <f aca="false">IF(E103="","",IF(ISNUMBER(SEARCH("SUBSOLO",E103)),IFERROR(-VALUE(LEFT(E103,FIND("º",SUBSTITUTE(E103,"°","º"))-1)),-1),IF(LEFT(E103,6)="TÉRREO",0,IFERROR(VALUE(LEFT(E103,FIND("º",SUBSTITUTE(E103,"°","º"))-1)),""))))</f>
        <v>3</v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2742</v>
      </c>
      <c r="S103" s="4" t="s">
        <v>210</v>
      </c>
      <c r="T103" s="4" t="s">
        <v>2743</v>
      </c>
      <c r="U103" s="4" t="s">
        <v>2471</v>
      </c>
      <c r="V103" s="2" t="n">
        <f aca="false">IF(R103="","",COUNTIF($C$5:$C$6004,R103))</f>
        <v>1</v>
      </c>
      <c r="W103" s="2" t="n">
        <f aca="false">IF(R103="","",COUNTIFS($C$5:$C$6004,R103,$O$5:$O$6004,"CONCLUÍDA"))</f>
        <v>1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>Fachada baltazar - F1 (d): concluído</v>
      </c>
    </row>
    <row r="104" customFormat="false" ht="15" hidden="false" customHeight="false" outlineLevel="0" collapsed="false">
      <c r="B104" s="4" t="n">
        <v>13011802</v>
      </c>
      <c r="C104" s="4" t="s">
        <v>2499</v>
      </c>
      <c r="D104" s="4" t="s">
        <v>2744</v>
      </c>
      <c r="E104" s="4" t="s">
        <v>2493</v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17</v>
      </c>
      <c r="N104" s="2" t="n">
        <f aca="false">IF(E104="","",IF(ISNUMBER(SEARCH("SUBSOLO",E104)),IFERROR(-VALUE(LEFT(E104,FIND("º",SUBSTITUTE(E104,"°","º"))-1)),-1),IF(LEFT(E104,6)="TÉRREO",0,IFERROR(VALUE(LEFT(E104,FIND("º",SUBSTITUTE(E104,"°","º"))-1)),""))))</f>
        <v>3</v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2745</v>
      </c>
      <c r="S104" s="4" t="s">
        <v>226</v>
      </c>
      <c r="T104" s="4" t="s">
        <v>2746</v>
      </c>
      <c r="U104" s="4" t="s">
        <v>2486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3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13011803</v>
      </c>
      <c r="C105" s="4" t="s">
        <v>2499</v>
      </c>
      <c r="D105" s="4" t="s">
        <v>2747</v>
      </c>
      <c r="E105" s="4" t="s">
        <v>2493</v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17</v>
      </c>
      <c r="N105" s="2" t="n">
        <f aca="false">IF(E105="","",IF(ISNUMBER(SEARCH("SUBSOLO",E105)),IFERROR(-VALUE(LEFT(E105,FIND("º",SUBSTITUTE(E105,"°","º"))-1)),-1),IF(LEFT(E105,6)="TÉRREO",0,IFERROR(VALUE(LEFT(E105,FIND("º",SUBSTITUTE(E105,"°","º"))-1)),""))))</f>
        <v>3</v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2748</v>
      </c>
      <c r="S105" s="4" t="s">
        <v>170</v>
      </c>
      <c r="T105" s="4" t="s">
        <v>2749</v>
      </c>
      <c r="U105" s="4" t="s">
        <v>2471</v>
      </c>
      <c r="V105" s="2" t="n">
        <f aca="false">IF(R105="","",COUNTIF($C$5:$C$6004,R105))</f>
        <v>24</v>
      </c>
      <c r="W105" s="2" t="n">
        <f aca="false">IF(R105="","",COUNTIFS($C$5:$C$6004,R105,$O$5:$O$6004,"CONCLUÍDA"))</f>
        <v>20</v>
      </c>
      <c r="X105" s="2" t="n">
        <f aca="false">IF(R105="","",COUNTIFS($C$5:$C$6004,R105,$O$5:$O$6004,"EM ANDAMENTO"))</f>
        <v>1</v>
      </c>
      <c r="Y105" s="2" t="n">
        <f aca="false">IF(R105="","",IF(COUNTIFS($C$5:$C$6004,R105,$O$5:$O$6004,"CONCLUÍDA",$N$5:$N$6004,"&gt;=-99")=0,"",_xlfn.MAXIFS($N$5:$N$6004,$C$5:$C$6004,R105,$O$5:$O$6004,"CONCLUÍDA")))</f>
        <v>23</v>
      </c>
      <c r="Z105" s="2" t="n">
        <f aca="false">IF(R105="","",IF(COUNTIFS($C$5:$C$6004,R105,$O$5:$O$6004,"EM ANDAMENTO",$N$5:$N$6004,"&gt;=-99")=0,"",_xlfn.MAXIFS($N$5:$N$6004,$C$5:$C$6004,R105,$O$5:$O$6004,"EM ANDAMENTO")))</f>
        <v>24</v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Dreno + aterro jardineiras: até 23º pav., executando 24º pav.</v>
      </c>
    </row>
    <row r="106" customFormat="false" ht="15" hidden="false" customHeight="false" outlineLevel="0" collapsed="false">
      <c r="B106" s="4" t="n">
        <v>13011804</v>
      </c>
      <c r="C106" s="4" t="s">
        <v>2499</v>
      </c>
      <c r="D106" s="4" t="s">
        <v>2750</v>
      </c>
      <c r="E106" s="4" t="s">
        <v>2493</v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17</v>
      </c>
      <c r="N106" s="2" t="n">
        <f aca="false">IF(E106="","",IF(ISNUMBER(SEARCH("SUBSOLO",E106)),IFERROR(-VALUE(LEFT(E106,FIND("º",SUBSTITUTE(E106,"°","º"))-1)),-1),IF(LEFT(E106,6)="TÉRREO",0,IFERROR(VALUE(LEFT(E106,FIND("º",SUBSTITUTE(E106,"°","º"))-1)),""))))</f>
        <v>3</v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2751</v>
      </c>
      <c r="S106" s="4" t="s">
        <v>203</v>
      </c>
      <c r="T106" s="4" t="s">
        <v>2752</v>
      </c>
      <c r="U106" s="4" t="s">
        <v>2486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3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13011805</v>
      </c>
      <c r="C107" s="4" t="s">
        <v>2499</v>
      </c>
      <c r="D107" s="4" t="s">
        <v>2753</v>
      </c>
      <c r="E107" s="4" t="s">
        <v>2493</v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17</v>
      </c>
      <c r="N107" s="2" t="n">
        <f aca="false">IF(E107="","",IF(ISNUMBER(SEARCH("SUBSOLO",E107)),IFERROR(-VALUE(LEFT(E107,FIND("º",SUBSTITUTE(E107,"°","º"))-1)),-1),IF(LEFT(E107,6)="TÉRREO",0,IFERROR(VALUE(LEFT(E107,FIND("º",SUBSTITUTE(E107,"°","º"))-1)),""))))</f>
        <v>3</v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2754</v>
      </c>
      <c r="S107" s="4" t="s">
        <v>173</v>
      </c>
      <c r="T107" s="4" t="s">
        <v>2755</v>
      </c>
      <c r="U107" s="4" t="s">
        <v>2471</v>
      </c>
      <c r="V107" s="2" t="n">
        <f aca="false">IF(R107="","",COUNTIF($C$5:$C$6004,R107))</f>
        <v>29</v>
      </c>
      <c r="W107" s="2" t="n">
        <f aca="false">IF(R107="","",COUNTIFS($C$5:$C$6004,R107,$O$5:$O$6004,"CONCLUÍDA"))</f>
        <v>22</v>
      </c>
      <c r="X107" s="2" t="n">
        <f aca="false">IF(R107="","",COUNTIFS($C$5:$C$6004,R107,$O$5:$O$6004,"EM ANDAMENTO"))</f>
        <v>1</v>
      </c>
      <c r="Y107" s="2" t="n">
        <f aca="false">IF(R107="","",IF(COUNTIFS($C$5:$C$6004,R107,$O$5:$O$6004,"CONCLUÍDA",$N$5:$N$6004,"&gt;=-99")=0,"",_xlfn.MAXIFS($N$5:$N$6004,$C$5:$C$6004,R107,$O$5:$O$6004,"CONCLUÍDA")))</f>
        <v>20</v>
      </c>
      <c r="Z107" s="2" t="n">
        <f aca="false">IF(R107="","",IF(COUNTIFS($C$5:$C$6004,R107,$O$5:$O$6004,"EM ANDAMENTO",$N$5:$N$6004,"&gt;=-99")=0,"",_xlfn.MAXIFS($N$5:$N$6004,$C$5:$C$6004,R107,$O$5:$O$6004,"EM ANDAMENTO")))</f>
        <v>15</v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Fiação elétrica: até 20º pav. (restam serviços no 15º pav.)</v>
      </c>
    </row>
    <row r="108" customFormat="false" ht="15" hidden="false" customHeight="false" outlineLevel="0" collapsed="false">
      <c r="B108" s="4" t="n">
        <v>13011806</v>
      </c>
      <c r="C108" s="4" t="s">
        <v>2499</v>
      </c>
      <c r="D108" s="4" t="s">
        <v>2756</v>
      </c>
      <c r="E108" s="4" t="s">
        <v>2493</v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17</v>
      </c>
      <c r="N108" s="2" t="n">
        <f aca="false">IF(E108="","",IF(ISNUMBER(SEARCH("SUBSOLO",E108)),IFERROR(-VALUE(LEFT(E108,FIND("º",SUBSTITUTE(E108,"°","º"))-1)),-1),IF(LEFT(E108,6)="TÉRREO",0,IFERROR(VALUE(LEFT(E108,FIND("º",SUBSTITUTE(E108,"°","º"))-1)),""))))</f>
        <v>3</v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2757</v>
      </c>
      <c r="S108" s="4" t="s">
        <v>203</v>
      </c>
      <c r="T108" s="4" t="s">
        <v>2758</v>
      </c>
      <c r="U108" s="4" t="s">
        <v>2471</v>
      </c>
      <c r="V108" s="2" t="n">
        <f aca="false">IF(R108="","",COUNTIF($C$5:$C$6004,R108))</f>
        <v>30</v>
      </c>
      <c r="W108" s="2" t="n">
        <f aca="false">IF(R108="","",COUNTIFS($C$5:$C$6004,R108,$O$5:$O$6004,"CONCLUÍDA"))</f>
        <v>24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22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Revestimento parede: até 22º pav.</v>
      </c>
    </row>
    <row r="109" customFormat="false" ht="15" hidden="false" customHeight="false" outlineLevel="0" collapsed="false">
      <c r="B109" s="4" t="n">
        <v>13011807</v>
      </c>
      <c r="C109" s="4" t="s">
        <v>2499</v>
      </c>
      <c r="D109" s="4" t="s">
        <v>2759</v>
      </c>
      <c r="E109" s="4" t="s">
        <v>2493</v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17</v>
      </c>
      <c r="N109" s="2" t="n">
        <f aca="false">IF(E109="","",IF(ISNUMBER(SEARCH("SUBSOLO",E109)),IFERROR(-VALUE(LEFT(E109,FIND("º",SUBSTITUTE(E109,"°","º"))-1)),-1),IF(LEFT(E109,6)="TÉRREO",0,IFERROR(VALUE(LEFT(E109,FIND("º",SUBSTITUTE(E109,"°","º"))-1)),""))))</f>
        <v>3</v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2760</v>
      </c>
      <c r="S109" s="4" t="s">
        <v>182</v>
      </c>
      <c r="T109" s="4" t="s">
        <v>2761</v>
      </c>
      <c r="U109" s="4" t="s">
        <v>2471</v>
      </c>
      <c r="V109" s="2" t="n">
        <f aca="false">IF(R109="","",COUNTIF($C$5:$C$6004,R109))</f>
        <v>24</v>
      </c>
      <c r="W109" s="2" t="n">
        <f aca="false">IF(R109="","",COUNTIFS($C$5:$C$6004,R109,$O$5:$O$6004,"CONCLUÍDA"))</f>
        <v>19</v>
      </c>
      <c r="X109" s="2" t="n">
        <f aca="false">IF(R109="","",COUNTIFS($C$5:$C$6004,R109,$O$5:$O$6004,"EM ANDAMENTO"))</f>
        <v>1</v>
      </c>
      <c r="Y109" s="2" t="n">
        <f aca="false">IF(R109="","",IF(COUNTIFS($C$5:$C$6004,R109,$O$5:$O$6004,"CONCLUÍDA",$N$5:$N$6004,"&gt;=-99")=0,"",_xlfn.MAXIFS($N$5:$N$6004,$C$5:$C$6004,R109,$O$5:$O$6004,"CONCLUÍDA")))</f>
        <v>22</v>
      </c>
      <c r="Z109" s="2" t="n">
        <f aca="false">IF(R109="","",IF(COUNTIFS($C$5:$C$6004,R109,$O$5:$O$6004,"EM ANDAMENTO",$N$5:$N$6004,"&gt;=-99")=0,"",_xlfn.MAXIFS($N$5:$N$6004,$C$5:$C$6004,R109,$O$5:$O$6004,"EM ANDAMENTO")))</f>
        <v>23</v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>Infraestrutura - ar condicionado: até 22º pav., executando 23º pav.</v>
      </c>
    </row>
    <row r="110" customFormat="false" ht="15" hidden="false" customHeight="false" outlineLevel="0" collapsed="false">
      <c r="B110" s="4" t="n">
        <v>13011808</v>
      </c>
      <c r="C110" s="4" t="s">
        <v>2499</v>
      </c>
      <c r="D110" s="4" t="s">
        <v>2762</v>
      </c>
      <c r="E110" s="4" t="s">
        <v>2493</v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17</v>
      </c>
      <c r="N110" s="2" t="n">
        <f aca="false">IF(E110="","",IF(ISNUMBER(SEARCH("SUBSOLO",E110)),IFERROR(-VALUE(LEFT(E110,FIND("º",SUBSTITUTE(E110,"°","º"))-1)),-1),IF(LEFT(E110,6)="TÉRREO",0,IFERROR(VALUE(LEFT(E110,FIND("º",SUBSTITUTE(E110,"°","º"))-1)),""))))</f>
        <v>3</v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2763</v>
      </c>
      <c r="S110" s="4" t="s">
        <v>153</v>
      </c>
      <c r="T110" s="4" t="s">
        <v>2764</v>
      </c>
      <c r="U110" s="4" t="s">
        <v>2471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Demolição baltazar: concluído</v>
      </c>
    </row>
    <row r="111" customFormat="false" ht="15" hidden="false" customHeight="false" outlineLevel="0" collapsed="false">
      <c r="B111" s="4" t="n">
        <v>13011809</v>
      </c>
      <c r="C111" s="4" t="s">
        <v>2499</v>
      </c>
      <c r="D111" s="4" t="s">
        <v>2765</v>
      </c>
      <c r="E111" s="4" t="s">
        <v>2493</v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17</v>
      </c>
      <c r="N111" s="2" t="n">
        <f aca="false">IF(E111="","",IF(ISNUMBER(SEARCH("SUBSOLO",E111)),IFERROR(-VALUE(LEFT(E111,FIND("º",SUBSTITUTE(E111,"°","º"))-1)),-1),IF(LEFT(E111,6)="TÉRREO",0,IFERROR(VALUE(LEFT(E111,FIND("º",SUBSTITUTE(E111,"°","º"))-1)),""))))</f>
        <v>3</v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2766</v>
      </c>
      <c r="S111" s="4" t="s">
        <v>226</v>
      </c>
      <c r="T111" s="4" t="s">
        <v>2767</v>
      </c>
      <c r="U111" s="4" t="s">
        <v>2486</v>
      </c>
      <c r="V111" s="2" t="n">
        <f aca="false">IF(R111="","",COUNTIF($C$5:$C$6004,R111))</f>
        <v>6</v>
      </c>
      <c r="W111" s="2" t="n">
        <f aca="false">IF(R111="","",COUNTIFS($C$5:$C$6004,R111,$O$5:$O$6004,"CONCLUÍDA"))</f>
        <v>6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3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13011810</v>
      </c>
      <c r="C112" s="4" t="s">
        <v>2499</v>
      </c>
      <c r="D112" s="4" t="s">
        <v>2768</v>
      </c>
      <c r="E112" s="4" t="s">
        <v>2493</v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17</v>
      </c>
      <c r="N112" s="2" t="n">
        <f aca="false">IF(E112="","",IF(ISNUMBER(SEARCH("SUBSOLO",E112)),IFERROR(-VALUE(LEFT(E112,FIND("º",SUBSTITUTE(E112,"°","º"))-1)),-1),IF(LEFT(E112,6)="TÉRREO",0,IFERROR(VALUE(LEFT(E112,FIND("º",SUBSTITUTE(E112,"°","º"))-1)),""))))</f>
        <v>3</v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2769</v>
      </c>
      <c r="S112" s="4" t="s">
        <v>182</v>
      </c>
      <c r="T112" s="4" t="s">
        <v>2770</v>
      </c>
      <c r="U112" s="4" t="s">
        <v>2486</v>
      </c>
      <c r="V112" s="2" t="n">
        <f aca="false">IF(R112="","",COUNTIF($C$5:$C$6004,R112))</f>
        <v>4</v>
      </c>
      <c r="W112" s="2" t="n">
        <f aca="false">IF(R112="","",COUNTIFS($C$5:$C$6004,R112,$O$5:$O$6004,"CONCLUÍDA"))</f>
        <v>4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3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13011811</v>
      </c>
      <c r="C113" s="4" t="s">
        <v>2499</v>
      </c>
      <c r="D113" s="4" t="s">
        <v>2771</v>
      </c>
      <c r="E113" s="4" t="s">
        <v>2493</v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17</v>
      </c>
      <c r="N113" s="2" t="n">
        <f aca="false">IF(E113="","",IF(ISNUMBER(SEARCH("SUBSOLO",E113)),IFERROR(-VALUE(LEFT(E113,FIND("º",SUBSTITUTE(E113,"°","º"))-1)),-1),IF(LEFT(E113,6)="TÉRREO",0,IFERROR(VALUE(LEFT(E113,FIND("º",SUBSTITUTE(E113,"°","º"))-1)),""))))</f>
        <v>3</v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2772</v>
      </c>
      <c r="S113" s="4" t="s">
        <v>165</v>
      </c>
      <c r="T113" s="4" t="s">
        <v>2773</v>
      </c>
      <c r="U113" s="4" t="s">
        <v>2486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1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13011812</v>
      </c>
      <c r="C114" s="4" t="s">
        <v>2499</v>
      </c>
      <c r="D114" s="4" t="s">
        <v>2774</v>
      </c>
      <c r="E114" s="4" t="s">
        <v>2493</v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17</v>
      </c>
      <c r="N114" s="2" t="n">
        <f aca="false">IF(E114="","",IF(ISNUMBER(SEARCH("SUBSOLO",E114)),IFERROR(-VALUE(LEFT(E114,FIND("º",SUBSTITUTE(E114,"°","º"))-1)),-1),IF(LEFT(E114,6)="TÉRREO",0,IFERROR(VALUE(LEFT(E114,FIND("º",SUBSTITUTE(E114,"°","º"))-1)),""))))</f>
        <v>3</v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2775</v>
      </c>
      <c r="S114" s="4" t="s">
        <v>203</v>
      </c>
      <c r="T114" s="4" t="s">
        <v>2776</v>
      </c>
      <c r="U114" s="4" t="s">
        <v>2471</v>
      </c>
      <c r="V114" s="2" t="n">
        <f aca="false">IF(R114="","",COUNTIF($C$5:$C$6004,R114))</f>
        <v>31</v>
      </c>
      <c r="W114" s="2" t="n">
        <f aca="false">IF(R114="","",COUNTIFS($C$5:$C$6004,R114,$O$5:$O$6004,"CONCLUÍDA"))</f>
        <v>24</v>
      </c>
      <c r="X114" s="2" t="n">
        <f aca="false">IF(R114="","",COUNTIFS($C$5:$C$6004,R114,$O$5:$O$6004,"EM ANDAMENTO"))</f>
        <v>1</v>
      </c>
      <c r="Y114" s="2" t="n">
        <f aca="false">IF(R114="","",IF(COUNTIFS($C$5:$C$6004,R114,$O$5:$O$6004,"CONCLUÍDA",$N$5:$N$6004,"&gt;=-99")=0,"",_xlfn.MAXIFS($N$5:$N$6004,$C$5:$C$6004,R114,$O$5:$O$6004,"CONCLUÍDA")))</f>
        <v>21</v>
      </c>
      <c r="Z114" s="2" t="n">
        <f aca="false">IF(R114="","",IF(COUNTIFS($C$5:$C$6004,R114,$O$5:$O$6004,"EM ANDAMENTO",$N$5:$N$6004,"&gt;=-99")=0,"",_xlfn.MAXIFS($N$5:$N$6004,$C$5:$C$6004,R114,$O$5:$O$6004,"EM ANDAMENTO")))</f>
        <v>22</v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>Revestimentos piso: até 21º pav., executando 22º pav.</v>
      </c>
    </row>
    <row r="115" customFormat="false" ht="15" hidden="false" customHeight="false" outlineLevel="0" collapsed="false">
      <c r="B115" s="4" t="n">
        <v>13011813</v>
      </c>
      <c r="C115" s="4" t="s">
        <v>2499</v>
      </c>
      <c r="D115" s="4" t="s">
        <v>2777</v>
      </c>
      <c r="E115" s="4" t="s">
        <v>2493</v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17</v>
      </c>
      <c r="N115" s="2" t="n">
        <f aca="false">IF(E115="","",IF(ISNUMBER(SEARCH("SUBSOLO",E115)),IFERROR(-VALUE(LEFT(E115,FIND("º",SUBSTITUTE(E115,"°","º"))-1)),-1),IF(LEFT(E115,6)="TÉRREO",0,IFERROR(VALUE(LEFT(E115,FIND("º",SUBSTITUTE(E115,"°","º"))-1)),""))))</f>
        <v>3</v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2778</v>
      </c>
      <c r="S115" s="4" t="s">
        <v>203</v>
      </c>
      <c r="T115" s="4" t="s">
        <v>2779</v>
      </c>
      <c r="U115" s="4" t="s">
        <v>2486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13011814</v>
      </c>
      <c r="C116" s="4" t="s">
        <v>2499</v>
      </c>
      <c r="D116" s="4" t="s">
        <v>2780</v>
      </c>
      <c r="E116" s="4" t="s">
        <v>2493</v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17</v>
      </c>
      <c r="N116" s="2" t="n">
        <f aca="false">IF(E116="","",IF(ISNUMBER(SEARCH("SUBSOLO",E116)),IFERROR(-VALUE(LEFT(E116,FIND("º",SUBSTITUTE(E116,"°","º"))-1)),-1),IF(LEFT(E116,6)="TÉRREO",0,IFERROR(VALUE(LEFT(E116,FIND("º",SUBSTITUTE(E116,"°","º"))-1)),""))))</f>
        <v>3</v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2781</v>
      </c>
      <c r="S116" s="4" t="s">
        <v>203</v>
      </c>
      <c r="T116" s="4" t="s">
        <v>1900</v>
      </c>
      <c r="U116" s="4" t="s">
        <v>2471</v>
      </c>
      <c r="V116" s="2" t="n">
        <f aca="false">IF(R116="","",COUNTIF($C$5:$C$6004,R116))</f>
        <v>26</v>
      </c>
      <c r="W116" s="2" t="n">
        <f aca="false">IF(R116="","",COUNTIFS($C$5:$C$6004,R116,$O$5:$O$6004,"CONCLUÍDA"))</f>
        <v>21</v>
      </c>
      <c r="X116" s="2" t="n">
        <f aca="false">IF(R116="","",COUNTIFS($C$5:$C$6004,R116,$O$5:$O$6004,"EM ANDAMENTO"))</f>
        <v>1</v>
      </c>
      <c r="Y116" s="2" t="n">
        <f aca="false">IF(R116="","",IF(COUNTIFS($C$5:$C$6004,R116,$O$5:$O$6004,"CONCLUÍDA",$N$5:$N$6004,"&gt;=-99")=0,"",_xlfn.MAXIFS($N$5:$N$6004,$C$5:$C$6004,R116,$O$5:$O$6004,"CONCLUÍDA")))</f>
        <v>21</v>
      </c>
      <c r="Z116" s="2" t="n">
        <f aca="false">IF(R116="","",IF(COUNTIFS($C$5:$C$6004,R116,$O$5:$O$6004,"EM ANDAMENTO",$N$5:$N$6004,"&gt;=-99")=0,"",_xlfn.MAXIFS($N$5:$N$6004,$C$5:$C$6004,R116,$O$5:$O$6004,"EM ANDAMENTO")))</f>
        <v>13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>Bancadas: até 21º pav. (restam serviços no 13º pav.)</v>
      </c>
    </row>
    <row r="117" customFormat="false" ht="15" hidden="false" customHeight="false" outlineLevel="0" collapsed="false">
      <c r="B117" s="4" t="n">
        <v>13011815</v>
      </c>
      <c r="C117" s="4" t="s">
        <v>2499</v>
      </c>
      <c r="D117" s="4" t="s">
        <v>2782</v>
      </c>
      <c r="E117" s="4" t="s">
        <v>2493</v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17</v>
      </c>
      <c r="N117" s="2" t="n">
        <f aca="false">IF(E117="","",IF(ISNUMBER(SEARCH("SUBSOLO",E117)),IFERROR(-VALUE(LEFT(E117,FIND("º",SUBSTITUTE(E117,"°","º"))-1)),-1),IF(LEFT(E117,6)="TÉRREO",0,IFERROR(VALUE(LEFT(E117,FIND("º",SUBSTITUTE(E117,"°","º"))-1)),""))))</f>
        <v>3</v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2783</v>
      </c>
      <c r="S117" s="4" t="s">
        <v>182</v>
      </c>
      <c r="T117" s="4" t="s">
        <v>2784</v>
      </c>
      <c r="U117" s="4" t="s">
        <v>2471</v>
      </c>
      <c r="V117" s="2" t="n">
        <f aca="false">IF(R117="","",COUNTIF($C$5:$C$6004,R117))</f>
        <v>22</v>
      </c>
      <c r="W117" s="2" t="n">
        <f aca="false">IF(R117="","",COUNTIFS($C$5:$C$6004,R117,$O$5:$O$6004,"CONCLUÍDA"))</f>
        <v>16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20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>Ventilação / exaustão: até 20º pav.</v>
      </c>
    </row>
    <row r="118" customFormat="false" ht="15" hidden="false" customHeight="false" outlineLevel="0" collapsed="false">
      <c r="B118" s="4" t="n">
        <v>30641113</v>
      </c>
      <c r="C118" s="4" t="s">
        <v>2501</v>
      </c>
      <c r="D118" s="4" t="s">
        <v>448</v>
      </c>
      <c r="E118" s="4" t="s">
        <v>2493</v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17</v>
      </c>
      <c r="N118" s="2" t="n">
        <f aca="false">IF(E118="","",IF(ISNUMBER(SEARCH("SUBSOLO",E118)),IFERROR(-VALUE(LEFT(E118,FIND("º",SUBSTITUTE(E118,"°","º"))-1)),-1),IF(LEFT(E118,6)="TÉRREO",0,IFERROR(VALUE(LEFT(E118,FIND("º",SUBSTITUTE(E118,"°","º"))-1)),""))))</f>
        <v>3</v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215</v>
      </c>
      <c r="S118" s="4" t="s">
        <v>214</v>
      </c>
      <c r="T118" s="4" t="s">
        <v>2785</v>
      </c>
      <c r="U118" s="4" t="s">
        <v>2471</v>
      </c>
      <c r="V118" s="2" t="n">
        <f aca="false">IF(R118="","",COUNTIF($C$5:$C$6004,R118))</f>
        <v>30</v>
      </c>
      <c r="W118" s="2" t="n">
        <f aca="false">IF(R118="","",COUNTIFS($C$5:$C$6004,R118,$O$5:$O$6004,"CONCLUÍDA"))</f>
        <v>20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20</v>
      </c>
      <c r="Z118" s="2" t="n">
        <f aca="false">IF(R118="","",IF(COUNTIFS($C$5:$C$6004,R118,$O$5:$O$6004,"EM ANDAMENTO",$N$5:$N$6004,"&gt;=-99")=0,"",_xlfn.MAXIFS($N$5:$N$6004,$C$5:$C$6004,R118,$O$5:$O$6004,"EM ANDAMENTO")))</f>
        <v>14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Forro: até 20º pav. (restam serviços no 14º pav.)</v>
      </c>
    </row>
    <row r="119" customFormat="false" ht="15" hidden="false" customHeight="false" outlineLevel="0" collapsed="false">
      <c r="B119" s="4" t="n">
        <v>27879869</v>
      </c>
      <c r="C119" s="4" t="s">
        <v>2503</v>
      </c>
      <c r="D119" s="4" t="s">
        <v>448</v>
      </c>
      <c r="E119" s="4" t="s">
        <v>2472</v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16</v>
      </c>
      <c r="N119" s="2" t="n">
        <f aca="false">IF(E119="","",IF(ISNUMBER(SEARCH("SUBSOLO",E119)),IFERROR(-VALUE(LEFT(E119,FIND("º",SUBSTITUTE(E119,"°","º"))-1)),-1),IF(LEFT(E119,6)="TÉRREO",0,IFERROR(VALUE(LEFT(E119,FIND("º",SUBSTITUTE(E119,"°","º"))-1)),""))))</f>
        <v>0</v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2786</v>
      </c>
      <c r="S119" s="4" t="s">
        <v>210</v>
      </c>
      <c r="T119" s="4" t="s">
        <v>2787</v>
      </c>
      <c r="U119" s="4" t="s">
        <v>2471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Fachada posterior - F2 (a): concluído</v>
      </c>
    </row>
    <row r="120" customFormat="false" ht="15" hidden="false" customHeight="false" outlineLevel="0" collapsed="false">
      <c r="B120" s="4" t="n">
        <v>32195518</v>
      </c>
      <c r="C120" s="4" t="s">
        <v>2506</v>
      </c>
      <c r="D120" s="4" t="s">
        <v>448</v>
      </c>
      <c r="E120" s="4" t="s">
        <v>2472</v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16</v>
      </c>
      <c r="N120" s="2" t="n">
        <f aca="false">IF(E120="","",IF(ISNUMBER(SEARCH("SUBSOLO",E120)),IFERROR(-VALUE(LEFT(E120,FIND("º",SUBSTITUTE(E120,"°","º"))-1)),-1),IF(LEFT(E120,6)="TÉRREO",0,IFERROR(VALUE(LEFT(E120,FIND("º",SUBSTITUTE(E120,"°","º"))-1)),""))))</f>
        <v>0</v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2788</v>
      </c>
      <c r="S120" s="4" t="s">
        <v>173</v>
      </c>
      <c r="T120" s="4" t="s">
        <v>1401</v>
      </c>
      <c r="U120" s="4" t="s">
        <v>2486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1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12999924</v>
      </c>
      <c r="C121" s="4" t="s">
        <v>2506</v>
      </c>
      <c r="D121" s="4" t="s">
        <v>2789</v>
      </c>
      <c r="E121" s="4" t="s">
        <v>2472</v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16</v>
      </c>
      <c r="N121" s="2" t="n">
        <f aca="false">IF(E121="","",IF(ISNUMBER(SEARCH("SUBSOLO",E121)),IFERROR(-VALUE(LEFT(E121,FIND("º",SUBSTITUTE(E121,"°","º"))-1)),-1),IF(LEFT(E121,6)="TÉRREO",0,IFERROR(VALUE(LEFT(E121,FIND("º",SUBSTITUTE(E121,"°","º"))-1)),""))))</f>
        <v>0</v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2790</v>
      </c>
      <c r="S121" s="4" t="s">
        <v>188</v>
      </c>
      <c r="T121" s="4" t="s">
        <v>2791</v>
      </c>
      <c r="U121" s="4" t="s">
        <v>2471</v>
      </c>
      <c r="V121" s="2" t="n">
        <f aca="false">IF(R121="","",COUNTIF($C$5:$C$6004,R121))</f>
        <v>32</v>
      </c>
      <c r="W121" s="2" t="n">
        <f aca="false">IF(R121="","",COUNTIFS($C$5:$C$6004,R121,$O$5:$O$6004,"CONCLUÍDA"))</f>
        <v>18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14</v>
      </c>
      <c r="Z121" s="2" t="n">
        <f aca="false">IF(R121="","",IF(COUNTIFS($C$5:$C$6004,R121,$O$5:$O$6004,"EM ANDAMENTO",$N$5:$N$6004,"&gt;=-99")=0,"",_xlfn.MAXIFS($N$5:$N$6004,$C$5:$C$6004,R121,$O$5:$O$6004,"EM ANDAMENTO")))</f>
        <v>15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Esquadria: até 14º pav., executando 15º pav.</v>
      </c>
    </row>
    <row r="122" customFormat="false" ht="15" hidden="false" customHeight="false" outlineLevel="0" collapsed="false">
      <c r="B122" s="4" t="n">
        <v>12999925</v>
      </c>
      <c r="C122" s="4" t="s">
        <v>2506</v>
      </c>
      <c r="D122" s="4" t="s">
        <v>2792</v>
      </c>
      <c r="E122" s="4" t="s">
        <v>2472</v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16</v>
      </c>
      <c r="N122" s="2" t="n">
        <f aca="false">IF(E122="","",IF(ISNUMBER(SEARCH("SUBSOLO",E122)),IFERROR(-VALUE(LEFT(E122,FIND("º",SUBSTITUTE(E122,"°","º"))-1)),-1),IF(LEFT(E122,6)="TÉRREO",0,IFERROR(VALUE(LEFT(E122,FIND("º",SUBSTITUTE(E122,"°","º"))-1)),""))))</f>
        <v>0</v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2793</v>
      </c>
      <c r="S122" s="4" t="s">
        <v>185</v>
      </c>
      <c r="T122" s="4" t="s">
        <v>2794</v>
      </c>
      <c r="U122" s="4" t="s">
        <v>2471</v>
      </c>
      <c r="V122" s="2" t="n">
        <f aca="false">IF(R122="","",COUNTIF($C$5:$C$6004,R122))</f>
        <v>4</v>
      </c>
      <c r="W122" s="2" t="n">
        <f aca="false">IF(R122="","",COUNTIFS($C$5:$C$6004,R122,$O$5:$O$6004,"CONCLUÍDA"))</f>
        <v>4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>Preparação poço elevador: concluído</v>
      </c>
    </row>
    <row r="123" customFormat="false" ht="15" hidden="false" customHeight="false" outlineLevel="0" collapsed="false">
      <c r="B123" s="4" t="n">
        <v>12999926</v>
      </c>
      <c r="C123" s="4" t="s">
        <v>2506</v>
      </c>
      <c r="D123" s="4" t="s">
        <v>2795</v>
      </c>
      <c r="E123" s="4" t="s">
        <v>2472</v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16</v>
      </c>
      <c r="N123" s="2" t="n">
        <f aca="false">IF(E123="","",IF(ISNUMBER(SEARCH("SUBSOLO",E123)),IFERROR(-VALUE(LEFT(E123,FIND("º",SUBSTITUTE(E123,"°","º"))-1)),-1),IF(LEFT(E123,6)="TÉRREO",0,IFERROR(VALUE(LEFT(E123,FIND("º",SUBSTITUTE(E123,"°","º"))-1)),""))))</f>
        <v>0</v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2796</v>
      </c>
      <c r="S123" s="4" t="s">
        <v>175</v>
      </c>
      <c r="T123" s="4" t="s">
        <v>2797</v>
      </c>
      <c r="U123" s="4" t="s">
        <v>2486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0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12999927</v>
      </c>
      <c r="C124" s="4" t="s">
        <v>2506</v>
      </c>
      <c r="D124" s="4" t="s">
        <v>2798</v>
      </c>
      <c r="E124" s="4" t="s">
        <v>2472</v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16</v>
      </c>
      <c r="N124" s="2" t="n">
        <f aca="false">IF(E124="","",IF(ISNUMBER(SEARCH("SUBSOLO",E124)),IFERROR(-VALUE(LEFT(E124,FIND("º",SUBSTITUTE(E124,"°","º"))-1)),-1),IF(LEFT(E124,6)="TÉRREO",0,IFERROR(VALUE(LEFT(E124,FIND("º",SUBSTITUTE(E124,"°","º"))-1)),""))))</f>
        <v>0</v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2799</v>
      </c>
      <c r="S124" s="4" t="s">
        <v>222</v>
      </c>
      <c r="T124" s="4" t="s">
        <v>2800</v>
      </c>
      <c r="U124" s="4" t="s">
        <v>2471</v>
      </c>
      <c r="V124" s="2" t="n">
        <f aca="false">IF(R124="","",COUNTIF($C$5:$C$6004,R124))</f>
        <v>26</v>
      </c>
      <c r="W124" s="2" t="n">
        <f aca="false">IF(R124="","",COUNTIFS($C$5:$C$6004,R124,$O$5:$O$6004,"CONCLUÍDA"))</f>
        <v>18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20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Massa corrida: até 20º pav.</v>
      </c>
    </row>
    <row r="125" customFormat="false" ht="15" hidden="false" customHeight="false" outlineLevel="0" collapsed="false">
      <c r="B125" s="4" t="n">
        <v>12999928</v>
      </c>
      <c r="C125" s="4" t="s">
        <v>2506</v>
      </c>
      <c r="D125" s="4" t="s">
        <v>2801</v>
      </c>
      <c r="E125" s="4" t="s">
        <v>2472</v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16</v>
      </c>
      <c r="N125" s="2" t="n">
        <f aca="false">IF(E125="","",IF(ISNUMBER(SEARCH("SUBSOLO",E125)),IFERROR(-VALUE(LEFT(E125,FIND("º",SUBSTITUTE(E125,"°","º"))-1)),-1),IF(LEFT(E125,6)="TÉRREO",0,IFERROR(VALUE(LEFT(E125,FIND("º",SUBSTITUTE(E125,"°","º"))-1)),""))))</f>
        <v>0</v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2802</v>
      </c>
      <c r="S125" s="4" t="s">
        <v>222</v>
      </c>
      <c r="T125" s="4" t="s">
        <v>2803</v>
      </c>
      <c r="U125" s="4" t="s">
        <v>2471</v>
      </c>
      <c r="V125" s="2" t="n">
        <f aca="false">IF(R125="","",COUNTIF($C$5:$C$6004,R125))</f>
        <v>30</v>
      </c>
      <c r="W125" s="2" t="n">
        <f aca="false">IF(R125="","",COUNTIFS($C$5:$C$6004,R125,$O$5:$O$6004,"CONCLUÍDA"))</f>
        <v>19</v>
      </c>
      <c r="X125" s="2" t="n">
        <f aca="false">IF(R125="","",COUNTIFS($C$5:$C$6004,R125,$O$5:$O$6004,"EM ANDAMENTO"))</f>
        <v>1</v>
      </c>
      <c r="Y125" s="2" t="n">
        <f aca="false">IF(R125="","",IF(COUNTIFS($C$5:$C$6004,R125,$O$5:$O$6004,"CONCLUÍDA",$N$5:$N$6004,"&gt;=-99")=0,"",_xlfn.MAXIFS($N$5:$N$6004,$C$5:$C$6004,R125,$O$5:$O$6004,"CONCLUÍDA")))</f>
        <v>20</v>
      </c>
      <c r="Z125" s="2" t="n">
        <f aca="false">IF(R125="","",IF(COUNTIFS($C$5:$C$6004,R125,$O$5:$O$6004,"EM ANDAMENTO",$N$5:$N$6004,"&gt;=-99")=0,"",_xlfn.MAXIFS($N$5:$N$6004,$C$5:$C$6004,R125,$O$5:$O$6004,"EM ANDAMENTO")))</f>
        <v>12</v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Pintura 1ª demão: até 20º pav. (restam serviços no 12º pav.)</v>
      </c>
    </row>
    <row r="126" customFormat="false" ht="15" hidden="false" customHeight="false" outlineLevel="0" collapsed="false">
      <c r="B126" s="4" t="n">
        <v>12999929</v>
      </c>
      <c r="C126" s="4" t="s">
        <v>2506</v>
      </c>
      <c r="D126" s="4" t="s">
        <v>2804</v>
      </c>
      <c r="E126" s="4" t="s">
        <v>2472</v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16</v>
      </c>
      <c r="N126" s="2" t="n">
        <f aca="false">IF(E126="","",IF(ISNUMBER(SEARCH("SUBSOLO",E126)),IFERROR(-VALUE(LEFT(E126,FIND("º",SUBSTITUTE(E126,"°","º"))-1)),-1),IF(LEFT(E126,6)="TÉRREO",0,IFERROR(VALUE(LEFT(E126,FIND("º",SUBSTITUTE(E126,"°","º"))-1)),""))))</f>
        <v>0</v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2805</v>
      </c>
      <c r="S126" s="4" t="s">
        <v>210</v>
      </c>
      <c r="T126" s="4" t="s">
        <v>2806</v>
      </c>
      <c r="U126" s="4" t="s">
        <v>2471</v>
      </c>
      <c r="V126" s="2" t="n">
        <f aca="false">IF(R126="","",COUNTIF($C$5:$C$6004,R126))</f>
        <v>1</v>
      </c>
      <c r="W126" s="2" t="n">
        <f aca="false">IF(R126="","",COUNTIFS($C$5:$C$6004,R126,$O$5:$O$6004,"CONCLUÍDA"))</f>
        <v>1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Fachada jairo - F2 (b): concluído</v>
      </c>
    </row>
    <row r="127" customFormat="false" ht="15" hidden="false" customHeight="false" outlineLevel="0" collapsed="false">
      <c r="B127" s="4" t="n">
        <v>12999930</v>
      </c>
      <c r="C127" s="4" t="s">
        <v>2506</v>
      </c>
      <c r="D127" s="4" t="s">
        <v>2807</v>
      </c>
      <c r="E127" s="4" t="s">
        <v>2472</v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16</v>
      </c>
      <c r="N127" s="2" t="n">
        <f aca="false">IF(E127="","",IF(ISNUMBER(SEARCH("SUBSOLO",E127)),IFERROR(-VALUE(LEFT(E127,FIND("º",SUBSTITUTE(E127,"°","º"))-1)),-1),IF(LEFT(E127,6)="TÉRREO",0,IFERROR(VALUE(LEFT(E127,FIND("º",SUBSTITUTE(E127,"°","º"))-1)),""))))</f>
        <v>0</v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2808</v>
      </c>
      <c r="S127" s="4" t="s">
        <v>179</v>
      </c>
      <c r="T127" s="4" t="s">
        <v>2809</v>
      </c>
      <c r="U127" s="4" t="s">
        <v>2471</v>
      </c>
      <c r="V127" s="2" t="n">
        <f aca="false">IF(R127="","",COUNTIF($C$5:$C$6004,R127))</f>
        <v>34</v>
      </c>
      <c r="W127" s="2" t="n">
        <f aca="false">IF(R127="","",COUNTIFS($C$5:$C$6004,R127,$O$5:$O$6004,"CONCLUÍDA"))</f>
        <v>6</v>
      </c>
      <c r="X127" s="2" t="n">
        <f aca="false">IF(R127="","",COUNTIFS($C$5:$C$6004,R127,$O$5:$O$6004,"EM ANDAMENTO"))</f>
        <v>0</v>
      </c>
      <c r="Y127" s="2" t="n">
        <f aca="false">IF(R127="","",IF(COUNTIFS($C$5:$C$6004,R127,$O$5:$O$6004,"CONCLUÍDA",$N$5:$N$6004,"&gt;=-99")=0,"",_xlfn.MAXIFS($N$5:$N$6004,$C$5:$C$6004,R127,$O$5:$O$6004,"CONCLUÍDA")))</f>
        <v>7</v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Acabamentos incêndio: até 7º pav.</v>
      </c>
    </row>
    <row r="128" customFormat="false" ht="15" hidden="false" customHeight="false" outlineLevel="0" collapsed="false">
      <c r="B128" s="4" t="n">
        <v>12999931</v>
      </c>
      <c r="C128" s="4" t="s">
        <v>2506</v>
      </c>
      <c r="D128" s="4" t="s">
        <v>2810</v>
      </c>
      <c r="E128" s="4" t="s">
        <v>2472</v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16</v>
      </c>
      <c r="N128" s="2" t="n">
        <f aca="false">IF(E128="","",IF(ISNUMBER(SEARCH("SUBSOLO",E128)),IFERROR(-VALUE(LEFT(E128,FIND("º",SUBSTITUTE(E128,"°","º"))-1)),-1),IF(LEFT(E128,6)="TÉRREO",0,IFERROR(VALUE(LEFT(E128,FIND("º",SUBSTITUTE(E128,"°","º"))-1)),""))))</f>
        <v>0</v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2811</v>
      </c>
      <c r="S128" s="4" t="s">
        <v>203</v>
      </c>
      <c r="T128" s="4" t="s">
        <v>2812</v>
      </c>
      <c r="U128" s="4" t="s">
        <v>2471</v>
      </c>
      <c r="V128" s="2" t="n">
        <f aca="false">IF(R128="","",COUNTIF($C$5:$C$6004,R128))</f>
        <v>67</v>
      </c>
      <c r="W128" s="2" t="n">
        <f aca="false">IF(R128="","",COUNTIFS($C$5:$C$6004,R128,$O$5:$O$6004,"CONCLUÍDA"))</f>
        <v>23</v>
      </c>
      <c r="X128" s="2" t="n">
        <f aca="false">IF(R128="","",COUNTIFS($C$5:$C$6004,R128,$O$5:$O$6004,"EM ANDAMENTO"))</f>
        <v>2</v>
      </c>
      <c r="Y128" s="2" t="n">
        <f aca="false">IF(R128="","",IF(COUNTIFS($C$5:$C$6004,R128,$O$5:$O$6004,"CONCLUÍDA",$N$5:$N$6004,"&gt;=-99")=0,"",_xlfn.MAXIFS($N$5:$N$6004,$C$5:$C$6004,R128,$O$5:$O$6004,"CONCLUÍDA")))</f>
        <v>11</v>
      </c>
      <c r="Z128" s="2" t="n">
        <f aca="false">IF(R128="","",IF(COUNTIFS($C$5:$C$6004,R128,$O$5:$O$6004,"EM ANDAMENTO",$N$5:$N$6004,"&gt;=-99")=0,"",_xlfn.MAXIFS($N$5:$N$6004,$C$5:$C$6004,R128,$O$5:$O$6004,"EM ANDAMENTO")))</f>
        <v>9</v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Piso madeira / laminado: até 11º pav. (restam serviços no 9º pav.)</v>
      </c>
    </row>
    <row r="129" customFormat="false" ht="15" hidden="false" customHeight="false" outlineLevel="0" collapsed="false">
      <c r="B129" s="4" t="n">
        <v>12999932</v>
      </c>
      <c r="C129" s="4" t="s">
        <v>2506</v>
      </c>
      <c r="D129" s="4" t="s">
        <v>2813</v>
      </c>
      <c r="E129" s="4" t="s">
        <v>2472</v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16</v>
      </c>
      <c r="N129" s="2" t="n">
        <f aca="false">IF(E129="","",IF(ISNUMBER(SEARCH("SUBSOLO",E129)),IFERROR(-VALUE(LEFT(E129,FIND("º",SUBSTITUTE(E129,"°","º"))-1)),-1),IF(LEFT(E129,6)="TÉRREO",0,IFERROR(VALUE(LEFT(E129,FIND("º",SUBSTITUTE(E129,"°","º"))-1)),""))))</f>
        <v>0</v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2814</v>
      </c>
      <c r="S129" s="4" t="s">
        <v>175</v>
      </c>
      <c r="T129" s="4" t="s">
        <v>2815</v>
      </c>
      <c r="U129" s="4" t="s">
        <v>2486</v>
      </c>
      <c r="V129" s="2" t="n">
        <f aca="false">IF(R129="","",COUNTIF($C$5:$C$6004,R129))</f>
        <v>1</v>
      </c>
      <c r="W129" s="2" t="n">
        <f aca="false">IF(R129="","",COUNTIFS($C$5:$C$6004,R129,$O$5:$O$6004,"CONCLUÍDA"))</f>
        <v>1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12999933</v>
      </c>
      <c r="C130" s="4" t="s">
        <v>2506</v>
      </c>
      <c r="D130" s="4" t="s">
        <v>2816</v>
      </c>
      <c r="E130" s="4" t="s">
        <v>2472</v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n">
        <f aca="false">IF(E130="","",IF(ISNUMBER(SEARCH("SUBSOLO",E130)),IFERROR(-VALUE(LEFT(E130,FIND("º",SUBSTITUTE(E130,"°","º"))-1)),-1),IF(LEFT(E130,6)="TÉRREO",0,IFERROR(VALUE(LEFT(E130,FIND("º",SUBSTITUTE(E130,"°","º"))-1)),""))))</f>
        <v>0</v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2817</v>
      </c>
      <c r="S130" s="4" t="s">
        <v>185</v>
      </c>
      <c r="T130" s="4" t="s">
        <v>2818</v>
      </c>
      <c r="U130" s="4" t="s">
        <v>2471</v>
      </c>
      <c r="V130" s="2" t="n">
        <f aca="false">IF(R130="","",COUNTIF($C$5:$C$6004,R130))</f>
        <v>1</v>
      </c>
      <c r="W130" s="2" t="n">
        <f aca="false">IF(R130="","",COUNTIFS($C$5:$C$6004,R130,$O$5:$O$6004,"CONCLUÍDA"))</f>
        <v>1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Elevador 1: concluído</v>
      </c>
    </row>
    <row r="131" customFormat="false" ht="15" hidden="false" customHeight="false" outlineLevel="0" collapsed="false">
      <c r="B131" s="4" t="n">
        <v>12999934</v>
      </c>
      <c r="C131" s="4" t="s">
        <v>2506</v>
      </c>
      <c r="D131" s="4" t="s">
        <v>2819</v>
      </c>
      <c r="E131" s="4" t="s">
        <v>2472</v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n">
        <f aca="false">IF(E131="","",IF(ISNUMBER(SEARCH("SUBSOLO",E131)),IFERROR(-VALUE(LEFT(E131,FIND("º",SUBSTITUTE(E131,"°","º"))-1)),-1),IF(LEFT(E131,6)="TÉRREO",0,IFERROR(VALUE(LEFT(E131,FIND("º",SUBSTITUTE(E131,"°","º"))-1)),""))))</f>
        <v>0</v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2820</v>
      </c>
      <c r="S131" s="4" t="s">
        <v>175</v>
      </c>
      <c r="T131" s="4" t="s">
        <v>2821</v>
      </c>
      <c r="U131" s="4" t="s">
        <v>2486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1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12999935</v>
      </c>
      <c r="C132" s="4" t="s">
        <v>2506</v>
      </c>
      <c r="D132" s="4" t="s">
        <v>2822</v>
      </c>
      <c r="E132" s="4" t="s">
        <v>2472</v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n">
        <f aca="false">IF(E132="","",IF(ISNUMBER(SEARCH("SUBSOLO",E132)),IFERROR(-VALUE(LEFT(E132,FIND("º",SUBSTITUTE(E132,"°","º"))-1)),-1),IF(LEFT(E132,6)="TÉRREO",0,IFERROR(VALUE(LEFT(E132,FIND("º",SUBSTITUTE(E132,"°","º"))-1)),""))))</f>
        <v>0</v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2823</v>
      </c>
      <c r="S132" s="4" t="s">
        <v>175</v>
      </c>
      <c r="T132" s="4" t="s">
        <v>2824</v>
      </c>
      <c r="U132" s="4" t="s">
        <v>2486</v>
      </c>
      <c r="V132" s="2" t="n">
        <f aca="false">IF(R132="","",COUNTIF($C$5:$C$6004,R132))</f>
        <v>1</v>
      </c>
      <c r="W132" s="2" t="n">
        <f aca="false">IF(R132="","",COUNTIFS($C$5:$C$6004,R132,$O$5:$O$6004,"CONCLUÍDA"))</f>
        <v>1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12999936</v>
      </c>
      <c r="C133" s="4" t="s">
        <v>2506</v>
      </c>
      <c r="D133" s="4" t="s">
        <v>2825</v>
      </c>
      <c r="E133" s="4" t="s">
        <v>2472</v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n">
        <f aca="false">IF(E133="","",IF(ISNUMBER(SEARCH("SUBSOLO",E133)),IFERROR(-VALUE(LEFT(E133,FIND("º",SUBSTITUTE(E133,"°","º"))-1)),-1),IF(LEFT(E133,6)="TÉRREO",0,IFERROR(VALUE(LEFT(E133,FIND("º",SUBSTITUTE(E133,"°","º"))-1)),""))))</f>
        <v>0</v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2826</v>
      </c>
      <c r="S133" s="4" t="s">
        <v>188</v>
      </c>
      <c r="T133" s="4" t="s">
        <v>2827</v>
      </c>
      <c r="U133" s="4" t="s">
        <v>2471</v>
      </c>
      <c r="V133" s="2" t="n">
        <f aca="false">IF(R133="","",COUNTIF($C$5:$C$6004,R133))</f>
        <v>25</v>
      </c>
      <c r="W133" s="2" t="n">
        <f aca="false">IF(R133="","",COUNTIFS($C$5:$C$6004,R133,$O$5:$O$6004,"CONCLUÍDA"))</f>
        <v>9</v>
      </c>
      <c r="X133" s="2" t="n">
        <f aca="false">IF(R133="","",COUNTIFS($C$5:$C$6004,R133,$O$5:$O$6004,"EM ANDAMENTO"))</f>
        <v>0</v>
      </c>
      <c r="Y133" s="2" t="n">
        <f aca="false">IF(R133="","",IF(COUNTIFS($C$5:$C$6004,R133,$O$5:$O$6004,"CONCLUÍDA",$N$5:$N$6004,"&gt;=-99")=0,"",_xlfn.MAXIFS($N$5:$N$6004,$C$5:$C$6004,R133,$O$5:$O$6004,"CONCLUÍDA")))</f>
        <v>11</v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Esquadria madeira: até 11º pav.</v>
      </c>
    </row>
    <row r="134" customFormat="false" ht="15" hidden="false" customHeight="false" outlineLevel="0" collapsed="false">
      <c r="B134" s="4" t="n">
        <v>12999937</v>
      </c>
      <c r="C134" s="4" t="s">
        <v>2506</v>
      </c>
      <c r="D134" s="4" t="s">
        <v>2828</v>
      </c>
      <c r="E134" s="4" t="s">
        <v>2472</v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n">
        <f aca="false">IF(E134="","",IF(ISNUMBER(SEARCH("SUBSOLO",E134)),IFERROR(-VALUE(LEFT(E134,FIND("º",SUBSTITUTE(E134,"°","º"))-1)),-1),IF(LEFT(E134,6)="TÉRREO",0,IFERROR(VALUE(LEFT(E134,FIND("º",SUBSTITUTE(E134,"°","º"))-1)),""))))</f>
        <v>0</v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2829</v>
      </c>
      <c r="S134" s="4" t="s">
        <v>214</v>
      </c>
      <c r="T134" s="4" t="s">
        <v>2830</v>
      </c>
      <c r="U134" s="4" t="s">
        <v>2471</v>
      </c>
      <c r="V134" s="2" t="n">
        <f aca="false">IF(R134="","",COUNTIF($C$5:$C$6004,R134))</f>
        <v>24</v>
      </c>
      <c r="W134" s="2" t="n">
        <f aca="false">IF(R134="","",COUNTIFS($C$5:$C$6004,R134,$O$5:$O$6004,"CONCLUÍDA"))</f>
        <v>6</v>
      </c>
      <c r="X134" s="2" t="n">
        <f aca="false">IF(R134="","",COUNTIFS($C$5:$C$6004,R134,$O$5:$O$6004,"EM ANDAMENTO"))</f>
        <v>1</v>
      </c>
      <c r="Y134" s="2" t="n">
        <f aca="false">IF(R134="","",IF(COUNTIFS($C$5:$C$6004,R134,$O$5:$O$6004,"CONCLUÍDA",$N$5:$N$6004,"&gt;=-99")=0,"",_xlfn.MAXIFS($N$5:$N$6004,$C$5:$C$6004,R134,$O$5:$O$6004,"CONCLUÍDA")))</f>
        <v>11</v>
      </c>
      <c r="Z134" s="2" t="n">
        <f aca="false">IF(R134="","",IF(COUNTIFS($C$5:$C$6004,R134,$O$5:$O$6004,"EM ANDAMENTO",$N$5:$N$6004,"&gt;=-99")=0,"",_xlfn.MAXIFS($N$5:$N$6004,$C$5:$C$6004,R134,$O$5:$O$6004,"EM ANDAMENTO")))</f>
        <v>8</v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Forro de madeira: até 11º pav. (restam serviços no 8º pav.)</v>
      </c>
    </row>
    <row r="135" customFormat="false" ht="15" hidden="false" customHeight="false" outlineLevel="0" collapsed="false">
      <c r="B135" s="4" t="n">
        <v>12999938</v>
      </c>
      <c r="C135" s="4" t="s">
        <v>2506</v>
      </c>
      <c r="D135" s="4" t="s">
        <v>2831</v>
      </c>
      <c r="E135" s="4" t="s">
        <v>2472</v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n">
        <f aca="false">IF(E135="","",IF(ISNUMBER(SEARCH("SUBSOLO",E135)),IFERROR(-VALUE(LEFT(E135,FIND("º",SUBSTITUTE(E135,"°","º"))-1)),-1),IF(LEFT(E135,6)="TÉRREO",0,IFERROR(VALUE(LEFT(E135,FIND("º",SUBSTITUTE(E135,"°","º"))-1)),""))))</f>
        <v>0</v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2832</v>
      </c>
      <c r="S135" s="4" t="s">
        <v>203</v>
      </c>
      <c r="T135" s="4" t="s">
        <v>2833</v>
      </c>
      <c r="U135" s="4" t="s">
        <v>2471</v>
      </c>
      <c r="V135" s="2" t="n">
        <f aca="false">IF(R135="","",COUNTIF($C$5:$C$6004,R135))</f>
        <v>24</v>
      </c>
      <c r="W135" s="2" t="n">
        <f aca="false">IF(R135="","",COUNTIFS($C$5:$C$6004,R135,$O$5:$O$6004,"CONCLUÍDA"))</f>
        <v>7</v>
      </c>
      <c r="X135" s="2" t="n">
        <f aca="false">IF(R135="","",COUNTIFS($C$5:$C$6004,R135,$O$5:$O$6004,"EM ANDAMENTO"))</f>
        <v>2</v>
      </c>
      <c r="Y135" s="2" t="n">
        <f aca="false">IF(R135="","",IF(COUNTIFS($C$5:$C$6004,R135,$O$5:$O$6004,"CONCLUÍDA",$N$5:$N$6004,"&gt;=-99")=0,"",_xlfn.MAXIFS($N$5:$N$6004,$C$5:$C$6004,R135,$O$5:$O$6004,"CONCLUÍDA")))</f>
        <v>11</v>
      </c>
      <c r="Z135" s="2" t="n">
        <f aca="false">IF(R135="","",IF(COUNTIFS($C$5:$C$6004,R135,$O$5:$O$6004,"EM ANDAMENTO",$N$5:$N$6004,"&gt;=-99")=0,"",_xlfn.MAXIFS($N$5:$N$6004,$C$5:$C$6004,R135,$O$5:$O$6004,"EM ANDAMENTO")))</f>
        <v>8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Rodapé madeira / pvc: até 11º pav. (restam serviços no 8º pav.)</v>
      </c>
    </row>
    <row r="136" customFormat="false" ht="15" hidden="false" customHeight="false" outlineLevel="0" collapsed="false">
      <c r="B136" s="4" t="n">
        <v>12999939</v>
      </c>
      <c r="C136" s="4" t="s">
        <v>2506</v>
      </c>
      <c r="D136" s="4" t="s">
        <v>2834</v>
      </c>
      <c r="E136" s="4" t="s">
        <v>2472</v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n">
        <f aca="false">IF(E136="","",IF(ISNUMBER(SEARCH("SUBSOLO",E136)),IFERROR(-VALUE(LEFT(E136,FIND("º",SUBSTITUTE(E136,"°","º"))-1)),-1),IF(LEFT(E136,6)="TÉRREO",0,IFERROR(VALUE(LEFT(E136,FIND("º",SUBSTITUTE(E136,"°","º"))-1)),""))))</f>
        <v>0</v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2835</v>
      </c>
      <c r="S136" s="4" t="s">
        <v>210</v>
      </c>
      <c r="T136" s="4" t="s">
        <v>2836</v>
      </c>
      <c r="U136" s="4" t="s">
        <v>2471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1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Fachada frontal - F2 (c): em execução</v>
      </c>
    </row>
    <row r="137" customFormat="false" ht="15" hidden="false" customHeight="false" outlineLevel="0" collapsed="false">
      <c r="B137" s="4" t="n">
        <v>12999940</v>
      </c>
      <c r="C137" s="4" t="s">
        <v>2506</v>
      </c>
      <c r="D137" s="4" t="s">
        <v>2837</v>
      </c>
      <c r="E137" s="4" t="s">
        <v>2472</v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n">
        <f aca="false">IF(E137="","",IF(ISNUMBER(SEARCH("SUBSOLO",E137)),IFERROR(-VALUE(LEFT(E137,FIND("º",SUBSTITUTE(E137,"°","º"))-1)),-1),IF(LEFT(E137,6)="TÉRREO",0,IFERROR(VALUE(LEFT(E137,FIND("º",SUBSTITUTE(E137,"°","º"))-1)),""))))</f>
        <v>0</v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2838</v>
      </c>
      <c r="S137" s="4" t="s">
        <v>203</v>
      </c>
      <c r="T137" s="4" t="s">
        <v>2839</v>
      </c>
      <c r="U137" s="4" t="s">
        <v>2486</v>
      </c>
      <c r="V137" s="2" t="n">
        <f aca="false">IF(R137="","",COUNTIF($C$5:$C$6004,R137))</f>
        <v>2</v>
      </c>
      <c r="W137" s="2" t="n">
        <f aca="false">IF(R137="","",COUNTIFS($C$5:$C$6004,R137,$O$5:$O$6004,"CONCLUÍDA"))</f>
        <v>2</v>
      </c>
      <c r="X137" s="2" t="n">
        <f aca="false">IF(R137="","",COUNTIFS($C$5:$C$6004,R137,$O$5:$O$6004,"EM ANDAMENTO"))</f>
        <v>0</v>
      </c>
      <c r="Y137" s="2" t="n">
        <f aca="false">IF(R137="","",IF(COUNTIFS($C$5:$C$6004,R137,$O$5:$O$6004,"CONCLUÍDA",$N$5:$N$6004,"&gt;=-99")=0,"",_xlfn.MAXIFS($N$5:$N$6004,$C$5:$C$6004,R137,$O$5:$O$6004,"CONCLUÍDA")))</f>
        <v>2</v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12999941</v>
      </c>
      <c r="C138" s="4" t="s">
        <v>2506</v>
      </c>
      <c r="D138" s="4" t="s">
        <v>2840</v>
      </c>
      <c r="E138" s="4" t="s">
        <v>2472</v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n">
        <f aca="false">IF(E138="","",IF(ISNUMBER(SEARCH("SUBSOLO",E138)),IFERROR(-VALUE(LEFT(E138,FIND("º",SUBSTITUTE(E138,"°","º"))-1)),-1),IF(LEFT(E138,6)="TÉRREO",0,IFERROR(VALUE(LEFT(E138,FIND("º",SUBSTITUTE(E138,"°","º"))-1)),""))))</f>
        <v>0</v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2841</v>
      </c>
      <c r="S138" s="4" t="s">
        <v>203</v>
      </c>
      <c r="T138" s="4" t="s">
        <v>2842</v>
      </c>
      <c r="U138" s="4" t="s">
        <v>2486</v>
      </c>
      <c r="V138" s="2" t="n">
        <f aca="false">IF(R138="","",COUNTIF($C$5:$C$6004,R138))</f>
        <v>2</v>
      </c>
      <c r="W138" s="2" t="n">
        <f aca="false">IF(R138="","",COUNTIFS($C$5:$C$6004,R138,$O$5:$O$6004,"CONCLUÍDA"))</f>
        <v>2</v>
      </c>
      <c r="X138" s="2" t="n">
        <f aca="false">IF(R138="","",COUNTIFS($C$5:$C$6004,R138,$O$5:$O$6004,"EM ANDAMENTO"))</f>
        <v>0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12999942</v>
      </c>
      <c r="C139" s="4" t="s">
        <v>2506</v>
      </c>
      <c r="D139" s="4" t="s">
        <v>2843</v>
      </c>
      <c r="E139" s="4" t="s">
        <v>2472</v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n">
        <f aca="false">IF(E139="","",IF(ISNUMBER(SEARCH("SUBSOLO",E139)),IFERROR(-VALUE(LEFT(E139,FIND("º",SUBSTITUTE(E139,"°","º"))-1)),-1),IF(LEFT(E139,6)="TÉRREO",0,IFERROR(VALUE(LEFT(E139,FIND("º",SUBSTITUTE(E139,"°","º"))-1)),""))))</f>
        <v>0</v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2844</v>
      </c>
      <c r="S139" s="4" t="s">
        <v>203</v>
      </c>
      <c r="T139" s="4" t="s">
        <v>2845</v>
      </c>
      <c r="U139" s="4" t="s">
        <v>2486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1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12999943</v>
      </c>
      <c r="C140" s="4" t="s">
        <v>2506</v>
      </c>
      <c r="D140" s="4" t="s">
        <v>2846</v>
      </c>
      <c r="E140" s="4" t="s">
        <v>2472</v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n">
        <f aca="false">IF(E140="","",IF(ISNUMBER(SEARCH("SUBSOLO",E140)),IFERROR(-VALUE(LEFT(E140,FIND("º",SUBSTITUTE(E140,"°","º"))-1)),-1),IF(LEFT(E140,6)="TÉRREO",0,IFERROR(VALUE(LEFT(E140,FIND("º",SUBSTITUTE(E140,"°","º"))-1)),""))))</f>
        <v>0</v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2847</v>
      </c>
      <c r="S140" s="4" t="s">
        <v>173</v>
      </c>
      <c r="T140" s="4" t="s">
        <v>2848</v>
      </c>
      <c r="U140" s="4" t="s">
        <v>2471</v>
      </c>
      <c r="V140" s="2" t="n">
        <f aca="false">IF(R140="","",COUNTIF($C$5:$C$6004,R140))</f>
        <v>28</v>
      </c>
      <c r="W140" s="2" t="n">
        <f aca="false">IF(R140="","",COUNTIFS($C$5:$C$6004,R140,$O$5:$O$6004,"CONCLUÍDA"))</f>
        <v>10</v>
      </c>
      <c r="X140" s="2" t="n">
        <f aca="false">IF(R140="","",COUNTIFS($C$5:$C$6004,R140,$O$5:$O$6004,"EM ANDAMENTO"))</f>
        <v>1</v>
      </c>
      <c r="Y140" s="2" t="n">
        <f aca="false">IF(R140="","",IF(COUNTIFS($C$5:$C$6004,R140,$O$5:$O$6004,"CONCLUÍDA",$N$5:$N$6004,"&gt;=-99")=0,"",_xlfn.MAXIFS($N$5:$N$6004,$C$5:$C$6004,R140,$O$5:$O$6004,"CONCLUÍDA")))</f>
        <v>11</v>
      </c>
      <c r="Z140" s="2" t="n">
        <f aca="false">IF(R140="","",IF(COUNTIFS($C$5:$C$6004,R140,$O$5:$O$6004,"EM ANDAMENTO",$N$5:$N$6004,"&gt;=-99")=0,"",_xlfn.MAXIFS($N$5:$N$6004,$C$5:$C$6004,R140,$O$5:$O$6004,"EM ANDAMENTO")))</f>
        <v>5</v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Disjuntores / miolos: até 11º pav. (restam serviços no 5º pav.)</v>
      </c>
    </row>
    <row r="141" customFormat="false" ht="15" hidden="false" customHeight="false" outlineLevel="0" collapsed="false">
      <c r="B141" s="4" t="n">
        <v>12999944</v>
      </c>
      <c r="C141" s="4" t="s">
        <v>2506</v>
      </c>
      <c r="D141" s="4" t="s">
        <v>2849</v>
      </c>
      <c r="E141" s="4" t="s">
        <v>2472</v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n">
        <f aca="false">IF(E141="","",IF(ISNUMBER(SEARCH("SUBSOLO",E141)),IFERROR(-VALUE(LEFT(E141,FIND("º",SUBSTITUTE(E141,"°","º"))-1)),-1),IF(LEFT(E141,6)="TÉRREO",0,IFERROR(VALUE(LEFT(E141,FIND("º",SUBSTITUTE(E141,"°","º"))-1)),""))))</f>
        <v>0</v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1375</v>
      </c>
      <c r="S141" s="4" t="s">
        <v>182</v>
      </c>
      <c r="T141" s="4" t="s">
        <v>2850</v>
      </c>
      <c r="U141" s="4" t="s">
        <v>2471</v>
      </c>
      <c r="V141" s="2" t="n">
        <f aca="false">IF(R141="","",COUNTIF($C$5:$C$6004,R141))</f>
        <v>22</v>
      </c>
      <c r="W141" s="2" t="n">
        <f aca="false">IF(R141="","",COUNTIFS($C$5:$C$6004,R141,$O$5:$O$6004,"CONCLUÍDA"))</f>
        <v>5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11</v>
      </c>
      <c r="Z141" s="2" t="n">
        <f aca="false">IF(R141="","",IF(COUNTIFS($C$5:$C$6004,R141,$O$5:$O$6004,"EM ANDAMENTO",$N$5:$N$6004,"&gt;=-99")=0,"",_xlfn.MAXIFS($N$5:$N$6004,$C$5:$C$6004,R141,$O$5:$O$6004,"EM ANDAMENTO")))</f>
        <v>5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Cftv: até 11º pav. (restam serviços no 5º pav.)</v>
      </c>
    </row>
    <row r="142" customFormat="false" ht="15" hidden="false" customHeight="false" outlineLevel="0" collapsed="false">
      <c r="B142" s="4" t="n">
        <v>12999945</v>
      </c>
      <c r="C142" s="4" t="s">
        <v>2506</v>
      </c>
      <c r="D142" s="4" t="s">
        <v>2851</v>
      </c>
      <c r="E142" s="4" t="s">
        <v>2472</v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n">
        <f aca="false">IF(E142="","",IF(ISNUMBER(SEARCH("SUBSOLO",E142)),IFERROR(-VALUE(LEFT(E142,FIND("º",SUBSTITUTE(E142,"°","º"))-1)),-1),IF(LEFT(E142,6)="TÉRREO",0,IFERROR(VALUE(LEFT(E142,FIND("º",SUBSTITUTE(E142,"°","º"))-1)),""))))</f>
        <v>0</v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2852</v>
      </c>
      <c r="S142" s="4" t="s">
        <v>185</v>
      </c>
      <c r="T142" s="4" t="s">
        <v>2853</v>
      </c>
      <c r="U142" s="4" t="s">
        <v>2471</v>
      </c>
      <c r="V142" s="2" t="n">
        <f aca="false">IF(R142="","",COUNTIF($C$5:$C$6004,R142))</f>
        <v>1</v>
      </c>
      <c r="W142" s="2" t="n">
        <f aca="false">IF(R142="","",COUNTIFS($C$5:$C$6004,R142,$O$5:$O$6004,"CONCLUÍDA"))</f>
        <v>1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Elevador 2: concluído</v>
      </c>
    </row>
    <row r="143" customFormat="false" ht="15" hidden="false" customHeight="false" outlineLevel="0" collapsed="false">
      <c r="B143" s="4" t="n">
        <v>12999946</v>
      </c>
      <c r="C143" s="4" t="s">
        <v>2506</v>
      </c>
      <c r="D143" s="4" t="s">
        <v>2854</v>
      </c>
      <c r="E143" s="4" t="s">
        <v>2472</v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n">
        <f aca="false">IF(E143="","",IF(ISNUMBER(SEARCH("SUBSOLO",E143)),IFERROR(-VALUE(LEFT(E143,FIND("º",SUBSTITUTE(E143,"°","º"))-1)),-1),IF(LEFT(E143,6)="TÉRREO",0,IFERROR(VALUE(LEFT(E143,FIND("º",SUBSTITUTE(E143,"°","º"))-1)),""))))</f>
        <v>0</v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2855</v>
      </c>
      <c r="S143" s="4" t="s">
        <v>203</v>
      </c>
      <c r="T143" s="4" t="s">
        <v>2856</v>
      </c>
      <c r="U143" s="4" t="s">
        <v>2471</v>
      </c>
      <c r="V143" s="2" t="n">
        <f aca="false">IF(R143="","",COUNTIF($C$5:$C$6004,R143))</f>
        <v>24</v>
      </c>
      <c r="W143" s="2" t="n">
        <f aca="false">IF(R143="","",COUNTIFS($C$5:$C$6004,R143,$O$5:$O$6004,"CONCLUÍDA"))</f>
        <v>2</v>
      </c>
      <c r="X143" s="2" t="n">
        <f aca="false">IF(R143="","",COUNTIFS($C$5:$C$6004,R143,$O$5:$O$6004,"EM ANDAMENTO"))</f>
        <v>2</v>
      </c>
      <c r="Y143" s="2" t="n">
        <f aca="false">IF(R143="","",IF(COUNTIFS($C$5:$C$6004,R143,$O$5:$O$6004,"CONCLUÍDA",$N$5:$N$6004,"&gt;=-99")=0,"",_xlfn.MAXIFS($N$5:$N$6004,$C$5:$C$6004,R143,$O$5:$O$6004,"CONCLUÍDA")))</f>
        <v>7</v>
      </c>
      <c r="Z143" s="2" t="n">
        <f aca="false">IF(R143="","",IF(COUNTIFS($C$5:$C$6004,R143,$O$5:$O$6004,"EM ANDAMENTO",$N$5:$N$6004,"&gt;=-99")=0,"",_xlfn.MAXIFS($N$5:$N$6004,$C$5:$C$6004,R143,$O$5:$O$6004,"EM ANDAMENTO")))</f>
        <v>10</v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Tratamento de granito/mármore: até 7º pav., executando 10º pav.</v>
      </c>
    </row>
    <row r="144" customFormat="false" ht="15" hidden="false" customHeight="false" outlineLevel="0" collapsed="false">
      <c r="B144" s="4" t="n">
        <v>12999947</v>
      </c>
      <c r="C144" s="4" t="s">
        <v>2506</v>
      </c>
      <c r="D144" s="4" t="s">
        <v>2857</v>
      </c>
      <c r="E144" s="4" t="s">
        <v>2472</v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n">
        <f aca="false">IF(E144="","",IF(ISNUMBER(SEARCH("SUBSOLO",E144)),IFERROR(-VALUE(LEFT(E144,FIND("º",SUBSTITUTE(E144,"°","º"))-1)),-1),IF(LEFT(E144,6)="TÉRREO",0,IFERROR(VALUE(LEFT(E144,FIND("º",SUBSTITUTE(E144,"°","º"))-1)),""))))</f>
        <v>0</v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2858</v>
      </c>
      <c r="S144" s="4" t="s">
        <v>218</v>
      </c>
      <c r="T144" s="4" t="s">
        <v>2859</v>
      </c>
      <c r="U144" s="4" t="s">
        <v>2471</v>
      </c>
      <c r="V144" s="2" t="n">
        <f aca="false">IF(R144="","",COUNTIF($C$5:$C$6004,R144))</f>
        <v>26</v>
      </c>
      <c r="W144" s="2" t="n">
        <f aca="false">IF(R144="","",COUNTIFS($C$5:$C$6004,R144,$O$5:$O$6004,"CONCLUÍDA"))</f>
        <v>4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7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>Louças: até 7º pav.</v>
      </c>
    </row>
    <row r="145" customFormat="false" ht="15" hidden="false" customHeight="false" outlineLevel="0" collapsed="false">
      <c r="B145" s="4" t="n">
        <v>12999948</v>
      </c>
      <c r="C145" s="4" t="s">
        <v>2506</v>
      </c>
      <c r="D145" s="4" t="s">
        <v>2860</v>
      </c>
      <c r="E145" s="4" t="s">
        <v>2472</v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n">
        <f aca="false">IF(E145="","",IF(ISNUMBER(SEARCH("SUBSOLO",E145)),IFERROR(-VALUE(LEFT(E145,FIND("º",SUBSTITUTE(E145,"°","º"))-1)),-1),IF(LEFT(E145,6)="TÉRREO",0,IFERROR(VALUE(LEFT(E145,FIND("º",SUBSTITUTE(E145,"°","º"))-1)),""))))</f>
        <v>0</v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2861</v>
      </c>
      <c r="S145" s="4" t="s">
        <v>210</v>
      </c>
      <c r="T145" s="4" t="s">
        <v>2862</v>
      </c>
      <c r="U145" s="4" t="s">
        <v>2471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1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Fachada baltazar - F2 (d): concluído</v>
      </c>
    </row>
    <row r="146" customFormat="false" ht="15" hidden="false" customHeight="false" outlineLevel="0" collapsed="false">
      <c r="B146" s="4" t="n">
        <v>12999949</v>
      </c>
      <c r="C146" s="4" t="s">
        <v>2506</v>
      </c>
      <c r="D146" s="4" t="s">
        <v>2863</v>
      </c>
      <c r="E146" s="4" t="s">
        <v>2472</v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n">
        <f aca="false">IF(E146="","",IF(ISNUMBER(SEARCH("SUBSOLO",E146)),IFERROR(-VALUE(LEFT(E146,FIND("º",SUBSTITUTE(E146,"°","º"))-1)),-1),IF(LEFT(E146,6)="TÉRREO",0,IFERROR(VALUE(LEFT(E146,FIND("º",SUBSTITUTE(E146,"°","º"))-1)),""))))</f>
        <v>0</v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2864</v>
      </c>
      <c r="S146" s="4" t="s">
        <v>229</v>
      </c>
      <c r="T146" s="4" t="s">
        <v>2865</v>
      </c>
      <c r="U146" s="4" t="s">
        <v>2471</v>
      </c>
      <c r="V146" s="2" t="n">
        <f aca="false">IF(R146="","",COUNTIF($C$5:$C$6004,R146))</f>
        <v>30</v>
      </c>
      <c r="W146" s="2" t="n">
        <f aca="false">IF(R146="","",COUNTIFS($C$5:$C$6004,R146,$O$5:$O$6004,"CONCLUÍDA"))</f>
        <v>6</v>
      </c>
      <c r="X146" s="2" t="n">
        <f aca="false">IF(R146="","",COUNTIFS($C$5:$C$6004,R146,$O$5:$O$6004,"EM ANDAMENTO"))</f>
        <v>0</v>
      </c>
      <c r="Y146" s="2" t="n">
        <f aca="false">IF(R146="","",IF(COUNTIFS($C$5:$C$6004,R146,$O$5:$O$6004,"CONCLUÍDA",$N$5:$N$6004,"&gt;=-99")=0,"",_xlfn.MAXIFS($N$5:$N$6004,$C$5:$C$6004,R146,$O$5:$O$6004,"CONCLUÍDA")))</f>
        <v>7</v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Limpeza grossa: até 7º pav.</v>
      </c>
    </row>
    <row r="147" customFormat="false" ht="15" hidden="false" customHeight="false" outlineLevel="0" collapsed="false">
      <c r="B147" s="4" t="n">
        <v>12999950</v>
      </c>
      <c r="C147" s="4" t="s">
        <v>2506</v>
      </c>
      <c r="D147" s="4" t="s">
        <v>2866</v>
      </c>
      <c r="E147" s="4" t="s">
        <v>2472</v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n">
        <f aca="false">IF(E147="","",IF(ISNUMBER(SEARCH("SUBSOLO",E147)),IFERROR(-VALUE(LEFT(E147,FIND("º",SUBSTITUTE(E147,"°","º"))-1)),-1),IF(LEFT(E147,6)="TÉRREO",0,IFERROR(VALUE(LEFT(E147,FIND("º",SUBSTITUTE(E147,"°","º"))-1)),""))))</f>
        <v>0</v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1365</v>
      </c>
      <c r="S147" s="4" t="s">
        <v>173</v>
      </c>
      <c r="T147" s="4" t="s">
        <v>2867</v>
      </c>
      <c r="U147" s="4" t="s">
        <v>2486</v>
      </c>
      <c r="V147" s="2" t="n">
        <f aca="false">IF(R147="","",COUNTIF($C$5:$C$6004,R147))</f>
        <v>1</v>
      </c>
      <c r="W147" s="2" t="n">
        <f aca="false">IF(R147="","",COUNTIFS($C$5:$C$6004,R147,$O$5:$O$6004,"CONCLUÍDA"))</f>
        <v>1</v>
      </c>
      <c r="X147" s="2" t="n">
        <f aca="false">IF(R147="","",COUNTIFS($C$5:$C$6004,R147,$O$5:$O$6004,"EM ANDAMENTO"))</f>
        <v>0</v>
      </c>
      <c r="Y147" s="2" t="n">
        <f aca="false">IF(R147="","",IF(COUNTIFS($C$5:$C$6004,R147,$O$5:$O$6004,"CONCLUÍDA",$N$5:$N$6004,"&gt;=-99")=0,"",_xlfn.MAXIFS($N$5:$N$6004,$C$5:$C$6004,R147,$O$5:$O$6004,"CONCLUÍDA")))</f>
        <v>29</v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32166298</v>
      </c>
      <c r="C148" s="4" t="s">
        <v>2508</v>
      </c>
      <c r="D148" s="4" t="s">
        <v>448</v>
      </c>
      <c r="E148" s="4" t="s">
        <v>2469</v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21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2868</v>
      </c>
      <c r="S148" s="4" t="s">
        <v>182</v>
      </c>
      <c r="T148" s="4" t="s">
        <v>2869</v>
      </c>
      <c r="U148" s="4" t="s">
        <v>2486</v>
      </c>
      <c r="V148" s="2" t="n">
        <f aca="false">IF(R148="","",COUNTIF($C$5:$C$6004,R148))</f>
        <v>3</v>
      </c>
      <c r="W148" s="2" t="n">
        <f aca="false">IF(R148="","",COUNTIFS($C$5:$C$6004,R148,$O$5:$O$6004,"CONCLUÍDA"))</f>
        <v>2</v>
      </c>
      <c r="X148" s="2" t="n">
        <f aca="false">IF(R148="","",COUNTIFS($C$5:$C$6004,R148,$O$5:$O$6004,"EM ANDAMENTO"))</f>
        <v>0</v>
      </c>
      <c r="Y148" s="2" t="n">
        <f aca="false">IF(R148="","",IF(COUNTIFS($C$5:$C$6004,R148,$O$5:$O$6004,"CONCLUÍDA",$N$5:$N$6004,"&gt;=-99")=0,"",_xlfn.MAXIFS($N$5:$N$6004,$C$5:$C$6004,R148,$O$5:$O$6004,"CONCLUÍDA")))</f>
        <v>2</v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12990502</v>
      </c>
      <c r="C149" s="4" t="s">
        <v>2508</v>
      </c>
      <c r="D149" s="4" t="s">
        <v>2870</v>
      </c>
      <c r="E149" s="4" t="s">
        <v>2469</v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21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2871</v>
      </c>
      <c r="S149" s="4" t="s">
        <v>222</v>
      </c>
      <c r="T149" s="4" t="s">
        <v>2872</v>
      </c>
      <c r="U149" s="4" t="s">
        <v>2471</v>
      </c>
      <c r="V149" s="2" t="n">
        <f aca="false">IF(R149="","",COUNTIF($C$5:$C$6004,R149))</f>
        <v>29</v>
      </c>
      <c r="W149" s="2" t="n">
        <f aca="false">IF(R149="","",COUNTIFS($C$5:$C$6004,R149,$O$5:$O$6004,"CONCLUÍDA"))</f>
        <v>4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7</v>
      </c>
      <c r="Z149" s="2" t="n">
        <f aca="false">IF(R149="","",IF(COUNTIFS($C$5:$C$6004,R149,$O$5:$O$6004,"EM ANDAMENTO",$N$5:$N$6004,"&gt;=-99")=0,"",_xlfn.MAXIFS($N$5:$N$6004,$C$5:$C$6004,R149,$O$5:$O$6004,"EM ANDAMENTO")))</f>
        <v>3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>Pintura 2ª demão: até 7º pav. (restam serviços no 3º pav.)</v>
      </c>
    </row>
    <row r="150" customFormat="false" ht="15" hidden="false" customHeight="false" outlineLevel="0" collapsed="false">
      <c r="B150" s="4" t="n">
        <v>12990517</v>
      </c>
      <c r="C150" s="4" t="s">
        <v>2508</v>
      </c>
      <c r="D150" s="4" t="s">
        <v>2873</v>
      </c>
      <c r="E150" s="4" t="s">
        <v>2469</v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21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2874</v>
      </c>
      <c r="S150" s="4" t="s">
        <v>173</v>
      </c>
      <c r="T150" s="4" t="s">
        <v>2875</v>
      </c>
      <c r="U150" s="4" t="s">
        <v>2471</v>
      </c>
      <c r="V150" s="2" t="n">
        <f aca="false">IF(R150="","",COUNTIF($C$5:$C$6004,R150))</f>
        <v>30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0</v>
      </c>
      <c r="Y150" s="2" t="n">
        <f aca="false">IF(R150="","",IF(COUNTIFS($C$5:$C$6004,R150,$O$5:$O$6004,"CONCLUÍDA",$N$5:$N$6004,"&gt;=-99")=0,"",_xlfn.MAXIFS($N$5:$N$6004,$C$5:$C$6004,R150,$O$5:$O$6004,"CONCLUÍDA")))</f>
        <v>7</v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>Acabamentos elétricos: até 7º pav.</v>
      </c>
    </row>
    <row r="151" customFormat="false" ht="15" hidden="false" customHeight="false" outlineLevel="0" collapsed="false">
      <c r="B151" s="4" t="n">
        <v>12990518</v>
      </c>
      <c r="C151" s="4" t="s">
        <v>2508</v>
      </c>
      <c r="D151" s="4" t="s">
        <v>2876</v>
      </c>
      <c r="E151" s="4" t="s">
        <v>2469</v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21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2877</v>
      </c>
      <c r="S151" s="4" t="s">
        <v>210</v>
      </c>
      <c r="T151" s="4" t="s">
        <v>2878</v>
      </c>
      <c r="U151" s="4" t="s">
        <v>2471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1</v>
      </c>
      <c r="X151" s="2" t="n">
        <f aca="false">IF(R151="","",COUNTIFS($C$5:$C$6004,R151,$O$5:$O$6004,"EM ANDAMENTO"))</f>
        <v>1</v>
      </c>
      <c r="Y151" s="2" t="n">
        <f aca="false">IF(R151="","",IF(COUNTIFS($C$5:$C$6004,R151,$O$5:$O$6004,"CONCLUÍDA",$N$5:$N$6004,"&gt;=-99")=0,"",_xlfn.MAXIFS($N$5:$N$6004,$C$5:$C$6004,R151,$O$5:$O$6004,"CONCLUÍDA")))</f>
        <v>2</v>
      </c>
      <c r="Z151" s="2" t="n">
        <f aca="false">IF(R151="","",IF(COUNTIFS($C$5:$C$6004,R151,$O$5:$O$6004,"EM ANDAMENTO",$N$5:$N$6004,"&gt;=-99")=0,"",_xlfn.MAXIFS($N$5:$N$6004,$C$5:$C$6004,R151,$O$5:$O$6004,"EM ANDAMENTO")))</f>
        <v>0</v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Textura: até 2º pav. (restam serviços no térreo)</v>
      </c>
    </row>
    <row r="152" customFormat="false" ht="15" hidden="false" customHeight="false" outlineLevel="0" collapsed="false">
      <c r="B152" s="4" t="n">
        <v>12990519</v>
      </c>
      <c r="C152" s="4" t="s">
        <v>2508</v>
      </c>
      <c r="D152" s="4" t="s">
        <v>2879</v>
      </c>
      <c r="E152" s="4" t="s">
        <v>2469</v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21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193</v>
      </c>
      <c r="S152" s="4" t="s">
        <v>191</v>
      </c>
      <c r="T152" s="4" t="s">
        <v>2880</v>
      </c>
      <c r="U152" s="4" t="s">
        <v>2471</v>
      </c>
      <c r="V152" s="2" t="n">
        <f aca="false">IF(R152="","",COUNTIF($C$5:$C$6004,R152))</f>
        <v>27</v>
      </c>
      <c r="W152" s="2" t="n">
        <f aca="false">IF(R152="","",COUNTIFS($C$5:$C$6004,R152,$O$5:$O$6004,"CONCLUÍDA"))</f>
        <v>2</v>
      </c>
      <c r="X152" s="2" t="n">
        <f aca="false">IF(R152="","",COUNTIFS($C$5:$C$6004,R152,$O$5:$O$6004,"EM ANDAMENTO"))</f>
        <v>0</v>
      </c>
      <c r="Y152" s="2" t="n">
        <f aca="false">IF(R152="","",IF(COUNTIFS($C$5:$C$6004,R152,$O$5:$O$6004,"CONCLUÍDA",$N$5:$N$6004,"&gt;=-99")=0,"",_xlfn.MAXIFS($N$5:$N$6004,$C$5:$C$6004,R152,$O$5:$O$6004,"CONCLUÍDA")))</f>
        <v>7</v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Serralheria: até 7º pav.</v>
      </c>
    </row>
    <row r="153" customFormat="false" ht="15" hidden="false" customHeight="false" outlineLevel="0" collapsed="false">
      <c r="B153" s="4" t="n">
        <v>22146027</v>
      </c>
      <c r="C153" s="4" t="s">
        <v>2499</v>
      </c>
      <c r="D153" s="4" t="s">
        <v>448</v>
      </c>
      <c r="E153" s="4" t="s">
        <v>2881</v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17</v>
      </c>
      <c r="N153" s="2" t="n">
        <f aca="false">IF(E153="","",IF(ISNUMBER(SEARCH("SUBSOLO",E153)),IFERROR(-VALUE(LEFT(E153,FIND("º",SUBSTITUTE(E153,"°","º"))-1)),-1),IF(LEFT(E153,6)="TÉRREO",0,IFERROR(VALUE(LEFT(E153,FIND("º",SUBSTITUTE(E153,"°","º"))-1)),""))))</f>
        <v>4</v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2882</v>
      </c>
      <c r="S153" s="4" t="s">
        <v>218</v>
      </c>
      <c r="T153" s="4" t="s">
        <v>2883</v>
      </c>
      <c r="U153" s="4" t="s">
        <v>2471</v>
      </c>
      <c r="V153" s="2" t="n">
        <f aca="false">IF(R153="","",COUNTIF($C$5:$C$6004,R153))</f>
        <v>26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n">
        <f aca="false">IF(R153="","",IF(COUNTIFS($C$5:$C$6004,R153,$O$5:$O$6004,"CONCLUÍDA",$N$5:$N$6004,"&gt;=-99")=0,"",_xlfn.MAXIFS($N$5:$N$6004,$C$5:$C$6004,R153,$O$5:$O$6004,"CONCLUÍDA")))</f>
        <v>7</v>
      </c>
      <c r="Z153" s="2" t="n">
        <f aca="false">IF(R153="","",IF(COUNTIFS($C$5:$C$6004,R153,$O$5:$O$6004,"EM ANDAMENTO",$N$5:$N$6004,"&gt;=-99")=0,"",_xlfn.MAXIFS($N$5:$N$6004,$C$5:$C$6004,R153,$O$5:$O$6004,"EM ANDAMENTO")))</f>
        <v>0</v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Metais: até 7º pav. (restam serviços no térreo)</v>
      </c>
    </row>
    <row r="154" customFormat="false" ht="15" hidden="false" customHeight="false" outlineLevel="0" collapsed="false">
      <c r="B154" s="4" t="n">
        <v>13046998</v>
      </c>
      <c r="C154" s="4" t="s">
        <v>2499</v>
      </c>
      <c r="D154" s="4" t="s">
        <v>2884</v>
      </c>
      <c r="E154" s="4" t="s">
        <v>2881</v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17</v>
      </c>
      <c r="N154" s="2" t="n">
        <f aca="false">IF(E154="","",IF(ISNUMBER(SEARCH("SUBSOLO",E154)),IFERROR(-VALUE(LEFT(E154,FIND("º",SUBSTITUTE(E154,"°","º"))-1)),-1),IF(LEFT(E154,6)="TÉRREO",0,IFERROR(VALUE(LEFT(E154,FIND("º",SUBSTITUTE(E154,"°","º"))-1)),""))))</f>
        <v>4</v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2885</v>
      </c>
      <c r="S154" s="4" t="s">
        <v>210</v>
      </c>
      <c r="T154" s="4" t="s">
        <v>2886</v>
      </c>
      <c r="U154" s="4" t="s">
        <v>2471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1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Fachada cremalheira: em execução</v>
      </c>
    </row>
    <row r="155" customFormat="false" ht="15" hidden="false" customHeight="false" outlineLevel="0" collapsed="false">
      <c r="B155" s="4" t="n">
        <v>13046999</v>
      </c>
      <c r="C155" s="4" t="s">
        <v>2499</v>
      </c>
      <c r="D155" s="4" t="s">
        <v>2887</v>
      </c>
      <c r="E155" s="4" t="s">
        <v>2881</v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17</v>
      </c>
      <c r="N155" s="2" t="n">
        <f aca="false">IF(E155="","",IF(ISNUMBER(SEARCH("SUBSOLO",E155)),IFERROR(-VALUE(LEFT(E155,FIND("º",SUBSTITUTE(E155,"°","º"))-1)),-1),IF(LEFT(E155,6)="TÉRREO",0,IFERROR(VALUE(LEFT(E155,FIND("º",SUBSTITUTE(E155,"°","º"))-1)),""))))</f>
        <v>4</v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2888</v>
      </c>
      <c r="S155" s="4" t="s">
        <v>185</v>
      </c>
      <c r="T155" s="4" t="s">
        <v>2889</v>
      </c>
      <c r="U155" s="4" t="s">
        <v>2471</v>
      </c>
      <c r="V155" s="2" t="n">
        <f aca="false">IF(R155="","",COUNTIF($C$5:$C$6004,R155))</f>
        <v>1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1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Elevador 3: em execução</v>
      </c>
    </row>
    <row r="156" customFormat="false" ht="15" hidden="false" customHeight="false" outlineLevel="0" collapsed="false">
      <c r="B156" s="4" t="n">
        <v>13047000</v>
      </c>
      <c r="C156" s="4" t="s">
        <v>2499</v>
      </c>
      <c r="D156" s="4" t="s">
        <v>2890</v>
      </c>
      <c r="E156" s="4" t="s">
        <v>2881</v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17</v>
      </c>
      <c r="N156" s="2" t="n">
        <f aca="false">IF(E156="","",IF(ISNUMBER(SEARCH("SUBSOLO",E156)),IFERROR(-VALUE(LEFT(E156,FIND("º",SUBSTITUTE(E156,"°","º"))-1)),-1),IF(LEFT(E156,6)="TÉRREO",0,IFERROR(VALUE(LEFT(E156,FIND("º",SUBSTITUTE(E156,"°","º"))-1)),""))))</f>
        <v>4</v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2891</v>
      </c>
      <c r="S156" s="4" t="s">
        <v>222</v>
      </c>
      <c r="T156" s="4" t="s">
        <v>2892</v>
      </c>
      <c r="U156" s="4" t="s">
        <v>2471</v>
      </c>
      <c r="V156" s="2" t="n">
        <f aca="false">IF(R156="","",COUNTIF($C$5:$C$6004,R156))</f>
        <v>26</v>
      </c>
      <c r="W156" s="2" t="n">
        <f aca="false">IF(R156="","",COUNTIFS($C$5:$C$6004,R156,$O$5:$O$6004,"CONCLUÍDA"))</f>
        <v>4</v>
      </c>
      <c r="X156" s="2" t="n">
        <f aca="false">IF(R156="","",COUNTIFS($C$5:$C$6004,R156,$O$5:$O$6004,"EM ANDAMENTO"))</f>
        <v>0</v>
      </c>
      <c r="Y156" s="2" t="n">
        <f aca="false">IF(R156="","",IF(COUNTIFS($C$5:$C$6004,R156,$O$5:$O$6004,"CONCLUÍDA",$N$5:$N$6004,"&gt;=-99")=0,"",_xlfn.MAXIFS($N$5:$N$6004,$C$5:$C$6004,R156,$O$5:$O$6004,"CONCLUÍDA")))</f>
        <v>7</v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Pintura 3ª demão: até 7º pav.</v>
      </c>
    </row>
    <row r="157" customFormat="false" ht="15" hidden="false" customHeight="false" outlineLevel="0" collapsed="false">
      <c r="B157" s="4" t="n">
        <v>13047001</v>
      </c>
      <c r="C157" s="4" t="s">
        <v>2499</v>
      </c>
      <c r="D157" s="4" t="s">
        <v>2893</v>
      </c>
      <c r="E157" s="4" t="s">
        <v>2881</v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17</v>
      </c>
      <c r="N157" s="2" t="n">
        <f aca="false">IF(E157="","",IF(ISNUMBER(SEARCH("SUBSOLO",E157)),IFERROR(-VALUE(LEFT(E157,FIND("º",SUBSTITUTE(E157,"°","º"))-1)),-1),IF(LEFT(E157,6)="TÉRREO",0,IFERROR(VALUE(LEFT(E157,FIND("º",SUBSTITUTE(E157,"°","º"))-1)),""))))</f>
        <v>4</v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2894</v>
      </c>
      <c r="S157" s="4" t="s">
        <v>222</v>
      </c>
      <c r="T157" s="4" t="s">
        <v>2895</v>
      </c>
      <c r="U157" s="4" t="s">
        <v>2486</v>
      </c>
      <c r="V157" s="2" t="n">
        <f aca="false">IF(R157="","",COUNTIF($C$5:$C$6004,R157))</f>
        <v>2</v>
      </c>
      <c r="W157" s="2" t="n">
        <f aca="false">IF(R157="","",COUNTIFS($C$5:$C$6004,R157,$O$5:$O$6004,"CONCLUÍDA"))</f>
        <v>1</v>
      </c>
      <c r="X157" s="2" t="n">
        <f aca="false">IF(R157="","",COUNTIFS($C$5:$C$6004,R157,$O$5:$O$6004,"EM ANDAMENTO"))</f>
        <v>0</v>
      </c>
      <c r="Y157" s="2" t="n">
        <f aca="false">IF(R157="","",IF(COUNTIFS($C$5:$C$6004,R157,$O$5:$O$6004,"CONCLUÍDA",$N$5:$N$6004,"&gt;=-99")=0,"",_xlfn.MAXIFS($N$5:$N$6004,$C$5:$C$6004,R157,$O$5:$O$6004,"CONCLUÍDA")))</f>
        <v>2</v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13047002</v>
      </c>
      <c r="C158" s="4" t="s">
        <v>2499</v>
      </c>
      <c r="D158" s="4" t="s">
        <v>2896</v>
      </c>
      <c r="E158" s="4" t="s">
        <v>2881</v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17</v>
      </c>
      <c r="N158" s="2" t="n">
        <f aca="false">IF(E158="","",IF(ISNUMBER(SEARCH("SUBSOLO",E158)),IFERROR(-VALUE(LEFT(E158,FIND("º",SUBSTITUTE(E158,"°","º"))-1)),-1),IF(LEFT(E158,6)="TÉRREO",0,IFERROR(VALUE(LEFT(E158,FIND("º",SUBSTITUTE(E158,"°","º"))-1)),""))))</f>
        <v>4</v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2897</v>
      </c>
      <c r="S158" s="4" t="s">
        <v>229</v>
      </c>
      <c r="T158" s="4" t="s">
        <v>2898</v>
      </c>
      <c r="U158" s="4" t="s">
        <v>2471</v>
      </c>
      <c r="V158" s="2" t="n">
        <f aca="false">IF(R158="","",COUNTIF($C$5:$C$6004,R158))</f>
        <v>30</v>
      </c>
      <c r="W158" s="2" t="n">
        <f aca="false">IF(R158="","",COUNTIFS($C$5:$C$6004,R158,$O$5:$O$6004,"CONCLUÍDA"))</f>
        <v>2</v>
      </c>
      <c r="X158" s="2" t="n">
        <f aca="false">IF(R158="","",COUNTIFS($C$5:$C$6004,R158,$O$5:$O$6004,"EM ANDAMENTO"))</f>
        <v>2</v>
      </c>
      <c r="Y158" s="2" t="n">
        <f aca="false">IF(R158="","",IF(COUNTIFS($C$5:$C$6004,R158,$O$5:$O$6004,"CONCLUÍDA",$N$5:$N$6004,"&gt;=-99")=0,"",_xlfn.MAXIFS($N$5:$N$6004,$C$5:$C$6004,R158,$O$5:$O$6004,"CONCLUÍDA")))</f>
        <v>6</v>
      </c>
      <c r="Z158" s="2" t="n">
        <f aca="false">IF(R158="","",IF(COUNTIFS($C$5:$C$6004,R158,$O$5:$O$6004,"EM ANDAMENTO",$N$5:$N$6004,"&gt;=-99")=0,"",_xlfn.MAXIFS($N$5:$N$6004,$C$5:$C$6004,R158,$O$5:$O$6004,"EM ANDAMENTO")))</f>
        <v>7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>Limpeza fina: até 6º pav., executando 7º pav.</v>
      </c>
    </row>
    <row r="159" customFormat="false" ht="15" hidden="false" customHeight="false" outlineLevel="0" collapsed="false">
      <c r="B159" s="4" t="n">
        <v>13047003</v>
      </c>
      <c r="C159" s="4" t="s">
        <v>2499</v>
      </c>
      <c r="D159" s="4" t="s">
        <v>2899</v>
      </c>
      <c r="E159" s="4" t="s">
        <v>2881</v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17</v>
      </c>
      <c r="N159" s="2" t="n">
        <f aca="false">IF(E159="","",IF(ISNUMBER(SEARCH("SUBSOLO",E159)),IFERROR(-VALUE(LEFT(E159,FIND("º",SUBSTITUTE(E159,"°","º"))-1)),-1),IF(LEFT(E159,6)="TÉRREO",0,IFERROR(VALUE(LEFT(E159,FIND("º",SUBSTITUTE(E159,"°","º"))-1)),""))))</f>
        <v>4</v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2900</v>
      </c>
      <c r="S159" s="4"/>
      <c r="T159" s="4" t="s">
        <v>1443</v>
      </c>
      <c r="U159" s="4" t="s">
        <v>2471</v>
      </c>
      <c r="V159" s="2" t="n">
        <f aca="false">IF(R159="","",COUNTIF($C$5:$C$6004,R159))</f>
        <v>33</v>
      </c>
      <c r="W159" s="2" t="n">
        <f aca="false">IF(R159="","",COUNTIFS($C$5:$C$6004,R159,$O$5:$O$6004,"CONCLUÍDA"))</f>
        <v>3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6</v>
      </c>
      <c r="Z159" s="2" t="n">
        <f aca="false">IF(R159="","",IF(COUNTIFS($C$5:$C$6004,R159,$O$5:$O$6004,"EM ANDAMENTO",$N$5:$N$6004,"&gt;=-99")=0,"",_xlfn.MAXIFS($N$5:$N$6004,$C$5:$C$6004,R159,$O$5:$O$6004,"EM ANDAMENTO")))</f>
        <v>7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13047004</v>
      </c>
      <c r="C160" s="4" t="s">
        <v>2499</v>
      </c>
      <c r="D160" s="4" t="s">
        <v>2901</v>
      </c>
      <c r="E160" s="4" t="s">
        <v>2881</v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17</v>
      </c>
      <c r="N160" s="2" t="n">
        <f aca="false">IF(E160="","",IF(ISNUMBER(SEARCH("SUBSOLO",E160)),IFERROR(-VALUE(LEFT(E160,FIND("º",SUBSTITUTE(E160,"°","º"))-1)),-1),IF(LEFT(E160,6)="TÉRREO",0,IFERROR(VALUE(LEFT(E160,FIND("º",SUBSTITUTE(E160,"°","º"))-1)),""))))</f>
        <v>4</v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2902</v>
      </c>
      <c r="S160" s="4" t="s">
        <v>203</v>
      </c>
      <c r="T160" s="4" t="s">
        <v>2903</v>
      </c>
      <c r="U160" s="4" t="s">
        <v>2486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1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n">
        <f aca="false">IF(R160="","",IF(COUNTIFS($C$5:$C$6004,R160,$O$5:$O$6004,"EM ANDAMENTO",$N$5:$N$6004,"&gt;=-99")=0,"",_xlfn.MAXIFS($N$5:$N$6004,$C$5:$C$6004,R160,$O$5:$O$6004,"EM ANDAMENTO")))</f>
        <v>3</v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13047005</v>
      </c>
      <c r="C161" s="4" t="s">
        <v>2499</v>
      </c>
      <c r="D161" s="4" t="s">
        <v>2904</v>
      </c>
      <c r="E161" s="4" t="s">
        <v>2881</v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17</v>
      </c>
      <c r="N161" s="2" t="n">
        <f aca="false">IF(E161="","",IF(ISNUMBER(SEARCH("SUBSOLO",E161)),IFERROR(-VALUE(LEFT(E161,FIND("º",SUBSTITUTE(E161,"°","º"))-1)),-1),IF(LEFT(E161,6)="TÉRREO",0,IFERROR(VALUE(LEFT(E161,FIND("º",SUBSTITUTE(E161,"°","º"))-1)),""))))</f>
        <v>4</v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2905</v>
      </c>
      <c r="S161" s="4" t="s">
        <v>182</v>
      </c>
      <c r="T161" s="4" t="s">
        <v>2906</v>
      </c>
      <c r="U161" s="4" t="s">
        <v>2486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1</v>
      </c>
      <c r="X161" s="2" t="n">
        <f aca="false">IF(R161="","",COUNTIFS($C$5:$C$6004,R161,$O$5:$O$6004,"EM ANDAMENTO"))</f>
        <v>1</v>
      </c>
      <c r="Y161" s="2" t="n">
        <f aca="false">IF(R161="","",IF(COUNTIFS($C$5:$C$6004,R161,$O$5:$O$6004,"CONCLUÍDA",$N$5:$N$6004,"&gt;=-99")=0,"",_xlfn.MAXIFS($N$5:$N$6004,$C$5:$C$6004,R161,$O$5:$O$6004,"CONCLUÍDA")))</f>
        <v>2</v>
      </c>
      <c r="Z161" s="2" t="n">
        <f aca="false">IF(R161="","",IF(COUNTIFS($C$5:$C$6004,R161,$O$5:$O$6004,"EM ANDAMENTO",$N$5:$N$6004,"&gt;=-99")=0,"",_xlfn.MAXIFS($N$5:$N$6004,$C$5:$C$6004,R161,$O$5:$O$6004,"EM ANDAMENTO")))</f>
        <v>0</v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13047006</v>
      </c>
      <c r="C162" s="4" t="s">
        <v>2499</v>
      </c>
      <c r="D162" s="4" t="s">
        <v>2907</v>
      </c>
      <c r="E162" s="4" t="s">
        <v>2881</v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17</v>
      </c>
      <c r="N162" s="2" t="n">
        <f aca="false">IF(E162="","",IF(ISNUMBER(SEARCH("SUBSOLO",E162)),IFERROR(-VALUE(LEFT(E162,FIND("º",SUBSTITUTE(E162,"°","º"))-1)),-1),IF(LEFT(E162,6)="TÉRREO",0,IFERROR(VALUE(LEFT(E162,FIND("º",SUBSTITUTE(E162,"°","º"))-1)),""))))</f>
        <v>4</v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2908</v>
      </c>
      <c r="S162" s="4"/>
      <c r="T162" s="4" t="s">
        <v>2909</v>
      </c>
      <c r="U162" s="4" t="s">
        <v>2471</v>
      </c>
      <c r="V162" s="2" t="n">
        <f aca="false">IF(R162="","",COUNTIF($C$5:$C$6004,R162))</f>
        <v>26</v>
      </c>
      <c r="W162" s="2" t="n">
        <f aca="false">IF(R162="","",COUNTIFS($C$5:$C$6004,R162,$O$5:$O$6004,"CONCLUÍDA"))</f>
        <v>1</v>
      </c>
      <c r="X162" s="2" t="n">
        <f aca="false">IF(R162="","",COUNTIFS($C$5:$C$6004,R162,$O$5:$O$6004,"EM ANDAMENTO"))</f>
        <v>1</v>
      </c>
      <c r="Y162" s="2" t="n">
        <f aca="false">IF(R162="","",IF(COUNTIFS($C$5:$C$6004,R162,$O$5:$O$6004,"CONCLUÍDA",$N$5:$N$6004,"&gt;=-99")=0,"",_xlfn.MAXIFS($N$5:$N$6004,$C$5:$C$6004,R162,$O$5:$O$6004,"CONCLUÍDA")))</f>
        <v>6</v>
      </c>
      <c r="Z162" s="2" t="n">
        <f aca="false">IF(R162="","",IF(COUNTIFS($C$5:$C$6004,R162,$O$5:$O$6004,"EM ANDAMENTO",$N$5:$N$6004,"&gt;=-99")=0,"",_xlfn.MAXIFS($N$5:$N$6004,$C$5:$C$6004,R162,$O$5:$O$6004,"EM ANDAMENTO")))</f>
        <v>3</v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13047007</v>
      </c>
      <c r="C163" s="4" t="s">
        <v>2499</v>
      </c>
      <c r="D163" s="4" t="s">
        <v>2910</v>
      </c>
      <c r="E163" s="4" t="s">
        <v>2881</v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17</v>
      </c>
      <c r="N163" s="2" t="n">
        <f aca="false">IF(E163="","",IF(ISNUMBER(SEARCH("SUBSOLO",E163)),IFERROR(-VALUE(LEFT(E163,FIND("º",SUBSTITUTE(E163,"°","º"))-1)),-1),IF(LEFT(E163,6)="TÉRREO",0,IFERROR(VALUE(LEFT(E163,FIND("º",SUBSTITUTE(E163,"°","º"))-1)),""))))</f>
        <v>4</v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2911</v>
      </c>
      <c r="S163" s="4" t="s">
        <v>182</v>
      </c>
      <c r="T163" s="4" t="s">
        <v>2912</v>
      </c>
      <c r="U163" s="4" t="s">
        <v>2486</v>
      </c>
      <c r="V163" s="2" t="n">
        <f aca="false">IF(R163="","",COUNTIF($C$5:$C$6004,R163))</f>
        <v>2</v>
      </c>
      <c r="W163" s="2" t="n">
        <f aca="false">IF(R163="","",COUNTIFS($C$5:$C$6004,R163,$O$5:$O$6004,"CONCLUÍDA"))</f>
        <v>1</v>
      </c>
      <c r="X163" s="2" t="n">
        <f aca="false">IF(R163="","",COUNTIFS($C$5:$C$6004,R163,$O$5:$O$6004,"EM ANDAMENTO"))</f>
        <v>0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13047008</v>
      </c>
      <c r="C164" s="4" t="s">
        <v>2499</v>
      </c>
      <c r="D164" s="4" t="s">
        <v>2913</v>
      </c>
      <c r="E164" s="4" t="s">
        <v>2881</v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17</v>
      </c>
      <c r="N164" s="2" t="n">
        <f aca="false">IF(E164="","",IF(ISNUMBER(SEARCH("SUBSOLO",E164)),IFERROR(-VALUE(LEFT(E164,FIND("º",SUBSTITUTE(E164,"°","º"))-1)),-1),IF(LEFT(E164,6)="TÉRREO",0,IFERROR(VALUE(LEFT(E164,FIND("º",SUBSTITUTE(E164,"°","º"))-1)),""))))</f>
        <v>4</v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2914</v>
      </c>
      <c r="S164" s="4"/>
      <c r="T164" s="4" t="s">
        <v>2915</v>
      </c>
      <c r="U164" s="4" t="s">
        <v>2486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1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13047009</v>
      </c>
      <c r="C165" s="4" t="s">
        <v>2499</v>
      </c>
      <c r="D165" s="4" t="s">
        <v>2916</v>
      </c>
      <c r="E165" s="4" t="s">
        <v>2881</v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 t="str">
        <f aca="false">IF(C165="","",IFERROR(INDEX($S$5:$S$304,MATCH(C165,$R$5:$R$304,0))&amp;"","?"))</f>
        <v>17</v>
      </c>
      <c r="N165" s="2" t="n">
        <f aca="false">IF(E165="","",IF(ISNUMBER(SEARCH("SUBSOLO",E165)),IFERROR(-VALUE(LEFT(E165,FIND("º",SUBSTITUTE(E165,"°","º"))-1)),-1),IF(LEFT(E165,6)="TÉRREO",0,IFERROR(VALUE(LEFT(E165,FIND("º",SUBSTITUTE(E165,"°","º"))-1)),""))))</f>
        <v>4</v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2917</v>
      </c>
      <c r="S165" s="4"/>
      <c r="T165" s="4" t="s">
        <v>2918</v>
      </c>
      <c r="U165" s="4" t="s">
        <v>2486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13047010</v>
      </c>
      <c r="C166" s="4" t="s">
        <v>2499</v>
      </c>
      <c r="D166" s="4" t="s">
        <v>2919</v>
      </c>
      <c r="E166" s="4" t="s">
        <v>2881</v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 t="str">
        <f aca="false">IF(C166="","",IFERROR(INDEX($S$5:$S$304,MATCH(C166,$R$5:$R$304,0))&amp;"","?"))</f>
        <v>17</v>
      </c>
      <c r="N166" s="2" t="n">
        <f aca="false">IF(E166="","",IF(ISNUMBER(SEARCH("SUBSOLO",E166)),IFERROR(-VALUE(LEFT(E166,FIND("º",SUBSTITUTE(E166,"°","º"))-1)),-1),IF(LEFT(E166,6)="TÉRREO",0,IFERROR(VALUE(LEFT(E166,FIND("º",SUBSTITUTE(E166,"°","º"))-1)),""))))</f>
        <v>4</v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2920</v>
      </c>
      <c r="S166" s="4" t="s">
        <v>210</v>
      </c>
      <c r="T166" s="4" t="s">
        <v>2921</v>
      </c>
      <c r="U166" s="4" t="s">
        <v>2471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13047011</v>
      </c>
      <c r="C167" s="4" t="s">
        <v>2499</v>
      </c>
      <c r="D167" s="4" t="s">
        <v>2922</v>
      </c>
      <c r="E167" s="4" t="s">
        <v>2881</v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17</v>
      </c>
      <c r="N167" s="2" t="n">
        <f aca="false">IF(E167="","",IF(ISNUMBER(SEARCH("SUBSOLO",E167)),IFERROR(-VALUE(LEFT(E167,FIND("º",SUBSTITUTE(E167,"°","º"))-1)),-1),IF(LEFT(E167,6)="TÉRREO",0,IFERROR(VALUE(LEFT(E167,FIND("º",SUBSTITUTE(E167,"°","º"))-1)),""))))</f>
        <v>4</v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2923</v>
      </c>
      <c r="S167" s="4" t="s">
        <v>173</v>
      </c>
      <c r="T167" s="4" t="s">
        <v>2924</v>
      </c>
      <c r="U167" s="4" t="s">
        <v>2486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35344228</v>
      </c>
      <c r="C168" s="4" t="s">
        <v>2501</v>
      </c>
      <c r="D168" s="4" t="s">
        <v>448</v>
      </c>
      <c r="E168" s="4" t="s">
        <v>2881</v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17</v>
      </c>
      <c r="N168" s="2" t="n">
        <f aca="false">IF(E168="","",IF(ISNUMBER(SEARCH("SUBSOLO",E168)),IFERROR(-VALUE(LEFT(E168,FIND("º",SUBSTITUTE(E168,"°","º"))-1)),-1),IF(LEFT(E168,6)="TÉRREO",0,IFERROR(VALUE(LEFT(E168,FIND("º",SUBSTITUTE(E168,"°","º"))-1)),""))))</f>
        <v>4</v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2925</v>
      </c>
      <c r="S168" s="4" t="s">
        <v>173</v>
      </c>
      <c r="T168" s="4" t="s">
        <v>2926</v>
      </c>
      <c r="U168" s="4" t="s">
        <v>2486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29471341</v>
      </c>
      <c r="C169" s="4" t="s">
        <v>2484</v>
      </c>
      <c r="D169" s="4" t="s">
        <v>448</v>
      </c>
      <c r="E169" s="4" t="s">
        <v>2628</v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n">
        <f aca="false">IF(E169="","",IF(ISNUMBER(SEARCH("SUBSOLO",E169)),IFERROR(-VALUE(LEFT(E169,FIND("º",SUBSTITUTE(E169,"°","º"))-1)),-1),IF(LEFT(E169,6)="TÉRREO",0,IFERROR(VALUE(LEFT(E169,FIND("º",SUBSTITUTE(E169,"°","º"))-1)),""))))</f>
        <v>0</v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2927</v>
      </c>
      <c r="S169" s="4" t="s">
        <v>226</v>
      </c>
      <c r="T169" s="4" t="s">
        <v>2928</v>
      </c>
      <c r="U169" s="4" t="s">
        <v>2486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13375009</v>
      </c>
      <c r="C170" s="4" t="s">
        <v>2484</v>
      </c>
      <c r="D170" s="4" t="s">
        <v>2929</v>
      </c>
      <c r="E170" s="4" t="s">
        <v>2472</v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n">
        <f aca="false">IF(E170="","",IF(ISNUMBER(SEARCH("SUBSOLO",E170)),IFERROR(-VALUE(LEFT(E170,FIND("º",SUBSTITUTE(E170,"°","º"))-1)),-1),IF(LEFT(E170,6)="TÉRREO",0,IFERROR(VALUE(LEFT(E170,FIND("º",SUBSTITUTE(E170,"°","º"))-1)),""))))</f>
        <v>0</v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2930</v>
      </c>
      <c r="S170" s="4"/>
      <c r="T170" s="4" t="s">
        <v>2931</v>
      </c>
      <c r="U170" s="4" t="s">
        <v>2486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13375010</v>
      </c>
      <c r="C171" s="4" t="s">
        <v>2484</v>
      </c>
      <c r="D171" s="4" t="s">
        <v>2932</v>
      </c>
      <c r="E171" s="4" t="s">
        <v>2472</v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n">
        <f aca="false">IF(E171="","",IF(ISNUMBER(SEARCH("SUBSOLO",E171)),IFERROR(-VALUE(LEFT(E171,FIND("º",SUBSTITUTE(E171,"°","º"))-1)),-1),IF(LEFT(E171,6)="TÉRREO",0,IFERROR(VALUE(LEFT(E171,FIND("º",SUBSTITUTE(E171,"°","º"))-1)),""))))</f>
        <v>0</v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2933</v>
      </c>
      <c r="S171" s="4"/>
      <c r="T171" s="4" t="s">
        <v>2934</v>
      </c>
      <c r="U171" s="4" t="s">
        <v>2486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13375011</v>
      </c>
      <c r="C172" s="4" t="s">
        <v>2484</v>
      </c>
      <c r="D172" s="4" t="s">
        <v>2935</v>
      </c>
      <c r="E172" s="4" t="s">
        <v>2472</v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n">
        <f aca="false">IF(E172="","",IF(ISNUMBER(SEARCH("SUBSOLO",E172)),IFERROR(-VALUE(LEFT(E172,FIND("º",SUBSTITUTE(E172,"°","º"))-1)),-1),IF(LEFT(E172,6)="TÉRREO",0,IFERROR(VALUE(LEFT(E172,FIND("º",SUBSTITUTE(E172,"°","º"))-1)),""))))</f>
        <v>0</v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2936</v>
      </c>
      <c r="S172" s="4" t="s">
        <v>229</v>
      </c>
      <c r="T172" s="4" t="s">
        <v>2937</v>
      </c>
      <c r="U172" s="4" t="s">
        <v>2486</v>
      </c>
      <c r="V172" s="2" t="n">
        <f aca="false">IF(R172="","",COUNTIF($C$5:$C$6004,R172))</f>
        <v>1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13375012</v>
      </c>
      <c r="C173" s="4" t="s">
        <v>2484</v>
      </c>
      <c r="D173" s="4" t="s">
        <v>2938</v>
      </c>
      <c r="E173" s="4" t="s">
        <v>2472</v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0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2939</v>
      </c>
      <c r="S173" s="4"/>
      <c r="T173" s="4" t="s">
        <v>2940</v>
      </c>
      <c r="U173" s="4" t="s">
        <v>2486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33059160</v>
      </c>
      <c r="C174" s="4" t="s">
        <v>2511</v>
      </c>
      <c r="D174" s="4" t="s">
        <v>448</v>
      </c>
      <c r="E174" s="4" t="s">
        <v>2472</v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0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2941</v>
      </c>
      <c r="S174" s="4" t="s">
        <v>206</v>
      </c>
      <c r="T174" s="4" t="s">
        <v>2942</v>
      </c>
      <c r="U174" s="4" t="s">
        <v>2471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13375013</v>
      </c>
      <c r="C175" s="4" t="s">
        <v>2511</v>
      </c>
      <c r="D175" s="4" t="s">
        <v>2943</v>
      </c>
      <c r="E175" s="4" t="s">
        <v>2472</v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0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13375014</v>
      </c>
      <c r="C176" s="4" t="s">
        <v>2511</v>
      </c>
      <c r="D176" s="4" t="s">
        <v>2944</v>
      </c>
      <c r="E176" s="4" t="s">
        <v>2472</v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0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13375032</v>
      </c>
      <c r="C177" s="4" t="s">
        <v>2511</v>
      </c>
      <c r="D177" s="4" t="s">
        <v>2945</v>
      </c>
      <c r="E177" s="4" t="s">
        <v>2472</v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0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13378499</v>
      </c>
      <c r="C178" s="4" t="s">
        <v>2511</v>
      </c>
      <c r="D178" s="4" t="s">
        <v>2946</v>
      </c>
      <c r="E178" s="4" t="s">
        <v>2472</v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0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13378500</v>
      </c>
      <c r="C179" s="4" t="s">
        <v>2511</v>
      </c>
      <c r="D179" s="4" t="s">
        <v>2947</v>
      </c>
      <c r="E179" s="4" t="s">
        <v>2472</v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n">
        <f aca="false">IF(E179="","",IF(ISNUMBER(SEARCH("SUBSOLO",E179)),IFERROR(-VALUE(LEFT(E179,FIND("º",SUBSTITUTE(E179,"°","º"))-1)),-1),IF(LEFT(E179,6)="TÉRREO",0,IFERROR(VALUE(LEFT(E179,FIND("º",SUBSTITUTE(E179,"°","º"))-1)),""))))</f>
        <v>0</v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13378501</v>
      </c>
      <c r="C180" s="4" t="s">
        <v>2511</v>
      </c>
      <c r="D180" s="4" t="s">
        <v>2948</v>
      </c>
      <c r="E180" s="4" t="s">
        <v>2472</v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n">
        <f aca="false">IF(E180="","",IF(ISNUMBER(SEARCH("SUBSOLO",E180)),IFERROR(-VALUE(LEFT(E180,FIND("º",SUBSTITUTE(E180,"°","º"))-1)),-1),IF(LEFT(E180,6)="TÉRREO",0,IFERROR(VALUE(LEFT(E180,FIND("º",SUBSTITUTE(E180,"°","º"))-1)),""))))</f>
        <v>0</v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33059091</v>
      </c>
      <c r="C181" s="4" t="s">
        <v>2514</v>
      </c>
      <c r="D181" s="4" t="s">
        <v>448</v>
      </c>
      <c r="E181" s="4" t="s">
        <v>2582</v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17</v>
      </c>
      <c r="N181" s="2" t="n">
        <f aca="false">IF(E181="","",IF(ISNUMBER(SEARCH("SUBSOLO",E181)),IFERROR(-VALUE(LEFT(E181,FIND("º",SUBSTITUTE(E181,"°","º"))-1)),-1),IF(LEFT(E181,6)="TÉRREO",0,IFERROR(VALUE(LEFT(E181,FIND("º",SUBSTITUTE(E181,"°","º"))-1)),""))))</f>
        <v>2</v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13386571</v>
      </c>
      <c r="C182" s="4" t="s">
        <v>2514</v>
      </c>
      <c r="D182" s="4" t="s">
        <v>2949</v>
      </c>
      <c r="E182" s="4" t="s">
        <v>2582</v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17</v>
      </c>
      <c r="N182" s="2" t="n">
        <f aca="false">IF(E182="","",IF(ISNUMBER(SEARCH("SUBSOLO",E182)),IFERROR(-VALUE(LEFT(E182,FIND("º",SUBSTITUTE(E182,"°","º"))-1)),-1),IF(LEFT(E182,6)="TÉRREO",0,IFERROR(VALUE(LEFT(E182,FIND("º",SUBSTITUTE(E182,"°","º"))-1)),""))))</f>
        <v>2</v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13386572</v>
      </c>
      <c r="C183" s="4" t="s">
        <v>2514</v>
      </c>
      <c r="D183" s="4" t="s">
        <v>2950</v>
      </c>
      <c r="E183" s="4" t="s">
        <v>2582</v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17</v>
      </c>
      <c r="N183" s="2" t="n">
        <f aca="false">IF(E183="","",IF(ISNUMBER(SEARCH("SUBSOLO",E183)),IFERROR(-VALUE(LEFT(E183,FIND("º",SUBSTITUTE(E183,"°","º"))-1)),-1),IF(LEFT(E183,6)="TÉRREO",0,IFERROR(VALUE(LEFT(E183,FIND("º",SUBSTITUTE(E183,"°","º"))-1)),""))))</f>
        <v>2</v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13386573</v>
      </c>
      <c r="C184" s="4" t="s">
        <v>2514</v>
      </c>
      <c r="D184" s="4" t="s">
        <v>2951</v>
      </c>
      <c r="E184" s="4" t="s">
        <v>2582</v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17</v>
      </c>
      <c r="N184" s="2" t="n">
        <f aca="false">IF(E184="","",IF(ISNUMBER(SEARCH("SUBSOLO",E184)),IFERROR(-VALUE(LEFT(E184,FIND("º",SUBSTITUTE(E184,"°","º"))-1)),-1),IF(LEFT(E184,6)="TÉRREO",0,IFERROR(VALUE(LEFT(E184,FIND("º",SUBSTITUTE(E184,"°","º"))-1)),""))))</f>
        <v>2</v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13386574</v>
      </c>
      <c r="C185" s="4" t="s">
        <v>2514</v>
      </c>
      <c r="D185" s="4" t="s">
        <v>2952</v>
      </c>
      <c r="E185" s="4" t="s">
        <v>2582</v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17</v>
      </c>
      <c r="N185" s="2" t="n">
        <f aca="false">IF(E185="","",IF(ISNUMBER(SEARCH("SUBSOLO",E185)),IFERROR(-VALUE(LEFT(E185,FIND("º",SUBSTITUTE(E185,"°","º"))-1)),-1),IF(LEFT(E185,6)="TÉRREO",0,IFERROR(VALUE(LEFT(E185,FIND("º",SUBSTITUTE(E185,"°","º"))-1)),""))))</f>
        <v>2</v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13386575</v>
      </c>
      <c r="C186" s="4" t="s">
        <v>2514</v>
      </c>
      <c r="D186" s="4" t="s">
        <v>2953</v>
      </c>
      <c r="E186" s="4" t="s">
        <v>2582</v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17</v>
      </c>
      <c r="N186" s="2" t="n">
        <f aca="false">IF(E186="","",IF(ISNUMBER(SEARCH("SUBSOLO",E186)),IFERROR(-VALUE(LEFT(E186,FIND("º",SUBSTITUTE(E186,"°","º"))-1)),-1),IF(LEFT(E186,6)="TÉRREO",0,IFERROR(VALUE(LEFT(E186,FIND("º",SUBSTITUTE(E186,"°","º"))-1)),""))))</f>
        <v>2</v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13386576</v>
      </c>
      <c r="C187" s="4" t="s">
        <v>2514</v>
      </c>
      <c r="D187" s="4" t="s">
        <v>2954</v>
      </c>
      <c r="E187" s="4" t="s">
        <v>2582</v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2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13386587</v>
      </c>
      <c r="C188" s="4" t="s">
        <v>2514</v>
      </c>
      <c r="D188" s="4" t="s">
        <v>2955</v>
      </c>
      <c r="E188" s="4" t="s">
        <v>2582</v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2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13386592</v>
      </c>
      <c r="C189" s="4" t="s">
        <v>2514</v>
      </c>
      <c r="D189" s="4" t="s">
        <v>2956</v>
      </c>
      <c r="E189" s="4" t="s">
        <v>2582</v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2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13386593</v>
      </c>
      <c r="C190" s="4" t="s">
        <v>2514</v>
      </c>
      <c r="D190" s="4" t="s">
        <v>2957</v>
      </c>
      <c r="E190" s="4" t="s">
        <v>2582</v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2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13386599</v>
      </c>
      <c r="C191" s="4" t="s">
        <v>2514</v>
      </c>
      <c r="D191" s="4" t="s">
        <v>2958</v>
      </c>
      <c r="E191" s="4" t="s">
        <v>2582</v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2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13386610</v>
      </c>
      <c r="C192" s="4" t="s">
        <v>2514</v>
      </c>
      <c r="D192" s="4" t="s">
        <v>2959</v>
      </c>
      <c r="E192" s="4" t="s">
        <v>2582</v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17</v>
      </c>
      <c r="N192" s="2" t="n">
        <f aca="false">IF(E192="","",IF(ISNUMBER(SEARCH("SUBSOLO",E192)),IFERROR(-VALUE(LEFT(E192,FIND("º",SUBSTITUTE(E192,"°","º"))-1)),-1),IF(LEFT(E192,6)="TÉRREO",0,IFERROR(VALUE(LEFT(E192,FIND("º",SUBSTITUTE(E192,"°","º"))-1)),""))))</f>
        <v>2</v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13386616</v>
      </c>
      <c r="C193" s="4" t="s">
        <v>2514</v>
      </c>
      <c r="D193" s="4" t="s">
        <v>2960</v>
      </c>
      <c r="E193" s="4" t="s">
        <v>2582</v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17</v>
      </c>
      <c r="N193" s="2" t="n">
        <f aca="false">IF(E193="","",IF(ISNUMBER(SEARCH("SUBSOLO",E193)),IFERROR(-VALUE(LEFT(E193,FIND("º",SUBSTITUTE(E193,"°","º"))-1)),-1),IF(LEFT(E193,6)="TÉRREO",0,IFERROR(VALUE(LEFT(E193,FIND("º",SUBSTITUTE(E193,"°","º"))-1)),""))))</f>
        <v>2</v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13386632</v>
      </c>
      <c r="C194" s="4" t="s">
        <v>2514</v>
      </c>
      <c r="D194" s="4" t="s">
        <v>2901</v>
      </c>
      <c r="E194" s="4" t="s">
        <v>2582</v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17</v>
      </c>
      <c r="N194" s="2" t="n">
        <f aca="false">IF(E194="","",IF(ISNUMBER(SEARCH("SUBSOLO",E194)),IFERROR(-VALUE(LEFT(E194,FIND("º",SUBSTITUTE(E194,"°","º"))-1)),-1),IF(LEFT(E194,6)="TÉRREO",0,IFERROR(VALUE(LEFT(E194,FIND("º",SUBSTITUTE(E194,"°","º"))-1)),""))))</f>
        <v>2</v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13386636</v>
      </c>
      <c r="C195" s="4" t="s">
        <v>2514</v>
      </c>
      <c r="D195" s="4" t="s">
        <v>2887</v>
      </c>
      <c r="E195" s="4" t="s">
        <v>2582</v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17</v>
      </c>
      <c r="N195" s="2" t="n">
        <f aca="false">IF(E195="","",IF(ISNUMBER(SEARCH("SUBSOLO",E195)),IFERROR(-VALUE(LEFT(E195,FIND("º",SUBSTITUTE(E195,"°","º"))-1)),-1),IF(LEFT(E195,6)="TÉRREO",0,IFERROR(VALUE(LEFT(E195,FIND("º",SUBSTITUTE(E195,"°","º"))-1)),""))))</f>
        <v>2</v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13386637</v>
      </c>
      <c r="C196" s="4" t="s">
        <v>2514</v>
      </c>
      <c r="D196" s="4" t="s">
        <v>2961</v>
      </c>
      <c r="E196" s="4" t="s">
        <v>2582</v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17</v>
      </c>
      <c r="N196" s="2" t="n">
        <f aca="false">IF(E196="","",IF(ISNUMBER(SEARCH("SUBSOLO",E196)),IFERROR(-VALUE(LEFT(E196,FIND("º",SUBSTITUTE(E196,"°","º"))-1)),-1),IF(LEFT(E196,6)="TÉRREO",0,IFERROR(VALUE(LEFT(E196,FIND("º",SUBSTITUTE(E196,"°","º"))-1)),""))))</f>
        <v>2</v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13386651</v>
      </c>
      <c r="C197" s="4" t="s">
        <v>2514</v>
      </c>
      <c r="D197" s="4" t="s">
        <v>2962</v>
      </c>
      <c r="E197" s="4" t="s">
        <v>2582</v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17</v>
      </c>
      <c r="N197" s="2" t="n">
        <f aca="false">IF(E197="","",IF(ISNUMBER(SEARCH("SUBSOLO",E197)),IFERROR(-VALUE(LEFT(E197,FIND("º",SUBSTITUTE(E197,"°","º"))-1)),-1),IF(LEFT(E197,6)="TÉRREO",0,IFERROR(VALUE(LEFT(E197,FIND("º",SUBSTITUTE(E197,"°","º"))-1)),""))))</f>
        <v>2</v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13386669</v>
      </c>
      <c r="C198" s="4" t="s">
        <v>2514</v>
      </c>
      <c r="D198" s="4" t="s">
        <v>2963</v>
      </c>
      <c r="E198" s="4" t="s">
        <v>2582</v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17</v>
      </c>
      <c r="N198" s="2" t="n">
        <f aca="false">IF(E198="","",IF(ISNUMBER(SEARCH("SUBSOLO",E198)),IFERROR(-VALUE(LEFT(E198,FIND("º",SUBSTITUTE(E198,"°","º"))-1)),-1),IF(LEFT(E198,6)="TÉRREO",0,IFERROR(VALUE(LEFT(E198,FIND("º",SUBSTITUTE(E198,"°","º"))-1)),""))))</f>
        <v>2</v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13386670</v>
      </c>
      <c r="C199" s="4" t="s">
        <v>2514</v>
      </c>
      <c r="D199" s="4" t="s">
        <v>2964</v>
      </c>
      <c r="E199" s="4" t="s">
        <v>2582</v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17</v>
      </c>
      <c r="N199" s="2" t="n">
        <f aca="false">IF(E199="","",IF(ISNUMBER(SEARCH("SUBSOLO",E199)),IFERROR(-VALUE(LEFT(E199,FIND("º",SUBSTITUTE(E199,"°","º"))-1)),-1),IF(LEFT(E199,6)="TÉRREO",0,IFERROR(VALUE(LEFT(E199,FIND("º",SUBSTITUTE(E199,"°","º"))-1)),""))))</f>
        <v>2</v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13386671</v>
      </c>
      <c r="C200" s="4" t="s">
        <v>2514</v>
      </c>
      <c r="D200" s="4" t="s">
        <v>2965</v>
      </c>
      <c r="E200" s="4" t="s">
        <v>2582</v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17</v>
      </c>
      <c r="N200" s="2" t="n">
        <f aca="false">IF(E200="","",IF(ISNUMBER(SEARCH("SUBSOLO",E200)),IFERROR(-VALUE(LEFT(E200,FIND("º",SUBSTITUTE(E200,"°","º"))-1)),-1),IF(LEFT(E200,6)="TÉRREO",0,IFERROR(VALUE(LEFT(E200,FIND("º",SUBSTITUTE(E200,"°","º"))-1)),""))))</f>
        <v>2</v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13386672</v>
      </c>
      <c r="C201" s="4" t="s">
        <v>2514</v>
      </c>
      <c r="D201" s="4" t="s">
        <v>2966</v>
      </c>
      <c r="E201" s="4" t="s">
        <v>2582</v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17</v>
      </c>
      <c r="N201" s="2" t="n">
        <f aca="false">IF(E201="","",IF(ISNUMBER(SEARCH("SUBSOLO",E201)),IFERROR(-VALUE(LEFT(E201,FIND("º",SUBSTITUTE(E201,"°","º"))-1)),-1),IF(LEFT(E201,6)="TÉRREO",0,IFERROR(VALUE(LEFT(E201,FIND("º",SUBSTITUTE(E201,"°","º"))-1)),""))))</f>
        <v>2</v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29699800</v>
      </c>
      <c r="C202" s="4" t="s">
        <v>72</v>
      </c>
      <c r="D202" s="4" t="s">
        <v>448</v>
      </c>
      <c r="E202" s="4" t="s">
        <v>2628</v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13</v>
      </c>
      <c r="N202" s="2" t="n">
        <f aca="false">IF(E202="","",IF(ISNUMBER(SEARCH("SUBSOLO",E202)),IFERROR(-VALUE(LEFT(E202,FIND("º",SUBSTITUTE(E202,"°","º"))-1)),-1),IF(LEFT(E202,6)="TÉRREO",0,IFERROR(VALUE(LEFT(E202,FIND("º",SUBSTITUTE(E202,"°","º"))-1)),""))))</f>
        <v>0</v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10761342</v>
      </c>
      <c r="C203" s="4" t="s">
        <v>72</v>
      </c>
      <c r="D203" s="4" t="s">
        <v>2967</v>
      </c>
      <c r="E203" s="4" t="s">
        <v>2472</v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n">
        <f aca="false">IF(E203="","",IF(ISNUMBER(SEARCH("SUBSOLO",E203)),IFERROR(-VALUE(LEFT(E203,FIND("º",SUBSTITUTE(E203,"°","º"))-1)),-1),IF(LEFT(E203,6)="TÉRREO",0,IFERROR(VALUE(LEFT(E203,FIND("º",SUBSTITUTE(E203,"°","º"))-1)),""))))</f>
        <v>0</v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10761343</v>
      </c>
      <c r="C204" s="4" t="s">
        <v>72</v>
      </c>
      <c r="D204" s="4" t="s">
        <v>2968</v>
      </c>
      <c r="E204" s="4" t="s">
        <v>2472</v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13</v>
      </c>
      <c r="N204" s="2" t="n">
        <f aca="false">IF(E204="","",IF(ISNUMBER(SEARCH("SUBSOLO",E204)),IFERROR(-VALUE(LEFT(E204,FIND("º",SUBSTITUTE(E204,"°","º"))-1)),-1),IF(LEFT(E204,6)="TÉRREO",0,IFERROR(VALUE(LEFT(E204,FIND("º",SUBSTITUTE(E204,"°","º"))-1)),""))))</f>
        <v>0</v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10761344</v>
      </c>
      <c r="C205" s="4" t="s">
        <v>72</v>
      </c>
      <c r="D205" s="4" t="s">
        <v>2969</v>
      </c>
      <c r="E205" s="4" t="s">
        <v>2472</v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13</v>
      </c>
      <c r="N205" s="2" t="n">
        <f aca="false">IF(E205="","",IF(ISNUMBER(SEARCH("SUBSOLO",E205)),IFERROR(-VALUE(LEFT(E205,FIND("º",SUBSTITUTE(E205,"°","º"))-1)),-1),IF(LEFT(E205,6)="TÉRREO",0,IFERROR(VALUE(LEFT(E205,FIND("º",SUBSTITUTE(E205,"°","º"))-1)),""))))</f>
        <v>0</v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13001922</v>
      </c>
      <c r="C206" s="4" t="s">
        <v>72</v>
      </c>
      <c r="D206" s="4" t="s">
        <v>2970</v>
      </c>
      <c r="E206" s="4" t="s">
        <v>2472</v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13</v>
      </c>
      <c r="N206" s="2" t="n">
        <f aca="false">IF(E206="","",IF(ISNUMBER(SEARCH("SUBSOLO",E206)),IFERROR(-VALUE(LEFT(E206,FIND("º",SUBSTITUTE(E206,"°","º"))-1)),-1),IF(LEFT(E206,6)="TÉRREO",0,IFERROR(VALUE(LEFT(E206,FIND("º",SUBSTITUTE(E206,"°","º"))-1)),""))))</f>
        <v>0</v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13001923</v>
      </c>
      <c r="C207" s="4" t="s">
        <v>72</v>
      </c>
      <c r="D207" s="4" t="s">
        <v>2971</v>
      </c>
      <c r="E207" s="4" t="s">
        <v>2472</v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13</v>
      </c>
      <c r="N207" s="2" t="n">
        <f aca="false">IF(E207="","",IF(ISNUMBER(SEARCH("SUBSOLO",E207)),IFERROR(-VALUE(LEFT(E207,FIND("º",SUBSTITUTE(E207,"°","º"))-1)),-1),IF(LEFT(E207,6)="TÉRREO",0,IFERROR(VALUE(LEFT(E207,FIND("º",SUBSTITUTE(E207,"°","º"))-1)),""))))</f>
        <v>0</v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22139440</v>
      </c>
      <c r="C208" s="4" t="s">
        <v>2517</v>
      </c>
      <c r="D208" s="4" t="s">
        <v>448</v>
      </c>
      <c r="E208" s="4" t="s">
        <v>2582</v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17</v>
      </c>
      <c r="N208" s="2" t="n">
        <f aca="false">IF(E208="","",IF(ISNUMBER(SEARCH("SUBSOLO",E208)),IFERROR(-VALUE(LEFT(E208,FIND("º",SUBSTITUTE(E208,"°","º"))-1)),-1),IF(LEFT(E208,6)="TÉRREO",0,IFERROR(VALUE(LEFT(E208,FIND("º",SUBSTITUTE(E208,"°","º"))-1)),""))))</f>
        <v>2</v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9877570</v>
      </c>
      <c r="C209" s="4" t="s">
        <v>2517</v>
      </c>
      <c r="D209" s="4" t="s">
        <v>2972</v>
      </c>
      <c r="E209" s="4" t="s">
        <v>2582</v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2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9877571</v>
      </c>
      <c r="C210" s="4" t="s">
        <v>2517</v>
      </c>
      <c r="D210" s="4" t="s">
        <v>2973</v>
      </c>
      <c r="E210" s="4" t="s">
        <v>2582</v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2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9877572</v>
      </c>
      <c r="C211" s="4" t="s">
        <v>2517</v>
      </c>
      <c r="D211" s="4" t="s">
        <v>2974</v>
      </c>
      <c r="E211" s="4" t="s">
        <v>2582</v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2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9877573</v>
      </c>
      <c r="C212" s="4" t="s">
        <v>2517</v>
      </c>
      <c r="D212" s="4" t="s">
        <v>2975</v>
      </c>
      <c r="E212" s="4" t="s">
        <v>2582</v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2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9877574</v>
      </c>
      <c r="C213" s="4" t="s">
        <v>2517</v>
      </c>
      <c r="D213" s="4" t="s">
        <v>2976</v>
      </c>
      <c r="E213" s="4" t="s">
        <v>2582</v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2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9877575</v>
      </c>
      <c r="C214" s="4" t="s">
        <v>2517</v>
      </c>
      <c r="D214" s="4" t="s">
        <v>2977</v>
      </c>
      <c r="E214" s="4" t="s">
        <v>2582</v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2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9877576</v>
      </c>
      <c r="C215" s="4" t="s">
        <v>2517</v>
      </c>
      <c r="D215" s="4" t="s">
        <v>2978</v>
      </c>
      <c r="E215" s="4" t="s">
        <v>2582</v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2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9877577</v>
      </c>
      <c r="C216" s="4" t="s">
        <v>2517</v>
      </c>
      <c r="D216" s="4" t="s">
        <v>2979</v>
      </c>
      <c r="E216" s="4" t="s">
        <v>2582</v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2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9877578</v>
      </c>
      <c r="C217" s="4" t="s">
        <v>2517</v>
      </c>
      <c r="D217" s="4" t="s">
        <v>2980</v>
      </c>
      <c r="E217" s="4" t="s">
        <v>2582</v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2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29174116</v>
      </c>
      <c r="C218" s="4" t="s">
        <v>2520</v>
      </c>
      <c r="D218" s="4" t="s">
        <v>448</v>
      </c>
      <c r="E218" s="4" t="s">
        <v>2582</v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2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10568976</v>
      </c>
      <c r="C219" s="4" t="s">
        <v>2520</v>
      </c>
      <c r="D219" s="4" t="s">
        <v>2973</v>
      </c>
      <c r="E219" s="4" t="s">
        <v>2582</v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2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10568977</v>
      </c>
      <c r="C220" s="4" t="s">
        <v>2520</v>
      </c>
      <c r="D220" s="4" t="s">
        <v>2972</v>
      </c>
      <c r="E220" s="4" t="s">
        <v>2582</v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2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10568978</v>
      </c>
      <c r="C221" s="4" t="s">
        <v>2520</v>
      </c>
      <c r="D221" s="4" t="s">
        <v>2974</v>
      </c>
      <c r="E221" s="4" t="s">
        <v>2582</v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2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10568979</v>
      </c>
      <c r="C222" s="4" t="s">
        <v>2520</v>
      </c>
      <c r="D222" s="4" t="s">
        <v>2976</v>
      </c>
      <c r="E222" s="4" t="s">
        <v>2582</v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2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10568980</v>
      </c>
      <c r="C223" s="4" t="s">
        <v>2520</v>
      </c>
      <c r="D223" s="4" t="s">
        <v>2977</v>
      </c>
      <c r="E223" s="4" t="s">
        <v>2582</v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2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10568981</v>
      </c>
      <c r="C224" s="4" t="s">
        <v>2520</v>
      </c>
      <c r="D224" s="4" t="s">
        <v>2978</v>
      </c>
      <c r="E224" s="4" t="s">
        <v>2582</v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2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10568982</v>
      </c>
      <c r="C225" s="4" t="s">
        <v>2520</v>
      </c>
      <c r="D225" s="4" t="s">
        <v>2979</v>
      </c>
      <c r="E225" s="4" t="s">
        <v>2582</v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2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10568983</v>
      </c>
      <c r="C226" s="4" t="s">
        <v>2520</v>
      </c>
      <c r="D226" s="4" t="s">
        <v>2980</v>
      </c>
      <c r="E226" s="4" t="s">
        <v>2582</v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2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30641116</v>
      </c>
      <c r="C227" s="4" t="s">
        <v>2523</v>
      </c>
      <c r="D227" s="4" t="s">
        <v>448</v>
      </c>
      <c r="E227" s="4" t="s">
        <v>2582</v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2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22139497</v>
      </c>
      <c r="C228" s="4" t="s">
        <v>2517</v>
      </c>
      <c r="D228" s="4" t="s">
        <v>448</v>
      </c>
      <c r="E228" s="4" t="s">
        <v>2493</v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3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9877549</v>
      </c>
      <c r="C229" s="4" t="s">
        <v>2517</v>
      </c>
      <c r="D229" s="4" t="s">
        <v>2972</v>
      </c>
      <c r="E229" s="4" t="s">
        <v>2493</v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3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9877550</v>
      </c>
      <c r="C230" s="4" t="s">
        <v>2517</v>
      </c>
      <c r="D230" s="4" t="s">
        <v>2973</v>
      </c>
      <c r="E230" s="4" t="s">
        <v>2493</v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3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9877551</v>
      </c>
      <c r="C231" s="4" t="s">
        <v>2517</v>
      </c>
      <c r="D231" s="4" t="s">
        <v>2974</v>
      </c>
      <c r="E231" s="4" t="s">
        <v>2493</v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3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9877980</v>
      </c>
      <c r="C232" s="4" t="s">
        <v>2517</v>
      </c>
      <c r="D232" s="4" t="s">
        <v>2975</v>
      </c>
      <c r="E232" s="4" t="s">
        <v>2493</v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3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9877981</v>
      </c>
      <c r="C233" s="4" t="s">
        <v>2517</v>
      </c>
      <c r="D233" s="4" t="s">
        <v>2976</v>
      </c>
      <c r="E233" s="4" t="s">
        <v>2493</v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3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9877982</v>
      </c>
      <c r="C234" s="4" t="s">
        <v>2517</v>
      </c>
      <c r="D234" s="4" t="s">
        <v>2977</v>
      </c>
      <c r="E234" s="4" t="s">
        <v>2493</v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3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9877983</v>
      </c>
      <c r="C235" s="4" t="s">
        <v>2517</v>
      </c>
      <c r="D235" s="4" t="s">
        <v>2978</v>
      </c>
      <c r="E235" s="4" t="s">
        <v>2493</v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3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9877984</v>
      </c>
      <c r="C236" s="4" t="s">
        <v>2517</v>
      </c>
      <c r="D236" s="4" t="s">
        <v>2979</v>
      </c>
      <c r="E236" s="4" t="s">
        <v>2493</v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3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9877985</v>
      </c>
      <c r="C237" s="4" t="s">
        <v>2517</v>
      </c>
      <c r="D237" s="4" t="s">
        <v>2980</v>
      </c>
      <c r="E237" s="4" t="s">
        <v>2493</v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3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35202462</v>
      </c>
      <c r="C238" s="4" t="s">
        <v>2526</v>
      </c>
      <c r="D238" s="4" t="s">
        <v>448</v>
      </c>
      <c r="E238" s="4" t="s">
        <v>2582</v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18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2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14371910</v>
      </c>
      <c r="C239" s="4" t="s">
        <v>2526</v>
      </c>
      <c r="D239" s="4" t="s">
        <v>2981</v>
      </c>
      <c r="E239" s="4" t="s">
        <v>2582</v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18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2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14371911</v>
      </c>
      <c r="C240" s="4" t="s">
        <v>2526</v>
      </c>
      <c r="D240" s="4" t="s">
        <v>2982</v>
      </c>
      <c r="E240" s="4" t="s">
        <v>2582</v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18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2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35168137</v>
      </c>
      <c r="C241" s="4" t="s">
        <v>2528</v>
      </c>
      <c r="D241" s="4" t="s">
        <v>448</v>
      </c>
      <c r="E241" s="4" t="s">
        <v>2493</v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3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14366898</v>
      </c>
      <c r="C242" s="4" t="s">
        <v>2528</v>
      </c>
      <c r="D242" s="4" t="s">
        <v>2983</v>
      </c>
      <c r="E242" s="4" t="s">
        <v>2493</v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3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14366899</v>
      </c>
      <c r="C243" s="4" t="s">
        <v>2528</v>
      </c>
      <c r="D243" s="4" t="s">
        <v>2984</v>
      </c>
      <c r="E243" s="4" t="s">
        <v>2493</v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3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14366900</v>
      </c>
      <c r="C244" s="4" t="s">
        <v>2528</v>
      </c>
      <c r="D244" s="4" t="s">
        <v>2985</v>
      </c>
      <c r="E244" s="4" t="s">
        <v>2493</v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3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14366901</v>
      </c>
      <c r="C245" s="4" t="s">
        <v>2528</v>
      </c>
      <c r="D245" s="4" t="s">
        <v>2887</v>
      </c>
      <c r="E245" s="4" t="s">
        <v>2493</v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3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14366902</v>
      </c>
      <c r="C246" s="4" t="s">
        <v>2528</v>
      </c>
      <c r="D246" s="4" t="s">
        <v>2986</v>
      </c>
      <c r="E246" s="4" t="s">
        <v>2493</v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3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14366903</v>
      </c>
      <c r="C247" s="4" t="s">
        <v>2528</v>
      </c>
      <c r="D247" s="4" t="s">
        <v>2987</v>
      </c>
      <c r="E247" s="4" t="s">
        <v>2493</v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3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14366904</v>
      </c>
      <c r="C248" s="4" t="s">
        <v>2528</v>
      </c>
      <c r="D248" s="4" t="s">
        <v>2988</v>
      </c>
      <c r="E248" s="4" t="s">
        <v>2493</v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3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14371903</v>
      </c>
      <c r="C249" s="4" t="s">
        <v>2528</v>
      </c>
      <c r="D249" s="4" t="s">
        <v>2989</v>
      </c>
      <c r="E249" s="4" t="s">
        <v>2493</v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3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25752742</v>
      </c>
      <c r="C250" s="4" t="s">
        <v>2531</v>
      </c>
      <c r="D250" s="4" t="s">
        <v>448</v>
      </c>
      <c r="E250" s="4" t="s">
        <v>2582</v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18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9203179</v>
      </c>
      <c r="C251" s="4" t="s">
        <v>2531</v>
      </c>
      <c r="D251" s="4" t="s">
        <v>2990</v>
      </c>
      <c r="E251" s="4" t="s">
        <v>2582</v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18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9203180</v>
      </c>
      <c r="C252" s="4" t="s">
        <v>2531</v>
      </c>
      <c r="D252" s="4" t="s">
        <v>2991</v>
      </c>
      <c r="E252" s="4" t="s">
        <v>2582</v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18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29174117</v>
      </c>
      <c r="C253" s="4" t="s">
        <v>2520</v>
      </c>
      <c r="D253" s="4" t="s">
        <v>448</v>
      </c>
      <c r="E253" s="4" t="s">
        <v>2493</v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3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14361765</v>
      </c>
      <c r="C254" s="4" t="s">
        <v>2520</v>
      </c>
      <c r="D254" s="4" t="s">
        <v>2992</v>
      </c>
      <c r="E254" s="4" t="s">
        <v>2493</v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17</v>
      </c>
      <c r="N254" s="2" t="n">
        <f aca="false">IF(E254="","",IF(ISNUMBER(SEARCH("SUBSOLO",E254)),IFERROR(-VALUE(LEFT(E254,FIND("º",SUBSTITUTE(E254,"°","º"))-1)),-1),IF(LEFT(E254,6)="TÉRREO",0,IFERROR(VALUE(LEFT(E254,FIND("º",SUBSTITUTE(E254,"°","º"))-1)),""))))</f>
        <v>3</v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14361766</v>
      </c>
      <c r="C255" s="4" t="s">
        <v>2520</v>
      </c>
      <c r="D255" s="4" t="s">
        <v>2890</v>
      </c>
      <c r="E255" s="4" t="s">
        <v>2493</v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17</v>
      </c>
      <c r="N255" s="2" t="n">
        <f aca="false">IF(E255="","",IF(ISNUMBER(SEARCH("SUBSOLO",E255)),IFERROR(-VALUE(LEFT(E255,FIND("º",SUBSTITUTE(E255,"°","º"))-1)),-1),IF(LEFT(E255,6)="TÉRREO",0,IFERROR(VALUE(LEFT(E255,FIND("º",SUBSTITUTE(E255,"°","º"))-1)),""))))</f>
        <v>3</v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14361767</v>
      </c>
      <c r="C256" s="4" t="s">
        <v>2520</v>
      </c>
      <c r="D256" s="4" t="s">
        <v>2893</v>
      </c>
      <c r="E256" s="4" t="s">
        <v>2493</v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17</v>
      </c>
      <c r="N256" s="2" t="n">
        <f aca="false">IF(E256="","",IF(ISNUMBER(SEARCH("SUBSOLO",E256)),IFERROR(-VALUE(LEFT(E256,FIND("º",SUBSTITUTE(E256,"°","º"))-1)),-1),IF(LEFT(E256,6)="TÉRREO",0,IFERROR(VALUE(LEFT(E256,FIND("º",SUBSTITUTE(E256,"°","º"))-1)),""))))</f>
        <v>3</v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14361768</v>
      </c>
      <c r="C257" s="4" t="s">
        <v>2520</v>
      </c>
      <c r="D257" s="4" t="s">
        <v>2896</v>
      </c>
      <c r="E257" s="4" t="s">
        <v>2493</v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17</v>
      </c>
      <c r="N257" s="2" t="n">
        <f aca="false">IF(E257="","",IF(ISNUMBER(SEARCH("SUBSOLO",E257)),IFERROR(-VALUE(LEFT(E257,FIND("º",SUBSTITUTE(E257,"°","º"))-1)),-1),IF(LEFT(E257,6)="TÉRREO",0,IFERROR(VALUE(LEFT(E257,FIND("º",SUBSTITUTE(E257,"°","º"))-1)),""))))</f>
        <v>3</v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14361769</v>
      </c>
      <c r="C258" s="4" t="s">
        <v>2520</v>
      </c>
      <c r="D258" s="4" t="s">
        <v>2993</v>
      </c>
      <c r="E258" s="4" t="s">
        <v>2493</v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17</v>
      </c>
      <c r="N258" s="2" t="n">
        <f aca="false">IF(E258="","",IF(ISNUMBER(SEARCH("SUBSOLO",E258)),IFERROR(-VALUE(LEFT(E258,FIND("º",SUBSTITUTE(E258,"°","º"))-1)),-1),IF(LEFT(E258,6)="TÉRREO",0,IFERROR(VALUE(LEFT(E258,FIND("º",SUBSTITUTE(E258,"°","º"))-1)),""))))</f>
        <v>3</v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14361770</v>
      </c>
      <c r="C259" s="4" t="s">
        <v>2520</v>
      </c>
      <c r="D259" s="4" t="s">
        <v>2994</v>
      </c>
      <c r="E259" s="4" t="s">
        <v>2493</v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14361775</v>
      </c>
      <c r="C260" s="4" t="s">
        <v>2520</v>
      </c>
      <c r="D260" s="4" t="s">
        <v>2995</v>
      </c>
      <c r="E260" s="4" t="s">
        <v>2493</v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14361776</v>
      </c>
      <c r="C261" s="4" t="s">
        <v>2520</v>
      </c>
      <c r="D261" s="4" t="s">
        <v>2996</v>
      </c>
      <c r="E261" s="4" t="s">
        <v>2493</v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14361777</v>
      </c>
      <c r="C262" s="4" t="s">
        <v>2520</v>
      </c>
      <c r="D262" s="4" t="s">
        <v>2997</v>
      </c>
      <c r="E262" s="4" t="s">
        <v>2493</v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14361778</v>
      </c>
      <c r="C263" s="4" t="s">
        <v>2520</v>
      </c>
      <c r="D263" s="4" t="s">
        <v>2998</v>
      </c>
      <c r="E263" s="4" t="s">
        <v>2493</v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14361779</v>
      </c>
      <c r="C264" s="4" t="s">
        <v>2520</v>
      </c>
      <c r="D264" s="4" t="s">
        <v>2999</v>
      </c>
      <c r="E264" s="4" t="s">
        <v>2493</v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17</v>
      </c>
      <c r="N264" s="2" t="n">
        <f aca="false">IF(E264="","",IF(ISNUMBER(SEARCH("SUBSOLO",E264)),IFERROR(-VALUE(LEFT(E264,FIND("º",SUBSTITUTE(E264,"°","º"))-1)),-1),IF(LEFT(E264,6)="TÉRREO",0,IFERROR(VALUE(LEFT(E264,FIND("º",SUBSTITUTE(E264,"°","º"))-1)),""))))</f>
        <v>3</v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14361780</v>
      </c>
      <c r="C265" s="4" t="s">
        <v>2520</v>
      </c>
      <c r="D265" s="4" t="s">
        <v>3000</v>
      </c>
      <c r="E265" s="4" t="s">
        <v>2493</v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17</v>
      </c>
      <c r="N265" s="2" t="n">
        <f aca="false">IF(E265="","",IF(ISNUMBER(SEARCH("SUBSOLO",E265)),IFERROR(-VALUE(LEFT(E265,FIND("º",SUBSTITUTE(E265,"°","º"))-1)),-1),IF(LEFT(E265,6)="TÉRREO",0,IFERROR(VALUE(LEFT(E265,FIND("º",SUBSTITUTE(E265,"°","º"))-1)),""))))</f>
        <v>3</v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14361781</v>
      </c>
      <c r="C266" s="4" t="s">
        <v>2520</v>
      </c>
      <c r="D266" s="4" t="s">
        <v>3001</v>
      </c>
      <c r="E266" s="4" t="s">
        <v>2493</v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17</v>
      </c>
      <c r="N266" s="2" t="n">
        <f aca="false">IF(E266="","",IF(ISNUMBER(SEARCH("SUBSOLO",E266)),IFERROR(-VALUE(LEFT(E266,FIND("º",SUBSTITUTE(E266,"°","º"))-1)),-1),IF(LEFT(E266,6)="TÉRREO",0,IFERROR(VALUE(LEFT(E266,FIND("º",SUBSTITUTE(E266,"°","º"))-1)),""))))</f>
        <v>3</v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14616457</v>
      </c>
      <c r="C267" s="4" t="s">
        <v>2520</v>
      </c>
      <c r="D267" s="4" t="s">
        <v>3002</v>
      </c>
      <c r="E267" s="4" t="s">
        <v>2493</v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17</v>
      </c>
      <c r="N267" s="2" t="n">
        <f aca="false">IF(E267="","",IF(ISNUMBER(SEARCH("SUBSOLO",E267)),IFERROR(-VALUE(LEFT(E267,FIND("º",SUBSTITUTE(E267,"°","º"))-1)),-1),IF(LEFT(E267,6)="TÉRREO",0,IFERROR(VALUE(LEFT(E267,FIND("º",SUBSTITUTE(E267,"°","º"))-1)),""))))</f>
        <v>3</v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14616462</v>
      </c>
      <c r="C268" s="4" t="s">
        <v>2520</v>
      </c>
      <c r="D268" s="4" t="s">
        <v>3003</v>
      </c>
      <c r="E268" s="4" t="s">
        <v>2493</v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17</v>
      </c>
      <c r="N268" s="2" t="n">
        <f aca="false">IF(E268="","",IF(ISNUMBER(SEARCH("SUBSOLO",E268)),IFERROR(-VALUE(LEFT(E268,FIND("º",SUBSTITUTE(E268,"°","º"))-1)),-1),IF(LEFT(E268,6)="TÉRREO",0,IFERROR(VALUE(LEFT(E268,FIND("º",SUBSTITUTE(E268,"°","º"))-1)),""))))</f>
        <v>3</v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14616560</v>
      </c>
      <c r="C269" s="4" t="s">
        <v>2520</v>
      </c>
      <c r="D269" s="4" t="s">
        <v>3004</v>
      </c>
      <c r="E269" s="4" t="s">
        <v>2493</v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17</v>
      </c>
      <c r="N269" s="2" t="n">
        <f aca="false">IF(E269="","",IF(ISNUMBER(SEARCH("SUBSOLO",E269)),IFERROR(-VALUE(LEFT(E269,FIND("º",SUBSTITUTE(E269,"°","º"))-1)),-1),IF(LEFT(E269,6)="TÉRREO",0,IFERROR(VALUE(LEFT(E269,FIND("º",SUBSTITUTE(E269,"°","º"))-1)),""))))</f>
        <v>3</v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30641135</v>
      </c>
      <c r="C270" s="4" t="s">
        <v>2523</v>
      </c>
      <c r="D270" s="4" t="s">
        <v>448</v>
      </c>
      <c r="E270" s="4" t="s">
        <v>2493</v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17</v>
      </c>
      <c r="N270" s="2" t="n">
        <f aca="false">IF(E270="","",IF(ISNUMBER(SEARCH("SUBSOLO",E270)),IFERROR(-VALUE(LEFT(E270,FIND("º",SUBSTITUTE(E270,"°","º"))-1)),-1),IF(LEFT(E270,6)="TÉRREO",0,IFERROR(VALUE(LEFT(E270,FIND("º",SUBSTITUTE(E270,"°","º"))-1)),""))))</f>
        <v>3</v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35202496</v>
      </c>
      <c r="C271" s="4" t="s">
        <v>2526</v>
      </c>
      <c r="D271" s="4" t="s">
        <v>448</v>
      </c>
      <c r="E271" s="4" t="s">
        <v>2472</v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18</v>
      </c>
      <c r="N271" s="2" t="n">
        <f aca="false">IF(E271="","",IF(ISNUMBER(SEARCH("SUBSOLO",E271)),IFERROR(-VALUE(LEFT(E271,FIND("º",SUBSTITUTE(E271,"°","º"))-1)),-1),IF(LEFT(E271,6)="TÉRREO",0,IFERROR(VALUE(LEFT(E271,FIND("º",SUBSTITUTE(E271,"°","º"))-1)),""))))</f>
        <v>0</v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14371976</v>
      </c>
      <c r="C272" s="4" t="s">
        <v>2526</v>
      </c>
      <c r="D272" s="4" t="s">
        <v>3005</v>
      </c>
      <c r="E272" s="4" t="s">
        <v>2472</v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18</v>
      </c>
      <c r="N272" s="2" t="n">
        <f aca="false">IF(E272="","",IF(ISNUMBER(SEARCH("SUBSOLO",E272)),IFERROR(-VALUE(LEFT(E272,FIND("º",SUBSTITUTE(E272,"°","º"))-1)),-1),IF(LEFT(E272,6)="TÉRREO",0,IFERROR(VALUE(LEFT(E272,FIND("º",SUBSTITUTE(E272,"°","º"))-1)),""))))</f>
        <v>0</v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35168221</v>
      </c>
      <c r="C273" s="4" t="s">
        <v>2533</v>
      </c>
      <c r="D273" s="4" t="s">
        <v>448</v>
      </c>
      <c r="E273" s="4" t="s">
        <v>2881</v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17</v>
      </c>
      <c r="N273" s="2" t="n">
        <f aca="false">IF(E273="","",IF(ISNUMBER(SEARCH("SUBSOLO",E273)),IFERROR(-VALUE(LEFT(E273,FIND("º",SUBSTITUTE(E273,"°","º"))-1)),-1),IF(LEFT(E273,6)="TÉRREO",0,IFERROR(VALUE(LEFT(E273,FIND("º",SUBSTITUTE(E273,"°","º"))-1)),""))))</f>
        <v>4</v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14366905</v>
      </c>
      <c r="C274" s="4" t="s">
        <v>2533</v>
      </c>
      <c r="D274" s="4" t="s">
        <v>2884</v>
      </c>
      <c r="E274" s="4" t="s">
        <v>2881</v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17</v>
      </c>
      <c r="N274" s="2" t="n">
        <f aca="false">IF(E274="","",IF(ISNUMBER(SEARCH("SUBSOLO",E274)),IFERROR(-VALUE(LEFT(E274,FIND("º",SUBSTITUTE(E274,"°","º"))-1)),-1),IF(LEFT(E274,6)="TÉRREO",0,IFERROR(VALUE(LEFT(E274,FIND("º",SUBSTITUTE(E274,"°","º"))-1)),""))))</f>
        <v>4</v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14366906</v>
      </c>
      <c r="C275" s="4" t="s">
        <v>2533</v>
      </c>
      <c r="D275" s="4" t="s">
        <v>2893</v>
      </c>
      <c r="E275" s="4" t="s">
        <v>2881</v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17</v>
      </c>
      <c r="N275" s="2" t="n">
        <f aca="false">IF(E275="","",IF(ISNUMBER(SEARCH("SUBSOLO",E275)),IFERROR(-VALUE(LEFT(E275,FIND("º",SUBSTITUTE(E275,"°","º"))-1)),-1),IF(LEFT(E275,6)="TÉRREO",0,IFERROR(VALUE(LEFT(E275,FIND("º",SUBSTITUTE(E275,"°","º"))-1)),""))))</f>
        <v>4</v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14366907</v>
      </c>
      <c r="C276" s="4" t="s">
        <v>2533</v>
      </c>
      <c r="D276" s="4" t="s">
        <v>2896</v>
      </c>
      <c r="E276" s="4" t="s">
        <v>2881</v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17</v>
      </c>
      <c r="N276" s="2" t="n">
        <f aca="false">IF(E276="","",IF(ISNUMBER(SEARCH("SUBSOLO",E276)),IFERROR(-VALUE(LEFT(E276,FIND("º",SUBSTITUTE(E276,"°","º"))-1)),-1),IF(LEFT(E276,6)="TÉRREO",0,IFERROR(VALUE(LEFT(E276,FIND("º",SUBSTITUTE(E276,"°","º"))-1)),""))))</f>
        <v>4</v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14366908</v>
      </c>
      <c r="C277" s="4" t="s">
        <v>2533</v>
      </c>
      <c r="D277" s="4" t="s">
        <v>2899</v>
      </c>
      <c r="E277" s="4" t="s">
        <v>2881</v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17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4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14366909</v>
      </c>
      <c r="C278" s="4" t="s">
        <v>2533</v>
      </c>
      <c r="D278" s="4" t="s">
        <v>3006</v>
      </c>
      <c r="E278" s="4" t="s">
        <v>2881</v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14366911</v>
      </c>
      <c r="C279" s="4" t="s">
        <v>2533</v>
      </c>
      <c r="D279" s="4" t="s">
        <v>2887</v>
      </c>
      <c r="E279" s="4" t="s">
        <v>2881</v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14366912</v>
      </c>
      <c r="C280" s="4" t="s">
        <v>2533</v>
      </c>
      <c r="D280" s="4" t="s">
        <v>2986</v>
      </c>
      <c r="E280" s="4" t="s">
        <v>2881</v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14366913</v>
      </c>
      <c r="C281" s="4" t="s">
        <v>2533</v>
      </c>
      <c r="D281" s="4" t="s">
        <v>3007</v>
      </c>
      <c r="E281" s="4" t="s">
        <v>2881</v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14612171</v>
      </c>
      <c r="C282" s="4" t="s">
        <v>2533</v>
      </c>
      <c r="D282" s="4" t="s">
        <v>2890</v>
      </c>
      <c r="E282" s="4" t="s">
        <v>2881</v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14612206</v>
      </c>
      <c r="C283" s="4" t="s">
        <v>2533</v>
      </c>
      <c r="D283" s="4" t="s">
        <v>3008</v>
      </c>
      <c r="E283" s="4" t="s">
        <v>2881</v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n">
        <f aca="false">IF(E283="","",IF(ISNUMBER(SEARCH("SUBSOLO",E283)),IFERROR(-VALUE(LEFT(E283,FIND("º",SUBSTITUTE(E283,"°","º"))-1)),-1),IF(LEFT(E283,6)="TÉRREO",0,IFERROR(VALUE(LEFT(E283,FIND("º",SUBSTITUTE(E283,"°","º"))-1)),""))))</f>
        <v>4</v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14612207</v>
      </c>
      <c r="C284" s="4" t="s">
        <v>2533</v>
      </c>
      <c r="D284" s="4" t="s">
        <v>3009</v>
      </c>
      <c r="E284" s="4" t="s">
        <v>2881</v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4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14612214</v>
      </c>
      <c r="C285" s="4" t="s">
        <v>2533</v>
      </c>
      <c r="D285" s="4" t="s">
        <v>3010</v>
      </c>
      <c r="E285" s="4" t="s">
        <v>2881</v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4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14612215</v>
      </c>
      <c r="C286" s="4" t="s">
        <v>2533</v>
      </c>
      <c r="D286" s="4" t="s">
        <v>3011</v>
      </c>
      <c r="E286" s="4" t="s">
        <v>2881</v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4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22139498</v>
      </c>
      <c r="C287" s="4" t="s">
        <v>2517</v>
      </c>
      <c r="D287" s="4" t="s">
        <v>448</v>
      </c>
      <c r="E287" s="4" t="s">
        <v>2881</v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4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9877557</v>
      </c>
      <c r="C288" s="4" t="s">
        <v>2517</v>
      </c>
      <c r="D288" s="4" t="s">
        <v>2972</v>
      </c>
      <c r="E288" s="4" t="s">
        <v>2881</v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4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9877558</v>
      </c>
      <c r="C289" s="4" t="s">
        <v>2517</v>
      </c>
      <c r="D289" s="4" t="s">
        <v>2973</v>
      </c>
      <c r="E289" s="4" t="s">
        <v>2881</v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17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4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9877559</v>
      </c>
      <c r="C290" s="4" t="s">
        <v>2517</v>
      </c>
      <c r="D290" s="4" t="s">
        <v>2974</v>
      </c>
      <c r="E290" s="4" t="s">
        <v>2881</v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4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9877986</v>
      </c>
      <c r="C291" s="4" t="s">
        <v>2517</v>
      </c>
      <c r="D291" s="4" t="s">
        <v>2975</v>
      </c>
      <c r="E291" s="4" t="s">
        <v>2881</v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4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9877987</v>
      </c>
      <c r="C292" s="4" t="s">
        <v>2517</v>
      </c>
      <c r="D292" s="4" t="s">
        <v>2976</v>
      </c>
      <c r="E292" s="4" t="s">
        <v>2881</v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4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9877988</v>
      </c>
      <c r="C293" s="4" t="s">
        <v>2517</v>
      </c>
      <c r="D293" s="4" t="s">
        <v>2977</v>
      </c>
      <c r="E293" s="4" t="s">
        <v>2881</v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4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9877989</v>
      </c>
      <c r="C294" s="4" t="s">
        <v>2517</v>
      </c>
      <c r="D294" s="4" t="s">
        <v>2978</v>
      </c>
      <c r="E294" s="4" t="s">
        <v>2881</v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4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9877990</v>
      </c>
      <c r="C295" s="4" t="s">
        <v>2517</v>
      </c>
      <c r="D295" s="4" t="s">
        <v>2979</v>
      </c>
      <c r="E295" s="4" t="s">
        <v>2881</v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17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4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9877991</v>
      </c>
      <c r="C296" s="4" t="s">
        <v>2517</v>
      </c>
      <c r="D296" s="4" t="s">
        <v>2980</v>
      </c>
      <c r="E296" s="4" t="s">
        <v>2881</v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17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4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35181545</v>
      </c>
      <c r="C297" s="4" t="s">
        <v>2536</v>
      </c>
      <c r="D297" s="4" t="s">
        <v>448</v>
      </c>
      <c r="E297" s="4" t="s">
        <v>2582</v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18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2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36798246</v>
      </c>
      <c r="C298" s="4" t="s">
        <v>2539</v>
      </c>
      <c r="D298" s="4" t="s">
        <v>448</v>
      </c>
      <c r="E298" s="4" t="s">
        <v>2493</v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3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14994137</v>
      </c>
      <c r="C299" s="4" t="s">
        <v>2539</v>
      </c>
      <c r="D299" s="4" t="s">
        <v>3012</v>
      </c>
      <c r="E299" s="4" t="s">
        <v>2493</v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3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14994138</v>
      </c>
      <c r="C300" s="4" t="s">
        <v>2539</v>
      </c>
      <c r="D300" s="4" t="s">
        <v>3013</v>
      </c>
      <c r="E300" s="4" t="s">
        <v>2493</v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3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14994139</v>
      </c>
      <c r="C301" s="4" t="s">
        <v>2539</v>
      </c>
      <c r="D301" s="4" t="s">
        <v>3014</v>
      </c>
      <c r="E301" s="4" t="s">
        <v>2493</v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3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14994140</v>
      </c>
      <c r="C302" s="4" t="s">
        <v>2539</v>
      </c>
      <c r="D302" s="4" t="s">
        <v>3015</v>
      </c>
      <c r="E302" s="4" t="s">
        <v>2493</v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3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29174118</v>
      </c>
      <c r="C303" s="4" t="s">
        <v>2520</v>
      </c>
      <c r="D303" s="4" t="s">
        <v>448</v>
      </c>
      <c r="E303" s="4" t="s">
        <v>2881</v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17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4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10568992</v>
      </c>
      <c r="C304" s="4" t="s">
        <v>2520</v>
      </c>
      <c r="D304" s="4" t="s">
        <v>3016</v>
      </c>
      <c r="E304" s="4" t="s">
        <v>2881</v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4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14994040</v>
      </c>
      <c r="C305" s="4" t="s">
        <v>2520</v>
      </c>
      <c r="D305" s="4" t="s">
        <v>3017</v>
      </c>
      <c r="E305" s="4" t="s">
        <v>2881</v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17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4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14994041</v>
      </c>
      <c r="C306" s="4" t="s">
        <v>2520</v>
      </c>
      <c r="D306" s="4" t="s">
        <v>3018</v>
      </c>
      <c r="E306" s="4" t="s">
        <v>2881</v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4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14994093</v>
      </c>
      <c r="C307" s="4" t="s">
        <v>2520</v>
      </c>
      <c r="D307" s="4" t="s">
        <v>3019</v>
      </c>
      <c r="E307" s="4" t="s">
        <v>2881</v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4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14994094</v>
      </c>
      <c r="C308" s="4" t="s">
        <v>2520</v>
      </c>
      <c r="D308" s="4" t="s">
        <v>3020</v>
      </c>
      <c r="E308" s="4" t="s">
        <v>2881</v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4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14994095</v>
      </c>
      <c r="C309" s="4" t="s">
        <v>2520</v>
      </c>
      <c r="D309" s="4" t="s">
        <v>3021</v>
      </c>
      <c r="E309" s="4" t="s">
        <v>2881</v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4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14994096</v>
      </c>
      <c r="C310" s="4" t="s">
        <v>2520</v>
      </c>
      <c r="D310" s="4" t="s">
        <v>2987</v>
      </c>
      <c r="E310" s="4" t="s">
        <v>2881</v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4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14994097</v>
      </c>
      <c r="C311" s="4" t="s">
        <v>2520</v>
      </c>
      <c r="D311" s="4" t="s">
        <v>2988</v>
      </c>
      <c r="E311" s="4" t="s">
        <v>2881</v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4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14994098</v>
      </c>
      <c r="C312" s="4" t="s">
        <v>2520</v>
      </c>
      <c r="D312" s="4" t="s">
        <v>3022</v>
      </c>
      <c r="E312" s="4" t="s">
        <v>2881</v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4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14994099</v>
      </c>
      <c r="C313" s="4" t="s">
        <v>2520</v>
      </c>
      <c r="D313" s="4" t="s">
        <v>3023</v>
      </c>
      <c r="E313" s="4" t="s">
        <v>2881</v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4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36798251</v>
      </c>
      <c r="C314" s="4" t="s">
        <v>2541</v>
      </c>
      <c r="D314" s="4" t="s">
        <v>448</v>
      </c>
      <c r="E314" s="4" t="s">
        <v>2881</v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4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22139714</v>
      </c>
      <c r="C315" s="4" t="s">
        <v>2517</v>
      </c>
      <c r="D315" s="4" t="s">
        <v>448</v>
      </c>
      <c r="E315" s="4" t="s">
        <v>3024</v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5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9877124</v>
      </c>
      <c r="C316" s="4" t="s">
        <v>2517</v>
      </c>
      <c r="D316" s="4" t="s">
        <v>2972</v>
      </c>
      <c r="E316" s="4" t="s">
        <v>3024</v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5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9877125</v>
      </c>
      <c r="C317" s="4" t="s">
        <v>2517</v>
      </c>
      <c r="D317" s="4" t="s">
        <v>2973</v>
      </c>
      <c r="E317" s="4" t="s">
        <v>3024</v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5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9877126</v>
      </c>
      <c r="C318" s="4" t="s">
        <v>2517</v>
      </c>
      <c r="D318" s="4" t="s">
        <v>2974</v>
      </c>
      <c r="E318" s="4" t="s">
        <v>3024</v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5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9877841</v>
      </c>
      <c r="C319" s="4" t="s">
        <v>2517</v>
      </c>
      <c r="D319" s="4" t="s">
        <v>2975</v>
      </c>
      <c r="E319" s="4" t="s">
        <v>3024</v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5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9877842</v>
      </c>
      <c r="C320" s="4" t="s">
        <v>2517</v>
      </c>
      <c r="D320" s="4" t="s">
        <v>2976</v>
      </c>
      <c r="E320" s="4" t="s">
        <v>3024</v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17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5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9877843</v>
      </c>
      <c r="C321" s="4" t="s">
        <v>2517</v>
      </c>
      <c r="D321" s="4" t="s">
        <v>2977</v>
      </c>
      <c r="E321" s="4" t="s">
        <v>3024</v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17</v>
      </c>
      <c r="N321" s="2" t="n">
        <f aca="false">IF(E321="","",IF(ISNUMBER(SEARCH("SUBSOLO",E321)),IFERROR(-VALUE(LEFT(E321,FIND("º",SUBSTITUTE(E321,"°","º"))-1)),-1),IF(LEFT(E321,6)="TÉRREO",0,IFERROR(VALUE(LEFT(E321,FIND("º",SUBSTITUTE(E321,"°","º"))-1)),""))))</f>
        <v>5</v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9877844</v>
      </c>
      <c r="C322" s="4" t="s">
        <v>2517</v>
      </c>
      <c r="D322" s="4" t="s">
        <v>2978</v>
      </c>
      <c r="E322" s="4" t="s">
        <v>3024</v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17</v>
      </c>
      <c r="N322" s="2" t="n">
        <f aca="false">IF(E322="","",IF(ISNUMBER(SEARCH("SUBSOLO",E322)),IFERROR(-VALUE(LEFT(E322,FIND("º",SUBSTITUTE(E322,"°","º"))-1)),-1),IF(LEFT(E322,6)="TÉRREO",0,IFERROR(VALUE(LEFT(E322,FIND("º",SUBSTITUTE(E322,"°","º"))-1)),""))))</f>
        <v>5</v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9877845</v>
      </c>
      <c r="C323" s="4" t="s">
        <v>2517</v>
      </c>
      <c r="D323" s="4" t="s">
        <v>2979</v>
      </c>
      <c r="E323" s="4" t="s">
        <v>3024</v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17</v>
      </c>
      <c r="N323" s="2" t="n">
        <f aca="false">IF(E323="","",IF(ISNUMBER(SEARCH("SUBSOLO",E323)),IFERROR(-VALUE(LEFT(E323,FIND("º",SUBSTITUTE(E323,"°","º"))-1)),-1),IF(LEFT(E323,6)="TÉRREO",0,IFERROR(VALUE(LEFT(E323,FIND("º",SUBSTITUTE(E323,"°","º"))-1)),""))))</f>
        <v>5</v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9877846</v>
      </c>
      <c r="C324" s="4" t="s">
        <v>2517</v>
      </c>
      <c r="D324" s="4" t="s">
        <v>2980</v>
      </c>
      <c r="E324" s="4" t="s">
        <v>3024</v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17</v>
      </c>
      <c r="N324" s="2" t="n">
        <f aca="false">IF(E324="","",IF(ISNUMBER(SEARCH("SUBSOLO",E324)),IFERROR(-VALUE(LEFT(E324,FIND("º",SUBSTITUTE(E324,"°","º"))-1)),-1),IF(LEFT(E324,6)="TÉRREO",0,IFERROR(VALUE(LEFT(E324,FIND("º",SUBSTITUTE(E324,"°","º"))-1)),""))))</f>
        <v>5</v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35341458</v>
      </c>
      <c r="C325" s="4" t="s">
        <v>2523</v>
      </c>
      <c r="D325" s="4" t="s">
        <v>448</v>
      </c>
      <c r="E325" s="4" t="s">
        <v>2881</v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4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35181397</v>
      </c>
      <c r="C326" s="4" t="s">
        <v>2544</v>
      </c>
      <c r="D326" s="4" t="s">
        <v>448</v>
      </c>
      <c r="E326" s="4" t="s">
        <v>2472</v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20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14616431</v>
      </c>
      <c r="C327" s="4" t="s">
        <v>2544</v>
      </c>
      <c r="D327" s="4" t="s">
        <v>2589</v>
      </c>
      <c r="E327" s="4" t="s">
        <v>2472</v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20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14616432</v>
      </c>
      <c r="C328" s="4" t="s">
        <v>2544</v>
      </c>
      <c r="D328" s="4" t="s">
        <v>3025</v>
      </c>
      <c r="E328" s="4" t="s">
        <v>2472</v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20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14616433</v>
      </c>
      <c r="C329" s="4" t="s">
        <v>2544</v>
      </c>
      <c r="D329" s="4" t="s">
        <v>3026</v>
      </c>
      <c r="E329" s="4" t="s">
        <v>2472</v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20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14616434</v>
      </c>
      <c r="C330" s="4" t="s">
        <v>2544</v>
      </c>
      <c r="D330" s="4" t="s">
        <v>3027</v>
      </c>
      <c r="E330" s="4" t="s">
        <v>2472</v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20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0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14616435</v>
      </c>
      <c r="C331" s="4" t="s">
        <v>2544</v>
      </c>
      <c r="D331" s="4" t="s">
        <v>3028</v>
      </c>
      <c r="E331" s="4" t="s">
        <v>2472</v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20</v>
      </c>
      <c r="N331" s="2" t="n">
        <f aca="false">IF(E331="","",IF(ISNUMBER(SEARCH("SUBSOLO",E331)),IFERROR(-VALUE(LEFT(E331,FIND("º",SUBSTITUTE(E331,"°","º"))-1)),-1),IF(LEFT(E331,6)="TÉRREO",0,IFERROR(VALUE(LEFT(E331,FIND("º",SUBSTITUTE(E331,"°","º"))-1)),""))))</f>
        <v>0</v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14616436</v>
      </c>
      <c r="C332" s="4" t="s">
        <v>2544</v>
      </c>
      <c r="D332" s="4" t="s">
        <v>3029</v>
      </c>
      <c r="E332" s="4" t="s">
        <v>2472</v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20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0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25800843</v>
      </c>
      <c r="C333" s="4" t="s">
        <v>2547</v>
      </c>
      <c r="D333" s="4" t="s">
        <v>448</v>
      </c>
      <c r="E333" s="4" t="s">
        <v>3030</v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 t="str">
        <f aca="false">IF(C333="","",IFERROR(INDEX($S$5:$S$304,MATCH(C333,$R$5:$R$304,0))&amp;"","?"))</f>
        <v>36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3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36798247</v>
      </c>
      <c r="C334" s="4" t="s">
        <v>2539</v>
      </c>
      <c r="D334" s="4" t="s">
        <v>448</v>
      </c>
      <c r="E334" s="4" t="s">
        <v>2881</v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4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14994186</v>
      </c>
      <c r="C335" s="4" t="s">
        <v>2539</v>
      </c>
      <c r="D335" s="4" t="s">
        <v>3012</v>
      </c>
      <c r="E335" s="4" t="s">
        <v>2881</v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4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14994209</v>
      </c>
      <c r="C336" s="4" t="s">
        <v>2539</v>
      </c>
      <c r="D336" s="4" t="s">
        <v>3031</v>
      </c>
      <c r="E336" s="4" t="s">
        <v>2881</v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4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14994224</v>
      </c>
      <c r="C337" s="4" t="s">
        <v>2539</v>
      </c>
      <c r="D337" s="4" t="s">
        <v>3032</v>
      </c>
      <c r="E337" s="4" t="s">
        <v>2881</v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4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14994248</v>
      </c>
      <c r="C338" s="4" t="s">
        <v>2539</v>
      </c>
      <c r="D338" s="4" t="s">
        <v>3033</v>
      </c>
      <c r="E338" s="4" t="s">
        <v>2881</v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17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4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22139718</v>
      </c>
      <c r="C339" s="4" t="s">
        <v>2517</v>
      </c>
      <c r="D339" s="4" t="s">
        <v>448</v>
      </c>
      <c r="E339" s="4" t="s">
        <v>3034</v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17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6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9877132</v>
      </c>
      <c r="C340" s="4" t="s">
        <v>2517</v>
      </c>
      <c r="D340" s="4" t="s">
        <v>2972</v>
      </c>
      <c r="E340" s="4" t="s">
        <v>3034</v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17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6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9877133</v>
      </c>
      <c r="C341" s="4" t="s">
        <v>2517</v>
      </c>
      <c r="D341" s="4" t="s">
        <v>2973</v>
      </c>
      <c r="E341" s="4" t="s">
        <v>3034</v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17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6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9877134</v>
      </c>
      <c r="C342" s="4" t="s">
        <v>2517</v>
      </c>
      <c r="D342" s="4" t="s">
        <v>2974</v>
      </c>
      <c r="E342" s="4" t="s">
        <v>3034</v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17</v>
      </c>
      <c r="N342" s="2" t="n">
        <f aca="false">IF(E342="","",IF(ISNUMBER(SEARCH("SUBSOLO",E342)),IFERROR(-VALUE(LEFT(E342,FIND("º",SUBSTITUTE(E342,"°","º"))-1)),-1),IF(LEFT(E342,6)="TÉRREO",0,IFERROR(VALUE(LEFT(E342,FIND("º",SUBSTITUTE(E342,"°","º"))-1)),""))))</f>
        <v>6</v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9877847</v>
      </c>
      <c r="C343" s="4" t="s">
        <v>2517</v>
      </c>
      <c r="D343" s="4" t="s">
        <v>2975</v>
      </c>
      <c r="E343" s="4" t="s">
        <v>3034</v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17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6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9877848</v>
      </c>
      <c r="C344" s="4" t="s">
        <v>2517</v>
      </c>
      <c r="D344" s="4" t="s">
        <v>2976</v>
      </c>
      <c r="E344" s="4" t="s">
        <v>3034</v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17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6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9877849</v>
      </c>
      <c r="C345" s="4" t="s">
        <v>2517</v>
      </c>
      <c r="D345" s="4" t="s">
        <v>2977</v>
      </c>
      <c r="E345" s="4" t="s">
        <v>3034</v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17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6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9877850</v>
      </c>
      <c r="C346" s="4" t="s">
        <v>2517</v>
      </c>
      <c r="D346" s="4" t="s">
        <v>2978</v>
      </c>
      <c r="E346" s="4" t="s">
        <v>3034</v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6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9877851</v>
      </c>
      <c r="C347" s="4" t="s">
        <v>2517</v>
      </c>
      <c r="D347" s="4" t="s">
        <v>2979</v>
      </c>
      <c r="E347" s="4" t="s">
        <v>3034</v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6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9877852</v>
      </c>
      <c r="C348" s="4" t="s">
        <v>2517</v>
      </c>
      <c r="D348" s="4" t="s">
        <v>2980</v>
      </c>
      <c r="E348" s="4" t="s">
        <v>3034</v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6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35181544</v>
      </c>
      <c r="C349" s="4" t="s">
        <v>2536</v>
      </c>
      <c r="D349" s="4" t="s">
        <v>448</v>
      </c>
      <c r="E349" s="4" t="s">
        <v>2472</v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18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0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43965049</v>
      </c>
      <c r="C350" s="4" t="s">
        <v>2550</v>
      </c>
      <c r="D350" s="4" t="s">
        <v>448</v>
      </c>
      <c r="E350" s="4" t="s">
        <v>2469</v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20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39738844</v>
      </c>
      <c r="C351" s="4" t="s">
        <v>2552</v>
      </c>
      <c r="D351" s="4" t="s">
        <v>448</v>
      </c>
      <c r="E351" s="4" t="s">
        <v>2582</v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18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2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33366096</v>
      </c>
      <c r="C352" s="4" t="s">
        <v>2555</v>
      </c>
      <c r="D352" s="4" t="s">
        <v>448</v>
      </c>
      <c r="E352" s="4" t="s">
        <v>2472</v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21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0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39744097</v>
      </c>
      <c r="C353" s="4" t="s">
        <v>2558</v>
      </c>
      <c r="D353" s="4" t="s">
        <v>448</v>
      </c>
      <c r="E353" s="4" t="s">
        <v>2582</v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29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2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35986018</v>
      </c>
      <c r="C354" s="4" t="s">
        <v>2561</v>
      </c>
      <c r="D354" s="4" t="s">
        <v>448</v>
      </c>
      <c r="E354" s="4" t="s">
        <v>2582</v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18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2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39739081</v>
      </c>
      <c r="C355" s="4" t="s">
        <v>2564</v>
      </c>
      <c r="D355" s="4" t="s">
        <v>448</v>
      </c>
      <c r="E355" s="4" t="s">
        <v>2582</v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18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2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39738868</v>
      </c>
      <c r="C356" s="4" t="s">
        <v>2567</v>
      </c>
      <c r="D356" s="4" t="s">
        <v>448</v>
      </c>
      <c r="E356" s="4" t="s">
        <v>2582</v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2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35985953</v>
      </c>
      <c r="C357" s="4" t="s">
        <v>2569</v>
      </c>
      <c r="D357" s="4" t="s">
        <v>448</v>
      </c>
      <c r="E357" s="4" t="s">
        <v>2582</v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18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2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22139719</v>
      </c>
      <c r="C358" s="4" t="s">
        <v>2517</v>
      </c>
      <c r="D358" s="4" t="s">
        <v>448</v>
      </c>
      <c r="E358" s="4" t="s">
        <v>3035</v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7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9877140</v>
      </c>
      <c r="C359" s="4" t="s">
        <v>2517</v>
      </c>
      <c r="D359" s="4" t="s">
        <v>2972</v>
      </c>
      <c r="E359" s="4" t="s">
        <v>3035</v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7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9877141</v>
      </c>
      <c r="C360" s="4" t="s">
        <v>2517</v>
      </c>
      <c r="D360" s="4" t="s">
        <v>2973</v>
      </c>
      <c r="E360" s="4" t="s">
        <v>3035</v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7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9877142</v>
      </c>
      <c r="C361" s="4" t="s">
        <v>2517</v>
      </c>
      <c r="D361" s="4" t="s">
        <v>2974</v>
      </c>
      <c r="E361" s="4" t="s">
        <v>3035</v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7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9877853</v>
      </c>
      <c r="C362" s="4" t="s">
        <v>2517</v>
      </c>
      <c r="D362" s="4" t="s">
        <v>2975</v>
      </c>
      <c r="E362" s="4" t="s">
        <v>3035</v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17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7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9877854</v>
      </c>
      <c r="C363" s="4" t="s">
        <v>2517</v>
      </c>
      <c r="D363" s="4" t="s">
        <v>2976</v>
      </c>
      <c r="E363" s="4" t="s">
        <v>3035</v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17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7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9877855</v>
      </c>
      <c r="C364" s="4" t="s">
        <v>2517</v>
      </c>
      <c r="D364" s="4" t="s">
        <v>2977</v>
      </c>
      <c r="E364" s="4" t="s">
        <v>3035</v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17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9877856</v>
      </c>
      <c r="C365" s="4" t="s">
        <v>2517</v>
      </c>
      <c r="D365" s="4" t="s">
        <v>2978</v>
      </c>
      <c r="E365" s="4" t="s">
        <v>3035</v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17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9877857</v>
      </c>
      <c r="C366" s="4" t="s">
        <v>2517</v>
      </c>
      <c r="D366" s="4" t="s">
        <v>2979</v>
      </c>
      <c r="E366" s="4" t="s">
        <v>3035</v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17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9877858</v>
      </c>
      <c r="C367" s="4" t="s">
        <v>2517</v>
      </c>
      <c r="D367" s="4" t="s">
        <v>2980</v>
      </c>
      <c r="E367" s="4" t="s">
        <v>3035</v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17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7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39742658</v>
      </c>
      <c r="C368" s="4" t="s">
        <v>2572</v>
      </c>
      <c r="D368" s="4" t="s">
        <v>448</v>
      </c>
      <c r="E368" s="4" t="s">
        <v>2472</v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0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19409016</v>
      </c>
      <c r="C369" s="4" t="s">
        <v>2572</v>
      </c>
      <c r="D369" s="4" t="s">
        <v>3036</v>
      </c>
      <c r="E369" s="4" t="s">
        <v>2472</v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21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0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19409017</v>
      </c>
      <c r="C370" s="4" t="s">
        <v>2572</v>
      </c>
      <c r="D370" s="4" t="s">
        <v>3037</v>
      </c>
      <c r="E370" s="4" t="s">
        <v>2472</v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21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0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19409018</v>
      </c>
      <c r="C371" s="4" t="s">
        <v>2572</v>
      </c>
      <c r="D371" s="4" t="s">
        <v>3038</v>
      </c>
      <c r="E371" s="4" t="s">
        <v>2472</v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21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0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19409019</v>
      </c>
      <c r="C372" s="4" t="s">
        <v>2572</v>
      </c>
      <c r="D372" s="4" t="s">
        <v>3039</v>
      </c>
      <c r="E372" s="4" t="s">
        <v>2472</v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21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0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25752744</v>
      </c>
      <c r="C373" s="4" t="s">
        <v>2575</v>
      </c>
      <c r="D373" s="4" t="s">
        <v>448</v>
      </c>
      <c r="E373" s="4" t="s">
        <v>2582</v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18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2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9203184</v>
      </c>
      <c r="C374" s="4" t="s">
        <v>2575</v>
      </c>
      <c r="D374" s="4" t="s">
        <v>2990</v>
      </c>
      <c r="E374" s="4" t="s">
        <v>2582</v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18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2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9203185</v>
      </c>
      <c r="C375" s="4" t="s">
        <v>2575</v>
      </c>
      <c r="D375" s="4" t="s">
        <v>2530</v>
      </c>
      <c r="E375" s="4" t="s">
        <v>2582</v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18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2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39743902</v>
      </c>
      <c r="C376" s="4" t="s">
        <v>2578</v>
      </c>
      <c r="D376" s="4" t="s">
        <v>448</v>
      </c>
      <c r="E376" s="4" t="s">
        <v>2493</v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37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3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39739116</v>
      </c>
      <c r="C377" s="4" t="s">
        <v>2580</v>
      </c>
      <c r="D377" s="4" t="s">
        <v>448</v>
      </c>
      <c r="E377" s="4" t="s">
        <v>3040</v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18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2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39742889</v>
      </c>
      <c r="C378" s="4" t="s">
        <v>2583</v>
      </c>
      <c r="D378" s="4" t="s">
        <v>448</v>
      </c>
      <c r="E378" s="4" t="s">
        <v>2493</v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17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3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39739203</v>
      </c>
      <c r="C379" s="4" t="s">
        <v>2586</v>
      </c>
      <c r="D379" s="4" t="s">
        <v>448</v>
      </c>
      <c r="E379" s="4" t="s">
        <v>2582</v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18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2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25752745</v>
      </c>
      <c r="C380" s="4" t="s">
        <v>169</v>
      </c>
      <c r="D380" s="4" t="s">
        <v>448</v>
      </c>
      <c r="E380" s="4" t="s">
        <v>3040</v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18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2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22139720</v>
      </c>
      <c r="C381" s="4" t="s">
        <v>2517</v>
      </c>
      <c r="D381" s="4" t="s">
        <v>448</v>
      </c>
      <c r="E381" s="4" t="s">
        <v>3041</v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17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8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9877148</v>
      </c>
      <c r="C382" s="4" t="s">
        <v>2517</v>
      </c>
      <c r="D382" s="4" t="s">
        <v>2972</v>
      </c>
      <c r="E382" s="4" t="s">
        <v>3041</v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17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8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9877149</v>
      </c>
      <c r="C383" s="4" t="s">
        <v>2517</v>
      </c>
      <c r="D383" s="4" t="s">
        <v>2973</v>
      </c>
      <c r="E383" s="4" t="s">
        <v>3041</v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8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9877150</v>
      </c>
      <c r="C384" s="4" t="s">
        <v>2517</v>
      </c>
      <c r="D384" s="4" t="s">
        <v>2974</v>
      </c>
      <c r="E384" s="4" t="s">
        <v>3041</v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8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9877859</v>
      </c>
      <c r="C385" s="4" t="s">
        <v>2517</v>
      </c>
      <c r="D385" s="4" t="s">
        <v>2975</v>
      </c>
      <c r="E385" s="4" t="s">
        <v>3041</v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8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9877860</v>
      </c>
      <c r="C386" s="4" t="s">
        <v>2517</v>
      </c>
      <c r="D386" s="4" t="s">
        <v>2976</v>
      </c>
      <c r="E386" s="4" t="s">
        <v>3041</v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8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9877861</v>
      </c>
      <c r="C387" s="4" t="s">
        <v>2517</v>
      </c>
      <c r="D387" s="4" t="s">
        <v>2977</v>
      </c>
      <c r="E387" s="4" t="s">
        <v>3041</v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8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9877862</v>
      </c>
      <c r="C388" s="4" t="s">
        <v>2517</v>
      </c>
      <c r="D388" s="4" t="s">
        <v>2978</v>
      </c>
      <c r="E388" s="4" t="s">
        <v>3041</v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17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8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9877863</v>
      </c>
      <c r="C389" s="4" t="s">
        <v>2517</v>
      </c>
      <c r="D389" s="4" t="s">
        <v>2979</v>
      </c>
      <c r="E389" s="4" t="s">
        <v>3041</v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17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8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9877864</v>
      </c>
      <c r="C390" s="4" t="s">
        <v>2517</v>
      </c>
      <c r="D390" s="4" t="s">
        <v>2980</v>
      </c>
      <c r="E390" s="4" t="s">
        <v>3041</v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17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8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39739323</v>
      </c>
      <c r="C391" s="4" t="s">
        <v>2575</v>
      </c>
      <c r="D391" s="4" t="s">
        <v>448</v>
      </c>
      <c r="E391" s="4" t="s">
        <v>2493</v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3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35181546</v>
      </c>
      <c r="C392" s="4" t="s">
        <v>2536</v>
      </c>
      <c r="D392" s="4" t="s">
        <v>448</v>
      </c>
      <c r="E392" s="4" t="s">
        <v>2493</v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18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3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33366330</v>
      </c>
      <c r="C393" s="4" t="s">
        <v>2591</v>
      </c>
      <c r="D393" s="4" t="s">
        <v>448</v>
      </c>
      <c r="E393" s="4" t="s">
        <v>2472</v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 t="str">
        <f aca="false">IF(C393="","",IFERROR(INDEX($S$5:$S$304,MATCH(C393,$R$5:$R$304,0))&amp;"","?"))</f>
        <v>20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0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13552886</v>
      </c>
      <c r="C394" s="4" t="s">
        <v>2591</v>
      </c>
      <c r="D394" s="4" t="s">
        <v>3042</v>
      </c>
      <c r="E394" s="4" t="s">
        <v>2472</v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20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0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13552887</v>
      </c>
      <c r="C395" s="4" t="s">
        <v>2591</v>
      </c>
      <c r="D395" s="4" t="s">
        <v>3043</v>
      </c>
      <c r="E395" s="4" t="s">
        <v>2472</v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0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13552888</v>
      </c>
      <c r="C396" s="4" t="s">
        <v>2591</v>
      </c>
      <c r="D396" s="4" t="s">
        <v>3044</v>
      </c>
      <c r="E396" s="4" t="s">
        <v>2472</v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20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0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13553417</v>
      </c>
      <c r="C397" s="4" t="s">
        <v>2591</v>
      </c>
      <c r="D397" s="4" t="s">
        <v>3045</v>
      </c>
      <c r="E397" s="4" t="s">
        <v>2472</v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20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31169285</v>
      </c>
      <c r="C398" s="4" t="s">
        <v>2591</v>
      </c>
      <c r="D398" s="4" t="s">
        <v>3046</v>
      </c>
      <c r="E398" s="4" t="s">
        <v>2472</v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20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0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31169286</v>
      </c>
      <c r="C399" s="4" t="s">
        <v>2591</v>
      </c>
      <c r="D399" s="4" t="s">
        <v>3047</v>
      </c>
      <c r="E399" s="4" t="s">
        <v>2472</v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20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0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31169287</v>
      </c>
      <c r="C400" s="4" t="s">
        <v>2591</v>
      </c>
      <c r="D400" s="4" t="s">
        <v>3048</v>
      </c>
      <c r="E400" s="4" t="s">
        <v>2472</v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20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0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31169288</v>
      </c>
      <c r="C401" s="4" t="s">
        <v>2591</v>
      </c>
      <c r="D401" s="4" t="s">
        <v>3049</v>
      </c>
      <c r="E401" s="4" t="s">
        <v>2472</v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20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0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31169289</v>
      </c>
      <c r="C402" s="4" t="s">
        <v>2591</v>
      </c>
      <c r="D402" s="4" t="s">
        <v>3050</v>
      </c>
      <c r="E402" s="4" t="s">
        <v>2472</v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20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0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31169290</v>
      </c>
      <c r="C403" s="4" t="s">
        <v>2591</v>
      </c>
      <c r="D403" s="4" t="s">
        <v>3051</v>
      </c>
      <c r="E403" s="4" t="s">
        <v>2472</v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20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0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31169291</v>
      </c>
      <c r="C404" s="4" t="s">
        <v>2591</v>
      </c>
      <c r="D404" s="4" t="s">
        <v>3052</v>
      </c>
      <c r="E404" s="4" t="s">
        <v>2472</v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 t="str">
        <f aca="false">IF(C404="","",IFERROR(INDEX($S$5:$S$304,MATCH(C404,$R$5:$R$304,0))&amp;"","?"))</f>
        <v>20</v>
      </c>
      <c r="N404" s="2" t="n">
        <f aca="false">IF(E404="","",IF(ISNUMBER(SEARCH("SUBSOLO",E404)),IFERROR(-VALUE(LEFT(E404,FIND("º",SUBSTITUTE(E404,"°","º"))-1)),-1),IF(LEFT(E404,6)="TÉRREO",0,IFERROR(VALUE(LEFT(E404,FIND("º",SUBSTITUTE(E404,"°","º"))-1)),""))))</f>
        <v>0</v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39744099</v>
      </c>
      <c r="C405" s="4" t="s">
        <v>2594</v>
      </c>
      <c r="D405" s="4" t="s">
        <v>448</v>
      </c>
      <c r="E405" s="4" t="s">
        <v>2582</v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 t="str">
        <f aca="false">IF(C405="","",IFERROR(INDEX($S$5:$S$304,MATCH(C405,$R$5:$R$304,0))&amp;"","?"))</f>
        <v>29</v>
      </c>
      <c r="N405" s="2" t="n">
        <f aca="false">IF(E405="","",IF(ISNUMBER(SEARCH("SUBSOLO",E405)),IFERROR(-VALUE(LEFT(E405,FIND("º",SUBSTITUTE(E405,"°","º"))-1)),-1),IF(LEFT(E405,6)="TÉRREO",0,IFERROR(VALUE(LEFT(E405,FIND("º",SUBSTITUTE(E405,"°","º"))-1)),""))))</f>
        <v>2</v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25752779</v>
      </c>
      <c r="C406" s="4" t="s">
        <v>2531</v>
      </c>
      <c r="D406" s="4" t="s">
        <v>448</v>
      </c>
      <c r="E406" s="4" t="s">
        <v>2472</v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0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14371904</v>
      </c>
      <c r="C407" s="4" t="s">
        <v>2531</v>
      </c>
      <c r="D407" s="4" t="s">
        <v>3053</v>
      </c>
      <c r="E407" s="4" t="s">
        <v>2472</v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18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0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33368767</v>
      </c>
      <c r="C408" s="4" t="s">
        <v>2569</v>
      </c>
      <c r="D408" s="4" t="s">
        <v>448</v>
      </c>
      <c r="E408" s="4" t="s">
        <v>2472</v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0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39743959</v>
      </c>
      <c r="C409" s="4" t="s">
        <v>2586</v>
      </c>
      <c r="D409" s="4" t="s">
        <v>448</v>
      </c>
      <c r="E409" s="4" t="s">
        <v>3054</v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18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3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22139721</v>
      </c>
      <c r="C410" s="4" t="s">
        <v>2517</v>
      </c>
      <c r="D410" s="4" t="s">
        <v>448</v>
      </c>
      <c r="E410" s="4" t="s">
        <v>3055</v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9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9877156</v>
      </c>
      <c r="C411" s="4" t="s">
        <v>2517</v>
      </c>
      <c r="D411" s="4" t="s">
        <v>2972</v>
      </c>
      <c r="E411" s="4" t="s">
        <v>3055</v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9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9877157</v>
      </c>
      <c r="C412" s="4" t="s">
        <v>2517</v>
      </c>
      <c r="D412" s="4" t="s">
        <v>2973</v>
      </c>
      <c r="E412" s="4" t="s">
        <v>3055</v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9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9877158</v>
      </c>
      <c r="C413" s="4" t="s">
        <v>2517</v>
      </c>
      <c r="D413" s="4" t="s">
        <v>2974</v>
      </c>
      <c r="E413" s="4" t="s">
        <v>3055</v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9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9877865</v>
      </c>
      <c r="C414" s="4" t="s">
        <v>2517</v>
      </c>
      <c r="D414" s="4" t="s">
        <v>2975</v>
      </c>
      <c r="E414" s="4" t="s">
        <v>3055</v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17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9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9877866</v>
      </c>
      <c r="C415" s="4" t="s">
        <v>2517</v>
      </c>
      <c r="D415" s="4" t="s">
        <v>2976</v>
      </c>
      <c r="E415" s="4" t="s">
        <v>3055</v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17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9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9877867</v>
      </c>
      <c r="C416" s="4" t="s">
        <v>2517</v>
      </c>
      <c r="D416" s="4" t="s">
        <v>2977</v>
      </c>
      <c r="E416" s="4" t="s">
        <v>3055</v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17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9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9877868</v>
      </c>
      <c r="C417" s="4" t="s">
        <v>2517</v>
      </c>
      <c r="D417" s="4" t="s">
        <v>2978</v>
      </c>
      <c r="E417" s="4" t="s">
        <v>3055</v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17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9877869</v>
      </c>
      <c r="C418" s="4" t="s">
        <v>2517</v>
      </c>
      <c r="D418" s="4" t="s">
        <v>2979</v>
      </c>
      <c r="E418" s="4" t="s">
        <v>3055</v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17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9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9877870</v>
      </c>
      <c r="C419" s="4" t="s">
        <v>2517</v>
      </c>
      <c r="D419" s="4" t="s">
        <v>2980</v>
      </c>
      <c r="E419" s="4" t="s">
        <v>3055</v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17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9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39739872</v>
      </c>
      <c r="C420" s="4" t="s">
        <v>2586</v>
      </c>
      <c r="D420" s="4" t="s">
        <v>448</v>
      </c>
      <c r="E420" s="4" t="s">
        <v>3056</v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18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3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39743956</v>
      </c>
      <c r="C421" s="4" t="s">
        <v>2586</v>
      </c>
      <c r="D421" s="4" t="s">
        <v>448</v>
      </c>
      <c r="E421" s="4" t="s">
        <v>3057</v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18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3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33368816</v>
      </c>
      <c r="C422" s="4" t="s">
        <v>2561</v>
      </c>
      <c r="D422" s="4" t="s">
        <v>448</v>
      </c>
      <c r="E422" s="4" t="s">
        <v>2472</v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18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0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45227619</v>
      </c>
      <c r="C423" s="4" t="s">
        <v>2597</v>
      </c>
      <c r="D423" s="4" t="s">
        <v>448</v>
      </c>
      <c r="E423" s="4" t="s">
        <v>2469</v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/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29221587</v>
      </c>
      <c r="C424" s="4" t="s">
        <v>2597</v>
      </c>
      <c r="D424" s="4" t="s">
        <v>3058</v>
      </c>
      <c r="E424" s="4" t="s">
        <v>2469</v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/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29221588</v>
      </c>
      <c r="C425" s="4" t="s">
        <v>2597</v>
      </c>
      <c r="D425" s="4" t="s">
        <v>3059</v>
      </c>
      <c r="E425" s="4" t="s">
        <v>2469</v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/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29221589</v>
      </c>
      <c r="C426" s="4" t="s">
        <v>2597</v>
      </c>
      <c r="D426" s="4" t="s">
        <v>3060</v>
      </c>
      <c r="E426" s="4" t="s">
        <v>2469</v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/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29221590</v>
      </c>
      <c r="C427" s="4" t="s">
        <v>2597</v>
      </c>
      <c r="D427" s="4" t="s">
        <v>3061</v>
      </c>
      <c r="E427" s="4" t="s">
        <v>2469</v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/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29221591</v>
      </c>
      <c r="C428" s="4" t="s">
        <v>2597</v>
      </c>
      <c r="D428" s="4" t="s">
        <v>3062</v>
      </c>
      <c r="E428" s="4" t="s">
        <v>2469</v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/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29221592</v>
      </c>
      <c r="C429" s="4" t="s">
        <v>2597</v>
      </c>
      <c r="D429" s="4" t="s">
        <v>3063</v>
      </c>
      <c r="E429" s="4" t="s">
        <v>2469</v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/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39743962</v>
      </c>
      <c r="C430" s="4" t="s">
        <v>2586</v>
      </c>
      <c r="D430" s="4" t="s">
        <v>448</v>
      </c>
      <c r="E430" s="4" t="s">
        <v>3064</v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18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3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43846640</v>
      </c>
      <c r="C431" s="4" t="s">
        <v>2600</v>
      </c>
      <c r="D431" s="4" t="s">
        <v>448</v>
      </c>
      <c r="E431" s="4" t="s">
        <v>2881</v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18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4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22139722</v>
      </c>
      <c r="C432" s="4" t="s">
        <v>2517</v>
      </c>
      <c r="D432" s="4" t="s">
        <v>448</v>
      </c>
      <c r="E432" s="4" t="s">
        <v>3065</v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17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10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29214346</v>
      </c>
      <c r="C433" s="4" t="s">
        <v>2517</v>
      </c>
      <c r="D433" s="4" t="s">
        <v>3066</v>
      </c>
      <c r="E433" s="4" t="s">
        <v>3065</v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10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29214347</v>
      </c>
      <c r="C434" s="4" t="s">
        <v>2517</v>
      </c>
      <c r="D434" s="4" t="s">
        <v>2890</v>
      </c>
      <c r="E434" s="4" t="s">
        <v>3065</v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10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29214348</v>
      </c>
      <c r="C435" s="4" t="s">
        <v>2517</v>
      </c>
      <c r="D435" s="4" t="s">
        <v>3067</v>
      </c>
      <c r="E435" s="4" t="s">
        <v>3065</v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10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29214349</v>
      </c>
      <c r="C436" s="4" t="s">
        <v>2517</v>
      </c>
      <c r="D436" s="4" t="s">
        <v>2893</v>
      </c>
      <c r="E436" s="4" t="s">
        <v>3065</v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10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29214350</v>
      </c>
      <c r="C437" s="4" t="s">
        <v>2517</v>
      </c>
      <c r="D437" s="4" t="s">
        <v>3068</v>
      </c>
      <c r="E437" s="4" t="s">
        <v>3065</v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10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29214351</v>
      </c>
      <c r="C438" s="4" t="s">
        <v>2517</v>
      </c>
      <c r="D438" s="4" t="s">
        <v>3069</v>
      </c>
      <c r="E438" s="4" t="s">
        <v>3065</v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17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10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29214352</v>
      </c>
      <c r="C439" s="4" t="s">
        <v>2517</v>
      </c>
      <c r="D439" s="4" t="s">
        <v>3070</v>
      </c>
      <c r="E439" s="4" t="s">
        <v>3065</v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17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10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29214353</v>
      </c>
      <c r="C440" s="4" t="s">
        <v>2517</v>
      </c>
      <c r="D440" s="4" t="s">
        <v>3071</v>
      </c>
      <c r="E440" s="4" t="s">
        <v>3065</v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17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10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29214354</v>
      </c>
      <c r="C441" s="4" t="s">
        <v>2517</v>
      </c>
      <c r="D441" s="4" t="s">
        <v>3072</v>
      </c>
      <c r="E441" s="4" t="s">
        <v>3065</v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17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10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29214355</v>
      </c>
      <c r="C442" s="4" t="s">
        <v>2517</v>
      </c>
      <c r="D442" s="4" t="s">
        <v>3073</v>
      </c>
      <c r="E442" s="4" t="s">
        <v>3065</v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17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10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45227620</v>
      </c>
      <c r="C443" s="4" t="s">
        <v>2603</v>
      </c>
      <c r="D443" s="4" t="s">
        <v>448</v>
      </c>
      <c r="E443" s="4" t="s">
        <v>2469</v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36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29221593</v>
      </c>
      <c r="C444" s="4" t="s">
        <v>2603</v>
      </c>
      <c r="D444" s="4" t="s">
        <v>3074</v>
      </c>
      <c r="E444" s="4" t="s">
        <v>2469</v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36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29221594</v>
      </c>
      <c r="C445" s="4" t="s">
        <v>2603</v>
      </c>
      <c r="D445" s="4" t="s">
        <v>3075</v>
      </c>
      <c r="E445" s="4" t="s">
        <v>2469</v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36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29221595</v>
      </c>
      <c r="C446" s="4" t="s">
        <v>2603</v>
      </c>
      <c r="D446" s="4" t="s">
        <v>3076</v>
      </c>
      <c r="E446" s="4" t="s">
        <v>2469</v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36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29221596</v>
      </c>
      <c r="C447" s="4" t="s">
        <v>2603</v>
      </c>
      <c r="D447" s="4" t="s">
        <v>3077</v>
      </c>
      <c r="E447" s="4" t="s">
        <v>2469</v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36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29221597</v>
      </c>
      <c r="C448" s="4" t="s">
        <v>2603</v>
      </c>
      <c r="D448" s="4" t="s">
        <v>3078</v>
      </c>
      <c r="E448" s="4" t="s">
        <v>2469</v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36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29221598</v>
      </c>
      <c r="C449" s="4" t="s">
        <v>2603</v>
      </c>
      <c r="D449" s="4" t="s">
        <v>3079</v>
      </c>
      <c r="E449" s="4" t="s">
        <v>2469</v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36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44965417</v>
      </c>
      <c r="C450" s="4" t="s">
        <v>2600</v>
      </c>
      <c r="D450" s="4" t="s">
        <v>448</v>
      </c>
      <c r="E450" s="4" t="s">
        <v>2472</v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0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29135927</v>
      </c>
      <c r="C451" s="4" t="s">
        <v>2600</v>
      </c>
      <c r="D451" s="4" t="s">
        <v>3080</v>
      </c>
      <c r="E451" s="4" t="s">
        <v>2472</v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18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0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29135928</v>
      </c>
      <c r="C452" s="4" t="s">
        <v>2600</v>
      </c>
      <c r="D452" s="4" t="s">
        <v>3081</v>
      </c>
      <c r="E452" s="4" t="s">
        <v>2472</v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18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0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29135929</v>
      </c>
      <c r="C453" s="4" t="s">
        <v>2600</v>
      </c>
      <c r="D453" s="4" t="s">
        <v>3082</v>
      </c>
      <c r="E453" s="4" t="s">
        <v>2472</v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18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0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25752748</v>
      </c>
      <c r="C454" s="4" t="s">
        <v>2606</v>
      </c>
      <c r="D454" s="4" t="s">
        <v>448</v>
      </c>
      <c r="E454" s="4" t="s">
        <v>3040</v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 t="str">
        <f aca="false">IF(C454="","",IFERROR(INDEX($S$5:$S$304,MATCH(C454,$R$5:$R$304,0))&amp;"","?"))</f>
        <v>29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2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39744411</v>
      </c>
      <c r="C455" s="4" t="s">
        <v>2609</v>
      </c>
      <c r="D455" s="4" t="s">
        <v>448</v>
      </c>
      <c r="E455" s="4" t="s">
        <v>2582</v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29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2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39739863</v>
      </c>
      <c r="C456" s="4" t="s">
        <v>2586</v>
      </c>
      <c r="D456" s="4" t="s">
        <v>448</v>
      </c>
      <c r="E456" s="4" t="s">
        <v>3083</v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18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3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22139723</v>
      </c>
      <c r="C457" s="4" t="s">
        <v>2517</v>
      </c>
      <c r="D457" s="4" t="s">
        <v>448</v>
      </c>
      <c r="E457" s="4" t="s">
        <v>3084</v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17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11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31169261</v>
      </c>
      <c r="C458" s="4" t="s">
        <v>2517</v>
      </c>
      <c r="D458" s="4" t="s">
        <v>3085</v>
      </c>
      <c r="E458" s="4" t="s">
        <v>3084</v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11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31169262</v>
      </c>
      <c r="C459" s="4" t="s">
        <v>2517</v>
      </c>
      <c r="D459" s="4" t="s">
        <v>2884</v>
      </c>
      <c r="E459" s="4" t="s">
        <v>3084</v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11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31169263</v>
      </c>
      <c r="C460" s="4" t="s">
        <v>2517</v>
      </c>
      <c r="D460" s="4" t="s">
        <v>3086</v>
      </c>
      <c r="E460" s="4" t="s">
        <v>3084</v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11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31169264</v>
      </c>
      <c r="C461" s="4" t="s">
        <v>2517</v>
      </c>
      <c r="D461" s="4" t="s">
        <v>3087</v>
      </c>
      <c r="E461" s="4" t="s">
        <v>3084</v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11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31169265</v>
      </c>
      <c r="C462" s="4" t="s">
        <v>2517</v>
      </c>
      <c r="D462" s="4" t="s">
        <v>2985</v>
      </c>
      <c r="E462" s="4" t="s">
        <v>3084</v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11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31169266</v>
      </c>
      <c r="C463" s="4" t="s">
        <v>2517</v>
      </c>
      <c r="D463" s="4" t="s">
        <v>3088</v>
      </c>
      <c r="E463" s="4" t="s">
        <v>3084</v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11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31169267</v>
      </c>
      <c r="C464" s="4" t="s">
        <v>2517</v>
      </c>
      <c r="D464" s="4" t="s">
        <v>3089</v>
      </c>
      <c r="E464" s="4" t="s">
        <v>3084</v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11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31169268</v>
      </c>
      <c r="C465" s="4" t="s">
        <v>2517</v>
      </c>
      <c r="D465" s="4" t="s">
        <v>3090</v>
      </c>
      <c r="E465" s="4" t="s">
        <v>3084</v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11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31169269</v>
      </c>
      <c r="C466" s="4" t="s">
        <v>2517</v>
      </c>
      <c r="D466" s="4" t="s">
        <v>3091</v>
      </c>
      <c r="E466" s="4" t="s">
        <v>3084</v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11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31169270</v>
      </c>
      <c r="C467" s="4" t="s">
        <v>2517</v>
      </c>
      <c r="D467" s="4" t="s">
        <v>3092</v>
      </c>
      <c r="E467" s="4" t="s">
        <v>3084</v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11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31169271</v>
      </c>
      <c r="C468" s="4" t="s">
        <v>2517</v>
      </c>
      <c r="D468" s="4" t="s">
        <v>3093</v>
      </c>
      <c r="E468" s="4" t="s">
        <v>3084</v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11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31169272</v>
      </c>
      <c r="C469" s="4" t="s">
        <v>2517</v>
      </c>
      <c r="D469" s="4" t="s">
        <v>3094</v>
      </c>
      <c r="E469" s="4" t="s">
        <v>3084</v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11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31169273</v>
      </c>
      <c r="C470" s="4" t="s">
        <v>2517</v>
      </c>
      <c r="D470" s="4" t="s">
        <v>3095</v>
      </c>
      <c r="E470" s="4" t="s">
        <v>3084</v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11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31169274</v>
      </c>
      <c r="C471" s="4" t="s">
        <v>2517</v>
      </c>
      <c r="D471" s="4" t="s">
        <v>3096</v>
      </c>
      <c r="E471" s="4" t="s">
        <v>3084</v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11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43846641</v>
      </c>
      <c r="C472" s="4" t="s">
        <v>2600</v>
      </c>
      <c r="D472" s="4" t="s">
        <v>448</v>
      </c>
      <c r="E472" s="4" t="s">
        <v>3024</v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18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5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39744468</v>
      </c>
      <c r="C473" s="4" t="s">
        <v>2612</v>
      </c>
      <c r="D473" s="4" t="s">
        <v>448</v>
      </c>
      <c r="E473" s="4" t="s">
        <v>2582</v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20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19410514</v>
      </c>
      <c r="C474" s="4" t="s">
        <v>2612</v>
      </c>
      <c r="D474" s="4" t="s">
        <v>3097</v>
      </c>
      <c r="E474" s="4" t="s">
        <v>2582</v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19410515</v>
      </c>
      <c r="C475" s="4" t="s">
        <v>2612</v>
      </c>
      <c r="D475" s="4" t="s">
        <v>3098</v>
      </c>
      <c r="E475" s="4" t="s">
        <v>2582</v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20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31170290</v>
      </c>
      <c r="C476" s="4" t="s">
        <v>2612</v>
      </c>
      <c r="D476" s="4" t="s">
        <v>3099</v>
      </c>
      <c r="E476" s="4" t="s">
        <v>2582</v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20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2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46676426</v>
      </c>
      <c r="C477" s="4" t="s">
        <v>2615</v>
      </c>
      <c r="D477" s="4" t="s">
        <v>448</v>
      </c>
      <c r="E477" s="4" t="s">
        <v>2493</v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20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31185751</v>
      </c>
      <c r="C478" s="4" t="s">
        <v>2615</v>
      </c>
      <c r="D478" s="4" t="s">
        <v>3100</v>
      </c>
      <c r="E478" s="4" t="s">
        <v>2493</v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20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3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31185752</v>
      </c>
      <c r="C479" s="4" t="s">
        <v>2615</v>
      </c>
      <c r="D479" s="4" t="s">
        <v>3101</v>
      </c>
      <c r="E479" s="4" t="s">
        <v>2493</v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20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3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25752787</v>
      </c>
      <c r="C480" s="4" t="s">
        <v>2618</v>
      </c>
      <c r="D480" s="4" t="s">
        <v>448</v>
      </c>
      <c r="E480" s="4" t="s">
        <v>2472</v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</v>
      </c>
      <c r="M480" s="2" t="str">
        <f aca="false">IF(C480="","",IFERROR(INDEX($S$5:$S$304,MATCH(C480,$R$5:$R$304,0))&amp;"","?"))</f>
        <v>28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0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30642087</v>
      </c>
      <c r="C481" s="4" t="s">
        <v>2621</v>
      </c>
      <c r="D481" s="4" t="s">
        <v>448</v>
      </c>
      <c r="E481" s="4" t="s">
        <v>2472</v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33366379</v>
      </c>
      <c r="C482" s="4" t="s">
        <v>2624</v>
      </c>
      <c r="D482" s="4" t="s">
        <v>448</v>
      </c>
      <c r="E482" s="4" t="s">
        <v>2472</v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20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31169292</v>
      </c>
      <c r="C483" s="4" t="s">
        <v>2624</v>
      </c>
      <c r="D483" s="4" t="s">
        <v>3102</v>
      </c>
      <c r="E483" s="4" t="s">
        <v>2472</v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20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31169293</v>
      </c>
      <c r="C484" s="4" t="s">
        <v>2624</v>
      </c>
      <c r="D484" s="4" t="s">
        <v>3103</v>
      </c>
      <c r="E484" s="4" t="s">
        <v>2472</v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20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22139724</v>
      </c>
      <c r="C485" s="4" t="s">
        <v>2517</v>
      </c>
      <c r="D485" s="4" t="s">
        <v>448</v>
      </c>
      <c r="E485" s="4" t="s">
        <v>3104</v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12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31169275</v>
      </c>
      <c r="C486" s="4" t="s">
        <v>2517</v>
      </c>
      <c r="D486" s="4" t="s">
        <v>3105</v>
      </c>
      <c r="E486" s="4" t="s">
        <v>3104</v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17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12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31169276</v>
      </c>
      <c r="C487" s="4" t="s">
        <v>2517</v>
      </c>
      <c r="D487" s="4" t="s">
        <v>3106</v>
      </c>
      <c r="E487" s="4" t="s">
        <v>3104</v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17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12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31169277</v>
      </c>
      <c r="C488" s="4" t="s">
        <v>2517</v>
      </c>
      <c r="D488" s="4" t="s">
        <v>3107</v>
      </c>
      <c r="E488" s="4" t="s">
        <v>3104</v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17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12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31169278</v>
      </c>
      <c r="C489" s="4" t="s">
        <v>2517</v>
      </c>
      <c r="D489" s="4" t="s">
        <v>3108</v>
      </c>
      <c r="E489" s="4" t="s">
        <v>3104</v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17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12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31169279</v>
      </c>
      <c r="C490" s="4" t="s">
        <v>2517</v>
      </c>
      <c r="D490" s="4" t="s">
        <v>2985</v>
      </c>
      <c r="E490" s="4" t="s">
        <v>3104</v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17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12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31169280</v>
      </c>
      <c r="C491" s="4" t="s">
        <v>2517</v>
      </c>
      <c r="D491" s="4" t="s">
        <v>2893</v>
      </c>
      <c r="E491" s="4" t="s">
        <v>3104</v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17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12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31169281</v>
      </c>
      <c r="C492" s="4" t="s">
        <v>2517</v>
      </c>
      <c r="D492" s="4" t="s">
        <v>2896</v>
      </c>
      <c r="E492" s="4" t="s">
        <v>3104</v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17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12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31169282</v>
      </c>
      <c r="C493" s="4" t="s">
        <v>2517</v>
      </c>
      <c r="D493" s="4" t="s">
        <v>3109</v>
      </c>
      <c r="E493" s="4" t="s">
        <v>3104</v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17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12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31169283</v>
      </c>
      <c r="C494" s="4" t="s">
        <v>2517</v>
      </c>
      <c r="D494" s="4" t="s">
        <v>3110</v>
      </c>
      <c r="E494" s="4" t="s">
        <v>3104</v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17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12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31169284</v>
      </c>
      <c r="C495" s="4" t="s">
        <v>2517</v>
      </c>
      <c r="D495" s="4" t="s">
        <v>3111</v>
      </c>
      <c r="E495" s="4" t="s">
        <v>3104</v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17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12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25799847</v>
      </c>
      <c r="C496" s="4" t="s">
        <v>169</v>
      </c>
      <c r="D496" s="4" t="s">
        <v>448</v>
      </c>
      <c r="E496" s="4" t="s">
        <v>3056</v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3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43846643</v>
      </c>
      <c r="C497" s="4" t="s">
        <v>2600</v>
      </c>
      <c r="D497" s="4" t="s">
        <v>448</v>
      </c>
      <c r="E497" s="4" t="s">
        <v>3035</v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18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7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46676424</v>
      </c>
      <c r="C498" s="4" t="s">
        <v>2626</v>
      </c>
      <c r="D498" s="4" t="s">
        <v>448</v>
      </c>
      <c r="E498" s="4" t="s">
        <v>2493</v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3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31185753</v>
      </c>
      <c r="C499" s="4" t="s">
        <v>2626</v>
      </c>
      <c r="D499" s="4" t="s">
        <v>3100</v>
      </c>
      <c r="E499" s="4" t="s">
        <v>2493</v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20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3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31185754</v>
      </c>
      <c r="C500" s="4" t="s">
        <v>2626</v>
      </c>
      <c r="D500" s="4" t="s">
        <v>3101</v>
      </c>
      <c r="E500" s="4" t="s">
        <v>2493</v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20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3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22139725</v>
      </c>
      <c r="C501" s="4" t="s">
        <v>2517</v>
      </c>
      <c r="D501" s="4" t="s">
        <v>448</v>
      </c>
      <c r="E501" s="4" t="s">
        <v>3112</v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17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31500197</v>
      </c>
      <c r="C502" s="4" t="s">
        <v>2517</v>
      </c>
      <c r="D502" s="4" t="s">
        <v>3113</v>
      </c>
      <c r="E502" s="4" t="s">
        <v>3112</v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17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31500198</v>
      </c>
      <c r="C503" s="4" t="s">
        <v>2517</v>
      </c>
      <c r="D503" s="4" t="s">
        <v>3114</v>
      </c>
      <c r="E503" s="4" t="s">
        <v>3112</v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17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31500199</v>
      </c>
      <c r="C504" s="4" t="s">
        <v>2517</v>
      </c>
      <c r="D504" s="4" t="s">
        <v>2884</v>
      </c>
      <c r="E504" s="4" t="s">
        <v>3112</v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17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13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31505804</v>
      </c>
      <c r="C505" s="4" t="s">
        <v>2517</v>
      </c>
      <c r="D505" s="4" t="s">
        <v>3115</v>
      </c>
      <c r="E505" s="4" t="s">
        <v>3112</v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17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13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31505805</v>
      </c>
      <c r="C506" s="4" t="s">
        <v>2517</v>
      </c>
      <c r="D506" s="4" t="s">
        <v>3116</v>
      </c>
      <c r="E506" s="4" t="s">
        <v>3112</v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17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13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31505806</v>
      </c>
      <c r="C507" s="4" t="s">
        <v>2517</v>
      </c>
      <c r="D507" s="4" t="s">
        <v>2785</v>
      </c>
      <c r="E507" s="4" t="s">
        <v>3112</v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17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13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31505807</v>
      </c>
      <c r="C508" s="4" t="s">
        <v>2517</v>
      </c>
      <c r="D508" s="4" t="s">
        <v>2893</v>
      </c>
      <c r="E508" s="4" t="s">
        <v>3112</v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17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13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31505808</v>
      </c>
      <c r="C509" s="4" t="s">
        <v>2517</v>
      </c>
      <c r="D509" s="4" t="s">
        <v>3117</v>
      </c>
      <c r="E509" s="4" t="s">
        <v>3112</v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13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31505809</v>
      </c>
      <c r="C510" s="4" t="s">
        <v>2517</v>
      </c>
      <c r="D510" s="4" t="s">
        <v>3118</v>
      </c>
      <c r="E510" s="4" t="s">
        <v>3112</v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13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31505810</v>
      </c>
      <c r="C511" s="4" t="s">
        <v>2517</v>
      </c>
      <c r="D511" s="4" t="s">
        <v>3119</v>
      </c>
      <c r="E511" s="4" t="s">
        <v>3112</v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13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31505811</v>
      </c>
      <c r="C512" s="4" t="s">
        <v>2517</v>
      </c>
      <c r="D512" s="4" t="s">
        <v>3120</v>
      </c>
      <c r="E512" s="4" t="s">
        <v>3112</v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13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31505812</v>
      </c>
      <c r="C513" s="4" t="s">
        <v>2517</v>
      </c>
      <c r="D513" s="4" t="s">
        <v>3121</v>
      </c>
      <c r="E513" s="4" t="s">
        <v>3112</v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13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31505813</v>
      </c>
      <c r="C514" s="4" t="s">
        <v>2517</v>
      </c>
      <c r="D514" s="4" t="s">
        <v>3122</v>
      </c>
      <c r="E514" s="4" t="s">
        <v>3112</v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17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13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31505814</v>
      </c>
      <c r="C515" s="4" t="s">
        <v>2517</v>
      </c>
      <c r="D515" s="4" t="s">
        <v>3123</v>
      </c>
      <c r="E515" s="4" t="s">
        <v>3112</v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17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13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31505815</v>
      </c>
      <c r="C516" s="4" t="s">
        <v>2517</v>
      </c>
      <c r="D516" s="4" t="s">
        <v>3124</v>
      </c>
      <c r="E516" s="4" t="s">
        <v>3112</v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17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13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43846642</v>
      </c>
      <c r="C517" s="4" t="s">
        <v>2600</v>
      </c>
      <c r="D517" s="4" t="s">
        <v>448</v>
      </c>
      <c r="E517" s="4" t="s">
        <v>3034</v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18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6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25210743</v>
      </c>
      <c r="C518" s="4" t="s">
        <v>169</v>
      </c>
      <c r="D518" s="4" t="s">
        <v>448</v>
      </c>
      <c r="E518" s="4" t="s">
        <v>3034</v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18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6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47789219</v>
      </c>
      <c r="C519" s="4" t="s">
        <v>2629</v>
      </c>
      <c r="D519" s="4" t="s">
        <v>448</v>
      </c>
      <c r="E519" s="4" t="s">
        <v>2469</v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 t="str">
        <f aca="false">IF(C519="","",IFERROR(INDEX($S$5:$S$304,MATCH(C519,$R$5:$R$304,0))&amp;"","?"))</f>
        <v/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31505835</v>
      </c>
      <c r="C520" s="4" t="s">
        <v>2629</v>
      </c>
      <c r="D520" s="4" t="s">
        <v>3125</v>
      </c>
      <c r="E520" s="4" t="s">
        <v>2469</v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/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31505836</v>
      </c>
      <c r="C521" s="4" t="s">
        <v>2629</v>
      </c>
      <c r="D521" s="4" t="s">
        <v>3126</v>
      </c>
      <c r="E521" s="4" t="s">
        <v>2469</v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/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31505837</v>
      </c>
      <c r="C522" s="4" t="s">
        <v>2629</v>
      </c>
      <c r="D522" s="4" t="s">
        <v>3127</v>
      </c>
      <c r="E522" s="4" t="s">
        <v>2469</v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 t="str">
        <f aca="false">IF(C522="","",IFERROR(INDEX($S$5:$S$304,MATCH(C522,$R$5:$R$304,0))&amp;"","?"))</f>
        <v/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31505838</v>
      </c>
      <c r="C523" s="4" t="s">
        <v>2629</v>
      </c>
      <c r="D523" s="4" t="s">
        <v>3128</v>
      </c>
      <c r="E523" s="4" t="s">
        <v>2469</v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/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33366378</v>
      </c>
      <c r="C524" s="4" t="s">
        <v>2632</v>
      </c>
      <c r="D524" s="4" t="s">
        <v>448</v>
      </c>
      <c r="E524" s="4" t="s">
        <v>2472</v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20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0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31169494</v>
      </c>
      <c r="C525" s="4" t="s">
        <v>2632</v>
      </c>
      <c r="D525" s="4" t="s">
        <v>3129</v>
      </c>
      <c r="E525" s="4" t="s">
        <v>2472</v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20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0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31169495</v>
      </c>
      <c r="C526" s="4" t="s">
        <v>2632</v>
      </c>
      <c r="D526" s="4" t="s">
        <v>3130</v>
      </c>
      <c r="E526" s="4" t="s">
        <v>2472</v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20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0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31169496</v>
      </c>
      <c r="C527" s="4" t="s">
        <v>2632</v>
      </c>
      <c r="D527" s="4" t="s">
        <v>3131</v>
      </c>
      <c r="E527" s="4" t="s">
        <v>2472</v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20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47760718</v>
      </c>
      <c r="C528" s="4" t="s">
        <v>169</v>
      </c>
      <c r="D528" s="4" t="s">
        <v>448</v>
      </c>
      <c r="E528" s="4" t="s">
        <v>2493</v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 t="str">
        <f aca="false">IF(C528="","",IFERROR(INDEX($S$5:$S$304,MATCH(C528,$R$5:$R$304,0))&amp;"","?"))</f>
        <v>18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3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31505828</v>
      </c>
      <c r="C529" s="4" t="s">
        <v>169</v>
      </c>
      <c r="D529" s="4" t="s">
        <v>3132</v>
      </c>
      <c r="E529" s="4" t="s">
        <v>2493</v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18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3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31505829</v>
      </c>
      <c r="C530" s="4" t="s">
        <v>169</v>
      </c>
      <c r="D530" s="4" t="s">
        <v>3133</v>
      </c>
      <c r="E530" s="4" t="s">
        <v>2493</v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18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3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31505830</v>
      </c>
      <c r="C531" s="4" t="s">
        <v>169</v>
      </c>
      <c r="D531" s="4" t="s">
        <v>3134</v>
      </c>
      <c r="E531" s="4" t="s">
        <v>2493</v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18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31505831</v>
      </c>
      <c r="C532" s="4" t="s">
        <v>169</v>
      </c>
      <c r="D532" s="4" t="s">
        <v>3135</v>
      </c>
      <c r="E532" s="4" t="s">
        <v>2493</v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18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3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31505832</v>
      </c>
      <c r="C533" s="4" t="s">
        <v>169</v>
      </c>
      <c r="D533" s="4" t="s">
        <v>3136</v>
      </c>
      <c r="E533" s="4" t="s">
        <v>2493</v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18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3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31505833</v>
      </c>
      <c r="C534" s="4" t="s">
        <v>169</v>
      </c>
      <c r="D534" s="4" t="s">
        <v>3137</v>
      </c>
      <c r="E534" s="4" t="s">
        <v>2493</v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18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3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31505834</v>
      </c>
      <c r="C535" s="4" t="s">
        <v>169</v>
      </c>
      <c r="D535" s="4" t="s">
        <v>3138</v>
      </c>
      <c r="E535" s="4" t="s">
        <v>2493</v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 t="str">
        <f aca="false">IF(C535="","",IFERROR(INDEX($S$5:$S$304,MATCH(C535,$R$5:$R$304,0))&amp;"","?"))</f>
        <v>18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3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25799815</v>
      </c>
      <c r="C536" s="4" t="s">
        <v>169</v>
      </c>
      <c r="D536" s="4" t="s">
        <v>448</v>
      </c>
      <c r="E536" s="4" t="s">
        <v>3057</v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18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3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39744472</v>
      </c>
      <c r="C537" s="4" t="s">
        <v>2634</v>
      </c>
      <c r="D537" s="4" t="s">
        <v>448</v>
      </c>
      <c r="E537" s="4" t="s">
        <v>2582</v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20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2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31170291</v>
      </c>
      <c r="C538" s="4" t="s">
        <v>2634</v>
      </c>
      <c r="D538" s="4" t="s">
        <v>3139</v>
      </c>
      <c r="E538" s="4" t="s">
        <v>2582</v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20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2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46634479</v>
      </c>
      <c r="C539" s="4" t="s">
        <v>2637</v>
      </c>
      <c r="D539" s="4" t="s">
        <v>448</v>
      </c>
      <c r="E539" s="4" t="s">
        <v>2493</v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91.954</v>
      </c>
      <c r="M539" s="2" t="str">
        <f aca="false">IF(C539="","",IFERROR(INDEX($S$5:$S$304,MATCH(C539,$R$5:$R$304,0))&amp;"","?"))</f>
        <v>19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3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31185742</v>
      </c>
      <c r="C540" s="4" t="s">
        <v>2637</v>
      </c>
      <c r="D540" s="4" t="s">
        <v>3140</v>
      </c>
      <c r="E540" s="4" t="s">
        <v>2493</v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19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3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31185743</v>
      </c>
      <c r="C541" s="4" t="s">
        <v>2637</v>
      </c>
      <c r="D541" s="4" t="s">
        <v>3141</v>
      </c>
      <c r="E541" s="4" t="s">
        <v>2493</v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19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3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31185744</v>
      </c>
      <c r="C542" s="4" t="s">
        <v>2637</v>
      </c>
      <c r="D542" s="4" t="s">
        <v>3142</v>
      </c>
      <c r="E542" s="4" t="s">
        <v>2493</v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19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3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31185745</v>
      </c>
      <c r="C543" s="4" t="s">
        <v>2637</v>
      </c>
      <c r="D543" s="4" t="s">
        <v>3143</v>
      </c>
      <c r="E543" s="4" t="s">
        <v>2493</v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 t="str">
        <f aca="false">IF(C543="","",IFERROR(INDEX($S$5:$S$304,MATCH(C543,$R$5:$R$304,0))&amp;"","?"))</f>
        <v>19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3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33366445</v>
      </c>
      <c r="C544" s="4" t="s">
        <v>2639</v>
      </c>
      <c r="D544" s="4" t="s">
        <v>448</v>
      </c>
      <c r="E544" s="4" t="s">
        <v>2472</v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0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22139726</v>
      </c>
      <c r="C545" s="4" t="s">
        <v>2517</v>
      </c>
      <c r="D545" s="4" t="s">
        <v>448</v>
      </c>
      <c r="E545" s="4" t="s">
        <v>3144</v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14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9877196</v>
      </c>
      <c r="C546" s="4" t="s">
        <v>2517</v>
      </c>
      <c r="D546" s="4" t="s">
        <v>2972</v>
      </c>
      <c r="E546" s="4" t="s">
        <v>3144</v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17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14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9877197</v>
      </c>
      <c r="C547" s="4" t="s">
        <v>2517</v>
      </c>
      <c r="D547" s="4" t="s">
        <v>2973</v>
      </c>
      <c r="E547" s="4" t="s">
        <v>3144</v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17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14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9877198</v>
      </c>
      <c r="C548" s="4" t="s">
        <v>2517</v>
      </c>
      <c r="D548" s="4" t="s">
        <v>2974</v>
      </c>
      <c r="E548" s="4" t="s">
        <v>3144</v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17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14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9877895</v>
      </c>
      <c r="C549" s="4" t="s">
        <v>2517</v>
      </c>
      <c r="D549" s="4" t="s">
        <v>2975</v>
      </c>
      <c r="E549" s="4" t="s">
        <v>3144</v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17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14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9877896</v>
      </c>
      <c r="C550" s="4" t="s">
        <v>2517</v>
      </c>
      <c r="D550" s="4" t="s">
        <v>2976</v>
      </c>
      <c r="E550" s="4" t="s">
        <v>3144</v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17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14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9877897</v>
      </c>
      <c r="C551" s="4" t="s">
        <v>2517</v>
      </c>
      <c r="D551" s="4" t="s">
        <v>2977</v>
      </c>
      <c r="E551" s="4" t="s">
        <v>3144</v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17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14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9877898</v>
      </c>
      <c r="C552" s="4" t="s">
        <v>2517</v>
      </c>
      <c r="D552" s="4" t="s">
        <v>2978</v>
      </c>
      <c r="E552" s="4" t="s">
        <v>3144</v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17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14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9877899</v>
      </c>
      <c r="C553" s="4" t="s">
        <v>2517</v>
      </c>
      <c r="D553" s="4" t="s">
        <v>2979</v>
      </c>
      <c r="E553" s="4" t="s">
        <v>3144</v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17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14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9877900</v>
      </c>
      <c r="C554" s="4" t="s">
        <v>2517</v>
      </c>
      <c r="D554" s="4" t="s">
        <v>2980</v>
      </c>
      <c r="E554" s="4" t="s">
        <v>3144</v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14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43846644</v>
      </c>
      <c r="C555" s="4" t="s">
        <v>2600</v>
      </c>
      <c r="D555" s="4" t="s">
        <v>448</v>
      </c>
      <c r="E555" s="4" t="s">
        <v>3041</v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8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46676423</v>
      </c>
      <c r="C556" s="4" t="s">
        <v>2642</v>
      </c>
      <c r="D556" s="4" t="s">
        <v>448</v>
      </c>
      <c r="E556" s="4" t="s">
        <v>2493</v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20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3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31185755</v>
      </c>
      <c r="C557" s="4" t="s">
        <v>2642</v>
      </c>
      <c r="D557" s="4" t="s">
        <v>3145</v>
      </c>
      <c r="E557" s="4" t="s">
        <v>2493</v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3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31185756</v>
      </c>
      <c r="C558" s="4" t="s">
        <v>2642</v>
      </c>
      <c r="D558" s="4" t="s">
        <v>3101</v>
      </c>
      <c r="E558" s="4" t="s">
        <v>2493</v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20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25210708</v>
      </c>
      <c r="C559" s="4" t="s">
        <v>169</v>
      </c>
      <c r="D559" s="4" t="s">
        <v>448</v>
      </c>
      <c r="E559" s="4" t="s">
        <v>3035</v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18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7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25807536</v>
      </c>
      <c r="C560" s="4" t="s">
        <v>169</v>
      </c>
      <c r="D560" s="4" t="s">
        <v>448</v>
      </c>
      <c r="E560" s="4" t="s">
        <v>3083</v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18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3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43846645</v>
      </c>
      <c r="C561" s="4" t="s">
        <v>2600</v>
      </c>
      <c r="D561" s="4" t="s">
        <v>448</v>
      </c>
      <c r="E561" s="4" t="s">
        <v>3055</v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18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9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25752786</v>
      </c>
      <c r="C562" s="4" t="s">
        <v>2575</v>
      </c>
      <c r="D562" s="4" t="s">
        <v>448</v>
      </c>
      <c r="E562" s="4" t="s">
        <v>2472</v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 t="str">
        <f aca="false">IF(C562="","",IFERROR(INDEX($S$5:$S$304,MATCH(C562,$R$5:$R$304,0))&amp;"","?"))</f>
        <v>18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0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22139727</v>
      </c>
      <c r="C563" s="4" t="s">
        <v>2517</v>
      </c>
      <c r="D563" s="4" t="s">
        <v>448</v>
      </c>
      <c r="E563" s="4" t="s">
        <v>3146</v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15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31884243</v>
      </c>
      <c r="C564" s="4" t="s">
        <v>2517</v>
      </c>
      <c r="D564" s="4" t="s">
        <v>3147</v>
      </c>
      <c r="E564" s="4" t="s">
        <v>3146</v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17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15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31884244</v>
      </c>
      <c r="C565" s="4" t="s">
        <v>2517</v>
      </c>
      <c r="D565" s="4" t="s">
        <v>3148</v>
      </c>
      <c r="E565" s="4" t="s">
        <v>3146</v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17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15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31884246</v>
      </c>
      <c r="C566" s="4" t="s">
        <v>2517</v>
      </c>
      <c r="D566" s="4" t="s">
        <v>3149</v>
      </c>
      <c r="E566" s="4" t="s">
        <v>3146</v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17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15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31884247</v>
      </c>
      <c r="C567" s="4" t="s">
        <v>2517</v>
      </c>
      <c r="D567" s="4" t="s">
        <v>3150</v>
      </c>
      <c r="E567" s="4" t="s">
        <v>3146</v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17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15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31884248</v>
      </c>
      <c r="C568" s="4" t="s">
        <v>2517</v>
      </c>
      <c r="D568" s="4" t="s">
        <v>3151</v>
      </c>
      <c r="E568" s="4" t="s">
        <v>3146</v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17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15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31884281</v>
      </c>
      <c r="C569" s="4" t="s">
        <v>2517</v>
      </c>
      <c r="D569" s="4" t="s">
        <v>3152</v>
      </c>
      <c r="E569" s="4" t="s">
        <v>3146</v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17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15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31884282</v>
      </c>
      <c r="C570" s="4" t="s">
        <v>2517</v>
      </c>
      <c r="D570" s="4" t="s">
        <v>3153</v>
      </c>
      <c r="E570" s="4" t="s">
        <v>3146</v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17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15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31884283</v>
      </c>
      <c r="C571" s="4" t="s">
        <v>2517</v>
      </c>
      <c r="D571" s="4" t="s">
        <v>3154</v>
      </c>
      <c r="E571" s="4" t="s">
        <v>3146</v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17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15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31884284</v>
      </c>
      <c r="C572" s="4" t="s">
        <v>2517</v>
      </c>
      <c r="D572" s="4" t="s">
        <v>3094</v>
      </c>
      <c r="E572" s="4" t="s">
        <v>3146</v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17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15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31884285</v>
      </c>
      <c r="C573" s="4" t="s">
        <v>2517</v>
      </c>
      <c r="D573" s="4" t="s">
        <v>3155</v>
      </c>
      <c r="E573" s="4" t="s">
        <v>3146</v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17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15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31884286</v>
      </c>
      <c r="C574" s="4" t="s">
        <v>2517</v>
      </c>
      <c r="D574" s="4" t="s">
        <v>3156</v>
      </c>
      <c r="E574" s="4" t="s">
        <v>3146</v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17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15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31884287</v>
      </c>
      <c r="C575" s="4" t="s">
        <v>2517</v>
      </c>
      <c r="D575" s="4" t="s">
        <v>3157</v>
      </c>
      <c r="E575" s="4" t="s">
        <v>3146</v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17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15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31884288</v>
      </c>
      <c r="C576" s="4" t="s">
        <v>2517</v>
      </c>
      <c r="D576" s="4" t="s">
        <v>3158</v>
      </c>
      <c r="E576" s="4" t="s">
        <v>3146</v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17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15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31884289</v>
      </c>
      <c r="C577" s="4" t="s">
        <v>2517</v>
      </c>
      <c r="D577" s="4" t="s">
        <v>3159</v>
      </c>
      <c r="E577" s="4" t="s">
        <v>3146</v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17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15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33369044</v>
      </c>
      <c r="C578" s="4" t="s">
        <v>2645</v>
      </c>
      <c r="D578" s="4" t="s">
        <v>448</v>
      </c>
      <c r="E578" s="4" t="s">
        <v>2472</v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 t="str">
        <f aca="false">IF(C578="","",IFERROR(INDEX($S$5:$S$304,MATCH(C578,$R$5:$R$304,0))&amp;"","?"))</f>
        <v>20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0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48800384</v>
      </c>
      <c r="C579" s="4" t="s">
        <v>2648</v>
      </c>
      <c r="D579" s="4" t="s">
        <v>448</v>
      </c>
      <c r="E579" s="4" t="s">
        <v>2493</v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 t="str">
        <f aca="false">IF(C579="","",IFERROR(INDEX($S$5:$S$304,MATCH(C579,$R$5:$R$304,0))&amp;"","?"))</f>
        <v>29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31883466</v>
      </c>
      <c r="C580" s="4" t="s">
        <v>2648</v>
      </c>
      <c r="D580" s="4" t="s">
        <v>3160</v>
      </c>
      <c r="E580" s="4" t="s">
        <v>2493</v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29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31883467</v>
      </c>
      <c r="C581" s="4" t="s">
        <v>2648</v>
      </c>
      <c r="D581" s="4" t="s">
        <v>3161</v>
      </c>
      <c r="E581" s="4" t="s">
        <v>2493</v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 t="str">
        <f aca="false">IF(C581="","",IFERROR(INDEX($S$5:$S$304,MATCH(C581,$R$5:$R$304,0))&amp;"","?"))</f>
        <v>29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31883468</v>
      </c>
      <c r="C582" s="4" t="s">
        <v>2648</v>
      </c>
      <c r="D582" s="4" t="s">
        <v>3162</v>
      </c>
      <c r="E582" s="4" t="s">
        <v>2493</v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29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31883619</v>
      </c>
      <c r="C583" s="4" t="s">
        <v>2648</v>
      </c>
      <c r="D583" s="4" t="s">
        <v>3163</v>
      </c>
      <c r="E583" s="4" t="s">
        <v>2493</v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29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3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31883620</v>
      </c>
      <c r="C584" s="4" t="s">
        <v>2648</v>
      </c>
      <c r="D584" s="4" t="s">
        <v>3164</v>
      </c>
      <c r="E584" s="4" t="s">
        <v>2493</v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29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3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42640451</v>
      </c>
      <c r="C585" s="4" t="s">
        <v>2648</v>
      </c>
      <c r="D585" s="4" t="s">
        <v>3165</v>
      </c>
      <c r="E585" s="4" t="s">
        <v>2493</v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29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3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42640452</v>
      </c>
      <c r="C586" s="4" t="s">
        <v>2648</v>
      </c>
      <c r="D586" s="4" t="s">
        <v>3166</v>
      </c>
      <c r="E586" s="4" t="s">
        <v>2493</v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29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29601047</v>
      </c>
      <c r="C587" s="4" t="s">
        <v>2651</v>
      </c>
      <c r="D587" s="4" t="s">
        <v>448</v>
      </c>
      <c r="E587" s="4" t="s">
        <v>3034</v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29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6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25210750</v>
      </c>
      <c r="C588" s="4" t="s">
        <v>2654</v>
      </c>
      <c r="D588" s="4" t="s">
        <v>448</v>
      </c>
      <c r="E588" s="4" t="s">
        <v>3034</v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 t="str">
        <f aca="false">IF(C588="","",IFERROR(INDEX($S$5:$S$304,MATCH(C588,$R$5:$R$304,0))&amp;"","?"))</f>
        <v>20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6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48800619</v>
      </c>
      <c r="C589" s="4" t="s">
        <v>2648</v>
      </c>
      <c r="D589" s="4" t="s">
        <v>448</v>
      </c>
      <c r="E589" s="4" t="s">
        <v>2472</v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 t="str">
        <f aca="false">IF(C589="","",IFERROR(INDEX($S$5:$S$304,MATCH(C589,$R$5:$R$304,0))&amp;"","?"))</f>
        <v>29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0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31883484</v>
      </c>
      <c r="C590" s="4" t="s">
        <v>2648</v>
      </c>
      <c r="D590" s="4" t="s">
        <v>3167</v>
      </c>
      <c r="E590" s="4" t="s">
        <v>2472</v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 t="str">
        <f aca="false">IF(C590="","",IFERROR(INDEX($S$5:$S$304,MATCH(C590,$R$5:$R$304,0))&amp;"","?"))</f>
        <v>29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43846646</v>
      </c>
      <c r="C591" s="4" t="s">
        <v>2600</v>
      </c>
      <c r="D591" s="4" t="s">
        <v>448</v>
      </c>
      <c r="E591" s="4" t="s">
        <v>3065</v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18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48800566</v>
      </c>
      <c r="C592" s="4" t="s">
        <v>2657</v>
      </c>
      <c r="D592" s="4" t="s">
        <v>448</v>
      </c>
      <c r="E592" s="4" t="s">
        <v>2469</v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 t="str">
        <f aca="false">IF(C592="","",IFERROR(INDEX($S$5:$S$304,MATCH(C592,$R$5:$R$304,0))&amp;"","?"))</f>
        <v>18</v>
      </c>
      <c r="N592" s="2" t="str">
        <f aca="false">IF(E592="","",IF(ISNUMBER(SEARCH("SUBSOLO",E592)),IFERROR(-VALUE(LEFT(E592,FIND("º",SUBSTITUTE(E592,"°","º"))-1)),-1),IF(LEFT(E592,6)="TÉRREO",0,IFERROR(VALUE(LEFT(E592,FIND("º",SUBSTITUTE(E592,"°","º"))-1)),""))))</f>
        <v/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31883479</v>
      </c>
      <c r="C593" s="4" t="s">
        <v>2657</v>
      </c>
      <c r="D593" s="4" t="s">
        <v>3168</v>
      </c>
      <c r="E593" s="4" t="s">
        <v>2469</v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 t="str">
        <f aca="false">IF(C593="","",IFERROR(INDEX($S$5:$S$304,MATCH(C593,$R$5:$R$304,0))&amp;"","?"))</f>
        <v>18</v>
      </c>
      <c r="N593" s="2" t="str">
        <f aca="false">IF(E593="","",IF(ISNUMBER(SEARCH("SUBSOLO",E593)),IFERROR(-VALUE(LEFT(E593,FIND("º",SUBSTITUTE(E593,"°","º"))-1)),-1),IF(LEFT(E593,6)="TÉRREO",0,IFERROR(VALUE(LEFT(E593,FIND("º",SUBSTITUTE(E593,"°","º"))-1)),""))))</f>
        <v/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31883480</v>
      </c>
      <c r="C594" s="4" t="s">
        <v>2657</v>
      </c>
      <c r="D594" s="4" t="s">
        <v>3169</v>
      </c>
      <c r="E594" s="4" t="s">
        <v>2469</v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 t="str">
        <f aca="false">IF(C594="","",IFERROR(INDEX($S$5:$S$304,MATCH(C594,$R$5:$R$304,0))&amp;"","?"))</f>
        <v>18</v>
      </c>
      <c r="N594" s="2" t="str">
        <f aca="false">IF(E594="","",IF(ISNUMBER(SEARCH("SUBSOLO",E594)),IFERROR(-VALUE(LEFT(E594,FIND("º",SUBSTITUTE(E594,"°","º"))-1)),-1),IF(LEFT(E594,6)="TÉRREO",0,IFERROR(VALUE(LEFT(E594,FIND("º",SUBSTITUTE(E594,"°","º"))-1)),""))))</f>
        <v/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48800577</v>
      </c>
      <c r="C595" s="4" t="s">
        <v>2660</v>
      </c>
      <c r="D595" s="4" t="s">
        <v>448</v>
      </c>
      <c r="E595" s="4" t="s">
        <v>2493</v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89.362</v>
      </c>
      <c r="M595" s="2" t="str">
        <f aca="false">IF(C595="","",IFERROR(INDEX($S$5:$S$304,MATCH(C595,$R$5:$R$304,0))&amp;"","?"))</f>
        <v>23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3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31883482</v>
      </c>
      <c r="C596" s="4" t="s">
        <v>2660</v>
      </c>
      <c r="D596" s="4" t="s">
        <v>3170</v>
      </c>
      <c r="E596" s="4" t="s">
        <v>2493</v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23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42640453</v>
      </c>
      <c r="C597" s="4" t="s">
        <v>2660</v>
      </c>
      <c r="D597" s="4" t="s">
        <v>3171</v>
      </c>
      <c r="E597" s="4" t="s">
        <v>2493</v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23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42640454</v>
      </c>
      <c r="C598" s="4" t="s">
        <v>2660</v>
      </c>
      <c r="D598" s="4" t="s">
        <v>3172</v>
      </c>
      <c r="E598" s="4" t="s">
        <v>2493</v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23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3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42640455</v>
      </c>
      <c r="C599" s="4" t="s">
        <v>2660</v>
      </c>
      <c r="D599" s="4" t="s">
        <v>3173</v>
      </c>
      <c r="E599" s="4" t="s">
        <v>2493</v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 t="str">
        <f aca="false">IF(C599="","",IFERROR(INDEX($S$5:$S$304,MATCH(C599,$R$5:$R$304,0))&amp;"","?"))</f>
        <v>23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3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25799849</v>
      </c>
      <c r="C600" s="4" t="s">
        <v>2663</v>
      </c>
      <c r="D600" s="4" t="s">
        <v>448</v>
      </c>
      <c r="E600" s="4" t="s">
        <v>3056</v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3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25799879</v>
      </c>
      <c r="C601" s="4" t="s">
        <v>169</v>
      </c>
      <c r="D601" s="4" t="s">
        <v>448</v>
      </c>
      <c r="E601" s="4" t="s">
        <v>3054</v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18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3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33366443</v>
      </c>
      <c r="C602" s="4" t="s">
        <v>2666</v>
      </c>
      <c r="D602" s="4" t="s">
        <v>448</v>
      </c>
      <c r="E602" s="4" t="s">
        <v>2472</v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0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43846647</v>
      </c>
      <c r="C603" s="4" t="s">
        <v>2600</v>
      </c>
      <c r="D603" s="4" t="s">
        <v>448</v>
      </c>
      <c r="E603" s="4" t="s">
        <v>3084</v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18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25807538</v>
      </c>
      <c r="C604" s="4" t="s">
        <v>2663</v>
      </c>
      <c r="D604" s="4" t="s">
        <v>448</v>
      </c>
      <c r="E604" s="4" t="s">
        <v>3083</v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3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25210603</v>
      </c>
      <c r="C605" s="4" t="s">
        <v>169</v>
      </c>
      <c r="D605" s="4" t="s">
        <v>448</v>
      </c>
      <c r="E605" s="4" t="s">
        <v>3065</v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10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22139728</v>
      </c>
      <c r="C606" s="4" t="s">
        <v>2517</v>
      </c>
      <c r="D606" s="4" t="s">
        <v>448</v>
      </c>
      <c r="E606" s="4" t="s">
        <v>3174</v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16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9877212</v>
      </c>
      <c r="C607" s="4" t="s">
        <v>2517</v>
      </c>
      <c r="D607" s="4" t="s">
        <v>2972</v>
      </c>
      <c r="E607" s="4" t="s">
        <v>3174</v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16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9877213</v>
      </c>
      <c r="C608" s="4" t="s">
        <v>2517</v>
      </c>
      <c r="D608" s="4" t="s">
        <v>2973</v>
      </c>
      <c r="E608" s="4" t="s">
        <v>3174</v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16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9877214</v>
      </c>
      <c r="C609" s="4" t="s">
        <v>2517</v>
      </c>
      <c r="D609" s="4" t="s">
        <v>2974</v>
      </c>
      <c r="E609" s="4" t="s">
        <v>3174</v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16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9877907</v>
      </c>
      <c r="C610" s="4" t="s">
        <v>2517</v>
      </c>
      <c r="D610" s="4" t="s">
        <v>2975</v>
      </c>
      <c r="E610" s="4" t="s">
        <v>3174</v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16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9877908</v>
      </c>
      <c r="C611" s="4" t="s">
        <v>2517</v>
      </c>
      <c r="D611" s="4" t="s">
        <v>2976</v>
      </c>
      <c r="E611" s="4" t="s">
        <v>3174</v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16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9877909</v>
      </c>
      <c r="C612" s="4" t="s">
        <v>2517</v>
      </c>
      <c r="D612" s="4" t="s">
        <v>2977</v>
      </c>
      <c r="E612" s="4" t="s">
        <v>3174</v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17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16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9877910</v>
      </c>
      <c r="C613" s="4" t="s">
        <v>2517</v>
      </c>
      <c r="D613" s="4" t="s">
        <v>2978</v>
      </c>
      <c r="E613" s="4" t="s">
        <v>3174</v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17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16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9877911</v>
      </c>
      <c r="C614" s="4" t="s">
        <v>2517</v>
      </c>
      <c r="D614" s="4" t="s">
        <v>2979</v>
      </c>
      <c r="E614" s="4" t="s">
        <v>3174</v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17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16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9877912</v>
      </c>
      <c r="C615" s="4" t="s">
        <v>2517</v>
      </c>
      <c r="D615" s="4" t="s">
        <v>2980</v>
      </c>
      <c r="E615" s="4" t="s">
        <v>3174</v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17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16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25752746</v>
      </c>
      <c r="C616" s="4" t="s">
        <v>77</v>
      </c>
      <c r="D616" s="4" t="s">
        <v>448</v>
      </c>
      <c r="E616" s="4" t="s">
        <v>3040</v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86.207</v>
      </c>
      <c r="K616" s="4" t="n">
        <v>95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2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48800618</v>
      </c>
      <c r="C617" s="4" t="s">
        <v>172</v>
      </c>
      <c r="D617" s="4" t="s">
        <v>448</v>
      </c>
      <c r="E617" s="4" t="s">
        <v>2493</v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 t="str">
        <f aca="false">IF(C617="","",IFERROR(INDEX($S$5:$S$304,MATCH(C617,$R$5:$R$304,0))&amp;"","?"))</f>
        <v>19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31883483</v>
      </c>
      <c r="C618" s="4" t="s">
        <v>172</v>
      </c>
      <c r="D618" s="4" t="s">
        <v>3175</v>
      </c>
      <c r="E618" s="4" t="s">
        <v>2493</v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 t="str">
        <f aca="false">IF(C618="","",IFERROR(INDEX($S$5:$S$304,MATCH(C618,$R$5:$R$304,0))&amp;"","?"))</f>
        <v>19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3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25799851</v>
      </c>
      <c r="C619" s="4" t="s">
        <v>2673</v>
      </c>
      <c r="D619" s="4" t="s">
        <v>448</v>
      </c>
      <c r="E619" s="4" t="s">
        <v>3056</v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 t="str">
        <f aca="false">IF(C619="","",IFERROR(INDEX($S$5:$S$304,MATCH(C619,$R$5:$R$304,0))&amp;"","?"))</f>
        <v>21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3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25799817</v>
      </c>
      <c r="C620" s="4" t="s">
        <v>2663</v>
      </c>
      <c r="D620" s="4" t="s">
        <v>448</v>
      </c>
      <c r="E620" s="4" t="s">
        <v>3057</v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 t="str">
        <f aca="false">IF(C620="","",IFERROR(INDEX($S$5:$S$304,MATCH(C620,$R$5:$R$304,0))&amp;"","?"))</f>
        <v>21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3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25802015</v>
      </c>
      <c r="C621" s="4" t="s">
        <v>169</v>
      </c>
      <c r="D621" s="4" t="s">
        <v>448</v>
      </c>
      <c r="E621" s="4" t="s">
        <v>3176</v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 t="str">
        <f aca="false">IF(C621="","",IFERROR(INDEX($S$5:$S$304,MATCH(C621,$R$5:$R$304,0))&amp;"","?"))</f>
        <v>18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3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25802037</v>
      </c>
      <c r="C622" s="4" t="s">
        <v>2606</v>
      </c>
      <c r="D622" s="4" t="s">
        <v>448</v>
      </c>
      <c r="E622" s="4" t="s">
        <v>3176</v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 t="str">
        <f aca="false">IF(C622="","",IFERROR(INDEX($S$5:$S$304,MATCH(C622,$R$5:$R$304,0))&amp;"","?"))</f>
        <v>29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3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43846648</v>
      </c>
      <c r="C623" s="4" t="s">
        <v>2600</v>
      </c>
      <c r="D623" s="4" t="s">
        <v>448</v>
      </c>
      <c r="E623" s="4" t="s">
        <v>3104</v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18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12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22139729</v>
      </c>
      <c r="C624" s="4" t="s">
        <v>2517</v>
      </c>
      <c r="D624" s="4" t="s">
        <v>448</v>
      </c>
      <c r="E624" s="4" t="s">
        <v>3177</v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17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42685221</v>
      </c>
      <c r="C625" s="4" t="s">
        <v>2517</v>
      </c>
      <c r="D625" s="4" t="s">
        <v>3178</v>
      </c>
      <c r="E625" s="4" t="s">
        <v>3177</v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17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42685222</v>
      </c>
      <c r="C626" s="4" t="s">
        <v>2517</v>
      </c>
      <c r="D626" s="4" t="s">
        <v>2884</v>
      </c>
      <c r="E626" s="4" t="s">
        <v>3177</v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17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42685223</v>
      </c>
      <c r="C627" s="4" t="s">
        <v>2517</v>
      </c>
      <c r="D627" s="4" t="s">
        <v>3107</v>
      </c>
      <c r="E627" s="4" t="s">
        <v>3177</v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17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42685224</v>
      </c>
      <c r="C628" s="4" t="s">
        <v>2517</v>
      </c>
      <c r="D628" s="4" t="s">
        <v>3179</v>
      </c>
      <c r="E628" s="4" t="s">
        <v>3177</v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17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42685225</v>
      </c>
      <c r="C629" s="4" t="s">
        <v>2517</v>
      </c>
      <c r="D629" s="4" t="s">
        <v>3116</v>
      </c>
      <c r="E629" s="4" t="s">
        <v>3177</v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17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42685226</v>
      </c>
      <c r="C630" s="4" t="s">
        <v>2517</v>
      </c>
      <c r="D630" s="4" t="s">
        <v>3180</v>
      </c>
      <c r="E630" s="4" t="s">
        <v>3177</v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17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42685227</v>
      </c>
      <c r="C631" s="4" t="s">
        <v>2517</v>
      </c>
      <c r="D631" s="4" t="s">
        <v>3181</v>
      </c>
      <c r="E631" s="4" t="s">
        <v>3177</v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17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42685228</v>
      </c>
      <c r="C632" s="4" t="s">
        <v>2517</v>
      </c>
      <c r="D632" s="4" t="s">
        <v>3182</v>
      </c>
      <c r="E632" s="4" t="s">
        <v>3177</v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17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42685229</v>
      </c>
      <c r="C633" s="4" t="s">
        <v>2517</v>
      </c>
      <c r="D633" s="4" t="s">
        <v>3183</v>
      </c>
      <c r="E633" s="4" t="s">
        <v>3177</v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17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42685230</v>
      </c>
      <c r="C634" s="4" t="s">
        <v>2517</v>
      </c>
      <c r="D634" s="4" t="s">
        <v>3119</v>
      </c>
      <c r="E634" s="4" t="s">
        <v>3177</v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17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42685231</v>
      </c>
      <c r="C635" s="4" t="s">
        <v>2517</v>
      </c>
      <c r="D635" s="4" t="s">
        <v>3111</v>
      </c>
      <c r="E635" s="4" t="s">
        <v>3177</v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17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42685232</v>
      </c>
      <c r="C636" s="4" t="s">
        <v>2517</v>
      </c>
      <c r="D636" s="4" t="s">
        <v>3184</v>
      </c>
      <c r="E636" s="4" t="s">
        <v>3177</v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17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42685233</v>
      </c>
      <c r="C637" s="4" t="s">
        <v>2517</v>
      </c>
      <c r="D637" s="4" t="s">
        <v>3185</v>
      </c>
      <c r="E637" s="4" t="s">
        <v>3177</v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17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42685234</v>
      </c>
      <c r="C638" s="4" t="s">
        <v>2517</v>
      </c>
      <c r="D638" s="4" t="s">
        <v>3124</v>
      </c>
      <c r="E638" s="4" t="s">
        <v>3177</v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17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53378389</v>
      </c>
      <c r="C639" s="4" t="s">
        <v>2663</v>
      </c>
      <c r="D639" s="4" t="s">
        <v>448</v>
      </c>
      <c r="E639" s="4" t="s">
        <v>2472</v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21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0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25807540</v>
      </c>
      <c r="C640" s="4" t="s">
        <v>2673</v>
      </c>
      <c r="D640" s="4" t="s">
        <v>448</v>
      </c>
      <c r="E640" s="4" t="s">
        <v>3083</v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3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25807539</v>
      </c>
      <c r="C641" s="4" t="s">
        <v>2676</v>
      </c>
      <c r="D641" s="4" t="s">
        <v>448</v>
      </c>
      <c r="E641" s="4" t="s">
        <v>3083</v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 t="str">
        <f aca="false">IF(C641="","",IFERROR(INDEX($S$5:$S$304,MATCH(C641,$R$5:$R$304,0))&amp;"","?"))</f>
        <v>21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3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25807542</v>
      </c>
      <c r="C642" s="4" t="s">
        <v>2654</v>
      </c>
      <c r="D642" s="4" t="s">
        <v>448</v>
      </c>
      <c r="E642" s="4" t="s">
        <v>3083</v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20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3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25753030</v>
      </c>
      <c r="C643" s="4" t="s">
        <v>2654</v>
      </c>
      <c r="D643" s="4" t="s">
        <v>448</v>
      </c>
      <c r="E643" s="4" t="s">
        <v>2472</v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 t="str">
        <f aca="false">IF(C643="","",IFERROR(INDEX($S$5:$S$304,MATCH(C643,$R$5:$R$304,0))&amp;"","?"))</f>
        <v>20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0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33366511</v>
      </c>
      <c r="C644" s="4" t="s">
        <v>2679</v>
      </c>
      <c r="D644" s="4" t="s">
        <v>448</v>
      </c>
      <c r="E644" s="4" t="s">
        <v>2472</v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 t="str">
        <f aca="false">IF(C644="","",IFERROR(INDEX($S$5:$S$304,MATCH(C644,$R$5:$R$304,0))&amp;"","?"))</f>
        <v>18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33369052</v>
      </c>
      <c r="C645" s="4" t="s">
        <v>2682</v>
      </c>
      <c r="D645" s="4" t="s">
        <v>448</v>
      </c>
      <c r="E645" s="4" t="s">
        <v>2472</v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 t="str">
        <f aca="false">IF(C645="","",IFERROR(INDEX($S$5:$S$304,MATCH(C645,$R$5:$R$304,0))&amp;"","?"))</f>
        <v>21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53378390</v>
      </c>
      <c r="C646" s="4" t="s">
        <v>2663</v>
      </c>
      <c r="D646" s="4" t="s">
        <v>448</v>
      </c>
      <c r="E646" s="4" t="s">
        <v>2582</v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21</v>
      </c>
      <c r="N646" s="2" t="n">
        <f aca="false">IF(E646="","",IF(ISNUMBER(SEARCH("SUBSOLO",E646)),IFERROR(-VALUE(LEFT(E646,FIND("º",SUBSTITUTE(E646,"°","º"))-1)),-1),IF(LEFT(E646,6)="TÉRREO",0,IFERROR(VALUE(LEFT(E646,FIND("º",SUBSTITUTE(E646,"°","º"))-1)),""))))</f>
        <v>2</v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25210568</v>
      </c>
      <c r="C647" s="4" t="s">
        <v>169</v>
      </c>
      <c r="D647" s="4" t="s">
        <v>448</v>
      </c>
      <c r="E647" s="4" t="s">
        <v>3084</v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11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25799853</v>
      </c>
      <c r="C648" s="4" t="s">
        <v>2654</v>
      </c>
      <c r="D648" s="4" t="s">
        <v>448</v>
      </c>
      <c r="E648" s="4" t="s">
        <v>3056</v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 t="str">
        <f aca="false">IF(C648="","",IFERROR(INDEX($S$5:$S$304,MATCH(C648,$R$5:$R$304,0))&amp;"","?"))</f>
        <v>20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3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25799858</v>
      </c>
      <c r="C649" s="4" t="s">
        <v>172</v>
      </c>
      <c r="D649" s="4" t="s">
        <v>448</v>
      </c>
      <c r="E649" s="4" t="s">
        <v>3056</v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 t="str">
        <f aca="false">IF(C649="","",IFERROR(INDEX($S$5:$S$304,MATCH(C649,$R$5:$R$304,0))&amp;"","?"))</f>
        <v>19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3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42645682</v>
      </c>
      <c r="C650" s="4" t="s">
        <v>172</v>
      </c>
      <c r="D650" s="4" t="s">
        <v>3186</v>
      </c>
      <c r="E650" s="4" t="s">
        <v>3056</v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 t="str">
        <f aca="false">IF(C650="","",IFERROR(INDEX($S$5:$S$304,MATCH(C650,$R$5:$R$304,0))&amp;"","?"))</f>
        <v>19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3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42645683</v>
      </c>
      <c r="C651" s="4" t="s">
        <v>172</v>
      </c>
      <c r="D651" s="4" t="s">
        <v>3187</v>
      </c>
      <c r="E651" s="4" t="s">
        <v>3056</v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 t="str">
        <f aca="false">IF(C651="","",IFERROR(INDEX($S$5:$S$304,MATCH(C651,$R$5:$R$304,0))&amp;"","?"))</f>
        <v>19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3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42645684</v>
      </c>
      <c r="C652" s="4" t="s">
        <v>172</v>
      </c>
      <c r="D652" s="4" t="s">
        <v>3188</v>
      </c>
      <c r="E652" s="4" t="s">
        <v>3056</v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19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3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42645685</v>
      </c>
      <c r="C653" s="4" t="s">
        <v>172</v>
      </c>
      <c r="D653" s="4" t="s">
        <v>3189</v>
      </c>
      <c r="E653" s="4" t="s">
        <v>3056</v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19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3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42645686</v>
      </c>
      <c r="C654" s="4" t="s">
        <v>172</v>
      </c>
      <c r="D654" s="4" t="s">
        <v>3190</v>
      </c>
      <c r="E654" s="4" t="s">
        <v>3056</v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19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3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25799826</v>
      </c>
      <c r="C655" s="4" t="s">
        <v>172</v>
      </c>
      <c r="D655" s="4" t="s">
        <v>448</v>
      </c>
      <c r="E655" s="4" t="s">
        <v>3057</v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 t="str">
        <f aca="false">IF(C655="","",IFERROR(INDEX($S$5:$S$304,MATCH(C655,$R$5:$R$304,0))&amp;"","?"))</f>
        <v>19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3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42645677</v>
      </c>
      <c r="C656" s="4" t="s">
        <v>172</v>
      </c>
      <c r="D656" s="4" t="s">
        <v>3186</v>
      </c>
      <c r="E656" s="4" t="s">
        <v>3057</v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19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3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42645678</v>
      </c>
      <c r="C657" s="4" t="s">
        <v>172</v>
      </c>
      <c r="D657" s="4" t="s">
        <v>3187</v>
      </c>
      <c r="E657" s="4" t="s">
        <v>3057</v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 t="str">
        <f aca="false">IF(C657="","",IFERROR(INDEX($S$5:$S$304,MATCH(C657,$R$5:$R$304,0))&amp;"","?"))</f>
        <v>19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3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42645679</v>
      </c>
      <c r="C658" s="4" t="s">
        <v>172</v>
      </c>
      <c r="D658" s="4" t="s">
        <v>3188</v>
      </c>
      <c r="E658" s="4" t="s">
        <v>3057</v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19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3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42645680</v>
      </c>
      <c r="C659" s="4" t="s">
        <v>172</v>
      </c>
      <c r="D659" s="4" t="s">
        <v>3189</v>
      </c>
      <c r="E659" s="4" t="s">
        <v>3057</v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19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3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42645681</v>
      </c>
      <c r="C660" s="4" t="s">
        <v>172</v>
      </c>
      <c r="D660" s="4" t="s">
        <v>3190</v>
      </c>
      <c r="E660" s="4" t="s">
        <v>3057</v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19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3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33276732</v>
      </c>
      <c r="C661" s="4" t="s">
        <v>2612</v>
      </c>
      <c r="D661" s="4" t="s">
        <v>448</v>
      </c>
      <c r="E661" s="4" t="s">
        <v>3034</v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 t="str">
        <f aca="false">IF(C661="","",IFERROR(INDEX($S$5:$S$304,MATCH(C661,$R$5:$R$304,0))&amp;"","?"))</f>
        <v>20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6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43846649</v>
      </c>
      <c r="C662" s="4" t="s">
        <v>2600</v>
      </c>
      <c r="D662" s="4" t="s">
        <v>448</v>
      </c>
      <c r="E662" s="4" t="s">
        <v>3112</v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 t="str">
        <f aca="false">IF(C662="","",IFERROR(INDEX($S$5:$S$304,MATCH(C662,$R$5:$R$304,0))&amp;"","?"))</f>
        <v>18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13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25799819</v>
      </c>
      <c r="C663" s="4" t="s">
        <v>2673</v>
      </c>
      <c r="D663" s="4" t="s">
        <v>448</v>
      </c>
      <c r="E663" s="4" t="s">
        <v>3057</v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 t="str">
        <f aca="false">IF(C663="","",IFERROR(INDEX($S$5:$S$304,MATCH(C663,$R$5:$R$304,0))&amp;"","?"))</f>
        <v>21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3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25799881</v>
      </c>
      <c r="C664" s="4" t="s">
        <v>2663</v>
      </c>
      <c r="D664" s="4" t="s">
        <v>448</v>
      </c>
      <c r="E664" s="4" t="s">
        <v>3054</v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 t="str">
        <f aca="false">IF(C664="","",IFERROR(INDEX($S$5:$S$304,MATCH(C664,$R$5:$R$304,0))&amp;"","?"))</f>
        <v>21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3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25210533</v>
      </c>
      <c r="C665" s="4" t="s">
        <v>169</v>
      </c>
      <c r="D665" s="4" t="s">
        <v>448</v>
      </c>
      <c r="E665" s="4" t="s">
        <v>3104</v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 t="str">
        <f aca="false">IF(C665="","",IFERROR(INDEX($S$5:$S$304,MATCH(C665,$R$5:$R$304,0))&amp;"","?"))</f>
        <v>18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12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47734148</v>
      </c>
      <c r="C666" s="4" t="s">
        <v>2685</v>
      </c>
      <c r="D666" s="4" t="s">
        <v>448</v>
      </c>
      <c r="E666" s="4" t="s">
        <v>3191</v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 t="str">
        <f aca="false">IF(C666="","",IFERROR(INDEX($S$5:$S$304,MATCH(C666,$R$5:$R$304,0))&amp;"","?"))</f>
        <v>32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42655925</v>
      </c>
      <c r="C667" s="4" t="s">
        <v>2685</v>
      </c>
      <c r="D667" s="4" t="s">
        <v>3192</v>
      </c>
      <c r="E667" s="4" t="s">
        <v>3191</v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 t="str">
        <f aca="false">IF(C667="","",IFERROR(INDEX($S$5:$S$304,MATCH(C667,$R$5:$R$304,0))&amp;"","?"))</f>
        <v>32</v>
      </c>
      <c r="N667" s="2" t="str">
        <f aca="false">IF(E667="","",IF(ISNUMBER(SEARCH("SUBSOLO",E667)),IFERROR(-VALUE(LEFT(E667,FIND("º",SUBSTITUTE(E667,"°","º"))-1)),-1),IF(LEFT(E667,6)="TÉRREO",0,IFERROR(VALUE(LEFT(E667,FIND("º",SUBSTITUTE(E667,"°","º"))-1)),""))))</f>
        <v/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42655926</v>
      </c>
      <c r="C668" s="4" t="s">
        <v>2685</v>
      </c>
      <c r="D668" s="4" t="s">
        <v>3193</v>
      </c>
      <c r="E668" s="4" t="s">
        <v>3191</v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32</v>
      </c>
      <c r="N668" s="2" t="str">
        <f aca="false">IF(E668="","",IF(ISNUMBER(SEARCH("SUBSOLO",E668)),IFERROR(-VALUE(LEFT(E668,FIND("º",SUBSTITUTE(E668,"°","º"))-1)),-1),IF(LEFT(E668,6)="TÉRREO",0,IFERROR(VALUE(LEFT(E668,FIND("º",SUBSTITUTE(E668,"°","º"))-1)),""))))</f>
        <v/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33369047</v>
      </c>
      <c r="C669" s="4" t="s">
        <v>2688</v>
      </c>
      <c r="D669" s="4" t="s">
        <v>448</v>
      </c>
      <c r="E669" s="4" t="s">
        <v>2472</v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 t="str">
        <f aca="false">IF(C669="","",IFERROR(INDEX($S$5:$S$304,MATCH(C669,$R$5:$R$304,0))&amp;"","?"))</f>
        <v>20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0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25807541</v>
      </c>
      <c r="C670" s="4" t="s">
        <v>2691</v>
      </c>
      <c r="D670" s="4" t="s">
        <v>448</v>
      </c>
      <c r="E670" s="4" t="s">
        <v>3083</v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 t="str">
        <f aca="false">IF(C670="","",IFERROR(INDEX($S$5:$S$304,MATCH(C670,$R$5:$R$304,0))&amp;"","?"))</f>
        <v>21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3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22139730</v>
      </c>
      <c r="C671" s="4" t="s">
        <v>2517</v>
      </c>
      <c r="D671" s="4" t="s">
        <v>448</v>
      </c>
      <c r="E671" s="4" t="s">
        <v>3194</v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18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9877228</v>
      </c>
      <c r="C672" s="4" t="s">
        <v>2517</v>
      </c>
      <c r="D672" s="4" t="s">
        <v>2972</v>
      </c>
      <c r="E672" s="4" t="s">
        <v>3194</v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18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9877229</v>
      </c>
      <c r="C673" s="4" t="s">
        <v>2517</v>
      </c>
      <c r="D673" s="4" t="s">
        <v>2973</v>
      </c>
      <c r="E673" s="4" t="s">
        <v>3194</v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18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9877230</v>
      </c>
      <c r="C674" s="4" t="s">
        <v>2517</v>
      </c>
      <c r="D674" s="4" t="s">
        <v>2974</v>
      </c>
      <c r="E674" s="4" t="s">
        <v>3194</v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18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9877919</v>
      </c>
      <c r="C675" s="4" t="s">
        <v>2517</v>
      </c>
      <c r="D675" s="4" t="s">
        <v>2975</v>
      </c>
      <c r="E675" s="4" t="s">
        <v>3194</v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18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9877920</v>
      </c>
      <c r="C676" s="4" t="s">
        <v>2517</v>
      </c>
      <c r="D676" s="4" t="s">
        <v>2976</v>
      </c>
      <c r="E676" s="4" t="s">
        <v>3194</v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18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9877921</v>
      </c>
      <c r="C677" s="4" t="s">
        <v>2517</v>
      </c>
      <c r="D677" s="4" t="s">
        <v>2977</v>
      </c>
      <c r="E677" s="4" t="s">
        <v>3194</v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18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9877922</v>
      </c>
      <c r="C678" s="4" t="s">
        <v>2517</v>
      </c>
      <c r="D678" s="4" t="s">
        <v>2978</v>
      </c>
      <c r="E678" s="4" t="s">
        <v>3194</v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18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9877923</v>
      </c>
      <c r="C679" s="4" t="s">
        <v>2517</v>
      </c>
      <c r="D679" s="4" t="s">
        <v>2979</v>
      </c>
      <c r="E679" s="4" t="s">
        <v>3194</v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18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9877924</v>
      </c>
      <c r="C680" s="4" t="s">
        <v>2517</v>
      </c>
      <c r="D680" s="4" t="s">
        <v>2980</v>
      </c>
      <c r="E680" s="4" t="s">
        <v>3194</v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18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33367713</v>
      </c>
      <c r="C681" s="4" t="s">
        <v>2558</v>
      </c>
      <c r="D681" s="4" t="s">
        <v>448</v>
      </c>
      <c r="E681" s="4" t="s">
        <v>2472</v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 t="str">
        <f aca="false">IF(C681="","",IFERROR(INDEX($S$5:$S$304,MATCH(C681,$R$5:$R$304,0))&amp;"","?"))</f>
        <v>29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0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25210754</v>
      </c>
      <c r="C682" s="4" t="s">
        <v>2663</v>
      </c>
      <c r="D682" s="4" t="s">
        <v>448</v>
      </c>
      <c r="E682" s="4" t="s">
        <v>3034</v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6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25210744</v>
      </c>
      <c r="C683" s="4" t="s">
        <v>2694</v>
      </c>
      <c r="D683" s="4" t="s">
        <v>448</v>
      </c>
      <c r="E683" s="4" t="s">
        <v>3034</v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 t="str">
        <f aca="false">IF(C683="","",IFERROR(INDEX($S$5:$S$304,MATCH(C683,$R$5:$R$304,0))&amp;"","?"))</f>
        <v>22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6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25799821</v>
      </c>
      <c r="C684" s="4" t="s">
        <v>2654</v>
      </c>
      <c r="D684" s="4" t="s">
        <v>448</v>
      </c>
      <c r="E684" s="4" t="s">
        <v>3057</v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 t="str">
        <f aca="false">IF(C684="","",IFERROR(INDEX($S$5:$S$304,MATCH(C684,$R$5:$R$304,0))&amp;"","?"))</f>
        <v>20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3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25807543</v>
      </c>
      <c r="C685" s="4" t="s">
        <v>2697</v>
      </c>
      <c r="D685" s="4" t="s">
        <v>448</v>
      </c>
      <c r="E685" s="4" t="s">
        <v>3083</v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 t="str">
        <f aca="false">IF(C685="","",IFERROR(INDEX($S$5:$S$304,MATCH(C685,$R$5:$R$304,0))&amp;"","?"))</f>
        <v>25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3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25752747</v>
      </c>
      <c r="C686" s="4" t="s">
        <v>178</v>
      </c>
      <c r="D686" s="4" t="s">
        <v>448</v>
      </c>
      <c r="E686" s="4" t="s">
        <v>3040</v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25210751</v>
      </c>
      <c r="C687" s="4" t="s">
        <v>2673</v>
      </c>
      <c r="D687" s="4" t="s">
        <v>448</v>
      </c>
      <c r="E687" s="4" t="s">
        <v>3034</v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 t="str">
        <f aca="false">IF(C687="","",IFERROR(INDEX($S$5:$S$304,MATCH(C687,$R$5:$R$304,0))&amp;"","?"))</f>
        <v>21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6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53293719</v>
      </c>
      <c r="C688" s="4" t="s">
        <v>2694</v>
      </c>
      <c r="D688" s="4" t="s">
        <v>448</v>
      </c>
      <c r="E688" s="4" t="s">
        <v>2472</v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 t="str">
        <f aca="false">IF(C688="","",IFERROR(INDEX($S$5:$S$304,MATCH(C688,$R$5:$R$304,0))&amp;"","?"))</f>
        <v>22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0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25799818</v>
      </c>
      <c r="C689" s="4" t="s">
        <v>2676</v>
      </c>
      <c r="D689" s="4" t="s">
        <v>448</v>
      </c>
      <c r="E689" s="4" t="s">
        <v>3057</v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 t="str">
        <f aca="false">IF(C689="","",IFERROR(INDEX($S$5:$S$304,MATCH(C689,$R$5:$R$304,0))&amp;"","?"))</f>
        <v>21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3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43846650</v>
      </c>
      <c r="C690" s="4" t="s">
        <v>2600</v>
      </c>
      <c r="D690" s="4" t="s">
        <v>448</v>
      </c>
      <c r="E690" s="4" t="s">
        <v>3144</v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 t="str">
        <f aca="false">IF(C690="","",IFERROR(INDEX($S$5:$S$304,MATCH(C690,$R$5:$R$304,0))&amp;"","?"))</f>
        <v>18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14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25799883</v>
      </c>
      <c r="C691" s="4" t="s">
        <v>2673</v>
      </c>
      <c r="D691" s="4" t="s">
        <v>448</v>
      </c>
      <c r="E691" s="4" t="s">
        <v>3054</v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21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3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27769230</v>
      </c>
      <c r="C692" s="4" t="s">
        <v>2701</v>
      </c>
      <c r="D692" s="4" t="s">
        <v>448</v>
      </c>
      <c r="E692" s="4" t="s">
        <v>3034</v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20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25807544</v>
      </c>
      <c r="C693" s="4" t="s">
        <v>2606</v>
      </c>
      <c r="D693" s="4" t="s">
        <v>448</v>
      </c>
      <c r="E693" s="4" t="s">
        <v>3083</v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29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3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25799822</v>
      </c>
      <c r="C694" s="4" t="s">
        <v>2697</v>
      </c>
      <c r="D694" s="4" t="s">
        <v>448</v>
      </c>
      <c r="E694" s="4" t="s">
        <v>3057</v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25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3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25799885</v>
      </c>
      <c r="C695" s="4" t="s">
        <v>2654</v>
      </c>
      <c r="D695" s="4" t="s">
        <v>448</v>
      </c>
      <c r="E695" s="4" t="s">
        <v>3054</v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20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3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25210719</v>
      </c>
      <c r="C696" s="4" t="s">
        <v>2663</v>
      </c>
      <c r="D696" s="4" t="s">
        <v>448</v>
      </c>
      <c r="E696" s="4" t="s">
        <v>3035</v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21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7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53293801</v>
      </c>
      <c r="C697" s="4" t="s">
        <v>2694</v>
      </c>
      <c r="D697" s="4" t="s">
        <v>448</v>
      </c>
      <c r="E697" s="4" t="s">
        <v>2582</v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22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2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22139731</v>
      </c>
      <c r="C698" s="4" t="s">
        <v>2517</v>
      </c>
      <c r="D698" s="4" t="s">
        <v>448</v>
      </c>
      <c r="E698" s="4" t="s">
        <v>3195</v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19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9877236</v>
      </c>
      <c r="C699" s="4" t="s">
        <v>2517</v>
      </c>
      <c r="D699" s="4" t="s">
        <v>2972</v>
      </c>
      <c r="E699" s="4" t="s">
        <v>3195</v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19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9877237</v>
      </c>
      <c r="C700" s="4" t="s">
        <v>2517</v>
      </c>
      <c r="D700" s="4" t="s">
        <v>2973</v>
      </c>
      <c r="E700" s="4" t="s">
        <v>3195</v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19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9877238</v>
      </c>
      <c r="C701" s="4" t="s">
        <v>2517</v>
      </c>
      <c r="D701" s="4" t="s">
        <v>2974</v>
      </c>
      <c r="E701" s="4" t="s">
        <v>3195</v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19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9877925</v>
      </c>
      <c r="C702" s="4" t="s">
        <v>2517</v>
      </c>
      <c r="D702" s="4" t="s">
        <v>2975</v>
      </c>
      <c r="E702" s="4" t="s">
        <v>3195</v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19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9877926</v>
      </c>
      <c r="C703" s="4" t="s">
        <v>2517</v>
      </c>
      <c r="D703" s="4" t="s">
        <v>2976</v>
      </c>
      <c r="E703" s="4" t="s">
        <v>3195</v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19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9877927</v>
      </c>
      <c r="C704" s="4" t="s">
        <v>2517</v>
      </c>
      <c r="D704" s="4" t="s">
        <v>2977</v>
      </c>
      <c r="E704" s="4" t="s">
        <v>3195</v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19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9877928</v>
      </c>
      <c r="C705" s="4" t="s">
        <v>2517</v>
      </c>
      <c r="D705" s="4" t="s">
        <v>2978</v>
      </c>
      <c r="E705" s="4" t="s">
        <v>3195</v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19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9877929</v>
      </c>
      <c r="C706" s="4" t="s">
        <v>2517</v>
      </c>
      <c r="D706" s="4" t="s">
        <v>2979</v>
      </c>
      <c r="E706" s="4" t="s">
        <v>3195</v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19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9877930</v>
      </c>
      <c r="C707" s="4" t="s">
        <v>2517</v>
      </c>
      <c r="D707" s="4" t="s">
        <v>2980</v>
      </c>
      <c r="E707" s="4" t="s">
        <v>3195</v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19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33366480</v>
      </c>
      <c r="C708" s="4" t="s">
        <v>2704</v>
      </c>
      <c r="D708" s="4" t="s">
        <v>448</v>
      </c>
      <c r="E708" s="4" t="s">
        <v>2472</v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18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33368735</v>
      </c>
      <c r="C709" s="4" t="s">
        <v>2707</v>
      </c>
      <c r="D709" s="4" t="s">
        <v>448</v>
      </c>
      <c r="E709" s="4" t="s">
        <v>2472</v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20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0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33369109</v>
      </c>
      <c r="C710" s="4" t="s">
        <v>2710</v>
      </c>
      <c r="D710" s="4" t="s">
        <v>448</v>
      </c>
      <c r="E710" s="4" t="s">
        <v>2472</v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21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0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25752789</v>
      </c>
      <c r="C711" s="4" t="s">
        <v>169</v>
      </c>
      <c r="D711" s="4" t="s">
        <v>448</v>
      </c>
      <c r="E711" s="4" t="s">
        <v>3196</v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 t="str">
        <f aca="false">IF(C711="","",IFERROR(INDEX($S$5:$S$304,MATCH(C711,$R$5:$R$304,0))&amp;"","?"))</f>
        <v>18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0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25210747</v>
      </c>
      <c r="C712" s="4" t="s">
        <v>2697</v>
      </c>
      <c r="D712" s="4" t="s">
        <v>448</v>
      </c>
      <c r="E712" s="4" t="s">
        <v>3034</v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25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6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25210752</v>
      </c>
      <c r="C713" s="4" t="s">
        <v>2676</v>
      </c>
      <c r="D713" s="4" t="s">
        <v>448</v>
      </c>
      <c r="E713" s="4" t="s">
        <v>3034</v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21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6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29601048</v>
      </c>
      <c r="C714" s="4" t="s">
        <v>2713</v>
      </c>
      <c r="D714" s="4" t="s">
        <v>448</v>
      </c>
      <c r="E714" s="4" t="s">
        <v>3034</v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18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6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25210709</v>
      </c>
      <c r="C715" s="4" t="s">
        <v>2694</v>
      </c>
      <c r="D715" s="4" t="s">
        <v>448</v>
      </c>
      <c r="E715" s="4" t="s">
        <v>3035</v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22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7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25799855</v>
      </c>
      <c r="C716" s="4" t="s">
        <v>2606</v>
      </c>
      <c r="D716" s="4" t="s">
        <v>448</v>
      </c>
      <c r="E716" s="4" t="s">
        <v>3056</v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29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3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25807537</v>
      </c>
      <c r="C717" s="4" t="s">
        <v>2694</v>
      </c>
      <c r="D717" s="4" t="s">
        <v>448</v>
      </c>
      <c r="E717" s="4" t="s">
        <v>3083</v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22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3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25799820</v>
      </c>
      <c r="C718" s="4" t="s">
        <v>2691</v>
      </c>
      <c r="D718" s="4" t="s">
        <v>448</v>
      </c>
      <c r="E718" s="4" t="s">
        <v>3057</v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21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3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27769231</v>
      </c>
      <c r="C719" s="4" t="s">
        <v>2701</v>
      </c>
      <c r="D719" s="4" t="s">
        <v>448</v>
      </c>
      <c r="E719" s="4" t="s">
        <v>3035</v>
      </c>
      <c r="F719" s="128" t="n">
        <v>46308</v>
      </c>
      <c r="G719" s="128" t="n">
        <v>46318</v>
      </c>
      <c r="H719" s="128" t="n">
        <v>46293</v>
      </c>
      <c r="I719" s="4" t="n">
        <v>77.778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20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7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25799816</v>
      </c>
      <c r="C720" s="4" t="s">
        <v>2694</v>
      </c>
      <c r="D720" s="4" t="s">
        <v>448</v>
      </c>
      <c r="E720" s="4" t="s">
        <v>3057</v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22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43846651</v>
      </c>
      <c r="C721" s="4" t="s">
        <v>2600</v>
      </c>
      <c r="D721" s="4" t="s">
        <v>448</v>
      </c>
      <c r="E721" s="4" t="s">
        <v>3146</v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18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25799880</v>
      </c>
      <c r="C722" s="4" t="s">
        <v>2694</v>
      </c>
      <c r="D722" s="4" t="s">
        <v>448</v>
      </c>
      <c r="E722" s="4" t="s">
        <v>3054</v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22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25799823</v>
      </c>
      <c r="C723" s="4" t="s">
        <v>2606</v>
      </c>
      <c r="D723" s="4" t="s">
        <v>448</v>
      </c>
      <c r="E723" s="4" t="s">
        <v>3057</v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29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3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25799884</v>
      </c>
      <c r="C724" s="4" t="s">
        <v>2691</v>
      </c>
      <c r="D724" s="4" t="s">
        <v>448</v>
      </c>
      <c r="E724" s="4" t="s">
        <v>3054</v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21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3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29601050</v>
      </c>
      <c r="C725" s="4" t="s">
        <v>2651</v>
      </c>
      <c r="D725" s="4" t="s">
        <v>448</v>
      </c>
      <c r="E725" s="4" t="s">
        <v>3035</v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 t="str">
        <f aca="false">IF(C725="","",IFERROR(INDEX($S$5:$S$304,MATCH(C725,$R$5:$R$304,0))&amp;"","?"))</f>
        <v>29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7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25210614</v>
      </c>
      <c r="C726" s="4" t="s">
        <v>2663</v>
      </c>
      <c r="D726" s="4" t="s">
        <v>448</v>
      </c>
      <c r="E726" s="4" t="s">
        <v>3065</v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21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10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33369045</v>
      </c>
      <c r="C727" s="4" t="s">
        <v>2716</v>
      </c>
      <c r="D727" s="4" t="s">
        <v>448</v>
      </c>
      <c r="E727" s="4" t="s">
        <v>2472</v>
      </c>
      <c r="F727" s="128" t="n">
        <v>46314</v>
      </c>
      <c r="G727" s="128" t="n">
        <v>46344</v>
      </c>
      <c r="H727" s="128" t="n">
        <v>46293</v>
      </c>
      <c r="I727" s="4" t="n">
        <v>9.091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20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0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25807548</v>
      </c>
      <c r="C728" s="4" t="s">
        <v>172</v>
      </c>
      <c r="D728" s="4" t="s">
        <v>448</v>
      </c>
      <c r="E728" s="4" t="s">
        <v>3083</v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19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3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42645672</v>
      </c>
      <c r="C729" s="4" t="s">
        <v>172</v>
      </c>
      <c r="D729" s="4" t="s">
        <v>3186</v>
      </c>
      <c r="E729" s="4" t="s">
        <v>3083</v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19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3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42645673</v>
      </c>
      <c r="C730" s="4" t="s">
        <v>172</v>
      </c>
      <c r="D730" s="4" t="s">
        <v>3187</v>
      </c>
      <c r="E730" s="4" t="s">
        <v>3083</v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19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3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42645674</v>
      </c>
      <c r="C731" s="4" t="s">
        <v>172</v>
      </c>
      <c r="D731" s="4" t="s">
        <v>3188</v>
      </c>
      <c r="E731" s="4" t="s">
        <v>3083</v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19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3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42645675</v>
      </c>
      <c r="C732" s="4" t="s">
        <v>172</v>
      </c>
      <c r="D732" s="4" t="s">
        <v>3189</v>
      </c>
      <c r="E732" s="4" t="s">
        <v>3083</v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19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3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42645676</v>
      </c>
      <c r="C733" s="4" t="s">
        <v>172</v>
      </c>
      <c r="D733" s="4" t="s">
        <v>3190</v>
      </c>
      <c r="E733" s="4" t="s">
        <v>3083</v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19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3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22139732</v>
      </c>
      <c r="C734" s="4" t="s">
        <v>2517</v>
      </c>
      <c r="D734" s="4" t="s">
        <v>448</v>
      </c>
      <c r="E734" s="4" t="s">
        <v>3197</v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20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9877244</v>
      </c>
      <c r="C735" s="4" t="s">
        <v>2517</v>
      </c>
      <c r="D735" s="4" t="s">
        <v>2972</v>
      </c>
      <c r="E735" s="4" t="s">
        <v>3197</v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20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9877245</v>
      </c>
      <c r="C736" s="4" t="s">
        <v>2517</v>
      </c>
      <c r="D736" s="4" t="s">
        <v>2973</v>
      </c>
      <c r="E736" s="4" t="s">
        <v>3197</v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20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9877246</v>
      </c>
      <c r="C737" s="4" t="s">
        <v>2517</v>
      </c>
      <c r="D737" s="4" t="s">
        <v>2974</v>
      </c>
      <c r="E737" s="4" t="s">
        <v>3197</v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20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9877931</v>
      </c>
      <c r="C738" s="4" t="s">
        <v>2517</v>
      </c>
      <c r="D738" s="4" t="s">
        <v>2975</v>
      </c>
      <c r="E738" s="4" t="s">
        <v>3197</v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20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9877932</v>
      </c>
      <c r="C739" s="4" t="s">
        <v>2517</v>
      </c>
      <c r="D739" s="4" t="s">
        <v>2976</v>
      </c>
      <c r="E739" s="4" t="s">
        <v>3197</v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20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9877933</v>
      </c>
      <c r="C740" s="4" t="s">
        <v>2517</v>
      </c>
      <c r="D740" s="4" t="s">
        <v>2977</v>
      </c>
      <c r="E740" s="4" t="s">
        <v>3197</v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20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9877934</v>
      </c>
      <c r="C741" s="4" t="s">
        <v>2517</v>
      </c>
      <c r="D741" s="4" t="s">
        <v>2978</v>
      </c>
      <c r="E741" s="4" t="s">
        <v>3197</v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20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9877935</v>
      </c>
      <c r="C742" s="4" t="s">
        <v>2517</v>
      </c>
      <c r="D742" s="4" t="s">
        <v>2979</v>
      </c>
      <c r="E742" s="4" t="s">
        <v>3197</v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20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9877936</v>
      </c>
      <c r="C743" s="4" t="s">
        <v>2517</v>
      </c>
      <c r="D743" s="4" t="s">
        <v>2980</v>
      </c>
      <c r="E743" s="4" t="s">
        <v>3197</v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20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33367717</v>
      </c>
      <c r="C744" s="4" t="s">
        <v>2594</v>
      </c>
      <c r="D744" s="4" t="s">
        <v>448</v>
      </c>
      <c r="E744" s="4" t="s">
        <v>2472</v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29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25210753</v>
      </c>
      <c r="C745" s="4" t="s">
        <v>2606</v>
      </c>
      <c r="D745" s="4" t="s">
        <v>448</v>
      </c>
      <c r="E745" s="4" t="s">
        <v>3034</v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29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6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25210749</v>
      </c>
      <c r="C746" s="4" t="s">
        <v>2719</v>
      </c>
      <c r="D746" s="4" t="s">
        <v>448</v>
      </c>
      <c r="E746" s="4" t="s">
        <v>3034</v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25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6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25210717</v>
      </c>
      <c r="C747" s="4" t="s">
        <v>2676</v>
      </c>
      <c r="D747" s="4" t="s">
        <v>448</v>
      </c>
      <c r="E747" s="4" t="s">
        <v>3035</v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21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7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25210604</v>
      </c>
      <c r="C748" s="4" t="s">
        <v>2694</v>
      </c>
      <c r="D748" s="4" t="s">
        <v>448</v>
      </c>
      <c r="E748" s="4" t="s">
        <v>3065</v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22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10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27769234</v>
      </c>
      <c r="C749" s="4" t="s">
        <v>2701</v>
      </c>
      <c r="D749" s="4" t="s">
        <v>448</v>
      </c>
      <c r="E749" s="4" t="s">
        <v>3065</v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20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10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25799856</v>
      </c>
      <c r="C750" s="4" t="s">
        <v>2618</v>
      </c>
      <c r="D750" s="4" t="s">
        <v>448</v>
      </c>
      <c r="E750" s="4" t="s">
        <v>3056</v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28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3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42646091</v>
      </c>
      <c r="C751" s="4" t="s">
        <v>2618</v>
      </c>
      <c r="D751" s="4" t="s">
        <v>3198</v>
      </c>
      <c r="E751" s="4" t="s">
        <v>3056</v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28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3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42646092</v>
      </c>
      <c r="C752" s="4" t="s">
        <v>2618</v>
      </c>
      <c r="D752" s="4" t="s">
        <v>2652</v>
      </c>
      <c r="E752" s="4" t="s">
        <v>3056</v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28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3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42646093</v>
      </c>
      <c r="C753" s="4" t="s">
        <v>2618</v>
      </c>
      <c r="D753" s="4" t="s">
        <v>3199</v>
      </c>
      <c r="E753" s="4" t="s">
        <v>3056</v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28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25800754</v>
      </c>
      <c r="C754" s="4" t="s">
        <v>172</v>
      </c>
      <c r="D754" s="4" t="s">
        <v>448</v>
      </c>
      <c r="E754" s="4" t="s">
        <v>3030</v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19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3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42645667</v>
      </c>
      <c r="C755" s="4" t="s">
        <v>172</v>
      </c>
      <c r="D755" s="4" t="s">
        <v>3186</v>
      </c>
      <c r="E755" s="4" t="s">
        <v>3030</v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3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42645668</v>
      </c>
      <c r="C756" s="4" t="s">
        <v>172</v>
      </c>
      <c r="D756" s="4" t="s">
        <v>3187</v>
      </c>
      <c r="E756" s="4" t="s">
        <v>3030</v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19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3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42645669</v>
      </c>
      <c r="C757" s="4" t="s">
        <v>172</v>
      </c>
      <c r="D757" s="4" t="s">
        <v>3188</v>
      </c>
      <c r="E757" s="4" t="s">
        <v>3030</v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19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3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42645670</v>
      </c>
      <c r="C758" s="4" t="s">
        <v>172</v>
      </c>
      <c r="D758" s="4" t="s">
        <v>3189</v>
      </c>
      <c r="E758" s="4" t="s">
        <v>3030</v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19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3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42645671</v>
      </c>
      <c r="C759" s="4" t="s">
        <v>172</v>
      </c>
      <c r="D759" s="4" t="s">
        <v>3190</v>
      </c>
      <c r="E759" s="4" t="s">
        <v>3030</v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19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25210716</v>
      </c>
      <c r="C760" s="4" t="s">
        <v>2673</v>
      </c>
      <c r="D760" s="4" t="s">
        <v>448</v>
      </c>
      <c r="E760" s="4" t="s">
        <v>3035</v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21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7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25210715</v>
      </c>
      <c r="C761" s="4" t="s">
        <v>2654</v>
      </c>
      <c r="D761" s="4" t="s">
        <v>448</v>
      </c>
      <c r="E761" s="4" t="s">
        <v>3035</v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20</v>
      </c>
      <c r="N761" s="2" t="n">
        <f aca="false">IF(E761="","",IF(ISNUMBER(SEARCH("SUBSOLO",E761)),IFERROR(-VALUE(LEFT(E761,FIND("º",SUBSTITUTE(E761,"°","º"))-1)),-1),IF(LEFT(E761,6)="TÉRREO",0,IFERROR(VALUE(LEFT(E761,FIND("º",SUBSTITUTE(E761,"°","º"))-1)),""))))</f>
        <v>7</v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33276733</v>
      </c>
      <c r="C762" s="4" t="s">
        <v>2612</v>
      </c>
      <c r="D762" s="4" t="s">
        <v>448</v>
      </c>
      <c r="E762" s="4" t="s">
        <v>3035</v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20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29601155</v>
      </c>
      <c r="C763" s="4" t="s">
        <v>2651</v>
      </c>
      <c r="D763" s="4" t="s">
        <v>448</v>
      </c>
      <c r="E763" s="4" t="s">
        <v>3065</v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29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10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25210579</v>
      </c>
      <c r="C764" s="4" t="s">
        <v>2663</v>
      </c>
      <c r="D764" s="4" t="s">
        <v>448</v>
      </c>
      <c r="E764" s="4" t="s">
        <v>3084</v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21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11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25210569</v>
      </c>
      <c r="C765" s="4" t="s">
        <v>2694</v>
      </c>
      <c r="D765" s="4" t="s">
        <v>448</v>
      </c>
      <c r="E765" s="4" t="s">
        <v>3084</v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22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11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43846652</v>
      </c>
      <c r="C766" s="4" t="s">
        <v>2600</v>
      </c>
      <c r="D766" s="4" t="s">
        <v>448</v>
      </c>
      <c r="E766" s="4" t="s">
        <v>3174</v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18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16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25752790</v>
      </c>
      <c r="C767" s="4" t="s">
        <v>77</v>
      </c>
      <c r="D767" s="4" t="s">
        <v>448</v>
      </c>
      <c r="E767" s="4" t="s">
        <v>3196</v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 t="str">
        <f aca="false">IF(C767="","",IFERROR(INDEX($S$5:$S$304,MATCH(C767,$R$5:$R$304,0))&amp;"","?"))</f>
        <v>20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25752794</v>
      </c>
      <c r="C768" s="4" t="s">
        <v>178</v>
      </c>
      <c r="D768" s="4" t="s">
        <v>448</v>
      </c>
      <c r="E768" s="4" t="s">
        <v>3196</v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21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0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25799886</v>
      </c>
      <c r="C769" s="4" t="s">
        <v>2697</v>
      </c>
      <c r="D769" s="4" t="s">
        <v>448</v>
      </c>
      <c r="E769" s="4" t="s">
        <v>3054</v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25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3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47734188</v>
      </c>
      <c r="C770" s="4" t="s">
        <v>2722</v>
      </c>
      <c r="D770" s="4" t="s">
        <v>448</v>
      </c>
      <c r="E770" s="4" t="s">
        <v>3191</v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32</v>
      </c>
      <c r="N770" s="2" t="str">
        <f aca="false">IF(E770="","",IF(ISNUMBER(SEARCH("SUBSOLO",E770)),IFERROR(-VALUE(LEFT(E770,FIND("º",SUBSTITUTE(E770,"°","º"))-1)),-1),IF(LEFT(E770,6)="TÉRREO",0,IFERROR(VALUE(LEFT(E770,FIND("º",SUBSTITUTE(E770,"°","º"))-1)),""))))</f>
        <v/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25799824</v>
      </c>
      <c r="C771" s="4" t="s">
        <v>2618</v>
      </c>
      <c r="D771" s="4" t="s">
        <v>448</v>
      </c>
      <c r="E771" s="4" t="s">
        <v>3057</v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28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3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22139733</v>
      </c>
      <c r="C772" s="4" t="s">
        <v>2517</v>
      </c>
      <c r="D772" s="4" t="s">
        <v>448</v>
      </c>
      <c r="E772" s="4" t="s">
        <v>3200</v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21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9877252</v>
      </c>
      <c r="C773" s="4" t="s">
        <v>2517</v>
      </c>
      <c r="D773" s="4" t="s">
        <v>2972</v>
      </c>
      <c r="E773" s="4" t="s">
        <v>3200</v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21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9877253</v>
      </c>
      <c r="C774" s="4" t="s">
        <v>2517</v>
      </c>
      <c r="D774" s="4" t="s">
        <v>2973</v>
      </c>
      <c r="E774" s="4" t="s">
        <v>3200</v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21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9877254</v>
      </c>
      <c r="C775" s="4" t="s">
        <v>2517</v>
      </c>
      <c r="D775" s="4" t="s">
        <v>2974</v>
      </c>
      <c r="E775" s="4" t="s">
        <v>3200</v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21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9877937</v>
      </c>
      <c r="C776" s="4" t="s">
        <v>2517</v>
      </c>
      <c r="D776" s="4" t="s">
        <v>2975</v>
      </c>
      <c r="E776" s="4" t="s">
        <v>3200</v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21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9877938</v>
      </c>
      <c r="C777" s="4" t="s">
        <v>2517</v>
      </c>
      <c r="D777" s="4" t="s">
        <v>2976</v>
      </c>
      <c r="E777" s="4" t="s">
        <v>3200</v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21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9877939</v>
      </c>
      <c r="C778" s="4" t="s">
        <v>2517</v>
      </c>
      <c r="D778" s="4" t="s">
        <v>2977</v>
      </c>
      <c r="E778" s="4" t="s">
        <v>3200</v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21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9877940</v>
      </c>
      <c r="C779" s="4" t="s">
        <v>2517</v>
      </c>
      <c r="D779" s="4" t="s">
        <v>2978</v>
      </c>
      <c r="E779" s="4" t="s">
        <v>3200</v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21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9877941</v>
      </c>
      <c r="C780" s="4" t="s">
        <v>2517</v>
      </c>
      <c r="D780" s="4" t="s">
        <v>2979</v>
      </c>
      <c r="E780" s="4" t="s">
        <v>3200</v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21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9877942</v>
      </c>
      <c r="C781" s="4" t="s">
        <v>2517</v>
      </c>
      <c r="D781" s="4" t="s">
        <v>2980</v>
      </c>
      <c r="E781" s="4" t="s">
        <v>3200</v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27769235</v>
      </c>
      <c r="C782" s="4" t="s">
        <v>2701</v>
      </c>
      <c r="D782" s="4" t="s">
        <v>448</v>
      </c>
      <c r="E782" s="4" t="s">
        <v>3084</v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11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33368734</v>
      </c>
      <c r="C783" s="4" t="s">
        <v>2725</v>
      </c>
      <c r="D783" s="4" t="s">
        <v>448</v>
      </c>
      <c r="E783" s="4" t="s">
        <v>2472</v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20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0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33369055</v>
      </c>
      <c r="C784" s="4" t="s">
        <v>2728</v>
      </c>
      <c r="D784" s="4" t="s">
        <v>448</v>
      </c>
      <c r="E784" s="4" t="s">
        <v>2472</v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21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0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25210393</v>
      </c>
      <c r="C785" s="4" t="s">
        <v>169</v>
      </c>
      <c r="D785" s="4" t="s">
        <v>448</v>
      </c>
      <c r="E785" s="4" t="s">
        <v>3174</v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18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16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25210712</v>
      </c>
      <c r="C786" s="4" t="s">
        <v>2697</v>
      </c>
      <c r="D786" s="4" t="s">
        <v>448</v>
      </c>
      <c r="E786" s="4" t="s">
        <v>3035</v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25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7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29601049</v>
      </c>
      <c r="C787" s="4" t="s">
        <v>2713</v>
      </c>
      <c r="D787" s="4" t="s">
        <v>448</v>
      </c>
      <c r="E787" s="4" t="s">
        <v>3035</v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18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7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25210611</v>
      </c>
      <c r="C788" s="4" t="s">
        <v>2673</v>
      </c>
      <c r="D788" s="4" t="s">
        <v>448</v>
      </c>
      <c r="E788" s="4" t="s">
        <v>3065</v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21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10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25210610</v>
      </c>
      <c r="C789" s="4" t="s">
        <v>2654</v>
      </c>
      <c r="D789" s="4" t="s">
        <v>448</v>
      </c>
      <c r="E789" s="4" t="s">
        <v>3065</v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20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10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33276736</v>
      </c>
      <c r="C790" s="4" t="s">
        <v>2612</v>
      </c>
      <c r="D790" s="4" t="s">
        <v>448</v>
      </c>
      <c r="E790" s="4" t="s">
        <v>3065</v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20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10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29601156</v>
      </c>
      <c r="C791" s="4" t="s">
        <v>2651</v>
      </c>
      <c r="D791" s="4" t="s">
        <v>448</v>
      </c>
      <c r="E791" s="4" t="s">
        <v>3084</v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29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11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25210748</v>
      </c>
      <c r="C792" s="4" t="s">
        <v>2691</v>
      </c>
      <c r="D792" s="4" t="s">
        <v>448</v>
      </c>
      <c r="E792" s="4" t="s">
        <v>3034</v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21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6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25799887</v>
      </c>
      <c r="C793" s="4" t="s">
        <v>2606</v>
      </c>
      <c r="D793" s="4" t="s">
        <v>448</v>
      </c>
      <c r="E793" s="4" t="s">
        <v>3054</v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29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3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22139734</v>
      </c>
      <c r="C794" s="4" t="s">
        <v>2517</v>
      </c>
      <c r="D794" s="4" t="s">
        <v>448</v>
      </c>
      <c r="E794" s="4" t="s">
        <v>3201</v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22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9877260</v>
      </c>
      <c r="C795" s="4" t="s">
        <v>2517</v>
      </c>
      <c r="D795" s="4" t="s">
        <v>2972</v>
      </c>
      <c r="E795" s="4" t="s">
        <v>3201</v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22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9877261</v>
      </c>
      <c r="C796" s="4" t="s">
        <v>2517</v>
      </c>
      <c r="D796" s="4" t="s">
        <v>2973</v>
      </c>
      <c r="E796" s="4" t="s">
        <v>3201</v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22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9877262</v>
      </c>
      <c r="C797" s="4" t="s">
        <v>2517</v>
      </c>
      <c r="D797" s="4" t="s">
        <v>2974</v>
      </c>
      <c r="E797" s="4" t="s">
        <v>3201</v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22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9877943</v>
      </c>
      <c r="C798" s="4" t="s">
        <v>2517</v>
      </c>
      <c r="D798" s="4" t="s">
        <v>2975</v>
      </c>
      <c r="E798" s="4" t="s">
        <v>3201</v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22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9877944</v>
      </c>
      <c r="C799" s="4" t="s">
        <v>2517</v>
      </c>
      <c r="D799" s="4" t="s">
        <v>2976</v>
      </c>
      <c r="E799" s="4" t="s">
        <v>3201</v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22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9877945</v>
      </c>
      <c r="C800" s="4" t="s">
        <v>2517</v>
      </c>
      <c r="D800" s="4" t="s">
        <v>2977</v>
      </c>
      <c r="E800" s="4" t="s">
        <v>3201</v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22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9877946</v>
      </c>
      <c r="C801" s="4" t="s">
        <v>2517</v>
      </c>
      <c r="D801" s="4" t="s">
        <v>2978</v>
      </c>
      <c r="E801" s="4" t="s">
        <v>3201</v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22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9877947</v>
      </c>
      <c r="C802" s="4" t="s">
        <v>2517</v>
      </c>
      <c r="D802" s="4" t="s">
        <v>2979</v>
      </c>
      <c r="E802" s="4" t="s">
        <v>3201</v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22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9877948</v>
      </c>
      <c r="C803" s="4" t="s">
        <v>2517</v>
      </c>
      <c r="D803" s="4" t="s">
        <v>2980</v>
      </c>
      <c r="E803" s="4" t="s">
        <v>3201</v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22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25210718</v>
      </c>
      <c r="C804" s="4" t="s">
        <v>2606</v>
      </c>
      <c r="D804" s="4" t="s">
        <v>448</v>
      </c>
      <c r="E804" s="4" t="s">
        <v>3035</v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29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7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25210714</v>
      </c>
      <c r="C805" s="4" t="s">
        <v>2719</v>
      </c>
      <c r="D805" s="4" t="s">
        <v>448</v>
      </c>
      <c r="E805" s="4" t="s">
        <v>3035</v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25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7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25210607</v>
      </c>
      <c r="C806" s="4" t="s">
        <v>2697</v>
      </c>
      <c r="D806" s="4" t="s">
        <v>448</v>
      </c>
      <c r="E806" s="4" t="s">
        <v>3065</v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25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10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25210612</v>
      </c>
      <c r="C807" s="4" t="s">
        <v>2676</v>
      </c>
      <c r="D807" s="4" t="s">
        <v>448</v>
      </c>
      <c r="E807" s="4" t="s">
        <v>3065</v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21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10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29601154</v>
      </c>
      <c r="C808" s="4" t="s">
        <v>2713</v>
      </c>
      <c r="D808" s="4" t="s">
        <v>448</v>
      </c>
      <c r="E808" s="4" t="s">
        <v>3065</v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18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10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25210576</v>
      </c>
      <c r="C809" s="4" t="s">
        <v>2673</v>
      </c>
      <c r="D809" s="4" t="s">
        <v>448</v>
      </c>
      <c r="E809" s="4" t="s">
        <v>3084</v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21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11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25210575</v>
      </c>
      <c r="C810" s="4" t="s">
        <v>2654</v>
      </c>
      <c r="D810" s="4" t="s">
        <v>448</v>
      </c>
      <c r="E810" s="4" t="s">
        <v>3084</v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20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11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33276737</v>
      </c>
      <c r="C811" s="4" t="s">
        <v>2612</v>
      </c>
      <c r="D811" s="4" t="s">
        <v>448</v>
      </c>
      <c r="E811" s="4" t="s">
        <v>3084</v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11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43846653</v>
      </c>
      <c r="C812" s="4" t="s">
        <v>2600</v>
      </c>
      <c r="D812" s="4" t="s">
        <v>448</v>
      </c>
      <c r="E812" s="4" t="s">
        <v>3177</v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18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17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33367716</v>
      </c>
      <c r="C813" s="4" t="s">
        <v>2609</v>
      </c>
      <c r="D813" s="4" t="s">
        <v>448</v>
      </c>
      <c r="E813" s="4" t="s">
        <v>2472</v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29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0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25210757</v>
      </c>
      <c r="C814" s="4" t="s">
        <v>2731</v>
      </c>
      <c r="D814" s="4" t="s">
        <v>448</v>
      </c>
      <c r="E814" s="4" t="s">
        <v>3034</v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19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6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25807545</v>
      </c>
      <c r="C815" s="4" t="s">
        <v>2618</v>
      </c>
      <c r="D815" s="4" t="s">
        <v>448</v>
      </c>
      <c r="E815" s="4" t="s">
        <v>3083</v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28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25800753</v>
      </c>
      <c r="C816" s="4" t="s">
        <v>172</v>
      </c>
      <c r="D816" s="4" t="s">
        <v>448</v>
      </c>
      <c r="E816" s="4" t="s">
        <v>3176</v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19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42645662</v>
      </c>
      <c r="C817" s="4" t="s">
        <v>172</v>
      </c>
      <c r="D817" s="4" t="s">
        <v>3186</v>
      </c>
      <c r="E817" s="4" t="s">
        <v>3176</v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19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42645663</v>
      </c>
      <c r="C818" s="4" t="s">
        <v>172</v>
      </c>
      <c r="D818" s="4" t="s">
        <v>3187</v>
      </c>
      <c r="E818" s="4" t="s">
        <v>3176</v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19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42645664</v>
      </c>
      <c r="C819" s="4" t="s">
        <v>172</v>
      </c>
      <c r="D819" s="4" t="s">
        <v>3188</v>
      </c>
      <c r="E819" s="4" t="s">
        <v>3176</v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19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42645665</v>
      </c>
      <c r="C820" s="4" t="s">
        <v>172</v>
      </c>
      <c r="D820" s="4" t="s">
        <v>3189</v>
      </c>
      <c r="E820" s="4" t="s">
        <v>3176</v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19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42645666</v>
      </c>
      <c r="C821" s="4" t="s">
        <v>172</v>
      </c>
      <c r="D821" s="4" t="s">
        <v>3190</v>
      </c>
      <c r="E821" s="4" t="s">
        <v>3176</v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19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25210404</v>
      </c>
      <c r="C822" s="4" t="s">
        <v>2663</v>
      </c>
      <c r="D822" s="4" t="s">
        <v>448</v>
      </c>
      <c r="E822" s="4" t="s">
        <v>3174</v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21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16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25210394</v>
      </c>
      <c r="C823" s="4" t="s">
        <v>2694</v>
      </c>
      <c r="D823" s="4" t="s">
        <v>448</v>
      </c>
      <c r="E823" s="4" t="s">
        <v>3174</v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22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16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25210358</v>
      </c>
      <c r="C824" s="4" t="s">
        <v>169</v>
      </c>
      <c r="D824" s="4" t="s">
        <v>448</v>
      </c>
      <c r="E824" s="4" t="s">
        <v>3177</v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18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17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25799888</v>
      </c>
      <c r="C825" s="4" t="s">
        <v>2618</v>
      </c>
      <c r="D825" s="4" t="s">
        <v>448</v>
      </c>
      <c r="E825" s="4" t="s">
        <v>3054</v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28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25210613</v>
      </c>
      <c r="C826" s="4" t="s">
        <v>2606</v>
      </c>
      <c r="D826" s="4" t="s">
        <v>448</v>
      </c>
      <c r="E826" s="4" t="s">
        <v>3065</v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29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10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25210609</v>
      </c>
      <c r="C827" s="4" t="s">
        <v>2719</v>
      </c>
      <c r="D827" s="4" t="s">
        <v>448</v>
      </c>
      <c r="E827" s="4" t="s">
        <v>3065</v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25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10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25210572</v>
      </c>
      <c r="C828" s="4" t="s">
        <v>2697</v>
      </c>
      <c r="D828" s="4" t="s">
        <v>448</v>
      </c>
      <c r="E828" s="4" t="s">
        <v>3084</v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25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11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25210577</v>
      </c>
      <c r="C829" s="4" t="s">
        <v>2676</v>
      </c>
      <c r="D829" s="4" t="s">
        <v>448</v>
      </c>
      <c r="E829" s="4" t="s">
        <v>3084</v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21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11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29601157</v>
      </c>
      <c r="C830" s="4" t="s">
        <v>2713</v>
      </c>
      <c r="D830" s="4" t="s">
        <v>448</v>
      </c>
      <c r="E830" s="4" t="s">
        <v>3084</v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18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11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22139735</v>
      </c>
      <c r="C831" s="4" t="s">
        <v>2517</v>
      </c>
      <c r="D831" s="4" t="s">
        <v>448</v>
      </c>
      <c r="E831" s="4" t="s">
        <v>3202</v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23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9877268</v>
      </c>
      <c r="C832" s="4" t="s">
        <v>2517</v>
      </c>
      <c r="D832" s="4" t="s">
        <v>2972</v>
      </c>
      <c r="E832" s="4" t="s">
        <v>3202</v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9877269</v>
      </c>
      <c r="C833" s="4" t="s">
        <v>2517</v>
      </c>
      <c r="D833" s="4" t="s">
        <v>2973</v>
      </c>
      <c r="E833" s="4" t="s">
        <v>3202</v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9877270</v>
      </c>
      <c r="C834" s="4" t="s">
        <v>2517</v>
      </c>
      <c r="D834" s="4" t="s">
        <v>2974</v>
      </c>
      <c r="E834" s="4" t="s">
        <v>3202</v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9877949</v>
      </c>
      <c r="C835" s="4" t="s">
        <v>2517</v>
      </c>
      <c r="D835" s="4" t="s">
        <v>2975</v>
      </c>
      <c r="E835" s="4" t="s">
        <v>3202</v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9877950</v>
      </c>
      <c r="C836" s="4" t="s">
        <v>2517</v>
      </c>
      <c r="D836" s="4" t="s">
        <v>2976</v>
      </c>
      <c r="E836" s="4" t="s">
        <v>3202</v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9877951</v>
      </c>
      <c r="C837" s="4" t="s">
        <v>2517</v>
      </c>
      <c r="D837" s="4" t="s">
        <v>2977</v>
      </c>
      <c r="E837" s="4" t="s">
        <v>3202</v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9877952</v>
      </c>
      <c r="C838" s="4" t="s">
        <v>2517</v>
      </c>
      <c r="D838" s="4" t="s">
        <v>2978</v>
      </c>
      <c r="E838" s="4" t="s">
        <v>3202</v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9877953</v>
      </c>
      <c r="C839" s="4" t="s">
        <v>2517</v>
      </c>
      <c r="D839" s="4" t="s">
        <v>2979</v>
      </c>
      <c r="E839" s="4" t="s">
        <v>3202</v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23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9877954</v>
      </c>
      <c r="C840" s="4" t="s">
        <v>2517</v>
      </c>
      <c r="D840" s="4" t="s">
        <v>2980</v>
      </c>
      <c r="E840" s="4" t="s">
        <v>3202</v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23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27762189</v>
      </c>
      <c r="C841" s="4" t="s">
        <v>2734</v>
      </c>
      <c r="D841" s="4" t="s">
        <v>448</v>
      </c>
      <c r="E841" s="4" t="s">
        <v>3034</v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18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6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27769240</v>
      </c>
      <c r="C842" s="4" t="s">
        <v>2701</v>
      </c>
      <c r="D842" s="4" t="s">
        <v>448</v>
      </c>
      <c r="E842" s="4" t="s">
        <v>3174</v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20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16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25724367</v>
      </c>
      <c r="C843" s="4" t="s">
        <v>2736</v>
      </c>
      <c r="D843" s="4" t="s">
        <v>448</v>
      </c>
      <c r="E843" s="4" t="s">
        <v>3191</v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32</v>
      </c>
      <c r="N843" s="2" t="str">
        <f aca="false">IF(E843="","",IF(ISNUMBER(SEARCH("SUBSOLO",E843)),IFERROR(-VALUE(LEFT(E843,FIND("º",SUBSTITUTE(E843,"°","º"))-1)),-1),IF(LEFT(E843,6)="TÉRREO",0,IFERROR(VALUE(LEFT(E843,FIND("º",SUBSTITUTE(E843,"°","º"))-1)),""))))</f>
        <v/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25210745</v>
      </c>
      <c r="C844" s="4" t="s">
        <v>2739</v>
      </c>
      <c r="D844" s="4" t="s">
        <v>448</v>
      </c>
      <c r="E844" s="4" t="s">
        <v>3034</v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19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6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53298577</v>
      </c>
      <c r="C845" s="4" t="s">
        <v>2618</v>
      </c>
      <c r="D845" s="4" t="s">
        <v>448</v>
      </c>
      <c r="E845" s="4" t="s">
        <v>3030</v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28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29601298</v>
      </c>
      <c r="C846" s="4" t="s">
        <v>2651</v>
      </c>
      <c r="D846" s="4" t="s">
        <v>448</v>
      </c>
      <c r="E846" s="4" t="s">
        <v>3174</v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29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16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25731721</v>
      </c>
      <c r="C847" s="4" t="s">
        <v>2742</v>
      </c>
      <c r="D847" s="4" t="s">
        <v>448</v>
      </c>
      <c r="E847" s="4" t="s">
        <v>3191</v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32</v>
      </c>
      <c r="N847" s="2" t="str">
        <f aca="false">IF(E847="","",IF(ISNUMBER(SEARCH("SUBSOLO",E847)),IFERROR(-VALUE(LEFT(E847,FIND("º",SUBSTITUTE(E847,"°","º"))-1)),-1),IF(LEFT(E847,6)="TÉRREO",0,IFERROR(VALUE(LEFT(E847,FIND("º",SUBSTITUTE(E847,"°","º"))-1)),""))))</f>
        <v/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25210713</v>
      </c>
      <c r="C848" s="4" t="s">
        <v>2691</v>
      </c>
      <c r="D848" s="4" t="s">
        <v>448</v>
      </c>
      <c r="E848" s="4" t="s">
        <v>3035</v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21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7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27770508</v>
      </c>
      <c r="C849" s="4" t="s">
        <v>2745</v>
      </c>
      <c r="D849" s="4" t="s">
        <v>448</v>
      </c>
      <c r="E849" s="4" t="s">
        <v>3030</v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36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25210813</v>
      </c>
      <c r="C850" s="4" t="s">
        <v>169</v>
      </c>
      <c r="D850" s="4" t="s">
        <v>448</v>
      </c>
      <c r="E850" s="4" t="s">
        <v>2881</v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18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4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43846654</v>
      </c>
      <c r="C851" s="4" t="s">
        <v>2600</v>
      </c>
      <c r="D851" s="4" t="s">
        <v>448</v>
      </c>
      <c r="E851" s="4" t="s">
        <v>3194</v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18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18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22139736</v>
      </c>
      <c r="C852" s="4" t="s">
        <v>2517</v>
      </c>
      <c r="D852" s="4" t="s">
        <v>448</v>
      </c>
      <c r="E852" s="4" t="s">
        <v>3203</v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24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9877276</v>
      </c>
      <c r="C853" s="4" t="s">
        <v>2517</v>
      </c>
      <c r="D853" s="4" t="s">
        <v>2972</v>
      </c>
      <c r="E853" s="4" t="s">
        <v>3203</v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24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9877277</v>
      </c>
      <c r="C854" s="4" t="s">
        <v>2517</v>
      </c>
      <c r="D854" s="4" t="s">
        <v>2973</v>
      </c>
      <c r="E854" s="4" t="s">
        <v>3203</v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24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9877278</v>
      </c>
      <c r="C855" s="4" t="s">
        <v>2517</v>
      </c>
      <c r="D855" s="4" t="s">
        <v>2974</v>
      </c>
      <c r="E855" s="4" t="s">
        <v>3203</v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24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9877955</v>
      </c>
      <c r="C856" s="4" t="s">
        <v>2517</v>
      </c>
      <c r="D856" s="4" t="s">
        <v>2975</v>
      </c>
      <c r="E856" s="4" t="s">
        <v>3203</v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24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9877956</v>
      </c>
      <c r="C857" s="4" t="s">
        <v>2517</v>
      </c>
      <c r="D857" s="4" t="s">
        <v>2976</v>
      </c>
      <c r="E857" s="4" t="s">
        <v>3203</v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24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9877957</v>
      </c>
      <c r="C858" s="4" t="s">
        <v>2517</v>
      </c>
      <c r="D858" s="4" t="s">
        <v>2977</v>
      </c>
      <c r="E858" s="4" t="s">
        <v>3203</v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24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9877958</v>
      </c>
      <c r="C859" s="4" t="s">
        <v>2517</v>
      </c>
      <c r="D859" s="4" t="s">
        <v>2978</v>
      </c>
      <c r="E859" s="4" t="s">
        <v>3203</v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24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9877959</v>
      </c>
      <c r="C860" s="4" t="s">
        <v>2517</v>
      </c>
      <c r="D860" s="4" t="s">
        <v>2979</v>
      </c>
      <c r="E860" s="4" t="s">
        <v>3203</v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24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9877960</v>
      </c>
      <c r="C861" s="4" t="s">
        <v>2517</v>
      </c>
      <c r="D861" s="4" t="s">
        <v>2980</v>
      </c>
      <c r="E861" s="4" t="s">
        <v>3203</v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24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25754327</v>
      </c>
      <c r="C862" s="4" t="s">
        <v>2547</v>
      </c>
      <c r="D862" s="4" t="s">
        <v>448</v>
      </c>
      <c r="E862" s="4" t="s">
        <v>3204</v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36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25210574</v>
      </c>
      <c r="C863" s="4" t="s">
        <v>2719</v>
      </c>
      <c r="D863" s="4" t="s">
        <v>448</v>
      </c>
      <c r="E863" s="4" t="s">
        <v>3084</v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25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11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25210756</v>
      </c>
      <c r="C864" s="4" t="s">
        <v>2618</v>
      </c>
      <c r="D864" s="4" t="s">
        <v>448</v>
      </c>
      <c r="E864" s="4" t="s">
        <v>3034</v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28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6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27765750</v>
      </c>
      <c r="C865" s="4" t="s">
        <v>2748</v>
      </c>
      <c r="D865" s="4" t="s">
        <v>448</v>
      </c>
      <c r="E865" s="4" t="s">
        <v>3034</v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19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6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25210369</v>
      </c>
      <c r="C866" s="4" t="s">
        <v>2663</v>
      </c>
      <c r="D866" s="4" t="s">
        <v>448</v>
      </c>
      <c r="E866" s="4" t="s">
        <v>3177</v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21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17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25210359</v>
      </c>
      <c r="C867" s="4" t="s">
        <v>2694</v>
      </c>
      <c r="D867" s="4" t="s">
        <v>448</v>
      </c>
      <c r="E867" s="4" t="s">
        <v>3177</v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22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17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25799859</v>
      </c>
      <c r="C868" s="4" t="s">
        <v>2751</v>
      </c>
      <c r="D868" s="4" t="s">
        <v>448</v>
      </c>
      <c r="E868" s="4" t="s">
        <v>3056</v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30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3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25210401</v>
      </c>
      <c r="C869" s="4" t="s">
        <v>2673</v>
      </c>
      <c r="D869" s="4" t="s">
        <v>448</v>
      </c>
      <c r="E869" s="4" t="s">
        <v>3174</v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21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16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25210400</v>
      </c>
      <c r="C870" s="4" t="s">
        <v>2654</v>
      </c>
      <c r="D870" s="4" t="s">
        <v>448</v>
      </c>
      <c r="E870" s="4" t="s">
        <v>3174</v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16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33276742</v>
      </c>
      <c r="C871" s="4" t="s">
        <v>2612</v>
      </c>
      <c r="D871" s="4" t="s">
        <v>448</v>
      </c>
      <c r="E871" s="4" t="s">
        <v>3174</v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16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25807547</v>
      </c>
      <c r="C872" s="4" t="s">
        <v>2754</v>
      </c>
      <c r="D872" s="4" t="s">
        <v>448</v>
      </c>
      <c r="E872" s="4" t="s">
        <v>3083</v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3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25210722</v>
      </c>
      <c r="C873" s="4" t="s">
        <v>2731</v>
      </c>
      <c r="D873" s="4" t="s">
        <v>448</v>
      </c>
      <c r="E873" s="4" t="s">
        <v>3035</v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19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7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25210608</v>
      </c>
      <c r="C874" s="4" t="s">
        <v>2691</v>
      </c>
      <c r="D874" s="4" t="s">
        <v>448</v>
      </c>
      <c r="E874" s="4" t="s">
        <v>3065</v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21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10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25210578</v>
      </c>
      <c r="C875" s="4" t="s">
        <v>2606</v>
      </c>
      <c r="D875" s="4" t="s">
        <v>448</v>
      </c>
      <c r="E875" s="4" t="s">
        <v>3084</v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29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11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25210323</v>
      </c>
      <c r="C876" s="4" t="s">
        <v>169</v>
      </c>
      <c r="D876" s="4" t="s">
        <v>448</v>
      </c>
      <c r="E876" s="4" t="s">
        <v>3194</v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18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18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27769241</v>
      </c>
      <c r="C877" s="4" t="s">
        <v>2701</v>
      </c>
      <c r="D877" s="4" t="s">
        <v>448</v>
      </c>
      <c r="E877" s="4" t="s">
        <v>3177</v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20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17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22139737</v>
      </c>
      <c r="C878" s="4" t="s">
        <v>2517</v>
      </c>
      <c r="D878" s="4" t="s">
        <v>448</v>
      </c>
      <c r="E878" s="4" t="s">
        <v>3205</v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25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9877284</v>
      </c>
      <c r="C879" s="4" t="s">
        <v>2517</v>
      </c>
      <c r="D879" s="4" t="s">
        <v>2972</v>
      </c>
      <c r="E879" s="4" t="s">
        <v>3205</v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25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9877285</v>
      </c>
      <c r="C880" s="4" t="s">
        <v>2517</v>
      </c>
      <c r="D880" s="4" t="s">
        <v>2973</v>
      </c>
      <c r="E880" s="4" t="s">
        <v>3205</v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25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9877286</v>
      </c>
      <c r="C881" s="4" t="s">
        <v>2517</v>
      </c>
      <c r="D881" s="4" t="s">
        <v>2974</v>
      </c>
      <c r="E881" s="4" t="s">
        <v>3205</v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25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9877961</v>
      </c>
      <c r="C882" s="4" t="s">
        <v>2517</v>
      </c>
      <c r="D882" s="4" t="s">
        <v>2975</v>
      </c>
      <c r="E882" s="4" t="s">
        <v>3205</v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25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9877962</v>
      </c>
      <c r="C883" s="4" t="s">
        <v>2517</v>
      </c>
      <c r="D883" s="4" t="s">
        <v>2976</v>
      </c>
      <c r="E883" s="4" t="s">
        <v>3205</v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25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9877963</v>
      </c>
      <c r="C884" s="4" t="s">
        <v>2517</v>
      </c>
      <c r="D884" s="4" t="s">
        <v>2977</v>
      </c>
      <c r="E884" s="4" t="s">
        <v>3205</v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25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9877964</v>
      </c>
      <c r="C885" s="4" t="s">
        <v>2517</v>
      </c>
      <c r="D885" s="4" t="s">
        <v>2978</v>
      </c>
      <c r="E885" s="4" t="s">
        <v>3205</v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25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9877965</v>
      </c>
      <c r="C886" s="4" t="s">
        <v>2517</v>
      </c>
      <c r="D886" s="4" t="s">
        <v>2979</v>
      </c>
      <c r="E886" s="4" t="s">
        <v>3205</v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25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9877966</v>
      </c>
      <c r="C887" s="4" t="s">
        <v>2517</v>
      </c>
      <c r="D887" s="4" t="s">
        <v>2980</v>
      </c>
      <c r="E887" s="4" t="s">
        <v>3205</v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25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25799972</v>
      </c>
      <c r="C888" s="4" t="s">
        <v>2757</v>
      </c>
      <c r="D888" s="4" t="s">
        <v>448</v>
      </c>
      <c r="E888" s="4" t="s">
        <v>3054</v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30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33276106</v>
      </c>
      <c r="C889" s="4" t="s">
        <v>2760</v>
      </c>
      <c r="D889" s="4" t="s">
        <v>448</v>
      </c>
      <c r="E889" s="4" t="s">
        <v>3034</v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23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6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33278913</v>
      </c>
      <c r="C890" s="4" t="s">
        <v>2634</v>
      </c>
      <c r="D890" s="4" t="s">
        <v>448</v>
      </c>
      <c r="E890" s="4" t="s">
        <v>3034</v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20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6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29601299</v>
      </c>
      <c r="C891" s="4" t="s">
        <v>2651</v>
      </c>
      <c r="D891" s="4" t="s">
        <v>448</v>
      </c>
      <c r="E891" s="4" t="s">
        <v>3177</v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17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25210397</v>
      </c>
      <c r="C892" s="4" t="s">
        <v>2697</v>
      </c>
      <c r="D892" s="4" t="s">
        <v>448</v>
      </c>
      <c r="E892" s="4" t="s">
        <v>3174</v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25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16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25210402</v>
      </c>
      <c r="C893" s="4" t="s">
        <v>2676</v>
      </c>
      <c r="D893" s="4" t="s">
        <v>448</v>
      </c>
      <c r="E893" s="4" t="s">
        <v>3174</v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21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16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29601292</v>
      </c>
      <c r="C894" s="4" t="s">
        <v>2713</v>
      </c>
      <c r="D894" s="4" t="s">
        <v>448</v>
      </c>
      <c r="E894" s="4" t="s">
        <v>3174</v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18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16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25210778</v>
      </c>
      <c r="C895" s="4" t="s">
        <v>169</v>
      </c>
      <c r="D895" s="4" t="s">
        <v>448</v>
      </c>
      <c r="E895" s="4" t="s">
        <v>3024</v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18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5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25210824</v>
      </c>
      <c r="C896" s="4" t="s">
        <v>2663</v>
      </c>
      <c r="D896" s="4" t="s">
        <v>448</v>
      </c>
      <c r="E896" s="4" t="s">
        <v>2881</v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21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4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25210814</v>
      </c>
      <c r="C897" s="4" t="s">
        <v>2694</v>
      </c>
      <c r="D897" s="4" t="s">
        <v>448</v>
      </c>
      <c r="E897" s="4" t="s">
        <v>2881</v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22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4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27762190</v>
      </c>
      <c r="C898" s="4" t="s">
        <v>2734</v>
      </c>
      <c r="D898" s="4" t="s">
        <v>448</v>
      </c>
      <c r="E898" s="4" t="s">
        <v>3035</v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18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7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25210617</v>
      </c>
      <c r="C899" s="4" t="s">
        <v>2731</v>
      </c>
      <c r="D899" s="4" t="s">
        <v>448</v>
      </c>
      <c r="E899" s="4" t="s">
        <v>3065</v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19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10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25210710</v>
      </c>
      <c r="C900" s="4" t="s">
        <v>2739</v>
      </c>
      <c r="D900" s="4" t="s">
        <v>448</v>
      </c>
      <c r="E900" s="4" t="s">
        <v>3035</v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19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7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22139385</v>
      </c>
      <c r="C901" s="4" t="s">
        <v>2763</v>
      </c>
      <c r="D901" s="4" t="s">
        <v>448</v>
      </c>
      <c r="E901" s="4" t="s">
        <v>2469</v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12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27769228</v>
      </c>
      <c r="C902" s="4" t="s">
        <v>2701</v>
      </c>
      <c r="D902" s="4" t="s">
        <v>448</v>
      </c>
      <c r="E902" s="4" t="s">
        <v>2881</v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20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4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25210746</v>
      </c>
      <c r="C903" s="4" t="s">
        <v>2757</v>
      </c>
      <c r="D903" s="4" t="s">
        <v>448</v>
      </c>
      <c r="E903" s="4" t="s">
        <v>3034</v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30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25210573</v>
      </c>
      <c r="C904" s="4" t="s">
        <v>2691</v>
      </c>
      <c r="D904" s="4" t="s">
        <v>448</v>
      </c>
      <c r="E904" s="4" t="s">
        <v>3084</v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21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11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25210366</v>
      </c>
      <c r="C905" s="4" t="s">
        <v>2673</v>
      </c>
      <c r="D905" s="4" t="s">
        <v>448</v>
      </c>
      <c r="E905" s="4" t="s">
        <v>3177</v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21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17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25210365</v>
      </c>
      <c r="C906" s="4" t="s">
        <v>2654</v>
      </c>
      <c r="D906" s="4" t="s">
        <v>448</v>
      </c>
      <c r="E906" s="4" t="s">
        <v>3177</v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20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17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33276743</v>
      </c>
      <c r="C907" s="4" t="s">
        <v>2612</v>
      </c>
      <c r="D907" s="4" t="s">
        <v>448</v>
      </c>
      <c r="E907" s="4" t="s">
        <v>3177</v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20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17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43846655</v>
      </c>
      <c r="C908" s="4" t="s">
        <v>2600</v>
      </c>
      <c r="D908" s="4" t="s">
        <v>448</v>
      </c>
      <c r="E908" s="4" t="s">
        <v>3195</v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18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19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22139738</v>
      </c>
      <c r="C909" s="4" t="s">
        <v>2517</v>
      </c>
      <c r="D909" s="4" t="s">
        <v>448</v>
      </c>
      <c r="E909" s="4" t="s">
        <v>3206</v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26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9877292</v>
      </c>
      <c r="C910" s="4" t="s">
        <v>2517</v>
      </c>
      <c r="D910" s="4" t="s">
        <v>2972</v>
      </c>
      <c r="E910" s="4" t="s">
        <v>3206</v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26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9877293</v>
      </c>
      <c r="C911" s="4" t="s">
        <v>2517</v>
      </c>
      <c r="D911" s="4" t="s">
        <v>2973</v>
      </c>
      <c r="E911" s="4" t="s">
        <v>3206</v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26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9877294</v>
      </c>
      <c r="C912" s="4" t="s">
        <v>2517</v>
      </c>
      <c r="D912" s="4" t="s">
        <v>2974</v>
      </c>
      <c r="E912" s="4" t="s">
        <v>3206</v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26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9877967</v>
      </c>
      <c r="C913" s="4" t="s">
        <v>2517</v>
      </c>
      <c r="D913" s="4" t="s">
        <v>2975</v>
      </c>
      <c r="E913" s="4" t="s">
        <v>3206</v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26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9877968</v>
      </c>
      <c r="C914" s="4" t="s">
        <v>2517</v>
      </c>
      <c r="D914" s="4" t="s">
        <v>2976</v>
      </c>
      <c r="E914" s="4" t="s">
        <v>3206</v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26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9877969</v>
      </c>
      <c r="C915" s="4" t="s">
        <v>2517</v>
      </c>
      <c r="D915" s="4" t="s">
        <v>2977</v>
      </c>
      <c r="E915" s="4" t="s">
        <v>3206</v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26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9877970</v>
      </c>
      <c r="C916" s="4" t="s">
        <v>2517</v>
      </c>
      <c r="D916" s="4" t="s">
        <v>2978</v>
      </c>
      <c r="E916" s="4" t="s">
        <v>3206</v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26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9877971</v>
      </c>
      <c r="C917" s="4" t="s">
        <v>2517</v>
      </c>
      <c r="D917" s="4" t="s">
        <v>2979</v>
      </c>
      <c r="E917" s="4" t="s">
        <v>3206</v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26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9877972</v>
      </c>
      <c r="C918" s="4" t="s">
        <v>2517</v>
      </c>
      <c r="D918" s="4" t="s">
        <v>2980</v>
      </c>
      <c r="E918" s="4" t="s">
        <v>3206</v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26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25210403</v>
      </c>
      <c r="C919" s="4" t="s">
        <v>2606</v>
      </c>
      <c r="D919" s="4" t="s">
        <v>448</v>
      </c>
      <c r="E919" s="4" t="s">
        <v>3174</v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29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16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25210399</v>
      </c>
      <c r="C920" s="4" t="s">
        <v>2719</v>
      </c>
      <c r="D920" s="4" t="s">
        <v>448</v>
      </c>
      <c r="E920" s="4" t="s">
        <v>3174</v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25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16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25210367</v>
      </c>
      <c r="C921" s="4" t="s">
        <v>2676</v>
      </c>
      <c r="D921" s="4" t="s">
        <v>448</v>
      </c>
      <c r="E921" s="4" t="s">
        <v>3177</v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21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17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25210822</v>
      </c>
      <c r="C922" s="4" t="s">
        <v>2676</v>
      </c>
      <c r="D922" s="4" t="s">
        <v>448</v>
      </c>
      <c r="E922" s="4" t="s">
        <v>2881</v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21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4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29601043</v>
      </c>
      <c r="C923" s="4" t="s">
        <v>2651</v>
      </c>
      <c r="D923" s="4" t="s">
        <v>448</v>
      </c>
      <c r="E923" s="4" t="s">
        <v>2881</v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29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27762193</v>
      </c>
      <c r="C924" s="4" t="s">
        <v>2734</v>
      </c>
      <c r="D924" s="4" t="s">
        <v>448</v>
      </c>
      <c r="E924" s="4" t="s">
        <v>3065</v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18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10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25210721</v>
      </c>
      <c r="C925" s="4" t="s">
        <v>2618</v>
      </c>
      <c r="D925" s="4" t="s">
        <v>448</v>
      </c>
      <c r="E925" s="4" t="s">
        <v>3035</v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28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7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27765751</v>
      </c>
      <c r="C926" s="4" t="s">
        <v>2748</v>
      </c>
      <c r="D926" s="4" t="s">
        <v>448</v>
      </c>
      <c r="E926" s="4" t="s">
        <v>3035</v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19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25210605</v>
      </c>
      <c r="C927" s="4" t="s">
        <v>2739</v>
      </c>
      <c r="D927" s="4" t="s">
        <v>448</v>
      </c>
      <c r="E927" s="4" t="s">
        <v>3065</v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19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10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25210334</v>
      </c>
      <c r="C928" s="4" t="s">
        <v>2663</v>
      </c>
      <c r="D928" s="4" t="s">
        <v>448</v>
      </c>
      <c r="E928" s="4" t="s">
        <v>3194</v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18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25210324</v>
      </c>
      <c r="C929" s="4" t="s">
        <v>2694</v>
      </c>
      <c r="D929" s="4" t="s">
        <v>448</v>
      </c>
      <c r="E929" s="4" t="s">
        <v>3194</v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22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18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25801931</v>
      </c>
      <c r="C930" s="4" t="s">
        <v>2766</v>
      </c>
      <c r="D930" s="4" t="s">
        <v>448</v>
      </c>
      <c r="E930" s="4" t="s">
        <v>3176</v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36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3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9215888</v>
      </c>
      <c r="C931" s="4" t="s">
        <v>2766</v>
      </c>
      <c r="D931" s="4" t="s">
        <v>3207</v>
      </c>
      <c r="E931" s="4" t="s">
        <v>3176</v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36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3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9215889</v>
      </c>
      <c r="C932" s="4" t="s">
        <v>2766</v>
      </c>
      <c r="D932" s="4" t="s">
        <v>2509</v>
      </c>
      <c r="E932" s="4" t="s">
        <v>3176</v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36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3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9215890</v>
      </c>
      <c r="C933" s="4" t="s">
        <v>2766</v>
      </c>
      <c r="D933" s="4" t="s">
        <v>445</v>
      </c>
      <c r="E933" s="4" t="s">
        <v>3176</v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36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3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9215891</v>
      </c>
      <c r="C934" s="4" t="s">
        <v>2766</v>
      </c>
      <c r="D934" s="4" t="s">
        <v>3208</v>
      </c>
      <c r="E934" s="4" t="s">
        <v>3176</v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36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3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9215892</v>
      </c>
      <c r="C935" s="4" t="s">
        <v>2766</v>
      </c>
      <c r="D935" s="4" t="s">
        <v>3209</v>
      </c>
      <c r="E935" s="4" t="s">
        <v>3176</v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36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25210288</v>
      </c>
      <c r="C936" s="4" t="s">
        <v>169</v>
      </c>
      <c r="D936" s="4" t="s">
        <v>448</v>
      </c>
      <c r="E936" s="4" t="s">
        <v>3195</v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18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19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25807619</v>
      </c>
      <c r="C937" s="4" t="s">
        <v>2757</v>
      </c>
      <c r="D937" s="4" t="s">
        <v>448</v>
      </c>
      <c r="E937" s="4" t="s">
        <v>3083</v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30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3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27769295</v>
      </c>
      <c r="C938" s="4" t="s">
        <v>2769</v>
      </c>
      <c r="D938" s="4" t="s">
        <v>448</v>
      </c>
      <c r="E938" s="4" t="s">
        <v>3083</v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23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3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27769018</v>
      </c>
      <c r="C939" s="4" t="s">
        <v>2772</v>
      </c>
      <c r="D939" s="4" t="s">
        <v>448</v>
      </c>
      <c r="E939" s="4" t="s">
        <v>2469</v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17</v>
      </c>
      <c r="N939" s="2" t="str">
        <f aca="false">IF(E939="","",IF(ISNUMBER(SEARCH("SUBSOLO",E939)),IFERROR(-VALUE(LEFT(E939,FIND("º",SUBSTITUTE(E939,"°","º"))-1)),-1),IF(LEFT(E939,6)="TÉRREO",0,IFERROR(VALUE(LEFT(E939,FIND("º",SUBSTITUTE(E939,"°","º"))-1)),""))))</f>
        <v/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25210673</v>
      </c>
      <c r="C940" s="4" t="s">
        <v>169</v>
      </c>
      <c r="D940" s="4" t="s">
        <v>448</v>
      </c>
      <c r="E940" s="4" t="s">
        <v>3041</v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18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8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25210789</v>
      </c>
      <c r="C941" s="4" t="s">
        <v>2663</v>
      </c>
      <c r="D941" s="4" t="s">
        <v>448</v>
      </c>
      <c r="E941" s="4" t="s">
        <v>3024</v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21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5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25210779</v>
      </c>
      <c r="C942" s="4" t="s">
        <v>2694</v>
      </c>
      <c r="D942" s="4" t="s">
        <v>448</v>
      </c>
      <c r="E942" s="4" t="s">
        <v>3024</v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22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5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25210582</v>
      </c>
      <c r="C943" s="4" t="s">
        <v>2731</v>
      </c>
      <c r="D943" s="4" t="s">
        <v>448</v>
      </c>
      <c r="E943" s="4" t="s">
        <v>3084</v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19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11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25210362</v>
      </c>
      <c r="C944" s="4" t="s">
        <v>2697</v>
      </c>
      <c r="D944" s="4" t="s">
        <v>448</v>
      </c>
      <c r="E944" s="4" t="s">
        <v>3177</v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25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17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29601291</v>
      </c>
      <c r="C945" s="4" t="s">
        <v>2713</v>
      </c>
      <c r="D945" s="4" t="s">
        <v>448</v>
      </c>
      <c r="E945" s="4" t="s">
        <v>3177</v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18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17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25210760</v>
      </c>
      <c r="C946" s="4" t="s">
        <v>2775</v>
      </c>
      <c r="D946" s="4" t="s">
        <v>448</v>
      </c>
      <c r="E946" s="4" t="s">
        <v>3034</v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30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6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27769242</v>
      </c>
      <c r="C947" s="4" t="s">
        <v>2701</v>
      </c>
      <c r="D947" s="4" t="s">
        <v>448</v>
      </c>
      <c r="E947" s="4" t="s">
        <v>3194</v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20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18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22139739</v>
      </c>
      <c r="C948" s="4" t="s">
        <v>2517</v>
      </c>
      <c r="D948" s="4" t="s">
        <v>448</v>
      </c>
      <c r="E948" s="4" t="s">
        <v>3210</v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27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9877300</v>
      </c>
      <c r="C949" s="4" t="s">
        <v>2517</v>
      </c>
      <c r="D949" s="4" t="s">
        <v>2972</v>
      </c>
      <c r="E949" s="4" t="s">
        <v>3210</v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27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9877301</v>
      </c>
      <c r="C950" s="4" t="s">
        <v>2517</v>
      </c>
      <c r="D950" s="4" t="s">
        <v>2973</v>
      </c>
      <c r="E950" s="4" t="s">
        <v>3210</v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9877302</v>
      </c>
      <c r="C951" s="4" t="s">
        <v>2517</v>
      </c>
      <c r="D951" s="4" t="s">
        <v>2974</v>
      </c>
      <c r="E951" s="4" t="s">
        <v>3210</v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27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9877973</v>
      </c>
      <c r="C952" s="4" t="s">
        <v>2517</v>
      </c>
      <c r="D952" s="4" t="s">
        <v>2975</v>
      </c>
      <c r="E952" s="4" t="s">
        <v>3210</v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27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9877974</v>
      </c>
      <c r="C953" s="4" t="s">
        <v>2517</v>
      </c>
      <c r="D953" s="4" t="s">
        <v>2976</v>
      </c>
      <c r="E953" s="4" t="s">
        <v>3210</v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27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9877975</v>
      </c>
      <c r="C954" s="4" t="s">
        <v>2517</v>
      </c>
      <c r="D954" s="4" t="s">
        <v>2977</v>
      </c>
      <c r="E954" s="4" t="s">
        <v>3210</v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27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9877976</v>
      </c>
      <c r="C955" s="4" t="s">
        <v>2517</v>
      </c>
      <c r="D955" s="4" t="s">
        <v>2978</v>
      </c>
      <c r="E955" s="4" t="s">
        <v>3210</v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27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9877977</v>
      </c>
      <c r="C956" s="4" t="s">
        <v>2517</v>
      </c>
      <c r="D956" s="4" t="s">
        <v>2979</v>
      </c>
      <c r="E956" s="4" t="s">
        <v>3210</v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27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9877978</v>
      </c>
      <c r="C957" s="4" t="s">
        <v>2517</v>
      </c>
      <c r="D957" s="4" t="s">
        <v>2980</v>
      </c>
      <c r="E957" s="4" t="s">
        <v>3210</v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27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25210821</v>
      </c>
      <c r="C958" s="4" t="s">
        <v>2673</v>
      </c>
      <c r="D958" s="4" t="s">
        <v>448</v>
      </c>
      <c r="E958" s="4" t="s">
        <v>2881</v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21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4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25210820</v>
      </c>
      <c r="C959" s="4" t="s">
        <v>2654</v>
      </c>
      <c r="D959" s="4" t="s">
        <v>448</v>
      </c>
      <c r="E959" s="4" t="s">
        <v>2881</v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20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4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33276730</v>
      </c>
      <c r="C960" s="4" t="s">
        <v>2612</v>
      </c>
      <c r="D960" s="4" t="s">
        <v>448</v>
      </c>
      <c r="E960" s="4" t="s">
        <v>2881</v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4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25799893</v>
      </c>
      <c r="C961" s="4" t="s">
        <v>2754</v>
      </c>
      <c r="D961" s="4" t="s">
        <v>448</v>
      </c>
      <c r="E961" s="4" t="s">
        <v>3054</v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20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3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25210616</v>
      </c>
      <c r="C962" s="4" t="s">
        <v>2618</v>
      </c>
      <c r="D962" s="4" t="s">
        <v>448</v>
      </c>
      <c r="E962" s="4" t="s">
        <v>3065</v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28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10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27765754</v>
      </c>
      <c r="C963" s="4" t="s">
        <v>2748</v>
      </c>
      <c r="D963" s="4" t="s">
        <v>448</v>
      </c>
      <c r="E963" s="4" t="s">
        <v>3065</v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19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10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25210332</v>
      </c>
      <c r="C964" s="4" t="s">
        <v>2676</v>
      </c>
      <c r="D964" s="4" t="s">
        <v>448</v>
      </c>
      <c r="E964" s="4" t="s">
        <v>3194</v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21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18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29601300</v>
      </c>
      <c r="C965" s="4" t="s">
        <v>2651</v>
      </c>
      <c r="D965" s="4" t="s">
        <v>448</v>
      </c>
      <c r="E965" s="4" t="s">
        <v>3194</v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29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18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33276107</v>
      </c>
      <c r="C966" s="4" t="s">
        <v>2760</v>
      </c>
      <c r="D966" s="4" t="s">
        <v>448</v>
      </c>
      <c r="E966" s="4" t="s">
        <v>3035</v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23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7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33278914</v>
      </c>
      <c r="C967" s="4" t="s">
        <v>2634</v>
      </c>
      <c r="D967" s="4" t="s">
        <v>448</v>
      </c>
      <c r="E967" s="4" t="s">
        <v>3035</v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20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7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27769229</v>
      </c>
      <c r="C968" s="4" t="s">
        <v>2701</v>
      </c>
      <c r="D968" s="4" t="s">
        <v>448</v>
      </c>
      <c r="E968" s="4" t="s">
        <v>3024</v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20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25799862</v>
      </c>
      <c r="C969" s="4" t="s">
        <v>2778</v>
      </c>
      <c r="D969" s="4" t="s">
        <v>448</v>
      </c>
      <c r="E969" s="4" t="s">
        <v>3056</v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3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25210398</v>
      </c>
      <c r="C970" s="4" t="s">
        <v>2691</v>
      </c>
      <c r="D970" s="4" t="s">
        <v>448</v>
      </c>
      <c r="E970" s="4" t="s">
        <v>3174</v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21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25210787</v>
      </c>
      <c r="C971" s="4" t="s">
        <v>2676</v>
      </c>
      <c r="D971" s="4" t="s">
        <v>448</v>
      </c>
      <c r="E971" s="4" t="s">
        <v>3024</v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21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5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29601044</v>
      </c>
      <c r="C972" s="4" t="s">
        <v>2651</v>
      </c>
      <c r="D972" s="4" t="s">
        <v>448</v>
      </c>
      <c r="E972" s="4" t="s">
        <v>3024</v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29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5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27762194</v>
      </c>
      <c r="C973" s="4" t="s">
        <v>2734</v>
      </c>
      <c r="D973" s="4" t="s">
        <v>448</v>
      </c>
      <c r="E973" s="4" t="s">
        <v>3084</v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18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11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25210368</v>
      </c>
      <c r="C974" s="4" t="s">
        <v>2606</v>
      </c>
      <c r="D974" s="4" t="s">
        <v>448</v>
      </c>
      <c r="E974" s="4" t="s">
        <v>3177</v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29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17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25210364</v>
      </c>
      <c r="C975" s="4" t="s">
        <v>2719</v>
      </c>
      <c r="D975" s="4" t="s">
        <v>448</v>
      </c>
      <c r="E975" s="4" t="s">
        <v>3177</v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25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17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25210570</v>
      </c>
      <c r="C976" s="4" t="s">
        <v>2739</v>
      </c>
      <c r="D976" s="4" t="s">
        <v>448</v>
      </c>
      <c r="E976" s="4" t="s">
        <v>3084</v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19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11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25210739</v>
      </c>
      <c r="C977" s="4" t="s">
        <v>2781</v>
      </c>
      <c r="D977" s="4" t="s">
        <v>448</v>
      </c>
      <c r="E977" s="4" t="s">
        <v>3034</v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30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6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25210817</v>
      </c>
      <c r="C978" s="4" t="s">
        <v>2697</v>
      </c>
      <c r="D978" s="4" t="s">
        <v>448</v>
      </c>
      <c r="E978" s="4" t="s">
        <v>2881</v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25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4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29601042</v>
      </c>
      <c r="C979" s="4" t="s">
        <v>2713</v>
      </c>
      <c r="D979" s="4" t="s">
        <v>448</v>
      </c>
      <c r="E979" s="4" t="s">
        <v>2881</v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18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4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43846656</v>
      </c>
      <c r="C980" s="4" t="s">
        <v>2600</v>
      </c>
      <c r="D980" s="4" t="s">
        <v>448</v>
      </c>
      <c r="E980" s="4" t="s">
        <v>3197</v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18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20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25210331</v>
      </c>
      <c r="C981" s="4" t="s">
        <v>2673</v>
      </c>
      <c r="D981" s="4" t="s">
        <v>448</v>
      </c>
      <c r="E981" s="4" t="s">
        <v>3194</v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21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18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25210330</v>
      </c>
      <c r="C982" s="4" t="s">
        <v>2654</v>
      </c>
      <c r="D982" s="4" t="s">
        <v>448</v>
      </c>
      <c r="E982" s="4" t="s">
        <v>3194</v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20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18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33276744</v>
      </c>
      <c r="C983" s="4" t="s">
        <v>2612</v>
      </c>
      <c r="D983" s="4" t="s">
        <v>448</v>
      </c>
      <c r="E983" s="4" t="s">
        <v>3194</v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18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22139740</v>
      </c>
      <c r="C984" s="4" t="s">
        <v>2517</v>
      </c>
      <c r="D984" s="4" t="s">
        <v>448</v>
      </c>
      <c r="E984" s="4" t="s">
        <v>3211</v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28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9877308</v>
      </c>
      <c r="C985" s="4" t="s">
        <v>2517</v>
      </c>
      <c r="D985" s="4" t="s">
        <v>2972</v>
      </c>
      <c r="E985" s="4" t="s">
        <v>3211</v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28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9877309</v>
      </c>
      <c r="C986" s="4" t="s">
        <v>2517</v>
      </c>
      <c r="D986" s="4" t="s">
        <v>2973</v>
      </c>
      <c r="E986" s="4" t="s">
        <v>3211</v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28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9877310</v>
      </c>
      <c r="C987" s="4" t="s">
        <v>2517</v>
      </c>
      <c r="D987" s="4" t="s">
        <v>2974</v>
      </c>
      <c r="E987" s="4" t="s">
        <v>3211</v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28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9877992</v>
      </c>
      <c r="C988" s="4" t="s">
        <v>2517</v>
      </c>
      <c r="D988" s="4" t="s">
        <v>2975</v>
      </c>
      <c r="E988" s="4" t="s">
        <v>3211</v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28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9877993</v>
      </c>
      <c r="C989" s="4" t="s">
        <v>2517</v>
      </c>
      <c r="D989" s="4" t="s">
        <v>2976</v>
      </c>
      <c r="E989" s="4" t="s">
        <v>3211</v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28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9877994</v>
      </c>
      <c r="C990" s="4" t="s">
        <v>2517</v>
      </c>
      <c r="D990" s="4" t="s">
        <v>2977</v>
      </c>
      <c r="E990" s="4" t="s">
        <v>3211</v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28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9877995</v>
      </c>
      <c r="C991" s="4" t="s">
        <v>2517</v>
      </c>
      <c r="D991" s="4" t="s">
        <v>2978</v>
      </c>
      <c r="E991" s="4" t="s">
        <v>3211</v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28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9877996</v>
      </c>
      <c r="C992" s="4" t="s">
        <v>2517</v>
      </c>
      <c r="D992" s="4" t="s">
        <v>2979</v>
      </c>
      <c r="E992" s="4" t="s">
        <v>3211</v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28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9877997</v>
      </c>
      <c r="C993" s="4" t="s">
        <v>2517</v>
      </c>
      <c r="D993" s="4" t="s">
        <v>2980</v>
      </c>
      <c r="E993" s="4" t="s">
        <v>3211</v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28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25210711</v>
      </c>
      <c r="C994" s="4" t="s">
        <v>2757</v>
      </c>
      <c r="D994" s="4" t="s">
        <v>448</v>
      </c>
      <c r="E994" s="4" t="s">
        <v>3035</v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30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7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25210638</v>
      </c>
      <c r="C995" s="4" t="s">
        <v>169</v>
      </c>
      <c r="D995" s="4" t="s">
        <v>448</v>
      </c>
      <c r="E995" s="4" t="s">
        <v>3055</v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18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9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33276110</v>
      </c>
      <c r="C996" s="4" t="s">
        <v>2760</v>
      </c>
      <c r="D996" s="4" t="s">
        <v>448</v>
      </c>
      <c r="E996" s="4" t="s">
        <v>3065</v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23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10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33278917</v>
      </c>
      <c r="C997" s="4" t="s">
        <v>2634</v>
      </c>
      <c r="D997" s="4" t="s">
        <v>448</v>
      </c>
      <c r="E997" s="4" t="s">
        <v>3065</v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20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10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25210684</v>
      </c>
      <c r="C998" s="4" t="s">
        <v>2663</v>
      </c>
      <c r="D998" s="4" t="s">
        <v>448</v>
      </c>
      <c r="E998" s="4" t="s">
        <v>3041</v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21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8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25210674</v>
      </c>
      <c r="C999" s="4" t="s">
        <v>2694</v>
      </c>
      <c r="D999" s="4" t="s">
        <v>448</v>
      </c>
      <c r="E999" s="4" t="s">
        <v>3041</v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22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8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25210407</v>
      </c>
      <c r="C1000" s="4" t="s">
        <v>2731</v>
      </c>
      <c r="D1000" s="4" t="s">
        <v>448</v>
      </c>
      <c r="E1000" s="4" t="s">
        <v>3174</v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19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16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25210299</v>
      </c>
      <c r="C1001" s="4" t="s">
        <v>2663</v>
      </c>
      <c r="D1001" s="4" t="s">
        <v>448</v>
      </c>
      <c r="E1001" s="4" t="s">
        <v>3195</v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21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19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25210253</v>
      </c>
      <c r="C1002" s="4" t="s">
        <v>169</v>
      </c>
      <c r="D1002" s="4" t="s">
        <v>448</v>
      </c>
      <c r="E1002" s="4" t="s">
        <v>3197</v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18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20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43846657</v>
      </c>
      <c r="C1003" s="4" t="s">
        <v>2600</v>
      </c>
      <c r="D1003" s="4" t="s">
        <v>448</v>
      </c>
      <c r="E1003" s="4" t="s">
        <v>3200</v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18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21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25210786</v>
      </c>
      <c r="C1004" s="4" t="s">
        <v>2673</v>
      </c>
      <c r="D1004" s="4" t="s">
        <v>448</v>
      </c>
      <c r="E1004" s="4" t="s">
        <v>3024</v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21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5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25210785</v>
      </c>
      <c r="C1005" s="4" t="s">
        <v>2654</v>
      </c>
      <c r="D1005" s="4" t="s">
        <v>448</v>
      </c>
      <c r="E1005" s="4" t="s">
        <v>3024</v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20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33276731</v>
      </c>
      <c r="C1006" s="4" t="s">
        <v>2612</v>
      </c>
      <c r="D1006" s="4" t="s">
        <v>448</v>
      </c>
      <c r="E1006" s="4" t="s">
        <v>3024</v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20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27769886</v>
      </c>
      <c r="C1007" s="4" t="s">
        <v>2769</v>
      </c>
      <c r="D1007" s="4" t="s">
        <v>448</v>
      </c>
      <c r="E1007" s="4" t="s">
        <v>3054</v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23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3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25210581</v>
      </c>
      <c r="C1008" s="4" t="s">
        <v>2618</v>
      </c>
      <c r="D1008" s="4" t="s">
        <v>448</v>
      </c>
      <c r="E1008" s="4" t="s">
        <v>3084</v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28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11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27765755</v>
      </c>
      <c r="C1009" s="4" t="s">
        <v>2748</v>
      </c>
      <c r="D1009" s="4" t="s">
        <v>448</v>
      </c>
      <c r="E1009" s="4" t="s">
        <v>3084</v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19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11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25807602</v>
      </c>
      <c r="C1010" s="4" t="s">
        <v>2775</v>
      </c>
      <c r="D1010" s="4" t="s">
        <v>448</v>
      </c>
      <c r="E1010" s="4" t="s">
        <v>3083</v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30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3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25807655</v>
      </c>
      <c r="C1011" s="4" t="s">
        <v>2660</v>
      </c>
      <c r="D1011" s="4" t="s">
        <v>448</v>
      </c>
      <c r="E1011" s="4" t="s">
        <v>3083</v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23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3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25210823</v>
      </c>
      <c r="C1012" s="4" t="s">
        <v>2606</v>
      </c>
      <c r="D1012" s="4" t="s">
        <v>448</v>
      </c>
      <c r="E1012" s="4" t="s">
        <v>2881</v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29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4</v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25210819</v>
      </c>
      <c r="C1013" s="4" t="s">
        <v>2719</v>
      </c>
      <c r="D1013" s="4" t="s">
        <v>448</v>
      </c>
      <c r="E1013" s="4" t="s">
        <v>2881</v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25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4</v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25210740</v>
      </c>
      <c r="C1014" s="4" t="s">
        <v>2754</v>
      </c>
      <c r="D1014" s="4" t="s">
        <v>448</v>
      </c>
      <c r="E1014" s="4" t="s">
        <v>3034</v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6</v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25210771</v>
      </c>
      <c r="C1015" s="4" t="s">
        <v>2783</v>
      </c>
      <c r="D1015" s="4" t="s">
        <v>448</v>
      </c>
      <c r="E1015" s="4" t="s">
        <v>3034</v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23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6</v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27769232</v>
      </c>
      <c r="C1016" s="4" t="s">
        <v>2701</v>
      </c>
      <c r="D1016" s="4" t="s">
        <v>448</v>
      </c>
      <c r="E1016" s="4" t="s">
        <v>3041</v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8</v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25210327</v>
      </c>
      <c r="C1017" s="4" t="s">
        <v>2697</v>
      </c>
      <c r="D1017" s="4" t="s">
        <v>448</v>
      </c>
      <c r="E1017" s="4" t="s">
        <v>3194</v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25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18</v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29601290</v>
      </c>
      <c r="C1018" s="4" t="s">
        <v>2713</v>
      </c>
      <c r="D1018" s="4" t="s">
        <v>448</v>
      </c>
      <c r="E1018" s="4" t="s">
        <v>3194</v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18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18</v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27769243</v>
      </c>
      <c r="C1019" s="4" t="s">
        <v>2701</v>
      </c>
      <c r="D1019" s="4" t="s">
        <v>448</v>
      </c>
      <c r="E1019" s="4" t="s">
        <v>3195</v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20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19</v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43846658</v>
      </c>
      <c r="C1020" s="4" t="s">
        <v>2600</v>
      </c>
      <c r="D1020" s="4" t="s">
        <v>448</v>
      </c>
      <c r="E1020" s="4" t="s">
        <v>3201</v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18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22</v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25210725</v>
      </c>
      <c r="C1021" s="4" t="s">
        <v>2775</v>
      </c>
      <c r="D1021" s="4" t="s">
        <v>448</v>
      </c>
      <c r="E1021" s="4" t="s">
        <v>3035</v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30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7</v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25210682</v>
      </c>
      <c r="C1022" s="4" t="s">
        <v>2676</v>
      </c>
      <c r="D1022" s="4" t="s">
        <v>448</v>
      </c>
      <c r="E1022" s="4" t="s">
        <v>3041</v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8</v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29601059</v>
      </c>
      <c r="C1023" s="4" t="s">
        <v>2651</v>
      </c>
      <c r="D1023" s="4" t="s">
        <v>448</v>
      </c>
      <c r="E1023" s="4" t="s">
        <v>3041</v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29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8</v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25210606</v>
      </c>
      <c r="C1024" s="4" t="s">
        <v>2757</v>
      </c>
      <c r="D1024" s="4" t="s">
        <v>448</v>
      </c>
      <c r="E1024" s="4" t="s">
        <v>3065</v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30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10</v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25210363</v>
      </c>
      <c r="C1025" s="4" t="s">
        <v>2691</v>
      </c>
      <c r="D1025" s="4" t="s">
        <v>448</v>
      </c>
      <c r="E1025" s="4" t="s">
        <v>3177</v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21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17</v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22139741</v>
      </c>
      <c r="C1026" s="4" t="s">
        <v>2517</v>
      </c>
      <c r="D1026" s="4" t="s">
        <v>448</v>
      </c>
      <c r="E1026" s="4" t="s">
        <v>3212</v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17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29</v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9877316</v>
      </c>
      <c r="C1027" s="4" t="s">
        <v>2517</v>
      </c>
      <c r="D1027" s="4" t="s">
        <v>2972</v>
      </c>
      <c r="E1027" s="4" t="s">
        <v>3212</v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17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29</v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9877317</v>
      </c>
      <c r="C1028" s="4" t="s">
        <v>2517</v>
      </c>
      <c r="D1028" s="4" t="s">
        <v>2973</v>
      </c>
      <c r="E1028" s="4" t="s">
        <v>3212</v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17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29</v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9877318</v>
      </c>
      <c r="C1029" s="4" t="s">
        <v>2517</v>
      </c>
      <c r="D1029" s="4" t="s">
        <v>2974</v>
      </c>
      <c r="E1029" s="4" t="s">
        <v>3212</v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17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29</v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9877998</v>
      </c>
      <c r="C1030" s="4" t="s">
        <v>2517</v>
      </c>
      <c r="D1030" s="4" t="s">
        <v>2975</v>
      </c>
      <c r="E1030" s="4" t="s">
        <v>3212</v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17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29</v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9877999</v>
      </c>
      <c r="C1031" s="4" t="s">
        <v>2517</v>
      </c>
      <c r="D1031" s="4" t="s">
        <v>2976</v>
      </c>
      <c r="E1031" s="4" t="s">
        <v>3212</v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17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29</v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9878000</v>
      </c>
      <c r="C1032" s="4" t="s">
        <v>2517</v>
      </c>
      <c r="D1032" s="4" t="s">
        <v>2977</v>
      </c>
      <c r="E1032" s="4" t="s">
        <v>3212</v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17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29</v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9878001</v>
      </c>
      <c r="C1033" s="4" t="s">
        <v>2517</v>
      </c>
      <c r="D1033" s="4" t="s">
        <v>2978</v>
      </c>
      <c r="E1033" s="4" t="s">
        <v>3212</v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17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29</v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9878002</v>
      </c>
      <c r="C1034" s="4" t="s">
        <v>2517</v>
      </c>
      <c r="D1034" s="4" t="s">
        <v>2979</v>
      </c>
      <c r="E1034" s="4" t="s">
        <v>3212</v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17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29</v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9878003</v>
      </c>
      <c r="C1035" s="4" t="s">
        <v>2517</v>
      </c>
      <c r="D1035" s="4" t="s">
        <v>2980</v>
      </c>
      <c r="E1035" s="4" t="s">
        <v>3212</v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29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27762199</v>
      </c>
      <c r="C1036" s="4" t="s">
        <v>2734</v>
      </c>
      <c r="D1036" s="4" t="s">
        <v>448</v>
      </c>
      <c r="E1036" s="4" t="s">
        <v>3174</v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18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16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25210297</v>
      </c>
      <c r="C1037" s="4" t="s">
        <v>2676</v>
      </c>
      <c r="D1037" s="4" t="s">
        <v>448</v>
      </c>
      <c r="E1037" s="4" t="s">
        <v>3195</v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21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19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29601301</v>
      </c>
      <c r="C1038" s="4" t="s">
        <v>2651</v>
      </c>
      <c r="D1038" s="4" t="s">
        <v>448</v>
      </c>
      <c r="E1038" s="4" t="s">
        <v>3195</v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29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19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25210395</v>
      </c>
      <c r="C1039" s="4" t="s">
        <v>2739</v>
      </c>
      <c r="D1039" s="4" t="s">
        <v>448</v>
      </c>
      <c r="E1039" s="4" t="s">
        <v>3174</v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19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16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25210289</v>
      </c>
      <c r="C1040" s="4" t="s">
        <v>2694</v>
      </c>
      <c r="D1040" s="4" t="s">
        <v>448</v>
      </c>
      <c r="E1040" s="4" t="s">
        <v>3195</v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22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19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25210782</v>
      </c>
      <c r="C1041" s="4" t="s">
        <v>2697</v>
      </c>
      <c r="D1041" s="4" t="s">
        <v>448</v>
      </c>
      <c r="E1041" s="4" t="s">
        <v>3024</v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25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5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29601045</v>
      </c>
      <c r="C1042" s="4" t="s">
        <v>2713</v>
      </c>
      <c r="D1042" s="4" t="s">
        <v>448</v>
      </c>
      <c r="E1042" s="4" t="s">
        <v>3024</v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18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5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43846659</v>
      </c>
      <c r="C1043" s="4" t="s">
        <v>2600</v>
      </c>
      <c r="D1043" s="4" t="s">
        <v>448</v>
      </c>
      <c r="E1043" s="4" t="s">
        <v>3202</v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18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23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25799914</v>
      </c>
      <c r="C1044" s="4" t="s">
        <v>2660</v>
      </c>
      <c r="D1044" s="4" t="s">
        <v>448</v>
      </c>
      <c r="E1044" s="4" t="s">
        <v>3056</v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23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3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25799895</v>
      </c>
      <c r="C1045" s="4" t="s">
        <v>215</v>
      </c>
      <c r="D1045" s="4" t="s">
        <v>448</v>
      </c>
      <c r="E1045" s="4" t="s">
        <v>3054</v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33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3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33276111</v>
      </c>
      <c r="C1046" s="4" t="s">
        <v>2760</v>
      </c>
      <c r="D1046" s="4" t="s">
        <v>448</v>
      </c>
      <c r="E1046" s="4" t="s">
        <v>3084</v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23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11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33278918</v>
      </c>
      <c r="C1047" s="4" t="s">
        <v>2634</v>
      </c>
      <c r="D1047" s="4" t="s">
        <v>448</v>
      </c>
      <c r="E1047" s="4" t="s">
        <v>3084</v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20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11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25210649</v>
      </c>
      <c r="C1048" s="4" t="s">
        <v>2663</v>
      </c>
      <c r="D1048" s="4" t="s">
        <v>448</v>
      </c>
      <c r="E1048" s="4" t="s">
        <v>3055</v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21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9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25210639</v>
      </c>
      <c r="C1049" s="4" t="s">
        <v>2694</v>
      </c>
      <c r="D1049" s="4" t="s">
        <v>448</v>
      </c>
      <c r="E1049" s="4" t="s">
        <v>3055</v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22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9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25210333</v>
      </c>
      <c r="C1050" s="4" t="s">
        <v>2606</v>
      </c>
      <c r="D1050" s="4" t="s">
        <v>448</v>
      </c>
      <c r="E1050" s="4" t="s">
        <v>3194</v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29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18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25210329</v>
      </c>
      <c r="C1051" s="4" t="s">
        <v>2719</v>
      </c>
      <c r="D1051" s="4" t="s">
        <v>448</v>
      </c>
      <c r="E1051" s="4" t="s">
        <v>3194</v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25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18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25731724</v>
      </c>
      <c r="C1052" s="4" t="s">
        <v>2786</v>
      </c>
      <c r="D1052" s="4" t="s">
        <v>448</v>
      </c>
      <c r="E1052" s="4" t="s">
        <v>3191</v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32</v>
      </c>
      <c r="N1052" s="2" t="str">
        <f aca="false"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25210218</v>
      </c>
      <c r="C1053" s="4" t="s">
        <v>169</v>
      </c>
      <c r="D1053" s="4" t="s">
        <v>448</v>
      </c>
      <c r="E1053" s="4" t="s">
        <v>3200</v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18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21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43846660</v>
      </c>
      <c r="C1054" s="4" t="s">
        <v>2600</v>
      </c>
      <c r="D1054" s="4" t="s">
        <v>448</v>
      </c>
      <c r="E1054" s="4" t="s">
        <v>3203</v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18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24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25210681</v>
      </c>
      <c r="C1055" s="4" t="s">
        <v>2673</v>
      </c>
      <c r="D1055" s="4" t="s">
        <v>448</v>
      </c>
      <c r="E1055" s="4" t="s">
        <v>3041</v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21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8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25210680</v>
      </c>
      <c r="C1056" s="4" t="s">
        <v>2654</v>
      </c>
      <c r="D1056" s="4" t="s">
        <v>448</v>
      </c>
      <c r="E1056" s="4" t="s">
        <v>3041</v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20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8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33276734</v>
      </c>
      <c r="C1057" s="4" t="s">
        <v>2612</v>
      </c>
      <c r="D1057" s="4" t="s">
        <v>448</v>
      </c>
      <c r="E1057" s="4" t="s">
        <v>3041</v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20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8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25210372</v>
      </c>
      <c r="C1058" s="4" t="s">
        <v>2731</v>
      </c>
      <c r="D1058" s="4" t="s">
        <v>448</v>
      </c>
      <c r="E1058" s="4" t="s">
        <v>3177</v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19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17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25210704</v>
      </c>
      <c r="C1059" s="4" t="s">
        <v>2781</v>
      </c>
      <c r="D1059" s="4" t="s">
        <v>448</v>
      </c>
      <c r="E1059" s="4" t="s">
        <v>3035</v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30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25210620</v>
      </c>
      <c r="C1060" s="4" t="s">
        <v>2775</v>
      </c>
      <c r="D1060" s="4" t="s">
        <v>448</v>
      </c>
      <c r="E1060" s="4" t="s">
        <v>3065</v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30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10</v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25210296</v>
      </c>
      <c r="C1061" s="4" t="s">
        <v>2673</v>
      </c>
      <c r="D1061" s="4" t="s">
        <v>448</v>
      </c>
      <c r="E1061" s="4" t="s">
        <v>3195</v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21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19</v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25210295</v>
      </c>
      <c r="C1062" s="4" t="s">
        <v>2654</v>
      </c>
      <c r="D1062" s="4" t="s">
        <v>448</v>
      </c>
      <c r="E1062" s="4" t="s">
        <v>3195</v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20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19</v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33276745</v>
      </c>
      <c r="C1063" s="4" t="s">
        <v>2612</v>
      </c>
      <c r="D1063" s="4" t="s">
        <v>448</v>
      </c>
      <c r="E1063" s="4" t="s">
        <v>3195</v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19</v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27765821</v>
      </c>
      <c r="C1064" s="4" t="s">
        <v>2788</v>
      </c>
      <c r="D1064" s="4" t="s">
        <v>448</v>
      </c>
      <c r="E1064" s="4" t="s">
        <v>2469</v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27765760</v>
      </c>
      <c r="C1065" s="4" t="s">
        <v>2748</v>
      </c>
      <c r="D1065" s="4" t="s">
        <v>448</v>
      </c>
      <c r="E1065" s="4" t="s">
        <v>3174</v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19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16</v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25210829</v>
      </c>
      <c r="C1066" s="4" t="s">
        <v>2790</v>
      </c>
      <c r="D1066" s="4" t="s">
        <v>448</v>
      </c>
      <c r="E1066" s="4" t="s">
        <v>2881</v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25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4</v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25210818</v>
      </c>
      <c r="C1067" s="4" t="s">
        <v>2691</v>
      </c>
      <c r="D1067" s="4" t="s">
        <v>448</v>
      </c>
      <c r="E1067" s="4" t="s">
        <v>2881</v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21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4</v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25210788</v>
      </c>
      <c r="C1068" s="4" t="s">
        <v>2606</v>
      </c>
      <c r="D1068" s="4" t="s">
        <v>448</v>
      </c>
      <c r="E1068" s="4" t="s">
        <v>3024</v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29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5</v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25210784</v>
      </c>
      <c r="C1069" s="4" t="s">
        <v>2719</v>
      </c>
      <c r="D1069" s="4" t="s">
        <v>448</v>
      </c>
      <c r="E1069" s="4" t="s">
        <v>3024</v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25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5</v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25210758</v>
      </c>
      <c r="C1070" s="4" t="s">
        <v>215</v>
      </c>
      <c r="D1070" s="4" t="s">
        <v>448</v>
      </c>
      <c r="E1070" s="4" t="s">
        <v>3034</v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33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6</v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27769233</v>
      </c>
      <c r="C1071" s="4" t="s">
        <v>2701</v>
      </c>
      <c r="D1071" s="4" t="s">
        <v>448</v>
      </c>
      <c r="E1071" s="4" t="s">
        <v>3055</v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20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9</v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25210264</v>
      </c>
      <c r="C1072" s="4" t="s">
        <v>2663</v>
      </c>
      <c r="D1072" s="4" t="s">
        <v>448</v>
      </c>
      <c r="E1072" s="4" t="s">
        <v>3197</v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21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20</v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43846661</v>
      </c>
      <c r="C1073" s="4" t="s">
        <v>2600</v>
      </c>
      <c r="D1073" s="4" t="s">
        <v>448</v>
      </c>
      <c r="E1073" s="4" t="s">
        <v>3205</v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18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25</v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25210571</v>
      </c>
      <c r="C1074" s="4" t="s">
        <v>2757</v>
      </c>
      <c r="D1074" s="4" t="s">
        <v>448</v>
      </c>
      <c r="E1074" s="4" t="s">
        <v>3084</v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30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11</v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25210647</v>
      </c>
      <c r="C1075" s="4" t="s">
        <v>2676</v>
      </c>
      <c r="D1075" s="4" t="s">
        <v>448</v>
      </c>
      <c r="E1075" s="4" t="s">
        <v>3055</v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21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9</v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29601061</v>
      </c>
      <c r="C1076" s="4" t="s">
        <v>2651</v>
      </c>
      <c r="D1076" s="4" t="s">
        <v>448</v>
      </c>
      <c r="E1076" s="4" t="s">
        <v>3055</v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29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9</v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25210544</v>
      </c>
      <c r="C1077" s="4" t="s">
        <v>2663</v>
      </c>
      <c r="D1077" s="4" t="s">
        <v>448</v>
      </c>
      <c r="E1077" s="4" t="s">
        <v>3104</v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12</v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25210534</v>
      </c>
      <c r="C1078" s="4" t="s">
        <v>2694</v>
      </c>
      <c r="D1078" s="4" t="s">
        <v>448</v>
      </c>
      <c r="E1078" s="4" t="s">
        <v>3104</v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22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12</v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25807552</v>
      </c>
      <c r="C1079" s="4" t="s">
        <v>2781</v>
      </c>
      <c r="D1079" s="4" t="s">
        <v>448</v>
      </c>
      <c r="E1079" s="4" t="s">
        <v>3083</v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30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3</v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25210677</v>
      </c>
      <c r="C1080" s="4" t="s">
        <v>2697</v>
      </c>
      <c r="D1080" s="4" t="s">
        <v>448</v>
      </c>
      <c r="E1080" s="4" t="s">
        <v>3041</v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8</v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29601051</v>
      </c>
      <c r="C1081" s="4" t="s">
        <v>2713</v>
      </c>
      <c r="D1081" s="4" t="s">
        <v>448</v>
      </c>
      <c r="E1081" s="4" t="s">
        <v>3041</v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18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8</v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27762200</v>
      </c>
      <c r="C1082" s="4" t="s">
        <v>2734</v>
      </c>
      <c r="D1082" s="4" t="s">
        <v>448</v>
      </c>
      <c r="E1082" s="4" t="s">
        <v>3177</v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18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17</v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27769244</v>
      </c>
      <c r="C1083" s="4" t="s">
        <v>2701</v>
      </c>
      <c r="D1083" s="4" t="s">
        <v>448</v>
      </c>
      <c r="E1083" s="4" t="s">
        <v>3197</v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20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20</v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43846662</v>
      </c>
      <c r="C1084" s="4" t="s">
        <v>2600</v>
      </c>
      <c r="D1084" s="4" t="s">
        <v>448</v>
      </c>
      <c r="E1084" s="4" t="s">
        <v>3206</v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18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26</v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25210360</v>
      </c>
      <c r="C1085" s="4" t="s">
        <v>2739</v>
      </c>
      <c r="D1085" s="4" t="s">
        <v>448</v>
      </c>
      <c r="E1085" s="4" t="s">
        <v>3177</v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19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17</v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25210292</v>
      </c>
      <c r="C1086" s="4" t="s">
        <v>2697</v>
      </c>
      <c r="D1086" s="4" t="s">
        <v>448</v>
      </c>
      <c r="E1086" s="4" t="s">
        <v>3195</v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25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19</v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29601289</v>
      </c>
      <c r="C1087" s="4" t="s">
        <v>2713</v>
      </c>
      <c r="D1087" s="4" t="s">
        <v>448</v>
      </c>
      <c r="E1087" s="4" t="s">
        <v>3195</v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18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19</v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25799861</v>
      </c>
      <c r="C1088" s="4" t="s">
        <v>2754</v>
      </c>
      <c r="D1088" s="4" t="s">
        <v>448</v>
      </c>
      <c r="E1088" s="4" t="s">
        <v>3056</v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20</v>
      </c>
      <c r="N1088" s="2" t="n">
        <f aca="false">IF(E1088="","",IF(ISNUMBER(SEARCH("SUBSOLO",E1088)),IFERROR(-VALUE(LEFT(E1088,FIND("º",SUBSTITUTE(E1088,"°","º"))-1)),-1),IF(LEFT(E1088,6)="TÉRREO",0,IFERROR(VALUE(LEFT(E1088,FIND("º",SUBSTITUTE(E1088,"°","º"))-1)),""))))</f>
        <v>3</v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25799970</v>
      </c>
      <c r="C1089" s="4" t="s">
        <v>2775</v>
      </c>
      <c r="D1089" s="4" t="s">
        <v>448</v>
      </c>
      <c r="E1089" s="4" t="s">
        <v>3057</v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30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3</v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25210705</v>
      </c>
      <c r="C1090" s="4" t="s">
        <v>2754</v>
      </c>
      <c r="D1090" s="4" t="s">
        <v>448</v>
      </c>
      <c r="E1090" s="4" t="s">
        <v>3035</v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20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7</v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25210736</v>
      </c>
      <c r="C1091" s="4" t="s">
        <v>2783</v>
      </c>
      <c r="D1091" s="4" t="s">
        <v>448</v>
      </c>
      <c r="E1091" s="4" t="s">
        <v>3035</v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23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7</v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25210599</v>
      </c>
      <c r="C1092" s="4" t="s">
        <v>2781</v>
      </c>
      <c r="D1092" s="4" t="s">
        <v>448</v>
      </c>
      <c r="E1092" s="4" t="s">
        <v>3065</v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10</v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25210463</v>
      </c>
      <c r="C1093" s="4" t="s">
        <v>169</v>
      </c>
      <c r="D1093" s="4" t="s">
        <v>448</v>
      </c>
      <c r="E1093" s="4" t="s">
        <v>3144</v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18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14</v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25210406</v>
      </c>
      <c r="C1094" s="4" t="s">
        <v>2618</v>
      </c>
      <c r="D1094" s="4" t="s">
        <v>448</v>
      </c>
      <c r="E1094" s="4" t="s">
        <v>3174</v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28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16</v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25752716</v>
      </c>
      <c r="C1095" s="4" t="s">
        <v>2793</v>
      </c>
      <c r="D1095" s="4" t="s">
        <v>448</v>
      </c>
      <c r="E1095" s="4" t="s">
        <v>187</v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24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9203176</v>
      </c>
      <c r="C1096" s="4" t="s">
        <v>2793</v>
      </c>
      <c r="D1096" s="4" t="s">
        <v>2818</v>
      </c>
      <c r="E1096" s="4" t="s">
        <v>187</v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24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9203177</v>
      </c>
      <c r="C1097" s="4" t="s">
        <v>2793</v>
      </c>
      <c r="D1097" s="4" t="s">
        <v>2853</v>
      </c>
      <c r="E1097" s="4" t="s">
        <v>187</v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24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9203178</v>
      </c>
      <c r="C1098" s="4" t="s">
        <v>2793</v>
      </c>
      <c r="D1098" s="4" t="s">
        <v>2889</v>
      </c>
      <c r="E1098" s="4" t="s">
        <v>187</v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24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25210827</v>
      </c>
      <c r="C1099" s="4" t="s">
        <v>2731</v>
      </c>
      <c r="D1099" s="4" t="s">
        <v>448</v>
      </c>
      <c r="E1099" s="4" t="s">
        <v>2881</v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19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4</v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27769236</v>
      </c>
      <c r="C1100" s="4" t="s">
        <v>2701</v>
      </c>
      <c r="D1100" s="4" t="s">
        <v>448</v>
      </c>
      <c r="E1100" s="4" t="s">
        <v>3104</v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20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12</v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25210262</v>
      </c>
      <c r="C1101" s="4" t="s">
        <v>2676</v>
      </c>
      <c r="D1101" s="4" t="s">
        <v>448</v>
      </c>
      <c r="E1101" s="4" t="s">
        <v>3197</v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21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20</v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29601302</v>
      </c>
      <c r="C1102" s="4" t="s">
        <v>2651</v>
      </c>
      <c r="D1102" s="4" t="s">
        <v>448</v>
      </c>
      <c r="E1102" s="4" t="s">
        <v>3197</v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29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20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30642088</v>
      </c>
      <c r="C1103" s="4" t="s">
        <v>2796</v>
      </c>
      <c r="D1103" s="4" t="s">
        <v>448</v>
      </c>
      <c r="E1103" s="4" t="s">
        <v>2472</v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21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25210328</v>
      </c>
      <c r="C1104" s="4" t="s">
        <v>2691</v>
      </c>
      <c r="D1104" s="4" t="s">
        <v>448</v>
      </c>
      <c r="E1104" s="4" t="s">
        <v>3194</v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21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18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25210254</v>
      </c>
      <c r="C1105" s="4" t="s">
        <v>2694</v>
      </c>
      <c r="D1105" s="4" t="s">
        <v>448</v>
      </c>
      <c r="E1105" s="4" t="s">
        <v>3197</v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22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20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25210183</v>
      </c>
      <c r="C1106" s="4" t="s">
        <v>169</v>
      </c>
      <c r="D1106" s="4" t="s">
        <v>448</v>
      </c>
      <c r="E1106" s="4" t="s">
        <v>3201</v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18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22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43846663</v>
      </c>
      <c r="C1107" s="4" t="s">
        <v>2600</v>
      </c>
      <c r="D1107" s="4" t="s">
        <v>448</v>
      </c>
      <c r="E1107" s="4" t="s">
        <v>3210</v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18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27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25210646</v>
      </c>
      <c r="C1108" s="4" t="s">
        <v>2673</v>
      </c>
      <c r="D1108" s="4" t="s">
        <v>448</v>
      </c>
      <c r="E1108" s="4" t="s">
        <v>3055</v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21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9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25210645</v>
      </c>
      <c r="C1109" s="4" t="s">
        <v>2654</v>
      </c>
      <c r="D1109" s="4" t="s">
        <v>448</v>
      </c>
      <c r="E1109" s="4" t="s">
        <v>3055</v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20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9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33276735</v>
      </c>
      <c r="C1110" s="4" t="s">
        <v>2612</v>
      </c>
      <c r="D1110" s="4" t="s">
        <v>448</v>
      </c>
      <c r="E1110" s="4" t="s">
        <v>3055</v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9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25210585</v>
      </c>
      <c r="C1111" s="4" t="s">
        <v>2775</v>
      </c>
      <c r="D1111" s="4" t="s">
        <v>448</v>
      </c>
      <c r="E1111" s="4" t="s">
        <v>3084</v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30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25210542</v>
      </c>
      <c r="C1112" s="4" t="s">
        <v>2676</v>
      </c>
      <c r="D1112" s="4" t="s">
        <v>448</v>
      </c>
      <c r="E1112" s="4" t="s">
        <v>3104</v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21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12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29601158</v>
      </c>
      <c r="C1113" s="4" t="s">
        <v>2651</v>
      </c>
      <c r="D1113" s="4" t="s">
        <v>448</v>
      </c>
      <c r="E1113" s="4" t="s">
        <v>3104</v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29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12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25210794</v>
      </c>
      <c r="C1114" s="4" t="s">
        <v>2790</v>
      </c>
      <c r="D1114" s="4" t="s">
        <v>448</v>
      </c>
      <c r="E1114" s="4" t="s">
        <v>3024</v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25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5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25210783</v>
      </c>
      <c r="C1115" s="4" t="s">
        <v>2691</v>
      </c>
      <c r="D1115" s="4" t="s">
        <v>448</v>
      </c>
      <c r="E1115" s="4" t="s">
        <v>3024</v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21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5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25210737</v>
      </c>
      <c r="C1116" s="4" t="s">
        <v>2799</v>
      </c>
      <c r="D1116" s="4" t="s">
        <v>448</v>
      </c>
      <c r="E1116" s="4" t="s">
        <v>3034</v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6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25210683</v>
      </c>
      <c r="C1117" s="4" t="s">
        <v>2606</v>
      </c>
      <c r="D1117" s="4" t="s">
        <v>448</v>
      </c>
      <c r="E1117" s="4" t="s">
        <v>3041</v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29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8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25210679</v>
      </c>
      <c r="C1118" s="4" t="s">
        <v>2719</v>
      </c>
      <c r="D1118" s="4" t="s">
        <v>448</v>
      </c>
      <c r="E1118" s="4" t="s">
        <v>3041</v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25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8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25807551</v>
      </c>
      <c r="C1119" s="4" t="s">
        <v>215</v>
      </c>
      <c r="D1119" s="4" t="s">
        <v>448</v>
      </c>
      <c r="E1119" s="4" t="s">
        <v>3083</v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33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3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25799975</v>
      </c>
      <c r="C1120" s="4" t="s">
        <v>169</v>
      </c>
      <c r="D1120" s="4" t="s">
        <v>448</v>
      </c>
      <c r="E1120" s="4" t="s">
        <v>3064</v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18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3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27765761</v>
      </c>
      <c r="C1121" s="4" t="s">
        <v>2748</v>
      </c>
      <c r="D1121" s="4" t="s">
        <v>448</v>
      </c>
      <c r="E1121" s="4" t="s">
        <v>3177</v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19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17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25210298</v>
      </c>
      <c r="C1122" s="4" t="s">
        <v>2606</v>
      </c>
      <c r="D1122" s="4" t="s">
        <v>448</v>
      </c>
      <c r="E1122" s="4" t="s">
        <v>3195</v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29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19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25210294</v>
      </c>
      <c r="C1123" s="4" t="s">
        <v>2719</v>
      </c>
      <c r="D1123" s="4" t="s">
        <v>448</v>
      </c>
      <c r="E1123" s="4" t="s">
        <v>3195</v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25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19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27762187</v>
      </c>
      <c r="C1124" s="4" t="s">
        <v>2734</v>
      </c>
      <c r="D1124" s="4" t="s">
        <v>448</v>
      </c>
      <c r="E1124" s="4" t="s">
        <v>2881</v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18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4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25210600</v>
      </c>
      <c r="C1125" s="4" t="s">
        <v>2754</v>
      </c>
      <c r="D1125" s="4" t="s">
        <v>448</v>
      </c>
      <c r="E1125" s="4" t="s">
        <v>3065</v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20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10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25210631</v>
      </c>
      <c r="C1126" s="4" t="s">
        <v>2783</v>
      </c>
      <c r="D1126" s="4" t="s">
        <v>448</v>
      </c>
      <c r="E1126" s="4" t="s">
        <v>3065</v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23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10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25210261</v>
      </c>
      <c r="C1127" s="4" t="s">
        <v>2673</v>
      </c>
      <c r="D1127" s="4" t="s">
        <v>448</v>
      </c>
      <c r="E1127" s="4" t="s">
        <v>3197</v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20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25210260</v>
      </c>
      <c r="C1128" s="4" t="s">
        <v>2654</v>
      </c>
      <c r="D1128" s="4" t="s">
        <v>448</v>
      </c>
      <c r="E1128" s="4" t="s">
        <v>3197</v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20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33276746</v>
      </c>
      <c r="C1129" s="4" t="s">
        <v>2612</v>
      </c>
      <c r="D1129" s="4" t="s">
        <v>448</v>
      </c>
      <c r="E1129" s="4" t="s">
        <v>3197</v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20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20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25210815</v>
      </c>
      <c r="C1130" s="4" t="s">
        <v>2739</v>
      </c>
      <c r="D1130" s="4" t="s">
        <v>448</v>
      </c>
      <c r="E1130" s="4" t="s">
        <v>2881</v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19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4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25210337</v>
      </c>
      <c r="C1131" s="4" t="s">
        <v>2731</v>
      </c>
      <c r="D1131" s="4" t="s">
        <v>448</v>
      </c>
      <c r="E1131" s="4" t="s">
        <v>3194</v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19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18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25210642</v>
      </c>
      <c r="C1132" s="4" t="s">
        <v>2697</v>
      </c>
      <c r="D1132" s="4" t="s">
        <v>448</v>
      </c>
      <c r="E1132" s="4" t="s">
        <v>3055</v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25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9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29601060</v>
      </c>
      <c r="C1133" s="4" t="s">
        <v>2713</v>
      </c>
      <c r="D1133" s="4" t="s">
        <v>448</v>
      </c>
      <c r="E1133" s="4" t="s">
        <v>3055</v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18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9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25210541</v>
      </c>
      <c r="C1134" s="4" t="s">
        <v>2673</v>
      </c>
      <c r="D1134" s="4" t="s">
        <v>448</v>
      </c>
      <c r="E1134" s="4" t="s">
        <v>3104</v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21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12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25210540</v>
      </c>
      <c r="C1135" s="4" t="s">
        <v>2654</v>
      </c>
      <c r="D1135" s="4" t="s">
        <v>448</v>
      </c>
      <c r="E1135" s="4" t="s">
        <v>3104</v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20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12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33276738</v>
      </c>
      <c r="C1136" s="4" t="s">
        <v>2612</v>
      </c>
      <c r="D1136" s="4" t="s">
        <v>448</v>
      </c>
      <c r="E1136" s="4" t="s">
        <v>3104</v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20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12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25210564</v>
      </c>
      <c r="C1137" s="4" t="s">
        <v>2781</v>
      </c>
      <c r="D1137" s="4" t="s">
        <v>448</v>
      </c>
      <c r="E1137" s="4" t="s">
        <v>3084</v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30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11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25210723</v>
      </c>
      <c r="C1138" s="4" t="s">
        <v>215</v>
      </c>
      <c r="D1138" s="4" t="s">
        <v>448</v>
      </c>
      <c r="E1138" s="4" t="s">
        <v>3035</v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33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7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25210428</v>
      </c>
      <c r="C1139" s="4" t="s">
        <v>169</v>
      </c>
      <c r="D1139" s="4" t="s">
        <v>448</v>
      </c>
      <c r="E1139" s="4" t="s">
        <v>3146</v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18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15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33276116</v>
      </c>
      <c r="C1140" s="4" t="s">
        <v>2760</v>
      </c>
      <c r="D1140" s="4" t="s">
        <v>448</v>
      </c>
      <c r="E1140" s="4" t="s">
        <v>3174</v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23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16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33278923</v>
      </c>
      <c r="C1141" s="4" t="s">
        <v>2634</v>
      </c>
      <c r="D1141" s="4" t="s">
        <v>448</v>
      </c>
      <c r="E1141" s="4" t="s">
        <v>3174</v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20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16</v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25210371</v>
      </c>
      <c r="C1142" s="4" t="s">
        <v>2618</v>
      </c>
      <c r="D1142" s="4" t="s">
        <v>448</v>
      </c>
      <c r="E1142" s="4" t="s">
        <v>3177</v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28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17</v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25210792</v>
      </c>
      <c r="C1143" s="4" t="s">
        <v>2731</v>
      </c>
      <c r="D1143" s="4" t="s">
        <v>448</v>
      </c>
      <c r="E1143" s="4" t="s">
        <v>3024</v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19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5</v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25210474</v>
      </c>
      <c r="C1144" s="4" t="s">
        <v>2663</v>
      </c>
      <c r="D1144" s="4" t="s">
        <v>448</v>
      </c>
      <c r="E1144" s="4" t="s">
        <v>3144</v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21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14</v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25210464</v>
      </c>
      <c r="C1145" s="4" t="s">
        <v>2694</v>
      </c>
      <c r="D1145" s="4" t="s">
        <v>448</v>
      </c>
      <c r="E1145" s="4" t="s">
        <v>3144</v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22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14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25210738</v>
      </c>
      <c r="C1146" s="4" t="s">
        <v>2802</v>
      </c>
      <c r="D1146" s="4" t="s">
        <v>448</v>
      </c>
      <c r="E1146" s="4" t="s">
        <v>3034</v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35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25799976</v>
      </c>
      <c r="C1147" s="4" t="s">
        <v>2694</v>
      </c>
      <c r="D1147" s="4" t="s">
        <v>448</v>
      </c>
      <c r="E1147" s="4" t="s">
        <v>3064</v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22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3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25210148</v>
      </c>
      <c r="C1148" s="4" t="s">
        <v>169</v>
      </c>
      <c r="D1148" s="4" t="s">
        <v>448</v>
      </c>
      <c r="E1148" s="4" t="s">
        <v>3202</v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18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23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25210257</v>
      </c>
      <c r="C1149" s="4" t="s">
        <v>2697</v>
      </c>
      <c r="D1149" s="4" t="s">
        <v>448</v>
      </c>
      <c r="E1149" s="4" t="s">
        <v>3197</v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25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20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29601288</v>
      </c>
      <c r="C1150" s="4" t="s">
        <v>2713</v>
      </c>
      <c r="D1150" s="4" t="s">
        <v>448</v>
      </c>
      <c r="E1150" s="4" t="s">
        <v>3197</v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18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20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25210826</v>
      </c>
      <c r="C1151" s="4" t="s">
        <v>2618</v>
      </c>
      <c r="D1151" s="4" t="s">
        <v>448</v>
      </c>
      <c r="E1151" s="4" t="s">
        <v>2881</v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28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4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27765748</v>
      </c>
      <c r="C1152" s="4" t="s">
        <v>2748</v>
      </c>
      <c r="D1152" s="4" t="s">
        <v>448</v>
      </c>
      <c r="E1152" s="4" t="s">
        <v>2881</v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19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4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27762201</v>
      </c>
      <c r="C1153" s="4" t="s">
        <v>2734</v>
      </c>
      <c r="D1153" s="4" t="s">
        <v>448</v>
      </c>
      <c r="E1153" s="4" t="s">
        <v>3194</v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18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25210325</v>
      </c>
      <c r="C1154" s="4" t="s">
        <v>2739</v>
      </c>
      <c r="D1154" s="4" t="s">
        <v>448</v>
      </c>
      <c r="E1154" s="4" t="s">
        <v>3194</v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19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18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25799971</v>
      </c>
      <c r="C1155" s="4" t="s">
        <v>2757</v>
      </c>
      <c r="D1155" s="4" t="s">
        <v>448</v>
      </c>
      <c r="E1155" s="4" t="s">
        <v>3057</v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30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3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25799977</v>
      </c>
      <c r="C1156" s="4" t="s">
        <v>2663</v>
      </c>
      <c r="D1156" s="4" t="s">
        <v>448</v>
      </c>
      <c r="E1156" s="4" t="s">
        <v>3064</v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21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3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25210678</v>
      </c>
      <c r="C1157" s="4" t="s">
        <v>2691</v>
      </c>
      <c r="D1157" s="4" t="s">
        <v>448</v>
      </c>
      <c r="E1157" s="4" t="s">
        <v>3041</v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21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8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25210648</v>
      </c>
      <c r="C1158" s="4" t="s">
        <v>2606</v>
      </c>
      <c r="D1158" s="4" t="s">
        <v>448</v>
      </c>
      <c r="E1158" s="4" t="s">
        <v>3055</v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29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9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25210644</v>
      </c>
      <c r="C1159" s="4" t="s">
        <v>2719</v>
      </c>
      <c r="D1159" s="4" t="s">
        <v>448</v>
      </c>
      <c r="E1159" s="4" t="s">
        <v>3055</v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25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9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25210537</v>
      </c>
      <c r="C1160" s="4" t="s">
        <v>2697</v>
      </c>
      <c r="D1160" s="4" t="s">
        <v>448</v>
      </c>
      <c r="E1160" s="4" t="s">
        <v>3104</v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12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29601159</v>
      </c>
      <c r="C1161" s="4" t="s">
        <v>2713</v>
      </c>
      <c r="D1161" s="4" t="s">
        <v>448</v>
      </c>
      <c r="E1161" s="4" t="s">
        <v>3104</v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18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12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27769238</v>
      </c>
      <c r="C1162" s="4" t="s">
        <v>2701</v>
      </c>
      <c r="D1162" s="4" t="s">
        <v>448</v>
      </c>
      <c r="E1162" s="4" t="s">
        <v>3144</v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20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14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25210293</v>
      </c>
      <c r="C1163" s="4" t="s">
        <v>2691</v>
      </c>
      <c r="D1163" s="4" t="s">
        <v>448</v>
      </c>
      <c r="E1163" s="4" t="s">
        <v>3195</v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21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19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25210596</v>
      </c>
      <c r="C1164" s="4" t="s">
        <v>2783</v>
      </c>
      <c r="D1164" s="4" t="s">
        <v>448</v>
      </c>
      <c r="E1164" s="4" t="s">
        <v>3084</v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23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27762188</v>
      </c>
      <c r="C1165" s="4" t="s">
        <v>2734</v>
      </c>
      <c r="D1165" s="4" t="s">
        <v>448</v>
      </c>
      <c r="E1165" s="4" t="s">
        <v>3024</v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18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5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25210618</v>
      </c>
      <c r="C1166" s="4" t="s">
        <v>215</v>
      </c>
      <c r="D1166" s="4" t="s">
        <v>448</v>
      </c>
      <c r="E1166" s="4" t="s">
        <v>3065</v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33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10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25210565</v>
      </c>
      <c r="C1167" s="4" t="s">
        <v>2754</v>
      </c>
      <c r="D1167" s="4" t="s">
        <v>448</v>
      </c>
      <c r="E1167" s="4" t="s">
        <v>3084</v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25210472</v>
      </c>
      <c r="C1168" s="4" t="s">
        <v>2676</v>
      </c>
      <c r="D1168" s="4" t="s">
        <v>448</v>
      </c>
      <c r="E1168" s="4" t="s">
        <v>3144</v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21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14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29601277</v>
      </c>
      <c r="C1169" s="4" t="s">
        <v>2651</v>
      </c>
      <c r="D1169" s="4" t="s">
        <v>448</v>
      </c>
      <c r="E1169" s="4" t="s">
        <v>3144</v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29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14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25210780</v>
      </c>
      <c r="C1170" s="4" t="s">
        <v>2739</v>
      </c>
      <c r="D1170" s="4" t="s">
        <v>448</v>
      </c>
      <c r="E1170" s="4" t="s">
        <v>3024</v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19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5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25799979</v>
      </c>
      <c r="C1171" s="4" t="s">
        <v>2673</v>
      </c>
      <c r="D1171" s="4" t="s">
        <v>448</v>
      </c>
      <c r="E1171" s="4" t="s">
        <v>3064</v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21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3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25799978</v>
      </c>
      <c r="C1172" s="4" t="s">
        <v>2676</v>
      </c>
      <c r="D1172" s="4" t="s">
        <v>448</v>
      </c>
      <c r="E1172" s="4" t="s">
        <v>3064</v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21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3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25799981</v>
      </c>
      <c r="C1173" s="4" t="s">
        <v>2654</v>
      </c>
      <c r="D1173" s="4" t="s">
        <v>448</v>
      </c>
      <c r="E1173" s="4" t="s">
        <v>3064</v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20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3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25210759</v>
      </c>
      <c r="C1174" s="4" t="s">
        <v>2790</v>
      </c>
      <c r="D1174" s="4" t="s">
        <v>448</v>
      </c>
      <c r="E1174" s="4" t="s">
        <v>3034</v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25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6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25752749</v>
      </c>
      <c r="C1175" s="4" t="s">
        <v>2731</v>
      </c>
      <c r="D1175" s="4" t="s">
        <v>448</v>
      </c>
      <c r="E1175" s="4" t="s">
        <v>3040</v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19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25210263</v>
      </c>
      <c r="C1176" s="4" t="s">
        <v>2606</v>
      </c>
      <c r="D1176" s="4" t="s">
        <v>448</v>
      </c>
      <c r="E1176" s="4" t="s">
        <v>3197</v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29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20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25210259</v>
      </c>
      <c r="C1177" s="4" t="s">
        <v>2719</v>
      </c>
      <c r="D1177" s="4" t="s">
        <v>448</v>
      </c>
      <c r="E1177" s="4" t="s">
        <v>3197</v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25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20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25807553</v>
      </c>
      <c r="C1178" s="4" t="s">
        <v>2790</v>
      </c>
      <c r="D1178" s="4" t="s">
        <v>448</v>
      </c>
      <c r="E1178" s="4" t="s">
        <v>3083</v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25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3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33276104</v>
      </c>
      <c r="C1179" s="4" t="s">
        <v>2760</v>
      </c>
      <c r="D1179" s="4" t="s">
        <v>448</v>
      </c>
      <c r="E1179" s="4" t="s">
        <v>2881</v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23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4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33278911</v>
      </c>
      <c r="C1180" s="4" t="s">
        <v>2634</v>
      </c>
      <c r="D1180" s="4" t="s">
        <v>448</v>
      </c>
      <c r="E1180" s="4" t="s">
        <v>2881</v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20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4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25210702</v>
      </c>
      <c r="C1181" s="4" t="s">
        <v>2799</v>
      </c>
      <c r="D1181" s="4" t="s">
        <v>448</v>
      </c>
      <c r="E1181" s="4" t="s">
        <v>3035</v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35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7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25210498</v>
      </c>
      <c r="C1182" s="4" t="s">
        <v>169</v>
      </c>
      <c r="D1182" s="4" t="s">
        <v>448</v>
      </c>
      <c r="E1182" s="4" t="s">
        <v>3112</v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18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13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25210396</v>
      </c>
      <c r="C1183" s="4" t="s">
        <v>2757</v>
      </c>
      <c r="D1183" s="4" t="s">
        <v>448</v>
      </c>
      <c r="E1183" s="4" t="s">
        <v>3174</v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30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16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33276117</v>
      </c>
      <c r="C1184" s="4" t="s">
        <v>2760</v>
      </c>
      <c r="D1184" s="4" t="s">
        <v>448</v>
      </c>
      <c r="E1184" s="4" t="s">
        <v>3177</v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23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17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33278924</v>
      </c>
      <c r="C1185" s="4" t="s">
        <v>2634</v>
      </c>
      <c r="D1185" s="4" t="s">
        <v>448</v>
      </c>
      <c r="E1185" s="4" t="s">
        <v>3177</v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17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25210336</v>
      </c>
      <c r="C1186" s="4" t="s">
        <v>2618</v>
      </c>
      <c r="D1186" s="4" t="s">
        <v>448</v>
      </c>
      <c r="E1186" s="4" t="s">
        <v>3194</v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28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18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27765762</v>
      </c>
      <c r="C1187" s="4" t="s">
        <v>2748</v>
      </c>
      <c r="D1187" s="4" t="s">
        <v>448</v>
      </c>
      <c r="E1187" s="4" t="s">
        <v>3194</v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19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18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25210687</v>
      </c>
      <c r="C1188" s="4" t="s">
        <v>2731</v>
      </c>
      <c r="D1188" s="4" t="s">
        <v>448</v>
      </c>
      <c r="E1188" s="4" t="s">
        <v>3041</v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19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8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25210543</v>
      </c>
      <c r="C1189" s="4" t="s">
        <v>2606</v>
      </c>
      <c r="D1189" s="4" t="s">
        <v>448</v>
      </c>
      <c r="E1189" s="4" t="s">
        <v>3104</v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29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12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25210539</v>
      </c>
      <c r="C1190" s="4" t="s">
        <v>2719</v>
      </c>
      <c r="D1190" s="4" t="s">
        <v>448</v>
      </c>
      <c r="E1190" s="4" t="s">
        <v>3104</v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25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12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25210439</v>
      </c>
      <c r="C1191" s="4" t="s">
        <v>2663</v>
      </c>
      <c r="D1191" s="4" t="s">
        <v>448</v>
      </c>
      <c r="E1191" s="4" t="s">
        <v>3146</v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21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15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25210429</v>
      </c>
      <c r="C1192" s="4" t="s">
        <v>2694</v>
      </c>
      <c r="D1192" s="4" t="s">
        <v>448</v>
      </c>
      <c r="E1192" s="4" t="s">
        <v>3146</v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22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15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25210302</v>
      </c>
      <c r="C1193" s="4" t="s">
        <v>2731</v>
      </c>
      <c r="D1193" s="4" t="s">
        <v>448</v>
      </c>
      <c r="E1193" s="4" t="s">
        <v>3195</v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>19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19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25210113</v>
      </c>
      <c r="C1194" s="4" t="s">
        <v>169</v>
      </c>
      <c r="D1194" s="4" t="s">
        <v>448</v>
      </c>
      <c r="E1194" s="4" t="s">
        <v>3203</v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18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24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25210471</v>
      </c>
      <c r="C1195" s="4" t="s">
        <v>2673</v>
      </c>
      <c r="D1195" s="4" t="s">
        <v>448</v>
      </c>
      <c r="E1195" s="4" t="s">
        <v>3144</v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21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14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25210470</v>
      </c>
      <c r="C1196" s="4" t="s">
        <v>2654</v>
      </c>
      <c r="D1196" s="4" t="s">
        <v>448</v>
      </c>
      <c r="E1196" s="4" t="s">
        <v>3144</v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20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14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33276740</v>
      </c>
      <c r="C1197" s="4" t="s">
        <v>2612</v>
      </c>
      <c r="D1197" s="4" t="s">
        <v>448</v>
      </c>
      <c r="E1197" s="4" t="s">
        <v>3144</v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20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14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25210791</v>
      </c>
      <c r="C1198" s="4" t="s">
        <v>2618</v>
      </c>
      <c r="D1198" s="4" t="s">
        <v>448</v>
      </c>
      <c r="E1198" s="4" t="s">
        <v>3024</v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28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5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27765749</v>
      </c>
      <c r="C1199" s="4" t="s">
        <v>2748</v>
      </c>
      <c r="D1199" s="4" t="s">
        <v>448</v>
      </c>
      <c r="E1199" s="4" t="s">
        <v>3024</v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19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25731725</v>
      </c>
      <c r="C1200" s="4" t="s">
        <v>2805</v>
      </c>
      <c r="D1200" s="4" t="s">
        <v>448</v>
      </c>
      <c r="E1200" s="4" t="s">
        <v>3191</v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32</v>
      </c>
      <c r="N1200" s="2" t="str">
        <f aca="false"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25799980</v>
      </c>
      <c r="C1201" s="4" t="s">
        <v>2691</v>
      </c>
      <c r="D1201" s="4" t="s">
        <v>448</v>
      </c>
      <c r="E1201" s="4" t="s">
        <v>3064</v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21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3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25210703</v>
      </c>
      <c r="C1202" s="4" t="s">
        <v>2802</v>
      </c>
      <c r="D1202" s="4" t="s">
        <v>448</v>
      </c>
      <c r="E1202" s="4" t="s">
        <v>3035</v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35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7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25210643</v>
      </c>
      <c r="C1203" s="4" t="s">
        <v>2691</v>
      </c>
      <c r="D1203" s="4" t="s">
        <v>448</v>
      </c>
      <c r="E1203" s="4" t="s">
        <v>3055</v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21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9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27769239</v>
      </c>
      <c r="C1204" s="4" t="s">
        <v>2701</v>
      </c>
      <c r="D1204" s="4" t="s">
        <v>448</v>
      </c>
      <c r="E1204" s="4" t="s">
        <v>3146</v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20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15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25752750</v>
      </c>
      <c r="C1205" s="4" t="s">
        <v>2618</v>
      </c>
      <c r="D1205" s="4" t="s">
        <v>448</v>
      </c>
      <c r="E1205" s="4" t="s">
        <v>3040</v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28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2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25210816</v>
      </c>
      <c r="C1206" s="4" t="s">
        <v>2757</v>
      </c>
      <c r="D1206" s="4" t="s">
        <v>448</v>
      </c>
      <c r="E1206" s="4" t="s">
        <v>2881</v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30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4</v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27762191</v>
      </c>
      <c r="C1207" s="4" t="s">
        <v>2734</v>
      </c>
      <c r="D1207" s="4" t="s">
        <v>448</v>
      </c>
      <c r="E1207" s="4" t="s">
        <v>3041</v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18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8</v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25210597</v>
      </c>
      <c r="C1208" s="4" t="s">
        <v>2799</v>
      </c>
      <c r="D1208" s="4" t="s">
        <v>448</v>
      </c>
      <c r="E1208" s="4" t="s">
        <v>3065</v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35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10</v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25210583</v>
      </c>
      <c r="C1209" s="4" t="s">
        <v>215</v>
      </c>
      <c r="D1209" s="4" t="s">
        <v>448</v>
      </c>
      <c r="E1209" s="4" t="s">
        <v>3084</v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33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11</v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25210437</v>
      </c>
      <c r="C1210" s="4" t="s">
        <v>2676</v>
      </c>
      <c r="D1210" s="4" t="s">
        <v>448</v>
      </c>
      <c r="E1210" s="4" t="s">
        <v>3146</v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21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15</v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29601279</v>
      </c>
      <c r="C1211" s="4" t="s">
        <v>2651</v>
      </c>
      <c r="D1211" s="4" t="s">
        <v>448</v>
      </c>
      <c r="E1211" s="4" t="s">
        <v>3146</v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29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15</v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25210410</v>
      </c>
      <c r="C1212" s="4" t="s">
        <v>2775</v>
      </c>
      <c r="D1212" s="4" t="s">
        <v>448</v>
      </c>
      <c r="E1212" s="4" t="s">
        <v>3174</v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30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16</v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25210361</v>
      </c>
      <c r="C1213" s="4" t="s">
        <v>2757</v>
      </c>
      <c r="D1213" s="4" t="s">
        <v>448</v>
      </c>
      <c r="E1213" s="4" t="s">
        <v>3177</v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30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17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33276118</v>
      </c>
      <c r="C1214" s="4" t="s">
        <v>2760</v>
      </c>
      <c r="D1214" s="4" t="s">
        <v>448</v>
      </c>
      <c r="E1214" s="4" t="s">
        <v>3194</v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23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18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33278925</v>
      </c>
      <c r="C1215" s="4" t="s">
        <v>2634</v>
      </c>
      <c r="D1215" s="4" t="s">
        <v>448</v>
      </c>
      <c r="E1215" s="4" t="s">
        <v>3194</v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20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18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25210229</v>
      </c>
      <c r="C1216" s="4" t="s">
        <v>2663</v>
      </c>
      <c r="D1216" s="4" t="s">
        <v>448</v>
      </c>
      <c r="E1216" s="4" t="s">
        <v>3200</v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21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21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25210219</v>
      </c>
      <c r="C1217" s="4" t="s">
        <v>2694</v>
      </c>
      <c r="D1217" s="4" t="s">
        <v>448</v>
      </c>
      <c r="E1217" s="4" t="s">
        <v>3200</v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22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21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25210675</v>
      </c>
      <c r="C1218" s="4" t="s">
        <v>2739</v>
      </c>
      <c r="D1218" s="4" t="s">
        <v>448</v>
      </c>
      <c r="E1218" s="4" t="s">
        <v>3041</v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19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8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27762202</v>
      </c>
      <c r="C1219" s="4" t="s">
        <v>2734</v>
      </c>
      <c r="D1219" s="4" t="s">
        <v>448</v>
      </c>
      <c r="E1219" s="4" t="s">
        <v>3195</v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18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19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27766397</v>
      </c>
      <c r="C1220" s="4" t="s">
        <v>2808</v>
      </c>
      <c r="D1220" s="4" t="s">
        <v>448</v>
      </c>
      <c r="E1220" s="4" t="s">
        <v>2472</v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22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0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25799982</v>
      </c>
      <c r="C1221" s="4" t="s">
        <v>2697</v>
      </c>
      <c r="D1221" s="4" t="s">
        <v>448</v>
      </c>
      <c r="E1221" s="4" t="s">
        <v>3064</v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25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3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25210755</v>
      </c>
      <c r="C1222" s="4" t="s">
        <v>2811</v>
      </c>
      <c r="D1222" s="4" t="s">
        <v>448</v>
      </c>
      <c r="E1222" s="4" t="s">
        <v>3034</v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6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9054402</v>
      </c>
      <c r="C1223" s="4" t="s">
        <v>2811</v>
      </c>
      <c r="D1223" s="4" t="s">
        <v>3213</v>
      </c>
      <c r="E1223" s="4" t="s">
        <v>3034</v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30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6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9054403</v>
      </c>
      <c r="C1224" s="4" t="s">
        <v>2811</v>
      </c>
      <c r="D1224" s="4" t="s">
        <v>3214</v>
      </c>
      <c r="E1224" s="4" t="s">
        <v>3034</v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30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6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25210290</v>
      </c>
      <c r="C1225" s="4" t="s">
        <v>2739</v>
      </c>
      <c r="D1225" s="4" t="s">
        <v>448</v>
      </c>
      <c r="E1225" s="4" t="s">
        <v>3195</v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19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19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25752766</v>
      </c>
      <c r="C1226" s="4" t="s">
        <v>2814</v>
      </c>
      <c r="D1226" s="4" t="s">
        <v>448</v>
      </c>
      <c r="E1226" s="4" t="s">
        <v>3040</v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21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25210467</v>
      </c>
      <c r="C1227" s="4" t="s">
        <v>2697</v>
      </c>
      <c r="D1227" s="4" t="s">
        <v>448</v>
      </c>
      <c r="E1227" s="4" t="s">
        <v>3144</v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25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14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29601278</v>
      </c>
      <c r="C1228" s="4" t="s">
        <v>2713</v>
      </c>
      <c r="D1228" s="4" t="s">
        <v>448</v>
      </c>
      <c r="E1228" s="4" t="s">
        <v>3144</v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18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14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25210258</v>
      </c>
      <c r="C1229" s="4" t="s">
        <v>2691</v>
      </c>
      <c r="D1229" s="4" t="s">
        <v>448</v>
      </c>
      <c r="E1229" s="4" t="s">
        <v>3197</v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21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20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25799828</v>
      </c>
      <c r="C1230" s="4" t="s">
        <v>2781</v>
      </c>
      <c r="D1230" s="4" t="s">
        <v>448</v>
      </c>
      <c r="E1230" s="4" t="s">
        <v>3057</v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30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3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25752733</v>
      </c>
      <c r="C1231" s="4" t="s">
        <v>2817</v>
      </c>
      <c r="D1231" s="4" t="s">
        <v>448</v>
      </c>
      <c r="E1231" s="4" t="s">
        <v>187</v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24</v>
      </c>
      <c r="N1231" s="2" t="str">
        <f aca="false"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33276105</v>
      </c>
      <c r="C1232" s="4" t="s">
        <v>2760</v>
      </c>
      <c r="D1232" s="4" t="s">
        <v>448</v>
      </c>
      <c r="E1232" s="4" t="s">
        <v>3024</v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23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5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33278912</v>
      </c>
      <c r="C1233" s="4" t="s">
        <v>2634</v>
      </c>
      <c r="D1233" s="4" t="s">
        <v>448</v>
      </c>
      <c r="E1233" s="4" t="s">
        <v>3024</v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20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5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25210724</v>
      </c>
      <c r="C1234" s="4" t="s">
        <v>2790</v>
      </c>
      <c r="D1234" s="4" t="s">
        <v>448</v>
      </c>
      <c r="E1234" s="4" t="s">
        <v>3035</v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7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25210652</v>
      </c>
      <c r="C1235" s="4" t="s">
        <v>2731</v>
      </c>
      <c r="D1235" s="4" t="s">
        <v>448</v>
      </c>
      <c r="E1235" s="4" t="s">
        <v>3055</v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19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9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25210538</v>
      </c>
      <c r="C1236" s="4" t="s">
        <v>2691</v>
      </c>
      <c r="D1236" s="4" t="s">
        <v>448</v>
      </c>
      <c r="E1236" s="4" t="s">
        <v>3104</v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21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12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25210509</v>
      </c>
      <c r="C1237" s="4" t="s">
        <v>2663</v>
      </c>
      <c r="D1237" s="4" t="s">
        <v>448</v>
      </c>
      <c r="E1237" s="4" t="s">
        <v>3112</v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13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25210499</v>
      </c>
      <c r="C1238" s="4" t="s">
        <v>2694</v>
      </c>
      <c r="D1238" s="4" t="s">
        <v>448</v>
      </c>
      <c r="E1238" s="4" t="s">
        <v>3112</v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22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13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27769245</v>
      </c>
      <c r="C1239" s="4" t="s">
        <v>2701</v>
      </c>
      <c r="D1239" s="4" t="s">
        <v>448</v>
      </c>
      <c r="E1239" s="4" t="s">
        <v>3200</v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20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21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25752910</v>
      </c>
      <c r="C1240" s="4" t="s">
        <v>2654</v>
      </c>
      <c r="D1240" s="4" t="s">
        <v>448</v>
      </c>
      <c r="E1240" s="4" t="s">
        <v>2582</v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20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2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25799983</v>
      </c>
      <c r="C1241" s="4" t="s">
        <v>2606</v>
      </c>
      <c r="D1241" s="4" t="s">
        <v>448</v>
      </c>
      <c r="E1241" s="4" t="s">
        <v>3064</v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29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3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25210598</v>
      </c>
      <c r="C1242" s="4" t="s">
        <v>2802</v>
      </c>
      <c r="D1242" s="4" t="s">
        <v>448</v>
      </c>
      <c r="E1242" s="4" t="s">
        <v>3065</v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35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10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25210078</v>
      </c>
      <c r="C1243" s="4" t="s">
        <v>169</v>
      </c>
      <c r="D1243" s="4" t="s">
        <v>448</v>
      </c>
      <c r="E1243" s="4" t="s">
        <v>3205</v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18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25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25210830</v>
      </c>
      <c r="C1244" s="4" t="s">
        <v>2775</v>
      </c>
      <c r="D1244" s="4" t="s">
        <v>448</v>
      </c>
      <c r="E1244" s="4" t="s">
        <v>2881</v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30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4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25210436</v>
      </c>
      <c r="C1245" s="4" t="s">
        <v>2673</v>
      </c>
      <c r="D1245" s="4" t="s">
        <v>448</v>
      </c>
      <c r="E1245" s="4" t="s">
        <v>3146</v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21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15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25210435</v>
      </c>
      <c r="C1246" s="4" t="s">
        <v>2654</v>
      </c>
      <c r="D1246" s="4" t="s">
        <v>448</v>
      </c>
      <c r="E1246" s="4" t="s">
        <v>3146</v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20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15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33276741</v>
      </c>
      <c r="C1247" s="4" t="s">
        <v>2612</v>
      </c>
      <c r="D1247" s="4" t="s">
        <v>448</v>
      </c>
      <c r="E1247" s="4" t="s">
        <v>3146</v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20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15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25210227</v>
      </c>
      <c r="C1248" s="4" t="s">
        <v>2676</v>
      </c>
      <c r="D1248" s="4" t="s">
        <v>448</v>
      </c>
      <c r="E1248" s="4" t="s">
        <v>3200</v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21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21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29601303</v>
      </c>
      <c r="C1249" s="4" t="s">
        <v>2651</v>
      </c>
      <c r="D1249" s="4" t="s">
        <v>448</v>
      </c>
      <c r="E1249" s="4" t="s">
        <v>3200</v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29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21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25210194</v>
      </c>
      <c r="C1250" s="4" t="s">
        <v>2663</v>
      </c>
      <c r="D1250" s="4" t="s">
        <v>448</v>
      </c>
      <c r="E1250" s="4" t="s">
        <v>3201</v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21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22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25210184</v>
      </c>
      <c r="C1251" s="4" t="s">
        <v>2694</v>
      </c>
      <c r="D1251" s="4" t="s">
        <v>448</v>
      </c>
      <c r="E1251" s="4" t="s">
        <v>3201</v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22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25802671</v>
      </c>
      <c r="C1252" s="4" t="s">
        <v>2820</v>
      </c>
      <c r="D1252" s="4" t="s">
        <v>448</v>
      </c>
      <c r="E1252" s="4" t="s">
        <v>2469</v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21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25210686</v>
      </c>
      <c r="C1253" s="4" t="s">
        <v>2618</v>
      </c>
      <c r="D1253" s="4" t="s">
        <v>448</v>
      </c>
      <c r="E1253" s="4" t="s">
        <v>3041</v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28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8</v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27765752</v>
      </c>
      <c r="C1254" s="4" t="s">
        <v>2748</v>
      </c>
      <c r="D1254" s="4" t="s">
        <v>448</v>
      </c>
      <c r="E1254" s="4" t="s">
        <v>3041</v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19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8</v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25210389</v>
      </c>
      <c r="C1255" s="4" t="s">
        <v>2781</v>
      </c>
      <c r="D1255" s="4" t="s">
        <v>448</v>
      </c>
      <c r="E1255" s="4" t="s">
        <v>3174</v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30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16</v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25210375</v>
      </c>
      <c r="C1256" s="4" t="s">
        <v>2775</v>
      </c>
      <c r="D1256" s="4" t="s">
        <v>448</v>
      </c>
      <c r="E1256" s="4" t="s">
        <v>3177</v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30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17</v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25210326</v>
      </c>
      <c r="C1257" s="4" t="s">
        <v>2757</v>
      </c>
      <c r="D1257" s="4" t="s">
        <v>448</v>
      </c>
      <c r="E1257" s="4" t="s">
        <v>3194</v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30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18</v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25802672</v>
      </c>
      <c r="C1258" s="4" t="s">
        <v>2823</v>
      </c>
      <c r="D1258" s="4" t="s">
        <v>448</v>
      </c>
      <c r="E1258" s="4" t="s">
        <v>2469</v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21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25210301</v>
      </c>
      <c r="C1259" s="4" t="s">
        <v>2618</v>
      </c>
      <c r="D1259" s="4" t="s">
        <v>448</v>
      </c>
      <c r="E1259" s="4" t="s">
        <v>3195</v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28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19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27765763</v>
      </c>
      <c r="C1260" s="4" t="s">
        <v>2748</v>
      </c>
      <c r="D1260" s="4" t="s">
        <v>448</v>
      </c>
      <c r="E1260" s="4" t="s">
        <v>3195</v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19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19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25807554</v>
      </c>
      <c r="C1261" s="4" t="s">
        <v>2799</v>
      </c>
      <c r="D1261" s="4" t="s">
        <v>448</v>
      </c>
      <c r="E1261" s="4" t="s">
        <v>3083</v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35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3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25210761</v>
      </c>
      <c r="C1262" s="4" t="s">
        <v>2826</v>
      </c>
      <c r="D1262" s="4" t="s">
        <v>448</v>
      </c>
      <c r="E1262" s="4" t="s">
        <v>3034</v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25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6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27769237</v>
      </c>
      <c r="C1263" s="4" t="s">
        <v>2701</v>
      </c>
      <c r="D1263" s="4" t="s">
        <v>448</v>
      </c>
      <c r="E1263" s="4" t="s">
        <v>3112</v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20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13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25210473</v>
      </c>
      <c r="C1264" s="4" t="s">
        <v>2606</v>
      </c>
      <c r="D1264" s="4" t="s">
        <v>448</v>
      </c>
      <c r="E1264" s="4" t="s">
        <v>3144</v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29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14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25210469</v>
      </c>
      <c r="C1265" s="4" t="s">
        <v>2719</v>
      </c>
      <c r="D1265" s="4" t="s">
        <v>448</v>
      </c>
      <c r="E1265" s="4" t="s">
        <v>3144</v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25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14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25210267</v>
      </c>
      <c r="C1266" s="4" t="s">
        <v>2731</v>
      </c>
      <c r="D1266" s="4" t="s">
        <v>448</v>
      </c>
      <c r="E1266" s="4" t="s">
        <v>3197</v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19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20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25210781</v>
      </c>
      <c r="C1267" s="4" t="s">
        <v>2757</v>
      </c>
      <c r="D1267" s="4" t="s">
        <v>448</v>
      </c>
      <c r="E1267" s="4" t="s">
        <v>3024</v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30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5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27762192</v>
      </c>
      <c r="C1268" s="4" t="s">
        <v>2734</v>
      </c>
      <c r="D1268" s="4" t="s">
        <v>448</v>
      </c>
      <c r="E1268" s="4" t="s">
        <v>3055</v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18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9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25210562</v>
      </c>
      <c r="C1269" s="4" t="s">
        <v>2799</v>
      </c>
      <c r="D1269" s="4" t="s">
        <v>448</v>
      </c>
      <c r="E1269" s="4" t="s">
        <v>3084</v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35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11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25210547</v>
      </c>
      <c r="C1270" s="4" t="s">
        <v>2731</v>
      </c>
      <c r="D1270" s="4" t="s">
        <v>448</v>
      </c>
      <c r="E1270" s="4" t="s">
        <v>3104</v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19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12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25210507</v>
      </c>
      <c r="C1271" s="4" t="s">
        <v>2676</v>
      </c>
      <c r="D1271" s="4" t="s">
        <v>448</v>
      </c>
      <c r="E1271" s="4" t="s">
        <v>3112</v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21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13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29601275</v>
      </c>
      <c r="C1272" s="4" t="s">
        <v>2651</v>
      </c>
      <c r="D1272" s="4" t="s">
        <v>448</v>
      </c>
      <c r="E1272" s="4" t="s">
        <v>3112</v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29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13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27769246</v>
      </c>
      <c r="C1273" s="4" t="s">
        <v>2701</v>
      </c>
      <c r="D1273" s="4" t="s">
        <v>448</v>
      </c>
      <c r="E1273" s="4" t="s">
        <v>3201</v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20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22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25210640</v>
      </c>
      <c r="C1274" s="4" t="s">
        <v>2739</v>
      </c>
      <c r="D1274" s="4" t="s">
        <v>448</v>
      </c>
      <c r="E1274" s="4" t="s">
        <v>3055</v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19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9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25799986</v>
      </c>
      <c r="C1275" s="4" t="s">
        <v>172</v>
      </c>
      <c r="D1275" s="4" t="s">
        <v>448</v>
      </c>
      <c r="E1275" s="4" t="s">
        <v>3064</v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19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3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42645657</v>
      </c>
      <c r="C1276" s="4" t="s">
        <v>172</v>
      </c>
      <c r="D1276" s="4" t="s">
        <v>3186</v>
      </c>
      <c r="E1276" s="4" t="s">
        <v>3064</v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3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42645658</v>
      </c>
      <c r="C1277" s="4" t="s">
        <v>172</v>
      </c>
      <c r="D1277" s="4" t="s">
        <v>3187</v>
      </c>
      <c r="E1277" s="4" t="s">
        <v>3064</v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19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3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42645659</v>
      </c>
      <c r="C1278" s="4" t="s">
        <v>172</v>
      </c>
      <c r="D1278" s="4" t="s">
        <v>3188</v>
      </c>
      <c r="E1278" s="4" t="s">
        <v>3064</v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19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3</v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42645660</v>
      </c>
      <c r="C1279" s="4" t="s">
        <v>172</v>
      </c>
      <c r="D1279" s="4" t="s">
        <v>3189</v>
      </c>
      <c r="E1279" s="4" t="s">
        <v>3064</v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19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3</v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42645661</v>
      </c>
      <c r="C1280" s="4" t="s">
        <v>172</v>
      </c>
      <c r="D1280" s="4" t="s">
        <v>3190</v>
      </c>
      <c r="E1280" s="4" t="s">
        <v>3064</v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19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3</v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33275992</v>
      </c>
      <c r="C1281" s="4" t="s">
        <v>2829</v>
      </c>
      <c r="D1281" s="4" t="s">
        <v>448</v>
      </c>
      <c r="E1281" s="4" t="s">
        <v>3034</v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33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6</v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25752760</v>
      </c>
      <c r="C1282" s="4" t="s">
        <v>2790</v>
      </c>
      <c r="D1282" s="4" t="s">
        <v>448</v>
      </c>
      <c r="E1282" s="4" t="s">
        <v>3040</v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25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</v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25210432</v>
      </c>
      <c r="C1283" s="4" t="s">
        <v>2697</v>
      </c>
      <c r="D1283" s="4" t="s">
        <v>448</v>
      </c>
      <c r="E1283" s="4" t="s">
        <v>3146</v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25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15</v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29601280</v>
      </c>
      <c r="C1284" s="4" t="s">
        <v>2713</v>
      </c>
      <c r="D1284" s="4" t="s">
        <v>448</v>
      </c>
      <c r="E1284" s="4" t="s">
        <v>3146</v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18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15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25210226</v>
      </c>
      <c r="C1285" s="4" t="s">
        <v>2673</v>
      </c>
      <c r="D1285" s="4" t="s">
        <v>448</v>
      </c>
      <c r="E1285" s="4" t="s">
        <v>3200</v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21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25210225</v>
      </c>
      <c r="C1286" s="4" t="s">
        <v>2654</v>
      </c>
      <c r="D1286" s="4" t="s">
        <v>448</v>
      </c>
      <c r="E1286" s="4" t="s">
        <v>3200</v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20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33276747</v>
      </c>
      <c r="C1287" s="4" t="s">
        <v>2612</v>
      </c>
      <c r="D1287" s="4" t="s">
        <v>448</v>
      </c>
      <c r="E1287" s="4" t="s">
        <v>3200</v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20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21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25210192</v>
      </c>
      <c r="C1288" s="4" t="s">
        <v>2676</v>
      </c>
      <c r="D1288" s="4" t="s">
        <v>448</v>
      </c>
      <c r="E1288" s="4" t="s">
        <v>3201</v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22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29601304</v>
      </c>
      <c r="C1289" s="4" t="s">
        <v>2651</v>
      </c>
      <c r="D1289" s="4" t="s">
        <v>448</v>
      </c>
      <c r="E1289" s="4" t="s">
        <v>3201</v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29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22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25210159</v>
      </c>
      <c r="C1290" s="4" t="s">
        <v>2663</v>
      </c>
      <c r="D1290" s="4" t="s">
        <v>448</v>
      </c>
      <c r="E1290" s="4" t="s">
        <v>3202</v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23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25210149</v>
      </c>
      <c r="C1291" s="4" t="s">
        <v>2694</v>
      </c>
      <c r="D1291" s="4" t="s">
        <v>448</v>
      </c>
      <c r="E1291" s="4" t="s">
        <v>3202</v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22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23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25210043</v>
      </c>
      <c r="C1292" s="4" t="s">
        <v>169</v>
      </c>
      <c r="D1292" s="4" t="s">
        <v>448</v>
      </c>
      <c r="E1292" s="4" t="s">
        <v>3206</v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18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26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25210809</v>
      </c>
      <c r="C1293" s="4" t="s">
        <v>2781</v>
      </c>
      <c r="D1293" s="4" t="s">
        <v>448</v>
      </c>
      <c r="E1293" s="4" t="s">
        <v>2881</v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30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4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25210720</v>
      </c>
      <c r="C1294" s="4" t="s">
        <v>2811</v>
      </c>
      <c r="D1294" s="4" t="s">
        <v>448</v>
      </c>
      <c r="E1294" s="4" t="s">
        <v>3035</v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30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7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9054400</v>
      </c>
      <c r="C1295" s="4" t="s">
        <v>2811</v>
      </c>
      <c r="D1295" s="4" t="s">
        <v>3213</v>
      </c>
      <c r="E1295" s="4" t="s">
        <v>3035</v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30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7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9054401</v>
      </c>
      <c r="C1296" s="4" t="s">
        <v>2811</v>
      </c>
      <c r="D1296" s="4" t="s">
        <v>3214</v>
      </c>
      <c r="E1296" s="4" t="s">
        <v>3035</v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7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25210689</v>
      </c>
      <c r="C1297" s="4" t="s">
        <v>2790</v>
      </c>
      <c r="D1297" s="4" t="s">
        <v>448</v>
      </c>
      <c r="E1297" s="4" t="s">
        <v>3041</v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25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8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33276108</v>
      </c>
      <c r="C1298" s="4" t="s">
        <v>2760</v>
      </c>
      <c r="D1298" s="4" t="s">
        <v>448</v>
      </c>
      <c r="E1298" s="4" t="s">
        <v>3041</v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23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8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33278915</v>
      </c>
      <c r="C1299" s="4" t="s">
        <v>2634</v>
      </c>
      <c r="D1299" s="4" t="s">
        <v>448</v>
      </c>
      <c r="E1299" s="4" t="s">
        <v>3041</v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20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8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25210390</v>
      </c>
      <c r="C1300" s="4" t="s">
        <v>2754</v>
      </c>
      <c r="D1300" s="4" t="s">
        <v>448</v>
      </c>
      <c r="E1300" s="4" t="s">
        <v>3174</v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20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16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25210421</v>
      </c>
      <c r="C1301" s="4" t="s">
        <v>2783</v>
      </c>
      <c r="D1301" s="4" t="s">
        <v>448</v>
      </c>
      <c r="E1301" s="4" t="s">
        <v>3174</v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23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16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25210354</v>
      </c>
      <c r="C1302" s="4" t="s">
        <v>2781</v>
      </c>
      <c r="D1302" s="4" t="s">
        <v>448</v>
      </c>
      <c r="E1302" s="4" t="s">
        <v>3177</v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30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17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25210340</v>
      </c>
      <c r="C1303" s="4" t="s">
        <v>2775</v>
      </c>
      <c r="D1303" s="4" t="s">
        <v>448</v>
      </c>
      <c r="E1303" s="4" t="s">
        <v>3194</v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30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18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33276119</v>
      </c>
      <c r="C1304" s="4" t="s">
        <v>2760</v>
      </c>
      <c r="D1304" s="4" t="s">
        <v>448</v>
      </c>
      <c r="E1304" s="4" t="s">
        <v>3195</v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23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19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33278926</v>
      </c>
      <c r="C1305" s="4" t="s">
        <v>2634</v>
      </c>
      <c r="D1305" s="4" t="s">
        <v>448</v>
      </c>
      <c r="E1305" s="4" t="s">
        <v>3195</v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20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19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27762203</v>
      </c>
      <c r="C1306" s="4" t="s">
        <v>2734</v>
      </c>
      <c r="D1306" s="4" t="s">
        <v>448</v>
      </c>
      <c r="E1306" s="4" t="s">
        <v>3197</v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18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20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25807555</v>
      </c>
      <c r="C1307" s="4" t="s">
        <v>2802</v>
      </c>
      <c r="D1307" s="4" t="s">
        <v>448</v>
      </c>
      <c r="E1307" s="4" t="s">
        <v>3083</v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35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25210741</v>
      </c>
      <c r="C1308" s="4" t="s">
        <v>2832</v>
      </c>
      <c r="D1308" s="4" t="s">
        <v>448</v>
      </c>
      <c r="E1308" s="4" t="s">
        <v>3034</v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30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6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25210563</v>
      </c>
      <c r="C1309" s="4" t="s">
        <v>2802</v>
      </c>
      <c r="D1309" s="4" t="s">
        <v>448</v>
      </c>
      <c r="E1309" s="4" t="s">
        <v>3084</v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35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11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25210255</v>
      </c>
      <c r="C1310" s="4" t="s">
        <v>2739</v>
      </c>
      <c r="D1310" s="4" t="s">
        <v>448</v>
      </c>
      <c r="E1310" s="4" t="s">
        <v>3197</v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19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20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25752759</v>
      </c>
      <c r="C1311" s="4" t="s">
        <v>215</v>
      </c>
      <c r="D1311" s="4" t="s">
        <v>448</v>
      </c>
      <c r="E1311" s="4" t="s">
        <v>3040</v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33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2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25210795</v>
      </c>
      <c r="C1312" s="4" t="s">
        <v>2775</v>
      </c>
      <c r="D1312" s="4" t="s">
        <v>448</v>
      </c>
      <c r="E1312" s="4" t="s">
        <v>3024</v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5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27762195</v>
      </c>
      <c r="C1313" s="4" t="s">
        <v>2734</v>
      </c>
      <c r="D1313" s="4" t="s">
        <v>448</v>
      </c>
      <c r="E1313" s="4" t="s">
        <v>3104</v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18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25210506</v>
      </c>
      <c r="C1314" s="4" t="s">
        <v>2673</v>
      </c>
      <c r="D1314" s="4" t="s">
        <v>448</v>
      </c>
      <c r="E1314" s="4" t="s">
        <v>3112</v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21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25210505</v>
      </c>
      <c r="C1315" s="4" t="s">
        <v>2654</v>
      </c>
      <c r="D1315" s="4" t="s">
        <v>448</v>
      </c>
      <c r="E1315" s="4" t="s">
        <v>3112</v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20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13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33276739</v>
      </c>
      <c r="C1316" s="4" t="s">
        <v>2612</v>
      </c>
      <c r="D1316" s="4" t="s">
        <v>448</v>
      </c>
      <c r="E1316" s="4" t="s">
        <v>3112</v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20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13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27769247</v>
      </c>
      <c r="C1317" s="4" t="s">
        <v>2701</v>
      </c>
      <c r="D1317" s="4" t="s">
        <v>448</v>
      </c>
      <c r="E1317" s="4" t="s">
        <v>3202</v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20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23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25210651</v>
      </c>
      <c r="C1318" s="4" t="s">
        <v>2618</v>
      </c>
      <c r="D1318" s="4" t="s">
        <v>448</v>
      </c>
      <c r="E1318" s="4" t="s">
        <v>3055</v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28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9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27765753</v>
      </c>
      <c r="C1319" s="4" t="s">
        <v>2748</v>
      </c>
      <c r="D1319" s="4" t="s">
        <v>448</v>
      </c>
      <c r="E1319" s="4" t="s">
        <v>3055</v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19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9</v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25210535</v>
      </c>
      <c r="C1320" s="4" t="s">
        <v>2739</v>
      </c>
      <c r="D1320" s="4" t="s">
        <v>448</v>
      </c>
      <c r="E1320" s="4" t="s">
        <v>3104</v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19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12</v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25799829</v>
      </c>
      <c r="C1321" s="4" t="s">
        <v>2754</v>
      </c>
      <c r="D1321" s="4" t="s">
        <v>448</v>
      </c>
      <c r="E1321" s="4" t="s">
        <v>3057</v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20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3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25731722</v>
      </c>
      <c r="C1322" s="4" t="s">
        <v>2835</v>
      </c>
      <c r="D1322" s="4" t="s">
        <v>448</v>
      </c>
      <c r="E1322" s="4" t="s">
        <v>3191</v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32</v>
      </c>
      <c r="N1322" s="2" t="str">
        <f aca="false"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 t="str">
        <f aca="false">IF(OR(F1322="",G1322=""),"",IF(G1322&lt;='RETRATO 2027'!$K$5,"CONCLUÍDA",IF(F1322&lt;='RETRATO 2027'!$K$5,"EM ANDAMENTO","A INICIAR")))</f>
        <v>EM ANDAMENTO</v>
      </c>
    </row>
    <row r="1323" customFormat="false" ht="15" hidden="false" customHeight="false" outlineLevel="0" collapsed="false">
      <c r="B1323" s="4" t="n">
        <v>25210468</v>
      </c>
      <c r="C1323" s="4" t="s">
        <v>2691</v>
      </c>
      <c r="D1323" s="4" t="s">
        <v>448</v>
      </c>
      <c r="E1323" s="4" t="s">
        <v>3144</v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21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14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25210438</v>
      </c>
      <c r="C1324" s="4" t="s">
        <v>2606</v>
      </c>
      <c r="D1324" s="4" t="s">
        <v>448</v>
      </c>
      <c r="E1324" s="4" t="s">
        <v>3146</v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29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15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25210434</v>
      </c>
      <c r="C1325" s="4" t="s">
        <v>2719</v>
      </c>
      <c r="D1325" s="4" t="s">
        <v>448</v>
      </c>
      <c r="E1325" s="4" t="s">
        <v>3146</v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25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15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25210222</v>
      </c>
      <c r="C1326" s="4" t="s">
        <v>2697</v>
      </c>
      <c r="D1326" s="4" t="s">
        <v>448</v>
      </c>
      <c r="E1326" s="4" t="s">
        <v>3200</v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25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29601287</v>
      </c>
      <c r="C1327" s="4" t="s">
        <v>2713</v>
      </c>
      <c r="D1327" s="4" t="s">
        <v>448</v>
      </c>
      <c r="E1327" s="4" t="s">
        <v>3200</v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18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21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25210191</v>
      </c>
      <c r="C1328" s="4" t="s">
        <v>2673</v>
      </c>
      <c r="D1328" s="4" t="s">
        <v>448</v>
      </c>
      <c r="E1328" s="4" t="s">
        <v>3201</v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22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25210190</v>
      </c>
      <c r="C1329" s="4" t="s">
        <v>2654</v>
      </c>
      <c r="D1329" s="4" t="s">
        <v>448</v>
      </c>
      <c r="E1329" s="4" t="s">
        <v>3201</v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20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22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33276748</v>
      </c>
      <c r="C1330" s="4" t="s">
        <v>2612</v>
      </c>
      <c r="D1330" s="4" t="s">
        <v>448</v>
      </c>
      <c r="E1330" s="4" t="s">
        <v>3201</v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20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22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25210157</v>
      </c>
      <c r="C1331" s="4" t="s">
        <v>2676</v>
      </c>
      <c r="D1331" s="4" t="s">
        <v>448</v>
      </c>
      <c r="E1331" s="4" t="s">
        <v>3202</v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21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29601305</v>
      </c>
      <c r="C1332" s="4" t="s">
        <v>2651</v>
      </c>
      <c r="D1332" s="4" t="s">
        <v>448</v>
      </c>
      <c r="E1332" s="4" t="s">
        <v>3202</v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29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25210124</v>
      </c>
      <c r="C1333" s="4" t="s">
        <v>2663</v>
      </c>
      <c r="D1333" s="4" t="s">
        <v>448</v>
      </c>
      <c r="E1333" s="4" t="s">
        <v>3203</v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21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24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25210114</v>
      </c>
      <c r="C1334" s="4" t="s">
        <v>2694</v>
      </c>
      <c r="D1334" s="4" t="s">
        <v>448</v>
      </c>
      <c r="E1334" s="4" t="s">
        <v>3203</v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22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24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25210008</v>
      </c>
      <c r="C1335" s="4" t="s">
        <v>169</v>
      </c>
      <c r="D1335" s="4" t="s">
        <v>448</v>
      </c>
      <c r="E1335" s="4" t="s">
        <v>3210</v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27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25752898</v>
      </c>
      <c r="C1336" s="4" t="s">
        <v>2838</v>
      </c>
      <c r="D1336" s="4" t="s">
        <v>448</v>
      </c>
      <c r="E1336" s="4" t="s">
        <v>2582</v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30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2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25210810</v>
      </c>
      <c r="C1337" s="4" t="s">
        <v>2754</v>
      </c>
      <c r="D1337" s="4" t="s">
        <v>448</v>
      </c>
      <c r="E1337" s="4" t="s">
        <v>2881</v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4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25210841</v>
      </c>
      <c r="C1338" s="4" t="s">
        <v>2783</v>
      </c>
      <c r="D1338" s="4" t="s">
        <v>448</v>
      </c>
      <c r="E1338" s="4" t="s">
        <v>2881</v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23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25210676</v>
      </c>
      <c r="C1339" s="4" t="s">
        <v>2757</v>
      </c>
      <c r="D1339" s="4" t="s">
        <v>448</v>
      </c>
      <c r="E1339" s="4" t="s">
        <v>3041</v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30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8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25210726</v>
      </c>
      <c r="C1340" s="4" t="s">
        <v>2826</v>
      </c>
      <c r="D1340" s="4" t="s">
        <v>448</v>
      </c>
      <c r="E1340" s="4" t="s">
        <v>3035</v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25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7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25210386</v>
      </c>
      <c r="C1341" s="4" t="s">
        <v>2783</v>
      </c>
      <c r="D1341" s="4" t="s">
        <v>448</v>
      </c>
      <c r="E1341" s="4" t="s">
        <v>3177</v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23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17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25210319</v>
      </c>
      <c r="C1342" s="4" t="s">
        <v>2781</v>
      </c>
      <c r="D1342" s="4" t="s">
        <v>448</v>
      </c>
      <c r="E1342" s="4" t="s">
        <v>3194</v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30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18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25210291</v>
      </c>
      <c r="C1343" s="4" t="s">
        <v>2757</v>
      </c>
      <c r="D1343" s="4" t="s">
        <v>448</v>
      </c>
      <c r="E1343" s="4" t="s">
        <v>3195</v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30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19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25210266</v>
      </c>
      <c r="C1344" s="4" t="s">
        <v>2618</v>
      </c>
      <c r="D1344" s="4" t="s">
        <v>448</v>
      </c>
      <c r="E1344" s="4" t="s">
        <v>3197</v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28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20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27765764</v>
      </c>
      <c r="C1345" s="4" t="s">
        <v>2748</v>
      </c>
      <c r="D1345" s="4" t="s">
        <v>448</v>
      </c>
      <c r="E1345" s="4" t="s">
        <v>3197</v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20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25807707</v>
      </c>
      <c r="C1346" s="4" t="s">
        <v>2841</v>
      </c>
      <c r="D1346" s="4" t="s">
        <v>448</v>
      </c>
      <c r="E1346" s="4" t="s">
        <v>3083</v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30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3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25807556</v>
      </c>
      <c r="C1347" s="4" t="s">
        <v>2844</v>
      </c>
      <c r="D1347" s="4" t="s">
        <v>448</v>
      </c>
      <c r="E1347" s="4" t="s">
        <v>3083</v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30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3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25210764</v>
      </c>
      <c r="C1348" s="4" t="s">
        <v>2847</v>
      </c>
      <c r="D1348" s="4" t="s">
        <v>448</v>
      </c>
      <c r="E1348" s="4" t="s">
        <v>3034</v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20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6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25210742</v>
      </c>
      <c r="C1349" s="4" t="s">
        <v>1375</v>
      </c>
      <c r="D1349" s="4" t="s">
        <v>448</v>
      </c>
      <c r="E1349" s="4" t="s">
        <v>3034</v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23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6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33275993</v>
      </c>
      <c r="C1350" s="4" t="s">
        <v>2829</v>
      </c>
      <c r="D1350" s="4" t="s">
        <v>448</v>
      </c>
      <c r="E1350" s="4" t="s">
        <v>3035</v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33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7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25210502</v>
      </c>
      <c r="C1351" s="4" t="s">
        <v>2697</v>
      </c>
      <c r="D1351" s="4" t="s">
        <v>448</v>
      </c>
      <c r="E1351" s="4" t="s">
        <v>3112</v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25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13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29601276</v>
      </c>
      <c r="C1352" s="4" t="s">
        <v>2713</v>
      </c>
      <c r="D1352" s="4" t="s">
        <v>448</v>
      </c>
      <c r="E1352" s="4" t="s">
        <v>3112</v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18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13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27769248</v>
      </c>
      <c r="C1353" s="4" t="s">
        <v>2701</v>
      </c>
      <c r="D1353" s="4" t="s">
        <v>448</v>
      </c>
      <c r="E1353" s="4" t="s">
        <v>3203</v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20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24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25210774</v>
      </c>
      <c r="C1354" s="4" t="s">
        <v>2781</v>
      </c>
      <c r="D1354" s="4" t="s">
        <v>448</v>
      </c>
      <c r="E1354" s="4" t="s">
        <v>3024</v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30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5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25210546</v>
      </c>
      <c r="C1355" s="4" t="s">
        <v>2618</v>
      </c>
      <c r="D1355" s="4" t="s">
        <v>448</v>
      </c>
      <c r="E1355" s="4" t="s">
        <v>3104</v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28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27765756</v>
      </c>
      <c r="C1356" s="4" t="s">
        <v>2748</v>
      </c>
      <c r="D1356" s="4" t="s">
        <v>448</v>
      </c>
      <c r="E1356" s="4" t="s">
        <v>3104</v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19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12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25210654</v>
      </c>
      <c r="C1357" s="4" t="s">
        <v>2790</v>
      </c>
      <c r="D1357" s="4" t="s">
        <v>448</v>
      </c>
      <c r="E1357" s="4" t="s">
        <v>3055</v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25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9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33276109</v>
      </c>
      <c r="C1358" s="4" t="s">
        <v>2760</v>
      </c>
      <c r="D1358" s="4" t="s">
        <v>448</v>
      </c>
      <c r="E1358" s="4" t="s">
        <v>3055</v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23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9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33278916</v>
      </c>
      <c r="C1359" s="4" t="s">
        <v>2634</v>
      </c>
      <c r="D1359" s="4" t="s">
        <v>448</v>
      </c>
      <c r="E1359" s="4" t="s">
        <v>3055</v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20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9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25210408</v>
      </c>
      <c r="C1360" s="4" t="s">
        <v>215</v>
      </c>
      <c r="D1360" s="4" t="s">
        <v>448</v>
      </c>
      <c r="E1360" s="4" t="s">
        <v>3174</v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33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16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25210355</v>
      </c>
      <c r="C1361" s="4" t="s">
        <v>2754</v>
      </c>
      <c r="D1361" s="4" t="s">
        <v>448</v>
      </c>
      <c r="E1361" s="4" t="s">
        <v>3177</v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20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17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25210477</v>
      </c>
      <c r="C1362" s="4" t="s">
        <v>2731</v>
      </c>
      <c r="D1362" s="4" t="s">
        <v>448</v>
      </c>
      <c r="E1362" s="4" t="s">
        <v>3144</v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19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14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25210228</v>
      </c>
      <c r="C1363" s="4" t="s">
        <v>2606</v>
      </c>
      <c r="D1363" s="4" t="s">
        <v>448</v>
      </c>
      <c r="E1363" s="4" t="s">
        <v>3200</v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29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21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25210224</v>
      </c>
      <c r="C1364" s="4" t="s">
        <v>2719</v>
      </c>
      <c r="D1364" s="4" t="s">
        <v>448</v>
      </c>
      <c r="E1364" s="4" t="s">
        <v>3200</v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25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21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25210187</v>
      </c>
      <c r="C1365" s="4" t="s">
        <v>2697</v>
      </c>
      <c r="D1365" s="4" t="s">
        <v>448</v>
      </c>
      <c r="E1365" s="4" t="s">
        <v>3201</v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25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22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29601286</v>
      </c>
      <c r="C1366" s="4" t="s">
        <v>2713</v>
      </c>
      <c r="D1366" s="4" t="s">
        <v>448</v>
      </c>
      <c r="E1366" s="4" t="s">
        <v>3201</v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18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22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25210156</v>
      </c>
      <c r="C1367" s="4" t="s">
        <v>2673</v>
      </c>
      <c r="D1367" s="4" t="s">
        <v>448</v>
      </c>
      <c r="E1367" s="4" t="s">
        <v>3202</v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21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23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25210155</v>
      </c>
      <c r="C1368" s="4" t="s">
        <v>2654</v>
      </c>
      <c r="D1368" s="4" t="s">
        <v>448</v>
      </c>
      <c r="E1368" s="4" t="s">
        <v>3202</v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20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23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33276749</v>
      </c>
      <c r="C1369" s="4" t="s">
        <v>2612</v>
      </c>
      <c r="D1369" s="4" t="s">
        <v>448</v>
      </c>
      <c r="E1369" s="4" t="s">
        <v>3202</v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20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23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25210122</v>
      </c>
      <c r="C1370" s="4" t="s">
        <v>2676</v>
      </c>
      <c r="D1370" s="4" t="s">
        <v>448</v>
      </c>
      <c r="E1370" s="4" t="s">
        <v>3203</v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21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24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29601306</v>
      </c>
      <c r="C1371" s="4" t="s">
        <v>2651</v>
      </c>
      <c r="D1371" s="4" t="s">
        <v>448</v>
      </c>
      <c r="E1371" s="4" t="s">
        <v>3203</v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29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24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25210089</v>
      </c>
      <c r="C1372" s="4" t="s">
        <v>2663</v>
      </c>
      <c r="D1372" s="4" t="s">
        <v>448</v>
      </c>
      <c r="E1372" s="4" t="s">
        <v>3205</v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21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25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25210079</v>
      </c>
      <c r="C1373" s="4" t="s">
        <v>2694</v>
      </c>
      <c r="D1373" s="4" t="s">
        <v>448</v>
      </c>
      <c r="E1373" s="4" t="s">
        <v>3205</v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22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25</v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25210690</v>
      </c>
      <c r="C1374" s="4" t="s">
        <v>2775</v>
      </c>
      <c r="D1374" s="4" t="s">
        <v>448</v>
      </c>
      <c r="E1374" s="4" t="s">
        <v>3041</v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30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8</v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25210706</v>
      </c>
      <c r="C1375" s="4" t="s">
        <v>2832</v>
      </c>
      <c r="D1375" s="4" t="s">
        <v>448</v>
      </c>
      <c r="E1375" s="4" t="s">
        <v>3035</v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7</v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25210351</v>
      </c>
      <c r="C1376" s="4" t="s">
        <v>2783</v>
      </c>
      <c r="D1376" s="4" t="s">
        <v>448</v>
      </c>
      <c r="E1376" s="4" t="s">
        <v>3194</v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23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18</v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25210305</v>
      </c>
      <c r="C1377" s="4" t="s">
        <v>2775</v>
      </c>
      <c r="D1377" s="4" t="s">
        <v>448</v>
      </c>
      <c r="E1377" s="4" t="s">
        <v>3195</v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30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19</v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27769296</v>
      </c>
      <c r="C1378" s="4" t="s">
        <v>2769</v>
      </c>
      <c r="D1378" s="4" t="s">
        <v>448</v>
      </c>
      <c r="E1378" s="4" t="s">
        <v>3057</v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23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33276120</v>
      </c>
      <c r="C1379" s="4" t="s">
        <v>2760</v>
      </c>
      <c r="D1379" s="4" t="s">
        <v>448</v>
      </c>
      <c r="E1379" s="4" t="s">
        <v>3197</v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23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33278927</v>
      </c>
      <c r="C1380" s="4" t="s">
        <v>2634</v>
      </c>
      <c r="D1380" s="4" t="s">
        <v>448</v>
      </c>
      <c r="E1380" s="4" t="s">
        <v>3197</v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20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25807557</v>
      </c>
      <c r="C1381" s="4" t="s">
        <v>2826</v>
      </c>
      <c r="D1381" s="4" t="s">
        <v>448</v>
      </c>
      <c r="E1381" s="4" t="s">
        <v>3083</v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25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3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25799968</v>
      </c>
      <c r="C1382" s="4" t="s">
        <v>2841</v>
      </c>
      <c r="D1382" s="4" t="s">
        <v>448</v>
      </c>
      <c r="E1382" s="4" t="s">
        <v>3056</v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30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3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33292460</v>
      </c>
      <c r="C1383" s="4" t="s">
        <v>2547</v>
      </c>
      <c r="D1383" s="4" t="s">
        <v>448</v>
      </c>
      <c r="E1383" s="4" t="s">
        <v>3034</v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36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6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25210508</v>
      </c>
      <c r="C1384" s="4" t="s">
        <v>2606</v>
      </c>
      <c r="D1384" s="4" t="s">
        <v>448</v>
      </c>
      <c r="E1384" s="4" t="s">
        <v>3112</v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29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13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25210504</v>
      </c>
      <c r="C1385" s="4" t="s">
        <v>2719</v>
      </c>
      <c r="D1385" s="4" t="s">
        <v>448</v>
      </c>
      <c r="E1385" s="4" t="s">
        <v>3112</v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25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13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25210433</v>
      </c>
      <c r="C1386" s="4" t="s">
        <v>2691</v>
      </c>
      <c r="D1386" s="4" t="s">
        <v>448</v>
      </c>
      <c r="E1386" s="4" t="s">
        <v>3146</v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21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15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27769249</v>
      </c>
      <c r="C1387" s="4" t="s">
        <v>2701</v>
      </c>
      <c r="D1387" s="4" t="s">
        <v>448</v>
      </c>
      <c r="E1387" s="4" t="s">
        <v>3205</v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20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25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25802596</v>
      </c>
      <c r="C1388" s="4" t="s">
        <v>2775</v>
      </c>
      <c r="D1388" s="4" t="s">
        <v>448</v>
      </c>
      <c r="E1388" s="4" t="s">
        <v>3030</v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30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25210828</v>
      </c>
      <c r="C1389" s="4" t="s">
        <v>215</v>
      </c>
      <c r="D1389" s="4" t="s">
        <v>448</v>
      </c>
      <c r="E1389" s="4" t="s">
        <v>2881</v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33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4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25210775</v>
      </c>
      <c r="C1390" s="4" t="s">
        <v>2754</v>
      </c>
      <c r="D1390" s="4" t="s">
        <v>448</v>
      </c>
      <c r="E1390" s="4" t="s">
        <v>3024</v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20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5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25210806</v>
      </c>
      <c r="C1391" s="4" t="s">
        <v>2783</v>
      </c>
      <c r="D1391" s="4" t="s">
        <v>448</v>
      </c>
      <c r="E1391" s="4" t="s">
        <v>3024</v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5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25210641</v>
      </c>
      <c r="C1392" s="4" t="s">
        <v>2757</v>
      </c>
      <c r="D1392" s="4" t="s">
        <v>448</v>
      </c>
      <c r="E1392" s="4" t="s">
        <v>3055</v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30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9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33276112</v>
      </c>
      <c r="C1393" s="4" t="s">
        <v>2760</v>
      </c>
      <c r="D1393" s="4" t="s">
        <v>448</v>
      </c>
      <c r="E1393" s="4" t="s">
        <v>3104</v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23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12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33278919</v>
      </c>
      <c r="C1394" s="4" t="s">
        <v>2634</v>
      </c>
      <c r="D1394" s="4" t="s">
        <v>448</v>
      </c>
      <c r="E1394" s="4" t="s">
        <v>3104</v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20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12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27762197</v>
      </c>
      <c r="C1395" s="4" t="s">
        <v>2734</v>
      </c>
      <c r="D1395" s="4" t="s">
        <v>448</v>
      </c>
      <c r="E1395" s="4" t="s">
        <v>3144</v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18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14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25210189</v>
      </c>
      <c r="C1396" s="4" t="s">
        <v>2719</v>
      </c>
      <c r="D1396" s="4" t="s">
        <v>448</v>
      </c>
      <c r="E1396" s="4" t="s">
        <v>3201</v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25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25210152</v>
      </c>
      <c r="C1397" s="4" t="s">
        <v>2697</v>
      </c>
      <c r="D1397" s="4" t="s">
        <v>448</v>
      </c>
      <c r="E1397" s="4" t="s">
        <v>3202</v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23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29601285</v>
      </c>
      <c r="C1398" s="4" t="s">
        <v>2713</v>
      </c>
      <c r="D1398" s="4" t="s">
        <v>448</v>
      </c>
      <c r="E1398" s="4" t="s">
        <v>3202</v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18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23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25210121</v>
      </c>
      <c r="C1399" s="4" t="s">
        <v>2673</v>
      </c>
      <c r="D1399" s="4" t="s">
        <v>448</v>
      </c>
      <c r="E1399" s="4" t="s">
        <v>3203</v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21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24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25210120</v>
      </c>
      <c r="C1400" s="4" t="s">
        <v>2654</v>
      </c>
      <c r="D1400" s="4" t="s">
        <v>448</v>
      </c>
      <c r="E1400" s="4" t="s">
        <v>3203</v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20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24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33276750</v>
      </c>
      <c r="C1401" s="4" t="s">
        <v>2612</v>
      </c>
      <c r="D1401" s="4" t="s">
        <v>448</v>
      </c>
      <c r="E1401" s="4" t="s">
        <v>3203</v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20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24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25210087</v>
      </c>
      <c r="C1402" s="4" t="s">
        <v>2676</v>
      </c>
      <c r="D1402" s="4" t="s">
        <v>448</v>
      </c>
      <c r="E1402" s="4" t="s">
        <v>3205</v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21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25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29601307</v>
      </c>
      <c r="C1403" s="4" t="s">
        <v>2651</v>
      </c>
      <c r="D1403" s="4" t="s">
        <v>448</v>
      </c>
      <c r="E1403" s="4" t="s">
        <v>3205</v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29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25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25210054</v>
      </c>
      <c r="C1404" s="4" t="s">
        <v>2663</v>
      </c>
      <c r="D1404" s="4" t="s">
        <v>448</v>
      </c>
      <c r="E1404" s="4" t="s">
        <v>3206</v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26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25210044</v>
      </c>
      <c r="C1405" s="4" t="s">
        <v>2694</v>
      </c>
      <c r="D1405" s="4" t="s">
        <v>448</v>
      </c>
      <c r="E1405" s="4" t="s">
        <v>3206</v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22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26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25210465</v>
      </c>
      <c r="C1406" s="4" t="s">
        <v>2739</v>
      </c>
      <c r="D1406" s="4" t="s">
        <v>448</v>
      </c>
      <c r="E1406" s="4" t="s">
        <v>3144</v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19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14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25799984</v>
      </c>
      <c r="C1407" s="4" t="s">
        <v>2618</v>
      </c>
      <c r="D1407" s="4" t="s">
        <v>448</v>
      </c>
      <c r="E1407" s="4" t="s">
        <v>3064</v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28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3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25752735</v>
      </c>
      <c r="C1408" s="4" t="s">
        <v>2852</v>
      </c>
      <c r="D1408" s="4" t="s">
        <v>448</v>
      </c>
      <c r="E1408" s="4" t="s">
        <v>187</v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24</v>
      </c>
      <c r="N1408" s="2" t="str">
        <f aca="false"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25210669</v>
      </c>
      <c r="C1409" s="4" t="s">
        <v>2781</v>
      </c>
      <c r="D1409" s="4" t="s">
        <v>448</v>
      </c>
      <c r="E1409" s="4" t="s">
        <v>3041</v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8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25210729</v>
      </c>
      <c r="C1410" s="4" t="s">
        <v>2847</v>
      </c>
      <c r="D1410" s="4" t="s">
        <v>448</v>
      </c>
      <c r="E1410" s="4" t="s">
        <v>3035</v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25210707</v>
      </c>
      <c r="C1411" s="4" t="s">
        <v>1375</v>
      </c>
      <c r="D1411" s="4" t="s">
        <v>448</v>
      </c>
      <c r="E1411" s="4" t="s">
        <v>3035</v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23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7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25210619</v>
      </c>
      <c r="C1412" s="4" t="s">
        <v>2790</v>
      </c>
      <c r="D1412" s="4" t="s">
        <v>448</v>
      </c>
      <c r="E1412" s="4" t="s">
        <v>3065</v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25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10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25210387</v>
      </c>
      <c r="C1413" s="4" t="s">
        <v>2799</v>
      </c>
      <c r="D1413" s="4" t="s">
        <v>448</v>
      </c>
      <c r="E1413" s="4" t="s">
        <v>3174</v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35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16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25210373</v>
      </c>
      <c r="C1414" s="4" t="s">
        <v>215</v>
      </c>
      <c r="D1414" s="4" t="s">
        <v>448</v>
      </c>
      <c r="E1414" s="4" t="s">
        <v>3177</v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33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17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25210320</v>
      </c>
      <c r="C1415" s="4" t="s">
        <v>2754</v>
      </c>
      <c r="D1415" s="4" t="s">
        <v>448</v>
      </c>
      <c r="E1415" s="4" t="s">
        <v>3194</v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20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18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25210284</v>
      </c>
      <c r="C1416" s="4" t="s">
        <v>2781</v>
      </c>
      <c r="D1416" s="4" t="s">
        <v>448</v>
      </c>
      <c r="E1416" s="4" t="s">
        <v>3195</v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30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19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25210256</v>
      </c>
      <c r="C1417" s="4" t="s">
        <v>2757</v>
      </c>
      <c r="D1417" s="4" t="s">
        <v>448</v>
      </c>
      <c r="E1417" s="4" t="s">
        <v>3197</v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30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20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25799831</v>
      </c>
      <c r="C1418" s="4" t="s">
        <v>215</v>
      </c>
      <c r="D1418" s="4" t="s">
        <v>448</v>
      </c>
      <c r="E1418" s="4" t="s">
        <v>3057</v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33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3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25799896</v>
      </c>
      <c r="C1419" s="4" t="s">
        <v>2790</v>
      </c>
      <c r="D1419" s="4" t="s">
        <v>448</v>
      </c>
      <c r="E1419" s="4" t="s">
        <v>3054</v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3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25210442</v>
      </c>
      <c r="C1420" s="4" t="s">
        <v>2731</v>
      </c>
      <c r="D1420" s="4" t="s">
        <v>448</v>
      </c>
      <c r="E1420" s="4" t="s">
        <v>3146</v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19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25210223</v>
      </c>
      <c r="C1421" s="4" t="s">
        <v>2691</v>
      </c>
      <c r="D1421" s="4" t="s">
        <v>448</v>
      </c>
      <c r="E1421" s="4" t="s">
        <v>3200</v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21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21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25210193</v>
      </c>
      <c r="C1422" s="4" t="s">
        <v>2606</v>
      </c>
      <c r="D1422" s="4" t="s">
        <v>448</v>
      </c>
      <c r="E1422" s="4" t="s">
        <v>3201</v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29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22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27769250</v>
      </c>
      <c r="C1423" s="4" t="s">
        <v>2701</v>
      </c>
      <c r="D1423" s="4" t="s">
        <v>448</v>
      </c>
      <c r="E1423" s="4" t="s">
        <v>3206</v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20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26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25807558</v>
      </c>
      <c r="C1424" s="4" t="s">
        <v>2832</v>
      </c>
      <c r="D1424" s="4" t="s">
        <v>448</v>
      </c>
      <c r="E1424" s="4" t="s">
        <v>3083</v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30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3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33276130</v>
      </c>
      <c r="C1425" s="4" t="s">
        <v>2855</v>
      </c>
      <c r="D1425" s="4" t="s">
        <v>448</v>
      </c>
      <c r="E1425" s="4" t="s">
        <v>3034</v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30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25210655</v>
      </c>
      <c r="C1426" s="4" t="s">
        <v>2775</v>
      </c>
      <c r="D1426" s="4" t="s">
        <v>448</v>
      </c>
      <c r="E1426" s="4" t="s">
        <v>3055</v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30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9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25210536</v>
      </c>
      <c r="C1427" s="4" t="s">
        <v>2757</v>
      </c>
      <c r="D1427" s="4" t="s">
        <v>448</v>
      </c>
      <c r="E1427" s="4" t="s">
        <v>3104</v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30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12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25210154</v>
      </c>
      <c r="C1428" s="4" t="s">
        <v>2719</v>
      </c>
      <c r="D1428" s="4" t="s">
        <v>448</v>
      </c>
      <c r="E1428" s="4" t="s">
        <v>3202</v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25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23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25210117</v>
      </c>
      <c r="C1429" s="4" t="s">
        <v>2697</v>
      </c>
      <c r="D1429" s="4" t="s">
        <v>448</v>
      </c>
      <c r="E1429" s="4" t="s">
        <v>3203</v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25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24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29601284</v>
      </c>
      <c r="C1430" s="4" t="s">
        <v>2713</v>
      </c>
      <c r="D1430" s="4" t="s">
        <v>448</v>
      </c>
      <c r="E1430" s="4" t="s">
        <v>3203</v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18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24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25210086</v>
      </c>
      <c r="C1431" s="4" t="s">
        <v>2673</v>
      </c>
      <c r="D1431" s="4" t="s">
        <v>448</v>
      </c>
      <c r="E1431" s="4" t="s">
        <v>3205</v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21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25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25210085</v>
      </c>
      <c r="C1432" s="4" t="s">
        <v>2654</v>
      </c>
      <c r="D1432" s="4" t="s">
        <v>448</v>
      </c>
      <c r="E1432" s="4" t="s">
        <v>3205</v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20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25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33276751</v>
      </c>
      <c r="C1433" s="4" t="s">
        <v>2612</v>
      </c>
      <c r="D1433" s="4" t="s">
        <v>448</v>
      </c>
      <c r="E1433" s="4" t="s">
        <v>3205</v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20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25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29601308</v>
      </c>
      <c r="C1434" s="4" t="s">
        <v>2651</v>
      </c>
      <c r="D1434" s="4" t="s">
        <v>448</v>
      </c>
      <c r="E1434" s="4" t="s">
        <v>3206</v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29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25210476</v>
      </c>
      <c r="C1435" s="4" t="s">
        <v>2618</v>
      </c>
      <c r="D1435" s="4" t="s">
        <v>448</v>
      </c>
      <c r="E1435" s="4" t="s">
        <v>3144</v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28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14</v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27765758</v>
      </c>
      <c r="C1436" s="4" t="s">
        <v>2748</v>
      </c>
      <c r="D1436" s="4" t="s">
        <v>448</v>
      </c>
      <c r="E1436" s="4" t="s">
        <v>3144</v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19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14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25753025</v>
      </c>
      <c r="C1437" s="4" t="s">
        <v>2838</v>
      </c>
      <c r="D1437" s="4" t="s">
        <v>448</v>
      </c>
      <c r="E1437" s="4" t="s">
        <v>2472</v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30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0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25752915</v>
      </c>
      <c r="C1438" s="4" t="s">
        <v>2754</v>
      </c>
      <c r="D1438" s="4" t="s">
        <v>448</v>
      </c>
      <c r="E1438" s="4" t="s">
        <v>2582</v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25210503</v>
      </c>
      <c r="C1439" s="4" t="s">
        <v>2691</v>
      </c>
      <c r="D1439" s="4" t="s">
        <v>448</v>
      </c>
      <c r="E1439" s="4" t="s">
        <v>3112</v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13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25210388</v>
      </c>
      <c r="C1440" s="4" t="s">
        <v>2802</v>
      </c>
      <c r="D1440" s="4" t="s">
        <v>448</v>
      </c>
      <c r="E1440" s="4" t="s">
        <v>3174</v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35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16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25210019</v>
      </c>
      <c r="C1441" s="4" t="s">
        <v>2663</v>
      </c>
      <c r="D1441" s="4" t="s">
        <v>448</v>
      </c>
      <c r="E1441" s="4" t="s">
        <v>3210</v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21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27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25210009</v>
      </c>
      <c r="C1442" s="4" t="s">
        <v>2694</v>
      </c>
      <c r="D1442" s="4" t="s">
        <v>448</v>
      </c>
      <c r="E1442" s="4" t="s">
        <v>3210</v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22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27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25800007</v>
      </c>
      <c r="C1443" s="4" t="s">
        <v>2757</v>
      </c>
      <c r="D1443" s="4" t="s">
        <v>448</v>
      </c>
      <c r="E1443" s="4" t="s">
        <v>3064</v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30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25210807</v>
      </c>
      <c r="C1444" s="4" t="s">
        <v>2799</v>
      </c>
      <c r="D1444" s="4" t="s">
        <v>448</v>
      </c>
      <c r="E1444" s="4" t="s">
        <v>2881</v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35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4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25210793</v>
      </c>
      <c r="C1445" s="4" t="s">
        <v>215</v>
      </c>
      <c r="D1445" s="4" t="s">
        <v>448</v>
      </c>
      <c r="E1445" s="4" t="s">
        <v>3024</v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33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5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25210670</v>
      </c>
      <c r="C1446" s="4" t="s">
        <v>2754</v>
      </c>
      <c r="D1446" s="4" t="s">
        <v>448</v>
      </c>
      <c r="E1446" s="4" t="s">
        <v>3041</v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20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8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25210701</v>
      </c>
      <c r="C1447" s="4" t="s">
        <v>2783</v>
      </c>
      <c r="D1447" s="4" t="s">
        <v>448</v>
      </c>
      <c r="E1447" s="4" t="s">
        <v>3041</v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23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8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33292461</v>
      </c>
      <c r="C1448" s="4" t="s">
        <v>2547</v>
      </c>
      <c r="D1448" s="4" t="s">
        <v>448</v>
      </c>
      <c r="E1448" s="4" t="s">
        <v>3035</v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36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7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27762198</v>
      </c>
      <c r="C1449" s="4" t="s">
        <v>2734</v>
      </c>
      <c r="D1449" s="4" t="s">
        <v>448</v>
      </c>
      <c r="E1449" s="4" t="s">
        <v>3146</v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15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25210316</v>
      </c>
      <c r="C1450" s="4" t="s">
        <v>2783</v>
      </c>
      <c r="D1450" s="4" t="s">
        <v>448</v>
      </c>
      <c r="E1450" s="4" t="s">
        <v>3195</v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23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19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25210270</v>
      </c>
      <c r="C1451" s="4" t="s">
        <v>2775</v>
      </c>
      <c r="D1451" s="4" t="s">
        <v>448</v>
      </c>
      <c r="E1451" s="4" t="s">
        <v>3197</v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30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20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25210232</v>
      </c>
      <c r="C1452" s="4" t="s">
        <v>2731</v>
      </c>
      <c r="D1452" s="4" t="s">
        <v>448</v>
      </c>
      <c r="E1452" s="4" t="s">
        <v>3200</v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19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21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25210430</v>
      </c>
      <c r="C1453" s="4" t="s">
        <v>2739</v>
      </c>
      <c r="D1453" s="4" t="s">
        <v>448</v>
      </c>
      <c r="E1453" s="4" t="s">
        <v>3146</v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19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15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25807559</v>
      </c>
      <c r="C1454" s="4" t="s">
        <v>2858</v>
      </c>
      <c r="D1454" s="4" t="s">
        <v>448</v>
      </c>
      <c r="E1454" s="4" t="s">
        <v>3083</v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34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3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25807561</v>
      </c>
      <c r="C1455" s="4" t="s">
        <v>2847</v>
      </c>
      <c r="D1455" s="4" t="s">
        <v>448</v>
      </c>
      <c r="E1455" s="4" t="s">
        <v>3083</v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20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3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25210119</v>
      </c>
      <c r="C1456" s="4" t="s">
        <v>2719</v>
      </c>
      <c r="D1456" s="4" t="s">
        <v>448</v>
      </c>
      <c r="E1456" s="4" t="s">
        <v>3203</v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25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24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25210082</v>
      </c>
      <c r="C1457" s="4" t="s">
        <v>2697</v>
      </c>
      <c r="D1457" s="4" t="s">
        <v>448</v>
      </c>
      <c r="E1457" s="4" t="s">
        <v>3205</v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25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25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29601283</v>
      </c>
      <c r="C1458" s="4" t="s">
        <v>2713</v>
      </c>
      <c r="D1458" s="4" t="s">
        <v>448</v>
      </c>
      <c r="E1458" s="4" t="s">
        <v>3205</v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18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25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25210050</v>
      </c>
      <c r="C1459" s="4" t="s">
        <v>2654</v>
      </c>
      <c r="D1459" s="4" t="s">
        <v>448</v>
      </c>
      <c r="E1459" s="4" t="s">
        <v>3206</v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20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26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33276752</v>
      </c>
      <c r="C1460" s="4" t="s">
        <v>2612</v>
      </c>
      <c r="D1460" s="4" t="s">
        <v>448</v>
      </c>
      <c r="E1460" s="4" t="s">
        <v>3206</v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20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26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27769251</v>
      </c>
      <c r="C1461" s="4" t="s">
        <v>2701</v>
      </c>
      <c r="D1461" s="4" t="s">
        <v>448</v>
      </c>
      <c r="E1461" s="4" t="s">
        <v>3210</v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20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27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25799864</v>
      </c>
      <c r="C1462" s="4" t="s">
        <v>2790</v>
      </c>
      <c r="D1462" s="4" t="s">
        <v>448</v>
      </c>
      <c r="E1462" s="4" t="s">
        <v>3056</v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25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3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25210634</v>
      </c>
      <c r="C1463" s="4" t="s">
        <v>2781</v>
      </c>
      <c r="D1463" s="4" t="s">
        <v>448</v>
      </c>
      <c r="E1463" s="4" t="s">
        <v>3055</v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30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9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25210550</v>
      </c>
      <c r="C1464" s="4" t="s">
        <v>2775</v>
      </c>
      <c r="D1464" s="4" t="s">
        <v>448</v>
      </c>
      <c r="E1464" s="4" t="s">
        <v>3104</v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12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25210615</v>
      </c>
      <c r="C1465" s="4" t="s">
        <v>2811</v>
      </c>
      <c r="D1465" s="4" t="s">
        <v>448</v>
      </c>
      <c r="E1465" s="4" t="s">
        <v>3065</v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>30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10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9054394</v>
      </c>
      <c r="C1466" s="4" t="s">
        <v>2811</v>
      </c>
      <c r="D1466" s="4" t="s">
        <v>3213</v>
      </c>
      <c r="E1466" s="4" t="s">
        <v>3065</v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10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9054395</v>
      </c>
      <c r="C1467" s="4" t="s">
        <v>2811</v>
      </c>
      <c r="D1467" s="4" t="s">
        <v>3214</v>
      </c>
      <c r="E1467" s="4" t="s">
        <v>3065</v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30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10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25210584</v>
      </c>
      <c r="C1468" s="4" t="s">
        <v>2790</v>
      </c>
      <c r="D1468" s="4" t="s">
        <v>448</v>
      </c>
      <c r="E1468" s="4" t="s">
        <v>3084</v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25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11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33276114</v>
      </c>
      <c r="C1469" s="4" t="s">
        <v>2760</v>
      </c>
      <c r="D1469" s="4" t="s">
        <v>448</v>
      </c>
      <c r="E1469" s="4" t="s">
        <v>3144</v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23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14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33278921</v>
      </c>
      <c r="C1470" s="4" t="s">
        <v>2634</v>
      </c>
      <c r="D1470" s="4" t="s">
        <v>448</v>
      </c>
      <c r="E1470" s="4" t="s">
        <v>3144</v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20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14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25210352</v>
      </c>
      <c r="C1471" s="4" t="s">
        <v>2799</v>
      </c>
      <c r="D1471" s="4" t="s">
        <v>448</v>
      </c>
      <c r="E1471" s="4" t="s">
        <v>3177</v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35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25210338</v>
      </c>
      <c r="C1472" s="4" t="s">
        <v>215</v>
      </c>
      <c r="D1472" s="4" t="s">
        <v>448</v>
      </c>
      <c r="E1472" s="4" t="s">
        <v>3194</v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33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18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25210285</v>
      </c>
      <c r="C1473" s="4" t="s">
        <v>2754</v>
      </c>
      <c r="D1473" s="4" t="s">
        <v>448</v>
      </c>
      <c r="E1473" s="4" t="s">
        <v>3195</v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20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19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25731723</v>
      </c>
      <c r="C1474" s="4" t="s">
        <v>2861</v>
      </c>
      <c r="D1474" s="4" t="s">
        <v>448</v>
      </c>
      <c r="E1474" s="4" t="s">
        <v>3191</v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32</v>
      </c>
      <c r="N1474" s="2" t="str">
        <f aca="false"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25752922</v>
      </c>
      <c r="C1475" s="4" t="s">
        <v>2847</v>
      </c>
      <c r="D1475" s="4" t="s">
        <v>448</v>
      </c>
      <c r="E1475" s="4" t="s">
        <v>2582</v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20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2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25799832</v>
      </c>
      <c r="C1476" s="4" t="s">
        <v>2790</v>
      </c>
      <c r="D1476" s="4" t="s">
        <v>448</v>
      </c>
      <c r="E1476" s="4" t="s">
        <v>3057</v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25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3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25800008</v>
      </c>
      <c r="C1477" s="4" t="s">
        <v>2775</v>
      </c>
      <c r="D1477" s="4" t="s">
        <v>448</v>
      </c>
      <c r="E1477" s="4" t="s">
        <v>3064</v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30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3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25210808</v>
      </c>
      <c r="C1478" s="4" t="s">
        <v>2802</v>
      </c>
      <c r="D1478" s="4" t="s">
        <v>448</v>
      </c>
      <c r="E1478" s="4" t="s">
        <v>2881</v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4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25210512</v>
      </c>
      <c r="C1479" s="4" t="s">
        <v>2731</v>
      </c>
      <c r="D1479" s="4" t="s">
        <v>448</v>
      </c>
      <c r="E1479" s="4" t="s">
        <v>3112</v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19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13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25210188</v>
      </c>
      <c r="C1480" s="4" t="s">
        <v>2691</v>
      </c>
      <c r="D1480" s="4" t="s">
        <v>448</v>
      </c>
      <c r="E1480" s="4" t="s">
        <v>3201</v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21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22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25210158</v>
      </c>
      <c r="C1481" s="4" t="s">
        <v>2606</v>
      </c>
      <c r="D1481" s="4" t="s">
        <v>448</v>
      </c>
      <c r="E1481" s="4" t="s">
        <v>3202</v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29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23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29601309</v>
      </c>
      <c r="C1482" s="4" t="s">
        <v>2651</v>
      </c>
      <c r="D1482" s="4" t="s">
        <v>448</v>
      </c>
      <c r="E1482" s="4" t="s">
        <v>3210</v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29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27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25210765</v>
      </c>
      <c r="C1483" s="4" t="s">
        <v>2864</v>
      </c>
      <c r="D1483" s="4" t="s">
        <v>448</v>
      </c>
      <c r="E1483" s="4" t="s">
        <v>3034</v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6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27762204</v>
      </c>
      <c r="C1484" s="4" t="s">
        <v>2734</v>
      </c>
      <c r="D1484" s="4" t="s">
        <v>448</v>
      </c>
      <c r="E1484" s="4" t="s">
        <v>3200</v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18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21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33276131</v>
      </c>
      <c r="C1485" s="4" t="s">
        <v>2855</v>
      </c>
      <c r="D1485" s="4" t="s">
        <v>448</v>
      </c>
      <c r="E1485" s="4" t="s">
        <v>3035</v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30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7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25210441</v>
      </c>
      <c r="C1486" s="4" t="s">
        <v>2618</v>
      </c>
      <c r="D1486" s="4" t="s">
        <v>448</v>
      </c>
      <c r="E1486" s="4" t="s">
        <v>3146</v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28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15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27765759</v>
      </c>
      <c r="C1487" s="4" t="s">
        <v>2748</v>
      </c>
      <c r="D1487" s="4" t="s">
        <v>448</v>
      </c>
      <c r="E1487" s="4" t="s">
        <v>3146</v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19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15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25210249</v>
      </c>
      <c r="C1488" s="4" t="s">
        <v>2781</v>
      </c>
      <c r="D1488" s="4" t="s">
        <v>448</v>
      </c>
      <c r="E1488" s="4" t="s">
        <v>3197</v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20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25210220</v>
      </c>
      <c r="C1489" s="4" t="s">
        <v>2739</v>
      </c>
      <c r="D1489" s="4" t="s">
        <v>448</v>
      </c>
      <c r="E1489" s="4" t="s">
        <v>3200</v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19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21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27771112</v>
      </c>
      <c r="C1490" s="4" t="s">
        <v>1365</v>
      </c>
      <c r="D1490" s="4" t="s">
        <v>448</v>
      </c>
      <c r="E1490" s="4" t="s">
        <v>3212</v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20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29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25752797</v>
      </c>
      <c r="C1491" s="4" t="s">
        <v>2618</v>
      </c>
      <c r="D1491" s="4" t="s">
        <v>448</v>
      </c>
      <c r="E1491" s="4" t="s">
        <v>3196</v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0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25752960</v>
      </c>
      <c r="C1492" s="4" t="s">
        <v>2868</v>
      </c>
      <c r="D1492" s="4" t="s">
        <v>448</v>
      </c>
      <c r="E1492" s="4" t="s">
        <v>2582</v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23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25799897</v>
      </c>
      <c r="C1493" s="4" t="s">
        <v>2799</v>
      </c>
      <c r="D1493" s="4" t="s">
        <v>448</v>
      </c>
      <c r="E1493" s="4" t="s">
        <v>3054</v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35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25807562</v>
      </c>
      <c r="C1494" s="4" t="s">
        <v>2864</v>
      </c>
      <c r="D1494" s="4" t="s">
        <v>448</v>
      </c>
      <c r="E1494" s="4" t="s">
        <v>3083</v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37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25210353</v>
      </c>
      <c r="C1495" s="4" t="s">
        <v>2802</v>
      </c>
      <c r="D1495" s="4" t="s">
        <v>448</v>
      </c>
      <c r="E1495" s="4" t="s">
        <v>3177</v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35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17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25210084</v>
      </c>
      <c r="C1496" s="4" t="s">
        <v>2719</v>
      </c>
      <c r="D1496" s="4" t="s">
        <v>448</v>
      </c>
      <c r="E1496" s="4" t="s">
        <v>3205</v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25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25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25210047</v>
      </c>
      <c r="C1497" s="4" t="s">
        <v>2697</v>
      </c>
      <c r="D1497" s="4" t="s">
        <v>448</v>
      </c>
      <c r="E1497" s="4" t="s">
        <v>3206</v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25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26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25210052</v>
      </c>
      <c r="C1498" s="4" t="s">
        <v>2676</v>
      </c>
      <c r="D1498" s="4" t="s">
        <v>448</v>
      </c>
      <c r="E1498" s="4" t="s">
        <v>3206</v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26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29601282</v>
      </c>
      <c r="C1499" s="4" t="s">
        <v>2713</v>
      </c>
      <c r="D1499" s="4" t="s">
        <v>448</v>
      </c>
      <c r="E1499" s="4" t="s">
        <v>3206</v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18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26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25799988</v>
      </c>
      <c r="C1500" s="4" t="s">
        <v>2781</v>
      </c>
      <c r="D1500" s="4" t="s">
        <v>448</v>
      </c>
      <c r="E1500" s="4" t="s">
        <v>3064</v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30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3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25210825</v>
      </c>
      <c r="C1501" s="4" t="s">
        <v>2811</v>
      </c>
      <c r="D1501" s="4" t="s">
        <v>448</v>
      </c>
      <c r="E1501" s="4" t="s">
        <v>2881</v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30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4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9054406</v>
      </c>
      <c r="C1502" s="4" t="s">
        <v>2811</v>
      </c>
      <c r="D1502" s="4" t="s">
        <v>3213</v>
      </c>
      <c r="E1502" s="4" t="s">
        <v>2881</v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30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4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9054407</v>
      </c>
      <c r="C1503" s="4" t="s">
        <v>2811</v>
      </c>
      <c r="D1503" s="4" t="s">
        <v>3214</v>
      </c>
      <c r="E1503" s="4" t="s">
        <v>2881</v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30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4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25210772</v>
      </c>
      <c r="C1504" s="4" t="s">
        <v>2799</v>
      </c>
      <c r="D1504" s="4" t="s">
        <v>448</v>
      </c>
      <c r="E1504" s="4" t="s">
        <v>3024</v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35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5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25210688</v>
      </c>
      <c r="C1505" s="4" t="s">
        <v>215</v>
      </c>
      <c r="D1505" s="4" t="s">
        <v>448</v>
      </c>
      <c r="E1505" s="4" t="s">
        <v>3041</v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8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25210635</v>
      </c>
      <c r="C1506" s="4" t="s">
        <v>2754</v>
      </c>
      <c r="D1506" s="4" t="s">
        <v>448</v>
      </c>
      <c r="E1506" s="4" t="s">
        <v>3055</v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9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25210666</v>
      </c>
      <c r="C1507" s="4" t="s">
        <v>2783</v>
      </c>
      <c r="D1507" s="4" t="s">
        <v>448</v>
      </c>
      <c r="E1507" s="4" t="s">
        <v>3055</v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9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25210529</v>
      </c>
      <c r="C1508" s="4" t="s">
        <v>2781</v>
      </c>
      <c r="D1508" s="4" t="s">
        <v>448</v>
      </c>
      <c r="E1508" s="4" t="s">
        <v>3104</v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30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12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25210466</v>
      </c>
      <c r="C1509" s="4" t="s">
        <v>2757</v>
      </c>
      <c r="D1509" s="4" t="s">
        <v>448</v>
      </c>
      <c r="E1509" s="4" t="s">
        <v>3144</v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30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14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25210621</v>
      </c>
      <c r="C1510" s="4" t="s">
        <v>2826</v>
      </c>
      <c r="D1510" s="4" t="s">
        <v>448</v>
      </c>
      <c r="E1510" s="4" t="s">
        <v>3065</v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25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10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27762196</v>
      </c>
      <c r="C1511" s="4" t="s">
        <v>2734</v>
      </c>
      <c r="D1511" s="4" t="s">
        <v>448</v>
      </c>
      <c r="E1511" s="4" t="s">
        <v>3112</v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18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13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25210197</v>
      </c>
      <c r="C1512" s="4" t="s">
        <v>2731</v>
      </c>
      <c r="D1512" s="4" t="s">
        <v>448</v>
      </c>
      <c r="E1512" s="4" t="s">
        <v>3201</v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19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22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25210015</v>
      </c>
      <c r="C1513" s="4" t="s">
        <v>2654</v>
      </c>
      <c r="D1513" s="4" t="s">
        <v>448</v>
      </c>
      <c r="E1513" s="4" t="s">
        <v>3210</v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27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33276753</v>
      </c>
      <c r="C1514" s="4" t="s">
        <v>2612</v>
      </c>
      <c r="D1514" s="4" t="s">
        <v>448</v>
      </c>
      <c r="E1514" s="4" t="s">
        <v>3210</v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20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27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25210500</v>
      </c>
      <c r="C1515" s="4" t="s">
        <v>2739</v>
      </c>
      <c r="D1515" s="4" t="s">
        <v>448</v>
      </c>
      <c r="E1515" s="4" t="s">
        <v>3112</v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19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13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25210762</v>
      </c>
      <c r="C1516" s="4" t="s">
        <v>2871</v>
      </c>
      <c r="D1516" s="4" t="s">
        <v>448</v>
      </c>
      <c r="E1516" s="4" t="s">
        <v>3034</v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6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25799876</v>
      </c>
      <c r="C1517" s="4" t="s">
        <v>2874</v>
      </c>
      <c r="D1517" s="4" t="s">
        <v>448</v>
      </c>
      <c r="E1517" s="4" t="s">
        <v>3056</v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3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25210231</v>
      </c>
      <c r="C1518" s="4" t="s">
        <v>2618</v>
      </c>
      <c r="D1518" s="4" t="s">
        <v>448</v>
      </c>
      <c r="E1518" s="4" t="s">
        <v>3200</v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28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21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27765765</v>
      </c>
      <c r="C1519" s="4" t="s">
        <v>2748</v>
      </c>
      <c r="D1519" s="4" t="s">
        <v>448</v>
      </c>
      <c r="E1519" s="4" t="s">
        <v>3200</v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19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21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25799989</v>
      </c>
      <c r="C1520" s="4" t="s">
        <v>2754</v>
      </c>
      <c r="D1520" s="4" t="s">
        <v>448</v>
      </c>
      <c r="E1520" s="4" t="s">
        <v>3064</v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3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33275996</v>
      </c>
      <c r="C1521" s="4" t="s">
        <v>2829</v>
      </c>
      <c r="D1521" s="4" t="s">
        <v>448</v>
      </c>
      <c r="E1521" s="4" t="s">
        <v>3065</v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33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10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25210580</v>
      </c>
      <c r="C1522" s="4" t="s">
        <v>2811</v>
      </c>
      <c r="D1522" s="4" t="s">
        <v>448</v>
      </c>
      <c r="E1522" s="4" t="s">
        <v>3084</v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30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11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9054392</v>
      </c>
      <c r="C1523" s="4" t="s">
        <v>2811</v>
      </c>
      <c r="D1523" s="4" t="s">
        <v>3213</v>
      </c>
      <c r="E1523" s="4" t="s">
        <v>3084</v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30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11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9054393</v>
      </c>
      <c r="C1524" s="4" t="s">
        <v>2811</v>
      </c>
      <c r="D1524" s="4" t="s">
        <v>3214</v>
      </c>
      <c r="E1524" s="4" t="s">
        <v>3084</v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30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11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25210549</v>
      </c>
      <c r="C1525" s="4" t="s">
        <v>2790</v>
      </c>
      <c r="D1525" s="4" t="s">
        <v>448</v>
      </c>
      <c r="E1525" s="4" t="s">
        <v>3104</v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25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12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33276115</v>
      </c>
      <c r="C1526" s="4" t="s">
        <v>2760</v>
      </c>
      <c r="D1526" s="4" t="s">
        <v>448</v>
      </c>
      <c r="E1526" s="4" t="s">
        <v>3146</v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23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15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33278922</v>
      </c>
      <c r="C1527" s="4" t="s">
        <v>2634</v>
      </c>
      <c r="D1527" s="4" t="s">
        <v>448</v>
      </c>
      <c r="E1527" s="4" t="s">
        <v>3146</v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15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25210317</v>
      </c>
      <c r="C1528" s="4" t="s">
        <v>2799</v>
      </c>
      <c r="D1528" s="4" t="s">
        <v>448</v>
      </c>
      <c r="E1528" s="4" t="s">
        <v>3194</v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18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25210303</v>
      </c>
      <c r="C1529" s="4" t="s">
        <v>215</v>
      </c>
      <c r="D1529" s="4" t="s">
        <v>448</v>
      </c>
      <c r="E1529" s="4" t="s">
        <v>3195</v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33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19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25210250</v>
      </c>
      <c r="C1530" s="4" t="s">
        <v>2754</v>
      </c>
      <c r="D1530" s="4" t="s">
        <v>448</v>
      </c>
      <c r="E1530" s="4" t="s">
        <v>3197</v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>20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20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25210281</v>
      </c>
      <c r="C1531" s="4" t="s">
        <v>2783</v>
      </c>
      <c r="D1531" s="4" t="s">
        <v>448</v>
      </c>
      <c r="E1531" s="4" t="s">
        <v>3197</v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23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20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25752798</v>
      </c>
      <c r="C1532" s="4" t="s">
        <v>2731</v>
      </c>
      <c r="D1532" s="4" t="s">
        <v>448</v>
      </c>
      <c r="E1532" s="4" t="s">
        <v>3196</v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19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0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25752931</v>
      </c>
      <c r="C1533" s="4" t="s">
        <v>2877</v>
      </c>
      <c r="D1533" s="4" t="s">
        <v>448</v>
      </c>
      <c r="E1533" s="4" t="s">
        <v>2582</v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2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25799833</v>
      </c>
      <c r="C1534" s="4" t="s">
        <v>2799</v>
      </c>
      <c r="D1534" s="4" t="s">
        <v>448</v>
      </c>
      <c r="E1534" s="4" t="s">
        <v>3057</v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35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3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25799898</v>
      </c>
      <c r="C1535" s="4" t="s">
        <v>2802</v>
      </c>
      <c r="D1535" s="4" t="s">
        <v>448</v>
      </c>
      <c r="E1535" s="4" t="s">
        <v>3054</v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35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3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25210773</v>
      </c>
      <c r="C1536" s="4" t="s">
        <v>2802</v>
      </c>
      <c r="D1536" s="4" t="s">
        <v>448</v>
      </c>
      <c r="E1536" s="4" t="s">
        <v>3024</v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35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5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25210153</v>
      </c>
      <c r="C1537" s="4" t="s">
        <v>2691</v>
      </c>
      <c r="D1537" s="4" t="s">
        <v>448</v>
      </c>
      <c r="E1537" s="4" t="s">
        <v>3202</v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21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23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25210123</v>
      </c>
      <c r="C1538" s="4" t="s">
        <v>2606</v>
      </c>
      <c r="D1538" s="4" t="s">
        <v>448</v>
      </c>
      <c r="E1538" s="4" t="s">
        <v>3203</v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29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24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25210049</v>
      </c>
      <c r="C1539" s="4" t="s">
        <v>2719</v>
      </c>
      <c r="D1539" s="4" t="s">
        <v>448</v>
      </c>
      <c r="E1539" s="4" t="s">
        <v>3206</v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25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26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25807563</v>
      </c>
      <c r="C1540" s="4" t="s">
        <v>2871</v>
      </c>
      <c r="D1540" s="4" t="s">
        <v>448</v>
      </c>
      <c r="E1540" s="4" t="s">
        <v>3083</v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35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3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25210831</v>
      </c>
      <c r="C1541" s="4" t="s">
        <v>2826</v>
      </c>
      <c r="D1541" s="4" t="s">
        <v>448</v>
      </c>
      <c r="E1541" s="4" t="s">
        <v>2881</v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25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4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33275990</v>
      </c>
      <c r="C1542" s="4" t="s">
        <v>2829</v>
      </c>
      <c r="D1542" s="4" t="s">
        <v>448</v>
      </c>
      <c r="E1542" s="4" t="s">
        <v>2881</v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33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4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25210530</v>
      </c>
      <c r="C1543" s="4" t="s">
        <v>2754</v>
      </c>
      <c r="D1543" s="4" t="s">
        <v>448</v>
      </c>
      <c r="E1543" s="4" t="s">
        <v>3104</v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20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12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25210561</v>
      </c>
      <c r="C1544" s="4" t="s">
        <v>2783</v>
      </c>
      <c r="D1544" s="4" t="s">
        <v>448</v>
      </c>
      <c r="E1544" s="4" t="s">
        <v>3104</v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23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12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25210480</v>
      </c>
      <c r="C1545" s="4" t="s">
        <v>2775</v>
      </c>
      <c r="D1545" s="4" t="s">
        <v>448</v>
      </c>
      <c r="E1545" s="4" t="s">
        <v>3144</v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30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14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27762205</v>
      </c>
      <c r="C1546" s="4" t="s">
        <v>2734</v>
      </c>
      <c r="D1546" s="4" t="s">
        <v>448</v>
      </c>
      <c r="E1546" s="4" t="s">
        <v>3201</v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18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22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25210012</v>
      </c>
      <c r="C1547" s="4" t="s">
        <v>2697</v>
      </c>
      <c r="D1547" s="4" t="s">
        <v>448</v>
      </c>
      <c r="E1547" s="4" t="s">
        <v>3210</v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25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27</v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25210017</v>
      </c>
      <c r="C1548" s="4" t="s">
        <v>2676</v>
      </c>
      <c r="D1548" s="4" t="s">
        <v>448</v>
      </c>
      <c r="E1548" s="4" t="s">
        <v>3210</v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21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27</v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29601281</v>
      </c>
      <c r="C1549" s="4" t="s">
        <v>2713</v>
      </c>
      <c r="D1549" s="4" t="s">
        <v>448</v>
      </c>
      <c r="E1549" s="4" t="s">
        <v>3210</v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18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27</v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27770302</v>
      </c>
      <c r="C1550" s="4" t="s">
        <v>2769</v>
      </c>
      <c r="D1550" s="4" t="s">
        <v>448</v>
      </c>
      <c r="E1550" s="4" t="s">
        <v>3064</v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23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3</v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25210730</v>
      </c>
      <c r="C1551" s="4" t="s">
        <v>2864</v>
      </c>
      <c r="D1551" s="4" t="s">
        <v>448</v>
      </c>
      <c r="E1551" s="4" t="s">
        <v>3035</v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37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7</v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25210601</v>
      </c>
      <c r="C1552" s="4" t="s">
        <v>2832</v>
      </c>
      <c r="D1552" s="4" t="s">
        <v>448</v>
      </c>
      <c r="E1552" s="4" t="s">
        <v>3065</v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30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10</v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25210511</v>
      </c>
      <c r="C1553" s="4" t="s">
        <v>2618</v>
      </c>
      <c r="D1553" s="4" t="s">
        <v>448</v>
      </c>
      <c r="E1553" s="4" t="s">
        <v>3112</v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28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13</v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27765757</v>
      </c>
      <c r="C1554" s="4" t="s">
        <v>2748</v>
      </c>
      <c r="D1554" s="4" t="s">
        <v>448</v>
      </c>
      <c r="E1554" s="4" t="s">
        <v>3112</v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19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13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25210185</v>
      </c>
      <c r="C1555" s="4" t="s">
        <v>2739</v>
      </c>
      <c r="D1555" s="4" t="s">
        <v>448</v>
      </c>
      <c r="E1555" s="4" t="s">
        <v>3201</v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19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22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25753026</v>
      </c>
      <c r="C1556" s="4" t="s">
        <v>2754</v>
      </c>
      <c r="D1556" s="4" t="s">
        <v>448</v>
      </c>
      <c r="E1556" s="4" t="s">
        <v>2472</v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20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0</v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25752799</v>
      </c>
      <c r="C1557" s="4" t="s">
        <v>2757</v>
      </c>
      <c r="D1557" s="4" t="s">
        <v>448</v>
      </c>
      <c r="E1557" s="4" t="s">
        <v>3196</v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30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0</v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27770709</v>
      </c>
      <c r="C1558" s="4" t="s">
        <v>193</v>
      </c>
      <c r="D1558" s="4" t="s">
        <v>448</v>
      </c>
      <c r="E1558" s="4" t="s">
        <v>3034</v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26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6</v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25210763</v>
      </c>
      <c r="C1559" s="4" t="s">
        <v>2858</v>
      </c>
      <c r="D1559" s="4" t="s">
        <v>448</v>
      </c>
      <c r="E1559" s="4" t="s">
        <v>3034</v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34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6</v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25210766</v>
      </c>
      <c r="C1560" s="4" t="s">
        <v>2882</v>
      </c>
      <c r="D1560" s="4" t="s">
        <v>448</v>
      </c>
      <c r="E1560" s="4" t="s">
        <v>3034</v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34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6</v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25210768</v>
      </c>
      <c r="C1561" s="4" t="s">
        <v>2874</v>
      </c>
      <c r="D1561" s="4" t="s">
        <v>448</v>
      </c>
      <c r="E1561" s="4" t="s">
        <v>3034</v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6</v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27766413</v>
      </c>
      <c r="C1562" s="4" t="s">
        <v>2808</v>
      </c>
      <c r="D1562" s="4" t="s">
        <v>448</v>
      </c>
      <c r="E1562" s="4" t="s">
        <v>3034</v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22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25210318</v>
      </c>
      <c r="C1563" s="4" t="s">
        <v>2802</v>
      </c>
      <c r="D1563" s="4" t="s">
        <v>448</v>
      </c>
      <c r="E1563" s="4" t="s">
        <v>3194</v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35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18</v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25731727</v>
      </c>
      <c r="C1564" s="4" t="s">
        <v>2885</v>
      </c>
      <c r="D1564" s="4" t="s">
        <v>448</v>
      </c>
      <c r="E1564" s="4" t="s">
        <v>3191</v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32</v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EM ANDAMENTO</v>
      </c>
    </row>
    <row r="1565" customFormat="false" ht="15" hidden="false" customHeight="false" outlineLevel="0" collapsed="false">
      <c r="B1565" s="4" t="n">
        <v>25752736</v>
      </c>
      <c r="C1565" s="4" t="s">
        <v>2888</v>
      </c>
      <c r="D1565" s="4" t="s">
        <v>448</v>
      </c>
      <c r="E1565" s="4" t="s">
        <v>187</v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24</v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EM ANDAMENTO</v>
      </c>
    </row>
    <row r="1566" customFormat="false" ht="15" hidden="false" customHeight="false" outlineLevel="0" collapsed="false">
      <c r="B1566" s="4" t="n">
        <v>25210790</v>
      </c>
      <c r="C1566" s="4" t="s">
        <v>2811</v>
      </c>
      <c r="D1566" s="4" t="s">
        <v>448</v>
      </c>
      <c r="E1566" s="4" t="s">
        <v>3024</v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30</v>
      </c>
      <c r="N1566" s="2" t="n">
        <f aca="false">IF(E1566="","",IF(ISNUMBER(SEARCH("SUBSOLO",E1566)),IFERROR(-VALUE(LEFT(E1566,FIND("º",SUBSTITUTE(E1566,"°","º"))-1)),-1),IF(LEFT(E1566,6)="TÉRREO",0,IFERROR(VALUE(LEFT(E1566,FIND("º",SUBSTITUTE(E1566,"°","º"))-1)),""))))</f>
        <v>5</v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9054404</v>
      </c>
      <c r="C1567" s="4" t="s">
        <v>2811</v>
      </c>
      <c r="D1567" s="4" t="s">
        <v>3213</v>
      </c>
      <c r="E1567" s="4" t="s">
        <v>3024</v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30</v>
      </c>
      <c r="N1567" s="2" t="n">
        <f aca="false">IF(E1567="","",IF(ISNUMBER(SEARCH("SUBSOLO",E1567)),IFERROR(-VALUE(LEFT(E1567,FIND("º",SUBSTITUTE(E1567,"°","º"))-1)),-1),IF(LEFT(E1567,6)="TÉRREO",0,IFERROR(VALUE(LEFT(E1567,FIND("º",SUBSTITUTE(E1567,"°","º"))-1)),""))))</f>
        <v>5</v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9054405</v>
      </c>
      <c r="C1568" s="4" t="s">
        <v>2811</v>
      </c>
      <c r="D1568" s="4" t="s">
        <v>3214</v>
      </c>
      <c r="E1568" s="4" t="s">
        <v>3024</v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30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5</v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25210667</v>
      </c>
      <c r="C1569" s="4" t="s">
        <v>2799</v>
      </c>
      <c r="D1569" s="4" t="s">
        <v>448</v>
      </c>
      <c r="E1569" s="4" t="s">
        <v>3041</v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35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8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25210653</v>
      </c>
      <c r="C1570" s="4" t="s">
        <v>215</v>
      </c>
      <c r="D1570" s="4" t="s">
        <v>448</v>
      </c>
      <c r="E1570" s="4" t="s">
        <v>3055</v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33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9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25210431</v>
      </c>
      <c r="C1571" s="4" t="s">
        <v>2757</v>
      </c>
      <c r="D1571" s="4" t="s">
        <v>448</v>
      </c>
      <c r="E1571" s="4" t="s">
        <v>3146</v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30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15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33276121</v>
      </c>
      <c r="C1572" s="4" t="s">
        <v>2760</v>
      </c>
      <c r="D1572" s="4" t="s">
        <v>448</v>
      </c>
      <c r="E1572" s="4" t="s">
        <v>3200</v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23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21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33278928</v>
      </c>
      <c r="C1573" s="4" t="s">
        <v>2634</v>
      </c>
      <c r="D1573" s="4" t="s">
        <v>448</v>
      </c>
      <c r="E1573" s="4" t="s">
        <v>3200</v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20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21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25799991</v>
      </c>
      <c r="C1574" s="4" t="s">
        <v>215</v>
      </c>
      <c r="D1574" s="4" t="s">
        <v>448</v>
      </c>
      <c r="E1574" s="4" t="s">
        <v>3064</v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33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25210586</v>
      </c>
      <c r="C1575" s="4" t="s">
        <v>2826</v>
      </c>
      <c r="D1575" s="4" t="s">
        <v>448</v>
      </c>
      <c r="E1575" s="4" t="s">
        <v>3084</v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25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11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25210162</v>
      </c>
      <c r="C1576" s="4" t="s">
        <v>2731</v>
      </c>
      <c r="D1576" s="4" t="s">
        <v>448</v>
      </c>
      <c r="E1576" s="4" t="s">
        <v>3202</v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19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23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25799834</v>
      </c>
      <c r="C1577" s="4" t="s">
        <v>2802</v>
      </c>
      <c r="D1577" s="4" t="s">
        <v>448</v>
      </c>
      <c r="E1577" s="4" t="s">
        <v>3057</v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35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25799974</v>
      </c>
      <c r="C1578" s="4" t="s">
        <v>2775</v>
      </c>
      <c r="D1578" s="4" t="s">
        <v>448</v>
      </c>
      <c r="E1578" s="4" t="s">
        <v>3054</v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25754129</v>
      </c>
      <c r="C1579" s="4" t="s">
        <v>2618</v>
      </c>
      <c r="D1579" s="4" t="s">
        <v>448</v>
      </c>
      <c r="E1579" s="4" t="s">
        <v>3204</v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0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25807564</v>
      </c>
      <c r="C1580" s="4" t="s">
        <v>2882</v>
      </c>
      <c r="D1580" s="4" t="s">
        <v>448</v>
      </c>
      <c r="E1580" s="4" t="s">
        <v>3083</v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34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25807566</v>
      </c>
      <c r="C1581" s="4" t="s">
        <v>2874</v>
      </c>
      <c r="D1581" s="4" t="s">
        <v>448</v>
      </c>
      <c r="E1581" s="4" t="s">
        <v>3083</v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20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27766404</v>
      </c>
      <c r="C1582" s="4" t="s">
        <v>2808</v>
      </c>
      <c r="D1582" s="4" t="s">
        <v>448</v>
      </c>
      <c r="E1582" s="4" t="s">
        <v>3083</v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22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25752800</v>
      </c>
      <c r="C1583" s="4" t="s">
        <v>2775</v>
      </c>
      <c r="D1583" s="4" t="s">
        <v>448</v>
      </c>
      <c r="E1583" s="4" t="s">
        <v>3196</v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30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0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25210811</v>
      </c>
      <c r="C1584" s="4" t="s">
        <v>2832</v>
      </c>
      <c r="D1584" s="4" t="s">
        <v>448</v>
      </c>
      <c r="E1584" s="4" t="s">
        <v>2881</v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30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4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25210459</v>
      </c>
      <c r="C1585" s="4" t="s">
        <v>2781</v>
      </c>
      <c r="D1585" s="4" t="s">
        <v>448</v>
      </c>
      <c r="E1585" s="4" t="s">
        <v>3144</v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30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14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25210196</v>
      </c>
      <c r="C1586" s="4" t="s">
        <v>2618</v>
      </c>
      <c r="D1586" s="4" t="s">
        <v>448</v>
      </c>
      <c r="E1586" s="4" t="s">
        <v>3201</v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22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27765766</v>
      </c>
      <c r="C1587" s="4" t="s">
        <v>2748</v>
      </c>
      <c r="D1587" s="4" t="s">
        <v>448</v>
      </c>
      <c r="E1587" s="4" t="s">
        <v>3201</v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>19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22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25210727</v>
      </c>
      <c r="C1588" s="4" t="s">
        <v>2871</v>
      </c>
      <c r="D1588" s="4" t="s">
        <v>448</v>
      </c>
      <c r="E1588" s="4" t="s">
        <v>3035</v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>35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7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25210624</v>
      </c>
      <c r="C1589" s="4" t="s">
        <v>2847</v>
      </c>
      <c r="D1589" s="4" t="s">
        <v>448</v>
      </c>
      <c r="E1589" s="4" t="s">
        <v>3065</v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25210602</v>
      </c>
      <c r="C1590" s="4" t="s">
        <v>1375</v>
      </c>
      <c r="D1590" s="4" t="s">
        <v>448</v>
      </c>
      <c r="E1590" s="4" t="s">
        <v>3065</v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23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10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33275997</v>
      </c>
      <c r="C1591" s="4" t="s">
        <v>2829</v>
      </c>
      <c r="D1591" s="4" t="s">
        <v>448</v>
      </c>
      <c r="E1591" s="4" t="s">
        <v>3084</v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33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25210514</v>
      </c>
      <c r="C1592" s="4" t="s">
        <v>2790</v>
      </c>
      <c r="D1592" s="4" t="s">
        <v>448</v>
      </c>
      <c r="E1592" s="4" t="s">
        <v>3112</v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25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13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33276113</v>
      </c>
      <c r="C1593" s="4" t="s">
        <v>2760</v>
      </c>
      <c r="D1593" s="4" t="s">
        <v>448</v>
      </c>
      <c r="E1593" s="4" t="s">
        <v>3112</v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23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33278920</v>
      </c>
      <c r="C1594" s="4" t="s">
        <v>2634</v>
      </c>
      <c r="D1594" s="4" t="s">
        <v>448</v>
      </c>
      <c r="E1594" s="4" t="s">
        <v>3112</v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20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25210282</v>
      </c>
      <c r="C1595" s="4" t="s">
        <v>2799</v>
      </c>
      <c r="D1595" s="4" t="s">
        <v>448</v>
      </c>
      <c r="E1595" s="4" t="s">
        <v>3195</v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35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25210268</v>
      </c>
      <c r="C1596" s="4" t="s">
        <v>215</v>
      </c>
      <c r="D1596" s="4" t="s">
        <v>448</v>
      </c>
      <c r="E1596" s="4" t="s">
        <v>3197</v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33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20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25210668</v>
      </c>
      <c r="C1597" s="4" t="s">
        <v>2802</v>
      </c>
      <c r="D1597" s="4" t="s">
        <v>448</v>
      </c>
      <c r="E1597" s="4" t="s">
        <v>3041</v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35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8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25210118</v>
      </c>
      <c r="C1598" s="4" t="s">
        <v>2691</v>
      </c>
      <c r="D1598" s="4" t="s">
        <v>448</v>
      </c>
      <c r="E1598" s="4" t="s">
        <v>3203</v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21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24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25210088</v>
      </c>
      <c r="C1599" s="4" t="s">
        <v>2606</v>
      </c>
      <c r="D1599" s="4" t="s">
        <v>448</v>
      </c>
      <c r="E1599" s="4" t="s">
        <v>3205</v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25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25210767</v>
      </c>
      <c r="C1600" s="4" t="s">
        <v>2891</v>
      </c>
      <c r="D1600" s="4" t="s">
        <v>448</v>
      </c>
      <c r="E1600" s="4" t="s">
        <v>3034</v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6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25210221</v>
      </c>
      <c r="C1601" s="4" t="s">
        <v>2757</v>
      </c>
      <c r="D1601" s="4" t="s">
        <v>448</v>
      </c>
      <c r="E1601" s="4" t="s">
        <v>3200</v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30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21</v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25752761</v>
      </c>
      <c r="C1602" s="4" t="s">
        <v>2802</v>
      </c>
      <c r="D1602" s="4" t="s">
        <v>448</v>
      </c>
      <c r="E1602" s="4" t="s">
        <v>3040</v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35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</v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25210796</v>
      </c>
      <c r="C1603" s="4" t="s">
        <v>2826</v>
      </c>
      <c r="D1603" s="4" t="s">
        <v>448</v>
      </c>
      <c r="E1603" s="4" t="s">
        <v>3024</v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25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33275991</v>
      </c>
      <c r="C1604" s="4" t="s">
        <v>2829</v>
      </c>
      <c r="D1604" s="4" t="s">
        <v>448</v>
      </c>
      <c r="E1604" s="4" t="s">
        <v>3024</v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33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5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25210548</v>
      </c>
      <c r="C1605" s="4" t="s">
        <v>215</v>
      </c>
      <c r="D1605" s="4" t="s">
        <v>448</v>
      </c>
      <c r="E1605" s="4" t="s">
        <v>3104</v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33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12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25210445</v>
      </c>
      <c r="C1606" s="4" t="s">
        <v>2775</v>
      </c>
      <c r="D1606" s="4" t="s">
        <v>448</v>
      </c>
      <c r="E1606" s="4" t="s">
        <v>3146</v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30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15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27762206</v>
      </c>
      <c r="C1607" s="4" t="s">
        <v>2734</v>
      </c>
      <c r="D1607" s="4" t="s">
        <v>448</v>
      </c>
      <c r="E1607" s="4" t="s">
        <v>3202</v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18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23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25799992</v>
      </c>
      <c r="C1608" s="4" t="s">
        <v>2790</v>
      </c>
      <c r="D1608" s="4" t="s">
        <v>448</v>
      </c>
      <c r="E1608" s="4" t="s">
        <v>3064</v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25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3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25799993</v>
      </c>
      <c r="C1609" s="4" t="s">
        <v>2799</v>
      </c>
      <c r="D1609" s="4" t="s">
        <v>448</v>
      </c>
      <c r="E1609" s="4" t="s">
        <v>3064</v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35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3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25210566</v>
      </c>
      <c r="C1610" s="4" t="s">
        <v>2832</v>
      </c>
      <c r="D1610" s="4" t="s">
        <v>448</v>
      </c>
      <c r="E1610" s="4" t="s">
        <v>3084</v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30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25210150</v>
      </c>
      <c r="C1611" s="4" t="s">
        <v>2739</v>
      </c>
      <c r="D1611" s="4" t="s">
        <v>448</v>
      </c>
      <c r="E1611" s="4" t="s">
        <v>3202</v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19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23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25753031</v>
      </c>
      <c r="C1612" s="4" t="s">
        <v>2847</v>
      </c>
      <c r="D1612" s="4" t="s">
        <v>448</v>
      </c>
      <c r="E1612" s="4" t="s">
        <v>2472</v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20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0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25799969</v>
      </c>
      <c r="C1613" s="4" t="s">
        <v>2811</v>
      </c>
      <c r="D1613" s="4" t="s">
        <v>448</v>
      </c>
      <c r="E1613" s="4" t="s">
        <v>3057</v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3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25799840</v>
      </c>
      <c r="C1614" s="4" t="s">
        <v>2847</v>
      </c>
      <c r="D1614" s="4" t="s">
        <v>448</v>
      </c>
      <c r="E1614" s="4" t="s">
        <v>3057</v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20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3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25799904</v>
      </c>
      <c r="C1615" s="4" t="s">
        <v>2847</v>
      </c>
      <c r="D1615" s="4" t="s">
        <v>448</v>
      </c>
      <c r="E1615" s="4" t="s">
        <v>3054</v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20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3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25752801</v>
      </c>
      <c r="C1616" s="4" t="s">
        <v>2781</v>
      </c>
      <c r="D1616" s="4" t="s">
        <v>448</v>
      </c>
      <c r="E1616" s="4" t="s">
        <v>3196</v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30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0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25807565</v>
      </c>
      <c r="C1617" s="4" t="s">
        <v>2891</v>
      </c>
      <c r="D1617" s="4" t="s">
        <v>448</v>
      </c>
      <c r="E1617" s="4" t="s">
        <v>3083</v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35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27766405</v>
      </c>
      <c r="C1618" s="4" t="s">
        <v>2808</v>
      </c>
      <c r="D1618" s="4" t="s">
        <v>448</v>
      </c>
      <c r="E1618" s="4" t="s">
        <v>3056</v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22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25210283</v>
      </c>
      <c r="C1619" s="4" t="s">
        <v>2802</v>
      </c>
      <c r="D1619" s="4" t="s">
        <v>448</v>
      </c>
      <c r="E1619" s="4" t="s">
        <v>3195</v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35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19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25752945</v>
      </c>
      <c r="C1620" s="4" t="s">
        <v>2894</v>
      </c>
      <c r="D1620" s="4" t="s">
        <v>448</v>
      </c>
      <c r="E1620" s="4" t="s">
        <v>2582</v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35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2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25210834</v>
      </c>
      <c r="C1621" s="4" t="s">
        <v>2847</v>
      </c>
      <c r="D1621" s="4" t="s">
        <v>448</v>
      </c>
      <c r="E1621" s="4" t="s">
        <v>2881</v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20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4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25210812</v>
      </c>
      <c r="C1622" s="4" t="s">
        <v>1375</v>
      </c>
      <c r="D1622" s="4" t="s">
        <v>448</v>
      </c>
      <c r="E1622" s="4" t="s">
        <v>2881</v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23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4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25210685</v>
      </c>
      <c r="C1623" s="4" t="s">
        <v>2811</v>
      </c>
      <c r="D1623" s="4" t="s">
        <v>448</v>
      </c>
      <c r="E1623" s="4" t="s">
        <v>3041</v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30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9054398</v>
      </c>
      <c r="C1624" s="4" t="s">
        <v>2811</v>
      </c>
      <c r="D1624" s="4" t="s">
        <v>3213</v>
      </c>
      <c r="E1624" s="4" t="s">
        <v>3041</v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30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8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9054399</v>
      </c>
      <c r="C1625" s="4" t="s">
        <v>2811</v>
      </c>
      <c r="D1625" s="4" t="s">
        <v>3214</v>
      </c>
      <c r="E1625" s="4" t="s">
        <v>3041</v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30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8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25210632</v>
      </c>
      <c r="C1626" s="4" t="s">
        <v>2799</v>
      </c>
      <c r="D1626" s="4" t="s">
        <v>448</v>
      </c>
      <c r="E1626" s="4" t="s">
        <v>3055</v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35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9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25210501</v>
      </c>
      <c r="C1627" s="4" t="s">
        <v>2757</v>
      </c>
      <c r="D1627" s="4" t="s">
        <v>448</v>
      </c>
      <c r="E1627" s="4" t="s">
        <v>3112</v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30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13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25210460</v>
      </c>
      <c r="C1628" s="4" t="s">
        <v>2754</v>
      </c>
      <c r="D1628" s="4" t="s">
        <v>448</v>
      </c>
      <c r="E1628" s="4" t="s">
        <v>3144</v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14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25210491</v>
      </c>
      <c r="C1629" s="4" t="s">
        <v>2783</v>
      </c>
      <c r="D1629" s="4" t="s">
        <v>448</v>
      </c>
      <c r="E1629" s="4" t="s">
        <v>3144</v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23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14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33276122</v>
      </c>
      <c r="C1630" s="4" t="s">
        <v>2760</v>
      </c>
      <c r="D1630" s="4" t="s">
        <v>448</v>
      </c>
      <c r="E1630" s="4" t="s">
        <v>3201</v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23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22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33278929</v>
      </c>
      <c r="C1631" s="4" t="s">
        <v>2634</v>
      </c>
      <c r="D1631" s="4" t="s">
        <v>448</v>
      </c>
      <c r="E1631" s="4" t="s">
        <v>3201</v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22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27770710</v>
      </c>
      <c r="C1632" s="4" t="s">
        <v>193</v>
      </c>
      <c r="D1632" s="4" t="s">
        <v>448</v>
      </c>
      <c r="E1632" s="4" t="s">
        <v>3035</v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26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7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25210728</v>
      </c>
      <c r="C1633" s="4" t="s">
        <v>2858</v>
      </c>
      <c r="D1633" s="4" t="s">
        <v>448</v>
      </c>
      <c r="E1633" s="4" t="s">
        <v>3035</v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34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7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25210731</v>
      </c>
      <c r="C1634" s="4" t="s">
        <v>2882</v>
      </c>
      <c r="D1634" s="4" t="s">
        <v>448</v>
      </c>
      <c r="E1634" s="4" t="s">
        <v>3035</v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34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7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25210733</v>
      </c>
      <c r="C1635" s="4" t="s">
        <v>2874</v>
      </c>
      <c r="D1635" s="4" t="s">
        <v>448</v>
      </c>
      <c r="E1635" s="4" t="s">
        <v>3035</v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20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7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27766414</v>
      </c>
      <c r="C1636" s="4" t="s">
        <v>2808</v>
      </c>
      <c r="D1636" s="4" t="s">
        <v>448</v>
      </c>
      <c r="E1636" s="4" t="s">
        <v>3035</v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22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7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33292464</v>
      </c>
      <c r="C1637" s="4" t="s">
        <v>2547</v>
      </c>
      <c r="D1637" s="4" t="s">
        <v>448</v>
      </c>
      <c r="E1637" s="4" t="s">
        <v>3065</v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36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10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25210127</v>
      </c>
      <c r="C1638" s="4" t="s">
        <v>2731</v>
      </c>
      <c r="D1638" s="4" t="s">
        <v>448</v>
      </c>
      <c r="E1638" s="4" t="s">
        <v>3203</v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19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24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25799905</v>
      </c>
      <c r="C1639" s="4" t="s">
        <v>2864</v>
      </c>
      <c r="D1639" s="4" t="s">
        <v>448</v>
      </c>
      <c r="E1639" s="4" t="s">
        <v>3054</v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37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3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25752802</v>
      </c>
      <c r="C1640" s="4" t="s">
        <v>215</v>
      </c>
      <c r="D1640" s="4" t="s">
        <v>448</v>
      </c>
      <c r="E1640" s="4" t="s">
        <v>3196</v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0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25210769</v>
      </c>
      <c r="C1641" s="4" t="s">
        <v>2897</v>
      </c>
      <c r="D1641" s="4" t="s">
        <v>448</v>
      </c>
      <c r="E1641" s="4" t="s">
        <v>3034</v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37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6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27766497</v>
      </c>
      <c r="C1642" s="4" t="s">
        <v>2900</v>
      </c>
      <c r="D1642" s="4" t="s">
        <v>448</v>
      </c>
      <c r="E1642" s="4" t="s">
        <v>3034</v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/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6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25210235</v>
      </c>
      <c r="C1643" s="4" t="s">
        <v>2775</v>
      </c>
      <c r="D1643" s="4" t="s">
        <v>448</v>
      </c>
      <c r="E1643" s="4" t="s">
        <v>3200</v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21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25752764</v>
      </c>
      <c r="C1644" s="4" t="s">
        <v>2864</v>
      </c>
      <c r="D1644" s="4" t="s">
        <v>448</v>
      </c>
      <c r="E1644" s="4" t="s">
        <v>3040</v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37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2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25210776</v>
      </c>
      <c r="C1645" s="4" t="s">
        <v>2832</v>
      </c>
      <c r="D1645" s="4" t="s">
        <v>448</v>
      </c>
      <c r="E1645" s="4" t="s">
        <v>3024</v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5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25210424</v>
      </c>
      <c r="C1646" s="4" t="s">
        <v>2781</v>
      </c>
      <c r="D1646" s="4" t="s">
        <v>448</v>
      </c>
      <c r="E1646" s="4" t="s">
        <v>3146</v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30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15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25210161</v>
      </c>
      <c r="C1647" s="4" t="s">
        <v>2618</v>
      </c>
      <c r="D1647" s="4" t="s">
        <v>448</v>
      </c>
      <c r="E1647" s="4" t="s">
        <v>3202</v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23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27765767</v>
      </c>
      <c r="C1648" s="4" t="s">
        <v>2748</v>
      </c>
      <c r="D1648" s="4" t="s">
        <v>448</v>
      </c>
      <c r="E1648" s="4" t="s">
        <v>3202</v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23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27768974</v>
      </c>
      <c r="C1649" s="4" t="s">
        <v>2902</v>
      </c>
      <c r="D1649" s="4" t="s">
        <v>448</v>
      </c>
      <c r="E1649" s="4" t="s">
        <v>2493</v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30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3</v>
      </c>
      <c r="O1649" s="2" t="str">
        <f aca="false">IF(OR(F1649="",G1649=""),"",IF(G1649&lt;='RETRATO 2027'!$K$5,"CONCLUÍDA",IF(F1649&lt;='RETRATO 2027'!$K$5,"EM ANDAMENTO","A INICIAR")))</f>
        <v>EM ANDAMENTO</v>
      </c>
    </row>
    <row r="1650" customFormat="false" ht="15" hidden="false" customHeight="false" outlineLevel="0" collapsed="false">
      <c r="B1650" s="4" t="n">
        <v>25799994</v>
      </c>
      <c r="C1650" s="4" t="s">
        <v>2802</v>
      </c>
      <c r="D1650" s="4" t="s">
        <v>448</v>
      </c>
      <c r="E1650" s="4" t="s">
        <v>3064</v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>35</v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3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25210589</v>
      </c>
      <c r="C1651" s="4" t="s">
        <v>2847</v>
      </c>
      <c r="D1651" s="4" t="s">
        <v>448</v>
      </c>
      <c r="E1651" s="4" t="s">
        <v>3084</v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25210567</v>
      </c>
      <c r="C1652" s="4" t="s">
        <v>1375</v>
      </c>
      <c r="D1652" s="4" t="s">
        <v>448</v>
      </c>
      <c r="E1652" s="4" t="s">
        <v>3084</v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23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11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25210479</v>
      </c>
      <c r="C1653" s="4" t="s">
        <v>2790</v>
      </c>
      <c r="D1653" s="4" t="s">
        <v>448</v>
      </c>
      <c r="E1653" s="4" t="s">
        <v>3144</v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25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25210247</v>
      </c>
      <c r="C1654" s="4" t="s">
        <v>2799</v>
      </c>
      <c r="D1654" s="4" t="s">
        <v>448</v>
      </c>
      <c r="E1654" s="4" t="s">
        <v>3197</v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35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20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25753082</v>
      </c>
      <c r="C1655" s="4" t="s">
        <v>2868</v>
      </c>
      <c r="D1655" s="4" t="s">
        <v>448</v>
      </c>
      <c r="E1655" s="4" t="s">
        <v>2472</v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23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0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27766486</v>
      </c>
      <c r="C1656" s="4" t="s">
        <v>2900</v>
      </c>
      <c r="D1656" s="4" t="s">
        <v>448</v>
      </c>
      <c r="E1656" s="4" t="s">
        <v>3040</v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2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25799841</v>
      </c>
      <c r="C1657" s="4" t="s">
        <v>2864</v>
      </c>
      <c r="D1657" s="4" t="s">
        <v>448</v>
      </c>
      <c r="E1657" s="4" t="s">
        <v>3057</v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37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3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25799901</v>
      </c>
      <c r="C1658" s="4" t="s">
        <v>2871</v>
      </c>
      <c r="D1658" s="4" t="s">
        <v>448</v>
      </c>
      <c r="E1658" s="4" t="s">
        <v>3054</v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35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3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25210633</v>
      </c>
      <c r="C1659" s="4" t="s">
        <v>2802</v>
      </c>
      <c r="D1659" s="4" t="s">
        <v>448</v>
      </c>
      <c r="E1659" s="4" t="s">
        <v>3055</v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35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9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25210083</v>
      </c>
      <c r="C1660" s="4" t="s">
        <v>2691</v>
      </c>
      <c r="D1660" s="4" t="s">
        <v>448</v>
      </c>
      <c r="E1660" s="4" t="s">
        <v>3205</v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21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25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25210053</v>
      </c>
      <c r="C1661" s="4" t="s">
        <v>2606</v>
      </c>
      <c r="D1661" s="4" t="s">
        <v>448</v>
      </c>
      <c r="E1661" s="4" t="s">
        <v>3206</v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29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26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25752803</v>
      </c>
      <c r="C1662" s="4" t="s">
        <v>2790</v>
      </c>
      <c r="D1662" s="4" t="s">
        <v>448</v>
      </c>
      <c r="E1662" s="4" t="s">
        <v>3196</v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25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0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25807567</v>
      </c>
      <c r="C1663" s="4" t="s">
        <v>2897</v>
      </c>
      <c r="D1663" s="4" t="s">
        <v>448</v>
      </c>
      <c r="E1663" s="4" t="s">
        <v>3083</v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37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3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25210186</v>
      </c>
      <c r="C1664" s="4" t="s">
        <v>2757</v>
      </c>
      <c r="D1664" s="4" t="s">
        <v>448</v>
      </c>
      <c r="E1664" s="4" t="s">
        <v>3201</v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30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22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25754289</v>
      </c>
      <c r="C1665" s="4" t="s">
        <v>178</v>
      </c>
      <c r="D1665" s="4" t="s">
        <v>448</v>
      </c>
      <c r="E1665" s="4" t="s">
        <v>3204</v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21</v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0</v>
      </c>
      <c r="O1665" s="2" t="str">
        <f aca="false">IF(OR(F1665="",G1665=""),"",IF(G1665&lt;='RETRATO 2027'!$K$5,"CONCLUÍDA",IF(F1665&lt;='RETRATO 2027'!$K$5,"EM ANDAMENTO","A INICIAR")))</f>
        <v>EM ANDAMENTO</v>
      </c>
    </row>
    <row r="1666" customFormat="false" ht="15" hidden="false" customHeight="false" outlineLevel="0" collapsed="false">
      <c r="B1666" s="4" t="n">
        <v>25802662</v>
      </c>
      <c r="C1666" s="4" t="s">
        <v>2905</v>
      </c>
      <c r="D1666" s="4" t="s">
        <v>448</v>
      </c>
      <c r="E1666" s="4" t="s">
        <v>3040</v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23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33292458</v>
      </c>
      <c r="C1667" s="4" t="s">
        <v>2547</v>
      </c>
      <c r="D1667" s="4" t="s">
        <v>448</v>
      </c>
      <c r="E1667" s="4" t="s">
        <v>2881</v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36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25210691</v>
      </c>
      <c r="C1668" s="4" t="s">
        <v>2826</v>
      </c>
      <c r="D1668" s="4" t="s">
        <v>448</v>
      </c>
      <c r="E1668" s="4" t="s">
        <v>3041</v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25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8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33275994</v>
      </c>
      <c r="C1669" s="4" t="s">
        <v>2829</v>
      </c>
      <c r="D1669" s="4" t="s">
        <v>448</v>
      </c>
      <c r="E1669" s="4" t="s">
        <v>3041</v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33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8</v>
      </c>
      <c r="O1669" s="2" t="str">
        <f aca="false">IF(OR(F1669="",G1669=""),"",IF(G1669&lt;='RETRATO 2027'!$K$5,"CONCLUÍDA",IF(F1669&lt;='RETRATO 2027'!$K$5,"EM ANDAMENTO","A INICIAR")))</f>
        <v>EM ANDAMENTO</v>
      </c>
    </row>
    <row r="1670" customFormat="false" ht="15" hidden="false" customHeight="false" outlineLevel="0" collapsed="false">
      <c r="B1670" s="4" t="n">
        <v>25210527</v>
      </c>
      <c r="C1670" s="4" t="s">
        <v>2799</v>
      </c>
      <c r="D1670" s="4" t="s">
        <v>448</v>
      </c>
      <c r="E1670" s="4" t="s">
        <v>3104</v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35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12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25210515</v>
      </c>
      <c r="C1671" s="4" t="s">
        <v>2775</v>
      </c>
      <c r="D1671" s="4" t="s">
        <v>448</v>
      </c>
      <c r="E1671" s="4" t="s">
        <v>3112</v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13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27762207</v>
      </c>
      <c r="C1672" s="4" t="s">
        <v>2734</v>
      </c>
      <c r="D1672" s="4" t="s">
        <v>448</v>
      </c>
      <c r="E1672" s="4" t="s">
        <v>3203</v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18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27766488</v>
      </c>
      <c r="C1673" s="4" t="s">
        <v>2900</v>
      </c>
      <c r="D1673" s="4" t="s">
        <v>448</v>
      </c>
      <c r="E1673" s="4" t="s">
        <v>3083</v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25210732</v>
      </c>
      <c r="C1674" s="4" t="s">
        <v>2891</v>
      </c>
      <c r="D1674" s="4" t="s">
        <v>448</v>
      </c>
      <c r="E1674" s="4" t="s">
        <v>3035</v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35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7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33276134</v>
      </c>
      <c r="C1675" s="4" t="s">
        <v>2855</v>
      </c>
      <c r="D1675" s="4" t="s">
        <v>448</v>
      </c>
      <c r="E1675" s="4" t="s">
        <v>3065</v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30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10</v>
      </c>
      <c r="O1675" s="2" t="str">
        <f aca="false">IF(OR(F1675="",G1675=""),"",IF(G1675&lt;='RETRATO 2027'!$K$5,"CONCLUÍDA",IF(F1675&lt;='RETRATO 2027'!$K$5,"EM ANDAMENTO","A INICIAR")))</f>
        <v>EM ANDAMENTO</v>
      </c>
    </row>
    <row r="1676" customFormat="false" ht="15" hidden="false" customHeight="false" outlineLevel="0" collapsed="false">
      <c r="B1676" s="4" t="n">
        <v>25210115</v>
      </c>
      <c r="C1676" s="4" t="s">
        <v>2739</v>
      </c>
      <c r="D1676" s="4" t="s">
        <v>448</v>
      </c>
      <c r="E1676" s="4" t="s">
        <v>3203</v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19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24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25799908</v>
      </c>
      <c r="C1677" s="4" t="s">
        <v>2874</v>
      </c>
      <c r="D1677" s="4" t="s">
        <v>448</v>
      </c>
      <c r="E1677" s="4" t="s">
        <v>3054</v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20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27766407</v>
      </c>
      <c r="C1678" s="4" t="s">
        <v>2808</v>
      </c>
      <c r="D1678" s="4" t="s">
        <v>448</v>
      </c>
      <c r="E1678" s="4" t="s">
        <v>3054</v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22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25752804</v>
      </c>
      <c r="C1679" s="4" t="s">
        <v>2802</v>
      </c>
      <c r="D1679" s="4" t="s">
        <v>448</v>
      </c>
      <c r="E1679" s="4" t="s">
        <v>3196</v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35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25210770</v>
      </c>
      <c r="C1680" s="4" t="s">
        <v>2908</v>
      </c>
      <c r="D1680" s="4" t="s">
        <v>448</v>
      </c>
      <c r="E1680" s="4" t="s">
        <v>3034</v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6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25210248</v>
      </c>
      <c r="C1681" s="4" t="s">
        <v>2802</v>
      </c>
      <c r="D1681" s="4" t="s">
        <v>448</v>
      </c>
      <c r="E1681" s="4" t="s">
        <v>3197</v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20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25752951</v>
      </c>
      <c r="C1682" s="4" t="s">
        <v>2911</v>
      </c>
      <c r="D1682" s="4" t="s">
        <v>448</v>
      </c>
      <c r="E1682" s="4" t="s">
        <v>2582</v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23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2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25210214</v>
      </c>
      <c r="C1683" s="4" t="s">
        <v>2781</v>
      </c>
      <c r="D1683" s="4" t="s">
        <v>448</v>
      </c>
      <c r="E1683" s="4" t="s">
        <v>3200</v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30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21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33805970</v>
      </c>
      <c r="C1684" s="4" t="s">
        <v>2914</v>
      </c>
      <c r="D1684" s="4" t="s">
        <v>448</v>
      </c>
      <c r="E1684" s="4" t="s">
        <v>2469</v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str">
        <f aca="false"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 t="str">
        <f aca="false">IF(OR(F1684="",G1684=""),"",IF(G1684&lt;='RETRATO 2027'!$K$5,"CONCLUÍDA",IF(F1684&lt;='RETRATO 2027'!$K$5,"EM ANDAMENTO","A INICIAR")))</f>
        <v>EM ANDAMENTO</v>
      </c>
    </row>
    <row r="1685" customFormat="false" ht="15" hidden="false" customHeight="false" outlineLevel="0" collapsed="false">
      <c r="B1685" s="4" t="n">
        <v>25210799</v>
      </c>
      <c r="C1685" s="4" t="s">
        <v>2847</v>
      </c>
      <c r="D1685" s="4" t="s">
        <v>448</v>
      </c>
      <c r="E1685" s="4" t="s">
        <v>3024</v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20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5</v>
      </c>
      <c r="O1685" s="2" t="str">
        <f aca="false">IF(OR(F1685="",G1685=""),"",IF(G1685&lt;='RETRATO 2027'!$K$5,"CONCLUÍDA",IF(F1685&lt;='RETRATO 2027'!$K$5,"EM ANDAMENTO","A INICIAR")))</f>
        <v>EM ANDAMENTO</v>
      </c>
    </row>
    <row r="1686" customFormat="false" ht="15" hidden="false" customHeight="false" outlineLevel="0" collapsed="false">
      <c r="B1686" s="4" t="n">
        <v>25210777</v>
      </c>
      <c r="C1686" s="4" t="s">
        <v>1375</v>
      </c>
      <c r="D1686" s="4" t="s">
        <v>448</v>
      </c>
      <c r="E1686" s="4" t="s">
        <v>3024</v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23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5</v>
      </c>
      <c r="O1686" s="2" t="str">
        <f aca="false">IF(OR(F1686="",G1686=""),"",IF(G1686&lt;='RETRATO 2027'!$K$5,"CONCLUÍDA",IF(F1686&lt;='RETRATO 2027'!$K$5,"EM ANDAMENTO","A INICIAR")))</f>
        <v>EM ANDAMENTO</v>
      </c>
    </row>
    <row r="1687" customFormat="false" ht="15" hidden="false" customHeight="false" outlineLevel="0" collapsed="false">
      <c r="B1687" s="4" t="n">
        <v>25210650</v>
      </c>
      <c r="C1687" s="4" t="s">
        <v>2811</v>
      </c>
      <c r="D1687" s="4" t="s">
        <v>448</v>
      </c>
      <c r="E1687" s="4" t="s">
        <v>3055</v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30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EM ANDAMENTO</v>
      </c>
    </row>
    <row r="1688" customFormat="false" ht="15" hidden="false" customHeight="false" outlineLevel="0" collapsed="false">
      <c r="B1688" s="4" t="n">
        <v>9054396</v>
      </c>
      <c r="C1688" s="4" t="s">
        <v>2811</v>
      </c>
      <c r="D1688" s="4" t="s">
        <v>3213</v>
      </c>
      <c r="E1688" s="4" t="s">
        <v>3055</v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30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9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9054397</v>
      </c>
      <c r="C1689" s="4" t="s">
        <v>2811</v>
      </c>
      <c r="D1689" s="4" t="s">
        <v>3214</v>
      </c>
      <c r="E1689" s="4" t="s">
        <v>3055</v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30</v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9</v>
      </c>
      <c r="O1689" s="2" t="str">
        <f aca="false">IF(OR(F1689="",G1689=""),"",IF(G1689&lt;='RETRATO 2027'!$K$5,"CONCLUÍDA",IF(F1689&lt;='RETRATO 2027'!$K$5,"EM ANDAMENTO","A INICIAR")))</f>
        <v>EM ANDAMENTO</v>
      </c>
    </row>
    <row r="1690" customFormat="false" ht="15" hidden="false" customHeight="false" outlineLevel="0" collapsed="false">
      <c r="B1690" s="4" t="n">
        <v>25210478</v>
      </c>
      <c r="C1690" s="4" t="s">
        <v>215</v>
      </c>
      <c r="D1690" s="4" t="s">
        <v>448</v>
      </c>
      <c r="E1690" s="4" t="s">
        <v>3144</v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33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14</v>
      </c>
      <c r="O1690" s="2" t="str">
        <f aca="false">IF(OR(F1690="",G1690=""),"",IF(G1690&lt;='RETRATO 2027'!$K$5,"CONCLUÍDA",IF(F1690&lt;='RETRATO 2027'!$K$5,"EM ANDAMENTO","A INICIAR")))</f>
        <v>EM ANDAMENTO</v>
      </c>
    </row>
    <row r="1691" customFormat="false" ht="15" hidden="false" customHeight="false" outlineLevel="0" collapsed="false">
      <c r="B1691" s="4" t="n">
        <v>25210425</v>
      </c>
      <c r="C1691" s="4" t="s">
        <v>2754</v>
      </c>
      <c r="D1691" s="4" t="s">
        <v>448</v>
      </c>
      <c r="E1691" s="4" t="s">
        <v>3146</v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15</v>
      </c>
      <c r="O1691" s="2" t="str">
        <f aca="false">IF(OR(F1691="",G1691=""),"",IF(G1691&lt;='RETRATO 2027'!$K$5,"CONCLUÍDA",IF(F1691&lt;='RETRATO 2027'!$K$5,"EM ANDAMENTO","A INICIAR")))</f>
        <v>EM ANDAMENTO</v>
      </c>
    </row>
    <row r="1692" customFormat="false" ht="15" hidden="false" customHeight="false" outlineLevel="0" collapsed="false">
      <c r="B1692" s="4" t="n">
        <v>25210456</v>
      </c>
      <c r="C1692" s="4" t="s">
        <v>2783</v>
      </c>
      <c r="D1692" s="4" t="s">
        <v>448</v>
      </c>
      <c r="E1692" s="4" t="s">
        <v>3146</v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23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15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33276123</v>
      </c>
      <c r="C1693" s="4" t="s">
        <v>2760</v>
      </c>
      <c r="D1693" s="4" t="s">
        <v>448</v>
      </c>
      <c r="E1693" s="4" t="s">
        <v>3202</v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23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23</v>
      </c>
      <c r="O1693" s="2" t="str">
        <f aca="false">IF(OR(F1693="",G1693=""),"",IF(G1693&lt;='RETRATO 2027'!$K$5,"CONCLUÍDA",IF(F1693&lt;='RETRATO 2027'!$K$5,"EM ANDAMENTO","A INICIAR")))</f>
        <v>EM ANDAMENTO</v>
      </c>
    </row>
    <row r="1694" customFormat="false" ht="15" hidden="false" customHeight="false" outlineLevel="0" collapsed="false">
      <c r="B1694" s="4" t="n">
        <v>33278930</v>
      </c>
      <c r="C1694" s="4" t="s">
        <v>2634</v>
      </c>
      <c r="D1694" s="4" t="s">
        <v>448</v>
      </c>
      <c r="E1694" s="4" t="s">
        <v>3202</v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20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23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25799995</v>
      </c>
      <c r="C1695" s="4" t="s">
        <v>2826</v>
      </c>
      <c r="D1695" s="4" t="s">
        <v>448</v>
      </c>
      <c r="E1695" s="4" t="s">
        <v>3064</v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25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3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33292465</v>
      </c>
      <c r="C1696" s="4" t="s">
        <v>2547</v>
      </c>
      <c r="D1696" s="4" t="s">
        <v>448</v>
      </c>
      <c r="E1696" s="4" t="s">
        <v>3084</v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36</v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11</v>
      </c>
      <c r="O1696" s="2" t="str">
        <f aca="false">IF(OR(F1696="",G1696=""),"",IF(G1696&lt;='RETRATO 2027'!$K$5,"CONCLUÍDA",IF(F1696&lt;='RETRATO 2027'!$K$5,"EM ANDAMENTO","A INICIAR")))</f>
        <v>EM ANDAMENTO</v>
      </c>
    </row>
    <row r="1697" customFormat="false" ht="15" hidden="false" customHeight="false" outlineLevel="0" collapsed="false">
      <c r="B1697" s="4" t="n">
        <v>25210092</v>
      </c>
      <c r="C1697" s="4" t="s">
        <v>2731</v>
      </c>
      <c r="D1697" s="4" t="s">
        <v>448</v>
      </c>
      <c r="E1697" s="4" t="s">
        <v>3205</v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>19</v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25</v>
      </c>
      <c r="O1697" s="2" t="str">
        <f aca="false">IF(OR(F1697="",G1697=""),"",IF(G1697&lt;='RETRATO 2027'!$K$5,"CONCLUÍDA",IF(F1697&lt;='RETRATO 2027'!$K$5,"EM ANDAMENTO","A INICIAR")))</f>
        <v>EM ANDAMENTO</v>
      </c>
    </row>
    <row r="1698" customFormat="false" ht="15" hidden="false" customHeight="false" outlineLevel="0" collapsed="false">
      <c r="B1698" s="4" t="n">
        <v>25753083</v>
      </c>
      <c r="C1698" s="4" t="s">
        <v>2877</v>
      </c>
      <c r="D1698" s="4" t="s">
        <v>448</v>
      </c>
      <c r="E1698" s="4" t="s">
        <v>2472</v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32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0</v>
      </c>
      <c r="O1698" s="2" t="str">
        <f aca="false">IF(OR(F1698="",G1698=""),"",IF(G1698&lt;='RETRATO 2027'!$K$5,"CONCLUÍDA",IF(F1698&lt;='RETRATO 2027'!$K$5,"EM ANDAMENTO","A INICIAR")))</f>
        <v>EM ANDAMENTO</v>
      </c>
    </row>
    <row r="1699" customFormat="false" ht="15" hidden="false" customHeight="false" outlineLevel="0" collapsed="false">
      <c r="B1699" s="4" t="n">
        <v>25799837</v>
      </c>
      <c r="C1699" s="4" t="s">
        <v>2871</v>
      </c>
      <c r="D1699" s="4" t="s">
        <v>448</v>
      </c>
      <c r="E1699" s="4" t="s">
        <v>3057</v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3</v>
      </c>
      <c r="O1699" s="2" t="str">
        <f aca="false">IF(OR(F1699="",G1699=""),"",IF(G1699&lt;='RETRATO 2027'!$K$5,"CONCLUÍDA",IF(F1699&lt;='RETRATO 2027'!$K$5,"EM ANDAMENTO","A INICIAR")))</f>
        <v>EM ANDAMENTO</v>
      </c>
    </row>
    <row r="1700" customFormat="false" ht="15" hidden="false" customHeight="false" outlineLevel="0" collapsed="false">
      <c r="B1700" s="4" t="n">
        <v>25799907</v>
      </c>
      <c r="C1700" s="4" t="s">
        <v>2891</v>
      </c>
      <c r="D1700" s="4" t="s">
        <v>448</v>
      </c>
      <c r="E1700" s="4" t="s">
        <v>3054</v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35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3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25210528</v>
      </c>
      <c r="C1701" s="4" t="s">
        <v>2802</v>
      </c>
      <c r="D1701" s="4" t="s">
        <v>448</v>
      </c>
      <c r="E1701" s="4" t="s">
        <v>3104</v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35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12</v>
      </c>
      <c r="O1701" s="2" t="str">
        <f aca="false">IF(OR(F1701="",G1701=""),"",IF(G1701&lt;='RETRATO 2027'!$K$5,"CONCLUÍDA",IF(F1701&lt;='RETRATO 2027'!$K$5,"EM ANDAMENTO","A INICIAR")))</f>
        <v>EM ANDAMENTO</v>
      </c>
    </row>
    <row r="1702" customFormat="false" ht="15" hidden="false" customHeight="false" outlineLevel="0" collapsed="false">
      <c r="B1702" s="4" t="n">
        <v>25752805</v>
      </c>
      <c r="C1702" s="4" t="s">
        <v>2858</v>
      </c>
      <c r="D1702" s="4" t="s">
        <v>448</v>
      </c>
      <c r="E1702" s="4" t="s">
        <v>3196</v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0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25807568</v>
      </c>
      <c r="C1703" s="4" t="s">
        <v>2908</v>
      </c>
      <c r="D1703" s="4" t="s">
        <v>448</v>
      </c>
      <c r="E1703" s="4" t="s">
        <v>3083</v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3</v>
      </c>
      <c r="O1703" s="2" t="str">
        <f aca="false">IF(OR(F1703="",G1703=""),"",IF(G1703&lt;='RETRATO 2027'!$K$5,"CONCLUÍDA",IF(F1703&lt;='RETRATO 2027'!$K$5,"EM ANDAMENTO","A INICIAR")))</f>
        <v>EM ANDAMENTO</v>
      </c>
    </row>
    <row r="1704" customFormat="false" ht="15" hidden="false" customHeight="false" outlineLevel="0" collapsed="false">
      <c r="B1704" s="4" t="n">
        <v>25210200</v>
      </c>
      <c r="C1704" s="4" t="s">
        <v>2775</v>
      </c>
      <c r="D1704" s="4" t="s">
        <v>448</v>
      </c>
      <c r="E1704" s="4" t="s">
        <v>3201</v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30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22</v>
      </c>
      <c r="O1704" s="2" t="str">
        <f aca="false">IF(OR(F1704="",G1704=""),"",IF(G1704&lt;='RETRATO 2027'!$K$5,"CONCLUÍDA",IF(F1704&lt;='RETRATO 2027'!$K$5,"EM ANDAMENTO","A INICIAR")))</f>
        <v>EM ANDAMENTO</v>
      </c>
    </row>
    <row r="1705" customFormat="false" ht="15" hidden="false" customHeight="false" outlineLevel="0" collapsed="false">
      <c r="B1705" s="4" t="n">
        <v>25802663</v>
      </c>
      <c r="C1705" s="4" t="s">
        <v>2905</v>
      </c>
      <c r="D1705" s="4" t="s">
        <v>448</v>
      </c>
      <c r="E1705" s="4" t="s">
        <v>2472</v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0</v>
      </c>
      <c r="O1705" s="2" t="str">
        <f aca="false">IF(OR(F1705="",G1705=""),"",IF(G1705&lt;='RETRATO 2027'!$K$5,"CONCLUÍDA",IF(F1705&lt;='RETRATO 2027'!$K$5,"EM ANDAMENTO","A INICIAR")))</f>
        <v>EM ANDAMENTO</v>
      </c>
    </row>
    <row r="1706" customFormat="false" ht="15" hidden="false" customHeight="false" outlineLevel="0" collapsed="false">
      <c r="B1706" s="4" t="n">
        <v>25754290</v>
      </c>
      <c r="C1706" s="4" t="s">
        <v>77</v>
      </c>
      <c r="D1706" s="4" t="s">
        <v>448</v>
      </c>
      <c r="E1706" s="4" t="s">
        <v>3204</v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20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0</v>
      </c>
      <c r="O1706" s="2" t="str">
        <f aca="false">IF(OR(F1706="",G1706=""),"",IF(G1706&lt;='RETRATO 2027'!$K$5,"CONCLUÍDA",IF(F1706&lt;='RETRATO 2027'!$K$5,"EM ANDAMENTO","A INICIAR")))</f>
        <v>EM ANDAMENTO</v>
      </c>
    </row>
    <row r="1707" customFormat="false" ht="15" hidden="false" customHeight="false" outlineLevel="0" collapsed="false">
      <c r="B1707" s="4" t="n">
        <v>33276128</v>
      </c>
      <c r="C1707" s="4" t="s">
        <v>2855</v>
      </c>
      <c r="D1707" s="4" t="s">
        <v>448</v>
      </c>
      <c r="E1707" s="4" t="s">
        <v>2881</v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30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EM ANDAMENTO</v>
      </c>
    </row>
    <row r="1708" customFormat="false" ht="15" hidden="false" customHeight="false" outlineLevel="0" collapsed="false">
      <c r="B1708" s="4" t="n">
        <v>25210671</v>
      </c>
      <c r="C1708" s="4" t="s">
        <v>2832</v>
      </c>
      <c r="D1708" s="4" t="s">
        <v>448</v>
      </c>
      <c r="E1708" s="4" t="s">
        <v>3041</v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8</v>
      </c>
      <c r="O1708" s="2" t="str">
        <f aca="false">IF(OR(F1708="",G1708=""),"",IF(G1708&lt;='RETRATO 2027'!$K$5,"CONCLUÍDA",IF(F1708&lt;='RETRATO 2027'!$K$5,"EM ANDAMENTO","A INICIAR")))</f>
        <v>EM ANDAMENTO</v>
      </c>
    </row>
    <row r="1709" customFormat="false" ht="15" hidden="false" customHeight="false" outlineLevel="0" collapsed="false">
      <c r="B1709" s="4" t="n">
        <v>25210494</v>
      </c>
      <c r="C1709" s="4" t="s">
        <v>2781</v>
      </c>
      <c r="D1709" s="4" t="s">
        <v>448</v>
      </c>
      <c r="E1709" s="4" t="s">
        <v>3112</v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30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13</v>
      </c>
      <c r="O1709" s="2" t="str">
        <f aca="false">IF(OR(F1709="",G1709=""),"",IF(G1709&lt;='RETRATO 2027'!$K$5,"CONCLUÍDA",IF(F1709&lt;='RETRATO 2027'!$K$5,"EM ANDAMENTO","A INICIAR")))</f>
        <v>EM ANDAMENTO</v>
      </c>
    </row>
    <row r="1710" customFormat="false" ht="15" hidden="false" customHeight="false" outlineLevel="0" collapsed="false">
      <c r="B1710" s="4" t="n">
        <v>25210126</v>
      </c>
      <c r="C1710" s="4" t="s">
        <v>2618</v>
      </c>
      <c r="D1710" s="4" t="s">
        <v>448</v>
      </c>
      <c r="E1710" s="4" t="s">
        <v>3203</v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28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24</v>
      </c>
      <c r="O1710" s="2" t="str">
        <f aca="false">IF(OR(F1710="",G1710=""),"",IF(G1710&lt;='RETRATO 2027'!$K$5,"CONCLUÍDA",IF(F1710&lt;='RETRATO 2027'!$K$5,"EM ANDAMENTO","A INICIAR")))</f>
        <v>EM ANDAMENTO</v>
      </c>
    </row>
    <row r="1711" customFormat="false" ht="15" hidden="false" customHeight="false" outlineLevel="0" collapsed="false">
      <c r="B1711" s="4" t="n">
        <v>27765768</v>
      </c>
      <c r="C1711" s="4" t="s">
        <v>2748</v>
      </c>
      <c r="D1711" s="4" t="s">
        <v>448</v>
      </c>
      <c r="E1711" s="4" t="s">
        <v>3203</v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19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24</v>
      </c>
      <c r="O1711" s="2" t="str">
        <f aca="false">IF(OR(F1711="",G1711=""),"",IF(G1711&lt;='RETRATO 2027'!$K$5,"CONCLUÍDA",IF(F1711&lt;='RETRATO 2027'!$K$5,"EM ANDAMENTO","A INICIAR")))</f>
        <v>EM ANDAMENTO</v>
      </c>
    </row>
    <row r="1712" customFormat="false" ht="15" hidden="false" customHeight="false" outlineLevel="0" collapsed="false">
      <c r="B1712" s="4" t="n">
        <v>25799996</v>
      </c>
      <c r="C1712" s="4" t="s">
        <v>2832</v>
      </c>
      <c r="D1712" s="4" t="s">
        <v>448</v>
      </c>
      <c r="E1712" s="4" t="s">
        <v>3064</v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30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3</v>
      </c>
      <c r="O1712" s="2" t="str">
        <f aca="false">IF(OR(F1712="",G1712=""),"",IF(G1712&lt;='RETRATO 2027'!$K$5,"CONCLUÍDA",IF(F1712&lt;='RETRATO 2027'!$K$5,"EM ANDAMENTO","A INICIAR")))</f>
        <v>EM ANDAMENTO</v>
      </c>
    </row>
    <row r="1713" customFormat="false" ht="15" hidden="false" customHeight="false" outlineLevel="0" collapsed="false">
      <c r="B1713" s="4" t="n">
        <v>25210734</v>
      </c>
      <c r="C1713" s="4" t="s">
        <v>2897</v>
      </c>
      <c r="D1713" s="4" t="s">
        <v>448</v>
      </c>
      <c r="E1713" s="4" t="s">
        <v>3035</v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37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7</v>
      </c>
      <c r="O1713" s="2" t="str">
        <f aca="false">IF(OR(F1713="",G1713=""),"",IF(G1713&lt;='RETRATO 2027'!$K$5,"CONCLUÍDA",IF(F1713&lt;='RETRATO 2027'!$K$5,"EM ANDAMENTO","A INICIAR")))</f>
        <v>EM ANDAMENTO</v>
      </c>
    </row>
    <row r="1714" customFormat="false" ht="15" hidden="false" customHeight="false" outlineLevel="0" collapsed="false">
      <c r="B1714" s="4" t="n">
        <v>25210444</v>
      </c>
      <c r="C1714" s="4" t="s">
        <v>2790</v>
      </c>
      <c r="D1714" s="4" t="s">
        <v>448</v>
      </c>
      <c r="E1714" s="4" t="s">
        <v>3146</v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25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15</v>
      </c>
      <c r="O1714" s="2" t="str">
        <f aca="false">IF(OR(F1714="",G1714=""),"",IF(G1714&lt;='RETRATO 2027'!$K$5,"CONCLUÍDA",IF(F1714&lt;='RETRATO 2027'!$K$5,"EM ANDAMENTO","A INICIAR")))</f>
        <v>EM ANDAMENTO</v>
      </c>
    </row>
    <row r="1715" customFormat="false" ht="15" hidden="false" customHeight="false" outlineLevel="0" collapsed="false">
      <c r="B1715" s="4" t="n">
        <v>25799909</v>
      </c>
      <c r="C1715" s="4" t="s">
        <v>2897</v>
      </c>
      <c r="D1715" s="4" t="s">
        <v>448</v>
      </c>
      <c r="E1715" s="4" t="s">
        <v>3054</v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37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3</v>
      </c>
      <c r="O1715" s="2" t="str">
        <f aca="false">IF(OR(F1715="",G1715=""),"",IF(G1715&lt;='RETRATO 2027'!$K$5,"CONCLUÍDA",IF(F1715&lt;='RETRATO 2027'!$K$5,"EM ANDAMENTO","A INICIAR")))</f>
        <v>EM ANDAMENTO</v>
      </c>
    </row>
    <row r="1716" customFormat="false" ht="15" hidden="false" customHeight="false" outlineLevel="0" collapsed="false">
      <c r="B1716" s="4" t="n">
        <v>27766498</v>
      </c>
      <c r="C1716" s="4" t="s">
        <v>2900</v>
      </c>
      <c r="D1716" s="4" t="s">
        <v>448</v>
      </c>
      <c r="E1716" s="4" t="s">
        <v>3035</v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7</v>
      </c>
      <c r="O1716" s="2" t="str">
        <f aca="false">IF(OR(F1716="",G1716=""),"",IF(G1716&lt;='RETRATO 2027'!$K$5,"CONCLUÍDA",IF(F1716&lt;='RETRATO 2027'!$K$5,"EM ANDAMENTO","A INICIAR")))</f>
        <v>EM ANDAMENTO</v>
      </c>
    </row>
    <row r="1717" customFormat="false" ht="15" hidden="false" customHeight="false" outlineLevel="0" collapsed="false">
      <c r="B1717" s="4" t="n">
        <v>25210048</v>
      </c>
      <c r="C1717" s="4" t="s">
        <v>2691</v>
      </c>
      <c r="D1717" s="4" t="s">
        <v>448</v>
      </c>
      <c r="E1717" s="4" t="s">
        <v>3206</v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21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26</v>
      </c>
      <c r="O1717" s="2" t="str">
        <f aca="false">IF(OR(F1717="",G1717=""),"",IF(G1717&lt;='RETRATO 2027'!$K$5,"CONCLUÍDA",IF(F1717&lt;='RETRATO 2027'!$K$5,"EM ANDAMENTO","A INICIAR")))</f>
        <v>EM ANDAMENTO</v>
      </c>
    </row>
    <row r="1718" customFormat="false" ht="15" hidden="false" customHeight="false" outlineLevel="0" collapsed="false">
      <c r="B1718" s="4" t="n">
        <v>25210018</v>
      </c>
      <c r="C1718" s="4" t="s">
        <v>2606</v>
      </c>
      <c r="D1718" s="4" t="s">
        <v>448</v>
      </c>
      <c r="E1718" s="4" t="s">
        <v>3210</v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29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27</v>
      </c>
      <c r="O1718" s="2" t="str">
        <f aca="false">IF(OR(F1718="",G1718=""),"",IF(G1718&lt;='RETRATO 2027'!$K$5,"CONCLUÍDA",IF(F1718&lt;='RETRATO 2027'!$K$5,"EM ANDAMENTO","A INICIAR")))</f>
        <v>EM ANDAMENTO</v>
      </c>
    </row>
    <row r="1719" customFormat="false" ht="15" hidden="false" customHeight="false" outlineLevel="0" collapsed="false">
      <c r="B1719" s="4" t="n">
        <v>25752806</v>
      </c>
      <c r="C1719" s="4" t="s">
        <v>2882</v>
      </c>
      <c r="D1719" s="4" t="s">
        <v>448</v>
      </c>
      <c r="E1719" s="4" t="s">
        <v>3196</v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34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0</v>
      </c>
      <c r="O1719" s="2" t="str">
        <f aca="false">IF(OR(F1719="",G1719=""),"",IF(G1719&lt;='RETRATO 2027'!$K$5,"CONCLUÍDA",IF(F1719&lt;='RETRATO 2027'!$K$5,"EM ANDAMENTO","A INICIAR")))</f>
        <v>EM ANDAMENTO</v>
      </c>
    </row>
    <row r="1720" customFormat="false" ht="15" hidden="false" customHeight="false" outlineLevel="0" collapsed="false">
      <c r="B1720" s="4" t="n">
        <v>27766485</v>
      </c>
      <c r="C1720" s="4" t="s">
        <v>2900</v>
      </c>
      <c r="D1720" s="4" t="s">
        <v>448</v>
      </c>
      <c r="E1720" s="4" t="s">
        <v>2582</v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2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25210215</v>
      </c>
      <c r="C1721" s="4" t="s">
        <v>2754</v>
      </c>
      <c r="D1721" s="4" t="s">
        <v>448</v>
      </c>
      <c r="E1721" s="4" t="s">
        <v>3200</v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20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21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25210246</v>
      </c>
      <c r="C1722" s="4" t="s">
        <v>2783</v>
      </c>
      <c r="D1722" s="4" t="s">
        <v>448</v>
      </c>
      <c r="E1722" s="4" t="s">
        <v>3200</v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23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21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25210151</v>
      </c>
      <c r="C1723" s="4" t="s">
        <v>2757</v>
      </c>
      <c r="D1723" s="4" t="s">
        <v>448</v>
      </c>
      <c r="E1723" s="4" t="s">
        <v>3202</v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30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23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27766491</v>
      </c>
      <c r="C1724" s="4" t="s">
        <v>2900</v>
      </c>
      <c r="D1724" s="4" t="s">
        <v>448</v>
      </c>
      <c r="E1724" s="4" t="s">
        <v>3054</v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3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33292459</v>
      </c>
      <c r="C1725" s="4" t="s">
        <v>2547</v>
      </c>
      <c r="D1725" s="4" t="s">
        <v>448</v>
      </c>
      <c r="E1725" s="4" t="s">
        <v>3024</v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36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5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25210656</v>
      </c>
      <c r="C1726" s="4" t="s">
        <v>2826</v>
      </c>
      <c r="D1726" s="4" t="s">
        <v>448</v>
      </c>
      <c r="E1726" s="4" t="s">
        <v>3055</v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25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33275995</v>
      </c>
      <c r="C1727" s="4" t="s">
        <v>2829</v>
      </c>
      <c r="D1727" s="4" t="s">
        <v>448</v>
      </c>
      <c r="E1727" s="4" t="s">
        <v>3055</v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33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9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25210545</v>
      </c>
      <c r="C1728" s="4" t="s">
        <v>2811</v>
      </c>
      <c r="D1728" s="4" t="s">
        <v>448</v>
      </c>
      <c r="E1728" s="4" t="s">
        <v>3104</v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30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12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9054390</v>
      </c>
      <c r="C1729" s="4" t="s">
        <v>2811</v>
      </c>
      <c r="D1729" s="4" t="s">
        <v>3213</v>
      </c>
      <c r="E1729" s="4" t="s">
        <v>3104</v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30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12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9054391</v>
      </c>
      <c r="C1730" s="4" t="s">
        <v>2811</v>
      </c>
      <c r="D1730" s="4" t="s">
        <v>3214</v>
      </c>
      <c r="E1730" s="4" t="s">
        <v>3104</v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30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12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27762208</v>
      </c>
      <c r="C1731" s="4" t="s">
        <v>2734</v>
      </c>
      <c r="D1731" s="4" t="s">
        <v>448</v>
      </c>
      <c r="E1731" s="4" t="s">
        <v>3205</v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18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25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32202465</v>
      </c>
      <c r="C1732" s="4" t="s">
        <v>2917</v>
      </c>
      <c r="D1732" s="4" t="s">
        <v>448</v>
      </c>
      <c r="E1732" s="4" t="s">
        <v>2469</v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str">
        <f aca="false"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25754365</v>
      </c>
      <c r="C1733" s="4" t="s">
        <v>2920</v>
      </c>
      <c r="D1733" s="4" t="s">
        <v>448</v>
      </c>
      <c r="E1733" s="4" t="s">
        <v>3204</v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>32</v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25800000</v>
      </c>
      <c r="C1734" s="4" t="s">
        <v>2847</v>
      </c>
      <c r="D1734" s="4" t="s">
        <v>448</v>
      </c>
      <c r="E1734" s="4" t="s">
        <v>3064</v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20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3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25799999</v>
      </c>
      <c r="C1735" s="4" t="s">
        <v>2868</v>
      </c>
      <c r="D1735" s="4" t="s">
        <v>448</v>
      </c>
      <c r="E1735" s="4" t="s">
        <v>3064</v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23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3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25210625</v>
      </c>
      <c r="C1736" s="4" t="s">
        <v>2864</v>
      </c>
      <c r="D1736" s="4" t="s">
        <v>448</v>
      </c>
      <c r="E1736" s="4" t="s">
        <v>3065</v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37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10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33276135</v>
      </c>
      <c r="C1737" s="4" t="s">
        <v>2855</v>
      </c>
      <c r="D1737" s="4" t="s">
        <v>448</v>
      </c>
      <c r="E1737" s="4" t="s">
        <v>3084</v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30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11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25210080</v>
      </c>
      <c r="C1738" s="4" t="s">
        <v>2739</v>
      </c>
      <c r="D1738" s="4" t="s">
        <v>448</v>
      </c>
      <c r="E1738" s="4" t="s">
        <v>3205</v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19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25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25799838</v>
      </c>
      <c r="C1739" s="4" t="s">
        <v>2858</v>
      </c>
      <c r="D1739" s="4" t="s">
        <v>448</v>
      </c>
      <c r="E1739" s="4" t="s">
        <v>3057</v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34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3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25799842</v>
      </c>
      <c r="C1740" s="4" t="s">
        <v>2882</v>
      </c>
      <c r="D1740" s="4" t="s">
        <v>448</v>
      </c>
      <c r="E1740" s="4" t="s">
        <v>3057</v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34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3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25799844</v>
      </c>
      <c r="C1741" s="4" t="s">
        <v>2874</v>
      </c>
      <c r="D1741" s="4" t="s">
        <v>448</v>
      </c>
      <c r="E1741" s="4" t="s">
        <v>3057</v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20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27766406</v>
      </c>
      <c r="C1742" s="4" t="s">
        <v>2808</v>
      </c>
      <c r="D1742" s="4" t="s">
        <v>448</v>
      </c>
      <c r="E1742" s="4" t="s">
        <v>3057</v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22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27771326</v>
      </c>
      <c r="C1743" s="4" t="s">
        <v>2923</v>
      </c>
      <c r="D1743" s="4" t="s">
        <v>448</v>
      </c>
      <c r="E1743" s="4" t="s">
        <v>2469</v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20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25752807</v>
      </c>
      <c r="C1744" s="4" t="s">
        <v>2874</v>
      </c>
      <c r="D1744" s="4" t="s">
        <v>448</v>
      </c>
      <c r="E1744" s="4" t="s">
        <v>3196</v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20</v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0</v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27766398</v>
      </c>
      <c r="C1745" s="4" t="s">
        <v>2808</v>
      </c>
      <c r="D1745" s="4" t="s">
        <v>448</v>
      </c>
      <c r="E1745" s="4" t="s">
        <v>3196</v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22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0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27766401</v>
      </c>
      <c r="C1746" s="4" t="s">
        <v>2808</v>
      </c>
      <c r="D1746" s="4" t="s">
        <v>448</v>
      </c>
      <c r="E1746" s="4" t="s">
        <v>2582</v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22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2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25210179</v>
      </c>
      <c r="C1747" s="4" t="s">
        <v>2781</v>
      </c>
      <c r="D1747" s="4" t="s">
        <v>448</v>
      </c>
      <c r="E1747" s="4" t="s">
        <v>3201</v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30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22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25802669</v>
      </c>
      <c r="C1748" s="4" t="s">
        <v>2925</v>
      </c>
      <c r="D1748" s="4" t="s">
        <v>448</v>
      </c>
      <c r="E1748" s="4" t="s">
        <v>2472</v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20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25210694</v>
      </c>
      <c r="C1749" s="4" t="s">
        <v>2847</v>
      </c>
      <c r="D1749" s="4" t="s">
        <v>448</v>
      </c>
      <c r="E1749" s="4" t="s">
        <v>3041</v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20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8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25210672</v>
      </c>
      <c r="C1750" s="4" t="s">
        <v>1375</v>
      </c>
      <c r="D1750" s="4" t="s">
        <v>448</v>
      </c>
      <c r="E1750" s="4" t="s">
        <v>3041</v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>23</v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8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25210495</v>
      </c>
      <c r="C1751" s="4" t="s">
        <v>2754</v>
      </c>
      <c r="D1751" s="4" t="s">
        <v>448</v>
      </c>
      <c r="E1751" s="4" t="s">
        <v>3112</v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25210526</v>
      </c>
      <c r="C1752" s="4" t="s">
        <v>2783</v>
      </c>
      <c r="D1752" s="4" t="s">
        <v>448</v>
      </c>
      <c r="E1752" s="4" t="s">
        <v>3112</v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23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13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25210457</v>
      </c>
      <c r="C1753" s="4" t="s">
        <v>2799</v>
      </c>
      <c r="D1753" s="4" t="s">
        <v>448</v>
      </c>
      <c r="E1753" s="4" t="s">
        <v>3144</v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35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25210443</v>
      </c>
      <c r="C1754" s="4" t="s">
        <v>215</v>
      </c>
      <c r="D1754" s="4" t="s">
        <v>448</v>
      </c>
      <c r="E1754" s="4" t="s">
        <v>3146</v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33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33276124</v>
      </c>
      <c r="C1755" s="4" t="s">
        <v>2760</v>
      </c>
      <c r="D1755" s="4" t="s">
        <v>448</v>
      </c>
      <c r="E1755" s="4" t="s">
        <v>3203</v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23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24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33278931</v>
      </c>
      <c r="C1756" s="4" t="s">
        <v>2634</v>
      </c>
      <c r="D1756" s="4" t="s">
        <v>448</v>
      </c>
      <c r="E1756" s="4" t="s">
        <v>3203</v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20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24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25800001</v>
      </c>
      <c r="C1757" s="4" t="s">
        <v>2864</v>
      </c>
      <c r="D1757" s="4" t="s">
        <v>448</v>
      </c>
      <c r="E1757" s="4" t="s">
        <v>3064</v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37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3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25210735</v>
      </c>
      <c r="C1758" s="4" t="s">
        <v>2908</v>
      </c>
      <c r="D1758" s="4" t="s">
        <v>448</v>
      </c>
      <c r="E1758" s="4" t="s">
        <v>3035</v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7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25210057</v>
      </c>
      <c r="C1759" s="4" t="s">
        <v>2731</v>
      </c>
      <c r="D1759" s="4" t="s">
        <v>448</v>
      </c>
      <c r="E1759" s="4" t="s">
        <v>3206</v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19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26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25799877</v>
      </c>
      <c r="C1760" s="4" t="s">
        <v>2897</v>
      </c>
      <c r="D1760" s="4" t="s">
        <v>448</v>
      </c>
      <c r="E1760" s="4" t="s">
        <v>3056</v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37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3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25799910</v>
      </c>
      <c r="C1761" s="4" t="s">
        <v>2908</v>
      </c>
      <c r="D1761" s="4" t="s">
        <v>448</v>
      </c>
      <c r="E1761" s="4" t="s">
        <v>3054</v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3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25752808</v>
      </c>
      <c r="C1762" s="4" t="s">
        <v>2864</v>
      </c>
      <c r="D1762" s="4" t="s">
        <v>448</v>
      </c>
      <c r="E1762" s="4" t="s">
        <v>3196</v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37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0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25752771</v>
      </c>
      <c r="C1763" s="4" t="s">
        <v>215</v>
      </c>
      <c r="D1763" s="4" t="s">
        <v>448</v>
      </c>
      <c r="E1763" s="4" t="s">
        <v>2582</v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33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25210165</v>
      </c>
      <c r="C1764" s="4" t="s">
        <v>2775</v>
      </c>
      <c r="D1764" s="4" t="s">
        <v>448</v>
      </c>
      <c r="E1764" s="4" t="s">
        <v>3202</v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30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27766489</v>
      </c>
      <c r="C1765" s="4" t="s">
        <v>2900</v>
      </c>
      <c r="D1765" s="4" t="s">
        <v>448</v>
      </c>
      <c r="E1765" s="4" t="s">
        <v>3056</v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3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25210835</v>
      </c>
      <c r="C1766" s="4" t="s">
        <v>2864</v>
      </c>
      <c r="D1766" s="4" t="s">
        <v>448</v>
      </c>
      <c r="E1766" s="4" t="s">
        <v>2881</v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37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33276129</v>
      </c>
      <c r="C1767" s="4" t="s">
        <v>2855</v>
      </c>
      <c r="D1767" s="4" t="s">
        <v>448</v>
      </c>
      <c r="E1767" s="4" t="s">
        <v>3024</v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30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5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25210636</v>
      </c>
      <c r="C1768" s="4" t="s">
        <v>2832</v>
      </c>
      <c r="D1768" s="4" t="s">
        <v>448</v>
      </c>
      <c r="E1768" s="4" t="s">
        <v>3055</v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30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9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25210551</v>
      </c>
      <c r="C1769" s="4" t="s">
        <v>2826</v>
      </c>
      <c r="D1769" s="4" t="s">
        <v>448</v>
      </c>
      <c r="E1769" s="4" t="s">
        <v>3104</v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25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12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33275998</v>
      </c>
      <c r="C1770" s="4" t="s">
        <v>2829</v>
      </c>
      <c r="D1770" s="4" t="s">
        <v>448</v>
      </c>
      <c r="E1770" s="4" t="s">
        <v>3104</v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33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12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25210091</v>
      </c>
      <c r="C1771" s="4" t="s">
        <v>2618</v>
      </c>
      <c r="D1771" s="4" t="s">
        <v>448</v>
      </c>
      <c r="E1771" s="4" t="s">
        <v>3205</v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28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25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27765769</v>
      </c>
      <c r="C1772" s="4" t="s">
        <v>2748</v>
      </c>
      <c r="D1772" s="4" t="s">
        <v>448</v>
      </c>
      <c r="E1772" s="4" t="s">
        <v>3205</v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19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25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25799997</v>
      </c>
      <c r="C1773" s="4" t="s">
        <v>2871</v>
      </c>
      <c r="D1773" s="4" t="s">
        <v>448</v>
      </c>
      <c r="E1773" s="4" t="s">
        <v>3064</v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35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3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25210622</v>
      </c>
      <c r="C1774" s="4" t="s">
        <v>2871</v>
      </c>
      <c r="D1774" s="4" t="s">
        <v>448</v>
      </c>
      <c r="E1774" s="4" t="s">
        <v>3065</v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35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10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25210409</v>
      </c>
      <c r="C1775" s="4" t="s">
        <v>2790</v>
      </c>
      <c r="D1775" s="4" t="s">
        <v>448</v>
      </c>
      <c r="E1775" s="4" t="s">
        <v>3174</v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25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16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25799843</v>
      </c>
      <c r="C1776" s="4" t="s">
        <v>2891</v>
      </c>
      <c r="D1776" s="4" t="s">
        <v>448</v>
      </c>
      <c r="E1776" s="4" t="s">
        <v>3057</v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35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25210458</v>
      </c>
      <c r="C1777" s="4" t="s">
        <v>2802</v>
      </c>
      <c r="D1777" s="4" t="s">
        <v>448</v>
      </c>
      <c r="E1777" s="4" t="s">
        <v>3144</v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35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14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25752809</v>
      </c>
      <c r="C1778" s="4" t="s">
        <v>2871</v>
      </c>
      <c r="D1778" s="4" t="s">
        <v>448</v>
      </c>
      <c r="E1778" s="4" t="s">
        <v>3196</v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35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0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27770906</v>
      </c>
      <c r="C1779" s="4" t="s">
        <v>193</v>
      </c>
      <c r="D1779" s="4" t="s">
        <v>448</v>
      </c>
      <c r="E1779" s="4" t="s">
        <v>2493</v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26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3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25210233</v>
      </c>
      <c r="C1780" s="4" t="s">
        <v>215</v>
      </c>
      <c r="D1780" s="4" t="s">
        <v>448</v>
      </c>
      <c r="E1780" s="4" t="s">
        <v>3200</v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33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21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25210180</v>
      </c>
      <c r="C1781" s="4" t="s">
        <v>2754</v>
      </c>
      <c r="D1781" s="4" t="s">
        <v>448</v>
      </c>
      <c r="E1781" s="4" t="s">
        <v>3201</v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20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22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25210211</v>
      </c>
      <c r="C1782" s="4" t="s">
        <v>2783</v>
      </c>
      <c r="D1782" s="4" t="s">
        <v>448</v>
      </c>
      <c r="E1782" s="4" t="s">
        <v>3201</v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23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22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25210116</v>
      </c>
      <c r="C1783" s="4" t="s">
        <v>2757</v>
      </c>
      <c r="D1783" s="4" t="s">
        <v>448</v>
      </c>
      <c r="E1783" s="4" t="s">
        <v>3203</v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30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24</v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33292462</v>
      </c>
      <c r="C1784" s="4" t="s">
        <v>2547</v>
      </c>
      <c r="D1784" s="4" t="s">
        <v>448</v>
      </c>
      <c r="E1784" s="4" t="s">
        <v>3041</v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36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8</v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27762209</v>
      </c>
      <c r="C1785" s="4" t="s">
        <v>2734</v>
      </c>
      <c r="D1785" s="4" t="s">
        <v>448</v>
      </c>
      <c r="E1785" s="4" t="s">
        <v>3206</v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18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26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25210590</v>
      </c>
      <c r="C1786" s="4" t="s">
        <v>2864</v>
      </c>
      <c r="D1786" s="4" t="s">
        <v>448</v>
      </c>
      <c r="E1786" s="4" t="s">
        <v>3084</v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25210045</v>
      </c>
      <c r="C1787" s="4" t="s">
        <v>2739</v>
      </c>
      <c r="D1787" s="4" t="s">
        <v>448</v>
      </c>
      <c r="E1787" s="4" t="s">
        <v>3206</v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19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26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27762210</v>
      </c>
      <c r="C1788" s="4" t="s">
        <v>2734</v>
      </c>
      <c r="D1788" s="4" t="s">
        <v>448</v>
      </c>
      <c r="E1788" s="4" t="s">
        <v>3210</v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18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27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25752810</v>
      </c>
      <c r="C1789" s="4" t="s">
        <v>2897</v>
      </c>
      <c r="D1789" s="4" t="s">
        <v>448</v>
      </c>
      <c r="E1789" s="4" t="s">
        <v>3196</v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25752772</v>
      </c>
      <c r="C1790" s="4" t="s">
        <v>2802</v>
      </c>
      <c r="D1790" s="4" t="s">
        <v>448</v>
      </c>
      <c r="E1790" s="4" t="s">
        <v>2582</v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35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2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25210144</v>
      </c>
      <c r="C1791" s="4" t="s">
        <v>2781</v>
      </c>
      <c r="D1791" s="4" t="s">
        <v>448</v>
      </c>
      <c r="E1791" s="4" t="s">
        <v>3202</v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30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23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25210832</v>
      </c>
      <c r="C1792" s="4" t="s">
        <v>2871</v>
      </c>
      <c r="D1792" s="4" t="s">
        <v>448</v>
      </c>
      <c r="E1792" s="4" t="s">
        <v>2881</v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4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25210659</v>
      </c>
      <c r="C1793" s="4" t="s">
        <v>2847</v>
      </c>
      <c r="D1793" s="4" t="s">
        <v>448</v>
      </c>
      <c r="E1793" s="4" t="s">
        <v>3055</v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20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9</v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25210637</v>
      </c>
      <c r="C1794" s="4" t="s">
        <v>1375</v>
      </c>
      <c r="D1794" s="4" t="s">
        <v>448</v>
      </c>
      <c r="E1794" s="4" t="s">
        <v>3055</v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23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9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25210531</v>
      </c>
      <c r="C1795" s="4" t="s">
        <v>2832</v>
      </c>
      <c r="D1795" s="4" t="s">
        <v>448</v>
      </c>
      <c r="E1795" s="4" t="s">
        <v>3104</v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30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12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25210513</v>
      </c>
      <c r="C1796" s="4" t="s">
        <v>215</v>
      </c>
      <c r="D1796" s="4" t="s">
        <v>448</v>
      </c>
      <c r="E1796" s="4" t="s">
        <v>3112</v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33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13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25210475</v>
      </c>
      <c r="C1797" s="4" t="s">
        <v>2811</v>
      </c>
      <c r="D1797" s="4" t="s">
        <v>448</v>
      </c>
      <c r="E1797" s="4" t="s">
        <v>3144</v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30</v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14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9054386</v>
      </c>
      <c r="C1798" s="4" t="s">
        <v>2811</v>
      </c>
      <c r="D1798" s="4" t="s">
        <v>3213</v>
      </c>
      <c r="E1798" s="4" t="s">
        <v>3144</v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30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9054387</v>
      </c>
      <c r="C1799" s="4" t="s">
        <v>2811</v>
      </c>
      <c r="D1799" s="4" t="s">
        <v>3214</v>
      </c>
      <c r="E1799" s="4" t="s">
        <v>3144</v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30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14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25210422</v>
      </c>
      <c r="C1800" s="4" t="s">
        <v>2799</v>
      </c>
      <c r="D1800" s="4" t="s">
        <v>448</v>
      </c>
      <c r="E1800" s="4" t="s">
        <v>3146</v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35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33276125</v>
      </c>
      <c r="C1801" s="4" t="s">
        <v>2760</v>
      </c>
      <c r="D1801" s="4" t="s">
        <v>448</v>
      </c>
      <c r="E1801" s="4" t="s">
        <v>3205</v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23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25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33278932</v>
      </c>
      <c r="C1802" s="4" t="s">
        <v>2634</v>
      </c>
      <c r="D1802" s="4" t="s">
        <v>448</v>
      </c>
      <c r="E1802" s="4" t="s">
        <v>3205</v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20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25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27766482</v>
      </c>
      <c r="C1803" s="4" t="s">
        <v>2900</v>
      </c>
      <c r="D1803" s="4" t="s">
        <v>448</v>
      </c>
      <c r="E1803" s="4" t="s">
        <v>3196</v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/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0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25754370</v>
      </c>
      <c r="C1804" s="4" t="s">
        <v>2775</v>
      </c>
      <c r="D1804" s="4" t="s">
        <v>448</v>
      </c>
      <c r="E1804" s="4" t="s">
        <v>3204</v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30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0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25799998</v>
      </c>
      <c r="C1805" s="4" t="s">
        <v>2858</v>
      </c>
      <c r="D1805" s="4" t="s">
        <v>448</v>
      </c>
      <c r="E1805" s="4" t="s">
        <v>3064</v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34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3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25800002</v>
      </c>
      <c r="C1806" s="4" t="s">
        <v>2882</v>
      </c>
      <c r="D1806" s="4" t="s">
        <v>448</v>
      </c>
      <c r="E1806" s="4" t="s">
        <v>3064</v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34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3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25800004</v>
      </c>
      <c r="C1807" s="4" t="s">
        <v>2874</v>
      </c>
      <c r="D1807" s="4" t="s">
        <v>448</v>
      </c>
      <c r="E1807" s="4" t="s">
        <v>3064</v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20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3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27766410</v>
      </c>
      <c r="C1808" s="4" t="s">
        <v>2808</v>
      </c>
      <c r="D1808" s="4" t="s">
        <v>448</v>
      </c>
      <c r="E1808" s="4" t="s">
        <v>3064</v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22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3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27770713</v>
      </c>
      <c r="C1809" s="4" t="s">
        <v>193</v>
      </c>
      <c r="D1809" s="4" t="s">
        <v>448</v>
      </c>
      <c r="E1809" s="4" t="s">
        <v>3065</v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26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10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25210623</v>
      </c>
      <c r="C1810" s="4" t="s">
        <v>2858</v>
      </c>
      <c r="D1810" s="4" t="s">
        <v>448</v>
      </c>
      <c r="E1810" s="4" t="s">
        <v>3065</v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34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10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25210626</v>
      </c>
      <c r="C1811" s="4" t="s">
        <v>2882</v>
      </c>
      <c r="D1811" s="4" t="s">
        <v>448</v>
      </c>
      <c r="E1811" s="4" t="s">
        <v>3065</v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34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10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25210628</v>
      </c>
      <c r="C1812" s="4" t="s">
        <v>2874</v>
      </c>
      <c r="D1812" s="4" t="s">
        <v>448</v>
      </c>
      <c r="E1812" s="4" t="s">
        <v>3065</v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20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10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27766417</v>
      </c>
      <c r="C1813" s="4" t="s">
        <v>2808</v>
      </c>
      <c r="D1813" s="4" t="s">
        <v>448</v>
      </c>
      <c r="E1813" s="4" t="s">
        <v>3065</v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22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10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25753092</v>
      </c>
      <c r="C1814" s="4" t="s">
        <v>2894</v>
      </c>
      <c r="D1814" s="4" t="s">
        <v>448</v>
      </c>
      <c r="E1814" s="4" t="s">
        <v>2472</v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35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0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25799845</v>
      </c>
      <c r="C1815" s="4" t="s">
        <v>2897</v>
      </c>
      <c r="D1815" s="4" t="s">
        <v>448</v>
      </c>
      <c r="E1815" s="4" t="s">
        <v>3057</v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37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3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25210130</v>
      </c>
      <c r="C1816" s="4" t="s">
        <v>2775</v>
      </c>
      <c r="D1816" s="4" t="s">
        <v>448</v>
      </c>
      <c r="E1816" s="4" t="s">
        <v>3203</v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30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24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27766490</v>
      </c>
      <c r="C1817" s="4" t="s">
        <v>2900</v>
      </c>
      <c r="D1817" s="4" t="s">
        <v>448</v>
      </c>
      <c r="E1817" s="4" t="s">
        <v>3057</v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/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25210800</v>
      </c>
      <c r="C1818" s="4" t="s">
        <v>2864</v>
      </c>
      <c r="D1818" s="4" t="s">
        <v>448</v>
      </c>
      <c r="E1818" s="4" t="s">
        <v>3024</v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37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5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33276132</v>
      </c>
      <c r="C1819" s="4" t="s">
        <v>2855</v>
      </c>
      <c r="D1819" s="4" t="s">
        <v>448</v>
      </c>
      <c r="E1819" s="4" t="s">
        <v>3041</v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8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25210056</v>
      </c>
      <c r="C1820" s="4" t="s">
        <v>2618</v>
      </c>
      <c r="D1820" s="4" t="s">
        <v>448</v>
      </c>
      <c r="E1820" s="4" t="s">
        <v>3206</v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28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26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27765770</v>
      </c>
      <c r="C1821" s="4" t="s">
        <v>2748</v>
      </c>
      <c r="D1821" s="4" t="s">
        <v>448</v>
      </c>
      <c r="E1821" s="4" t="s">
        <v>3206</v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19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26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25800003</v>
      </c>
      <c r="C1822" s="4" t="s">
        <v>2891</v>
      </c>
      <c r="D1822" s="4" t="s">
        <v>448</v>
      </c>
      <c r="E1822" s="4" t="s">
        <v>3064</v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35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3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25210587</v>
      </c>
      <c r="C1823" s="4" t="s">
        <v>2871</v>
      </c>
      <c r="D1823" s="4" t="s">
        <v>448</v>
      </c>
      <c r="E1823" s="4" t="s">
        <v>3084</v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35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11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25210405</v>
      </c>
      <c r="C1824" s="4" t="s">
        <v>2811</v>
      </c>
      <c r="D1824" s="4" t="s">
        <v>448</v>
      </c>
      <c r="E1824" s="4" t="s">
        <v>3174</v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16</v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9054382</v>
      </c>
      <c r="C1825" s="4" t="s">
        <v>2811</v>
      </c>
      <c r="D1825" s="4" t="s">
        <v>3213</v>
      </c>
      <c r="E1825" s="4" t="s">
        <v>3174</v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30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16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9054383</v>
      </c>
      <c r="C1826" s="4" t="s">
        <v>2811</v>
      </c>
      <c r="D1826" s="4" t="s">
        <v>3214</v>
      </c>
      <c r="E1826" s="4" t="s">
        <v>3174</v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30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16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25210374</v>
      </c>
      <c r="C1827" s="4" t="s">
        <v>2790</v>
      </c>
      <c r="D1827" s="4" t="s">
        <v>448</v>
      </c>
      <c r="E1827" s="4" t="s">
        <v>3177</v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25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17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25754372</v>
      </c>
      <c r="C1828" s="4" t="s">
        <v>2927</v>
      </c>
      <c r="D1828" s="4" t="s">
        <v>448</v>
      </c>
      <c r="E1828" s="4" t="s">
        <v>3204</v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36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0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25210423</v>
      </c>
      <c r="C1829" s="4" t="s">
        <v>2802</v>
      </c>
      <c r="D1829" s="4" t="s">
        <v>448</v>
      </c>
      <c r="E1829" s="4" t="s">
        <v>3146</v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35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15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25752774</v>
      </c>
      <c r="C1830" s="4" t="s">
        <v>2790</v>
      </c>
      <c r="D1830" s="4" t="s">
        <v>448</v>
      </c>
      <c r="E1830" s="4" t="s">
        <v>2582</v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25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2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25210212</v>
      </c>
      <c r="C1831" s="4" t="s">
        <v>2799</v>
      </c>
      <c r="D1831" s="4" t="s">
        <v>448</v>
      </c>
      <c r="E1831" s="4" t="s">
        <v>3200</v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35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21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25210198</v>
      </c>
      <c r="C1832" s="4" t="s">
        <v>215</v>
      </c>
      <c r="D1832" s="4" t="s">
        <v>448</v>
      </c>
      <c r="E1832" s="4" t="s">
        <v>3201</v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33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22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25210145</v>
      </c>
      <c r="C1833" s="4" t="s">
        <v>2754</v>
      </c>
      <c r="D1833" s="4" t="s">
        <v>448</v>
      </c>
      <c r="E1833" s="4" t="s">
        <v>3202</v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20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23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25210176</v>
      </c>
      <c r="C1834" s="4" t="s">
        <v>2783</v>
      </c>
      <c r="D1834" s="4" t="s">
        <v>448</v>
      </c>
      <c r="E1834" s="4" t="s">
        <v>3202</v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23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23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25210081</v>
      </c>
      <c r="C1835" s="4" t="s">
        <v>2757</v>
      </c>
      <c r="D1835" s="4" t="s">
        <v>448</v>
      </c>
      <c r="E1835" s="4" t="s">
        <v>3205</v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30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25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27770707</v>
      </c>
      <c r="C1836" s="4" t="s">
        <v>193</v>
      </c>
      <c r="D1836" s="4" t="s">
        <v>448</v>
      </c>
      <c r="E1836" s="4" t="s">
        <v>2881</v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26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4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25210833</v>
      </c>
      <c r="C1837" s="4" t="s">
        <v>2858</v>
      </c>
      <c r="D1837" s="4" t="s">
        <v>448</v>
      </c>
      <c r="E1837" s="4" t="s">
        <v>2881</v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34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4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25210836</v>
      </c>
      <c r="C1838" s="4" t="s">
        <v>2882</v>
      </c>
      <c r="D1838" s="4" t="s">
        <v>448</v>
      </c>
      <c r="E1838" s="4" t="s">
        <v>2881</v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34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4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25210838</v>
      </c>
      <c r="C1839" s="4" t="s">
        <v>2874</v>
      </c>
      <c r="D1839" s="4" t="s">
        <v>448</v>
      </c>
      <c r="E1839" s="4" t="s">
        <v>2881</v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4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27766411</v>
      </c>
      <c r="C1840" s="4" t="s">
        <v>2808</v>
      </c>
      <c r="D1840" s="4" t="s">
        <v>448</v>
      </c>
      <c r="E1840" s="4" t="s">
        <v>2881</v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22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4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33292463</v>
      </c>
      <c r="C1841" s="4" t="s">
        <v>2547</v>
      </c>
      <c r="D1841" s="4" t="s">
        <v>448</v>
      </c>
      <c r="E1841" s="4" t="s">
        <v>3055</v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36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9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25210554</v>
      </c>
      <c r="C1842" s="4" t="s">
        <v>2847</v>
      </c>
      <c r="D1842" s="4" t="s">
        <v>448</v>
      </c>
      <c r="E1842" s="4" t="s">
        <v>3104</v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12</v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25210532</v>
      </c>
      <c r="C1843" s="4" t="s">
        <v>1375</v>
      </c>
      <c r="D1843" s="4" t="s">
        <v>448</v>
      </c>
      <c r="E1843" s="4" t="s">
        <v>3104</v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23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12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25210481</v>
      </c>
      <c r="C1844" s="4" t="s">
        <v>2826</v>
      </c>
      <c r="D1844" s="4" t="s">
        <v>448</v>
      </c>
      <c r="E1844" s="4" t="s">
        <v>3144</v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25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14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33276000</v>
      </c>
      <c r="C1845" s="4" t="s">
        <v>2829</v>
      </c>
      <c r="D1845" s="4" t="s">
        <v>448</v>
      </c>
      <c r="E1845" s="4" t="s">
        <v>3144</v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33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14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25800005</v>
      </c>
      <c r="C1846" s="4" t="s">
        <v>2897</v>
      </c>
      <c r="D1846" s="4" t="s">
        <v>448</v>
      </c>
      <c r="E1846" s="4" t="s">
        <v>3064</v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37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3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25210627</v>
      </c>
      <c r="C1847" s="4" t="s">
        <v>2891</v>
      </c>
      <c r="D1847" s="4" t="s">
        <v>448</v>
      </c>
      <c r="E1847" s="4" t="s">
        <v>3065</v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35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10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25799846</v>
      </c>
      <c r="C1848" s="4" t="s">
        <v>2908</v>
      </c>
      <c r="D1848" s="4" t="s">
        <v>448</v>
      </c>
      <c r="E1848" s="4" t="s">
        <v>3057</v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/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3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27766494</v>
      </c>
      <c r="C1849" s="4" t="s">
        <v>2900</v>
      </c>
      <c r="D1849" s="4" t="s">
        <v>448</v>
      </c>
      <c r="E1849" s="4" t="s">
        <v>3064</v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/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3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25210109</v>
      </c>
      <c r="C1850" s="4" t="s">
        <v>2781</v>
      </c>
      <c r="D1850" s="4" t="s">
        <v>448</v>
      </c>
      <c r="E1850" s="4" t="s">
        <v>3203</v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30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24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27765771</v>
      </c>
      <c r="C1851" s="4" t="s">
        <v>2748</v>
      </c>
      <c r="D1851" s="4" t="s">
        <v>448</v>
      </c>
      <c r="E1851" s="4" t="s">
        <v>3210</v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19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27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25210797</v>
      </c>
      <c r="C1852" s="4" t="s">
        <v>2871</v>
      </c>
      <c r="D1852" s="4" t="s">
        <v>448</v>
      </c>
      <c r="E1852" s="4" t="s">
        <v>3024</v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35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5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25210492</v>
      </c>
      <c r="C1853" s="4" t="s">
        <v>2799</v>
      </c>
      <c r="D1853" s="4" t="s">
        <v>448</v>
      </c>
      <c r="E1853" s="4" t="s">
        <v>3112</v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35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13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25210440</v>
      </c>
      <c r="C1854" s="4" t="s">
        <v>2811</v>
      </c>
      <c r="D1854" s="4" t="s">
        <v>448</v>
      </c>
      <c r="E1854" s="4" t="s">
        <v>3146</v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15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9054384</v>
      </c>
      <c r="C1855" s="4" t="s">
        <v>2811</v>
      </c>
      <c r="D1855" s="4" t="s">
        <v>3213</v>
      </c>
      <c r="E1855" s="4" t="s">
        <v>3146</v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30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15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9054385</v>
      </c>
      <c r="C1856" s="4" t="s">
        <v>2811</v>
      </c>
      <c r="D1856" s="4" t="s">
        <v>3214</v>
      </c>
      <c r="E1856" s="4" t="s">
        <v>3146</v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30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15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33276126</v>
      </c>
      <c r="C1857" s="4" t="s">
        <v>2760</v>
      </c>
      <c r="D1857" s="4" t="s">
        <v>448</v>
      </c>
      <c r="E1857" s="4" t="s">
        <v>3206</v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23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26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33278933</v>
      </c>
      <c r="C1858" s="4" t="s">
        <v>2634</v>
      </c>
      <c r="D1858" s="4" t="s">
        <v>448</v>
      </c>
      <c r="E1858" s="4" t="s">
        <v>3206</v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20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26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25800006</v>
      </c>
      <c r="C1859" s="4" t="s">
        <v>2908</v>
      </c>
      <c r="D1859" s="4" t="s">
        <v>448</v>
      </c>
      <c r="E1859" s="4" t="s">
        <v>3064</v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/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3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27770714</v>
      </c>
      <c r="C1860" s="4" t="s">
        <v>193</v>
      </c>
      <c r="D1860" s="4" t="s">
        <v>448</v>
      </c>
      <c r="E1860" s="4" t="s">
        <v>3084</v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26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11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25210588</v>
      </c>
      <c r="C1861" s="4" t="s">
        <v>2858</v>
      </c>
      <c r="D1861" s="4" t="s">
        <v>448</v>
      </c>
      <c r="E1861" s="4" t="s">
        <v>3084</v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34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11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25210591</v>
      </c>
      <c r="C1862" s="4" t="s">
        <v>2882</v>
      </c>
      <c r="D1862" s="4" t="s">
        <v>448</v>
      </c>
      <c r="E1862" s="4" t="s">
        <v>3084</v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34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11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25210593</v>
      </c>
      <c r="C1863" s="4" t="s">
        <v>2874</v>
      </c>
      <c r="D1863" s="4" t="s">
        <v>448</v>
      </c>
      <c r="E1863" s="4" t="s">
        <v>3084</v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11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27766418</v>
      </c>
      <c r="C1864" s="4" t="s">
        <v>2808</v>
      </c>
      <c r="D1864" s="4" t="s">
        <v>448</v>
      </c>
      <c r="E1864" s="4" t="s">
        <v>3084</v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22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11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25210411</v>
      </c>
      <c r="C1865" s="4" t="s">
        <v>2826</v>
      </c>
      <c r="D1865" s="4" t="s">
        <v>448</v>
      </c>
      <c r="E1865" s="4" t="s">
        <v>3174</v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16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33276002</v>
      </c>
      <c r="C1866" s="4" t="s">
        <v>2829</v>
      </c>
      <c r="D1866" s="4" t="s">
        <v>448</v>
      </c>
      <c r="E1866" s="4" t="s">
        <v>3174</v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33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16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25210213</v>
      </c>
      <c r="C1867" s="4" t="s">
        <v>2802</v>
      </c>
      <c r="D1867" s="4" t="s">
        <v>448</v>
      </c>
      <c r="E1867" s="4" t="s">
        <v>3200</v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35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21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25752811</v>
      </c>
      <c r="C1868" s="4" t="s">
        <v>169</v>
      </c>
      <c r="D1868" s="4" t="s">
        <v>448</v>
      </c>
      <c r="E1868" s="4" t="s">
        <v>3215</v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18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0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27770815</v>
      </c>
      <c r="C1869" s="4" t="s">
        <v>193</v>
      </c>
      <c r="D1869" s="4" t="s">
        <v>448</v>
      </c>
      <c r="E1869" s="4" t="s">
        <v>2582</v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26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2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25752775</v>
      </c>
      <c r="C1870" s="4" t="s">
        <v>2864</v>
      </c>
      <c r="D1870" s="4" t="s">
        <v>448</v>
      </c>
      <c r="E1870" s="4" t="s">
        <v>2582</v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37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2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25210095</v>
      </c>
      <c r="C1871" s="4" t="s">
        <v>2775</v>
      </c>
      <c r="D1871" s="4" t="s">
        <v>448</v>
      </c>
      <c r="E1871" s="4" t="s">
        <v>3205</v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30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25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25210837</v>
      </c>
      <c r="C1872" s="4" t="s">
        <v>2891</v>
      </c>
      <c r="D1872" s="4" t="s">
        <v>448</v>
      </c>
      <c r="E1872" s="4" t="s">
        <v>2881</v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35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4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25210695</v>
      </c>
      <c r="C1873" s="4" t="s">
        <v>2864</v>
      </c>
      <c r="D1873" s="4" t="s">
        <v>448</v>
      </c>
      <c r="E1873" s="4" t="s">
        <v>3041</v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8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33276133</v>
      </c>
      <c r="C1874" s="4" t="s">
        <v>2855</v>
      </c>
      <c r="D1874" s="4" t="s">
        <v>448</v>
      </c>
      <c r="E1874" s="4" t="s">
        <v>3055</v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30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9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33292466</v>
      </c>
      <c r="C1875" s="4" t="s">
        <v>2547</v>
      </c>
      <c r="D1875" s="4" t="s">
        <v>448</v>
      </c>
      <c r="E1875" s="4" t="s">
        <v>3104</v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36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12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25210461</v>
      </c>
      <c r="C1876" s="4" t="s">
        <v>2832</v>
      </c>
      <c r="D1876" s="4" t="s">
        <v>448</v>
      </c>
      <c r="E1876" s="4" t="s">
        <v>3144</v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30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14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25210629</v>
      </c>
      <c r="C1877" s="4" t="s">
        <v>2897</v>
      </c>
      <c r="D1877" s="4" t="s">
        <v>448</v>
      </c>
      <c r="E1877" s="4" t="s">
        <v>3065</v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37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10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25210370</v>
      </c>
      <c r="C1878" s="4" t="s">
        <v>2811</v>
      </c>
      <c r="D1878" s="4" t="s">
        <v>448</v>
      </c>
      <c r="E1878" s="4" t="s">
        <v>3177</v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30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17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9054380</v>
      </c>
      <c r="C1879" s="4" t="s">
        <v>2811</v>
      </c>
      <c r="D1879" s="4" t="s">
        <v>3213</v>
      </c>
      <c r="E1879" s="4" t="s">
        <v>3177</v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17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9054381</v>
      </c>
      <c r="C1880" s="4" t="s">
        <v>2811</v>
      </c>
      <c r="D1880" s="4" t="s">
        <v>3214</v>
      </c>
      <c r="E1880" s="4" t="s">
        <v>3177</v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17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25210339</v>
      </c>
      <c r="C1881" s="4" t="s">
        <v>2790</v>
      </c>
      <c r="D1881" s="4" t="s">
        <v>448</v>
      </c>
      <c r="E1881" s="4" t="s">
        <v>3194</v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25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18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27766501</v>
      </c>
      <c r="C1882" s="4" t="s">
        <v>2900</v>
      </c>
      <c r="D1882" s="4" t="s">
        <v>448</v>
      </c>
      <c r="E1882" s="4" t="s">
        <v>3065</v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/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10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25210493</v>
      </c>
      <c r="C1883" s="4" t="s">
        <v>2802</v>
      </c>
      <c r="D1883" s="4" t="s">
        <v>448</v>
      </c>
      <c r="E1883" s="4" t="s">
        <v>3112</v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35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25752812</v>
      </c>
      <c r="C1884" s="4" t="s">
        <v>77</v>
      </c>
      <c r="D1884" s="4" t="s">
        <v>448</v>
      </c>
      <c r="E1884" s="4" t="s">
        <v>3215</v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20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0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25752813</v>
      </c>
      <c r="C1885" s="4" t="s">
        <v>178</v>
      </c>
      <c r="D1885" s="4" t="s">
        <v>448</v>
      </c>
      <c r="E1885" s="4" t="s">
        <v>3215</v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21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25755051</v>
      </c>
      <c r="C1886" s="4" t="s">
        <v>2874</v>
      </c>
      <c r="D1886" s="4" t="s">
        <v>448</v>
      </c>
      <c r="E1886" s="4" t="s">
        <v>3204</v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20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27766400</v>
      </c>
      <c r="C1887" s="4" t="s">
        <v>2808</v>
      </c>
      <c r="D1887" s="4" t="s">
        <v>448</v>
      </c>
      <c r="E1887" s="4" t="s">
        <v>3204</v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22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25753174</v>
      </c>
      <c r="C1888" s="4" t="s">
        <v>2911</v>
      </c>
      <c r="D1888" s="4" t="s">
        <v>448</v>
      </c>
      <c r="E1888" s="4" t="s">
        <v>2472</v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23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25210177</v>
      </c>
      <c r="C1889" s="4" t="s">
        <v>2799</v>
      </c>
      <c r="D1889" s="4" t="s">
        <v>448</v>
      </c>
      <c r="E1889" s="4" t="s">
        <v>3201</v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35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22</v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25210163</v>
      </c>
      <c r="C1890" s="4" t="s">
        <v>215</v>
      </c>
      <c r="D1890" s="4" t="s">
        <v>448</v>
      </c>
      <c r="E1890" s="4" t="s">
        <v>3202</v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33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23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25210110</v>
      </c>
      <c r="C1891" s="4" t="s">
        <v>2754</v>
      </c>
      <c r="D1891" s="4" t="s">
        <v>448</v>
      </c>
      <c r="E1891" s="4" t="s">
        <v>3203</v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20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24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25210141</v>
      </c>
      <c r="C1892" s="4" t="s">
        <v>2783</v>
      </c>
      <c r="D1892" s="4" t="s">
        <v>448</v>
      </c>
      <c r="E1892" s="4" t="s">
        <v>3203</v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23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24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25210046</v>
      </c>
      <c r="C1893" s="4" t="s">
        <v>2757</v>
      </c>
      <c r="D1893" s="4" t="s">
        <v>448</v>
      </c>
      <c r="E1893" s="4" t="s">
        <v>3206</v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30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26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33278934</v>
      </c>
      <c r="C1894" s="4" t="s">
        <v>2634</v>
      </c>
      <c r="D1894" s="4" t="s">
        <v>448</v>
      </c>
      <c r="E1894" s="4" t="s">
        <v>3210</v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27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25802131</v>
      </c>
      <c r="C1895" s="4" t="s">
        <v>2930</v>
      </c>
      <c r="D1895" s="4" t="s">
        <v>448</v>
      </c>
      <c r="E1895" s="4" t="s">
        <v>2469</v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/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27770708</v>
      </c>
      <c r="C1896" s="4" t="s">
        <v>193</v>
      </c>
      <c r="D1896" s="4" t="s">
        <v>448</v>
      </c>
      <c r="E1896" s="4" t="s">
        <v>3024</v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25210798</v>
      </c>
      <c r="C1897" s="4" t="s">
        <v>2858</v>
      </c>
      <c r="D1897" s="4" t="s">
        <v>448</v>
      </c>
      <c r="E1897" s="4" t="s">
        <v>3024</v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34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5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25210801</v>
      </c>
      <c r="C1898" s="4" t="s">
        <v>2882</v>
      </c>
      <c r="D1898" s="4" t="s">
        <v>448</v>
      </c>
      <c r="E1898" s="4" t="s">
        <v>3024</v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34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5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25210803</v>
      </c>
      <c r="C1899" s="4" t="s">
        <v>2874</v>
      </c>
      <c r="D1899" s="4" t="s">
        <v>448</v>
      </c>
      <c r="E1899" s="4" t="s">
        <v>3024</v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5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27766412</v>
      </c>
      <c r="C1900" s="4" t="s">
        <v>2808</v>
      </c>
      <c r="D1900" s="4" t="s">
        <v>448</v>
      </c>
      <c r="E1900" s="4" t="s">
        <v>3024</v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22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5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25210446</v>
      </c>
      <c r="C1901" s="4" t="s">
        <v>2826</v>
      </c>
      <c r="D1901" s="4" t="s">
        <v>448</v>
      </c>
      <c r="E1901" s="4" t="s">
        <v>3146</v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25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15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33276001</v>
      </c>
      <c r="C1902" s="4" t="s">
        <v>2829</v>
      </c>
      <c r="D1902" s="4" t="s">
        <v>448</v>
      </c>
      <c r="E1902" s="4" t="s">
        <v>3146</v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33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15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33276127</v>
      </c>
      <c r="C1903" s="4" t="s">
        <v>2760</v>
      </c>
      <c r="D1903" s="4" t="s">
        <v>448</v>
      </c>
      <c r="E1903" s="4" t="s">
        <v>3210</v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23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27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25210592</v>
      </c>
      <c r="C1904" s="4" t="s">
        <v>2891</v>
      </c>
      <c r="D1904" s="4" t="s">
        <v>448</v>
      </c>
      <c r="E1904" s="4" t="s">
        <v>3084</v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35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11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25210391</v>
      </c>
      <c r="C1905" s="4" t="s">
        <v>2832</v>
      </c>
      <c r="D1905" s="4" t="s">
        <v>448</v>
      </c>
      <c r="E1905" s="4" t="s">
        <v>3174</v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16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27770958</v>
      </c>
      <c r="C1906" s="4" t="s">
        <v>193</v>
      </c>
      <c r="D1906" s="4" t="s">
        <v>448</v>
      </c>
      <c r="E1906" s="4" t="s">
        <v>2472</v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26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0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25752776</v>
      </c>
      <c r="C1907" s="4" t="s">
        <v>2871</v>
      </c>
      <c r="D1907" s="4" t="s">
        <v>448</v>
      </c>
      <c r="E1907" s="4" t="s">
        <v>2582</v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35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25210074</v>
      </c>
      <c r="C1908" s="4" t="s">
        <v>2781</v>
      </c>
      <c r="D1908" s="4" t="s">
        <v>448</v>
      </c>
      <c r="E1908" s="4" t="s">
        <v>3205</v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30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25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25210839</v>
      </c>
      <c r="C1909" s="4" t="s">
        <v>2897</v>
      </c>
      <c r="D1909" s="4" t="s">
        <v>448</v>
      </c>
      <c r="E1909" s="4" t="s">
        <v>2881</v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4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25210692</v>
      </c>
      <c r="C1910" s="4" t="s">
        <v>2871</v>
      </c>
      <c r="D1910" s="4" t="s">
        <v>448</v>
      </c>
      <c r="E1910" s="4" t="s">
        <v>3041</v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35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8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33276136</v>
      </c>
      <c r="C1911" s="4" t="s">
        <v>2855</v>
      </c>
      <c r="D1911" s="4" t="s">
        <v>448</v>
      </c>
      <c r="E1911" s="4" t="s">
        <v>3104</v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30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12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25210510</v>
      </c>
      <c r="C1912" s="4" t="s">
        <v>2811</v>
      </c>
      <c r="D1912" s="4" t="s">
        <v>448</v>
      </c>
      <c r="E1912" s="4" t="s">
        <v>3112</v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30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13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9054388</v>
      </c>
      <c r="C1913" s="4" t="s">
        <v>2811</v>
      </c>
      <c r="D1913" s="4" t="s">
        <v>3213</v>
      </c>
      <c r="E1913" s="4" t="s">
        <v>3112</v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30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13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9054389</v>
      </c>
      <c r="C1914" s="4" t="s">
        <v>2811</v>
      </c>
      <c r="D1914" s="4" t="s">
        <v>3214</v>
      </c>
      <c r="E1914" s="4" t="s">
        <v>3112</v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30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13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25210484</v>
      </c>
      <c r="C1915" s="4" t="s">
        <v>2847</v>
      </c>
      <c r="D1915" s="4" t="s">
        <v>448</v>
      </c>
      <c r="E1915" s="4" t="s">
        <v>3144</v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20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14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25210462</v>
      </c>
      <c r="C1916" s="4" t="s">
        <v>1375</v>
      </c>
      <c r="D1916" s="4" t="s">
        <v>448</v>
      </c>
      <c r="E1916" s="4" t="s">
        <v>3144</v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23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14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27766495</v>
      </c>
      <c r="C1917" s="4" t="s">
        <v>2900</v>
      </c>
      <c r="D1917" s="4" t="s">
        <v>448</v>
      </c>
      <c r="E1917" s="4" t="s">
        <v>2881</v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/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4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25210630</v>
      </c>
      <c r="C1918" s="4" t="s">
        <v>2908</v>
      </c>
      <c r="D1918" s="4" t="s">
        <v>448</v>
      </c>
      <c r="E1918" s="4" t="s">
        <v>3065</v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/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10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25210376</v>
      </c>
      <c r="C1919" s="4" t="s">
        <v>2826</v>
      </c>
      <c r="D1919" s="4" t="s">
        <v>448</v>
      </c>
      <c r="E1919" s="4" t="s">
        <v>3177</v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25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17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33276003</v>
      </c>
      <c r="C1920" s="4" t="s">
        <v>2829</v>
      </c>
      <c r="D1920" s="4" t="s">
        <v>448</v>
      </c>
      <c r="E1920" s="4" t="s">
        <v>3177</v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33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17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25210178</v>
      </c>
      <c r="C1921" s="4" t="s">
        <v>2802</v>
      </c>
      <c r="D1921" s="4" t="s">
        <v>448</v>
      </c>
      <c r="E1921" s="4" t="s">
        <v>3201</v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35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22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25806764</v>
      </c>
      <c r="C1922" s="4" t="s">
        <v>2933</v>
      </c>
      <c r="D1922" s="4" t="s">
        <v>448</v>
      </c>
      <c r="E1922" s="4" t="s">
        <v>2469</v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/>
      </c>
      <c r="N1922" s="2" t="str">
        <f aca="false"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25752814</v>
      </c>
      <c r="C1923" s="4" t="s">
        <v>2606</v>
      </c>
      <c r="D1923" s="4" t="s">
        <v>448</v>
      </c>
      <c r="E1923" s="4" t="s">
        <v>3215</v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29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0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25799807</v>
      </c>
      <c r="C1924" s="4" t="s">
        <v>2936</v>
      </c>
      <c r="D1924" s="4" t="s">
        <v>448</v>
      </c>
      <c r="E1924" s="4" t="s">
        <v>3191</v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37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25210802</v>
      </c>
      <c r="C1925" s="4" t="s">
        <v>2891</v>
      </c>
      <c r="D1925" s="4" t="s">
        <v>448</v>
      </c>
      <c r="E1925" s="4" t="s">
        <v>3024</v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35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5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25210660</v>
      </c>
      <c r="C1926" s="4" t="s">
        <v>2864</v>
      </c>
      <c r="D1926" s="4" t="s">
        <v>448</v>
      </c>
      <c r="E1926" s="4" t="s">
        <v>3055</v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37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9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25210426</v>
      </c>
      <c r="C1927" s="4" t="s">
        <v>2832</v>
      </c>
      <c r="D1927" s="4" t="s">
        <v>448</v>
      </c>
      <c r="E1927" s="4" t="s">
        <v>3146</v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30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15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25210594</v>
      </c>
      <c r="C1928" s="4" t="s">
        <v>2897</v>
      </c>
      <c r="D1928" s="4" t="s">
        <v>448</v>
      </c>
      <c r="E1928" s="4" t="s">
        <v>3084</v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37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11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25210414</v>
      </c>
      <c r="C1929" s="4" t="s">
        <v>2847</v>
      </c>
      <c r="D1929" s="4" t="s">
        <v>448</v>
      </c>
      <c r="E1929" s="4" t="s">
        <v>3174</v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25210392</v>
      </c>
      <c r="C1930" s="4" t="s">
        <v>1375</v>
      </c>
      <c r="D1930" s="4" t="s">
        <v>448</v>
      </c>
      <c r="E1930" s="4" t="s">
        <v>3174</v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23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25210335</v>
      </c>
      <c r="C1931" s="4" t="s">
        <v>2811</v>
      </c>
      <c r="D1931" s="4" t="s">
        <v>448</v>
      </c>
      <c r="E1931" s="4" t="s">
        <v>3194</v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18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9054378</v>
      </c>
      <c r="C1932" s="4" t="s">
        <v>2811</v>
      </c>
      <c r="D1932" s="4" t="s">
        <v>3213</v>
      </c>
      <c r="E1932" s="4" t="s">
        <v>3194</v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30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18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9054379</v>
      </c>
      <c r="C1933" s="4" t="s">
        <v>2811</v>
      </c>
      <c r="D1933" s="4" t="s">
        <v>3214</v>
      </c>
      <c r="E1933" s="4" t="s">
        <v>3194</v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30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18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25210304</v>
      </c>
      <c r="C1934" s="4" t="s">
        <v>2790</v>
      </c>
      <c r="D1934" s="4" t="s">
        <v>448</v>
      </c>
      <c r="E1934" s="4" t="s">
        <v>3195</v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25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19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27766502</v>
      </c>
      <c r="C1935" s="4" t="s">
        <v>2900</v>
      </c>
      <c r="D1935" s="4" t="s">
        <v>448</v>
      </c>
      <c r="E1935" s="4" t="s">
        <v>3084</v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/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11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25752777</v>
      </c>
      <c r="C1936" s="4" t="s">
        <v>2897</v>
      </c>
      <c r="D1936" s="4" t="s">
        <v>448</v>
      </c>
      <c r="E1936" s="4" t="s">
        <v>2582</v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37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2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25210142</v>
      </c>
      <c r="C1937" s="4" t="s">
        <v>2799</v>
      </c>
      <c r="D1937" s="4" t="s">
        <v>448</v>
      </c>
      <c r="E1937" s="4" t="s">
        <v>3202</v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23</v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25210128</v>
      </c>
      <c r="C1938" s="4" t="s">
        <v>215</v>
      </c>
      <c r="D1938" s="4" t="s">
        <v>448</v>
      </c>
      <c r="E1938" s="4" t="s">
        <v>3203</v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33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24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25210075</v>
      </c>
      <c r="C1939" s="4" t="s">
        <v>2754</v>
      </c>
      <c r="D1939" s="4" t="s">
        <v>448</v>
      </c>
      <c r="E1939" s="4" t="s">
        <v>3205</v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20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25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25210106</v>
      </c>
      <c r="C1940" s="4" t="s">
        <v>2783</v>
      </c>
      <c r="D1940" s="4" t="s">
        <v>448</v>
      </c>
      <c r="E1940" s="4" t="s">
        <v>3205</v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23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25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25210840</v>
      </c>
      <c r="C1941" s="4" t="s">
        <v>2908</v>
      </c>
      <c r="D1941" s="4" t="s">
        <v>448</v>
      </c>
      <c r="E1941" s="4" t="s">
        <v>2881</v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/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4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27770711</v>
      </c>
      <c r="C1942" s="4" t="s">
        <v>193</v>
      </c>
      <c r="D1942" s="4" t="s">
        <v>448</v>
      </c>
      <c r="E1942" s="4" t="s">
        <v>3041</v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26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8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25210693</v>
      </c>
      <c r="C1943" s="4" t="s">
        <v>2858</v>
      </c>
      <c r="D1943" s="4" t="s">
        <v>448</v>
      </c>
      <c r="E1943" s="4" t="s">
        <v>3041</v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34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8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25210696</v>
      </c>
      <c r="C1944" s="4" t="s">
        <v>2882</v>
      </c>
      <c r="D1944" s="4" t="s">
        <v>448</v>
      </c>
      <c r="E1944" s="4" t="s">
        <v>3041</v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34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25210698</v>
      </c>
      <c r="C1945" s="4" t="s">
        <v>2874</v>
      </c>
      <c r="D1945" s="4" t="s">
        <v>448</v>
      </c>
      <c r="E1945" s="4" t="s">
        <v>3041</v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27766415</v>
      </c>
      <c r="C1946" s="4" t="s">
        <v>2808</v>
      </c>
      <c r="D1946" s="4" t="s">
        <v>448</v>
      </c>
      <c r="E1946" s="4" t="s">
        <v>3041</v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22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8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25210516</v>
      </c>
      <c r="C1947" s="4" t="s">
        <v>2826</v>
      </c>
      <c r="D1947" s="4" t="s">
        <v>448</v>
      </c>
      <c r="E1947" s="4" t="s">
        <v>3112</v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25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13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33275999</v>
      </c>
      <c r="C1948" s="4" t="s">
        <v>2829</v>
      </c>
      <c r="D1948" s="4" t="s">
        <v>448</v>
      </c>
      <c r="E1948" s="4" t="s">
        <v>3112</v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33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13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33292468</v>
      </c>
      <c r="C1949" s="4" t="s">
        <v>2547</v>
      </c>
      <c r="D1949" s="4" t="s">
        <v>448</v>
      </c>
      <c r="E1949" s="4" t="s">
        <v>3144</v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36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14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25210356</v>
      </c>
      <c r="C1950" s="4" t="s">
        <v>2832</v>
      </c>
      <c r="D1950" s="4" t="s">
        <v>448</v>
      </c>
      <c r="E1950" s="4" t="s">
        <v>3177</v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30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17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25752815</v>
      </c>
      <c r="C1951" s="4" t="s">
        <v>2618</v>
      </c>
      <c r="D1951" s="4" t="s">
        <v>448</v>
      </c>
      <c r="E1951" s="4" t="s">
        <v>3215</v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28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0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27766484</v>
      </c>
      <c r="C1952" s="4" t="s">
        <v>2900</v>
      </c>
      <c r="D1952" s="4" t="s">
        <v>448</v>
      </c>
      <c r="E1952" s="4" t="s">
        <v>3204</v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/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0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25210804</v>
      </c>
      <c r="C1953" s="4" t="s">
        <v>2897</v>
      </c>
      <c r="D1953" s="4" t="s">
        <v>448</v>
      </c>
      <c r="E1953" s="4" t="s">
        <v>3024</v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5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25210657</v>
      </c>
      <c r="C1954" s="4" t="s">
        <v>2871</v>
      </c>
      <c r="D1954" s="4" t="s">
        <v>448</v>
      </c>
      <c r="E1954" s="4" t="s">
        <v>3055</v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9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25210555</v>
      </c>
      <c r="C1955" s="4" t="s">
        <v>2864</v>
      </c>
      <c r="D1955" s="4" t="s">
        <v>448</v>
      </c>
      <c r="E1955" s="4" t="s">
        <v>3104</v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12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25210449</v>
      </c>
      <c r="C1956" s="4" t="s">
        <v>2847</v>
      </c>
      <c r="D1956" s="4" t="s">
        <v>448</v>
      </c>
      <c r="E1956" s="4" t="s">
        <v>3146</v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20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15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25210427</v>
      </c>
      <c r="C1957" s="4" t="s">
        <v>1375</v>
      </c>
      <c r="D1957" s="4" t="s">
        <v>448</v>
      </c>
      <c r="E1957" s="4" t="s">
        <v>3146</v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23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15</v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27766496</v>
      </c>
      <c r="C1958" s="4" t="s">
        <v>2900</v>
      </c>
      <c r="D1958" s="4" t="s">
        <v>448</v>
      </c>
      <c r="E1958" s="4" t="s">
        <v>3024</v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/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5</v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25210595</v>
      </c>
      <c r="C1959" s="4" t="s">
        <v>2908</v>
      </c>
      <c r="D1959" s="4" t="s">
        <v>448</v>
      </c>
      <c r="E1959" s="4" t="s">
        <v>3084</v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/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11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33292470</v>
      </c>
      <c r="C1960" s="4" t="s">
        <v>2547</v>
      </c>
      <c r="D1960" s="4" t="s">
        <v>448</v>
      </c>
      <c r="E1960" s="4" t="s">
        <v>3174</v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36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25210341</v>
      </c>
      <c r="C1961" s="4" t="s">
        <v>2826</v>
      </c>
      <c r="D1961" s="4" t="s">
        <v>448</v>
      </c>
      <c r="E1961" s="4" t="s">
        <v>3194</v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25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18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33276004</v>
      </c>
      <c r="C1962" s="4" t="s">
        <v>2829</v>
      </c>
      <c r="D1962" s="4" t="s">
        <v>448</v>
      </c>
      <c r="E1962" s="4" t="s">
        <v>3194</v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33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18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25210143</v>
      </c>
      <c r="C1963" s="4" t="s">
        <v>2802</v>
      </c>
      <c r="D1963" s="4" t="s">
        <v>448</v>
      </c>
      <c r="E1963" s="4" t="s">
        <v>3202</v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35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23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25752768</v>
      </c>
      <c r="C1964" s="4" t="s">
        <v>2775</v>
      </c>
      <c r="D1964" s="4" t="s">
        <v>448</v>
      </c>
      <c r="E1964" s="4" t="s">
        <v>2582</v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30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2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25210697</v>
      </c>
      <c r="C1965" s="4" t="s">
        <v>2891</v>
      </c>
      <c r="D1965" s="4" t="s">
        <v>448</v>
      </c>
      <c r="E1965" s="4" t="s">
        <v>3041</v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35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8</v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25210496</v>
      </c>
      <c r="C1966" s="4" t="s">
        <v>2832</v>
      </c>
      <c r="D1966" s="4" t="s">
        <v>448</v>
      </c>
      <c r="E1966" s="4" t="s">
        <v>3112</v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30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13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33276138</v>
      </c>
      <c r="C1967" s="4" t="s">
        <v>2855</v>
      </c>
      <c r="D1967" s="4" t="s">
        <v>448</v>
      </c>
      <c r="E1967" s="4" t="s">
        <v>3144</v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30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14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25752770</v>
      </c>
      <c r="C1968" s="4" t="s">
        <v>2757</v>
      </c>
      <c r="D1968" s="4" t="s">
        <v>448</v>
      </c>
      <c r="E1968" s="4" t="s">
        <v>2582</v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30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2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25210379</v>
      </c>
      <c r="C1969" s="4" t="s">
        <v>2847</v>
      </c>
      <c r="D1969" s="4" t="s">
        <v>448</v>
      </c>
      <c r="E1969" s="4" t="s">
        <v>3177</v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20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17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25210357</v>
      </c>
      <c r="C1970" s="4" t="s">
        <v>1375</v>
      </c>
      <c r="D1970" s="4" t="s">
        <v>448</v>
      </c>
      <c r="E1970" s="4" t="s">
        <v>3177</v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23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17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25210300</v>
      </c>
      <c r="C1971" s="4" t="s">
        <v>2811</v>
      </c>
      <c r="D1971" s="4" t="s">
        <v>448</v>
      </c>
      <c r="E1971" s="4" t="s">
        <v>3195</v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30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19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9054376</v>
      </c>
      <c r="C1972" s="4" t="s">
        <v>2811</v>
      </c>
      <c r="D1972" s="4" t="s">
        <v>3213</v>
      </c>
      <c r="E1972" s="4" t="s">
        <v>3195</v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30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19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9054377</v>
      </c>
      <c r="C1973" s="4" t="s">
        <v>2811</v>
      </c>
      <c r="D1973" s="4" t="s">
        <v>3214</v>
      </c>
      <c r="E1973" s="4" t="s">
        <v>3195</v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30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19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25210269</v>
      </c>
      <c r="C1974" s="4" t="s">
        <v>2790</v>
      </c>
      <c r="D1974" s="4" t="s">
        <v>448</v>
      </c>
      <c r="E1974" s="4" t="s">
        <v>3197</v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25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20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25752816</v>
      </c>
      <c r="C1975" s="4" t="s">
        <v>2757</v>
      </c>
      <c r="D1975" s="4" t="s">
        <v>448</v>
      </c>
      <c r="E1975" s="4" t="s">
        <v>3215</v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30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0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25210107</v>
      </c>
      <c r="C1976" s="4" t="s">
        <v>2799</v>
      </c>
      <c r="D1976" s="4" t="s">
        <v>448</v>
      </c>
      <c r="E1976" s="4" t="s">
        <v>3203</v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35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24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25210093</v>
      </c>
      <c r="C1977" s="4" t="s">
        <v>215</v>
      </c>
      <c r="D1977" s="4" t="s">
        <v>448</v>
      </c>
      <c r="E1977" s="4" t="s">
        <v>3205</v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33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25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25210805</v>
      </c>
      <c r="C1978" s="4" t="s">
        <v>2908</v>
      </c>
      <c r="D1978" s="4" t="s">
        <v>448</v>
      </c>
      <c r="E1978" s="4" t="s">
        <v>3024</v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5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27770712</v>
      </c>
      <c r="C1979" s="4" t="s">
        <v>193</v>
      </c>
      <c r="D1979" s="4" t="s">
        <v>448</v>
      </c>
      <c r="E1979" s="4" t="s">
        <v>3055</v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26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9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25210658</v>
      </c>
      <c r="C1980" s="4" t="s">
        <v>2858</v>
      </c>
      <c r="D1980" s="4" t="s">
        <v>448</v>
      </c>
      <c r="E1980" s="4" t="s">
        <v>3055</v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34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9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25210661</v>
      </c>
      <c r="C1981" s="4" t="s">
        <v>2882</v>
      </c>
      <c r="D1981" s="4" t="s">
        <v>448</v>
      </c>
      <c r="E1981" s="4" t="s">
        <v>3055</v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34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9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25210663</v>
      </c>
      <c r="C1982" s="4" t="s">
        <v>2874</v>
      </c>
      <c r="D1982" s="4" t="s">
        <v>448</v>
      </c>
      <c r="E1982" s="4" t="s">
        <v>3055</v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20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9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27766416</v>
      </c>
      <c r="C1983" s="4" t="s">
        <v>2808</v>
      </c>
      <c r="D1983" s="4" t="s">
        <v>448</v>
      </c>
      <c r="E1983" s="4" t="s">
        <v>3055</v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22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9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25210552</v>
      </c>
      <c r="C1984" s="4" t="s">
        <v>2871</v>
      </c>
      <c r="D1984" s="4" t="s">
        <v>448</v>
      </c>
      <c r="E1984" s="4" t="s">
        <v>3104</v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35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12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33292469</v>
      </c>
      <c r="C1985" s="4" t="s">
        <v>2547</v>
      </c>
      <c r="D1985" s="4" t="s">
        <v>448</v>
      </c>
      <c r="E1985" s="4" t="s">
        <v>3146</v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36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15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33276140</v>
      </c>
      <c r="C1986" s="4" t="s">
        <v>2855</v>
      </c>
      <c r="D1986" s="4" t="s">
        <v>448</v>
      </c>
      <c r="E1986" s="4" t="s">
        <v>3174</v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30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16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25210321</v>
      </c>
      <c r="C1987" s="4" t="s">
        <v>2832</v>
      </c>
      <c r="D1987" s="4" t="s">
        <v>448</v>
      </c>
      <c r="E1987" s="4" t="s">
        <v>3194</v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30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18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25802158</v>
      </c>
      <c r="C1988" s="4" t="s">
        <v>2939</v>
      </c>
      <c r="D1988" s="4" t="s">
        <v>448</v>
      </c>
      <c r="E1988" s="4" t="s">
        <v>2469</v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/>
      </c>
      <c r="N1988" s="2" t="str">
        <f aca="false"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25752817</v>
      </c>
      <c r="C1989" s="4" t="s">
        <v>2775</v>
      </c>
      <c r="D1989" s="4" t="s">
        <v>448</v>
      </c>
      <c r="E1989" s="4" t="s">
        <v>3215</v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0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25802214</v>
      </c>
      <c r="C1990" s="4" t="s">
        <v>2941</v>
      </c>
      <c r="D1990" s="4" t="s">
        <v>448</v>
      </c>
      <c r="E1990" s="4" t="s">
        <v>3176</v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31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3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25210699</v>
      </c>
      <c r="C1991" s="4" t="s">
        <v>2897</v>
      </c>
      <c r="D1991" s="4" t="s">
        <v>448</v>
      </c>
      <c r="E1991" s="4" t="s">
        <v>3041</v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8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25210519</v>
      </c>
      <c r="C1992" s="4" t="s">
        <v>2847</v>
      </c>
      <c r="D1992" s="4" t="s">
        <v>448</v>
      </c>
      <c r="E1992" s="4" t="s">
        <v>3112</v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20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13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25210497</v>
      </c>
      <c r="C1993" s="4" t="s">
        <v>1375</v>
      </c>
      <c r="D1993" s="4" t="s">
        <v>448</v>
      </c>
      <c r="E1993" s="4" t="s">
        <v>3112</v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23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13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27766499</v>
      </c>
      <c r="C1994" s="4" t="s">
        <v>2900</v>
      </c>
      <c r="D1994" s="4" t="s">
        <v>448</v>
      </c>
      <c r="E1994" s="4" t="s">
        <v>3041</v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/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33292471</v>
      </c>
      <c r="C1995" s="4" t="s">
        <v>2547</v>
      </c>
      <c r="D1995" s="4" t="s">
        <v>448</v>
      </c>
      <c r="E1995" s="4" t="s">
        <v>3177</v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36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17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25210306</v>
      </c>
      <c r="C1996" s="4" t="s">
        <v>2826</v>
      </c>
      <c r="D1996" s="4" t="s">
        <v>448</v>
      </c>
      <c r="E1996" s="4" t="s">
        <v>3195</v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19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33276005</v>
      </c>
      <c r="C1997" s="4" t="s">
        <v>2829</v>
      </c>
      <c r="D1997" s="4" t="s">
        <v>448</v>
      </c>
      <c r="E1997" s="4" t="s">
        <v>3195</v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19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25210108</v>
      </c>
      <c r="C1998" s="4" t="s">
        <v>2802</v>
      </c>
      <c r="D1998" s="4" t="s">
        <v>448</v>
      </c>
      <c r="E1998" s="4" t="s">
        <v>3203</v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24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25752819</v>
      </c>
      <c r="C1999" s="4" t="s">
        <v>215</v>
      </c>
      <c r="D1999" s="4" t="s">
        <v>448</v>
      </c>
      <c r="E1999" s="4" t="s">
        <v>3215</v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33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0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25752818</v>
      </c>
      <c r="C2000" s="4" t="s">
        <v>2790</v>
      </c>
      <c r="D2000" s="4" t="s">
        <v>448</v>
      </c>
      <c r="E2000" s="4" t="s">
        <v>3215</v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25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0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25210662</v>
      </c>
      <c r="C2001" s="4" t="s">
        <v>2891</v>
      </c>
      <c r="D2001" s="4" t="s">
        <v>448</v>
      </c>
      <c r="E2001" s="4" t="s">
        <v>3055</v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9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27770715</v>
      </c>
      <c r="C2002" s="4" t="s">
        <v>193</v>
      </c>
      <c r="D2002" s="4" t="s">
        <v>448</v>
      </c>
      <c r="E2002" s="4" t="s">
        <v>3104</v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26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25210553</v>
      </c>
      <c r="C2003" s="4" t="s">
        <v>2858</v>
      </c>
      <c r="D2003" s="4" t="s">
        <v>448</v>
      </c>
      <c r="E2003" s="4" t="s">
        <v>3104</v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34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12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25210556</v>
      </c>
      <c r="C2004" s="4" t="s">
        <v>2882</v>
      </c>
      <c r="D2004" s="4" t="s">
        <v>448</v>
      </c>
      <c r="E2004" s="4" t="s">
        <v>3104</v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34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12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25210558</v>
      </c>
      <c r="C2005" s="4" t="s">
        <v>2874</v>
      </c>
      <c r="D2005" s="4" t="s">
        <v>448</v>
      </c>
      <c r="E2005" s="4" t="s">
        <v>3104</v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20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12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27766419</v>
      </c>
      <c r="C2006" s="4" t="s">
        <v>2808</v>
      </c>
      <c r="D2006" s="4" t="s">
        <v>448</v>
      </c>
      <c r="E2006" s="4" t="s">
        <v>3104</v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22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12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25210485</v>
      </c>
      <c r="C2007" s="4" t="s">
        <v>2864</v>
      </c>
      <c r="D2007" s="4" t="s">
        <v>448</v>
      </c>
      <c r="E2007" s="4" t="s">
        <v>3144</v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14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33276139</v>
      </c>
      <c r="C2008" s="4" t="s">
        <v>2855</v>
      </c>
      <c r="D2008" s="4" t="s">
        <v>448</v>
      </c>
      <c r="E2008" s="4" t="s">
        <v>3146</v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30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15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25210344</v>
      </c>
      <c r="C2009" s="4" t="s">
        <v>2847</v>
      </c>
      <c r="D2009" s="4" t="s">
        <v>448</v>
      </c>
      <c r="E2009" s="4" t="s">
        <v>3194</v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25210322</v>
      </c>
      <c r="C2010" s="4" t="s">
        <v>1375</v>
      </c>
      <c r="D2010" s="4" t="s">
        <v>448</v>
      </c>
      <c r="E2010" s="4" t="s">
        <v>3194</v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23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25210265</v>
      </c>
      <c r="C2011" s="4" t="s">
        <v>2811</v>
      </c>
      <c r="D2011" s="4" t="s">
        <v>448</v>
      </c>
      <c r="E2011" s="4" t="s">
        <v>3197</v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30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20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9054374</v>
      </c>
      <c r="C2012" s="4" t="s">
        <v>2811</v>
      </c>
      <c r="D2012" s="4" t="s">
        <v>3213</v>
      </c>
      <c r="E2012" s="4" t="s">
        <v>3197</v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30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20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9054375</v>
      </c>
      <c r="C2013" s="4" t="s">
        <v>2811</v>
      </c>
      <c r="D2013" s="4" t="s">
        <v>3214</v>
      </c>
      <c r="E2013" s="4" t="s">
        <v>3197</v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30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20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25210234</v>
      </c>
      <c r="C2014" s="4" t="s">
        <v>2790</v>
      </c>
      <c r="D2014" s="4" t="s">
        <v>448</v>
      </c>
      <c r="E2014" s="4" t="s">
        <v>3200</v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25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21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25752820</v>
      </c>
      <c r="C2015" s="4" t="s">
        <v>2802</v>
      </c>
      <c r="D2015" s="4" t="s">
        <v>448</v>
      </c>
      <c r="E2015" s="4" t="s">
        <v>3215</v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35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0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25210072</v>
      </c>
      <c r="C2016" s="4" t="s">
        <v>2799</v>
      </c>
      <c r="D2016" s="4" t="s">
        <v>448</v>
      </c>
      <c r="E2016" s="4" t="s">
        <v>3205</v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35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25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25210700</v>
      </c>
      <c r="C2017" s="4" t="s">
        <v>2908</v>
      </c>
      <c r="D2017" s="4" t="s">
        <v>448</v>
      </c>
      <c r="E2017" s="4" t="s">
        <v>3041</v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/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8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33292467</v>
      </c>
      <c r="C2018" s="4" t="s">
        <v>2547</v>
      </c>
      <c r="D2018" s="4" t="s">
        <v>448</v>
      </c>
      <c r="E2018" s="4" t="s">
        <v>3112</v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36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13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25210415</v>
      </c>
      <c r="C2019" s="4" t="s">
        <v>2864</v>
      </c>
      <c r="D2019" s="4" t="s">
        <v>448</v>
      </c>
      <c r="E2019" s="4" t="s">
        <v>3174</v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16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33276141</v>
      </c>
      <c r="C2020" s="4" t="s">
        <v>2855</v>
      </c>
      <c r="D2020" s="4" t="s">
        <v>448</v>
      </c>
      <c r="E2020" s="4" t="s">
        <v>3177</v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30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17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25210286</v>
      </c>
      <c r="C2021" s="4" t="s">
        <v>2832</v>
      </c>
      <c r="D2021" s="4" t="s">
        <v>448</v>
      </c>
      <c r="E2021" s="4" t="s">
        <v>3195</v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19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25752821</v>
      </c>
      <c r="C2022" s="4" t="s">
        <v>2826</v>
      </c>
      <c r="D2022" s="4" t="s">
        <v>448</v>
      </c>
      <c r="E2022" s="4" t="s">
        <v>3215</v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25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0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25210664</v>
      </c>
      <c r="C2023" s="4" t="s">
        <v>2897</v>
      </c>
      <c r="D2023" s="4" t="s">
        <v>448</v>
      </c>
      <c r="E2023" s="4" t="s">
        <v>3055</v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37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9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25210557</v>
      </c>
      <c r="C2024" s="4" t="s">
        <v>2891</v>
      </c>
      <c r="D2024" s="4" t="s">
        <v>448</v>
      </c>
      <c r="E2024" s="4" t="s">
        <v>3104</v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35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12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25210482</v>
      </c>
      <c r="C2025" s="4" t="s">
        <v>2871</v>
      </c>
      <c r="D2025" s="4" t="s">
        <v>448</v>
      </c>
      <c r="E2025" s="4" t="s">
        <v>3144</v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35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14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27766500</v>
      </c>
      <c r="C2026" s="4" t="s">
        <v>2900</v>
      </c>
      <c r="D2026" s="4" t="s">
        <v>448</v>
      </c>
      <c r="E2026" s="4" t="s">
        <v>3055</v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/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9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33292472</v>
      </c>
      <c r="C2027" s="4" t="s">
        <v>2547</v>
      </c>
      <c r="D2027" s="4" t="s">
        <v>448</v>
      </c>
      <c r="E2027" s="4" t="s">
        <v>3194</v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36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18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25210271</v>
      </c>
      <c r="C2028" s="4" t="s">
        <v>2826</v>
      </c>
      <c r="D2028" s="4" t="s">
        <v>448</v>
      </c>
      <c r="E2028" s="4" t="s">
        <v>3197</v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20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33276006</v>
      </c>
      <c r="C2029" s="4" t="s">
        <v>2829</v>
      </c>
      <c r="D2029" s="4" t="s">
        <v>448</v>
      </c>
      <c r="E2029" s="4" t="s">
        <v>3197</v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33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20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25210073</v>
      </c>
      <c r="C2030" s="4" t="s">
        <v>2802</v>
      </c>
      <c r="D2030" s="4" t="s">
        <v>448</v>
      </c>
      <c r="E2030" s="4" t="s">
        <v>3205</v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35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25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25752822</v>
      </c>
      <c r="C2031" s="4" t="s">
        <v>2864</v>
      </c>
      <c r="D2031" s="4" t="s">
        <v>448</v>
      </c>
      <c r="E2031" s="4" t="s">
        <v>3215</v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37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0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33276137</v>
      </c>
      <c r="C2032" s="4" t="s">
        <v>2855</v>
      </c>
      <c r="D2032" s="4" t="s">
        <v>448</v>
      </c>
      <c r="E2032" s="4" t="s">
        <v>3112</v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30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13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25210450</v>
      </c>
      <c r="C2033" s="4" t="s">
        <v>2864</v>
      </c>
      <c r="D2033" s="4" t="s">
        <v>448</v>
      </c>
      <c r="E2033" s="4" t="s">
        <v>3146</v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15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25210412</v>
      </c>
      <c r="C2034" s="4" t="s">
        <v>2871</v>
      </c>
      <c r="D2034" s="4" t="s">
        <v>448</v>
      </c>
      <c r="E2034" s="4" t="s">
        <v>3174</v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16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25210309</v>
      </c>
      <c r="C2035" s="4" t="s">
        <v>2847</v>
      </c>
      <c r="D2035" s="4" t="s">
        <v>448</v>
      </c>
      <c r="E2035" s="4" t="s">
        <v>3195</v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20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19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25210287</v>
      </c>
      <c r="C2036" s="4" t="s">
        <v>1375</v>
      </c>
      <c r="D2036" s="4" t="s">
        <v>448</v>
      </c>
      <c r="E2036" s="4" t="s">
        <v>3195</v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23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19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25210230</v>
      </c>
      <c r="C2037" s="4" t="s">
        <v>2811</v>
      </c>
      <c r="D2037" s="4" t="s">
        <v>448</v>
      </c>
      <c r="E2037" s="4" t="s">
        <v>3200</v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30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21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9054372</v>
      </c>
      <c r="C2038" s="4" t="s">
        <v>2811</v>
      </c>
      <c r="D2038" s="4" t="s">
        <v>3213</v>
      </c>
      <c r="E2038" s="4" t="s">
        <v>3200</v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30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21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9054373</v>
      </c>
      <c r="C2039" s="4" t="s">
        <v>2811</v>
      </c>
      <c r="D2039" s="4" t="s">
        <v>3214</v>
      </c>
      <c r="E2039" s="4" t="s">
        <v>3200</v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30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21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25210199</v>
      </c>
      <c r="C2040" s="4" t="s">
        <v>2790</v>
      </c>
      <c r="D2040" s="4" t="s">
        <v>448</v>
      </c>
      <c r="E2040" s="4" t="s">
        <v>3201</v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25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22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25752838</v>
      </c>
      <c r="C2041" s="4" t="s">
        <v>2871</v>
      </c>
      <c r="D2041" s="4" t="s">
        <v>448</v>
      </c>
      <c r="E2041" s="4" t="s">
        <v>3215</v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35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0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25210665</v>
      </c>
      <c r="C2042" s="4" t="s">
        <v>2908</v>
      </c>
      <c r="D2042" s="4" t="s">
        <v>448</v>
      </c>
      <c r="E2042" s="4" t="s">
        <v>3055</v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/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9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25210559</v>
      </c>
      <c r="C2043" s="4" t="s">
        <v>2897</v>
      </c>
      <c r="D2043" s="4" t="s">
        <v>448</v>
      </c>
      <c r="E2043" s="4" t="s">
        <v>3104</v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37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12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27770717</v>
      </c>
      <c r="C2044" s="4" t="s">
        <v>193</v>
      </c>
      <c r="D2044" s="4" t="s">
        <v>448</v>
      </c>
      <c r="E2044" s="4" t="s">
        <v>3144</v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26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14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25210483</v>
      </c>
      <c r="C2045" s="4" t="s">
        <v>2858</v>
      </c>
      <c r="D2045" s="4" t="s">
        <v>448</v>
      </c>
      <c r="E2045" s="4" t="s">
        <v>3144</v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34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14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25210486</v>
      </c>
      <c r="C2046" s="4" t="s">
        <v>2882</v>
      </c>
      <c r="D2046" s="4" t="s">
        <v>448</v>
      </c>
      <c r="E2046" s="4" t="s">
        <v>3144</v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34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14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25210488</v>
      </c>
      <c r="C2047" s="4" t="s">
        <v>2874</v>
      </c>
      <c r="D2047" s="4" t="s">
        <v>448</v>
      </c>
      <c r="E2047" s="4" t="s">
        <v>3144</v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14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27766421</v>
      </c>
      <c r="C2048" s="4" t="s">
        <v>2808</v>
      </c>
      <c r="D2048" s="4" t="s">
        <v>448</v>
      </c>
      <c r="E2048" s="4" t="s">
        <v>3144</v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22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14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27766503</v>
      </c>
      <c r="C2049" s="4" t="s">
        <v>2900</v>
      </c>
      <c r="D2049" s="4" t="s">
        <v>448</v>
      </c>
      <c r="E2049" s="4" t="s">
        <v>3104</v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/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12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25210380</v>
      </c>
      <c r="C2050" s="4" t="s">
        <v>2864</v>
      </c>
      <c r="D2050" s="4" t="s">
        <v>448</v>
      </c>
      <c r="E2050" s="4" t="s">
        <v>3177</v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17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33276142</v>
      </c>
      <c r="C2051" s="4" t="s">
        <v>2855</v>
      </c>
      <c r="D2051" s="4" t="s">
        <v>448</v>
      </c>
      <c r="E2051" s="4" t="s">
        <v>3194</v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30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18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25210251</v>
      </c>
      <c r="C2052" s="4" t="s">
        <v>2832</v>
      </c>
      <c r="D2052" s="4" t="s">
        <v>448</v>
      </c>
      <c r="E2052" s="4" t="s">
        <v>3197</v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30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20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25752840</v>
      </c>
      <c r="C2053" s="4" t="s">
        <v>2874</v>
      </c>
      <c r="D2053" s="4" t="s">
        <v>448</v>
      </c>
      <c r="E2053" s="4" t="s">
        <v>3215</v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0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27766399</v>
      </c>
      <c r="C2054" s="4" t="s">
        <v>2808</v>
      </c>
      <c r="D2054" s="4" t="s">
        <v>448</v>
      </c>
      <c r="E2054" s="4" t="s">
        <v>3215</v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22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0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25210447</v>
      </c>
      <c r="C2055" s="4" t="s">
        <v>2871</v>
      </c>
      <c r="D2055" s="4" t="s">
        <v>448</v>
      </c>
      <c r="E2055" s="4" t="s">
        <v>3146</v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35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15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27770719</v>
      </c>
      <c r="C2056" s="4" t="s">
        <v>193</v>
      </c>
      <c r="D2056" s="4" t="s">
        <v>448</v>
      </c>
      <c r="E2056" s="4" t="s">
        <v>3174</v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26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16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25210413</v>
      </c>
      <c r="C2057" s="4" t="s">
        <v>2858</v>
      </c>
      <c r="D2057" s="4" t="s">
        <v>448</v>
      </c>
      <c r="E2057" s="4" t="s">
        <v>3174</v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34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16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25210416</v>
      </c>
      <c r="C2058" s="4" t="s">
        <v>2882</v>
      </c>
      <c r="D2058" s="4" t="s">
        <v>448</v>
      </c>
      <c r="E2058" s="4" t="s">
        <v>3174</v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34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16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25210418</v>
      </c>
      <c r="C2059" s="4" t="s">
        <v>2874</v>
      </c>
      <c r="D2059" s="4" t="s">
        <v>448</v>
      </c>
      <c r="E2059" s="4" t="s">
        <v>3174</v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20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16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27766423</v>
      </c>
      <c r="C2060" s="4" t="s">
        <v>2808</v>
      </c>
      <c r="D2060" s="4" t="s">
        <v>448</v>
      </c>
      <c r="E2060" s="4" t="s">
        <v>3174</v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22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16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33292473</v>
      </c>
      <c r="C2061" s="4" t="s">
        <v>2547</v>
      </c>
      <c r="D2061" s="4" t="s">
        <v>448</v>
      </c>
      <c r="E2061" s="4" t="s">
        <v>3195</v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36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19</v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25210236</v>
      </c>
      <c r="C2062" s="4" t="s">
        <v>2826</v>
      </c>
      <c r="D2062" s="4" t="s">
        <v>448</v>
      </c>
      <c r="E2062" s="4" t="s">
        <v>3200</v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21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33276007</v>
      </c>
      <c r="C2063" s="4" t="s">
        <v>2829</v>
      </c>
      <c r="D2063" s="4" t="s">
        <v>448</v>
      </c>
      <c r="E2063" s="4" t="s">
        <v>3200</v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33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21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25752841</v>
      </c>
      <c r="C2064" s="4" t="s">
        <v>2897</v>
      </c>
      <c r="D2064" s="4" t="s">
        <v>448</v>
      </c>
      <c r="E2064" s="4" t="s">
        <v>3215</v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37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27766483</v>
      </c>
      <c r="C2065" s="4" t="s">
        <v>2900</v>
      </c>
      <c r="D2065" s="4" t="s">
        <v>448</v>
      </c>
      <c r="E2065" s="4" t="s">
        <v>3215</v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/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0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25210560</v>
      </c>
      <c r="C2066" s="4" t="s">
        <v>2908</v>
      </c>
      <c r="D2066" s="4" t="s">
        <v>448</v>
      </c>
      <c r="E2066" s="4" t="s">
        <v>3104</v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/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25210520</v>
      </c>
      <c r="C2067" s="4" t="s">
        <v>2864</v>
      </c>
      <c r="D2067" s="4" t="s">
        <v>448</v>
      </c>
      <c r="E2067" s="4" t="s">
        <v>3112</v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13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25210487</v>
      </c>
      <c r="C2068" s="4" t="s">
        <v>2891</v>
      </c>
      <c r="D2068" s="4" t="s">
        <v>448</v>
      </c>
      <c r="E2068" s="4" t="s">
        <v>3144</v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35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14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25210377</v>
      </c>
      <c r="C2069" s="4" t="s">
        <v>2871</v>
      </c>
      <c r="D2069" s="4" t="s">
        <v>448</v>
      </c>
      <c r="E2069" s="4" t="s">
        <v>3177</v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17</v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25210274</v>
      </c>
      <c r="C2070" s="4" t="s">
        <v>2847</v>
      </c>
      <c r="D2070" s="4" t="s">
        <v>448</v>
      </c>
      <c r="E2070" s="4" t="s">
        <v>3197</v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20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25210252</v>
      </c>
      <c r="C2071" s="4" t="s">
        <v>1375</v>
      </c>
      <c r="D2071" s="4" t="s">
        <v>448</v>
      </c>
      <c r="E2071" s="4" t="s">
        <v>3197</v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23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25210195</v>
      </c>
      <c r="C2072" s="4" t="s">
        <v>2811</v>
      </c>
      <c r="D2072" s="4" t="s">
        <v>448</v>
      </c>
      <c r="E2072" s="4" t="s">
        <v>3201</v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30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22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9054370</v>
      </c>
      <c r="C2073" s="4" t="s">
        <v>2811</v>
      </c>
      <c r="D2073" s="4" t="s">
        <v>3213</v>
      </c>
      <c r="E2073" s="4" t="s">
        <v>3201</v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30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22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9054371</v>
      </c>
      <c r="C2074" s="4" t="s">
        <v>2811</v>
      </c>
      <c r="D2074" s="4" t="s">
        <v>3214</v>
      </c>
      <c r="E2074" s="4" t="s">
        <v>3201</v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30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22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25210164</v>
      </c>
      <c r="C2075" s="4" t="s">
        <v>2790</v>
      </c>
      <c r="D2075" s="4" t="s">
        <v>448</v>
      </c>
      <c r="E2075" s="4" t="s">
        <v>3202</v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25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23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27770718</v>
      </c>
      <c r="C2076" s="4" t="s">
        <v>193</v>
      </c>
      <c r="D2076" s="4" t="s">
        <v>448</v>
      </c>
      <c r="E2076" s="4" t="s">
        <v>3146</v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26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15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25210448</v>
      </c>
      <c r="C2077" s="4" t="s">
        <v>2858</v>
      </c>
      <c r="D2077" s="4" t="s">
        <v>448</v>
      </c>
      <c r="E2077" s="4" t="s">
        <v>3146</v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34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15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25210451</v>
      </c>
      <c r="C2078" s="4" t="s">
        <v>2882</v>
      </c>
      <c r="D2078" s="4" t="s">
        <v>448</v>
      </c>
      <c r="E2078" s="4" t="s">
        <v>3146</v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34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15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25210453</v>
      </c>
      <c r="C2079" s="4" t="s">
        <v>2874</v>
      </c>
      <c r="D2079" s="4" t="s">
        <v>448</v>
      </c>
      <c r="E2079" s="4" t="s">
        <v>3146</v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20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15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27766422</v>
      </c>
      <c r="C2080" s="4" t="s">
        <v>2808</v>
      </c>
      <c r="D2080" s="4" t="s">
        <v>448</v>
      </c>
      <c r="E2080" s="4" t="s">
        <v>3146</v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22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15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25210417</v>
      </c>
      <c r="C2081" s="4" t="s">
        <v>2891</v>
      </c>
      <c r="D2081" s="4" t="s">
        <v>448</v>
      </c>
      <c r="E2081" s="4" t="s">
        <v>3174</v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16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25210345</v>
      </c>
      <c r="C2082" s="4" t="s">
        <v>2864</v>
      </c>
      <c r="D2082" s="4" t="s">
        <v>448</v>
      </c>
      <c r="E2082" s="4" t="s">
        <v>3194</v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37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18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33276143</v>
      </c>
      <c r="C2083" s="4" t="s">
        <v>2855</v>
      </c>
      <c r="D2083" s="4" t="s">
        <v>448</v>
      </c>
      <c r="E2083" s="4" t="s">
        <v>3195</v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30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19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25210216</v>
      </c>
      <c r="C2084" s="4" t="s">
        <v>2832</v>
      </c>
      <c r="D2084" s="4" t="s">
        <v>448</v>
      </c>
      <c r="E2084" s="4" t="s">
        <v>3200</v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30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21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25210517</v>
      </c>
      <c r="C2085" s="4" t="s">
        <v>2871</v>
      </c>
      <c r="D2085" s="4" t="s">
        <v>448</v>
      </c>
      <c r="E2085" s="4" t="s">
        <v>3112</v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35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13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25210489</v>
      </c>
      <c r="C2086" s="4" t="s">
        <v>2897</v>
      </c>
      <c r="D2086" s="4" t="s">
        <v>448</v>
      </c>
      <c r="E2086" s="4" t="s">
        <v>3144</v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37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14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27766505</v>
      </c>
      <c r="C2087" s="4" t="s">
        <v>2900</v>
      </c>
      <c r="D2087" s="4" t="s">
        <v>448</v>
      </c>
      <c r="E2087" s="4" t="s">
        <v>3144</v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/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14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27770720</v>
      </c>
      <c r="C2088" s="4" t="s">
        <v>193</v>
      </c>
      <c r="D2088" s="4" t="s">
        <v>448</v>
      </c>
      <c r="E2088" s="4" t="s">
        <v>3177</v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26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17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25210378</v>
      </c>
      <c r="C2089" s="4" t="s">
        <v>2858</v>
      </c>
      <c r="D2089" s="4" t="s">
        <v>448</v>
      </c>
      <c r="E2089" s="4" t="s">
        <v>3177</v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34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25210381</v>
      </c>
      <c r="C2090" s="4" t="s">
        <v>2882</v>
      </c>
      <c r="D2090" s="4" t="s">
        <v>448</v>
      </c>
      <c r="E2090" s="4" t="s">
        <v>3177</v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34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17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25210383</v>
      </c>
      <c r="C2091" s="4" t="s">
        <v>2874</v>
      </c>
      <c r="D2091" s="4" t="s">
        <v>448</v>
      </c>
      <c r="E2091" s="4" t="s">
        <v>3177</v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20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17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27766424</v>
      </c>
      <c r="C2092" s="4" t="s">
        <v>2808</v>
      </c>
      <c r="D2092" s="4" t="s">
        <v>448</v>
      </c>
      <c r="E2092" s="4" t="s">
        <v>3177</v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22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17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33292474</v>
      </c>
      <c r="C2093" s="4" t="s">
        <v>2547</v>
      </c>
      <c r="D2093" s="4" t="s">
        <v>448</v>
      </c>
      <c r="E2093" s="4" t="s">
        <v>3197</v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36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20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25210201</v>
      </c>
      <c r="C2094" s="4" t="s">
        <v>2826</v>
      </c>
      <c r="D2094" s="4" t="s">
        <v>448</v>
      </c>
      <c r="E2094" s="4" t="s">
        <v>3201</v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25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22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33276008</v>
      </c>
      <c r="C2095" s="4" t="s">
        <v>2829</v>
      </c>
      <c r="D2095" s="4" t="s">
        <v>448</v>
      </c>
      <c r="E2095" s="4" t="s">
        <v>3201</v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33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22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25210452</v>
      </c>
      <c r="C2096" s="4" t="s">
        <v>2891</v>
      </c>
      <c r="D2096" s="4" t="s">
        <v>448</v>
      </c>
      <c r="E2096" s="4" t="s">
        <v>3146</v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35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15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25210419</v>
      </c>
      <c r="C2097" s="4" t="s">
        <v>2897</v>
      </c>
      <c r="D2097" s="4" t="s">
        <v>448</v>
      </c>
      <c r="E2097" s="4" t="s">
        <v>3174</v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37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16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25210342</v>
      </c>
      <c r="C2098" s="4" t="s">
        <v>2871</v>
      </c>
      <c r="D2098" s="4" t="s">
        <v>448</v>
      </c>
      <c r="E2098" s="4" t="s">
        <v>3194</v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35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18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25210239</v>
      </c>
      <c r="C2099" s="4" t="s">
        <v>2847</v>
      </c>
      <c r="D2099" s="4" t="s">
        <v>448</v>
      </c>
      <c r="E2099" s="4" t="s">
        <v>3200</v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20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21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25210217</v>
      </c>
      <c r="C2100" s="4" t="s">
        <v>1375</v>
      </c>
      <c r="D2100" s="4" t="s">
        <v>448</v>
      </c>
      <c r="E2100" s="4" t="s">
        <v>3200</v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23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21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25210160</v>
      </c>
      <c r="C2101" s="4" t="s">
        <v>2811</v>
      </c>
      <c r="D2101" s="4" t="s">
        <v>448</v>
      </c>
      <c r="E2101" s="4" t="s">
        <v>3202</v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30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23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9054368</v>
      </c>
      <c r="C2102" s="4" t="s">
        <v>2811</v>
      </c>
      <c r="D2102" s="4" t="s">
        <v>3213</v>
      </c>
      <c r="E2102" s="4" t="s">
        <v>3202</v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30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9054369</v>
      </c>
      <c r="C2103" s="4" t="s">
        <v>2811</v>
      </c>
      <c r="D2103" s="4" t="s">
        <v>3214</v>
      </c>
      <c r="E2103" s="4" t="s">
        <v>3202</v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30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23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25210129</v>
      </c>
      <c r="C2104" s="4" t="s">
        <v>2790</v>
      </c>
      <c r="D2104" s="4" t="s">
        <v>448</v>
      </c>
      <c r="E2104" s="4" t="s">
        <v>3203</v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25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24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27766507</v>
      </c>
      <c r="C2105" s="4" t="s">
        <v>2900</v>
      </c>
      <c r="D2105" s="4" t="s">
        <v>448</v>
      </c>
      <c r="E2105" s="4" t="s">
        <v>3174</v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/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16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27770716</v>
      </c>
      <c r="C2106" s="4" t="s">
        <v>193</v>
      </c>
      <c r="D2106" s="4" t="s">
        <v>448</v>
      </c>
      <c r="E2106" s="4" t="s">
        <v>3112</v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26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13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25210518</v>
      </c>
      <c r="C2107" s="4" t="s">
        <v>2858</v>
      </c>
      <c r="D2107" s="4" t="s">
        <v>448</v>
      </c>
      <c r="E2107" s="4" t="s">
        <v>3112</v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34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13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25210521</v>
      </c>
      <c r="C2108" s="4" t="s">
        <v>2882</v>
      </c>
      <c r="D2108" s="4" t="s">
        <v>448</v>
      </c>
      <c r="E2108" s="4" t="s">
        <v>3112</v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34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13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25210523</v>
      </c>
      <c r="C2109" s="4" t="s">
        <v>2874</v>
      </c>
      <c r="D2109" s="4" t="s">
        <v>448</v>
      </c>
      <c r="E2109" s="4" t="s">
        <v>3112</v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20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13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27766420</v>
      </c>
      <c r="C2110" s="4" t="s">
        <v>2808</v>
      </c>
      <c r="D2110" s="4" t="s">
        <v>448</v>
      </c>
      <c r="E2110" s="4" t="s">
        <v>3112</v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22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13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25210490</v>
      </c>
      <c r="C2111" s="4" t="s">
        <v>2908</v>
      </c>
      <c r="D2111" s="4" t="s">
        <v>448</v>
      </c>
      <c r="E2111" s="4" t="s">
        <v>3144</v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/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14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25210382</v>
      </c>
      <c r="C2112" s="4" t="s">
        <v>2891</v>
      </c>
      <c r="D2112" s="4" t="s">
        <v>448</v>
      </c>
      <c r="E2112" s="4" t="s">
        <v>3177</v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17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25210310</v>
      </c>
      <c r="C2113" s="4" t="s">
        <v>2864</v>
      </c>
      <c r="D2113" s="4" t="s">
        <v>448</v>
      </c>
      <c r="E2113" s="4" t="s">
        <v>3195</v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37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19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33276144</v>
      </c>
      <c r="C2114" s="4" t="s">
        <v>2855</v>
      </c>
      <c r="D2114" s="4" t="s">
        <v>448</v>
      </c>
      <c r="E2114" s="4" t="s">
        <v>3197</v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30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20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25210181</v>
      </c>
      <c r="C2115" s="4" t="s">
        <v>2832</v>
      </c>
      <c r="D2115" s="4" t="s">
        <v>448</v>
      </c>
      <c r="E2115" s="4" t="s">
        <v>3201</v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30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22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25210454</v>
      </c>
      <c r="C2116" s="4" t="s">
        <v>2897</v>
      </c>
      <c r="D2116" s="4" t="s">
        <v>448</v>
      </c>
      <c r="E2116" s="4" t="s">
        <v>3146</v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37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15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27766506</v>
      </c>
      <c r="C2117" s="4" t="s">
        <v>2900</v>
      </c>
      <c r="D2117" s="4" t="s">
        <v>448</v>
      </c>
      <c r="E2117" s="4" t="s">
        <v>3146</v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/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15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25210420</v>
      </c>
      <c r="C2118" s="4" t="s">
        <v>2908</v>
      </c>
      <c r="D2118" s="4" t="s">
        <v>448</v>
      </c>
      <c r="E2118" s="4" t="s">
        <v>3174</v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/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16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27770721</v>
      </c>
      <c r="C2119" s="4" t="s">
        <v>193</v>
      </c>
      <c r="D2119" s="4" t="s">
        <v>448</v>
      </c>
      <c r="E2119" s="4" t="s">
        <v>3194</v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26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18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25210343</v>
      </c>
      <c r="C2120" s="4" t="s">
        <v>2858</v>
      </c>
      <c r="D2120" s="4" t="s">
        <v>448</v>
      </c>
      <c r="E2120" s="4" t="s">
        <v>3194</v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34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18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25210346</v>
      </c>
      <c r="C2121" s="4" t="s">
        <v>2882</v>
      </c>
      <c r="D2121" s="4" t="s">
        <v>448</v>
      </c>
      <c r="E2121" s="4" t="s">
        <v>3194</v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34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18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25210348</v>
      </c>
      <c r="C2122" s="4" t="s">
        <v>2874</v>
      </c>
      <c r="D2122" s="4" t="s">
        <v>448</v>
      </c>
      <c r="E2122" s="4" t="s">
        <v>3194</v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20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18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27766425</v>
      </c>
      <c r="C2123" s="4" t="s">
        <v>2808</v>
      </c>
      <c r="D2123" s="4" t="s">
        <v>448</v>
      </c>
      <c r="E2123" s="4" t="s">
        <v>3194</v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22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18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33292475</v>
      </c>
      <c r="C2124" s="4" t="s">
        <v>2547</v>
      </c>
      <c r="D2124" s="4" t="s">
        <v>448</v>
      </c>
      <c r="E2124" s="4" t="s">
        <v>3200</v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36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21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25210166</v>
      </c>
      <c r="C2125" s="4" t="s">
        <v>2826</v>
      </c>
      <c r="D2125" s="4" t="s">
        <v>448</v>
      </c>
      <c r="E2125" s="4" t="s">
        <v>3202</v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23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33276009</v>
      </c>
      <c r="C2126" s="4" t="s">
        <v>2829</v>
      </c>
      <c r="D2126" s="4" t="s">
        <v>448</v>
      </c>
      <c r="E2126" s="4" t="s">
        <v>3202</v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33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23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25210522</v>
      </c>
      <c r="C2127" s="4" t="s">
        <v>2891</v>
      </c>
      <c r="D2127" s="4" t="s">
        <v>448</v>
      </c>
      <c r="E2127" s="4" t="s">
        <v>3112</v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35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13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25210384</v>
      </c>
      <c r="C2128" s="4" t="s">
        <v>2897</v>
      </c>
      <c r="D2128" s="4" t="s">
        <v>448</v>
      </c>
      <c r="E2128" s="4" t="s">
        <v>3177</v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37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17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25210307</v>
      </c>
      <c r="C2129" s="4" t="s">
        <v>2871</v>
      </c>
      <c r="D2129" s="4" t="s">
        <v>448</v>
      </c>
      <c r="E2129" s="4" t="s">
        <v>3195</v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19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25210204</v>
      </c>
      <c r="C2130" s="4" t="s">
        <v>2847</v>
      </c>
      <c r="D2130" s="4" t="s">
        <v>448</v>
      </c>
      <c r="E2130" s="4" t="s">
        <v>3201</v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20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22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25210182</v>
      </c>
      <c r="C2131" s="4" t="s">
        <v>1375</v>
      </c>
      <c r="D2131" s="4" t="s">
        <v>448</v>
      </c>
      <c r="E2131" s="4" t="s">
        <v>3201</v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23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22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25210125</v>
      </c>
      <c r="C2132" s="4" t="s">
        <v>2811</v>
      </c>
      <c r="D2132" s="4" t="s">
        <v>448</v>
      </c>
      <c r="E2132" s="4" t="s">
        <v>3203</v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30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24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9054366</v>
      </c>
      <c r="C2133" s="4" t="s">
        <v>2811</v>
      </c>
      <c r="D2133" s="4" t="s">
        <v>3213</v>
      </c>
      <c r="E2133" s="4" t="s">
        <v>3203</v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30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24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9054367</v>
      </c>
      <c r="C2134" s="4" t="s">
        <v>2811</v>
      </c>
      <c r="D2134" s="4" t="s">
        <v>3214</v>
      </c>
      <c r="E2134" s="4" t="s">
        <v>3203</v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30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24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25210094</v>
      </c>
      <c r="C2135" s="4" t="s">
        <v>2790</v>
      </c>
      <c r="D2135" s="4" t="s">
        <v>448</v>
      </c>
      <c r="E2135" s="4" t="s">
        <v>3205</v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25</v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27766508</v>
      </c>
      <c r="C2136" s="4" t="s">
        <v>2900</v>
      </c>
      <c r="D2136" s="4" t="s">
        <v>448</v>
      </c>
      <c r="E2136" s="4" t="s">
        <v>3177</v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/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17</v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25210455</v>
      </c>
      <c r="C2137" s="4" t="s">
        <v>2908</v>
      </c>
      <c r="D2137" s="4" t="s">
        <v>448</v>
      </c>
      <c r="E2137" s="4" t="s">
        <v>3146</v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/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15</v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25210347</v>
      </c>
      <c r="C2138" s="4" t="s">
        <v>2891</v>
      </c>
      <c r="D2138" s="4" t="s">
        <v>448</v>
      </c>
      <c r="E2138" s="4" t="s">
        <v>3194</v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35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18</v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25210275</v>
      </c>
      <c r="C2139" s="4" t="s">
        <v>2864</v>
      </c>
      <c r="D2139" s="4" t="s">
        <v>448</v>
      </c>
      <c r="E2139" s="4" t="s">
        <v>3197</v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20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33276145</v>
      </c>
      <c r="C2140" s="4" t="s">
        <v>2855</v>
      </c>
      <c r="D2140" s="4" t="s">
        <v>448</v>
      </c>
      <c r="E2140" s="4" t="s">
        <v>3200</v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30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21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25210146</v>
      </c>
      <c r="C2141" s="4" t="s">
        <v>2832</v>
      </c>
      <c r="D2141" s="4" t="s">
        <v>448</v>
      </c>
      <c r="E2141" s="4" t="s">
        <v>3202</v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30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23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25210524</v>
      </c>
      <c r="C2142" s="4" t="s">
        <v>2897</v>
      </c>
      <c r="D2142" s="4" t="s">
        <v>448</v>
      </c>
      <c r="E2142" s="4" t="s">
        <v>3112</v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37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13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27766504</v>
      </c>
      <c r="C2143" s="4" t="s">
        <v>2900</v>
      </c>
      <c r="D2143" s="4" t="s">
        <v>448</v>
      </c>
      <c r="E2143" s="4" t="s">
        <v>3112</v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/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13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25210385</v>
      </c>
      <c r="C2144" s="4" t="s">
        <v>2908</v>
      </c>
      <c r="D2144" s="4" t="s">
        <v>448</v>
      </c>
      <c r="E2144" s="4" t="s">
        <v>3177</v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/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17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27770722</v>
      </c>
      <c r="C2145" s="4" t="s">
        <v>193</v>
      </c>
      <c r="D2145" s="4" t="s">
        <v>448</v>
      </c>
      <c r="E2145" s="4" t="s">
        <v>3195</v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26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19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25210308</v>
      </c>
      <c r="C2146" s="4" t="s">
        <v>2858</v>
      </c>
      <c r="D2146" s="4" t="s">
        <v>448</v>
      </c>
      <c r="E2146" s="4" t="s">
        <v>3195</v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34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19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25210311</v>
      </c>
      <c r="C2147" s="4" t="s">
        <v>2882</v>
      </c>
      <c r="D2147" s="4" t="s">
        <v>448</v>
      </c>
      <c r="E2147" s="4" t="s">
        <v>3195</v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19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25210313</v>
      </c>
      <c r="C2148" s="4" t="s">
        <v>2874</v>
      </c>
      <c r="D2148" s="4" t="s">
        <v>448</v>
      </c>
      <c r="E2148" s="4" t="s">
        <v>3195</v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20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19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27766426</v>
      </c>
      <c r="C2149" s="4" t="s">
        <v>2808</v>
      </c>
      <c r="D2149" s="4" t="s">
        <v>448</v>
      </c>
      <c r="E2149" s="4" t="s">
        <v>3195</v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22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19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33292476</v>
      </c>
      <c r="C2150" s="4" t="s">
        <v>2547</v>
      </c>
      <c r="D2150" s="4" t="s">
        <v>448</v>
      </c>
      <c r="E2150" s="4" t="s">
        <v>3201</v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36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22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25210131</v>
      </c>
      <c r="C2151" s="4" t="s">
        <v>2826</v>
      </c>
      <c r="D2151" s="4" t="s">
        <v>448</v>
      </c>
      <c r="E2151" s="4" t="s">
        <v>3203</v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25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24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33276010</v>
      </c>
      <c r="C2152" s="4" t="s">
        <v>2829</v>
      </c>
      <c r="D2152" s="4" t="s">
        <v>448</v>
      </c>
      <c r="E2152" s="4" t="s">
        <v>3203</v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33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24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25210349</v>
      </c>
      <c r="C2153" s="4" t="s">
        <v>2897</v>
      </c>
      <c r="D2153" s="4" t="s">
        <v>448</v>
      </c>
      <c r="E2153" s="4" t="s">
        <v>3194</v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37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18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25210272</v>
      </c>
      <c r="C2154" s="4" t="s">
        <v>2871</v>
      </c>
      <c r="D2154" s="4" t="s">
        <v>448</v>
      </c>
      <c r="E2154" s="4" t="s">
        <v>3197</v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20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25210169</v>
      </c>
      <c r="C2155" s="4" t="s">
        <v>2847</v>
      </c>
      <c r="D2155" s="4" t="s">
        <v>448</v>
      </c>
      <c r="E2155" s="4" t="s">
        <v>3202</v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20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23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25210147</v>
      </c>
      <c r="C2156" s="4" t="s">
        <v>1375</v>
      </c>
      <c r="D2156" s="4" t="s">
        <v>448</v>
      </c>
      <c r="E2156" s="4" t="s">
        <v>3202</v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23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23</v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25210090</v>
      </c>
      <c r="C2157" s="4" t="s">
        <v>2811</v>
      </c>
      <c r="D2157" s="4" t="s">
        <v>448</v>
      </c>
      <c r="E2157" s="4" t="s">
        <v>3205</v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30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25</v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9054364</v>
      </c>
      <c r="C2158" s="4" t="s">
        <v>2811</v>
      </c>
      <c r="D2158" s="4" t="s">
        <v>3213</v>
      </c>
      <c r="E2158" s="4" t="s">
        <v>3205</v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25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9054365</v>
      </c>
      <c r="C2159" s="4" t="s">
        <v>2811</v>
      </c>
      <c r="D2159" s="4" t="s">
        <v>3214</v>
      </c>
      <c r="E2159" s="4" t="s">
        <v>3205</v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30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25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25755243</v>
      </c>
      <c r="C2160" s="4" t="s">
        <v>2790</v>
      </c>
      <c r="D2160" s="4" t="s">
        <v>448</v>
      </c>
      <c r="E2160" s="4" t="s">
        <v>3210</v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27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27766509</v>
      </c>
      <c r="C2161" s="4" t="s">
        <v>2900</v>
      </c>
      <c r="D2161" s="4" t="s">
        <v>448</v>
      </c>
      <c r="E2161" s="4" t="s">
        <v>3194</v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/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18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25210525</v>
      </c>
      <c r="C2162" s="4" t="s">
        <v>2908</v>
      </c>
      <c r="D2162" s="4" t="s">
        <v>448</v>
      </c>
      <c r="E2162" s="4" t="s">
        <v>3112</v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/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13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25210312</v>
      </c>
      <c r="C2163" s="4" t="s">
        <v>2891</v>
      </c>
      <c r="D2163" s="4" t="s">
        <v>448</v>
      </c>
      <c r="E2163" s="4" t="s">
        <v>3195</v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19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25210240</v>
      </c>
      <c r="C2164" s="4" t="s">
        <v>2864</v>
      </c>
      <c r="D2164" s="4" t="s">
        <v>448</v>
      </c>
      <c r="E2164" s="4" t="s">
        <v>3200</v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37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21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33276146</v>
      </c>
      <c r="C2165" s="4" t="s">
        <v>2855</v>
      </c>
      <c r="D2165" s="4" t="s">
        <v>448</v>
      </c>
      <c r="E2165" s="4" t="s">
        <v>3201</v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25210111</v>
      </c>
      <c r="C2166" s="4" t="s">
        <v>2832</v>
      </c>
      <c r="D2166" s="4" t="s">
        <v>448</v>
      </c>
      <c r="E2166" s="4" t="s">
        <v>3203</v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30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24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25210350</v>
      </c>
      <c r="C2167" s="4" t="s">
        <v>2908</v>
      </c>
      <c r="D2167" s="4" t="s">
        <v>448</v>
      </c>
      <c r="E2167" s="4" t="s">
        <v>3194</v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/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18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27770723</v>
      </c>
      <c r="C2168" s="4" t="s">
        <v>193</v>
      </c>
      <c r="D2168" s="4" t="s">
        <v>448</v>
      </c>
      <c r="E2168" s="4" t="s">
        <v>3197</v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26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20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25210273</v>
      </c>
      <c r="C2169" s="4" t="s">
        <v>2858</v>
      </c>
      <c r="D2169" s="4" t="s">
        <v>448</v>
      </c>
      <c r="E2169" s="4" t="s">
        <v>3197</v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34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20</v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25210276</v>
      </c>
      <c r="C2170" s="4" t="s">
        <v>2882</v>
      </c>
      <c r="D2170" s="4" t="s">
        <v>448</v>
      </c>
      <c r="E2170" s="4" t="s">
        <v>3197</v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34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20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25210278</v>
      </c>
      <c r="C2171" s="4" t="s">
        <v>2874</v>
      </c>
      <c r="D2171" s="4" t="s">
        <v>448</v>
      </c>
      <c r="E2171" s="4" t="s">
        <v>3197</v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20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20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27766427</v>
      </c>
      <c r="C2172" s="4" t="s">
        <v>2808</v>
      </c>
      <c r="D2172" s="4" t="s">
        <v>448</v>
      </c>
      <c r="E2172" s="4" t="s">
        <v>3197</v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22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20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33292477</v>
      </c>
      <c r="C2173" s="4" t="s">
        <v>2547</v>
      </c>
      <c r="D2173" s="4" t="s">
        <v>448</v>
      </c>
      <c r="E2173" s="4" t="s">
        <v>3202</v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36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25210096</v>
      </c>
      <c r="C2174" s="4" t="s">
        <v>2826</v>
      </c>
      <c r="D2174" s="4" t="s">
        <v>448</v>
      </c>
      <c r="E2174" s="4" t="s">
        <v>3205</v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25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25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33276011</v>
      </c>
      <c r="C2175" s="4" t="s">
        <v>2829</v>
      </c>
      <c r="D2175" s="4" t="s">
        <v>448</v>
      </c>
      <c r="E2175" s="4" t="s">
        <v>3205</v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33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25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25210314</v>
      </c>
      <c r="C2176" s="4" t="s">
        <v>2897</v>
      </c>
      <c r="D2176" s="4" t="s">
        <v>448</v>
      </c>
      <c r="E2176" s="4" t="s">
        <v>3195</v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37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19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25210237</v>
      </c>
      <c r="C2177" s="4" t="s">
        <v>2871</v>
      </c>
      <c r="D2177" s="4" t="s">
        <v>448</v>
      </c>
      <c r="E2177" s="4" t="s">
        <v>3200</v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21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25210134</v>
      </c>
      <c r="C2178" s="4" t="s">
        <v>2847</v>
      </c>
      <c r="D2178" s="4" t="s">
        <v>448</v>
      </c>
      <c r="E2178" s="4" t="s">
        <v>3203</v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20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24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25210112</v>
      </c>
      <c r="C2179" s="4" t="s">
        <v>1375</v>
      </c>
      <c r="D2179" s="4" t="s">
        <v>448</v>
      </c>
      <c r="E2179" s="4" t="s">
        <v>3203</v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23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24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27766510</v>
      </c>
      <c r="C2180" s="4" t="s">
        <v>2900</v>
      </c>
      <c r="D2180" s="4" t="s">
        <v>448</v>
      </c>
      <c r="E2180" s="4" t="s">
        <v>3195</v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/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19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25210277</v>
      </c>
      <c r="C2181" s="4" t="s">
        <v>2891</v>
      </c>
      <c r="D2181" s="4" t="s">
        <v>448</v>
      </c>
      <c r="E2181" s="4" t="s">
        <v>3197</v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35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20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25210205</v>
      </c>
      <c r="C2182" s="4" t="s">
        <v>2864</v>
      </c>
      <c r="D2182" s="4" t="s">
        <v>448</v>
      </c>
      <c r="E2182" s="4" t="s">
        <v>3201</v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37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22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33276147</v>
      </c>
      <c r="C2183" s="4" t="s">
        <v>2855</v>
      </c>
      <c r="D2183" s="4" t="s">
        <v>448</v>
      </c>
      <c r="E2183" s="4" t="s">
        <v>3202</v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30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23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25210076</v>
      </c>
      <c r="C2184" s="4" t="s">
        <v>2832</v>
      </c>
      <c r="D2184" s="4" t="s">
        <v>448</v>
      </c>
      <c r="E2184" s="4" t="s">
        <v>3205</v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25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25210315</v>
      </c>
      <c r="C2185" s="4" t="s">
        <v>2908</v>
      </c>
      <c r="D2185" s="4" t="s">
        <v>448</v>
      </c>
      <c r="E2185" s="4" t="s">
        <v>3195</v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/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19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27770724</v>
      </c>
      <c r="C2186" s="4" t="s">
        <v>193</v>
      </c>
      <c r="D2186" s="4" t="s">
        <v>448</v>
      </c>
      <c r="E2186" s="4" t="s">
        <v>3200</v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26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21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25210238</v>
      </c>
      <c r="C2187" s="4" t="s">
        <v>2858</v>
      </c>
      <c r="D2187" s="4" t="s">
        <v>448</v>
      </c>
      <c r="E2187" s="4" t="s">
        <v>3200</v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34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21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25210241</v>
      </c>
      <c r="C2188" s="4" t="s">
        <v>2882</v>
      </c>
      <c r="D2188" s="4" t="s">
        <v>448</v>
      </c>
      <c r="E2188" s="4" t="s">
        <v>3200</v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34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21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25210243</v>
      </c>
      <c r="C2189" s="4" t="s">
        <v>2874</v>
      </c>
      <c r="D2189" s="4" t="s">
        <v>448</v>
      </c>
      <c r="E2189" s="4" t="s">
        <v>3200</v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20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21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27766428</v>
      </c>
      <c r="C2190" s="4" t="s">
        <v>2808</v>
      </c>
      <c r="D2190" s="4" t="s">
        <v>448</v>
      </c>
      <c r="E2190" s="4" t="s">
        <v>3200</v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22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21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33292478</v>
      </c>
      <c r="C2191" s="4" t="s">
        <v>2547</v>
      </c>
      <c r="D2191" s="4" t="s">
        <v>448</v>
      </c>
      <c r="E2191" s="4" t="s">
        <v>3203</v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36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24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33276012</v>
      </c>
      <c r="C2192" s="4" t="s">
        <v>2829</v>
      </c>
      <c r="D2192" s="4" t="s">
        <v>448</v>
      </c>
      <c r="E2192" s="4" t="s">
        <v>3206</v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33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26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25210279</v>
      </c>
      <c r="C2193" s="4" t="s">
        <v>2897</v>
      </c>
      <c r="D2193" s="4" t="s">
        <v>448</v>
      </c>
      <c r="E2193" s="4" t="s">
        <v>3197</v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37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20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25210202</v>
      </c>
      <c r="C2194" s="4" t="s">
        <v>2871</v>
      </c>
      <c r="D2194" s="4" t="s">
        <v>448</v>
      </c>
      <c r="E2194" s="4" t="s">
        <v>3201</v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35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22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25210099</v>
      </c>
      <c r="C2195" s="4" t="s">
        <v>2847</v>
      </c>
      <c r="D2195" s="4" t="s">
        <v>448</v>
      </c>
      <c r="E2195" s="4" t="s">
        <v>3205</v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20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25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25210077</v>
      </c>
      <c r="C2196" s="4" t="s">
        <v>1375</v>
      </c>
      <c r="D2196" s="4" t="s">
        <v>448</v>
      </c>
      <c r="E2196" s="4" t="s">
        <v>3205</v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23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25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27766511</v>
      </c>
      <c r="C2197" s="4" t="s">
        <v>2900</v>
      </c>
      <c r="D2197" s="4" t="s">
        <v>448</v>
      </c>
      <c r="E2197" s="4" t="s">
        <v>3197</v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/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20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25210242</v>
      </c>
      <c r="C2198" s="4" t="s">
        <v>2891</v>
      </c>
      <c r="D2198" s="4" t="s">
        <v>448</v>
      </c>
      <c r="E2198" s="4" t="s">
        <v>3200</v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21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25210170</v>
      </c>
      <c r="C2199" s="4" t="s">
        <v>2864</v>
      </c>
      <c r="D2199" s="4" t="s">
        <v>448</v>
      </c>
      <c r="E2199" s="4" t="s">
        <v>3202</v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23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33276148</v>
      </c>
      <c r="C2200" s="4" t="s">
        <v>2855</v>
      </c>
      <c r="D2200" s="4" t="s">
        <v>448</v>
      </c>
      <c r="E2200" s="4" t="s">
        <v>3203</v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30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24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25210280</v>
      </c>
      <c r="C2201" s="4" t="s">
        <v>2908</v>
      </c>
      <c r="D2201" s="4" t="s">
        <v>448</v>
      </c>
      <c r="E2201" s="4" t="s">
        <v>3197</v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/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20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27770725</v>
      </c>
      <c r="C2202" s="4" t="s">
        <v>193</v>
      </c>
      <c r="D2202" s="4" t="s">
        <v>448</v>
      </c>
      <c r="E2202" s="4" t="s">
        <v>3201</v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26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22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25210203</v>
      </c>
      <c r="C2203" s="4" t="s">
        <v>2858</v>
      </c>
      <c r="D2203" s="4" t="s">
        <v>448</v>
      </c>
      <c r="E2203" s="4" t="s">
        <v>3201</v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34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22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25210206</v>
      </c>
      <c r="C2204" s="4" t="s">
        <v>2882</v>
      </c>
      <c r="D2204" s="4" t="s">
        <v>448</v>
      </c>
      <c r="E2204" s="4" t="s">
        <v>3201</v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34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22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25210208</v>
      </c>
      <c r="C2205" s="4" t="s">
        <v>2874</v>
      </c>
      <c r="D2205" s="4" t="s">
        <v>448</v>
      </c>
      <c r="E2205" s="4" t="s">
        <v>3201</v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20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22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27766429</v>
      </c>
      <c r="C2206" s="4" t="s">
        <v>2808</v>
      </c>
      <c r="D2206" s="4" t="s">
        <v>448</v>
      </c>
      <c r="E2206" s="4" t="s">
        <v>3201</v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22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22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33292479</v>
      </c>
      <c r="C2207" s="4" t="s">
        <v>2547</v>
      </c>
      <c r="D2207" s="4" t="s">
        <v>448</v>
      </c>
      <c r="E2207" s="4" t="s">
        <v>3205</v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36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25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33276013</v>
      </c>
      <c r="C2208" s="4" t="s">
        <v>2829</v>
      </c>
      <c r="D2208" s="4" t="s">
        <v>448</v>
      </c>
      <c r="E2208" s="4" t="s">
        <v>3210</v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33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25210244</v>
      </c>
      <c r="C2209" s="4" t="s">
        <v>2897</v>
      </c>
      <c r="D2209" s="4" t="s">
        <v>448</v>
      </c>
      <c r="E2209" s="4" t="s">
        <v>3200</v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21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25210167</v>
      </c>
      <c r="C2210" s="4" t="s">
        <v>2871</v>
      </c>
      <c r="D2210" s="4" t="s">
        <v>448</v>
      </c>
      <c r="E2210" s="4" t="s">
        <v>3202</v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35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23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27766512</v>
      </c>
      <c r="C2211" s="4" t="s">
        <v>2900</v>
      </c>
      <c r="D2211" s="4" t="s">
        <v>448</v>
      </c>
      <c r="E2211" s="4" t="s">
        <v>3200</v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/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21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25210207</v>
      </c>
      <c r="C2212" s="4" t="s">
        <v>2891</v>
      </c>
      <c r="D2212" s="4" t="s">
        <v>448</v>
      </c>
      <c r="E2212" s="4" t="s">
        <v>3201</v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35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22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25210135</v>
      </c>
      <c r="C2213" s="4" t="s">
        <v>2864</v>
      </c>
      <c r="D2213" s="4" t="s">
        <v>448</v>
      </c>
      <c r="E2213" s="4" t="s">
        <v>3203</v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37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33276149</v>
      </c>
      <c r="C2214" s="4" t="s">
        <v>2855</v>
      </c>
      <c r="D2214" s="4" t="s">
        <v>448</v>
      </c>
      <c r="E2214" s="4" t="s">
        <v>3205</v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25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33292480</v>
      </c>
      <c r="C2215" s="4" t="s">
        <v>2547</v>
      </c>
      <c r="D2215" s="4" t="s">
        <v>448</v>
      </c>
      <c r="E2215" s="4" t="s">
        <v>3206</v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36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26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25210245</v>
      </c>
      <c r="C2216" s="4" t="s">
        <v>2908</v>
      </c>
      <c r="D2216" s="4" t="s">
        <v>448</v>
      </c>
      <c r="E2216" s="4" t="s">
        <v>3200</v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/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21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27770726</v>
      </c>
      <c r="C2217" s="4" t="s">
        <v>193</v>
      </c>
      <c r="D2217" s="4" t="s">
        <v>448</v>
      </c>
      <c r="E2217" s="4" t="s">
        <v>3202</v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26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23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25210168</v>
      </c>
      <c r="C2218" s="4" t="s">
        <v>2858</v>
      </c>
      <c r="D2218" s="4" t="s">
        <v>448</v>
      </c>
      <c r="E2218" s="4" t="s">
        <v>3202</v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34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23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25210171</v>
      </c>
      <c r="C2219" s="4" t="s">
        <v>2882</v>
      </c>
      <c r="D2219" s="4" t="s">
        <v>448</v>
      </c>
      <c r="E2219" s="4" t="s">
        <v>3202</v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34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23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25210173</v>
      </c>
      <c r="C2220" s="4" t="s">
        <v>2874</v>
      </c>
      <c r="D2220" s="4" t="s">
        <v>448</v>
      </c>
      <c r="E2220" s="4" t="s">
        <v>3202</v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20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23</v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27766430</v>
      </c>
      <c r="C2221" s="4" t="s">
        <v>2808</v>
      </c>
      <c r="D2221" s="4" t="s">
        <v>448</v>
      </c>
      <c r="E2221" s="4" t="s">
        <v>3202</v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22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23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25210209</v>
      </c>
      <c r="C2222" s="4" t="s">
        <v>2897</v>
      </c>
      <c r="D2222" s="4" t="s">
        <v>448</v>
      </c>
      <c r="E2222" s="4" t="s">
        <v>3201</v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37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22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25210132</v>
      </c>
      <c r="C2223" s="4" t="s">
        <v>2871</v>
      </c>
      <c r="D2223" s="4" t="s">
        <v>448</v>
      </c>
      <c r="E2223" s="4" t="s">
        <v>3203</v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24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33292481</v>
      </c>
      <c r="C2224" s="4" t="s">
        <v>2547</v>
      </c>
      <c r="D2224" s="4" t="s">
        <v>448</v>
      </c>
      <c r="E2224" s="4" t="s">
        <v>3210</v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36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27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27766513</v>
      </c>
      <c r="C2225" s="4" t="s">
        <v>2900</v>
      </c>
      <c r="D2225" s="4" t="s">
        <v>448</v>
      </c>
      <c r="E2225" s="4" t="s">
        <v>3201</v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/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22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25210172</v>
      </c>
      <c r="C2226" s="4" t="s">
        <v>2891</v>
      </c>
      <c r="D2226" s="4" t="s">
        <v>448</v>
      </c>
      <c r="E2226" s="4" t="s">
        <v>3202</v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35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23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25210100</v>
      </c>
      <c r="C2227" s="4" t="s">
        <v>2864</v>
      </c>
      <c r="D2227" s="4" t="s">
        <v>448</v>
      </c>
      <c r="E2227" s="4" t="s">
        <v>3205</v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37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25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33276150</v>
      </c>
      <c r="C2228" s="4" t="s">
        <v>2855</v>
      </c>
      <c r="D2228" s="4" t="s">
        <v>448</v>
      </c>
      <c r="E2228" s="4" t="s">
        <v>3206</v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30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26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25210210</v>
      </c>
      <c r="C2229" s="4" t="s">
        <v>2908</v>
      </c>
      <c r="D2229" s="4" t="s">
        <v>448</v>
      </c>
      <c r="E2229" s="4" t="s">
        <v>3201</v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/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22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27770727</v>
      </c>
      <c r="C2230" s="4" t="s">
        <v>193</v>
      </c>
      <c r="D2230" s="4" t="s">
        <v>448</v>
      </c>
      <c r="E2230" s="4" t="s">
        <v>3203</v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26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24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25210133</v>
      </c>
      <c r="C2231" s="4" t="s">
        <v>2858</v>
      </c>
      <c r="D2231" s="4" t="s">
        <v>448</v>
      </c>
      <c r="E2231" s="4" t="s">
        <v>3203</v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34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24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25210136</v>
      </c>
      <c r="C2232" s="4" t="s">
        <v>2882</v>
      </c>
      <c r="D2232" s="4" t="s">
        <v>448</v>
      </c>
      <c r="E2232" s="4" t="s">
        <v>3203</v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34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24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25210138</v>
      </c>
      <c r="C2233" s="4" t="s">
        <v>2874</v>
      </c>
      <c r="D2233" s="4" t="s">
        <v>448</v>
      </c>
      <c r="E2233" s="4" t="s">
        <v>3203</v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24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27766431</v>
      </c>
      <c r="C2234" s="4" t="s">
        <v>2808</v>
      </c>
      <c r="D2234" s="4" t="s">
        <v>448</v>
      </c>
      <c r="E2234" s="4" t="s">
        <v>3203</v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22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24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25210174</v>
      </c>
      <c r="C2235" s="4" t="s">
        <v>2897</v>
      </c>
      <c r="D2235" s="4" t="s">
        <v>448</v>
      </c>
      <c r="E2235" s="4" t="s">
        <v>3202</v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37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23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25210097</v>
      </c>
      <c r="C2236" s="4" t="s">
        <v>2871</v>
      </c>
      <c r="D2236" s="4" t="s">
        <v>448</v>
      </c>
      <c r="E2236" s="4" t="s">
        <v>3205</v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35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25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27766514</v>
      </c>
      <c r="C2237" s="4" t="s">
        <v>2900</v>
      </c>
      <c r="D2237" s="4" t="s">
        <v>448</v>
      </c>
      <c r="E2237" s="4" t="s">
        <v>3202</v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/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23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25210137</v>
      </c>
      <c r="C2238" s="4" t="s">
        <v>2891</v>
      </c>
      <c r="D2238" s="4" t="s">
        <v>448</v>
      </c>
      <c r="E2238" s="4" t="s">
        <v>3203</v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35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24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33276151</v>
      </c>
      <c r="C2239" s="4" t="s">
        <v>2855</v>
      </c>
      <c r="D2239" s="4" t="s">
        <v>448</v>
      </c>
      <c r="E2239" s="4" t="s">
        <v>3210</v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30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27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25210175</v>
      </c>
      <c r="C2240" s="4" t="s">
        <v>2908</v>
      </c>
      <c r="D2240" s="4" t="s">
        <v>448</v>
      </c>
      <c r="E2240" s="4" t="s">
        <v>3202</v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/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23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27770728</v>
      </c>
      <c r="C2241" s="4" t="s">
        <v>193</v>
      </c>
      <c r="D2241" s="4" t="s">
        <v>448</v>
      </c>
      <c r="E2241" s="4" t="s">
        <v>3205</v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26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25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25210098</v>
      </c>
      <c r="C2242" s="4" t="s">
        <v>2858</v>
      </c>
      <c r="D2242" s="4" t="s">
        <v>448</v>
      </c>
      <c r="E2242" s="4" t="s">
        <v>3205</v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34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25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25210101</v>
      </c>
      <c r="C2243" s="4" t="s">
        <v>2882</v>
      </c>
      <c r="D2243" s="4" t="s">
        <v>448</v>
      </c>
      <c r="E2243" s="4" t="s">
        <v>3205</v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34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25</v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25210103</v>
      </c>
      <c r="C2244" s="4" t="s">
        <v>2874</v>
      </c>
      <c r="D2244" s="4" t="s">
        <v>448</v>
      </c>
      <c r="E2244" s="4" t="s">
        <v>3205</v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20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25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27766432</v>
      </c>
      <c r="C2245" s="4" t="s">
        <v>2808</v>
      </c>
      <c r="D2245" s="4" t="s">
        <v>448</v>
      </c>
      <c r="E2245" s="4" t="s">
        <v>3205</v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22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25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25210139</v>
      </c>
      <c r="C2246" s="4" t="s">
        <v>2897</v>
      </c>
      <c r="D2246" s="4" t="s">
        <v>448</v>
      </c>
      <c r="E2246" s="4" t="s">
        <v>3203</v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37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24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27766515</v>
      </c>
      <c r="C2247" s="4" t="s">
        <v>2900</v>
      </c>
      <c r="D2247" s="4" t="s">
        <v>448</v>
      </c>
      <c r="E2247" s="4" t="s">
        <v>3203</v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/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24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27770729</v>
      </c>
      <c r="C2248" s="4" t="s">
        <v>193</v>
      </c>
      <c r="D2248" s="4" t="s">
        <v>448</v>
      </c>
      <c r="E2248" s="4" t="s">
        <v>3206</v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26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26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25210102</v>
      </c>
      <c r="C2249" s="4" t="s">
        <v>2891</v>
      </c>
      <c r="D2249" s="4" t="s">
        <v>448</v>
      </c>
      <c r="E2249" s="4" t="s">
        <v>3205</v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35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25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27766433</v>
      </c>
      <c r="C2250" s="4" t="s">
        <v>2808</v>
      </c>
      <c r="D2250" s="4" t="s">
        <v>448</v>
      </c>
      <c r="E2250" s="4" t="s">
        <v>3206</v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22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26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25210140</v>
      </c>
      <c r="C2251" s="4" t="s">
        <v>2908</v>
      </c>
      <c r="D2251" s="4" t="s">
        <v>448</v>
      </c>
      <c r="E2251" s="4" t="s">
        <v>3203</v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/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24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27770730</v>
      </c>
      <c r="C2252" s="4" t="s">
        <v>193</v>
      </c>
      <c r="D2252" s="4" t="s">
        <v>448</v>
      </c>
      <c r="E2252" s="4" t="s">
        <v>3210</v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26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27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25210104</v>
      </c>
      <c r="C2253" s="4" t="s">
        <v>2897</v>
      </c>
      <c r="D2253" s="4" t="s">
        <v>448</v>
      </c>
      <c r="E2253" s="4" t="s">
        <v>3205</v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37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25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27766434</v>
      </c>
      <c r="C2254" s="4" t="s">
        <v>2808</v>
      </c>
      <c r="D2254" s="4" t="s">
        <v>448</v>
      </c>
      <c r="E2254" s="4" t="s">
        <v>3210</v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22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27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27766516</v>
      </c>
      <c r="C2255" s="4" t="s">
        <v>2900</v>
      </c>
      <c r="D2255" s="4" t="s">
        <v>448</v>
      </c>
      <c r="E2255" s="4" t="s">
        <v>3205</v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/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27766517</v>
      </c>
      <c r="C2256" s="4" t="s">
        <v>2900</v>
      </c>
      <c r="D2256" s="4" t="s">
        <v>448</v>
      </c>
      <c r="E2256" s="4" t="s">
        <v>3206</v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/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26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25210105</v>
      </c>
      <c r="C2257" s="4" t="s">
        <v>2908</v>
      </c>
      <c r="D2257" s="4" t="s">
        <v>448</v>
      </c>
      <c r="E2257" s="4" t="s">
        <v>3205</v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M2258" s="2" t="str">
        <f aca="false">IF(C2258="","",IFERROR(INDEX($S$5:$S$304,MATCH(C2258,$R$5:$R$304,0))&amp;"","?"))</f>
        <v/>
      </c>
      <c r="N2258" s="2" t="str">
        <f aca="false"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 t="str">
        <f aca="false">IF(OR(F2258="",G2258=""),"",IF(G2258&lt;='RETRATO 2027'!$K$5,"CONCLUÍDA",IF(F2258&lt;='RETRATO 2027'!$K$5,"EM ANDAMENTO","A INICIAR")))</f>
        <v/>
      </c>
    </row>
    <row r="2259" customFormat="false" ht="15" hidden="false" customHeight="false" outlineLevel="0" collapsed="false">
      <c r="M2259" s="2" t="str">
        <f aca="false">IF(C2259="","",IFERROR(INDEX($S$5:$S$304,MATCH(C2259,$R$5:$R$304,0))&amp;"","?"))</f>
        <v/>
      </c>
      <c r="N2259" s="2" t="str">
        <f aca="false"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 t="str">
        <f aca="false">IF(OR(F2259="",G2259=""),"",IF(G2259&lt;='RETRATO 2027'!$K$5,"CONCLUÍDA",IF(F2259&lt;='RETRATO 2027'!$K$5,"EM ANDAMENTO","A INICIAR")))</f>
        <v/>
      </c>
    </row>
    <row r="2260" customFormat="false" ht="15" hidden="false" customHeight="false" outlineLevel="0" collapsed="false">
      <c r="M2260" s="2" t="str">
        <f aca="false">IF(C2260="","",IFERROR(INDEX($S$5:$S$304,MATCH(C2260,$R$5:$R$304,0))&amp;"","?"))</f>
        <v/>
      </c>
      <c r="N2260" s="2" t="str">
        <f aca="false"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 t="str">
        <f aca="false">IF(OR(F2260="",G2260=""),"",IF(G2260&lt;='RETRATO 2027'!$K$5,"CONCLUÍDA",IF(F2260&lt;='RETRATO 2027'!$K$5,"EM ANDAMENTO","A INICIAR")))</f>
        <v/>
      </c>
    </row>
    <row r="2261" customFormat="false" ht="15" hidden="false" customHeight="false" outlineLevel="0" collapsed="false">
      <c r="M2261" s="2" t="str">
        <f aca="false">IF(C2261="","",IFERROR(INDEX($S$5:$S$304,MATCH(C2261,$R$5:$R$304,0))&amp;"","?"))</f>
        <v/>
      </c>
      <c r="N2261" s="2" t="str">
        <f aca="false"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 t="str">
        <f aca="false">IF(OR(F2261="",G2261=""),"",IF(G2261&lt;='RETRATO 2027'!$K$5,"CONCLUÍDA",IF(F2261&lt;='RETRATO 2027'!$K$5,"EM ANDAMENTO","A INICIAR")))</f>
        <v/>
      </c>
    </row>
    <row r="2262" customFormat="false" ht="15" hidden="false" customHeight="false" outlineLevel="0" collapsed="false">
      <c r="M2262" s="2" t="str">
        <f aca="false">IF(C2262="","",IFERROR(INDEX($S$5:$S$304,MATCH(C2262,$R$5:$R$304,0))&amp;"","?"))</f>
        <v/>
      </c>
      <c r="N2262" s="2" t="str">
        <f aca="false"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 t="str">
        <f aca="false">IF(OR(F2262="",G2262=""),"",IF(G2262&lt;='RETRATO 2027'!$K$5,"CONCLUÍDA",IF(F2262&lt;='RETRATO 2027'!$K$5,"EM ANDAMENTO","A INICIAR")))</f>
        <v/>
      </c>
    </row>
    <row r="2263" customFormat="false" ht="15" hidden="false" customHeight="false" outlineLevel="0" collapsed="false">
      <c r="M2263" s="2" t="str">
        <f aca="false">IF(C2263="","",IFERROR(INDEX($S$5:$S$304,MATCH(C2263,$R$5:$R$304,0))&amp;"","?"))</f>
        <v/>
      </c>
      <c r="N2263" s="2" t="str">
        <f aca="false"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 t="str">
        <f aca="false">IF(OR(F2263="",G2263=""),"",IF(G2263&lt;='RETRATO 2027'!$K$5,"CONCLUÍDA",IF(F2263&lt;='RETRATO 2027'!$K$5,"EM ANDAMENTO","A INICIAR")))</f>
        <v/>
      </c>
    </row>
    <row r="2264" customFormat="false" ht="15" hidden="false" customHeight="false" outlineLevel="0" collapsed="false">
      <c r="M2264" s="2" t="str">
        <f aca="false">IF(C2264="","",IFERROR(INDEX($S$5:$S$304,MATCH(C2264,$R$5:$R$304,0))&amp;"","?"))</f>
        <v/>
      </c>
      <c r="N2264" s="2" t="str">
        <f aca="false"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 t="str">
        <f aca="false">IF(OR(F2264="",G2264=""),"",IF(G2264&lt;='RETRATO 2027'!$K$5,"CONCLUÍDA",IF(F2264&lt;='RETRATO 2027'!$K$5,"EM ANDAMENTO","A INICIAR")))</f>
        <v/>
      </c>
    </row>
    <row r="2265" customFormat="false" ht="15" hidden="false" customHeight="false" outlineLevel="0" collapsed="false">
      <c r="M2265" s="2" t="str">
        <f aca="false">IF(C2265="","",IFERROR(INDEX($S$5:$S$304,MATCH(C2265,$R$5:$R$304,0))&amp;"","?"))</f>
        <v/>
      </c>
      <c r="N2265" s="2" t="str">
        <f aca="false"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 t="str">
        <f aca="false">IF(OR(F2265="",G2265=""),"",IF(G2265&lt;='RETRATO 2027'!$K$5,"CONCLUÍDA",IF(F2265&lt;='RETRATO 2027'!$K$5,"EM ANDAMENTO","A INICIAR")))</f>
        <v/>
      </c>
    </row>
    <row r="2266" customFormat="false" ht="15" hidden="false" customHeight="false" outlineLevel="0" collapsed="false">
      <c r="M2266" s="2" t="str">
        <f aca="false">IF(C2266="","",IFERROR(INDEX($S$5:$S$304,MATCH(C2266,$R$5:$R$304,0))&amp;"","?"))</f>
        <v/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/>
      </c>
    </row>
    <row r="2267" customFormat="false" ht="15" hidden="false" customHeight="false" outlineLevel="0" collapsed="false">
      <c r="M2267" s="2" t="str">
        <f aca="false">IF(C2267="","",IFERROR(INDEX($S$5:$S$304,MATCH(C2267,$R$5:$R$304,0))&amp;"","?"))</f>
        <v/>
      </c>
      <c r="N2267" s="2" t="str">
        <f aca="false"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 t="str">
        <f aca="false">IF(OR(F2267="",G2267=""),"",IF(G2267&lt;='RETRATO 2027'!$K$5,"CONCLUÍDA",IF(F2267&lt;='RETRATO 2027'!$K$5,"EM ANDAMENTO","A INICIAR")))</f>
        <v/>
      </c>
    </row>
    <row r="2268" customFormat="false" ht="15" hidden="false" customHeight="false" outlineLevel="0" collapsed="false">
      <c r="M2268" s="2" t="str">
        <f aca="false">IF(C2268="","",IFERROR(INDEX($S$5:$S$304,MATCH(C2268,$R$5:$R$304,0))&amp;"","?"))</f>
        <v/>
      </c>
      <c r="N2268" s="2" t="str">
        <f aca="false"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 t="str">
        <f aca="false">IF(OR(F2268="",G2268=""),"",IF(G2268&lt;='RETRATO 2027'!$K$5,"CONCLUÍDA",IF(F2268&lt;='RETRATO 2027'!$K$5,"EM ANDAMENTO","A INICIAR")))</f>
        <v/>
      </c>
    </row>
    <row r="2269" customFormat="false" ht="15" hidden="false" customHeight="false" outlineLevel="0" collapsed="false">
      <c r="M2269" s="2" t="str">
        <f aca="false">IF(C2269="","",IFERROR(INDEX($S$5:$S$304,MATCH(C2269,$R$5:$R$304,0))&amp;"","?"))</f>
        <v/>
      </c>
      <c r="N2269" s="2" t="str">
        <f aca="false"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 t="str">
        <f aca="false">IF(OR(F2269="",G2269=""),"",IF(G2269&lt;='RETRATO 2027'!$K$5,"CONCLUÍDA",IF(F2269&lt;='RETRATO 2027'!$K$5,"EM ANDAMENTO","A INICIAR")))</f>
        <v/>
      </c>
    </row>
    <row r="2270" customFormat="false" ht="15" hidden="false" customHeight="false" outlineLevel="0" collapsed="false">
      <c r="M2270" s="2" t="str">
        <f aca="false">IF(C2270="","",IFERROR(INDEX($S$5:$S$304,MATCH(C2270,$R$5:$R$304,0))&amp;"","?"))</f>
        <v/>
      </c>
      <c r="N2270" s="2" t="str">
        <f aca="false"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 t="str">
        <f aca="false">IF(OR(F2270="",G2270=""),"",IF(G2270&lt;='RETRATO 2027'!$K$5,"CONCLUÍDA",IF(F2270&lt;='RETRATO 2027'!$K$5,"EM ANDAMENTO","A INICIAR")))</f>
        <v/>
      </c>
    </row>
    <row r="2271" customFormat="false" ht="15" hidden="false" customHeight="false" outlineLevel="0" collapsed="false">
      <c r="M2271" s="2" t="str">
        <f aca="false">IF(C2271="","",IFERROR(INDEX($S$5:$S$304,MATCH(C2271,$R$5:$R$304,0))&amp;"","?"))</f>
        <v/>
      </c>
      <c r="N2271" s="2" t="str">
        <f aca="false"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 t="str">
        <f aca="false">IF(OR(F2271="",G2271=""),"",IF(G2271&lt;='RETRATO 2027'!$K$5,"CONCLUÍDA",IF(F2271&lt;='RETRATO 2027'!$K$5,"EM ANDAMENTO","A INICIAR")))</f>
        <v/>
      </c>
    </row>
    <row r="2272" customFormat="false" ht="15" hidden="false" customHeight="false" outlineLevel="0" collapsed="false">
      <c r="M2272" s="2" t="str">
        <f aca="false">IF(C2272="","",IFERROR(INDEX($S$5:$S$304,MATCH(C2272,$R$5:$R$304,0))&amp;"","?"))</f>
        <v/>
      </c>
      <c r="N2272" s="2" t="str">
        <f aca="false"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 t="str">
        <f aca="false">IF(OR(F2272="",G2272=""),"",IF(G2272&lt;='RETRATO 2027'!$K$5,"CONCLUÍDA",IF(F2272&lt;='RETRATO 2027'!$K$5,"EM ANDAMENTO","A INICIAR")))</f>
        <v/>
      </c>
    </row>
    <row r="2273" customFormat="false" ht="15" hidden="false" customHeight="false" outlineLevel="0" collapsed="false">
      <c r="M2273" s="2" t="str">
        <f aca="false">IF(C2273="","",IFERROR(INDEX($S$5:$S$304,MATCH(C2273,$R$5:$R$304,0))&amp;"","?"))</f>
        <v/>
      </c>
      <c r="N2273" s="2" t="str">
        <f aca="false"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 t="str">
        <f aca="false">IF(OR(F2273="",G2273=""),"",IF(G2273&lt;='RETRATO 2027'!$K$5,"CONCLUÍDA",IF(F2273&lt;='RETRATO 2027'!$K$5,"EM ANDAMENTO","A INICIAR")))</f>
        <v/>
      </c>
    </row>
    <row r="2274" customFormat="false" ht="15" hidden="false" customHeight="false" outlineLevel="0" collapsed="false">
      <c r="M2274" s="2" t="str">
        <f aca="false">IF(C2274="","",IFERROR(INDEX($S$5:$S$304,MATCH(C2274,$R$5:$R$304,0))&amp;"","?"))</f>
        <v/>
      </c>
      <c r="N2274" s="2" t="str">
        <f aca="false"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 t="str">
        <f aca="false">IF(OR(F2274="",G2274=""),"",IF(G2274&lt;='RETRATO 2027'!$K$5,"CONCLUÍDA",IF(F2274&lt;='RETRATO 2027'!$K$5,"EM ANDAMENTO","A INICIAR")))</f>
        <v/>
      </c>
    </row>
    <row r="2275" customFormat="false" ht="15" hidden="false" customHeight="false" outlineLevel="0" collapsed="false">
      <c r="M2275" s="2" t="str">
        <f aca="false">IF(C2275="","",IFERROR(INDEX($S$5:$S$304,MATCH(C2275,$R$5:$R$304,0))&amp;"","?"))</f>
        <v/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/>
      </c>
    </row>
    <row r="2276" customFormat="false" ht="15" hidden="false" customHeight="false" outlineLevel="0" collapsed="false">
      <c r="M2276" s="2" t="str">
        <f aca="false">IF(C2276="","",IFERROR(INDEX($S$5:$S$304,MATCH(C2276,$R$5:$R$304,0))&amp;"","?"))</f>
        <v/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/>
      </c>
    </row>
    <row r="2277" customFormat="false" ht="15" hidden="false" customHeight="false" outlineLevel="0" collapsed="false">
      <c r="M2277" s="2" t="str">
        <f aca="false">IF(C2277="","",IFERROR(INDEX($S$5:$S$304,MATCH(C2277,$R$5:$R$304,0))&amp;"","?"))</f>
        <v/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/>
      </c>
    </row>
    <row r="2278" customFormat="false" ht="15" hidden="false" customHeight="false" outlineLevel="0" collapsed="false">
      <c r="M2278" s="2" t="str">
        <f aca="false">IF(C2278="","",IFERROR(INDEX($S$5:$S$304,MATCH(C2278,$R$5:$R$304,0))&amp;"","?"))</f>
        <v/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/>
      </c>
    </row>
    <row r="2279" customFormat="false" ht="15" hidden="false" customHeight="false" outlineLevel="0" collapsed="false">
      <c r="M2279" s="2" t="str">
        <f aca="false">IF(C2279="","",IFERROR(INDEX($S$5:$S$304,MATCH(C2279,$R$5:$R$304,0))&amp;"","?"))</f>
        <v/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/>
      </c>
    </row>
    <row r="2280" customFormat="false" ht="15" hidden="false" customHeight="false" outlineLevel="0" collapsed="false">
      <c r="M2280" s="2" t="str">
        <f aca="false">IF(C2280="","",IFERROR(INDEX($S$5:$S$304,MATCH(C2280,$R$5:$R$304,0))&amp;"","?"))</f>
        <v/>
      </c>
      <c r="N2280" s="2" t="str">
        <f aca="false"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 t="str">
        <f aca="false">IF(OR(F2280="",G2280=""),"",IF(G2280&lt;='RETRATO 2027'!$K$5,"CONCLUÍDA",IF(F2280&lt;='RETRATO 2027'!$K$5,"EM ANDAMENTO","A INICIAR")))</f>
        <v/>
      </c>
    </row>
    <row r="2281" customFormat="false" ht="15" hidden="false" customHeight="false" outlineLevel="0" collapsed="false">
      <c r="M2281" s="2" t="str">
        <f aca="false">IF(C2281="","",IFERROR(INDEX($S$5:$S$304,MATCH(C2281,$R$5:$R$304,0))&amp;"","?"))</f>
        <v/>
      </c>
      <c r="N2281" s="2" t="str">
        <f aca="false"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 t="str">
        <f aca="false">IF(OR(F2281="",G2281=""),"",IF(G2281&lt;='RETRATO 2027'!$K$5,"CONCLUÍDA",IF(F2281&lt;='RETRATO 2027'!$K$5,"EM ANDAMENTO","A INICIAR")))</f>
        <v/>
      </c>
    </row>
    <row r="2282" customFormat="false" ht="15" hidden="false" customHeight="false" outlineLevel="0" collapsed="false">
      <c r="M2282" s="2" t="str">
        <f aca="false">IF(C2282="","",IFERROR(INDEX($S$5:$S$304,MATCH(C2282,$R$5:$R$304,0))&amp;"","?"))</f>
        <v/>
      </c>
      <c r="N2282" s="2" t="str">
        <f aca="false"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 t="str">
        <f aca="false">IF(OR(F2282="",G2282=""),"",IF(G2282&lt;='RETRATO 2027'!$K$5,"CONCLUÍDA",IF(F2282&lt;='RETRATO 2027'!$K$5,"EM ANDAMENTO","A INICIAR")))</f>
        <v/>
      </c>
    </row>
    <row r="2283" customFormat="false" ht="15" hidden="false" customHeight="false" outlineLevel="0" collapsed="false">
      <c r="M2283" s="2" t="str">
        <f aca="false">IF(C2283="","",IFERROR(INDEX($S$5:$S$304,MATCH(C2283,$R$5:$R$304,0))&amp;"","?"))</f>
        <v/>
      </c>
      <c r="N2283" s="2" t="str">
        <f aca="false"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 t="str">
        <f aca="false">IF(OR(F2283="",G2283=""),"",IF(G2283&lt;='RETRATO 2027'!$K$5,"CONCLUÍDA",IF(F2283&lt;='RETRATO 2027'!$K$5,"EM ANDAMENTO","A INICIAR")))</f>
        <v/>
      </c>
    </row>
    <row r="2284" customFormat="false" ht="15" hidden="false" customHeight="false" outlineLevel="0" collapsed="false">
      <c r="M2284" s="2" t="str">
        <f aca="false">IF(C2284="","",IFERROR(INDEX($S$5:$S$304,MATCH(C2284,$R$5:$R$304,0))&amp;"","?"))</f>
        <v/>
      </c>
      <c r="N2284" s="2" t="str">
        <f aca="false"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 t="str">
        <f aca="false">IF(OR(F2284="",G2284=""),"",IF(G2284&lt;='RETRATO 2027'!$K$5,"CONCLUÍDA",IF(F2284&lt;='RETRATO 2027'!$K$5,"EM ANDAMENTO","A INICIAR")))</f>
        <v/>
      </c>
    </row>
    <row r="2285" customFormat="false" ht="15" hidden="false" customHeight="false" outlineLevel="0" collapsed="false">
      <c r="M2285" s="2" t="str">
        <f aca="false">IF(C2285="","",IFERROR(INDEX($S$5:$S$304,MATCH(C2285,$R$5:$R$304,0))&amp;"","?"))</f>
        <v/>
      </c>
      <c r="N2285" s="2" t="str">
        <f aca="false"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 t="str">
        <f aca="false">IF(OR(F2285="",G2285=""),"",IF(G2285&lt;='RETRATO 2027'!$K$5,"CONCLUÍDA",IF(F2285&lt;='RETRATO 2027'!$K$5,"EM ANDAMENTO","A INICIAR")))</f>
        <v/>
      </c>
    </row>
    <row r="2286" customFormat="false" ht="15" hidden="false" customHeight="false" outlineLevel="0" collapsed="false">
      <c r="M2286" s="2" t="str">
        <f aca="false">IF(C2286="","",IFERROR(INDEX($S$5:$S$304,MATCH(C2286,$R$5:$R$304,0))&amp;"","?"))</f>
        <v/>
      </c>
      <c r="N2286" s="2" t="str">
        <f aca="false"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 t="str">
        <f aca="false">IF(OR(F2286="",G2286=""),"",IF(G2286&lt;='RETRATO 2027'!$K$5,"CONCLUÍDA",IF(F2286&lt;='RETRATO 2027'!$K$5,"EM ANDAMENTO","A INICIAR")))</f>
        <v/>
      </c>
    </row>
    <row r="2287" customFormat="false" ht="15" hidden="false" customHeight="false" outlineLevel="0" collapsed="false">
      <c r="M2287" s="2" t="str">
        <f aca="false">IF(C2287="","",IFERROR(INDEX($S$5:$S$304,MATCH(C2287,$R$5:$R$304,0))&amp;"","?"))</f>
        <v/>
      </c>
      <c r="N2287" s="2" t="str">
        <f aca="false"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 t="str">
        <f aca="false">IF(OR(F2287="",G2287=""),"",IF(G2287&lt;='RETRATO 2027'!$K$5,"CONCLUÍDA",IF(F2287&lt;='RETRATO 2027'!$K$5,"EM ANDAMENTO","A INICIAR")))</f>
        <v/>
      </c>
    </row>
    <row r="2288" customFormat="false" ht="15" hidden="false" customHeight="false" outlineLevel="0" collapsed="false">
      <c r="M2288" s="2" t="str">
        <f aca="false">IF(C2288="","",IFERROR(INDEX($S$5:$S$304,MATCH(C2288,$R$5:$R$304,0))&amp;"","?"))</f>
        <v/>
      </c>
      <c r="N2288" s="2" t="str">
        <f aca="false"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 t="str">
        <f aca="false">IF(OR(F2288="",G2288=""),"",IF(G2288&lt;='RETRATO 2027'!$K$5,"CONCLUÍDA",IF(F2288&lt;='RETRATO 2027'!$K$5,"EM ANDAMENTO","A INICIAR")))</f>
        <v/>
      </c>
    </row>
    <row r="2289" customFormat="false" ht="15" hidden="false" customHeight="false" outlineLevel="0" collapsed="false">
      <c r="M2289" s="2" t="str">
        <f aca="false">IF(C2289="","",IFERROR(INDEX($S$5:$S$304,MATCH(C2289,$R$5:$R$304,0))&amp;"","?"))</f>
        <v/>
      </c>
      <c r="N2289" s="2" t="str">
        <f aca="false"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 t="str">
        <f aca="false">IF(OR(F2289="",G2289=""),"",IF(G2289&lt;='RETRATO 2027'!$K$5,"CONCLUÍDA",IF(F2289&lt;='RETRATO 2027'!$K$5,"EM ANDAMENTO","A INICIAR")))</f>
        <v/>
      </c>
    </row>
    <row r="2290" customFormat="false" ht="15" hidden="false" customHeight="false" outlineLevel="0" collapsed="false">
      <c r="M2290" s="2" t="str">
        <f aca="false">IF(C2290="","",IFERROR(INDEX($S$5:$S$304,MATCH(C2290,$R$5:$R$304,0))&amp;"","?"))</f>
        <v/>
      </c>
      <c r="N2290" s="2" t="str">
        <f aca="false"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 t="str">
        <f aca="false">IF(OR(F2290="",G2290=""),"",IF(G2290&lt;='RETRATO 2027'!$K$5,"CONCLUÍDA",IF(F2290&lt;='RETRATO 2027'!$K$5,"EM ANDAMENTO","A INICIAR")))</f>
        <v/>
      </c>
    </row>
    <row r="2291" customFormat="false" ht="15" hidden="false" customHeight="false" outlineLevel="0" collapsed="false">
      <c r="M2291" s="2" t="str">
        <f aca="false">IF(C2291="","",IFERROR(INDEX($S$5:$S$304,MATCH(C2291,$R$5:$R$304,0))&amp;"","?"))</f>
        <v/>
      </c>
      <c r="N2291" s="2" t="str">
        <f aca="false"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 t="str">
        <f aca="false">IF(OR(F2291="",G2291=""),"",IF(G2291&lt;='RETRATO 2027'!$K$5,"CONCLUÍDA",IF(F2291&lt;='RETRATO 2027'!$K$5,"EM ANDAMENTO","A INICIAR")))</f>
        <v/>
      </c>
    </row>
    <row r="2292" customFormat="false" ht="15" hidden="false" customHeight="false" outlineLevel="0" collapsed="false">
      <c r="M2292" s="2" t="str">
        <f aca="false">IF(C2292="","",IFERROR(INDEX($S$5:$S$304,MATCH(C2292,$R$5:$R$304,0))&amp;"","?"))</f>
        <v/>
      </c>
      <c r="N2292" s="2" t="str">
        <f aca="false"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 t="str">
        <f aca="false">IF(OR(F2292="",G2292=""),"",IF(G2292&lt;='RETRATO 2027'!$K$5,"CONCLUÍDA",IF(F2292&lt;='RETRATO 2027'!$K$5,"EM ANDAMENTO","A INICIAR")))</f>
        <v/>
      </c>
    </row>
    <row r="2293" customFormat="false" ht="15" hidden="false" customHeight="false" outlineLevel="0" collapsed="false">
      <c r="M2293" s="2" t="str">
        <f aca="false">IF(C2293="","",IFERROR(INDEX($S$5:$S$304,MATCH(C2293,$R$5:$R$304,0))&amp;"","?"))</f>
        <v/>
      </c>
      <c r="N2293" s="2" t="str">
        <f aca="false"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 t="str">
        <f aca="false">IF(OR(F2293="",G2293=""),"",IF(G2293&lt;='RETRATO 2027'!$K$5,"CONCLUÍDA",IF(F2293&lt;='RETRATO 2027'!$K$5,"EM ANDAMENTO","A INICIAR")))</f>
        <v/>
      </c>
    </row>
    <row r="2294" customFormat="false" ht="15" hidden="false" customHeight="false" outlineLevel="0" collapsed="false">
      <c r="M2294" s="2" t="str">
        <f aca="false">IF(C2294="","",IFERROR(INDEX($S$5:$S$304,MATCH(C2294,$R$5:$R$304,0))&amp;"","?"))</f>
        <v/>
      </c>
      <c r="N2294" s="2" t="str">
        <f aca="false"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 t="str">
        <f aca="false">IF(OR(F2294="",G2294=""),"",IF(G2294&lt;='RETRATO 2027'!$K$5,"CONCLUÍDA",IF(F2294&lt;='RETRATO 2027'!$K$5,"EM ANDAMENTO","A INICIAR")))</f>
        <v/>
      </c>
    </row>
    <row r="2295" customFormat="false" ht="15" hidden="false" customHeight="false" outlineLevel="0" collapsed="false">
      <c r="M2295" s="2" t="str">
        <f aca="false">IF(C2295="","",IFERROR(INDEX($S$5:$S$304,MATCH(C2295,$R$5:$R$304,0))&amp;"","?"))</f>
        <v/>
      </c>
      <c r="N2295" s="2" t="str">
        <f aca="false"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 t="str">
        <f aca="false">IF(OR(F2295="",G2295=""),"",IF(G2295&lt;='RETRATO 2027'!$K$5,"CONCLUÍDA",IF(F2295&lt;='RETRATO 2027'!$K$5,"EM ANDAMENTO","A INICIAR")))</f>
        <v/>
      </c>
    </row>
    <row r="2296" customFormat="false" ht="15" hidden="false" customHeight="false" outlineLevel="0" collapsed="false">
      <c r="M2296" s="2" t="str">
        <f aca="false">IF(C2296="","",IFERROR(INDEX($S$5:$S$304,MATCH(C2296,$R$5:$R$304,0))&amp;"","?"))</f>
        <v/>
      </c>
      <c r="N2296" s="2" t="str">
        <f aca="false"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 t="str">
        <f aca="false">IF(OR(F2296="",G2296=""),"",IF(G2296&lt;='RETRATO 2027'!$K$5,"CONCLUÍDA",IF(F2296&lt;='RETRATO 2027'!$K$5,"EM ANDAMENTO","A INICIAR")))</f>
        <v/>
      </c>
    </row>
    <row r="2297" customFormat="false" ht="15" hidden="false" customHeight="false" outlineLevel="0" collapsed="false">
      <c r="M2297" s="2" t="str">
        <f aca="false">IF(C2297="","",IFERROR(INDEX($S$5:$S$304,MATCH(C2297,$R$5:$R$304,0))&amp;"","?"))</f>
        <v/>
      </c>
      <c r="N2297" s="2" t="str">
        <f aca="false"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 t="str">
        <f aca="false">IF(OR(F2297="",G2297=""),"",IF(G2297&lt;='RETRATO 2027'!$K$5,"CONCLUÍDA",IF(F2297&lt;='RETRATO 2027'!$K$5,"EM ANDAMENTO","A INICIAR")))</f>
        <v/>
      </c>
    </row>
    <row r="2298" customFormat="false" ht="15" hidden="false" customHeight="false" outlineLevel="0" collapsed="false">
      <c r="M2298" s="2" t="str">
        <f aca="false">IF(C2298="","",IFERROR(INDEX($S$5:$S$304,MATCH(C2298,$R$5:$R$304,0))&amp;"","?"))</f>
        <v/>
      </c>
      <c r="N2298" s="2" t="str">
        <f aca="false"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 t="str">
        <f aca="false">IF(OR(F2298="",G2298=""),"",IF(G2298&lt;='RETRATO 2027'!$K$5,"CONCLUÍDA",IF(F2298&lt;='RETRATO 2027'!$K$5,"EM ANDAMENTO","A INICIAR")))</f>
        <v/>
      </c>
    </row>
    <row r="2299" customFormat="false" ht="15" hidden="false" customHeight="false" outlineLevel="0" collapsed="false">
      <c r="M2299" s="2" t="str">
        <f aca="false">IF(C2299="","",IFERROR(INDEX($S$5:$S$304,MATCH(C2299,$R$5:$R$304,0))&amp;"","?"))</f>
        <v/>
      </c>
      <c r="N2299" s="2" t="str">
        <f aca="false"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 t="str">
        <f aca="false">IF(OR(F2299="",G2299=""),"",IF(G2299&lt;='RETRATO 2027'!$K$5,"CONCLUÍDA",IF(F2299&lt;='RETRATO 2027'!$K$5,"EM ANDAMENTO","A INICIAR")))</f>
        <v/>
      </c>
    </row>
    <row r="2300" customFormat="false" ht="15" hidden="false" customHeight="false" outlineLevel="0" collapsed="false">
      <c r="M2300" s="2" t="str">
        <f aca="false">IF(C2300="","",IFERROR(INDEX($S$5:$S$304,MATCH(C2300,$R$5:$R$304,0))&amp;"","?"))</f>
        <v/>
      </c>
      <c r="N2300" s="2" t="str">
        <f aca="false"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 t="str">
        <f aca="false">IF(OR(F2300="",G2300=""),"",IF(G2300&lt;='RETRATO 2027'!$K$5,"CONCLUÍDA",IF(F2300&lt;='RETRATO 2027'!$K$5,"EM ANDAMENTO","A INICIAR")))</f>
        <v/>
      </c>
    </row>
    <row r="2301" customFormat="false" ht="15" hidden="false" customHeight="false" outlineLevel="0" collapsed="false">
      <c r="M2301" s="2" t="str">
        <f aca="false">IF(C2301="","",IFERROR(INDEX($S$5:$S$304,MATCH(C2301,$R$5:$R$304,0))&amp;"","?"))</f>
        <v/>
      </c>
      <c r="N2301" s="2" t="str">
        <f aca="false"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 t="str">
        <f aca="false">IF(OR(F2301="",G2301=""),"",IF(G2301&lt;='RETRATO 2027'!$K$5,"CONCLUÍDA",IF(F2301&lt;='RETRATO 2027'!$K$5,"EM ANDAMENTO","A INICIAR")))</f>
        <v/>
      </c>
    </row>
    <row r="2302" customFormat="false" ht="15" hidden="false" customHeight="false" outlineLevel="0" collapsed="false">
      <c r="M2302" s="2" t="str">
        <f aca="false">IF(C2302="","",IFERROR(INDEX($S$5:$S$304,MATCH(C2302,$R$5:$R$304,0))&amp;"","?"))</f>
        <v/>
      </c>
      <c r="N2302" s="2" t="str">
        <f aca="false"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 t="str">
        <f aca="false">IF(OR(F2302="",G2302=""),"",IF(G2302&lt;='RETRATO 2027'!$K$5,"CONCLUÍDA",IF(F2302&lt;='RETRATO 2027'!$K$5,"EM ANDAMENTO","A INICIAR")))</f>
        <v/>
      </c>
    </row>
    <row r="2303" customFormat="false" ht="15" hidden="false" customHeight="false" outlineLevel="0" collapsed="false">
      <c r="M2303" s="2" t="str">
        <f aca="false">IF(C2303="","",IFERROR(INDEX($S$5:$S$304,MATCH(C2303,$R$5:$R$304,0))&amp;"","?"))</f>
        <v/>
      </c>
      <c r="N2303" s="2" t="str">
        <f aca="false"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 t="str">
        <f aca="false">IF(OR(F2303="",G2303=""),"",IF(G2303&lt;='RETRATO 2027'!$K$5,"CONCLUÍDA",IF(F2303&lt;='RETRATO 2027'!$K$5,"EM ANDAMENTO","A INICIAR")))</f>
        <v/>
      </c>
    </row>
    <row r="2304" customFormat="false" ht="15" hidden="false" customHeight="false" outlineLevel="0" collapsed="false">
      <c r="M2304" s="2" t="str">
        <f aca="false">IF(C2304="","",IFERROR(INDEX($S$5:$S$304,MATCH(C2304,$R$5:$R$304,0))&amp;"","?"))</f>
        <v/>
      </c>
      <c r="N2304" s="2" t="str">
        <f aca="false"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 t="str">
        <f aca="false">IF(OR(F2304="",G2304=""),"",IF(G2304&lt;='RETRATO 2027'!$K$5,"CONCLUÍDA",IF(F2304&lt;='RETRATO 2027'!$K$5,"EM ANDAMENTO","A INICIAR")))</f>
        <v/>
      </c>
    </row>
    <row r="2305" customFormat="false" ht="15" hidden="false" customHeight="false" outlineLevel="0" collapsed="false">
      <c r="M2305" s="2" t="str">
        <f aca="false">IF(C2305="","",IFERROR(INDEX($S$5:$S$304,MATCH(C2305,$R$5:$R$304,0))&amp;"","?"))</f>
        <v/>
      </c>
      <c r="N2305" s="2" t="str">
        <f aca="false"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 t="str">
        <f aca="false">IF(OR(F2305="",G2305=""),"",IF(G2305&lt;='RETRATO 2027'!$K$5,"CONCLUÍDA",IF(F2305&lt;='RETRATO 2027'!$K$5,"EM ANDAMENTO","A INICIAR")))</f>
        <v/>
      </c>
    </row>
    <row r="2306" customFormat="false" ht="15" hidden="false" customHeight="false" outlineLevel="0" collapsed="false">
      <c r="M2306" s="2" t="str">
        <f aca="false">IF(C2306="","",IFERROR(INDEX($S$5:$S$304,MATCH(C2306,$R$5:$R$304,0))&amp;"","?"))</f>
        <v/>
      </c>
      <c r="N2306" s="2" t="str">
        <f aca="false"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 t="str">
        <f aca="false">IF(OR(F2306="",G2306=""),"",IF(G2306&lt;='RETRATO 2027'!$K$5,"CONCLUÍDA",IF(F2306&lt;='RETRATO 2027'!$K$5,"EM ANDAMENTO","A INICIAR")))</f>
        <v/>
      </c>
    </row>
    <row r="2307" customFormat="false" ht="15" hidden="false" customHeight="false" outlineLevel="0" collapsed="false">
      <c r="M2307" s="2" t="str">
        <f aca="false">IF(C2307="","",IFERROR(INDEX($S$5:$S$304,MATCH(C2307,$R$5:$R$304,0))&amp;"","?"))</f>
        <v/>
      </c>
      <c r="N2307" s="2" t="str">
        <f aca="false"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 t="str">
        <f aca="false">IF(OR(F2307="",G2307=""),"",IF(G2307&lt;='RETRATO 2027'!$K$5,"CONCLUÍDA",IF(F2307&lt;='RETRATO 2027'!$K$5,"EM ANDAMENTO","A INICIAR")))</f>
        <v/>
      </c>
    </row>
    <row r="2308" customFormat="false" ht="15" hidden="false" customHeight="false" outlineLevel="0" collapsed="false">
      <c r="M2308" s="2" t="str">
        <f aca="false">IF(C2308="","",IFERROR(INDEX($S$5:$S$304,MATCH(C2308,$R$5:$R$304,0))&amp;"","?"))</f>
        <v/>
      </c>
      <c r="N2308" s="2" t="str">
        <f aca="false"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 t="str">
        <f aca="false">IF(OR(F2308="",G2308=""),"",IF(G2308&lt;='RETRATO 2027'!$K$5,"CONCLUÍDA",IF(F2308&lt;='RETRATO 2027'!$K$5,"EM ANDAMENTO","A INICIAR")))</f>
        <v/>
      </c>
    </row>
    <row r="2309" customFormat="false" ht="15" hidden="false" customHeight="false" outlineLevel="0" collapsed="false">
      <c r="M2309" s="2" t="str">
        <f aca="false">IF(C2309="","",IFERROR(INDEX($S$5:$S$304,MATCH(C2309,$R$5:$R$304,0))&amp;"","?"))</f>
        <v/>
      </c>
      <c r="N2309" s="2" t="str">
        <f aca="false"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 t="str">
        <f aca="false">IF(OR(F2309="",G2309=""),"",IF(G2309&lt;='RETRATO 2027'!$K$5,"CONCLUÍDA",IF(F2309&lt;='RETRATO 2027'!$K$5,"EM ANDAMENTO","A INICIAR")))</f>
        <v/>
      </c>
    </row>
    <row r="2310" customFormat="false" ht="15" hidden="false" customHeight="false" outlineLevel="0" collapsed="false">
      <c r="M2310" s="2" t="str">
        <f aca="false">IF(C2310="","",IFERROR(INDEX($S$5:$S$304,MATCH(C2310,$R$5:$R$304,0))&amp;"","?"))</f>
        <v/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/>
      </c>
    </row>
    <row r="2311" customFormat="false" ht="15" hidden="false" customHeight="false" outlineLevel="0" collapsed="false">
      <c r="M2311" s="2" t="str">
        <f aca="false">IF(C2311="","",IFERROR(INDEX($S$5:$S$304,MATCH(C2311,$R$5:$R$304,0))&amp;"","?"))</f>
        <v/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/>
      </c>
    </row>
    <row r="2312" customFormat="false" ht="15" hidden="false" customHeight="false" outlineLevel="0" collapsed="false">
      <c r="M2312" s="2" t="str">
        <f aca="false">IF(C2312="","",IFERROR(INDEX($S$5:$S$304,MATCH(C2312,$R$5:$R$304,0))&amp;"","?"))</f>
        <v/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/>
      </c>
    </row>
    <row r="2313" customFormat="false" ht="15" hidden="false" customHeight="false" outlineLevel="0" collapsed="false">
      <c r="M2313" s="2" t="str">
        <f aca="false">IF(C2313="","",IFERROR(INDEX($S$5:$S$304,MATCH(C2313,$R$5:$R$304,0))&amp;"","?"))</f>
        <v/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/>
      </c>
    </row>
    <row r="2314" customFormat="false" ht="15" hidden="false" customHeight="false" outlineLevel="0" collapsed="false">
      <c r="M2314" s="2" t="str">
        <f aca="false">IF(C2314="","",IFERROR(INDEX($S$5:$S$304,MATCH(C2314,$R$5:$R$304,0))&amp;"","?"))</f>
        <v/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/>
      </c>
    </row>
    <row r="2315" customFormat="false" ht="15" hidden="false" customHeight="false" outlineLevel="0" collapsed="false">
      <c r="M2315" s="2" t="str">
        <f aca="false">IF(C2315="","",IFERROR(INDEX($S$5:$S$304,MATCH(C2315,$R$5:$R$304,0))&amp;"","?"))</f>
        <v/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/>
      </c>
    </row>
    <row r="2316" customFormat="false" ht="15" hidden="false" customHeight="false" outlineLevel="0" collapsed="false">
      <c r="M2316" s="2" t="str">
        <f aca="false">IF(C2316="","",IFERROR(INDEX($S$5:$S$304,MATCH(C2316,$R$5:$R$304,0))&amp;"","?"))</f>
        <v/>
      </c>
      <c r="N2316" s="2" t="str">
        <f aca="false"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 t="str">
        <f aca="false">IF(OR(F2316="",G2316=""),"",IF(G2316&lt;='RETRATO 2027'!$K$5,"CONCLUÍDA",IF(F2316&lt;='RETRATO 2027'!$K$5,"EM ANDAMENTO","A INICIAR")))</f>
        <v/>
      </c>
    </row>
    <row r="2317" customFormat="false" ht="15" hidden="false" customHeight="false" outlineLevel="0" collapsed="false">
      <c r="M2317" s="2" t="str">
        <f aca="false">IF(C2317="","",IFERROR(INDEX($S$5:$S$304,MATCH(C2317,$R$5:$R$304,0))&amp;"","?"))</f>
        <v/>
      </c>
      <c r="N2317" s="2" t="str">
        <f aca="false"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 t="str">
        <f aca="false">IF(OR(F2317="",G2317=""),"",IF(G2317&lt;='RETRATO 2027'!$K$5,"CONCLUÍDA",IF(F2317&lt;='RETRATO 2027'!$K$5,"EM ANDAMENTO","A INICIAR")))</f>
        <v/>
      </c>
    </row>
    <row r="2318" customFormat="false" ht="15" hidden="false" customHeight="false" outlineLevel="0" collapsed="false">
      <c r="M2318" s="2" t="str">
        <f aca="false">IF(C2318="","",IFERROR(INDEX($S$5:$S$304,MATCH(C2318,$R$5:$R$304,0))&amp;"","?"))</f>
        <v/>
      </c>
      <c r="N2318" s="2" t="str">
        <f aca="false"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 t="str">
        <f aca="false">IF(OR(F2318="",G2318=""),"",IF(G2318&lt;='RETRATO 2027'!$K$5,"CONCLUÍDA",IF(F2318&lt;='RETRATO 2027'!$K$5,"EM ANDAMENTO","A INICIAR")))</f>
        <v/>
      </c>
    </row>
    <row r="2319" customFormat="false" ht="15" hidden="false" customHeight="false" outlineLevel="0" collapsed="false">
      <c r="M2319" s="2" t="str">
        <f aca="false">IF(C2319="","",IFERROR(INDEX($S$5:$S$304,MATCH(C2319,$R$5:$R$304,0))&amp;"","?"))</f>
        <v/>
      </c>
      <c r="N2319" s="2" t="str">
        <f aca="false"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 t="str">
        <f aca="false">IF(OR(F2319="",G2319=""),"",IF(G2319&lt;='RETRATO 2027'!$K$5,"CONCLUÍDA",IF(F2319&lt;='RETRATO 2027'!$K$5,"EM ANDAMENTO","A INICIAR")))</f>
        <v/>
      </c>
    </row>
    <row r="2320" customFormat="false" ht="15" hidden="false" customHeight="false" outlineLevel="0" collapsed="false">
      <c r="M2320" s="2" t="str">
        <f aca="false">IF(C2320="","",IFERROR(INDEX($S$5:$S$304,MATCH(C2320,$R$5:$R$304,0))&amp;"","?"))</f>
        <v/>
      </c>
      <c r="N2320" s="2" t="str">
        <f aca="false"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 t="str">
        <f aca="false">IF(OR(F2320="",G2320=""),"",IF(G2320&lt;='RETRATO 2027'!$K$5,"CONCLUÍDA",IF(F2320&lt;='RETRATO 2027'!$K$5,"EM ANDAMENTO","A INICIAR")))</f>
        <v/>
      </c>
    </row>
    <row r="2321" customFormat="false" ht="15" hidden="false" customHeight="false" outlineLevel="0" collapsed="false">
      <c r="M2321" s="2" t="str">
        <f aca="false">IF(C2321="","",IFERROR(INDEX($S$5:$S$304,MATCH(C2321,$R$5:$R$304,0))&amp;"","?"))</f>
        <v/>
      </c>
      <c r="N2321" s="2" t="str">
        <f aca="false"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 t="str">
        <f aca="false">IF(OR(F2321="",G2321=""),"",IF(G2321&lt;='RETRATO 2027'!$K$5,"CONCLUÍDA",IF(F2321&lt;='RETRATO 2027'!$K$5,"EM ANDAMENTO","A INICIAR")))</f>
        <v/>
      </c>
    </row>
    <row r="2322" customFormat="false" ht="15" hidden="false" customHeight="false" outlineLevel="0" collapsed="false">
      <c r="M2322" s="2" t="str">
        <f aca="false">IF(C2322="","",IFERROR(INDEX($S$5:$S$304,MATCH(C2322,$R$5:$R$304,0))&amp;"","?"))</f>
        <v/>
      </c>
      <c r="N2322" s="2" t="str">
        <f aca="false"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 t="str">
        <f aca="false">IF(OR(F2322="",G2322=""),"",IF(G2322&lt;='RETRATO 2027'!$K$5,"CONCLUÍDA",IF(F2322&lt;='RETRATO 2027'!$K$5,"EM ANDAMENTO","A INICIAR")))</f>
        <v/>
      </c>
    </row>
    <row r="2323" customFormat="false" ht="15" hidden="false" customHeight="false" outlineLevel="0" collapsed="false">
      <c r="M2323" s="2" t="str">
        <f aca="false">IF(C2323="","",IFERROR(INDEX($S$5:$S$304,MATCH(C2323,$R$5:$R$304,0))&amp;"","?"))</f>
        <v/>
      </c>
      <c r="N2323" s="2" t="str">
        <f aca="false"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 t="str">
        <f aca="false">IF(OR(F2323="",G2323=""),"",IF(G2323&lt;='RETRATO 2027'!$K$5,"CONCLUÍDA",IF(F2323&lt;='RETRATO 2027'!$K$5,"EM ANDAMENTO","A INICIAR")))</f>
        <v/>
      </c>
    </row>
    <row r="2324" customFormat="false" ht="15" hidden="false" customHeight="false" outlineLevel="0" collapsed="false">
      <c r="M2324" s="2" t="str">
        <f aca="false">IF(C2324="","",IFERROR(INDEX($S$5:$S$304,MATCH(C2324,$R$5:$R$304,0))&amp;"","?"))</f>
        <v/>
      </c>
      <c r="N2324" s="2" t="str">
        <f aca="false"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 t="str">
        <f aca="false">IF(OR(F2324="",G2324=""),"",IF(G2324&lt;='RETRATO 2027'!$K$5,"CONCLUÍDA",IF(F2324&lt;='RETRATO 2027'!$K$5,"EM ANDAMENTO","A INICIAR")))</f>
        <v/>
      </c>
    </row>
    <row r="2325" customFormat="false" ht="15" hidden="false" customHeight="false" outlineLevel="0" collapsed="false">
      <c r="M2325" s="2" t="str">
        <f aca="false">IF(C2325="","",IFERROR(INDEX($S$5:$S$304,MATCH(C2325,$R$5:$R$304,0))&amp;"","?"))</f>
        <v/>
      </c>
      <c r="N2325" s="2" t="str">
        <f aca="false"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 t="str">
        <f aca="false">IF(OR(F2325="",G2325=""),"",IF(G2325&lt;='RETRATO 2027'!$K$5,"CONCLUÍDA",IF(F2325&lt;='RETRATO 2027'!$K$5,"EM ANDAMENTO","A INICIAR")))</f>
        <v/>
      </c>
    </row>
    <row r="2326" customFormat="false" ht="15" hidden="false" customHeight="false" outlineLevel="0" collapsed="false">
      <c r="M2326" s="2" t="str">
        <f aca="false">IF(C2326="","",IFERROR(INDEX($S$5:$S$304,MATCH(C2326,$R$5:$R$304,0))&amp;"","?"))</f>
        <v/>
      </c>
      <c r="N2326" s="2" t="str">
        <f aca="false"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 t="str">
        <f aca="false">IF(OR(F2326="",G2326=""),"",IF(G2326&lt;='RETRATO 2027'!$K$5,"CONCLUÍDA",IF(F2326&lt;='RETRATO 2027'!$K$5,"EM ANDAMENTO","A INICIAR")))</f>
        <v/>
      </c>
    </row>
    <row r="2327" customFormat="false" ht="15" hidden="false" customHeight="false" outlineLevel="0" collapsed="false">
      <c r="M2327" s="2" t="str">
        <f aca="false">IF(C2327="","",IFERROR(INDEX($S$5:$S$304,MATCH(C2327,$R$5:$R$304,0))&amp;"","?"))</f>
        <v/>
      </c>
      <c r="N2327" s="2" t="str">
        <f aca="false"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 t="str">
        <f aca="false">IF(OR(F2327="",G2327=""),"",IF(G2327&lt;='RETRATO 2027'!$K$5,"CONCLUÍDA",IF(F2327&lt;='RETRATO 2027'!$K$5,"EM ANDAMENTO","A INICIAR")))</f>
        <v/>
      </c>
    </row>
    <row r="2328" customFormat="false" ht="15" hidden="false" customHeight="false" outlineLevel="0" collapsed="false">
      <c r="M2328" s="2" t="str">
        <f aca="false">IF(C2328="","",IFERROR(INDEX($S$5:$S$304,MATCH(C2328,$R$5:$R$304,0))&amp;"","?"))</f>
        <v/>
      </c>
      <c r="N2328" s="2" t="str">
        <f aca="false"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 t="str">
        <f aca="false">IF(OR(F2328="",G2328=""),"",IF(G2328&lt;='RETRATO 2027'!$K$5,"CONCLUÍDA",IF(F2328&lt;='RETRATO 2027'!$K$5,"EM ANDAMENTO","A INICIAR")))</f>
        <v/>
      </c>
    </row>
    <row r="2329" customFormat="false" ht="15" hidden="false" customHeight="false" outlineLevel="0" collapsed="false">
      <c r="M2329" s="2" t="str">
        <f aca="false">IF(C2329="","",IFERROR(INDEX($S$5:$S$304,MATCH(C2329,$R$5:$R$304,0))&amp;"","?"))</f>
        <v/>
      </c>
      <c r="N2329" s="2" t="str">
        <f aca="false"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 t="str">
        <f aca="false">IF(OR(F2329="",G2329=""),"",IF(G2329&lt;='RETRATO 2027'!$K$5,"CONCLUÍDA",IF(F2329&lt;='RETRATO 2027'!$K$5,"EM ANDAMENTO","A INICIAR")))</f>
        <v/>
      </c>
    </row>
    <row r="2330" customFormat="false" ht="15" hidden="false" customHeight="false" outlineLevel="0" collapsed="false">
      <c r="M2330" s="2" t="str">
        <f aca="false">IF(C2330="","",IFERROR(INDEX($S$5:$S$304,MATCH(C2330,$R$5:$R$304,0))&amp;"","?"))</f>
        <v/>
      </c>
      <c r="N2330" s="2" t="str">
        <f aca="false"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 t="str">
        <f aca="false">IF(OR(F2330="",G2330=""),"",IF(G2330&lt;='RETRATO 2027'!$K$5,"CONCLUÍDA",IF(F2330&lt;='RETRATO 2027'!$K$5,"EM ANDAMENTO","A INICIAR")))</f>
        <v/>
      </c>
    </row>
    <row r="2331" customFormat="false" ht="15" hidden="false" customHeight="false" outlineLevel="0" collapsed="false">
      <c r="M2331" s="2" t="str">
        <f aca="false">IF(C2331="","",IFERROR(INDEX($S$5:$S$304,MATCH(C2331,$R$5:$R$304,0))&amp;"","?"))</f>
        <v/>
      </c>
      <c r="N2331" s="2" t="str">
        <f aca="false"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 t="str">
        <f aca="false">IF(OR(F2331="",G2331=""),"",IF(G2331&lt;='RETRATO 2027'!$K$5,"CONCLUÍDA",IF(F2331&lt;='RETRATO 2027'!$K$5,"EM ANDAMENTO","A INICIAR")))</f>
        <v/>
      </c>
    </row>
    <row r="2332" customFormat="false" ht="15" hidden="false" customHeight="false" outlineLevel="0" collapsed="false">
      <c r="M2332" s="2" t="str">
        <f aca="false">IF(C2332="","",IFERROR(INDEX($S$5:$S$304,MATCH(C2332,$R$5:$R$304,0))&amp;"","?"))</f>
        <v/>
      </c>
      <c r="N2332" s="2" t="str">
        <f aca="false"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 t="str">
        <f aca="false">IF(OR(F2332="",G2332=""),"",IF(G2332&lt;='RETRATO 2027'!$K$5,"CONCLUÍDA",IF(F2332&lt;='RETRATO 2027'!$K$5,"EM ANDAMENTO","A INICIAR")))</f>
        <v/>
      </c>
    </row>
    <row r="2333" customFormat="false" ht="15" hidden="false" customHeight="false" outlineLevel="0" collapsed="false">
      <c r="M2333" s="2" t="str">
        <f aca="false">IF(C2333="","",IFERROR(INDEX($S$5:$S$304,MATCH(C2333,$R$5:$R$304,0))&amp;"","?"))</f>
        <v/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/>
      </c>
    </row>
    <row r="2334" customFormat="false" ht="15" hidden="false" customHeight="false" outlineLevel="0" collapsed="false">
      <c r="M2334" s="2" t="str">
        <f aca="false">IF(C2334="","",IFERROR(INDEX($S$5:$S$304,MATCH(C2334,$R$5:$R$304,0))&amp;"","?"))</f>
        <v/>
      </c>
      <c r="N2334" s="2" t="str">
        <f aca="false"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 t="str">
        <f aca="false">IF(OR(F2334="",G2334=""),"",IF(G2334&lt;='RETRATO 2027'!$K$5,"CONCLUÍDA",IF(F2334&lt;='RETRATO 2027'!$K$5,"EM ANDAMENTO","A INICIAR")))</f>
        <v/>
      </c>
    </row>
    <row r="2335" customFormat="false" ht="15" hidden="false" customHeight="false" outlineLevel="0" collapsed="false">
      <c r="M2335" s="2" t="str">
        <f aca="false">IF(C2335="","",IFERROR(INDEX($S$5:$S$304,MATCH(C2335,$R$5:$R$304,0))&amp;"","?"))</f>
        <v/>
      </c>
      <c r="N2335" s="2" t="str">
        <f aca="false"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 t="str">
        <f aca="false">IF(OR(F2335="",G2335=""),"",IF(G2335&lt;='RETRATO 2027'!$K$5,"CONCLUÍDA",IF(F2335&lt;='RETRATO 2027'!$K$5,"EM ANDAMENTO","A INICIAR")))</f>
        <v/>
      </c>
    </row>
    <row r="2336" customFormat="false" ht="15" hidden="false" customHeight="false" outlineLevel="0" collapsed="false">
      <c r="M2336" s="2" t="str">
        <f aca="false">IF(C2336="","",IFERROR(INDEX($S$5:$S$304,MATCH(C2336,$R$5:$R$304,0))&amp;"","?"))</f>
        <v/>
      </c>
      <c r="N2336" s="2" t="str">
        <f aca="false"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 t="str">
        <f aca="false">IF(OR(F2336="",G2336=""),"",IF(G2336&lt;='RETRATO 2027'!$K$5,"CONCLUÍDA",IF(F2336&lt;='RETRATO 2027'!$K$5,"EM ANDAMENTO","A INICIAR")))</f>
        <v/>
      </c>
    </row>
    <row r="2337" customFormat="false" ht="15" hidden="false" customHeight="false" outlineLevel="0" collapsed="false">
      <c r="M2337" s="2" t="str">
        <f aca="false">IF(C2337="","",IFERROR(INDEX($S$5:$S$304,MATCH(C2337,$R$5:$R$304,0))&amp;"","?"))</f>
        <v/>
      </c>
      <c r="N2337" s="2" t="str">
        <f aca="false"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 t="str">
        <f aca="false">IF(OR(F2337="",G2337=""),"",IF(G2337&lt;='RETRATO 2027'!$K$5,"CONCLUÍDA",IF(F2337&lt;='RETRATO 2027'!$K$5,"EM ANDAMENTO","A INICIAR")))</f>
        <v/>
      </c>
    </row>
    <row r="2338" customFormat="false" ht="15" hidden="false" customHeight="false" outlineLevel="0" collapsed="false">
      <c r="M2338" s="2" t="str">
        <f aca="false">IF(C2338="","",IFERROR(INDEX($S$5:$S$304,MATCH(C2338,$R$5:$R$304,0))&amp;"","?"))</f>
        <v/>
      </c>
      <c r="N2338" s="2" t="str">
        <f aca="false"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 t="str">
        <f aca="false">IF(OR(F2338="",G2338=""),"",IF(G2338&lt;='RETRATO 2027'!$K$5,"CONCLUÍDA",IF(F2338&lt;='RETRATO 2027'!$K$5,"EM ANDAMENTO","A INICIAR")))</f>
        <v/>
      </c>
    </row>
    <row r="2339" customFormat="false" ht="15" hidden="false" customHeight="false" outlineLevel="0" collapsed="false">
      <c r="M2339" s="2" t="str">
        <f aca="false">IF(C2339="","",IFERROR(INDEX($S$5:$S$304,MATCH(C2339,$R$5:$R$304,0))&amp;"","?"))</f>
        <v/>
      </c>
      <c r="N2339" s="2" t="str">
        <f aca="false"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 t="str">
        <f aca="false">IF(OR(F2339="",G2339=""),"",IF(G2339&lt;='RETRATO 2027'!$K$5,"CONCLUÍDA",IF(F2339&lt;='RETRATO 2027'!$K$5,"EM ANDAMENTO","A INICIAR")))</f>
        <v/>
      </c>
    </row>
    <row r="2340" customFormat="false" ht="15" hidden="false" customHeight="false" outlineLevel="0" collapsed="false">
      <c r="M2340" s="2" t="str">
        <f aca="false">IF(C2340="","",IFERROR(INDEX($S$5:$S$304,MATCH(C2340,$R$5:$R$304,0))&amp;"","?"))</f>
        <v/>
      </c>
      <c r="N2340" s="2" t="str">
        <f aca="false"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 t="str">
        <f aca="false">IF(OR(F2340="",G2340=""),"",IF(G2340&lt;='RETRATO 2027'!$K$5,"CONCLUÍDA",IF(F2340&lt;='RETRATO 2027'!$K$5,"EM ANDAMENTO","A INICIAR")))</f>
        <v/>
      </c>
    </row>
    <row r="2341" customFormat="false" ht="15" hidden="false" customHeight="false" outlineLevel="0" collapsed="false">
      <c r="M2341" s="2" t="str">
        <f aca="false">IF(C2341="","",IFERROR(INDEX($S$5:$S$304,MATCH(C2341,$R$5:$R$304,0))&amp;"","?"))</f>
        <v/>
      </c>
      <c r="N2341" s="2" t="str">
        <f aca="false"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 t="str">
        <f aca="false">IF(OR(F2341="",G2341=""),"",IF(G2341&lt;='RETRATO 2027'!$K$5,"CONCLUÍDA",IF(F2341&lt;='RETRATO 2027'!$K$5,"EM ANDAMENTO","A INICIAR")))</f>
        <v/>
      </c>
    </row>
    <row r="2342" customFormat="false" ht="15" hidden="false" customHeight="false" outlineLevel="0" collapsed="false">
      <c r="M2342" s="2" t="str">
        <f aca="false">IF(C2342="","",IFERROR(INDEX($S$5:$S$304,MATCH(C2342,$R$5:$R$304,0))&amp;"","?"))</f>
        <v/>
      </c>
      <c r="N2342" s="2" t="str">
        <f aca="false"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 t="str">
        <f aca="false">IF(OR(F2342="",G2342=""),"",IF(G2342&lt;='RETRATO 2027'!$K$5,"CONCLUÍDA",IF(F2342&lt;='RETRATO 2027'!$K$5,"EM ANDAMENTO","A INICIAR")))</f>
        <v/>
      </c>
    </row>
    <row r="2343" customFormat="false" ht="15" hidden="false" customHeight="false" outlineLevel="0" collapsed="false">
      <c r="M2343" s="2" t="str">
        <f aca="false">IF(C2343="","",IFERROR(INDEX($S$5:$S$304,MATCH(C2343,$R$5:$R$304,0))&amp;"","?"))</f>
        <v/>
      </c>
      <c r="N2343" s="2" t="str">
        <f aca="false"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 t="str">
        <f aca="false">IF(OR(F2343="",G2343=""),"",IF(G2343&lt;='RETRATO 2027'!$K$5,"CONCLUÍDA",IF(F2343&lt;='RETRATO 2027'!$K$5,"EM ANDAMENTO","A INICIAR")))</f>
        <v/>
      </c>
    </row>
    <row r="2344" customFormat="false" ht="15" hidden="false" customHeight="false" outlineLevel="0" collapsed="false">
      <c r="M2344" s="2" t="str">
        <f aca="false">IF(C2344="","",IFERROR(INDEX($S$5:$S$304,MATCH(C2344,$R$5:$R$304,0))&amp;"","?"))</f>
        <v/>
      </c>
      <c r="N2344" s="2" t="str">
        <f aca="false"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 t="str">
        <f aca="false">IF(OR(F2344="",G2344=""),"",IF(G2344&lt;='RETRATO 2027'!$K$5,"CONCLUÍDA",IF(F2344&lt;='RETRATO 2027'!$K$5,"EM ANDAMENTO","A INICIAR")))</f>
        <v/>
      </c>
    </row>
    <row r="2345" customFormat="false" ht="15" hidden="false" customHeight="false" outlineLevel="0" collapsed="false">
      <c r="M2345" s="2" t="str">
        <f aca="false">IF(C2345="","",IFERROR(INDEX($S$5:$S$304,MATCH(C2345,$R$5:$R$304,0))&amp;"","?"))</f>
        <v/>
      </c>
      <c r="N2345" s="2" t="str">
        <f aca="false"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 t="str">
        <f aca="false">IF(OR(F2345="",G2345=""),"",IF(G2345&lt;='RETRATO 2027'!$K$5,"CONCLUÍDA",IF(F2345&lt;='RETRATO 2027'!$K$5,"EM ANDAMENTO","A INICIAR")))</f>
        <v/>
      </c>
    </row>
    <row r="2346" customFormat="false" ht="15" hidden="false" customHeight="false" outlineLevel="0" collapsed="false">
      <c r="M2346" s="2" t="str">
        <f aca="false">IF(C2346="","",IFERROR(INDEX($S$5:$S$304,MATCH(C2346,$R$5:$R$304,0))&amp;"","?"))</f>
        <v/>
      </c>
      <c r="N2346" s="2" t="str">
        <f aca="false"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 t="str">
        <f aca="false">IF(OR(F2346="",G2346=""),"",IF(G2346&lt;='RETRATO 2027'!$K$5,"CONCLUÍDA",IF(F2346&lt;='RETRATO 2027'!$K$5,"EM ANDAMENTO","A INICIAR")))</f>
        <v/>
      </c>
    </row>
    <row r="2347" customFormat="false" ht="15" hidden="false" customHeight="false" outlineLevel="0" collapsed="false">
      <c r="M2347" s="2" t="str">
        <f aca="false">IF(C2347="","",IFERROR(INDEX($S$5:$S$304,MATCH(C2347,$R$5:$R$304,0))&amp;"","?"))</f>
        <v/>
      </c>
      <c r="N2347" s="2" t="str">
        <f aca="false"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 t="str">
        <f aca="false">IF(OR(F2347="",G2347=""),"",IF(G2347&lt;='RETRATO 2027'!$K$5,"CONCLUÍDA",IF(F2347&lt;='RETRATO 2027'!$K$5,"EM ANDAMENTO","A INICIAR")))</f>
        <v/>
      </c>
    </row>
    <row r="2348" customFormat="false" ht="15" hidden="false" customHeight="false" outlineLevel="0" collapsed="false">
      <c r="M2348" s="2" t="str">
        <f aca="false">IF(C2348="","",IFERROR(INDEX($S$5:$S$304,MATCH(C2348,$R$5:$R$304,0))&amp;"","?"))</f>
        <v/>
      </c>
      <c r="N2348" s="2" t="str">
        <f aca="false"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 t="str">
        <f aca="false">IF(OR(F2348="",G2348=""),"",IF(G2348&lt;='RETRATO 2027'!$K$5,"CONCLUÍDA",IF(F2348&lt;='RETRATO 2027'!$K$5,"EM ANDAMENTO","A INICIAR")))</f>
        <v/>
      </c>
    </row>
    <row r="2349" customFormat="false" ht="15" hidden="false" customHeight="false" outlineLevel="0" collapsed="false">
      <c r="M2349" s="2" t="str">
        <f aca="false">IF(C2349="","",IFERROR(INDEX($S$5:$S$304,MATCH(C2349,$R$5:$R$304,0))&amp;"","?"))</f>
        <v/>
      </c>
      <c r="N2349" s="2" t="str">
        <f aca="false"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 t="str">
        <f aca="false">IF(OR(F2349="",G2349=""),"",IF(G2349&lt;='RETRATO 2027'!$K$5,"CONCLUÍDA",IF(F2349&lt;='RETRATO 2027'!$K$5,"EM ANDAMENTO","A INICIAR")))</f>
        <v/>
      </c>
    </row>
    <row r="2350" customFormat="false" ht="15" hidden="false" customHeight="false" outlineLevel="0" collapsed="false">
      <c r="M2350" s="2" t="str">
        <f aca="false">IF(C2350="","",IFERROR(INDEX($S$5:$S$304,MATCH(C2350,$R$5:$R$304,0))&amp;"","?"))</f>
        <v/>
      </c>
      <c r="N2350" s="2" t="str">
        <f aca="false"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 t="str">
        <f aca="false">IF(OR(F2350="",G2350=""),"",IF(G2350&lt;='RETRATO 2027'!$K$5,"CONCLUÍDA",IF(F2350&lt;='RETRATO 2027'!$K$5,"EM ANDAMENTO","A INICIAR")))</f>
        <v/>
      </c>
    </row>
    <row r="2351" customFormat="false" ht="15" hidden="false" customHeight="false" outlineLevel="0" collapsed="false">
      <c r="M2351" s="2" t="str">
        <f aca="false">IF(C2351="","",IFERROR(INDEX($S$5:$S$304,MATCH(C2351,$R$5:$R$304,0))&amp;"","?"))</f>
        <v/>
      </c>
      <c r="N2351" s="2" t="str">
        <f aca="false"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 t="str">
        <f aca="false">IF(OR(F2351="",G2351=""),"",IF(G2351&lt;='RETRATO 2027'!$K$5,"CONCLUÍDA",IF(F2351&lt;='RETRATO 2027'!$K$5,"EM ANDAMENTO","A INICIAR")))</f>
        <v/>
      </c>
    </row>
    <row r="2352" customFormat="false" ht="15" hidden="false" customHeight="false" outlineLevel="0" collapsed="false">
      <c r="M2352" s="2" t="str">
        <f aca="false">IF(C2352="","",IFERROR(INDEX($S$5:$S$304,MATCH(C2352,$R$5:$R$304,0))&amp;"","?"))</f>
        <v/>
      </c>
      <c r="N2352" s="2" t="str">
        <f aca="false"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 t="str">
        <f aca="false">IF(OR(F2352="",G2352=""),"",IF(G2352&lt;='RETRATO 2027'!$K$5,"CONCLUÍDA",IF(F2352&lt;='RETRATO 2027'!$K$5,"EM ANDAMENTO","A INICIAR")))</f>
        <v/>
      </c>
    </row>
    <row r="2353" customFormat="false" ht="15" hidden="false" customHeight="false" outlineLevel="0" collapsed="false">
      <c r="M2353" s="2" t="str">
        <f aca="false">IF(C2353="","",IFERROR(INDEX($S$5:$S$304,MATCH(C2353,$R$5:$R$304,0))&amp;"","?"))</f>
        <v/>
      </c>
      <c r="N2353" s="2" t="str">
        <f aca="false"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 t="str">
        <f aca="false">IF(OR(F2353="",G2353=""),"",IF(G2353&lt;='RETRATO 2027'!$K$5,"CONCLUÍDA",IF(F2353&lt;='RETRATO 2027'!$K$5,"EM ANDAMENTO","A INICIAR")))</f>
        <v/>
      </c>
    </row>
    <row r="2354" customFormat="false" ht="15" hidden="false" customHeight="false" outlineLevel="0" collapsed="false">
      <c r="M2354" s="2" t="str">
        <f aca="false">IF(C2354="","",IFERROR(INDEX($S$5:$S$304,MATCH(C2354,$R$5:$R$304,0))&amp;"","?"))</f>
        <v/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/>
      </c>
    </row>
    <row r="2355" customFormat="false" ht="15" hidden="false" customHeight="false" outlineLevel="0" collapsed="false">
      <c r="M2355" s="2" t="str">
        <f aca="false">IF(C2355="","",IFERROR(INDEX($S$5:$S$304,MATCH(C2355,$R$5:$R$304,0))&amp;"","?"))</f>
        <v/>
      </c>
      <c r="N2355" s="2" t="str">
        <f aca="false"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 t="str">
        <f aca="false">IF(OR(F2355="",G2355=""),"",IF(G2355&lt;='RETRATO 2027'!$K$5,"CONCLUÍDA",IF(F2355&lt;='RETRATO 2027'!$K$5,"EM ANDAMENTO","A INICIAR")))</f>
        <v/>
      </c>
    </row>
    <row r="2356" customFormat="false" ht="15" hidden="false" customHeight="false" outlineLevel="0" collapsed="false">
      <c r="M2356" s="2" t="str">
        <f aca="false">IF(C2356="","",IFERROR(INDEX($S$5:$S$304,MATCH(C2356,$R$5:$R$304,0))&amp;"","?"))</f>
        <v/>
      </c>
      <c r="N2356" s="2" t="str">
        <f aca="false"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 t="str">
        <f aca="false">IF(OR(F2356="",G2356=""),"",IF(G2356&lt;='RETRATO 2027'!$K$5,"CONCLUÍDA",IF(F2356&lt;='RETRATO 2027'!$K$5,"EM ANDAMENTO","A INICIAR")))</f>
        <v/>
      </c>
    </row>
    <row r="2357" customFormat="false" ht="15" hidden="false" customHeight="false" outlineLevel="0" collapsed="false">
      <c r="M2357" s="2" t="str">
        <f aca="false">IF(C2357="","",IFERROR(INDEX($S$5:$S$304,MATCH(C2357,$R$5:$R$304,0))&amp;"","?"))</f>
        <v/>
      </c>
      <c r="N2357" s="2" t="str">
        <f aca="false"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 t="str">
        <f aca="false">IF(OR(F2357="",G2357=""),"",IF(G2357&lt;='RETRATO 2027'!$K$5,"CONCLUÍDA",IF(F2357&lt;='RETRATO 2027'!$K$5,"EM ANDAMENTO","A INICIAR")))</f>
        <v/>
      </c>
    </row>
    <row r="2358" customFormat="false" ht="15" hidden="false" customHeight="false" outlineLevel="0" collapsed="false">
      <c r="M2358" s="2" t="str">
        <f aca="false">IF(C2358="","",IFERROR(INDEX($S$5:$S$304,MATCH(C2358,$R$5:$R$304,0))&amp;"","?"))</f>
        <v/>
      </c>
      <c r="N2358" s="2" t="str">
        <f aca="false"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 t="str">
        <f aca="false">IF(OR(F2358="",G2358=""),"",IF(G2358&lt;='RETRATO 2027'!$K$5,"CONCLUÍDA",IF(F2358&lt;='RETRATO 2027'!$K$5,"EM ANDAMENTO","A INICIAR")))</f>
        <v/>
      </c>
    </row>
    <row r="2359" customFormat="false" ht="15" hidden="false" customHeight="false" outlineLevel="0" collapsed="false">
      <c r="M2359" s="2" t="str">
        <f aca="false">IF(C2359="","",IFERROR(INDEX($S$5:$S$304,MATCH(C2359,$R$5:$R$304,0))&amp;"","?"))</f>
        <v/>
      </c>
      <c r="N2359" s="2" t="str">
        <f aca="false"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 t="str">
        <f aca="false">IF(OR(F2359="",G2359=""),"",IF(G2359&lt;='RETRATO 2027'!$K$5,"CONCLUÍDA",IF(F2359&lt;='RETRATO 2027'!$K$5,"EM ANDAMENTO","A INICIAR")))</f>
        <v/>
      </c>
    </row>
    <row r="2360" customFormat="false" ht="15" hidden="false" customHeight="false" outlineLevel="0" collapsed="false">
      <c r="M2360" s="2" t="str">
        <f aca="false">IF(C2360="","",IFERROR(INDEX($S$5:$S$304,MATCH(C2360,$R$5:$R$304,0))&amp;"","?"))</f>
        <v/>
      </c>
      <c r="N2360" s="2" t="str">
        <f aca="false"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 t="str">
        <f aca="false">IF(OR(F2360="",G2360=""),"",IF(G2360&lt;='RETRATO 2027'!$K$5,"CONCLUÍDA",IF(F2360&lt;='RETRATO 2027'!$K$5,"EM ANDAMENTO","A INICIAR")))</f>
        <v/>
      </c>
    </row>
    <row r="2361" customFormat="false" ht="15" hidden="false" customHeight="false" outlineLevel="0" collapsed="false">
      <c r="M2361" s="2" t="str">
        <f aca="false">IF(C2361="","",IFERROR(INDEX($S$5:$S$304,MATCH(C2361,$R$5:$R$304,0))&amp;"","?"))</f>
        <v/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/>
      </c>
    </row>
    <row r="2362" customFormat="false" ht="15" hidden="false" customHeight="false" outlineLevel="0" collapsed="false">
      <c r="M2362" s="2" t="str">
        <f aca="false">IF(C2362="","",IFERROR(INDEX($S$5:$S$304,MATCH(C2362,$R$5:$R$304,0))&amp;"","?"))</f>
        <v/>
      </c>
      <c r="N2362" s="2" t="str">
        <f aca="false"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 t="str">
        <f aca="false">IF(OR(F2362="",G2362=""),"",IF(G2362&lt;='RETRATO 2027'!$K$5,"CONCLUÍDA",IF(F2362&lt;='RETRATO 2027'!$K$5,"EM ANDAMENTO","A INICIAR")))</f>
        <v/>
      </c>
    </row>
    <row r="2363" customFormat="false" ht="15" hidden="false" customHeight="false" outlineLevel="0" collapsed="false">
      <c r="M2363" s="2" t="str">
        <f aca="false">IF(C2363="","",IFERROR(INDEX($S$5:$S$304,MATCH(C2363,$R$5:$R$304,0))&amp;"","?"))</f>
        <v/>
      </c>
      <c r="N2363" s="2" t="str">
        <f aca="false"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 t="str">
        <f aca="false">IF(OR(F2363="",G2363=""),"",IF(G2363&lt;='RETRATO 2027'!$K$5,"CONCLUÍDA",IF(F2363&lt;='RETRATO 2027'!$K$5,"EM ANDAMENTO","A INICIAR")))</f>
        <v/>
      </c>
    </row>
    <row r="2364" customFormat="false" ht="15" hidden="false" customHeight="false" outlineLevel="0" collapsed="false">
      <c r="M2364" s="2" t="str">
        <f aca="false">IF(C2364="","",IFERROR(INDEX($S$5:$S$304,MATCH(C2364,$R$5:$R$304,0))&amp;"","?"))</f>
        <v/>
      </c>
      <c r="N2364" s="2" t="str">
        <f aca="false"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 t="str">
        <f aca="false">IF(OR(F2364="",G2364=""),"",IF(G2364&lt;='RETRATO 2027'!$K$5,"CONCLUÍDA",IF(F2364&lt;='RETRATO 2027'!$K$5,"EM ANDAMENTO","A INICIAR")))</f>
        <v/>
      </c>
    </row>
    <row r="2365" customFormat="false" ht="15" hidden="false" customHeight="false" outlineLevel="0" collapsed="false">
      <c r="M2365" s="2" t="str">
        <f aca="false">IF(C2365="","",IFERROR(INDEX($S$5:$S$304,MATCH(C2365,$R$5:$R$304,0))&amp;"","?"))</f>
        <v/>
      </c>
      <c r="N2365" s="2" t="str">
        <f aca="false"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 t="str">
        <f aca="false">IF(OR(F2365="",G2365=""),"",IF(G2365&lt;='RETRATO 2027'!$K$5,"CONCLUÍDA",IF(F2365&lt;='RETRATO 2027'!$K$5,"EM ANDAMENTO","A INICIAR")))</f>
        <v/>
      </c>
    </row>
    <row r="2366" customFormat="false" ht="15" hidden="false" customHeight="false" outlineLevel="0" collapsed="false">
      <c r="M2366" s="2" t="str">
        <f aca="false">IF(C2366="","",IFERROR(INDEX($S$5:$S$304,MATCH(C2366,$R$5:$R$304,0))&amp;"","?"))</f>
        <v/>
      </c>
      <c r="N2366" s="2" t="str">
        <f aca="false"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 t="str">
        <f aca="false">IF(OR(F2366="",G2366=""),"",IF(G2366&lt;='RETRATO 2027'!$K$5,"CONCLUÍDA",IF(F2366&lt;='RETRATO 2027'!$K$5,"EM ANDAMENTO","A INICIAR")))</f>
        <v/>
      </c>
    </row>
    <row r="2367" customFormat="false" ht="15" hidden="false" customHeight="false" outlineLevel="0" collapsed="false">
      <c r="M2367" s="2" t="str">
        <f aca="false">IF(C2367="","",IFERROR(INDEX($S$5:$S$304,MATCH(C2367,$R$5:$R$304,0))&amp;"","?"))</f>
        <v/>
      </c>
      <c r="N2367" s="2" t="str">
        <f aca="false"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 t="str">
        <f aca="false">IF(OR(F2367="",G2367=""),"",IF(G2367&lt;='RETRATO 2027'!$K$5,"CONCLUÍDA",IF(F2367&lt;='RETRATO 2027'!$K$5,"EM ANDAMENTO","A INICIAR")))</f>
        <v/>
      </c>
    </row>
    <row r="2368" customFormat="false" ht="15" hidden="false" customHeight="false" outlineLevel="0" collapsed="false">
      <c r="M2368" s="2" t="str">
        <f aca="false">IF(C2368="","",IFERROR(INDEX($S$5:$S$304,MATCH(C2368,$R$5:$R$304,0))&amp;"","?"))</f>
        <v/>
      </c>
      <c r="N2368" s="2" t="str">
        <f aca="false"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 t="str">
        <f aca="false">IF(OR(F2368="",G2368=""),"",IF(G2368&lt;='RETRATO 2027'!$K$5,"CONCLUÍDA",IF(F2368&lt;='RETRATO 2027'!$K$5,"EM ANDAMENTO","A INICIAR")))</f>
        <v/>
      </c>
    </row>
    <row r="2369" customFormat="false" ht="15" hidden="false" customHeight="false" outlineLevel="0" collapsed="false">
      <c r="M2369" s="2" t="str">
        <f aca="false">IF(C2369="","",IFERROR(INDEX($S$5:$S$304,MATCH(C2369,$R$5:$R$304,0))&amp;"","?"))</f>
        <v/>
      </c>
      <c r="N2369" s="2" t="str">
        <f aca="false"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 t="str">
        <f aca="false">IF(OR(F2369="",G2369=""),"",IF(G2369&lt;='RETRATO 2027'!$K$5,"CONCLUÍDA",IF(F2369&lt;='RETRATO 2027'!$K$5,"EM ANDAMENTO","A INICIAR")))</f>
        <v/>
      </c>
    </row>
    <row r="2370" customFormat="false" ht="15" hidden="false" customHeight="false" outlineLevel="0" collapsed="false">
      <c r="M2370" s="2" t="str">
        <f aca="false">IF(C2370="","",IFERROR(INDEX($S$5:$S$304,MATCH(C2370,$R$5:$R$304,0))&amp;"","?"))</f>
        <v/>
      </c>
      <c r="N2370" s="2" t="str">
        <f aca="false"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 t="str">
        <f aca="false">IF(OR(F2370="",G2370=""),"",IF(G2370&lt;='RETRATO 2027'!$K$5,"CONCLUÍDA",IF(F2370&lt;='RETRATO 2027'!$K$5,"EM ANDAMENTO","A INICIAR")))</f>
        <v/>
      </c>
    </row>
    <row r="2371" customFormat="false" ht="15" hidden="false" customHeight="false" outlineLevel="0" collapsed="false">
      <c r="M2371" s="2" t="str">
        <f aca="false">IF(C2371="","",IFERROR(INDEX($S$5:$S$304,MATCH(C2371,$R$5:$R$304,0))&amp;"","?"))</f>
        <v/>
      </c>
      <c r="N2371" s="2" t="str">
        <f aca="false"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 t="str">
        <f aca="false">IF(OR(F2371="",G2371=""),"",IF(G2371&lt;='RETRATO 2027'!$K$5,"CONCLUÍDA",IF(F2371&lt;='RETRATO 2027'!$K$5,"EM ANDAMENTO","A INICIAR")))</f>
        <v/>
      </c>
    </row>
    <row r="2372" customFormat="false" ht="15" hidden="false" customHeight="false" outlineLevel="0" collapsed="false">
      <c r="M2372" s="2" t="str">
        <f aca="false">IF(C2372="","",IFERROR(INDEX($S$5:$S$304,MATCH(C2372,$R$5:$R$304,0))&amp;"","?"))</f>
        <v/>
      </c>
      <c r="N2372" s="2" t="str">
        <f aca="false"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 t="str">
        <f aca="false">IF(OR(F2372="",G2372=""),"",IF(G2372&lt;='RETRATO 2027'!$K$5,"CONCLUÍDA",IF(F2372&lt;='RETRATO 2027'!$K$5,"EM ANDAMENTO","A INICIAR")))</f>
        <v/>
      </c>
    </row>
    <row r="2373" customFormat="false" ht="15" hidden="false" customHeight="false" outlineLevel="0" collapsed="false">
      <c r="M2373" s="2" t="str">
        <f aca="false">IF(C2373="","",IFERROR(INDEX($S$5:$S$304,MATCH(C2373,$R$5:$R$304,0))&amp;"","?"))</f>
        <v/>
      </c>
      <c r="N2373" s="2" t="str">
        <f aca="false"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 t="str">
        <f aca="false">IF(OR(F2373="",G2373=""),"",IF(G2373&lt;='RETRATO 2027'!$K$5,"CONCLUÍDA",IF(F2373&lt;='RETRATO 2027'!$K$5,"EM ANDAMENTO","A INICIAR")))</f>
        <v/>
      </c>
    </row>
    <row r="2374" customFormat="false" ht="15" hidden="false" customHeight="false" outlineLevel="0" collapsed="false">
      <c r="M2374" s="2" t="str">
        <f aca="false">IF(C2374="","",IFERROR(INDEX($S$5:$S$304,MATCH(C2374,$R$5:$R$304,0))&amp;"","?"))</f>
        <v/>
      </c>
      <c r="N2374" s="2" t="str">
        <f aca="false"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 t="str">
        <f aca="false">IF(OR(F2374="",G2374=""),"",IF(G2374&lt;='RETRATO 2027'!$K$5,"CONCLUÍDA",IF(F2374&lt;='RETRATO 2027'!$K$5,"EM ANDAMENTO","A INICIAR")))</f>
        <v/>
      </c>
    </row>
    <row r="2375" customFormat="false" ht="15" hidden="false" customHeight="false" outlineLevel="0" collapsed="false">
      <c r="M2375" s="2" t="str">
        <f aca="false">IF(C2375="","",IFERROR(INDEX($S$5:$S$304,MATCH(C2375,$R$5:$R$304,0))&amp;"","?"))</f>
        <v/>
      </c>
      <c r="N2375" s="2" t="str">
        <f aca="false"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 t="str">
        <f aca="false">IF(OR(F2375="",G2375=""),"",IF(G2375&lt;='RETRATO 2027'!$K$5,"CONCLUÍDA",IF(F2375&lt;='RETRATO 2027'!$K$5,"EM ANDAMENTO","A INICIAR")))</f>
        <v/>
      </c>
    </row>
    <row r="2376" customFormat="false" ht="15" hidden="false" customHeight="false" outlineLevel="0" collapsed="false">
      <c r="M2376" s="2" t="str">
        <f aca="false">IF(C2376="","",IFERROR(INDEX($S$5:$S$304,MATCH(C2376,$R$5:$R$304,0))&amp;"","?"))</f>
        <v/>
      </c>
      <c r="N2376" s="2" t="str">
        <f aca="false"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 t="str">
        <f aca="false">IF(OR(F2376="",G2376=""),"",IF(G2376&lt;='RETRATO 2027'!$K$5,"CONCLUÍDA",IF(F2376&lt;='RETRATO 2027'!$K$5,"EM ANDAMENTO","A INICIAR")))</f>
        <v/>
      </c>
    </row>
    <row r="2377" customFormat="false" ht="15" hidden="false" customHeight="false" outlineLevel="0" collapsed="false">
      <c r="M2377" s="2" t="str">
        <f aca="false">IF(C2377="","",IFERROR(INDEX($S$5:$S$304,MATCH(C2377,$R$5:$R$304,0))&amp;"","?"))</f>
        <v/>
      </c>
      <c r="N2377" s="2" t="str">
        <f aca="false"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 t="str">
        <f aca="false">IF(OR(F2377="",G2377=""),"",IF(G2377&lt;='RETRATO 2027'!$K$5,"CONCLUÍDA",IF(F2377&lt;='RETRATO 2027'!$K$5,"EM ANDAMENTO","A INICIAR")))</f>
        <v/>
      </c>
    </row>
    <row r="2378" customFormat="false" ht="15" hidden="false" customHeight="false" outlineLevel="0" collapsed="false">
      <c r="M2378" s="2" t="str">
        <f aca="false">IF(C2378="","",IFERROR(INDEX($S$5:$S$304,MATCH(C2378,$R$5:$R$304,0))&amp;"","?"))</f>
        <v/>
      </c>
      <c r="N2378" s="2" t="str">
        <f aca="false"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 t="str">
        <f aca="false">IF(OR(F2378="",G2378=""),"",IF(G2378&lt;='RETRATO 2027'!$K$5,"CONCLUÍDA",IF(F2378&lt;='RETRATO 2027'!$K$5,"EM ANDAMENTO","A INICIAR")))</f>
        <v/>
      </c>
    </row>
    <row r="2379" customFormat="false" ht="15" hidden="false" customHeight="false" outlineLevel="0" collapsed="false">
      <c r="M2379" s="2" t="str">
        <f aca="false">IF(C2379="","",IFERROR(INDEX($S$5:$S$304,MATCH(C2379,$R$5:$R$304,0))&amp;"","?"))</f>
        <v/>
      </c>
      <c r="N2379" s="2" t="str">
        <f aca="false"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 t="str">
        <f aca="false">IF(OR(F2379="",G2379=""),"",IF(G2379&lt;='RETRATO 2027'!$K$5,"CONCLUÍDA",IF(F2379&lt;='RETRATO 2027'!$K$5,"EM ANDAMENTO","A INICIAR")))</f>
        <v/>
      </c>
    </row>
    <row r="2380" customFormat="false" ht="15" hidden="false" customHeight="false" outlineLevel="0" collapsed="false">
      <c r="M2380" s="2" t="str">
        <f aca="false">IF(C2380="","",IFERROR(INDEX($S$5:$S$304,MATCH(C2380,$R$5:$R$304,0))&amp;"","?"))</f>
        <v/>
      </c>
      <c r="N2380" s="2" t="str">
        <f aca="false"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 t="str">
        <f aca="false">IF(OR(F2380="",G2380=""),"",IF(G2380&lt;='RETRATO 2027'!$K$5,"CONCLUÍDA",IF(F2380&lt;='RETRATO 2027'!$K$5,"EM ANDAMENTO","A INICIAR")))</f>
        <v/>
      </c>
    </row>
    <row r="2381" customFormat="false" ht="15" hidden="false" customHeight="false" outlineLevel="0" collapsed="false">
      <c r="M2381" s="2" t="str">
        <f aca="false">IF(C2381="","",IFERROR(INDEX($S$5:$S$304,MATCH(C2381,$R$5:$R$304,0))&amp;"","?"))</f>
        <v/>
      </c>
      <c r="N2381" s="2" t="str">
        <f aca="false"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 t="str">
        <f aca="false">IF(OR(F2381="",G2381=""),"",IF(G2381&lt;='RETRATO 2027'!$K$5,"CONCLUÍDA",IF(F2381&lt;='RETRATO 2027'!$K$5,"EM ANDAMENTO","A INICIAR")))</f>
        <v/>
      </c>
    </row>
    <row r="2382" customFormat="false" ht="15" hidden="false" customHeight="false" outlineLevel="0" collapsed="false">
      <c r="M2382" s="2" t="str">
        <f aca="false">IF(C2382="","",IFERROR(INDEX($S$5:$S$304,MATCH(C2382,$R$5:$R$304,0))&amp;"","?"))</f>
        <v/>
      </c>
      <c r="N2382" s="2" t="str">
        <f aca="false"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 t="str">
        <f aca="false">IF(OR(F2382="",G2382=""),"",IF(G2382&lt;='RETRATO 2027'!$K$5,"CONCLUÍDA",IF(F2382&lt;='RETRATO 2027'!$K$5,"EM ANDAMENTO","A INICIAR")))</f>
        <v/>
      </c>
    </row>
    <row r="2383" customFormat="false" ht="15" hidden="false" customHeight="false" outlineLevel="0" collapsed="false">
      <c r="M2383" s="2" t="str">
        <f aca="false">IF(C2383="","",IFERROR(INDEX($S$5:$S$304,MATCH(C2383,$R$5:$R$304,0))&amp;"","?"))</f>
        <v/>
      </c>
      <c r="N2383" s="2" t="str">
        <f aca="false"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 t="str">
        <f aca="false">IF(OR(F2383="",G2383=""),"",IF(G2383&lt;='RETRATO 2027'!$K$5,"CONCLUÍDA",IF(F2383&lt;='RETRATO 2027'!$K$5,"EM ANDAMENTO","A INICIAR")))</f>
        <v/>
      </c>
    </row>
    <row r="2384" customFormat="false" ht="15" hidden="false" customHeight="false" outlineLevel="0" collapsed="false">
      <c r="M2384" s="2" t="str">
        <f aca="false">IF(C2384="","",IFERROR(INDEX($S$5:$S$304,MATCH(C2384,$R$5:$R$304,0))&amp;"","?"))</f>
        <v/>
      </c>
      <c r="N2384" s="2" t="str">
        <f aca="false"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 t="str">
        <f aca="false">IF(OR(F2384="",G2384=""),"",IF(G2384&lt;='RETRATO 2027'!$K$5,"CONCLUÍDA",IF(F2384&lt;='RETRATO 2027'!$K$5,"EM ANDAMENTO","A INICIAR")))</f>
        <v/>
      </c>
    </row>
    <row r="2385" customFormat="false" ht="15" hidden="false" customHeight="false" outlineLevel="0" collapsed="false">
      <c r="M2385" s="2" t="str">
        <f aca="false">IF(C2385="","",IFERROR(INDEX($S$5:$S$304,MATCH(C2385,$R$5:$R$304,0))&amp;"","?"))</f>
        <v/>
      </c>
      <c r="N2385" s="2" t="str">
        <f aca="false"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 t="str">
        <f aca="false">IF(OR(F2385="",G2385=""),"",IF(G2385&lt;='RETRATO 2027'!$K$5,"CONCLUÍDA",IF(F2385&lt;='RETRATO 2027'!$K$5,"EM ANDAMENTO","A INICIAR")))</f>
        <v/>
      </c>
    </row>
    <row r="2386" customFormat="false" ht="15" hidden="false" customHeight="false" outlineLevel="0" collapsed="false">
      <c r="M2386" s="2" t="str">
        <f aca="false">IF(C2386="","",IFERROR(INDEX($S$5:$S$304,MATCH(C2386,$R$5:$R$304,0))&amp;"","?"))</f>
        <v/>
      </c>
      <c r="N2386" s="2" t="str">
        <f aca="false"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 t="str">
        <f aca="false">IF(OR(F2386="",G2386=""),"",IF(G2386&lt;='RETRATO 2027'!$K$5,"CONCLUÍDA",IF(F2386&lt;='RETRATO 2027'!$K$5,"EM ANDAMENTO","A INICIAR")))</f>
        <v/>
      </c>
    </row>
    <row r="2387" customFormat="false" ht="15" hidden="false" customHeight="false" outlineLevel="0" collapsed="false">
      <c r="M2387" s="2" t="str">
        <f aca="false">IF(C2387="","",IFERROR(INDEX($S$5:$S$304,MATCH(C2387,$R$5:$R$304,0))&amp;"","?"))</f>
        <v/>
      </c>
      <c r="N2387" s="2" t="str">
        <f aca="false"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 t="str">
        <f aca="false">IF(OR(F2387="",G2387=""),"",IF(G2387&lt;='RETRATO 2027'!$K$5,"CONCLUÍDA",IF(F2387&lt;='RETRATO 2027'!$K$5,"EM ANDAMENTO","A INICIAR")))</f>
        <v/>
      </c>
    </row>
    <row r="2388" customFormat="false" ht="15" hidden="false" customHeight="false" outlineLevel="0" collapsed="false">
      <c r="M2388" s="2" t="str">
        <f aca="false">IF(C2388="","",IFERROR(INDEX($S$5:$S$304,MATCH(C2388,$R$5:$R$304,0))&amp;"","?"))</f>
        <v/>
      </c>
      <c r="N2388" s="2" t="str">
        <f aca="false"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 t="str">
        <f aca="false">IF(OR(F2388="",G2388=""),"",IF(G2388&lt;='RETRATO 2027'!$K$5,"CONCLUÍDA",IF(F2388&lt;='RETRATO 2027'!$K$5,"EM ANDAMENTO","A INICIAR")))</f>
        <v/>
      </c>
    </row>
    <row r="2389" customFormat="false" ht="15" hidden="false" customHeight="false" outlineLevel="0" collapsed="false">
      <c r="M2389" s="2" t="str">
        <f aca="false">IF(C2389="","",IFERROR(INDEX($S$5:$S$304,MATCH(C2389,$R$5:$R$304,0))&amp;"","?"))</f>
        <v/>
      </c>
      <c r="N2389" s="2" t="str">
        <f aca="false"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 t="str">
        <f aca="false">IF(OR(F2389="",G2389=""),"",IF(G2389&lt;='RETRATO 2027'!$K$5,"CONCLUÍDA",IF(F2389&lt;='RETRATO 2027'!$K$5,"EM ANDAMENTO","A INICIAR")))</f>
        <v/>
      </c>
    </row>
    <row r="2390" customFormat="false" ht="15" hidden="false" customHeight="false" outlineLevel="0" collapsed="false">
      <c r="M2390" s="2" t="str">
        <f aca="false">IF(C2390="","",IFERROR(INDEX($S$5:$S$304,MATCH(C2390,$R$5:$R$304,0))&amp;"","?"))</f>
        <v/>
      </c>
      <c r="N2390" s="2" t="str">
        <f aca="false"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 t="str">
        <f aca="false">IF(OR(F2390="",G2390=""),"",IF(G2390&lt;='RETRATO 2027'!$K$5,"CONCLUÍDA",IF(F2390&lt;='RETRATO 2027'!$K$5,"EM ANDAMENTO","A INICIAR")))</f>
        <v/>
      </c>
    </row>
    <row r="2391" customFormat="false" ht="15" hidden="false" customHeight="false" outlineLevel="0" collapsed="false">
      <c r="M2391" s="2" t="str">
        <f aca="false">IF(C2391="","",IFERROR(INDEX($S$5:$S$304,MATCH(C2391,$R$5:$R$304,0))&amp;"","?"))</f>
        <v/>
      </c>
      <c r="N2391" s="2" t="str">
        <f aca="false"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 t="str">
        <f aca="false">IF(OR(F2391="",G2391=""),"",IF(G2391&lt;='RETRATO 2027'!$K$5,"CONCLUÍDA",IF(F2391&lt;='RETRATO 2027'!$K$5,"EM ANDAMENTO","A INICIAR")))</f>
        <v/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3216</v>
      </c>
    </row>
    <row r="2" customFormat="false" ht="15" hidden="false" customHeight="false" outlineLevel="0" collapsed="false">
      <c r="A2" s="2" t="s">
        <v>3217</v>
      </c>
      <c r="B2" s="129" t="n">
        <f aca="false">IFERROR(IF(ISNUMBER('CURVA PREVISION'!J2),DATE(YEAR('CURVA PREVISION'!J2),MONTH('CURVA PREVISION'!J2),1),DATE(VALUE(RIGHT('CURVA PREVISION'!J2,4)),VALUE(MID('CURVA PREVISION'!J2,4,2)),1)),"")</f>
        <v>45505</v>
      </c>
      <c r="C2" s="2" t="s">
        <v>3218</v>
      </c>
      <c r="D2" s="64" t="n">
        <f aca="false">COUNTIF('CURVA PREVISION'!$I$2:$KZ$2,"??/??/????")+COUNT('CURVA PREVISION'!$I$2:$KZ$2)</f>
        <v>55</v>
      </c>
    </row>
    <row r="3" customFormat="false" ht="15" hidden="false" customHeight="false" outlineLevel="0" collapsed="false">
      <c r="C3" s="124" t="s">
        <v>3219</v>
      </c>
      <c r="D3" s="130" t="n">
        <f aca="false">IF($B$2="","",(YEAR(D4)-YEAR($B$2))*12+MONTH(D4)-MONTH($B$2))</f>
        <v>4</v>
      </c>
      <c r="E3" s="130" t="n">
        <f aca="false">IF($B$2="","",(YEAR(E4)-YEAR($B$2))*12+MONTH(E4)-MONTH($B$2))</f>
        <v>5</v>
      </c>
      <c r="F3" s="130" t="n">
        <f aca="false">IF($B$2="","",(YEAR(F4)-YEAR($B$2))*12+MONTH(F4)-MONTH($B$2))</f>
        <v>6</v>
      </c>
      <c r="G3" s="130" t="n">
        <f aca="false">IF($B$2="","",(YEAR(G4)-YEAR($B$2))*12+MONTH(G4)-MONTH($B$2))</f>
        <v>7</v>
      </c>
      <c r="H3" s="130" t="n">
        <f aca="false">IF($B$2="","",(YEAR(H4)-YEAR($B$2))*12+MONTH(H4)-MONTH($B$2))</f>
        <v>8</v>
      </c>
      <c r="I3" s="130" t="n">
        <f aca="false">IF($B$2="","",(YEAR(I4)-YEAR($B$2))*12+MONTH(I4)-MONTH($B$2))</f>
        <v>9</v>
      </c>
      <c r="J3" s="130" t="n">
        <f aca="false">IF($B$2="","",(YEAR(J4)-YEAR($B$2))*12+MONTH(J4)-MONTH($B$2))</f>
        <v>10</v>
      </c>
      <c r="K3" s="130" t="n">
        <f aca="false">IF($B$2="","",(YEAR(K4)-YEAR($B$2))*12+MONTH(K4)-MONTH($B$2))</f>
        <v>11</v>
      </c>
      <c r="L3" s="130" t="n">
        <f aca="false">IF($B$2="","",(YEAR(L4)-YEAR($B$2))*12+MONTH(L4)-MONTH($B$2))</f>
        <v>12</v>
      </c>
      <c r="M3" s="130" t="n">
        <f aca="false">IF($B$2="","",(YEAR(M4)-YEAR($B$2))*12+MONTH(M4)-MONTH($B$2))</f>
        <v>13</v>
      </c>
      <c r="N3" s="130" t="n">
        <f aca="false">IF($B$2="","",(YEAR(N4)-YEAR($B$2))*12+MONTH(N4)-MONTH($B$2))</f>
        <v>14</v>
      </c>
      <c r="O3" s="130" t="n">
        <f aca="false">IF($B$2="","",(YEAR(O4)-YEAR($B$2))*12+MONTH(O4)-MONTH($B$2))</f>
        <v>15</v>
      </c>
      <c r="P3" s="130" t="n">
        <f aca="false">IF($B$2="","",(YEAR(P4)-YEAR($B$2))*12+MONTH(P4)-MONTH($B$2))</f>
        <v>16</v>
      </c>
      <c r="Q3" s="130" t="n">
        <f aca="false">IF($B$2="","",(YEAR(Q4)-YEAR($B$2))*12+MONTH(Q4)-MONTH($B$2))</f>
        <v>17</v>
      </c>
      <c r="R3" s="130" t="n">
        <f aca="false">IF($B$2="","",(YEAR(R4)-YEAR($B$2))*12+MONTH(R4)-MONTH($B$2))</f>
        <v>18</v>
      </c>
      <c r="S3" s="130" t="n">
        <f aca="false">IF($B$2="","",(YEAR(S4)-YEAR($B$2))*12+MONTH(S4)-MONTH($B$2))</f>
        <v>19</v>
      </c>
      <c r="T3" s="130" t="n">
        <f aca="false">IF($B$2="","",(YEAR(T4)-YEAR($B$2))*12+MONTH(T4)-MONTH($B$2))</f>
        <v>20</v>
      </c>
      <c r="U3" s="130" t="n">
        <f aca="false">IF($B$2="","",(YEAR(U4)-YEAR($B$2))*12+MONTH(U4)-MONTH($B$2))</f>
        <v>21</v>
      </c>
      <c r="V3" s="130" t="n">
        <f aca="false">IF($B$2="","",(YEAR(V4)-YEAR($B$2))*12+MONTH(V4)-MONTH($B$2))</f>
        <v>22</v>
      </c>
      <c r="W3" s="130" t="n">
        <f aca="false">IF($B$2="","",(YEAR(W4)-YEAR($B$2))*12+MONTH(W4)-MONTH($B$2))</f>
        <v>23</v>
      </c>
      <c r="X3" s="130" t="n">
        <f aca="false">IF($B$2="","",(YEAR(X4)-YEAR($B$2))*12+MONTH(X4)-MONTH($B$2))</f>
        <v>24</v>
      </c>
      <c r="Y3" s="130" t="n">
        <f aca="false">IF($B$2="","",(YEAR(Y4)-YEAR($B$2))*12+MONTH(Y4)-MONTH($B$2))</f>
        <v>25</v>
      </c>
      <c r="Z3" s="130" t="n">
        <f aca="false">IF($B$2="","",(YEAR(Z4)-YEAR($B$2))*12+MONTH(Z4)-MONTH($B$2))</f>
        <v>26</v>
      </c>
      <c r="AA3" s="130" t="n">
        <f aca="false">IF($B$2="","",(YEAR(AA4)-YEAR($B$2))*12+MONTH(AA4)-MONTH($B$2))</f>
        <v>27</v>
      </c>
      <c r="AB3" s="130" t="n">
        <f aca="false">IF($B$2="","",(YEAR(AB4)-YEAR($B$2))*12+MONTH(AB4)-MONTH($B$2))</f>
        <v>28</v>
      </c>
      <c r="AC3" s="130" t="n">
        <f aca="false">IF($B$2="","",(YEAR(AC4)-YEAR($B$2))*12+MONTH(AC4)-MONTH($B$2))</f>
        <v>29</v>
      </c>
      <c r="AD3" s="130" t="n">
        <f aca="false">IF($B$2="","",(YEAR(AD4)-YEAR($B$2))*12+MONTH(AD4)-MONTH($B$2))</f>
        <v>30</v>
      </c>
      <c r="AE3" s="130" t="n">
        <f aca="false">IF($B$2="","",(YEAR(AE4)-YEAR($B$2))*12+MONTH(AE4)-MONTH($B$2))</f>
        <v>31</v>
      </c>
      <c r="AF3" s="130" t="n">
        <f aca="false">IF($B$2="","",(YEAR(AF4)-YEAR($B$2))*12+MONTH(AF4)-MONTH($B$2))</f>
        <v>32</v>
      </c>
      <c r="AG3" s="130" t="n">
        <f aca="false">IF($B$2="","",(YEAR(AG4)-YEAR($B$2))*12+MONTH(AG4)-MONTH($B$2))</f>
        <v>33</v>
      </c>
      <c r="AH3" s="130" t="n">
        <f aca="false">IF($B$2="","",(YEAR(AH4)-YEAR($B$2))*12+MONTH(AH4)-MONTH($B$2))</f>
        <v>34</v>
      </c>
      <c r="AI3" s="130" t="n">
        <f aca="false">IF($B$2="","",(YEAR(AI4)-YEAR($B$2))*12+MONTH(AI4)-MONTH($B$2))</f>
        <v>35</v>
      </c>
      <c r="AJ3" s="130" t="n">
        <f aca="false">IF($B$2="","",(YEAR(AJ4)-YEAR($B$2))*12+MONTH(AJ4)-MONTH($B$2))</f>
        <v>36</v>
      </c>
      <c r="AK3" s="130" t="n">
        <f aca="false">IF($B$2="","",(YEAR(AK4)-YEAR($B$2))*12+MONTH(AK4)-MONTH($B$2))</f>
        <v>37</v>
      </c>
      <c r="AL3" s="130" t="n">
        <f aca="false">IF($B$2="","",(YEAR(AL4)-YEAR($B$2))*12+MONTH(AL4)-MONTH($B$2))</f>
        <v>38</v>
      </c>
      <c r="AM3" s="130" t="n">
        <f aca="false">IF($B$2="","",(YEAR(AM4)-YEAR($B$2))*12+MONTH(AM4)-MONTH($B$2))</f>
        <v>39</v>
      </c>
      <c r="AN3" s="130" t="n">
        <f aca="false">IF($B$2="","",(YEAR(AN4)-YEAR($B$2))*12+MONTH(AN4)-MONTH($B$2))</f>
        <v>40</v>
      </c>
      <c r="AO3" s="130" t="n">
        <f aca="false">IF($B$2="","",(YEAR(AO4)-YEAR($B$2))*12+MONTH(AO4)-MONTH($B$2))</f>
        <v>41</v>
      </c>
      <c r="AP3" s="130" t="n">
        <f aca="false">IF($B$2="","",(YEAR(AP4)-YEAR($B$2))*12+MONTH(AP4)-MONTH($B$2))</f>
        <v>42</v>
      </c>
      <c r="AQ3" s="130" t="n">
        <f aca="false">IF($B$2="","",(YEAR(AQ4)-YEAR($B$2))*12+MONTH(AQ4)-MONTH($B$2))</f>
        <v>43</v>
      </c>
      <c r="AR3" s="130" t="n">
        <f aca="false">IF($B$2="","",(YEAR(AR4)-YEAR($B$2))*12+MONTH(AR4)-MONTH($B$2))</f>
        <v>44</v>
      </c>
      <c r="AS3" s="130" t="n">
        <f aca="false">IF($B$2="","",(YEAR(AS4)-YEAR($B$2))*12+MONTH(AS4)-MONTH($B$2))</f>
        <v>45</v>
      </c>
      <c r="AT3" s="130" t="n">
        <f aca="false">IF($B$2="","",(YEAR(AT4)-YEAR($B$2))*12+MONTH(AT4)-MONTH($B$2))</f>
        <v>46</v>
      </c>
      <c r="AU3" s="130" t="n">
        <f aca="false">IF($B$2="","",(YEAR(AU4)-YEAR($B$2))*12+MONTH(AU4)-MONTH($B$2))</f>
        <v>47</v>
      </c>
      <c r="AV3" s="130" t="n">
        <f aca="false">IF($B$2="","",(YEAR(AV4)-YEAR($B$2))*12+MONTH(AV4)-MONTH($B$2))</f>
        <v>48</v>
      </c>
      <c r="AW3" s="130" t="n">
        <f aca="false">IF($B$2="","",(YEAR(AW4)-YEAR($B$2))*12+MONTH(AW4)-MONTH($B$2))</f>
        <v>49</v>
      </c>
      <c r="AX3" s="130" t="n">
        <f aca="false">IF($B$2="","",(YEAR(AX4)-YEAR($B$2))*12+MONTH(AX4)-MONTH($B$2))</f>
        <v>50</v>
      </c>
      <c r="AY3" s="130" t="n">
        <f aca="false">IF($B$2="","",(YEAR(AY4)-YEAR($B$2))*12+MONTH(AY4)-MONTH($B$2))</f>
        <v>51</v>
      </c>
      <c r="AZ3" s="130" t="n">
        <f aca="false">IF($B$2="","",(YEAR(AZ4)-YEAR($B$2))*12+MONTH(AZ4)-MONTH($B$2))</f>
        <v>52</v>
      </c>
      <c r="BA3" s="130" t="n">
        <f aca="false">IF($B$2="","",(YEAR(BA4)-YEAR($B$2))*12+MONTH(BA4)-MONTH($B$2))</f>
        <v>53</v>
      </c>
      <c r="BB3" s="130" t="n">
        <f aca="false">IF($B$2="","",(YEAR(BB4)-YEAR($B$2))*12+MONTH(BB4)-MONTH($B$2))</f>
        <v>54</v>
      </c>
      <c r="BC3" s="130" t="n">
        <f aca="false">IF($B$2="","",(YEAR(BC4)-YEAR($B$2))*12+MONTH(BC4)-MONTH($B$2))</f>
        <v>55</v>
      </c>
      <c r="BD3" s="130" t="n">
        <f aca="false">IF($B$2="","",(YEAR(BD4)-YEAR($B$2))*12+MONTH(BD4)-MONTH($B$2))</f>
        <v>56</v>
      </c>
      <c r="BE3" s="130" t="n">
        <f aca="false">IF($B$2="","",(YEAR(BE4)-YEAR($B$2))*12+MONTH(BE4)-MONTH($B$2))</f>
        <v>57</v>
      </c>
      <c r="BF3" s="130" t="n">
        <f aca="false">IF($B$2="","",(YEAR(BF4)-YEAR($B$2))*12+MONTH(BF4)-MONTH($B$2))</f>
        <v>58</v>
      </c>
      <c r="BG3" s="130" t="n">
        <f aca="false">IF($B$2="","",(YEAR(BG4)-YEAR($B$2))*12+MONTH(BG4)-MONTH($B$2))</f>
        <v>59</v>
      </c>
      <c r="BH3" s="130" t="n">
        <f aca="false">IF($B$2="","",(YEAR(BH4)-YEAR($B$2))*12+MONTH(BH4)-MONTH($B$2))</f>
        <v>60</v>
      </c>
      <c r="BI3" s="130" t="n">
        <f aca="false">IF($B$2="","",(YEAR(BI4)-YEAR($B$2))*12+MONTH(BI4)-MONTH($B$2))</f>
        <v>61</v>
      </c>
      <c r="BJ3" s="130" t="n">
        <f aca="false">IF($B$2="","",(YEAR(BJ4)-YEAR($B$2))*12+MONTH(BJ4)-MONTH($B$2))</f>
        <v>62</v>
      </c>
      <c r="BK3" s="130" t="n">
        <f aca="false">IF($B$2="","",(YEAR(BK4)-YEAR($B$2))*12+MONTH(BK4)-MONTH($B$2))</f>
        <v>63</v>
      </c>
      <c r="BL3" s="130" t="n">
        <f aca="false">IF($B$2="","",(YEAR(BL4)-YEAR($B$2))*12+MONTH(BL4)-MONTH($B$2))</f>
        <v>64</v>
      </c>
      <c r="BM3" s="130" t="n">
        <f aca="false">IF($B$2="","",(YEAR(BM4)-YEAR($B$2))*12+MONTH(BM4)-MONTH($B$2))</f>
        <v>65</v>
      </c>
      <c r="BN3" s="130" t="n">
        <f aca="false">IF($B$2="","",(YEAR(BN4)-YEAR($B$2))*12+MONTH(BN4)-MONTH($B$2))</f>
        <v>66</v>
      </c>
      <c r="BO3" s="130" t="n">
        <f aca="false">IF($B$2="","",(YEAR(BO4)-YEAR($B$2))*12+MONTH(BO4)-MONTH($B$2))</f>
        <v>67</v>
      </c>
      <c r="BP3" s="130" t="n">
        <f aca="false">IF($B$2="","",(YEAR(BP4)-YEAR($B$2))*12+MONTH(BP4)-MONTH($B$2))</f>
        <v>68</v>
      </c>
      <c r="BQ3" s="130" t="n">
        <f aca="false">IF($B$2="","",(YEAR(BQ4)-YEAR($B$2))*12+MONTH(BQ4)-MONTH($B$2))</f>
        <v>69</v>
      </c>
      <c r="BR3" s="130" t="n">
        <f aca="false">IF($B$2="","",(YEAR(BR4)-YEAR($B$2))*12+MONTH(BR4)-MONTH($B$2))</f>
        <v>70</v>
      </c>
      <c r="BS3" s="130" t="n">
        <f aca="false">IF($B$2="","",(YEAR(BS4)-YEAR($B$2))*12+MONTH(BS4)-MONTH($B$2))</f>
        <v>71</v>
      </c>
      <c r="BT3" s="130" t="n">
        <f aca="false">IF($B$2="","",(YEAR(BT4)-YEAR($B$2))*12+MONTH(BT4)-MONTH($B$2))</f>
        <v>72</v>
      </c>
      <c r="BU3" s="130" t="n">
        <f aca="false">IF($B$2="","",(YEAR(BU4)-YEAR($B$2))*12+MONTH(BU4)-MONTH($B$2))</f>
        <v>73</v>
      </c>
      <c r="BV3" s="130" t="n">
        <f aca="false">IF($B$2="","",(YEAR(BV4)-YEAR($B$2))*12+MONTH(BV4)-MONTH($B$2))</f>
        <v>74</v>
      </c>
      <c r="BW3" s="130" t="n">
        <f aca="false">IF($B$2="","",(YEAR(BW4)-YEAR($B$2))*12+MONTH(BW4)-MONTH($B$2))</f>
        <v>75</v>
      </c>
    </row>
    <row r="4" customFormat="false" ht="31.5" hidden="false" customHeight="true" outlineLevel="0" collapsed="false">
      <c r="A4" s="54" t="s">
        <v>115</v>
      </c>
      <c r="B4" s="54" t="s">
        <v>3220</v>
      </c>
      <c r="C4" s="54" t="s">
        <v>3221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2" t="n">
        <f aca="false">IF(OR($C5="",$B$2="",$D$2=0),0,IF(D$3&lt;0,0,N(INDEX('CURVA PREVISION'!$A$1:$KZ$3000,$C5,10+3*MIN(D$3,$D$2-1)))))</f>
        <v>0</v>
      </c>
      <c r="E5" s="132" t="n">
        <f aca="false">IF(OR($C5="",$B$2="",$D$2=0),0,IF(E$3&lt;0,0,N(INDEX('CURVA PREVISION'!$A$1:$KZ$3000,$C5,10+3*MIN(E$3,$D$2-1)))))</f>
        <v>0</v>
      </c>
      <c r="F5" s="132" t="n">
        <f aca="false">IF(OR($C5="",$B$2="",$D$2=0),0,IF(F$3&lt;0,0,N(INDEX('CURVA PREVISION'!$A$1:$KZ$3000,$C5,10+3*MIN(F$3,$D$2-1)))))</f>
        <v>0</v>
      </c>
      <c r="G5" s="132" t="n">
        <f aca="false">IF(OR($C5="",$B$2="",$D$2=0),0,IF(G$3&lt;0,0,N(INDEX('CURVA PREVISION'!$A$1:$KZ$3000,$C5,10+3*MIN(G$3,$D$2-1)))))</f>
        <v>0</v>
      </c>
      <c r="H5" s="132" t="n">
        <f aca="false">IF(OR($C5="",$B$2="",$D$2=0),0,IF(H$3&lt;0,0,N(INDEX('CURVA PREVISION'!$A$1:$KZ$3000,$C5,10+3*MIN(H$3,$D$2-1)))))</f>
        <v>0</v>
      </c>
      <c r="I5" s="132" t="n">
        <f aca="false">IF(OR($C5="",$B$2="",$D$2=0),0,IF(I$3&lt;0,0,N(INDEX('CURVA PREVISION'!$A$1:$KZ$3000,$C5,10+3*MIN(I$3,$D$2-1)))))</f>
        <v>0</v>
      </c>
      <c r="J5" s="132" t="n">
        <f aca="false">IF(OR($C5="",$B$2="",$D$2=0),0,IF(J$3&lt;0,0,N(INDEX('CURVA PREVISION'!$A$1:$KZ$3000,$C5,10+3*MIN(J$3,$D$2-1)))))</f>
        <v>0</v>
      </c>
      <c r="K5" s="132" t="n">
        <f aca="false">IF(OR($C5="",$B$2="",$D$2=0),0,IF(K$3&lt;0,0,N(INDEX('CURVA PREVISION'!$A$1:$KZ$3000,$C5,10+3*MIN(K$3,$D$2-1)))))</f>
        <v>0</v>
      </c>
      <c r="L5" s="132" t="n">
        <f aca="false">IF(OR($C5="",$B$2="",$D$2=0),0,IF(L$3&lt;0,0,N(INDEX('CURVA PREVISION'!$A$1:$KZ$3000,$C5,10+3*MIN(L$3,$D$2-1)))))</f>
        <v>0</v>
      </c>
      <c r="M5" s="132" t="n">
        <f aca="false">IF(OR($C5="",$B$2="",$D$2=0),0,IF(M$3&lt;0,0,N(INDEX('CURVA PREVISION'!$A$1:$KZ$3000,$C5,10+3*MIN(M$3,$D$2-1)))))</f>
        <v>0</v>
      </c>
      <c r="N5" s="132" t="n">
        <f aca="false">IF(OR($C5="",$B$2="",$D$2=0),0,IF(N$3&lt;0,0,N(INDEX('CURVA PREVISION'!$A$1:$KZ$3000,$C5,10+3*MIN(N$3,$D$2-1)))))</f>
        <v>0</v>
      </c>
      <c r="O5" s="132" t="n">
        <f aca="false">IF(OR($C5="",$B$2="",$D$2=0),0,IF(O$3&lt;0,0,N(INDEX('CURVA PREVISION'!$A$1:$KZ$3000,$C5,10+3*MIN(O$3,$D$2-1)))))</f>
        <v>0</v>
      </c>
      <c r="P5" s="132" t="n">
        <f aca="false">IF(OR($C5="",$B$2="",$D$2=0),0,IF(P$3&lt;0,0,N(INDEX('CURVA PREVISION'!$A$1:$KZ$3000,$C5,10+3*MIN(P$3,$D$2-1)))))</f>
        <v>0</v>
      </c>
      <c r="Q5" s="132" t="n">
        <f aca="false">IF(OR($C5="",$B$2="",$D$2=0),0,IF(Q$3&lt;0,0,N(INDEX('CURVA PREVISION'!$A$1:$KZ$3000,$C5,10+3*MIN(Q$3,$D$2-1)))))</f>
        <v>0</v>
      </c>
      <c r="R5" s="132" t="n">
        <f aca="false">IF(OR($C5="",$B$2="",$D$2=0),0,IF(R$3&lt;0,0,N(INDEX('CURVA PREVISION'!$A$1:$KZ$3000,$C5,10+3*MIN(R$3,$D$2-1)))))</f>
        <v>0</v>
      </c>
      <c r="S5" s="132" t="n">
        <f aca="false">IF(OR($C5="",$B$2="",$D$2=0),0,IF(S$3&lt;0,0,N(INDEX('CURVA PREVISION'!$A$1:$KZ$3000,$C5,10+3*MIN(S$3,$D$2-1)))))</f>
        <v>0</v>
      </c>
      <c r="T5" s="132" t="n">
        <f aca="false">IF(OR($C5="",$B$2="",$D$2=0),0,IF(T$3&lt;0,0,N(INDEX('CURVA PREVISION'!$A$1:$KZ$3000,$C5,10+3*MIN(T$3,$D$2-1)))))</f>
        <v>0</v>
      </c>
      <c r="U5" s="132" t="n">
        <f aca="false">IF(OR($C5="",$B$2="",$D$2=0),0,IF(U$3&lt;0,0,N(INDEX('CURVA PREVISION'!$A$1:$KZ$3000,$C5,10+3*MIN(U$3,$D$2-1)))))</f>
        <v>0</v>
      </c>
      <c r="V5" s="132" t="n">
        <f aca="false">IF(OR($C5="",$B$2="",$D$2=0),0,IF(V$3&lt;0,0,N(INDEX('CURVA PREVISION'!$A$1:$KZ$3000,$C5,10+3*MIN(V$3,$D$2-1)))))</f>
        <v>0</v>
      </c>
      <c r="W5" s="132" t="n">
        <f aca="false">IF(OR($C5="",$B$2="",$D$2=0),0,IF(W$3&lt;0,0,N(INDEX('CURVA PREVISION'!$A$1:$KZ$3000,$C5,10+3*MIN(W$3,$D$2-1)))))</f>
        <v>0</v>
      </c>
      <c r="X5" s="132" t="n">
        <f aca="false">IF(OR($C5="",$B$2="",$D$2=0),0,IF(X$3&lt;0,0,N(INDEX('CURVA PREVISION'!$A$1:$KZ$3000,$C5,10+3*MIN(X$3,$D$2-1)))))</f>
        <v>0</v>
      </c>
      <c r="Y5" s="132" t="n">
        <f aca="false">IF(OR($C5="",$B$2="",$D$2=0),0,IF(Y$3&lt;0,0,N(INDEX('CURVA PREVISION'!$A$1:$KZ$3000,$C5,10+3*MIN(Y$3,$D$2-1)))))</f>
        <v>0</v>
      </c>
      <c r="Z5" s="132" t="n">
        <f aca="false">IF(OR($C5="",$B$2="",$D$2=0),0,IF(Z$3&lt;0,0,N(INDEX('CURVA PREVISION'!$A$1:$KZ$3000,$C5,10+3*MIN(Z$3,$D$2-1)))))</f>
        <v>0</v>
      </c>
      <c r="AA5" s="132" t="n">
        <f aca="false">IF(OR($C5="",$B$2="",$D$2=0),0,IF(AA$3&lt;0,0,N(INDEX('CURVA PREVISION'!$A$1:$KZ$3000,$C5,10+3*MIN(AA$3,$D$2-1)))))</f>
        <v>0</v>
      </c>
      <c r="AB5" s="132" t="n">
        <f aca="false">IF(OR($C5="",$B$2="",$D$2=0),0,IF(AB$3&lt;0,0,N(INDEX('CURVA PREVISION'!$A$1:$KZ$3000,$C5,10+3*MIN(AB$3,$D$2-1)))))</f>
        <v>0</v>
      </c>
      <c r="AC5" s="132" t="n">
        <f aca="false">IF(OR($C5="",$B$2="",$D$2=0),0,IF(AC$3&lt;0,0,N(INDEX('CURVA PREVISION'!$A$1:$KZ$3000,$C5,10+3*MIN(AC$3,$D$2-1)))))</f>
        <v>0</v>
      </c>
      <c r="AD5" s="132" t="n">
        <f aca="false">IF(OR($C5="",$B$2="",$D$2=0),0,IF(AD$3&lt;0,0,N(INDEX('CURVA PREVISION'!$A$1:$KZ$3000,$C5,10+3*MIN(AD$3,$D$2-1)))))</f>
        <v>0</v>
      </c>
      <c r="AE5" s="132" t="n">
        <f aca="false">IF(OR($C5="",$B$2="",$D$2=0),0,IF(AE$3&lt;0,0,N(INDEX('CURVA PREVISION'!$A$1:$KZ$3000,$C5,10+3*MIN(AE$3,$D$2-1)))))</f>
        <v>0</v>
      </c>
      <c r="AF5" s="132" t="n">
        <f aca="false">IF(OR($C5="",$B$2="",$D$2=0),0,IF(AF$3&lt;0,0,N(INDEX('CURVA PREVISION'!$A$1:$KZ$3000,$C5,10+3*MIN(AF$3,$D$2-1)))))</f>
        <v>0</v>
      </c>
      <c r="AG5" s="132" t="n">
        <f aca="false">IF(OR($C5="",$B$2="",$D$2=0),0,IF(AG$3&lt;0,0,N(INDEX('CURVA PREVISION'!$A$1:$KZ$3000,$C5,10+3*MIN(AG$3,$D$2-1)))))</f>
        <v>0</v>
      </c>
      <c r="AH5" s="132" t="n">
        <f aca="false">IF(OR($C5="",$B$2="",$D$2=0),0,IF(AH$3&lt;0,0,N(INDEX('CURVA PREVISION'!$A$1:$KZ$3000,$C5,10+3*MIN(AH$3,$D$2-1)))))</f>
        <v>0</v>
      </c>
      <c r="AI5" s="132" t="n">
        <f aca="false">IF(OR($C5="",$B$2="",$D$2=0),0,IF(AI$3&lt;0,0,N(INDEX('CURVA PREVISION'!$A$1:$KZ$3000,$C5,10+3*MIN(AI$3,$D$2-1)))))</f>
        <v>0</v>
      </c>
      <c r="AJ5" s="132" t="n">
        <f aca="false">IF(OR($C5="",$B$2="",$D$2=0),0,IF(AJ$3&lt;0,0,N(INDEX('CURVA PREVISION'!$A$1:$KZ$3000,$C5,10+3*MIN(AJ$3,$D$2-1)))))</f>
        <v>0</v>
      </c>
      <c r="AK5" s="132" t="n">
        <f aca="false">IF(OR($C5="",$B$2="",$D$2=0),0,IF(AK$3&lt;0,0,N(INDEX('CURVA PREVISION'!$A$1:$KZ$3000,$C5,10+3*MIN(AK$3,$D$2-1)))))</f>
        <v>0</v>
      </c>
      <c r="AL5" s="132" t="n">
        <f aca="false">IF(OR($C5="",$B$2="",$D$2=0),0,IF(AL$3&lt;0,0,N(INDEX('CURVA PREVISION'!$A$1:$KZ$3000,$C5,10+3*MIN(AL$3,$D$2-1)))))</f>
        <v>0</v>
      </c>
      <c r="AM5" s="132" t="n">
        <f aca="false">IF(OR($C5="",$B$2="",$D$2=0),0,IF(AM$3&lt;0,0,N(INDEX('CURVA PREVISION'!$A$1:$KZ$3000,$C5,10+3*MIN(AM$3,$D$2-1)))))</f>
        <v>0</v>
      </c>
      <c r="AN5" s="132" t="n">
        <f aca="false">IF(OR($C5="",$B$2="",$D$2=0),0,IF(AN$3&lt;0,0,N(INDEX('CURVA PREVISION'!$A$1:$KZ$3000,$C5,10+3*MIN(AN$3,$D$2-1)))))</f>
        <v>0</v>
      </c>
      <c r="AO5" s="132" t="n">
        <f aca="false">IF(OR($C5="",$B$2="",$D$2=0),0,IF(AO$3&lt;0,0,N(INDEX('CURVA PREVISION'!$A$1:$KZ$3000,$C5,10+3*MIN(AO$3,$D$2-1)))))</f>
        <v>0</v>
      </c>
      <c r="AP5" s="132" t="n">
        <f aca="false">IF(OR($C5="",$B$2="",$D$2=0),0,IF(AP$3&lt;0,0,N(INDEX('CURVA PREVISION'!$A$1:$KZ$3000,$C5,10+3*MIN(AP$3,$D$2-1)))))</f>
        <v>0</v>
      </c>
      <c r="AQ5" s="132" t="n">
        <f aca="false">IF(OR($C5="",$B$2="",$D$2=0),0,IF(AQ$3&lt;0,0,N(INDEX('CURVA PREVISION'!$A$1:$KZ$3000,$C5,10+3*MIN(AQ$3,$D$2-1)))))</f>
        <v>0</v>
      </c>
      <c r="AR5" s="132" t="n">
        <f aca="false">IF(OR($C5="",$B$2="",$D$2=0),0,IF(AR$3&lt;0,0,N(INDEX('CURVA PREVISION'!$A$1:$KZ$3000,$C5,10+3*MIN(AR$3,$D$2-1)))))</f>
        <v>0</v>
      </c>
      <c r="AS5" s="132" t="n">
        <f aca="false">IF(OR($C5="",$B$2="",$D$2=0),0,IF(AS$3&lt;0,0,N(INDEX('CURVA PREVISION'!$A$1:$KZ$3000,$C5,10+3*MIN(AS$3,$D$2-1)))))</f>
        <v>0</v>
      </c>
      <c r="AT5" s="132" t="n">
        <f aca="false">IF(OR($C5="",$B$2="",$D$2=0),0,IF(AT$3&lt;0,0,N(INDEX('CURVA PREVISION'!$A$1:$KZ$3000,$C5,10+3*MIN(AT$3,$D$2-1)))))</f>
        <v>0</v>
      </c>
      <c r="AU5" s="132" t="n">
        <f aca="false">IF(OR($C5="",$B$2="",$D$2=0),0,IF(AU$3&lt;0,0,N(INDEX('CURVA PREVISION'!$A$1:$KZ$3000,$C5,10+3*MIN(AU$3,$D$2-1)))))</f>
        <v>0</v>
      </c>
      <c r="AV5" s="132" t="n">
        <f aca="false">IF(OR($C5="",$B$2="",$D$2=0),0,IF(AV$3&lt;0,0,N(INDEX('CURVA PREVISION'!$A$1:$KZ$3000,$C5,10+3*MIN(AV$3,$D$2-1)))))</f>
        <v>0</v>
      </c>
      <c r="AW5" s="132" t="n">
        <f aca="false">IF(OR($C5="",$B$2="",$D$2=0),0,IF(AW$3&lt;0,0,N(INDEX('CURVA PREVISION'!$A$1:$KZ$3000,$C5,10+3*MIN(AW$3,$D$2-1)))))</f>
        <v>0</v>
      </c>
      <c r="AX5" s="132" t="n">
        <f aca="false">IF(OR($C5="",$B$2="",$D$2=0),0,IF(AX$3&lt;0,0,N(INDEX('CURVA PREVISION'!$A$1:$KZ$3000,$C5,10+3*MIN(AX$3,$D$2-1)))))</f>
        <v>0</v>
      </c>
      <c r="AY5" s="132" t="n">
        <f aca="false">IF(OR($C5="",$B$2="",$D$2=0),0,IF(AY$3&lt;0,0,N(INDEX('CURVA PREVISION'!$A$1:$KZ$3000,$C5,10+3*MIN(AY$3,$D$2-1)))))</f>
        <v>0</v>
      </c>
      <c r="AZ5" s="132" t="n">
        <f aca="false">IF(OR($C5="",$B$2="",$D$2=0),0,IF(AZ$3&lt;0,0,N(INDEX('CURVA PREVISION'!$A$1:$KZ$3000,$C5,10+3*MIN(AZ$3,$D$2-1)))))</f>
        <v>0</v>
      </c>
      <c r="BA5" s="132" t="n">
        <f aca="false">IF(OR($C5="",$B$2="",$D$2=0),0,IF(BA$3&lt;0,0,N(INDEX('CURVA PREVISION'!$A$1:$KZ$3000,$C5,10+3*MIN(BA$3,$D$2-1)))))</f>
        <v>0</v>
      </c>
      <c r="BB5" s="132" t="n">
        <f aca="false">IF(OR($C5="",$B$2="",$D$2=0),0,IF(BB$3&lt;0,0,N(INDEX('CURVA PREVISION'!$A$1:$KZ$3000,$C5,10+3*MIN(BB$3,$D$2-1)))))</f>
        <v>0</v>
      </c>
      <c r="BC5" s="132" t="n">
        <f aca="false">IF(OR($C5="",$B$2="",$D$2=0),0,IF(BC$3&lt;0,0,N(INDEX('CURVA PREVISION'!$A$1:$KZ$3000,$C5,10+3*MIN(BC$3,$D$2-1)))))</f>
        <v>0</v>
      </c>
      <c r="BD5" s="132" t="n">
        <f aca="false">IF(OR($C5="",$B$2="",$D$2=0),0,IF(BD$3&lt;0,0,N(INDEX('CURVA PREVISION'!$A$1:$KZ$3000,$C5,10+3*MIN(BD$3,$D$2-1)))))</f>
        <v>0</v>
      </c>
      <c r="BE5" s="132" t="n">
        <f aca="false">IF(OR($C5="",$B$2="",$D$2=0),0,IF(BE$3&lt;0,0,N(INDEX('CURVA PREVISION'!$A$1:$KZ$3000,$C5,10+3*MIN(BE$3,$D$2-1)))))</f>
        <v>0</v>
      </c>
      <c r="BF5" s="132" t="n">
        <f aca="false">IF(OR($C5="",$B$2="",$D$2=0),0,IF(BF$3&lt;0,0,N(INDEX('CURVA PREVISION'!$A$1:$KZ$3000,$C5,10+3*MIN(BF$3,$D$2-1)))))</f>
        <v>0</v>
      </c>
      <c r="BG5" s="132" t="n">
        <f aca="false">IF(OR($C5="",$B$2="",$D$2=0),0,IF(BG$3&lt;0,0,N(INDEX('CURVA PREVISION'!$A$1:$KZ$3000,$C5,10+3*MIN(BG$3,$D$2-1)))))</f>
        <v>0</v>
      </c>
      <c r="BH5" s="132" t="n">
        <f aca="false">IF(OR($C5="",$B$2="",$D$2=0),0,IF(BH$3&lt;0,0,N(INDEX('CURVA PREVISION'!$A$1:$KZ$3000,$C5,10+3*MIN(BH$3,$D$2-1)))))</f>
        <v>0</v>
      </c>
      <c r="BI5" s="132" t="n">
        <f aca="false">IF(OR($C5="",$B$2="",$D$2=0),0,IF(BI$3&lt;0,0,N(INDEX('CURVA PREVISION'!$A$1:$KZ$3000,$C5,10+3*MIN(BI$3,$D$2-1)))))</f>
        <v>0</v>
      </c>
      <c r="BJ5" s="132" t="n">
        <f aca="false">IF(OR($C5="",$B$2="",$D$2=0),0,IF(BJ$3&lt;0,0,N(INDEX('CURVA PREVISION'!$A$1:$KZ$3000,$C5,10+3*MIN(BJ$3,$D$2-1)))))</f>
        <v>0</v>
      </c>
      <c r="BK5" s="132" t="n">
        <f aca="false">IF(OR($C5="",$B$2="",$D$2=0),0,IF(BK$3&lt;0,0,N(INDEX('CURVA PREVISION'!$A$1:$KZ$3000,$C5,10+3*MIN(BK$3,$D$2-1)))))</f>
        <v>0</v>
      </c>
      <c r="BL5" s="132" t="n">
        <f aca="false">IF(OR($C5="",$B$2="",$D$2=0),0,IF(BL$3&lt;0,0,N(INDEX('CURVA PREVISION'!$A$1:$KZ$3000,$C5,10+3*MIN(BL$3,$D$2-1)))))</f>
        <v>0</v>
      </c>
      <c r="BM5" s="132" t="n">
        <f aca="false">IF(OR($C5="",$B$2="",$D$2=0),0,IF(BM$3&lt;0,0,N(INDEX('CURVA PREVISION'!$A$1:$KZ$3000,$C5,10+3*MIN(BM$3,$D$2-1)))))</f>
        <v>0</v>
      </c>
      <c r="BN5" s="132" t="n">
        <f aca="false">IF(OR($C5="",$B$2="",$D$2=0),0,IF(BN$3&lt;0,0,N(INDEX('CURVA PREVISION'!$A$1:$KZ$3000,$C5,10+3*MIN(BN$3,$D$2-1)))))</f>
        <v>0</v>
      </c>
      <c r="BO5" s="132" t="n">
        <f aca="false">IF(OR($C5="",$B$2="",$D$2=0),0,IF(BO$3&lt;0,0,N(INDEX('CURVA PREVISION'!$A$1:$KZ$3000,$C5,10+3*MIN(BO$3,$D$2-1)))))</f>
        <v>0</v>
      </c>
      <c r="BP5" s="132" t="n">
        <f aca="false">IF(OR($C5="",$B$2="",$D$2=0),0,IF(BP$3&lt;0,0,N(INDEX('CURVA PREVISION'!$A$1:$KZ$3000,$C5,10+3*MIN(BP$3,$D$2-1)))))</f>
        <v>0</v>
      </c>
      <c r="BQ5" s="132" t="n">
        <f aca="false">IF(OR($C5="",$B$2="",$D$2=0),0,IF(BQ$3&lt;0,0,N(INDEX('CURVA PREVISION'!$A$1:$KZ$3000,$C5,10+3*MIN(BQ$3,$D$2-1)))))</f>
        <v>0</v>
      </c>
      <c r="BR5" s="132" t="n">
        <f aca="false">IF(OR($C5="",$B$2="",$D$2=0),0,IF(BR$3&lt;0,0,N(INDEX('CURVA PREVISION'!$A$1:$KZ$3000,$C5,10+3*MIN(BR$3,$D$2-1)))))</f>
        <v>0</v>
      </c>
      <c r="BS5" s="132" t="n">
        <f aca="false">IF(OR($C5="",$B$2="",$D$2=0),0,IF(BS$3&lt;0,0,N(INDEX('CURVA PREVISION'!$A$1:$KZ$3000,$C5,10+3*MIN(BS$3,$D$2-1)))))</f>
        <v>0</v>
      </c>
      <c r="BT5" s="132" t="n">
        <f aca="false">IF(OR($C5="",$B$2="",$D$2=0),0,IF(BT$3&lt;0,0,N(INDEX('CURVA PREVISION'!$A$1:$KZ$3000,$C5,10+3*MIN(BT$3,$D$2-1)))))</f>
        <v>0</v>
      </c>
      <c r="BU5" s="132" t="n">
        <f aca="false">IF(OR($C5="",$B$2="",$D$2=0),0,IF(BU$3&lt;0,0,N(INDEX('CURVA PREVISION'!$A$1:$KZ$3000,$C5,10+3*MIN(BU$3,$D$2-1)))))</f>
        <v>0</v>
      </c>
      <c r="BV5" s="132" t="n">
        <f aca="false">IF(OR($C5="",$B$2="",$D$2=0),0,IF(BV$3&lt;0,0,N(INDEX('CURVA PREVISION'!$A$1:$KZ$3000,$C5,10+3*MIN(BV$3,$D$2-1)))))</f>
        <v>0</v>
      </c>
      <c r="BW5" s="132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8</v>
      </c>
      <c r="D6" s="132" t="n">
        <f aca="false">IF(OR($C6="",$B$2="",$D$2=0),0,IF(D$3&lt;0,0,N(INDEX('CURVA PREVISION'!$A$1:$KZ$3000,$C6,10+3*MIN(D$3,$D$2-1)))))</f>
        <v>0</v>
      </c>
      <c r="E6" s="132" t="n">
        <f aca="false">IF(OR($C6="",$B$2="",$D$2=0),0,IF(E$3&lt;0,0,N(INDEX('CURVA PREVISION'!$A$1:$KZ$3000,$C6,10+3*MIN(E$3,$D$2-1)))))</f>
        <v>0</v>
      </c>
      <c r="F6" s="132" t="n">
        <f aca="false">IF(OR($C6="",$B$2="",$D$2=0),0,IF(F$3&lt;0,0,N(INDEX('CURVA PREVISION'!$A$1:$KZ$3000,$C6,10+3*MIN(F$3,$D$2-1)))))</f>
        <v>0</v>
      </c>
      <c r="G6" s="132" t="n">
        <f aca="false">IF(OR($C6="",$B$2="",$D$2=0),0,IF(G$3&lt;0,0,N(INDEX('CURVA PREVISION'!$A$1:$KZ$3000,$C6,10+3*MIN(G$3,$D$2-1)))))</f>
        <v>0</v>
      </c>
      <c r="H6" s="132" t="n">
        <f aca="false">IF(OR($C6="",$B$2="",$D$2=0),0,IF(H$3&lt;0,0,N(INDEX('CURVA PREVISION'!$A$1:$KZ$3000,$C6,10+3*MIN(H$3,$D$2-1)))))</f>
        <v>0</v>
      </c>
      <c r="I6" s="132" t="n">
        <f aca="false">IF(OR($C6="",$B$2="",$D$2=0),0,IF(I$3&lt;0,0,N(INDEX('CURVA PREVISION'!$A$1:$KZ$3000,$C6,10+3*MIN(I$3,$D$2-1)))))</f>
        <v>0</v>
      </c>
      <c r="J6" s="132" t="n">
        <f aca="false">IF(OR($C6="",$B$2="",$D$2=0),0,IF(J$3&lt;0,0,N(INDEX('CURVA PREVISION'!$A$1:$KZ$3000,$C6,10+3*MIN(J$3,$D$2-1)))))</f>
        <v>0</v>
      </c>
      <c r="K6" s="132" t="n">
        <f aca="false">IF(OR($C6="",$B$2="",$D$2=0),0,IF(K$3&lt;0,0,N(INDEX('CURVA PREVISION'!$A$1:$KZ$3000,$C6,10+3*MIN(K$3,$D$2-1)))))</f>
        <v>0</v>
      </c>
      <c r="L6" s="132" t="n">
        <f aca="false">IF(OR($C6="",$B$2="",$D$2=0),0,IF(L$3&lt;0,0,N(INDEX('CURVA PREVISION'!$A$1:$KZ$3000,$C6,10+3*MIN(L$3,$D$2-1)))))</f>
        <v>0</v>
      </c>
      <c r="M6" s="132" t="n">
        <f aca="false">IF(OR($C6="",$B$2="",$D$2=0),0,IF(M$3&lt;0,0,N(INDEX('CURVA PREVISION'!$A$1:$KZ$3000,$C6,10+3*MIN(M$3,$D$2-1)))))</f>
        <v>0</v>
      </c>
      <c r="N6" s="132" t="n">
        <f aca="false">IF(OR($C6="",$B$2="",$D$2=0),0,IF(N$3&lt;0,0,N(INDEX('CURVA PREVISION'!$A$1:$KZ$3000,$C6,10+3*MIN(N$3,$D$2-1)))))</f>
        <v>0</v>
      </c>
      <c r="O6" s="132" t="n">
        <f aca="false">IF(OR($C6="",$B$2="",$D$2=0),0,IF(O$3&lt;0,0,N(INDEX('CURVA PREVISION'!$A$1:$KZ$3000,$C6,10+3*MIN(O$3,$D$2-1)))))</f>
        <v>0</v>
      </c>
      <c r="P6" s="132" t="n">
        <f aca="false">IF(OR($C6="",$B$2="",$D$2=0),0,IF(P$3&lt;0,0,N(INDEX('CURVA PREVISION'!$A$1:$KZ$3000,$C6,10+3*MIN(P$3,$D$2-1)))))</f>
        <v>0</v>
      </c>
      <c r="Q6" s="132" t="n">
        <f aca="false">IF(OR($C6="",$B$2="",$D$2=0),0,IF(Q$3&lt;0,0,N(INDEX('CURVA PREVISION'!$A$1:$KZ$3000,$C6,10+3*MIN(Q$3,$D$2-1)))))</f>
        <v>0</v>
      </c>
      <c r="R6" s="132" t="n">
        <f aca="false">IF(OR($C6="",$B$2="",$D$2=0),0,IF(R$3&lt;0,0,N(INDEX('CURVA PREVISION'!$A$1:$KZ$3000,$C6,10+3*MIN(R$3,$D$2-1)))))</f>
        <v>0</v>
      </c>
      <c r="S6" s="132" t="n">
        <f aca="false">IF(OR($C6="",$B$2="",$D$2=0),0,IF(S$3&lt;0,0,N(INDEX('CURVA PREVISION'!$A$1:$KZ$3000,$C6,10+3*MIN(S$3,$D$2-1)))))</f>
        <v>0</v>
      </c>
      <c r="T6" s="132" t="n">
        <f aca="false">IF(OR($C6="",$B$2="",$D$2=0),0,IF(T$3&lt;0,0,N(INDEX('CURVA PREVISION'!$A$1:$KZ$3000,$C6,10+3*MIN(T$3,$D$2-1)))))</f>
        <v>0</v>
      </c>
      <c r="U6" s="132" t="n">
        <f aca="false">IF(OR($C6="",$B$2="",$D$2=0),0,IF(U$3&lt;0,0,N(INDEX('CURVA PREVISION'!$A$1:$KZ$3000,$C6,10+3*MIN(U$3,$D$2-1)))))</f>
        <v>0</v>
      </c>
      <c r="V6" s="132" t="n">
        <f aca="false">IF(OR($C6="",$B$2="",$D$2=0),0,IF(V$3&lt;0,0,N(INDEX('CURVA PREVISION'!$A$1:$KZ$3000,$C6,10+3*MIN(V$3,$D$2-1)))))</f>
        <v>0</v>
      </c>
      <c r="W6" s="132" t="n">
        <f aca="false">IF(OR($C6="",$B$2="",$D$2=0),0,IF(W$3&lt;0,0,N(INDEX('CURVA PREVISION'!$A$1:$KZ$3000,$C6,10+3*MIN(W$3,$D$2-1)))))</f>
        <v>0</v>
      </c>
      <c r="X6" s="132" t="n">
        <f aca="false">IF(OR($C6="",$B$2="",$D$2=0),0,IF(X$3&lt;0,0,N(INDEX('CURVA PREVISION'!$A$1:$KZ$3000,$C6,10+3*MIN(X$3,$D$2-1)))))</f>
        <v>0</v>
      </c>
      <c r="Y6" s="132" t="n">
        <f aca="false">IF(OR($C6="",$B$2="",$D$2=0),0,IF(Y$3&lt;0,0,N(INDEX('CURVA PREVISION'!$A$1:$KZ$3000,$C6,10+3*MIN(Y$3,$D$2-1)))))</f>
        <v>0</v>
      </c>
      <c r="Z6" s="132" t="n">
        <f aca="false">IF(OR($C6="",$B$2="",$D$2=0),0,IF(Z$3&lt;0,0,N(INDEX('CURVA PREVISION'!$A$1:$KZ$3000,$C6,10+3*MIN(Z$3,$D$2-1)))))</f>
        <v>0</v>
      </c>
      <c r="AA6" s="132" t="n">
        <f aca="false">IF(OR($C6="",$B$2="",$D$2=0),0,IF(AA$3&lt;0,0,N(INDEX('CURVA PREVISION'!$A$1:$KZ$3000,$C6,10+3*MIN(AA$3,$D$2-1)))))</f>
        <v>0</v>
      </c>
      <c r="AB6" s="132" t="n">
        <f aca="false">IF(OR($C6="",$B$2="",$D$2=0),0,IF(AB$3&lt;0,0,N(INDEX('CURVA PREVISION'!$A$1:$KZ$3000,$C6,10+3*MIN(AB$3,$D$2-1)))))</f>
        <v>0</v>
      </c>
      <c r="AC6" s="132" t="n">
        <f aca="false">IF(OR($C6="",$B$2="",$D$2=0),0,IF(AC$3&lt;0,0,N(INDEX('CURVA PREVISION'!$A$1:$KZ$3000,$C6,10+3*MIN(AC$3,$D$2-1)))))</f>
        <v>0</v>
      </c>
      <c r="AD6" s="132" t="n">
        <f aca="false">IF(OR($C6="",$B$2="",$D$2=0),0,IF(AD$3&lt;0,0,N(INDEX('CURVA PREVISION'!$A$1:$KZ$3000,$C6,10+3*MIN(AD$3,$D$2-1)))))</f>
        <v>0</v>
      </c>
      <c r="AE6" s="132" t="n">
        <f aca="false">IF(OR($C6="",$B$2="",$D$2=0),0,IF(AE$3&lt;0,0,N(INDEX('CURVA PREVISION'!$A$1:$KZ$3000,$C6,10+3*MIN(AE$3,$D$2-1)))))</f>
        <v>0</v>
      </c>
      <c r="AF6" s="132" t="n">
        <f aca="false">IF(OR($C6="",$B$2="",$D$2=0),0,IF(AF$3&lt;0,0,N(INDEX('CURVA PREVISION'!$A$1:$KZ$3000,$C6,10+3*MIN(AF$3,$D$2-1)))))</f>
        <v>0</v>
      </c>
      <c r="AG6" s="132" t="n">
        <f aca="false">IF(OR($C6="",$B$2="",$D$2=0),0,IF(AG$3&lt;0,0,N(INDEX('CURVA PREVISION'!$A$1:$KZ$3000,$C6,10+3*MIN(AG$3,$D$2-1)))))</f>
        <v>0</v>
      </c>
      <c r="AH6" s="132" t="n">
        <f aca="false">IF(OR($C6="",$B$2="",$D$2=0),0,IF(AH$3&lt;0,0,N(INDEX('CURVA PREVISION'!$A$1:$KZ$3000,$C6,10+3*MIN(AH$3,$D$2-1)))))</f>
        <v>0</v>
      </c>
      <c r="AI6" s="132" t="n">
        <f aca="false">IF(OR($C6="",$B$2="",$D$2=0),0,IF(AI$3&lt;0,0,N(INDEX('CURVA PREVISION'!$A$1:$KZ$3000,$C6,10+3*MIN(AI$3,$D$2-1)))))</f>
        <v>0</v>
      </c>
      <c r="AJ6" s="132" t="n">
        <f aca="false">IF(OR($C6="",$B$2="",$D$2=0),0,IF(AJ$3&lt;0,0,N(INDEX('CURVA PREVISION'!$A$1:$KZ$3000,$C6,10+3*MIN(AJ$3,$D$2-1)))))</f>
        <v>0</v>
      </c>
      <c r="AK6" s="132" t="n">
        <f aca="false">IF(OR($C6="",$B$2="",$D$2=0),0,IF(AK$3&lt;0,0,N(INDEX('CURVA PREVISION'!$A$1:$KZ$3000,$C6,10+3*MIN(AK$3,$D$2-1)))))</f>
        <v>0</v>
      </c>
      <c r="AL6" s="132" t="n">
        <f aca="false">IF(OR($C6="",$B$2="",$D$2=0),0,IF(AL$3&lt;0,0,N(INDEX('CURVA PREVISION'!$A$1:$KZ$3000,$C6,10+3*MIN(AL$3,$D$2-1)))))</f>
        <v>0</v>
      </c>
      <c r="AM6" s="132" t="n">
        <f aca="false">IF(OR($C6="",$B$2="",$D$2=0),0,IF(AM$3&lt;0,0,N(INDEX('CURVA PREVISION'!$A$1:$KZ$3000,$C6,10+3*MIN(AM$3,$D$2-1)))))</f>
        <v>0</v>
      </c>
      <c r="AN6" s="132" t="n">
        <f aca="false">IF(OR($C6="",$B$2="",$D$2=0),0,IF(AN$3&lt;0,0,N(INDEX('CURVA PREVISION'!$A$1:$KZ$3000,$C6,10+3*MIN(AN$3,$D$2-1)))))</f>
        <v>0</v>
      </c>
      <c r="AO6" s="132" t="n">
        <f aca="false">IF(OR($C6="",$B$2="",$D$2=0),0,IF(AO$3&lt;0,0,N(INDEX('CURVA PREVISION'!$A$1:$KZ$3000,$C6,10+3*MIN(AO$3,$D$2-1)))))</f>
        <v>0</v>
      </c>
      <c r="AP6" s="132" t="n">
        <f aca="false">IF(OR($C6="",$B$2="",$D$2=0),0,IF(AP$3&lt;0,0,N(INDEX('CURVA PREVISION'!$A$1:$KZ$3000,$C6,10+3*MIN(AP$3,$D$2-1)))))</f>
        <v>0</v>
      </c>
      <c r="AQ6" s="132" t="n">
        <f aca="false">IF(OR($C6="",$B$2="",$D$2=0),0,IF(AQ$3&lt;0,0,N(INDEX('CURVA PREVISION'!$A$1:$KZ$3000,$C6,10+3*MIN(AQ$3,$D$2-1)))))</f>
        <v>0</v>
      </c>
      <c r="AR6" s="132" t="n">
        <f aca="false">IF(OR($C6="",$B$2="",$D$2=0),0,IF(AR$3&lt;0,0,N(INDEX('CURVA PREVISION'!$A$1:$KZ$3000,$C6,10+3*MIN(AR$3,$D$2-1)))))</f>
        <v>0</v>
      </c>
      <c r="AS6" s="132" t="n">
        <f aca="false">IF(OR($C6="",$B$2="",$D$2=0),0,IF(AS$3&lt;0,0,N(INDEX('CURVA PREVISION'!$A$1:$KZ$3000,$C6,10+3*MIN(AS$3,$D$2-1)))))</f>
        <v>0</v>
      </c>
      <c r="AT6" s="132" t="n">
        <f aca="false">IF(OR($C6="",$B$2="",$D$2=0),0,IF(AT$3&lt;0,0,N(INDEX('CURVA PREVISION'!$A$1:$KZ$3000,$C6,10+3*MIN(AT$3,$D$2-1)))))</f>
        <v>0</v>
      </c>
      <c r="AU6" s="132" t="n">
        <f aca="false">IF(OR($C6="",$B$2="",$D$2=0),0,IF(AU$3&lt;0,0,N(INDEX('CURVA PREVISION'!$A$1:$KZ$3000,$C6,10+3*MIN(AU$3,$D$2-1)))))</f>
        <v>0</v>
      </c>
      <c r="AV6" s="132" t="n">
        <f aca="false">IF(OR($C6="",$B$2="",$D$2=0),0,IF(AV$3&lt;0,0,N(INDEX('CURVA PREVISION'!$A$1:$KZ$3000,$C6,10+3*MIN(AV$3,$D$2-1)))))</f>
        <v>0</v>
      </c>
      <c r="AW6" s="132" t="n">
        <f aca="false">IF(OR($C6="",$B$2="",$D$2=0),0,IF(AW$3&lt;0,0,N(INDEX('CURVA PREVISION'!$A$1:$KZ$3000,$C6,10+3*MIN(AW$3,$D$2-1)))))</f>
        <v>0</v>
      </c>
      <c r="AX6" s="132" t="n">
        <f aca="false">IF(OR($C6="",$B$2="",$D$2=0),0,IF(AX$3&lt;0,0,N(INDEX('CURVA PREVISION'!$A$1:$KZ$3000,$C6,10+3*MIN(AX$3,$D$2-1)))))</f>
        <v>0</v>
      </c>
      <c r="AY6" s="132" t="n">
        <f aca="false">IF(OR($C6="",$B$2="",$D$2=0),0,IF(AY$3&lt;0,0,N(INDEX('CURVA PREVISION'!$A$1:$KZ$3000,$C6,10+3*MIN(AY$3,$D$2-1)))))</f>
        <v>0</v>
      </c>
      <c r="AZ6" s="132" t="n">
        <f aca="false">IF(OR($C6="",$B$2="",$D$2=0),0,IF(AZ$3&lt;0,0,N(INDEX('CURVA PREVISION'!$A$1:$KZ$3000,$C6,10+3*MIN(AZ$3,$D$2-1)))))</f>
        <v>0</v>
      </c>
      <c r="BA6" s="132" t="n">
        <f aca="false">IF(OR($C6="",$B$2="",$D$2=0),0,IF(BA$3&lt;0,0,N(INDEX('CURVA PREVISION'!$A$1:$KZ$3000,$C6,10+3*MIN(BA$3,$D$2-1)))))</f>
        <v>0</v>
      </c>
      <c r="BB6" s="132" t="n">
        <f aca="false">IF(OR($C6="",$B$2="",$D$2=0),0,IF(BB$3&lt;0,0,N(INDEX('CURVA PREVISION'!$A$1:$KZ$3000,$C6,10+3*MIN(BB$3,$D$2-1)))))</f>
        <v>0</v>
      </c>
      <c r="BC6" s="132" t="n">
        <f aca="false">IF(OR($C6="",$B$2="",$D$2=0),0,IF(BC$3&lt;0,0,N(INDEX('CURVA PREVISION'!$A$1:$KZ$3000,$C6,10+3*MIN(BC$3,$D$2-1)))))</f>
        <v>0</v>
      </c>
      <c r="BD6" s="132" t="n">
        <f aca="false">IF(OR($C6="",$B$2="",$D$2=0),0,IF(BD$3&lt;0,0,N(INDEX('CURVA PREVISION'!$A$1:$KZ$3000,$C6,10+3*MIN(BD$3,$D$2-1)))))</f>
        <v>0</v>
      </c>
      <c r="BE6" s="132" t="n">
        <f aca="false">IF(OR($C6="",$B$2="",$D$2=0),0,IF(BE$3&lt;0,0,N(INDEX('CURVA PREVISION'!$A$1:$KZ$3000,$C6,10+3*MIN(BE$3,$D$2-1)))))</f>
        <v>0</v>
      </c>
      <c r="BF6" s="132" t="n">
        <f aca="false">IF(OR($C6="",$B$2="",$D$2=0),0,IF(BF$3&lt;0,0,N(INDEX('CURVA PREVISION'!$A$1:$KZ$3000,$C6,10+3*MIN(BF$3,$D$2-1)))))</f>
        <v>0</v>
      </c>
      <c r="BG6" s="132" t="n">
        <f aca="false">IF(OR($C6="",$B$2="",$D$2=0),0,IF(BG$3&lt;0,0,N(INDEX('CURVA PREVISION'!$A$1:$KZ$3000,$C6,10+3*MIN(BG$3,$D$2-1)))))</f>
        <v>0</v>
      </c>
      <c r="BH6" s="132" t="n">
        <f aca="false">IF(OR($C6="",$B$2="",$D$2=0),0,IF(BH$3&lt;0,0,N(INDEX('CURVA PREVISION'!$A$1:$KZ$3000,$C6,10+3*MIN(BH$3,$D$2-1)))))</f>
        <v>0</v>
      </c>
      <c r="BI6" s="132" t="n">
        <f aca="false">IF(OR($C6="",$B$2="",$D$2=0),0,IF(BI$3&lt;0,0,N(INDEX('CURVA PREVISION'!$A$1:$KZ$3000,$C6,10+3*MIN(BI$3,$D$2-1)))))</f>
        <v>0</v>
      </c>
      <c r="BJ6" s="132" t="n">
        <f aca="false">IF(OR($C6="",$B$2="",$D$2=0),0,IF(BJ$3&lt;0,0,N(INDEX('CURVA PREVISION'!$A$1:$KZ$3000,$C6,10+3*MIN(BJ$3,$D$2-1)))))</f>
        <v>0</v>
      </c>
      <c r="BK6" s="132" t="n">
        <f aca="false">IF(OR($C6="",$B$2="",$D$2=0),0,IF(BK$3&lt;0,0,N(INDEX('CURVA PREVISION'!$A$1:$KZ$3000,$C6,10+3*MIN(BK$3,$D$2-1)))))</f>
        <v>0</v>
      </c>
      <c r="BL6" s="132" t="n">
        <f aca="false">IF(OR($C6="",$B$2="",$D$2=0),0,IF(BL$3&lt;0,0,N(INDEX('CURVA PREVISION'!$A$1:$KZ$3000,$C6,10+3*MIN(BL$3,$D$2-1)))))</f>
        <v>0</v>
      </c>
      <c r="BM6" s="132" t="n">
        <f aca="false">IF(OR($C6="",$B$2="",$D$2=0),0,IF(BM$3&lt;0,0,N(INDEX('CURVA PREVISION'!$A$1:$KZ$3000,$C6,10+3*MIN(BM$3,$D$2-1)))))</f>
        <v>0</v>
      </c>
      <c r="BN6" s="132" t="n">
        <f aca="false">IF(OR($C6="",$B$2="",$D$2=0),0,IF(BN$3&lt;0,0,N(INDEX('CURVA PREVISION'!$A$1:$KZ$3000,$C6,10+3*MIN(BN$3,$D$2-1)))))</f>
        <v>0</v>
      </c>
      <c r="BO6" s="132" t="n">
        <f aca="false">IF(OR($C6="",$B$2="",$D$2=0),0,IF(BO$3&lt;0,0,N(INDEX('CURVA PREVISION'!$A$1:$KZ$3000,$C6,10+3*MIN(BO$3,$D$2-1)))))</f>
        <v>0</v>
      </c>
      <c r="BP6" s="132" t="n">
        <f aca="false">IF(OR($C6="",$B$2="",$D$2=0),0,IF(BP$3&lt;0,0,N(INDEX('CURVA PREVISION'!$A$1:$KZ$3000,$C6,10+3*MIN(BP$3,$D$2-1)))))</f>
        <v>0</v>
      </c>
      <c r="BQ6" s="132" t="n">
        <f aca="false">IF(OR($C6="",$B$2="",$D$2=0),0,IF(BQ$3&lt;0,0,N(INDEX('CURVA PREVISION'!$A$1:$KZ$3000,$C6,10+3*MIN(BQ$3,$D$2-1)))))</f>
        <v>0</v>
      </c>
      <c r="BR6" s="132" t="n">
        <f aca="false">IF(OR($C6="",$B$2="",$D$2=0),0,IF(BR$3&lt;0,0,N(INDEX('CURVA PREVISION'!$A$1:$KZ$3000,$C6,10+3*MIN(BR$3,$D$2-1)))))</f>
        <v>0</v>
      </c>
      <c r="BS6" s="132" t="n">
        <f aca="false">IF(OR($C6="",$B$2="",$D$2=0),0,IF(BS$3&lt;0,0,N(INDEX('CURVA PREVISION'!$A$1:$KZ$3000,$C6,10+3*MIN(BS$3,$D$2-1)))))</f>
        <v>0</v>
      </c>
      <c r="BT6" s="132" t="n">
        <f aca="false">IF(OR($C6="",$B$2="",$D$2=0),0,IF(BT$3&lt;0,0,N(INDEX('CURVA PREVISION'!$A$1:$KZ$3000,$C6,10+3*MIN(BT$3,$D$2-1)))))</f>
        <v>0</v>
      </c>
      <c r="BU6" s="132" t="n">
        <f aca="false">IF(OR($C6="",$B$2="",$D$2=0),0,IF(BU$3&lt;0,0,N(INDEX('CURVA PREVISION'!$A$1:$KZ$3000,$C6,10+3*MIN(BU$3,$D$2-1)))))</f>
        <v>0</v>
      </c>
      <c r="BV6" s="132" t="n">
        <f aca="false">IF(OR($C6="",$B$2="",$D$2=0),0,IF(BV$3&lt;0,0,N(INDEX('CURVA PREVISION'!$A$1:$KZ$3000,$C6,10+3*MIN(BV$3,$D$2-1)))))</f>
        <v>0</v>
      </c>
      <c r="BW6" s="132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2" t="n">
        <f aca="false">IF(OR($C7="",$B$2="",$D$2=0),0,IF(D$3&lt;0,0,N(INDEX('CURVA PREVISION'!$A$1:$KZ$3000,$C7,10+3*MIN(D$3,$D$2-1)))))</f>
        <v>0</v>
      </c>
      <c r="E7" s="132" t="n">
        <f aca="false">IF(OR($C7="",$B$2="",$D$2=0),0,IF(E$3&lt;0,0,N(INDEX('CURVA PREVISION'!$A$1:$KZ$3000,$C7,10+3*MIN(E$3,$D$2-1)))))</f>
        <v>0</v>
      </c>
      <c r="F7" s="132" t="n">
        <f aca="false">IF(OR($C7="",$B$2="",$D$2=0),0,IF(F$3&lt;0,0,N(INDEX('CURVA PREVISION'!$A$1:$KZ$3000,$C7,10+3*MIN(F$3,$D$2-1)))))</f>
        <v>0</v>
      </c>
      <c r="G7" s="132" t="n">
        <f aca="false">IF(OR($C7="",$B$2="",$D$2=0),0,IF(G$3&lt;0,0,N(INDEX('CURVA PREVISION'!$A$1:$KZ$3000,$C7,10+3*MIN(G$3,$D$2-1)))))</f>
        <v>0</v>
      </c>
      <c r="H7" s="132" t="n">
        <f aca="false">IF(OR($C7="",$B$2="",$D$2=0),0,IF(H$3&lt;0,0,N(INDEX('CURVA PREVISION'!$A$1:$KZ$3000,$C7,10+3*MIN(H$3,$D$2-1)))))</f>
        <v>0</v>
      </c>
      <c r="I7" s="132" t="n">
        <f aca="false">IF(OR($C7="",$B$2="",$D$2=0),0,IF(I$3&lt;0,0,N(INDEX('CURVA PREVISION'!$A$1:$KZ$3000,$C7,10+3*MIN(I$3,$D$2-1)))))</f>
        <v>0</v>
      </c>
      <c r="J7" s="132" t="n">
        <f aca="false">IF(OR($C7="",$B$2="",$D$2=0),0,IF(J$3&lt;0,0,N(INDEX('CURVA PREVISION'!$A$1:$KZ$3000,$C7,10+3*MIN(J$3,$D$2-1)))))</f>
        <v>0</v>
      </c>
      <c r="K7" s="132" t="n">
        <f aca="false">IF(OR($C7="",$B$2="",$D$2=0),0,IF(K$3&lt;0,0,N(INDEX('CURVA PREVISION'!$A$1:$KZ$3000,$C7,10+3*MIN(K$3,$D$2-1)))))</f>
        <v>0</v>
      </c>
      <c r="L7" s="132" t="n">
        <f aca="false">IF(OR($C7="",$B$2="",$D$2=0),0,IF(L$3&lt;0,0,N(INDEX('CURVA PREVISION'!$A$1:$KZ$3000,$C7,10+3*MIN(L$3,$D$2-1)))))</f>
        <v>0</v>
      </c>
      <c r="M7" s="132" t="n">
        <f aca="false">IF(OR($C7="",$B$2="",$D$2=0),0,IF(M$3&lt;0,0,N(INDEX('CURVA PREVISION'!$A$1:$KZ$3000,$C7,10+3*MIN(M$3,$D$2-1)))))</f>
        <v>0</v>
      </c>
      <c r="N7" s="132" t="n">
        <f aca="false">IF(OR($C7="",$B$2="",$D$2=0),0,IF(N$3&lt;0,0,N(INDEX('CURVA PREVISION'!$A$1:$KZ$3000,$C7,10+3*MIN(N$3,$D$2-1)))))</f>
        <v>0</v>
      </c>
      <c r="O7" s="132" t="n">
        <f aca="false">IF(OR($C7="",$B$2="",$D$2=0),0,IF(O$3&lt;0,0,N(INDEX('CURVA PREVISION'!$A$1:$KZ$3000,$C7,10+3*MIN(O$3,$D$2-1)))))</f>
        <v>0</v>
      </c>
      <c r="P7" s="132" t="n">
        <f aca="false">IF(OR($C7="",$B$2="",$D$2=0),0,IF(P$3&lt;0,0,N(INDEX('CURVA PREVISION'!$A$1:$KZ$3000,$C7,10+3*MIN(P$3,$D$2-1)))))</f>
        <v>0</v>
      </c>
      <c r="Q7" s="132" t="n">
        <f aca="false">IF(OR($C7="",$B$2="",$D$2=0),0,IF(Q$3&lt;0,0,N(INDEX('CURVA PREVISION'!$A$1:$KZ$3000,$C7,10+3*MIN(Q$3,$D$2-1)))))</f>
        <v>0</v>
      </c>
      <c r="R7" s="132" t="n">
        <f aca="false">IF(OR($C7="",$B$2="",$D$2=0),0,IF(R$3&lt;0,0,N(INDEX('CURVA PREVISION'!$A$1:$KZ$3000,$C7,10+3*MIN(R$3,$D$2-1)))))</f>
        <v>0</v>
      </c>
      <c r="S7" s="132" t="n">
        <f aca="false">IF(OR($C7="",$B$2="",$D$2=0),0,IF(S$3&lt;0,0,N(INDEX('CURVA PREVISION'!$A$1:$KZ$3000,$C7,10+3*MIN(S$3,$D$2-1)))))</f>
        <v>0</v>
      </c>
      <c r="T7" s="132" t="n">
        <f aca="false">IF(OR($C7="",$B$2="",$D$2=0),0,IF(T$3&lt;0,0,N(INDEX('CURVA PREVISION'!$A$1:$KZ$3000,$C7,10+3*MIN(T$3,$D$2-1)))))</f>
        <v>0</v>
      </c>
      <c r="U7" s="132" t="n">
        <f aca="false">IF(OR($C7="",$B$2="",$D$2=0),0,IF(U$3&lt;0,0,N(INDEX('CURVA PREVISION'!$A$1:$KZ$3000,$C7,10+3*MIN(U$3,$D$2-1)))))</f>
        <v>0</v>
      </c>
      <c r="V7" s="132" t="n">
        <f aca="false">IF(OR($C7="",$B$2="",$D$2=0),0,IF(V$3&lt;0,0,N(INDEX('CURVA PREVISION'!$A$1:$KZ$3000,$C7,10+3*MIN(V$3,$D$2-1)))))</f>
        <v>0</v>
      </c>
      <c r="W7" s="132" t="n">
        <f aca="false">IF(OR($C7="",$B$2="",$D$2=0),0,IF(W$3&lt;0,0,N(INDEX('CURVA PREVISION'!$A$1:$KZ$3000,$C7,10+3*MIN(W$3,$D$2-1)))))</f>
        <v>0</v>
      </c>
      <c r="X7" s="132" t="n">
        <f aca="false">IF(OR($C7="",$B$2="",$D$2=0),0,IF(X$3&lt;0,0,N(INDEX('CURVA PREVISION'!$A$1:$KZ$3000,$C7,10+3*MIN(X$3,$D$2-1)))))</f>
        <v>0</v>
      </c>
      <c r="Y7" s="132" t="n">
        <f aca="false">IF(OR($C7="",$B$2="",$D$2=0),0,IF(Y$3&lt;0,0,N(INDEX('CURVA PREVISION'!$A$1:$KZ$3000,$C7,10+3*MIN(Y$3,$D$2-1)))))</f>
        <v>0</v>
      </c>
      <c r="Z7" s="132" t="n">
        <f aca="false">IF(OR($C7="",$B$2="",$D$2=0),0,IF(Z$3&lt;0,0,N(INDEX('CURVA PREVISION'!$A$1:$KZ$3000,$C7,10+3*MIN(Z$3,$D$2-1)))))</f>
        <v>0</v>
      </c>
      <c r="AA7" s="132" t="n">
        <f aca="false">IF(OR($C7="",$B$2="",$D$2=0),0,IF(AA$3&lt;0,0,N(INDEX('CURVA PREVISION'!$A$1:$KZ$3000,$C7,10+3*MIN(AA$3,$D$2-1)))))</f>
        <v>0</v>
      </c>
      <c r="AB7" s="132" t="n">
        <f aca="false">IF(OR($C7="",$B$2="",$D$2=0),0,IF(AB$3&lt;0,0,N(INDEX('CURVA PREVISION'!$A$1:$KZ$3000,$C7,10+3*MIN(AB$3,$D$2-1)))))</f>
        <v>0</v>
      </c>
      <c r="AC7" s="132" t="n">
        <f aca="false">IF(OR($C7="",$B$2="",$D$2=0),0,IF(AC$3&lt;0,0,N(INDEX('CURVA PREVISION'!$A$1:$KZ$3000,$C7,10+3*MIN(AC$3,$D$2-1)))))</f>
        <v>0</v>
      </c>
      <c r="AD7" s="132" t="n">
        <f aca="false">IF(OR($C7="",$B$2="",$D$2=0),0,IF(AD$3&lt;0,0,N(INDEX('CURVA PREVISION'!$A$1:$KZ$3000,$C7,10+3*MIN(AD$3,$D$2-1)))))</f>
        <v>0</v>
      </c>
      <c r="AE7" s="132" t="n">
        <f aca="false">IF(OR($C7="",$B$2="",$D$2=0),0,IF(AE$3&lt;0,0,N(INDEX('CURVA PREVISION'!$A$1:$KZ$3000,$C7,10+3*MIN(AE$3,$D$2-1)))))</f>
        <v>0</v>
      </c>
      <c r="AF7" s="132" t="n">
        <f aca="false">IF(OR($C7="",$B$2="",$D$2=0),0,IF(AF$3&lt;0,0,N(INDEX('CURVA PREVISION'!$A$1:$KZ$3000,$C7,10+3*MIN(AF$3,$D$2-1)))))</f>
        <v>0</v>
      </c>
      <c r="AG7" s="132" t="n">
        <f aca="false">IF(OR($C7="",$B$2="",$D$2=0),0,IF(AG$3&lt;0,0,N(INDEX('CURVA PREVISION'!$A$1:$KZ$3000,$C7,10+3*MIN(AG$3,$D$2-1)))))</f>
        <v>0</v>
      </c>
      <c r="AH7" s="132" t="n">
        <f aca="false">IF(OR($C7="",$B$2="",$D$2=0),0,IF(AH$3&lt;0,0,N(INDEX('CURVA PREVISION'!$A$1:$KZ$3000,$C7,10+3*MIN(AH$3,$D$2-1)))))</f>
        <v>0</v>
      </c>
      <c r="AI7" s="132" t="n">
        <f aca="false">IF(OR($C7="",$B$2="",$D$2=0),0,IF(AI$3&lt;0,0,N(INDEX('CURVA PREVISION'!$A$1:$KZ$3000,$C7,10+3*MIN(AI$3,$D$2-1)))))</f>
        <v>0</v>
      </c>
      <c r="AJ7" s="132" t="n">
        <f aca="false">IF(OR($C7="",$B$2="",$D$2=0),0,IF(AJ$3&lt;0,0,N(INDEX('CURVA PREVISION'!$A$1:$KZ$3000,$C7,10+3*MIN(AJ$3,$D$2-1)))))</f>
        <v>0</v>
      </c>
      <c r="AK7" s="132" t="n">
        <f aca="false">IF(OR($C7="",$B$2="",$D$2=0),0,IF(AK$3&lt;0,0,N(INDEX('CURVA PREVISION'!$A$1:$KZ$3000,$C7,10+3*MIN(AK$3,$D$2-1)))))</f>
        <v>0</v>
      </c>
      <c r="AL7" s="132" t="n">
        <f aca="false">IF(OR($C7="",$B$2="",$D$2=0),0,IF(AL$3&lt;0,0,N(INDEX('CURVA PREVISION'!$A$1:$KZ$3000,$C7,10+3*MIN(AL$3,$D$2-1)))))</f>
        <v>0</v>
      </c>
      <c r="AM7" s="132" t="n">
        <f aca="false">IF(OR($C7="",$B$2="",$D$2=0),0,IF(AM$3&lt;0,0,N(INDEX('CURVA PREVISION'!$A$1:$KZ$3000,$C7,10+3*MIN(AM$3,$D$2-1)))))</f>
        <v>0</v>
      </c>
      <c r="AN7" s="132" t="n">
        <f aca="false">IF(OR($C7="",$B$2="",$D$2=0),0,IF(AN$3&lt;0,0,N(INDEX('CURVA PREVISION'!$A$1:$KZ$3000,$C7,10+3*MIN(AN$3,$D$2-1)))))</f>
        <v>0</v>
      </c>
      <c r="AO7" s="132" t="n">
        <f aca="false">IF(OR($C7="",$B$2="",$D$2=0),0,IF(AO$3&lt;0,0,N(INDEX('CURVA PREVISION'!$A$1:$KZ$3000,$C7,10+3*MIN(AO$3,$D$2-1)))))</f>
        <v>0</v>
      </c>
      <c r="AP7" s="132" t="n">
        <f aca="false">IF(OR($C7="",$B$2="",$D$2=0),0,IF(AP$3&lt;0,0,N(INDEX('CURVA PREVISION'!$A$1:$KZ$3000,$C7,10+3*MIN(AP$3,$D$2-1)))))</f>
        <v>0</v>
      </c>
      <c r="AQ7" s="132" t="n">
        <f aca="false">IF(OR($C7="",$B$2="",$D$2=0),0,IF(AQ$3&lt;0,0,N(INDEX('CURVA PREVISION'!$A$1:$KZ$3000,$C7,10+3*MIN(AQ$3,$D$2-1)))))</f>
        <v>0</v>
      </c>
      <c r="AR7" s="132" t="n">
        <f aca="false">IF(OR($C7="",$B$2="",$D$2=0),0,IF(AR$3&lt;0,0,N(INDEX('CURVA PREVISION'!$A$1:$KZ$3000,$C7,10+3*MIN(AR$3,$D$2-1)))))</f>
        <v>0</v>
      </c>
      <c r="AS7" s="132" t="n">
        <f aca="false">IF(OR($C7="",$B$2="",$D$2=0),0,IF(AS$3&lt;0,0,N(INDEX('CURVA PREVISION'!$A$1:$KZ$3000,$C7,10+3*MIN(AS$3,$D$2-1)))))</f>
        <v>0</v>
      </c>
      <c r="AT7" s="132" t="n">
        <f aca="false">IF(OR($C7="",$B$2="",$D$2=0),0,IF(AT$3&lt;0,0,N(INDEX('CURVA PREVISION'!$A$1:$KZ$3000,$C7,10+3*MIN(AT$3,$D$2-1)))))</f>
        <v>0</v>
      </c>
      <c r="AU7" s="132" t="n">
        <f aca="false">IF(OR($C7="",$B$2="",$D$2=0),0,IF(AU$3&lt;0,0,N(INDEX('CURVA PREVISION'!$A$1:$KZ$3000,$C7,10+3*MIN(AU$3,$D$2-1)))))</f>
        <v>0</v>
      </c>
      <c r="AV7" s="132" t="n">
        <f aca="false">IF(OR($C7="",$B$2="",$D$2=0),0,IF(AV$3&lt;0,0,N(INDEX('CURVA PREVISION'!$A$1:$KZ$3000,$C7,10+3*MIN(AV$3,$D$2-1)))))</f>
        <v>0</v>
      </c>
      <c r="AW7" s="132" t="n">
        <f aca="false">IF(OR($C7="",$B$2="",$D$2=0),0,IF(AW$3&lt;0,0,N(INDEX('CURVA PREVISION'!$A$1:$KZ$3000,$C7,10+3*MIN(AW$3,$D$2-1)))))</f>
        <v>0</v>
      </c>
      <c r="AX7" s="132" t="n">
        <f aca="false">IF(OR($C7="",$B$2="",$D$2=0),0,IF(AX$3&lt;0,0,N(INDEX('CURVA PREVISION'!$A$1:$KZ$3000,$C7,10+3*MIN(AX$3,$D$2-1)))))</f>
        <v>0</v>
      </c>
      <c r="AY7" s="132" t="n">
        <f aca="false">IF(OR($C7="",$B$2="",$D$2=0),0,IF(AY$3&lt;0,0,N(INDEX('CURVA PREVISION'!$A$1:$KZ$3000,$C7,10+3*MIN(AY$3,$D$2-1)))))</f>
        <v>0</v>
      </c>
      <c r="AZ7" s="132" t="n">
        <f aca="false">IF(OR($C7="",$B$2="",$D$2=0),0,IF(AZ$3&lt;0,0,N(INDEX('CURVA PREVISION'!$A$1:$KZ$3000,$C7,10+3*MIN(AZ$3,$D$2-1)))))</f>
        <v>0</v>
      </c>
      <c r="BA7" s="132" t="n">
        <f aca="false">IF(OR($C7="",$B$2="",$D$2=0),0,IF(BA$3&lt;0,0,N(INDEX('CURVA PREVISION'!$A$1:$KZ$3000,$C7,10+3*MIN(BA$3,$D$2-1)))))</f>
        <v>0</v>
      </c>
      <c r="BB7" s="132" t="n">
        <f aca="false">IF(OR($C7="",$B$2="",$D$2=0),0,IF(BB$3&lt;0,0,N(INDEX('CURVA PREVISION'!$A$1:$KZ$3000,$C7,10+3*MIN(BB$3,$D$2-1)))))</f>
        <v>0</v>
      </c>
      <c r="BC7" s="132" t="n">
        <f aca="false">IF(OR($C7="",$B$2="",$D$2=0),0,IF(BC$3&lt;0,0,N(INDEX('CURVA PREVISION'!$A$1:$KZ$3000,$C7,10+3*MIN(BC$3,$D$2-1)))))</f>
        <v>0</v>
      </c>
      <c r="BD7" s="132" t="n">
        <f aca="false">IF(OR($C7="",$B$2="",$D$2=0),0,IF(BD$3&lt;0,0,N(INDEX('CURVA PREVISION'!$A$1:$KZ$3000,$C7,10+3*MIN(BD$3,$D$2-1)))))</f>
        <v>0</v>
      </c>
      <c r="BE7" s="132" t="n">
        <f aca="false">IF(OR($C7="",$B$2="",$D$2=0),0,IF(BE$3&lt;0,0,N(INDEX('CURVA PREVISION'!$A$1:$KZ$3000,$C7,10+3*MIN(BE$3,$D$2-1)))))</f>
        <v>0</v>
      </c>
      <c r="BF7" s="132" t="n">
        <f aca="false">IF(OR($C7="",$B$2="",$D$2=0),0,IF(BF$3&lt;0,0,N(INDEX('CURVA PREVISION'!$A$1:$KZ$3000,$C7,10+3*MIN(BF$3,$D$2-1)))))</f>
        <v>0</v>
      </c>
      <c r="BG7" s="132" t="n">
        <f aca="false">IF(OR($C7="",$B$2="",$D$2=0),0,IF(BG$3&lt;0,0,N(INDEX('CURVA PREVISION'!$A$1:$KZ$3000,$C7,10+3*MIN(BG$3,$D$2-1)))))</f>
        <v>0</v>
      </c>
      <c r="BH7" s="132" t="n">
        <f aca="false">IF(OR($C7="",$B$2="",$D$2=0),0,IF(BH$3&lt;0,0,N(INDEX('CURVA PREVISION'!$A$1:$KZ$3000,$C7,10+3*MIN(BH$3,$D$2-1)))))</f>
        <v>0</v>
      </c>
      <c r="BI7" s="132" t="n">
        <f aca="false">IF(OR($C7="",$B$2="",$D$2=0),0,IF(BI$3&lt;0,0,N(INDEX('CURVA PREVISION'!$A$1:$KZ$3000,$C7,10+3*MIN(BI$3,$D$2-1)))))</f>
        <v>0</v>
      </c>
      <c r="BJ7" s="132" t="n">
        <f aca="false">IF(OR($C7="",$B$2="",$D$2=0),0,IF(BJ$3&lt;0,0,N(INDEX('CURVA PREVISION'!$A$1:$KZ$3000,$C7,10+3*MIN(BJ$3,$D$2-1)))))</f>
        <v>0</v>
      </c>
      <c r="BK7" s="132" t="n">
        <f aca="false">IF(OR($C7="",$B$2="",$D$2=0),0,IF(BK$3&lt;0,0,N(INDEX('CURVA PREVISION'!$A$1:$KZ$3000,$C7,10+3*MIN(BK$3,$D$2-1)))))</f>
        <v>0</v>
      </c>
      <c r="BL7" s="132" t="n">
        <f aca="false">IF(OR($C7="",$B$2="",$D$2=0),0,IF(BL$3&lt;0,0,N(INDEX('CURVA PREVISION'!$A$1:$KZ$3000,$C7,10+3*MIN(BL$3,$D$2-1)))))</f>
        <v>0</v>
      </c>
      <c r="BM7" s="132" t="n">
        <f aca="false">IF(OR($C7="",$B$2="",$D$2=0),0,IF(BM$3&lt;0,0,N(INDEX('CURVA PREVISION'!$A$1:$KZ$3000,$C7,10+3*MIN(BM$3,$D$2-1)))))</f>
        <v>0</v>
      </c>
      <c r="BN7" s="132" t="n">
        <f aca="false">IF(OR($C7="",$B$2="",$D$2=0),0,IF(BN$3&lt;0,0,N(INDEX('CURVA PREVISION'!$A$1:$KZ$3000,$C7,10+3*MIN(BN$3,$D$2-1)))))</f>
        <v>0</v>
      </c>
      <c r="BO7" s="132" t="n">
        <f aca="false">IF(OR($C7="",$B$2="",$D$2=0),0,IF(BO$3&lt;0,0,N(INDEX('CURVA PREVISION'!$A$1:$KZ$3000,$C7,10+3*MIN(BO$3,$D$2-1)))))</f>
        <v>0</v>
      </c>
      <c r="BP7" s="132" t="n">
        <f aca="false">IF(OR($C7="",$B$2="",$D$2=0),0,IF(BP$3&lt;0,0,N(INDEX('CURVA PREVISION'!$A$1:$KZ$3000,$C7,10+3*MIN(BP$3,$D$2-1)))))</f>
        <v>0</v>
      </c>
      <c r="BQ7" s="132" t="n">
        <f aca="false">IF(OR($C7="",$B$2="",$D$2=0),0,IF(BQ$3&lt;0,0,N(INDEX('CURVA PREVISION'!$A$1:$KZ$3000,$C7,10+3*MIN(BQ$3,$D$2-1)))))</f>
        <v>0</v>
      </c>
      <c r="BR7" s="132" t="n">
        <f aca="false">IF(OR($C7="",$B$2="",$D$2=0),0,IF(BR$3&lt;0,0,N(INDEX('CURVA PREVISION'!$A$1:$KZ$3000,$C7,10+3*MIN(BR$3,$D$2-1)))))</f>
        <v>0</v>
      </c>
      <c r="BS7" s="132" t="n">
        <f aca="false">IF(OR($C7="",$B$2="",$D$2=0),0,IF(BS$3&lt;0,0,N(INDEX('CURVA PREVISION'!$A$1:$KZ$3000,$C7,10+3*MIN(BS$3,$D$2-1)))))</f>
        <v>0</v>
      </c>
      <c r="BT7" s="132" t="n">
        <f aca="false">IF(OR($C7="",$B$2="",$D$2=0),0,IF(BT$3&lt;0,0,N(INDEX('CURVA PREVISION'!$A$1:$KZ$3000,$C7,10+3*MIN(BT$3,$D$2-1)))))</f>
        <v>0</v>
      </c>
      <c r="BU7" s="132" t="n">
        <f aca="false">IF(OR($C7="",$B$2="",$D$2=0),0,IF(BU$3&lt;0,0,N(INDEX('CURVA PREVISION'!$A$1:$KZ$3000,$C7,10+3*MIN(BU$3,$D$2-1)))))</f>
        <v>0</v>
      </c>
      <c r="BV7" s="132" t="n">
        <f aca="false">IF(OR($C7="",$B$2="",$D$2=0),0,IF(BV$3&lt;0,0,N(INDEX('CURVA PREVISION'!$A$1:$KZ$3000,$C7,10+3*MIN(BV$3,$D$2-1)))))</f>
        <v>0</v>
      </c>
      <c r="BW7" s="132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2" t="n">
        <f aca="false">IF(OR($C8="",$B$2="",$D$2=0),0,IF(D$3&lt;0,0,N(INDEX('CURVA PREVISION'!$A$1:$KZ$3000,$C8,10+3*MIN(D$3,$D$2-1)))))</f>
        <v>0</v>
      </c>
      <c r="E8" s="132" t="n">
        <f aca="false">IF(OR($C8="",$B$2="",$D$2=0),0,IF(E$3&lt;0,0,N(INDEX('CURVA PREVISION'!$A$1:$KZ$3000,$C8,10+3*MIN(E$3,$D$2-1)))))</f>
        <v>0</v>
      </c>
      <c r="F8" s="132" t="n">
        <f aca="false">IF(OR($C8="",$B$2="",$D$2=0),0,IF(F$3&lt;0,0,N(INDEX('CURVA PREVISION'!$A$1:$KZ$3000,$C8,10+3*MIN(F$3,$D$2-1)))))</f>
        <v>0</v>
      </c>
      <c r="G8" s="132" t="n">
        <f aca="false">IF(OR($C8="",$B$2="",$D$2=0),0,IF(G$3&lt;0,0,N(INDEX('CURVA PREVISION'!$A$1:$KZ$3000,$C8,10+3*MIN(G$3,$D$2-1)))))</f>
        <v>0</v>
      </c>
      <c r="H8" s="132" t="n">
        <f aca="false">IF(OR($C8="",$B$2="",$D$2=0),0,IF(H$3&lt;0,0,N(INDEX('CURVA PREVISION'!$A$1:$KZ$3000,$C8,10+3*MIN(H$3,$D$2-1)))))</f>
        <v>0</v>
      </c>
      <c r="I8" s="132" t="n">
        <f aca="false">IF(OR($C8="",$B$2="",$D$2=0),0,IF(I$3&lt;0,0,N(INDEX('CURVA PREVISION'!$A$1:$KZ$3000,$C8,10+3*MIN(I$3,$D$2-1)))))</f>
        <v>0</v>
      </c>
      <c r="J8" s="132" t="n">
        <f aca="false">IF(OR($C8="",$B$2="",$D$2=0),0,IF(J$3&lt;0,0,N(INDEX('CURVA PREVISION'!$A$1:$KZ$3000,$C8,10+3*MIN(J$3,$D$2-1)))))</f>
        <v>0</v>
      </c>
      <c r="K8" s="132" t="n">
        <f aca="false">IF(OR($C8="",$B$2="",$D$2=0),0,IF(K$3&lt;0,0,N(INDEX('CURVA PREVISION'!$A$1:$KZ$3000,$C8,10+3*MIN(K$3,$D$2-1)))))</f>
        <v>0</v>
      </c>
      <c r="L8" s="132" t="n">
        <f aca="false">IF(OR($C8="",$B$2="",$D$2=0),0,IF(L$3&lt;0,0,N(INDEX('CURVA PREVISION'!$A$1:$KZ$3000,$C8,10+3*MIN(L$3,$D$2-1)))))</f>
        <v>0</v>
      </c>
      <c r="M8" s="132" t="n">
        <f aca="false">IF(OR($C8="",$B$2="",$D$2=0),0,IF(M$3&lt;0,0,N(INDEX('CURVA PREVISION'!$A$1:$KZ$3000,$C8,10+3*MIN(M$3,$D$2-1)))))</f>
        <v>0</v>
      </c>
      <c r="N8" s="132" t="n">
        <f aca="false">IF(OR($C8="",$B$2="",$D$2=0),0,IF(N$3&lt;0,0,N(INDEX('CURVA PREVISION'!$A$1:$KZ$3000,$C8,10+3*MIN(N$3,$D$2-1)))))</f>
        <v>0</v>
      </c>
      <c r="O8" s="132" t="n">
        <f aca="false">IF(OR($C8="",$B$2="",$D$2=0),0,IF(O$3&lt;0,0,N(INDEX('CURVA PREVISION'!$A$1:$KZ$3000,$C8,10+3*MIN(O$3,$D$2-1)))))</f>
        <v>0</v>
      </c>
      <c r="P8" s="132" t="n">
        <f aca="false">IF(OR($C8="",$B$2="",$D$2=0),0,IF(P$3&lt;0,0,N(INDEX('CURVA PREVISION'!$A$1:$KZ$3000,$C8,10+3*MIN(P$3,$D$2-1)))))</f>
        <v>0</v>
      </c>
      <c r="Q8" s="132" t="n">
        <f aca="false">IF(OR($C8="",$B$2="",$D$2=0),0,IF(Q$3&lt;0,0,N(INDEX('CURVA PREVISION'!$A$1:$KZ$3000,$C8,10+3*MIN(Q$3,$D$2-1)))))</f>
        <v>0</v>
      </c>
      <c r="R8" s="132" t="n">
        <f aca="false">IF(OR($C8="",$B$2="",$D$2=0),0,IF(R$3&lt;0,0,N(INDEX('CURVA PREVISION'!$A$1:$KZ$3000,$C8,10+3*MIN(R$3,$D$2-1)))))</f>
        <v>0</v>
      </c>
      <c r="S8" s="132" t="n">
        <f aca="false">IF(OR($C8="",$B$2="",$D$2=0),0,IF(S$3&lt;0,0,N(INDEX('CURVA PREVISION'!$A$1:$KZ$3000,$C8,10+3*MIN(S$3,$D$2-1)))))</f>
        <v>0</v>
      </c>
      <c r="T8" s="132" t="n">
        <f aca="false">IF(OR($C8="",$B$2="",$D$2=0),0,IF(T$3&lt;0,0,N(INDEX('CURVA PREVISION'!$A$1:$KZ$3000,$C8,10+3*MIN(T$3,$D$2-1)))))</f>
        <v>0</v>
      </c>
      <c r="U8" s="132" t="n">
        <f aca="false">IF(OR($C8="",$B$2="",$D$2=0),0,IF(U$3&lt;0,0,N(INDEX('CURVA PREVISION'!$A$1:$KZ$3000,$C8,10+3*MIN(U$3,$D$2-1)))))</f>
        <v>0</v>
      </c>
      <c r="V8" s="132" t="n">
        <f aca="false">IF(OR($C8="",$B$2="",$D$2=0),0,IF(V$3&lt;0,0,N(INDEX('CURVA PREVISION'!$A$1:$KZ$3000,$C8,10+3*MIN(V$3,$D$2-1)))))</f>
        <v>0</v>
      </c>
      <c r="W8" s="132" t="n">
        <f aca="false">IF(OR($C8="",$B$2="",$D$2=0),0,IF(W$3&lt;0,0,N(INDEX('CURVA PREVISION'!$A$1:$KZ$3000,$C8,10+3*MIN(W$3,$D$2-1)))))</f>
        <v>0</v>
      </c>
      <c r="X8" s="132" t="n">
        <f aca="false">IF(OR($C8="",$B$2="",$D$2=0),0,IF(X$3&lt;0,0,N(INDEX('CURVA PREVISION'!$A$1:$KZ$3000,$C8,10+3*MIN(X$3,$D$2-1)))))</f>
        <v>0</v>
      </c>
      <c r="Y8" s="132" t="n">
        <f aca="false">IF(OR($C8="",$B$2="",$D$2=0),0,IF(Y$3&lt;0,0,N(INDEX('CURVA PREVISION'!$A$1:$KZ$3000,$C8,10+3*MIN(Y$3,$D$2-1)))))</f>
        <v>0</v>
      </c>
      <c r="Z8" s="132" t="n">
        <f aca="false">IF(OR($C8="",$B$2="",$D$2=0),0,IF(Z$3&lt;0,0,N(INDEX('CURVA PREVISION'!$A$1:$KZ$3000,$C8,10+3*MIN(Z$3,$D$2-1)))))</f>
        <v>0</v>
      </c>
      <c r="AA8" s="132" t="n">
        <f aca="false">IF(OR($C8="",$B$2="",$D$2=0),0,IF(AA$3&lt;0,0,N(INDEX('CURVA PREVISION'!$A$1:$KZ$3000,$C8,10+3*MIN(AA$3,$D$2-1)))))</f>
        <v>0</v>
      </c>
      <c r="AB8" s="132" t="n">
        <f aca="false">IF(OR($C8="",$B$2="",$D$2=0),0,IF(AB$3&lt;0,0,N(INDEX('CURVA PREVISION'!$A$1:$KZ$3000,$C8,10+3*MIN(AB$3,$D$2-1)))))</f>
        <v>0</v>
      </c>
      <c r="AC8" s="132" t="n">
        <f aca="false">IF(OR($C8="",$B$2="",$D$2=0),0,IF(AC$3&lt;0,0,N(INDEX('CURVA PREVISION'!$A$1:$KZ$3000,$C8,10+3*MIN(AC$3,$D$2-1)))))</f>
        <v>0</v>
      </c>
      <c r="AD8" s="132" t="n">
        <f aca="false">IF(OR($C8="",$B$2="",$D$2=0),0,IF(AD$3&lt;0,0,N(INDEX('CURVA PREVISION'!$A$1:$KZ$3000,$C8,10+3*MIN(AD$3,$D$2-1)))))</f>
        <v>0</v>
      </c>
      <c r="AE8" s="132" t="n">
        <f aca="false">IF(OR($C8="",$B$2="",$D$2=0),0,IF(AE$3&lt;0,0,N(INDEX('CURVA PREVISION'!$A$1:$KZ$3000,$C8,10+3*MIN(AE$3,$D$2-1)))))</f>
        <v>0</v>
      </c>
      <c r="AF8" s="132" t="n">
        <f aca="false">IF(OR($C8="",$B$2="",$D$2=0),0,IF(AF$3&lt;0,0,N(INDEX('CURVA PREVISION'!$A$1:$KZ$3000,$C8,10+3*MIN(AF$3,$D$2-1)))))</f>
        <v>0</v>
      </c>
      <c r="AG8" s="132" t="n">
        <f aca="false">IF(OR($C8="",$B$2="",$D$2=0),0,IF(AG$3&lt;0,0,N(INDEX('CURVA PREVISION'!$A$1:$KZ$3000,$C8,10+3*MIN(AG$3,$D$2-1)))))</f>
        <v>0</v>
      </c>
      <c r="AH8" s="132" t="n">
        <f aca="false">IF(OR($C8="",$B$2="",$D$2=0),0,IF(AH$3&lt;0,0,N(INDEX('CURVA PREVISION'!$A$1:$KZ$3000,$C8,10+3*MIN(AH$3,$D$2-1)))))</f>
        <v>0</v>
      </c>
      <c r="AI8" s="132" t="n">
        <f aca="false">IF(OR($C8="",$B$2="",$D$2=0),0,IF(AI$3&lt;0,0,N(INDEX('CURVA PREVISION'!$A$1:$KZ$3000,$C8,10+3*MIN(AI$3,$D$2-1)))))</f>
        <v>0</v>
      </c>
      <c r="AJ8" s="132" t="n">
        <f aca="false">IF(OR($C8="",$B$2="",$D$2=0),0,IF(AJ$3&lt;0,0,N(INDEX('CURVA PREVISION'!$A$1:$KZ$3000,$C8,10+3*MIN(AJ$3,$D$2-1)))))</f>
        <v>0</v>
      </c>
      <c r="AK8" s="132" t="n">
        <f aca="false">IF(OR($C8="",$B$2="",$D$2=0),0,IF(AK$3&lt;0,0,N(INDEX('CURVA PREVISION'!$A$1:$KZ$3000,$C8,10+3*MIN(AK$3,$D$2-1)))))</f>
        <v>0</v>
      </c>
      <c r="AL8" s="132" t="n">
        <f aca="false">IF(OR($C8="",$B$2="",$D$2=0),0,IF(AL$3&lt;0,0,N(INDEX('CURVA PREVISION'!$A$1:$KZ$3000,$C8,10+3*MIN(AL$3,$D$2-1)))))</f>
        <v>0</v>
      </c>
      <c r="AM8" s="132" t="n">
        <f aca="false">IF(OR($C8="",$B$2="",$D$2=0),0,IF(AM$3&lt;0,0,N(INDEX('CURVA PREVISION'!$A$1:$KZ$3000,$C8,10+3*MIN(AM$3,$D$2-1)))))</f>
        <v>0</v>
      </c>
      <c r="AN8" s="132" t="n">
        <f aca="false">IF(OR($C8="",$B$2="",$D$2=0),0,IF(AN$3&lt;0,0,N(INDEX('CURVA PREVISION'!$A$1:$KZ$3000,$C8,10+3*MIN(AN$3,$D$2-1)))))</f>
        <v>0</v>
      </c>
      <c r="AO8" s="132" t="n">
        <f aca="false">IF(OR($C8="",$B$2="",$D$2=0),0,IF(AO$3&lt;0,0,N(INDEX('CURVA PREVISION'!$A$1:$KZ$3000,$C8,10+3*MIN(AO$3,$D$2-1)))))</f>
        <v>0</v>
      </c>
      <c r="AP8" s="132" t="n">
        <f aca="false">IF(OR($C8="",$B$2="",$D$2=0),0,IF(AP$3&lt;0,0,N(INDEX('CURVA PREVISION'!$A$1:$KZ$3000,$C8,10+3*MIN(AP$3,$D$2-1)))))</f>
        <v>0</v>
      </c>
      <c r="AQ8" s="132" t="n">
        <f aca="false">IF(OR($C8="",$B$2="",$D$2=0),0,IF(AQ$3&lt;0,0,N(INDEX('CURVA PREVISION'!$A$1:$KZ$3000,$C8,10+3*MIN(AQ$3,$D$2-1)))))</f>
        <v>0</v>
      </c>
      <c r="AR8" s="132" t="n">
        <f aca="false">IF(OR($C8="",$B$2="",$D$2=0),0,IF(AR$3&lt;0,0,N(INDEX('CURVA PREVISION'!$A$1:$KZ$3000,$C8,10+3*MIN(AR$3,$D$2-1)))))</f>
        <v>0</v>
      </c>
      <c r="AS8" s="132" t="n">
        <f aca="false">IF(OR($C8="",$B$2="",$D$2=0),0,IF(AS$3&lt;0,0,N(INDEX('CURVA PREVISION'!$A$1:$KZ$3000,$C8,10+3*MIN(AS$3,$D$2-1)))))</f>
        <v>0</v>
      </c>
      <c r="AT8" s="132" t="n">
        <f aca="false">IF(OR($C8="",$B$2="",$D$2=0),0,IF(AT$3&lt;0,0,N(INDEX('CURVA PREVISION'!$A$1:$KZ$3000,$C8,10+3*MIN(AT$3,$D$2-1)))))</f>
        <v>0</v>
      </c>
      <c r="AU8" s="132" t="n">
        <f aca="false">IF(OR($C8="",$B$2="",$D$2=0),0,IF(AU$3&lt;0,0,N(INDEX('CURVA PREVISION'!$A$1:$KZ$3000,$C8,10+3*MIN(AU$3,$D$2-1)))))</f>
        <v>0</v>
      </c>
      <c r="AV8" s="132" t="n">
        <f aca="false">IF(OR($C8="",$B$2="",$D$2=0),0,IF(AV$3&lt;0,0,N(INDEX('CURVA PREVISION'!$A$1:$KZ$3000,$C8,10+3*MIN(AV$3,$D$2-1)))))</f>
        <v>0</v>
      </c>
      <c r="AW8" s="132" t="n">
        <f aca="false">IF(OR($C8="",$B$2="",$D$2=0),0,IF(AW$3&lt;0,0,N(INDEX('CURVA PREVISION'!$A$1:$KZ$3000,$C8,10+3*MIN(AW$3,$D$2-1)))))</f>
        <v>0</v>
      </c>
      <c r="AX8" s="132" t="n">
        <f aca="false">IF(OR($C8="",$B$2="",$D$2=0),0,IF(AX$3&lt;0,0,N(INDEX('CURVA PREVISION'!$A$1:$KZ$3000,$C8,10+3*MIN(AX$3,$D$2-1)))))</f>
        <v>0</v>
      </c>
      <c r="AY8" s="132" t="n">
        <f aca="false">IF(OR($C8="",$B$2="",$D$2=0),0,IF(AY$3&lt;0,0,N(INDEX('CURVA PREVISION'!$A$1:$KZ$3000,$C8,10+3*MIN(AY$3,$D$2-1)))))</f>
        <v>0</v>
      </c>
      <c r="AZ8" s="132" t="n">
        <f aca="false">IF(OR($C8="",$B$2="",$D$2=0),0,IF(AZ$3&lt;0,0,N(INDEX('CURVA PREVISION'!$A$1:$KZ$3000,$C8,10+3*MIN(AZ$3,$D$2-1)))))</f>
        <v>0</v>
      </c>
      <c r="BA8" s="132" t="n">
        <f aca="false">IF(OR($C8="",$B$2="",$D$2=0),0,IF(BA$3&lt;0,0,N(INDEX('CURVA PREVISION'!$A$1:$KZ$3000,$C8,10+3*MIN(BA$3,$D$2-1)))))</f>
        <v>0</v>
      </c>
      <c r="BB8" s="132" t="n">
        <f aca="false">IF(OR($C8="",$B$2="",$D$2=0),0,IF(BB$3&lt;0,0,N(INDEX('CURVA PREVISION'!$A$1:$KZ$3000,$C8,10+3*MIN(BB$3,$D$2-1)))))</f>
        <v>0</v>
      </c>
      <c r="BC8" s="132" t="n">
        <f aca="false">IF(OR($C8="",$B$2="",$D$2=0),0,IF(BC$3&lt;0,0,N(INDEX('CURVA PREVISION'!$A$1:$KZ$3000,$C8,10+3*MIN(BC$3,$D$2-1)))))</f>
        <v>0</v>
      </c>
      <c r="BD8" s="132" t="n">
        <f aca="false">IF(OR($C8="",$B$2="",$D$2=0),0,IF(BD$3&lt;0,0,N(INDEX('CURVA PREVISION'!$A$1:$KZ$3000,$C8,10+3*MIN(BD$3,$D$2-1)))))</f>
        <v>0</v>
      </c>
      <c r="BE8" s="132" t="n">
        <f aca="false">IF(OR($C8="",$B$2="",$D$2=0),0,IF(BE$3&lt;0,0,N(INDEX('CURVA PREVISION'!$A$1:$KZ$3000,$C8,10+3*MIN(BE$3,$D$2-1)))))</f>
        <v>0</v>
      </c>
      <c r="BF8" s="132" t="n">
        <f aca="false">IF(OR($C8="",$B$2="",$D$2=0),0,IF(BF$3&lt;0,0,N(INDEX('CURVA PREVISION'!$A$1:$KZ$3000,$C8,10+3*MIN(BF$3,$D$2-1)))))</f>
        <v>0</v>
      </c>
      <c r="BG8" s="132" t="n">
        <f aca="false">IF(OR($C8="",$B$2="",$D$2=0),0,IF(BG$3&lt;0,0,N(INDEX('CURVA PREVISION'!$A$1:$KZ$3000,$C8,10+3*MIN(BG$3,$D$2-1)))))</f>
        <v>0</v>
      </c>
      <c r="BH8" s="132" t="n">
        <f aca="false">IF(OR($C8="",$B$2="",$D$2=0),0,IF(BH$3&lt;0,0,N(INDEX('CURVA PREVISION'!$A$1:$KZ$3000,$C8,10+3*MIN(BH$3,$D$2-1)))))</f>
        <v>0</v>
      </c>
      <c r="BI8" s="132" t="n">
        <f aca="false">IF(OR($C8="",$B$2="",$D$2=0),0,IF(BI$3&lt;0,0,N(INDEX('CURVA PREVISION'!$A$1:$KZ$3000,$C8,10+3*MIN(BI$3,$D$2-1)))))</f>
        <v>0</v>
      </c>
      <c r="BJ8" s="132" t="n">
        <f aca="false">IF(OR($C8="",$B$2="",$D$2=0),0,IF(BJ$3&lt;0,0,N(INDEX('CURVA PREVISION'!$A$1:$KZ$3000,$C8,10+3*MIN(BJ$3,$D$2-1)))))</f>
        <v>0</v>
      </c>
      <c r="BK8" s="132" t="n">
        <f aca="false">IF(OR($C8="",$B$2="",$D$2=0),0,IF(BK$3&lt;0,0,N(INDEX('CURVA PREVISION'!$A$1:$KZ$3000,$C8,10+3*MIN(BK$3,$D$2-1)))))</f>
        <v>0</v>
      </c>
      <c r="BL8" s="132" t="n">
        <f aca="false">IF(OR($C8="",$B$2="",$D$2=0),0,IF(BL$3&lt;0,0,N(INDEX('CURVA PREVISION'!$A$1:$KZ$3000,$C8,10+3*MIN(BL$3,$D$2-1)))))</f>
        <v>0</v>
      </c>
      <c r="BM8" s="132" t="n">
        <f aca="false">IF(OR($C8="",$B$2="",$D$2=0),0,IF(BM$3&lt;0,0,N(INDEX('CURVA PREVISION'!$A$1:$KZ$3000,$C8,10+3*MIN(BM$3,$D$2-1)))))</f>
        <v>0</v>
      </c>
      <c r="BN8" s="132" t="n">
        <f aca="false">IF(OR($C8="",$B$2="",$D$2=0),0,IF(BN$3&lt;0,0,N(INDEX('CURVA PREVISION'!$A$1:$KZ$3000,$C8,10+3*MIN(BN$3,$D$2-1)))))</f>
        <v>0</v>
      </c>
      <c r="BO8" s="132" t="n">
        <f aca="false">IF(OR($C8="",$B$2="",$D$2=0),0,IF(BO$3&lt;0,0,N(INDEX('CURVA PREVISION'!$A$1:$KZ$3000,$C8,10+3*MIN(BO$3,$D$2-1)))))</f>
        <v>0</v>
      </c>
      <c r="BP8" s="132" t="n">
        <f aca="false">IF(OR($C8="",$B$2="",$D$2=0),0,IF(BP$3&lt;0,0,N(INDEX('CURVA PREVISION'!$A$1:$KZ$3000,$C8,10+3*MIN(BP$3,$D$2-1)))))</f>
        <v>0</v>
      </c>
      <c r="BQ8" s="132" t="n">
        <f aca="false">IF(OR($C8="",$B$2="",$D$2=0),0,IF(BQ$3&lt;0,0,N(INDEX('CURVA PREVISION'!$A$1:$KZ$3000,$C8,10+3*MIN(BQ$3,$D$2-1)))))</f>
        <v>0</v>
      </c>
      <c r="BR8" s="132" t="n">
        <f aca="false">IF(OR($C8="",$B$2="",$D$2=0),0,IF(BR$3&lt;0,0,N(INDEX('CURVA PREVISION'!$A$1:$KZ$3000,$C8,10+3*MIN(BR$3,$D$2-1)))))</f>
        <v>0</v>
      </c>
      <c r="BS8" s="132" t="n">
        <f aca="false">IF(OR($C8="",$B$2="",$D$2=0),0,IF(BS$3&lt;0,0,N(INDEX('CURVA PREVISION'!$A$1:$KZ$3000,$C8,10+3*MIN(BS$3,$D$2-1)))))</f>
        <v>0</v>
      </c>
      <c r="BT8" s="132" t="n">
        <f aca="false">IF(OR($C8="",$B$2="",$D$2=0),0,IF(BT$3&lt;0,0,N(INDEX('CURVA PREVISION'!$A$1:$KZ$3000,$C8,10+3*MIN(BT$3,$D$2-1)))))</f>
        <v>0</v>
      </c>
      <c r="BU8" s="132" t="n">
        <f aca="false">IF(OR($C8="",$B$2="",$D$2=0),0,IF(BU$3&lt;0,0,N(INDEX('CURVA PREVISION'!$A$1:$KZ$3000,$C8,10+3*MIN(BU$3,$D$2-1)))))</f>
        <v>0</v>
      </c>
      <c r="BV8" s="132" t="n">
        <f aca="false">IF(OR($C8="",$B$2="",$D$2=0),0,IF(BV$3&lt;0,0,N(INDEX('CURVA PREVISION'!$A$1:$KZ$3000,$C8,10+3*MIN(BV$3,$D$2-1)))))</f>
        <v>0</v>
      </c>
      <c r="BW8" s="132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2" t="n">
        <f aca="false">IF(OR($C9="",$B$2="",$D$2=0),0,IF(D$3&lt;0,0,N(INDEX('CURVA PREVISION'!$A$1:$KZ$3000,$C9,10+3*MIN(D$3,$D$2-1)))))</f>
        <v>0</v>
      </c>
      <c r="E9" s="132" t="n">
        <f aca="false">IF(OR($C9="",$B$2="",$D$2=0),0,IF(E$3&lt;0,0,N(INDEX('CURVA PREVISION'!$A$1:$KZ$3000,$C9,10+3*MIN(E$3,$D$2-1)))))</f>
        <v>0</v>
      </c>
      <c r="F9" s="132" t="n">
        <f aca="false">IF(OR($C9="",$B$2="",$D$2=0),0,IF(F$3&lt;0,0,N(INDEX('CURVA PREVISION'!$A$1:$KZ$3000,$C9,10+3*MIN(F$3,$D$2-1)))))</f>
        <v>0</v>
      </c>
      <c r="G9" s="132" t="n">
        <f aca="false">IF(OR($C9="",$B$2="",$D$2=0),0,IF(G$3&lt;0,0,N(INDEX('CURVA PREVISION'!$A$1:$KZ$3000,$C9,10+3*MIN(G$3,$D$2-1)))))</f>
        <v>0</v>
      </c>
      <c r="H9" s="132" t="n">
        <f aca="false">IF(OR($C9="",$B$2="",$D$2=0),0,IF(H$3&lt;0,0,N(INDEX('CURVA PREVISION'!$A$1:$KZ$3000,$C9,10+3*MIN(H$3,$D$2-1)))))</f>
        <v>0</v>
      </c>
      <c r="I9" s="132" t="n">
        <f aca="false">IF(OR($C9="",$B$2="",$D$2=0),0,IF(I$3&lt;0,0,N(INDEX('CURVA PREVISION'!$A$1:$KZ$3000,$C9,10+3*MIN(I$3,$D$2-1)))))</f>
        <v>0</v>
      </c>
      <c r="J9" s="132" t="n">
        <f aca="false">IF(OR($C9="",$B$2="",$D$2=0),0,IF(J$3&lt;0,0,N(INDEX('CURVA PREVISION'!$A$1:$KZ$3000,$C9,10+3*MIN(J$3,$D$2-1)))))</f>
        <v>0</v>
      </c>
      <c r="K9" s="132" t="n">
        <f aca="false">IF(OR($C9="",$B$2="",$D$2=0),0,IF(K$3&lt;0,0,N(INDEX('CURVA PREVISION'!$A$1:$KZ$3000,$C9,10+3*MIN(K$3,$D$2-1)))))</f>
        <v>0</v>
      </c>
      <c r="L9" s="132" t="n">
        <f aca="false">IF(OR($C9="",$B$2="",$D$2=0),0,IF(L$3&lt;0,0,N(INDEX('CURVA PREVISION'!$A$1:$KZ$3000,$C9,10+3*MIN(L$3,$D$2-1)))))</f>
        <v>0</v>
      </c>
      <c r="M9" s="132" t="n">
        <f aca="false">IF(OR($C9="",$B$2="",$D$2=0),0,IF(M$3&lt;0,0,N(INDEX('CURVA PREVISION'!$A$1:$KZ$3000,$C9,10+3*MIN(M$3,$D$2-1)))))</f>
        <v>0</v>
      </c>
      <c r="N9" s="132" t="n">
        <f aca="false">IF(OR($C9="",$B$2="",$D$2=0),0,IF(N$3&lt;0,0,N(INDEX('CURVA PREVISION'!$A$1:$KZ$3000,$C9,10+3*MIN(N$3,$D$2-1)))))</f>
        <v>0</v>
      </c>
      <c r="O9" s="132" t="n">
        <f aca="false">IF(OR($C9="",$B$2="",$D$2=0),0,IF(O$3&lt;0,0,N(INDEX('CURVA PREVISION'!$A$1:$KZ$3000,$C9,10+3*MIN(O$3,$D$2-1)))))</f>
        <v>0</v>
      </c>
      <c r="P9" s="132" t="n">
        <f aca="false">IF(OR($C9="",$B$2="",$D$2=0),0,IF(P$3&lt;0,0,N(INDEX('CURVA PREVISION'!$A$1:$KZ$3000,$C9,10+3*MIN(P$3,$D$2-1)))))</f>
        <v>0</v>
      </c>
      <c r="Q9" s="132" t="n">
        <f aca="false">IF(OR($C9="",$B$2="",$D$2=0),0,IF(Q$3&lt;0,0,N(INDEX('CURVA PREVISION'!$A$1:$KZ$3000,$C9,10+3*MIN(Q$3,$D$2-1)))))</f>
        <v>0</v>
      </c>
      <c r="R9" s="132" t="n">
        <f aca="false">IF(OR($C9="",$B$2="",$D$2=0),0,IF(R$3&lt;0,0,N(INDEX('CURVA PREVISION'!$A$1:$KZ$3000,$C9,10+3*MIN(R$3,$D$2-1)))))</f>
        <v>0</v>
      </c>
      <c r="S9" s="132" t="n">
        <f aca="false">IF(OR($C9="",$B$2="",$D$2=0),0,IF(S$3&lt;0,0,N(INDEX('CURVA PREVISION'!$A$1:$KZ$3000,$C9,10+3*MIN(S$3,$D$2-1)))))</f>
        <v>0</v>
      </c>
      <c r="T9" s="132" t="n">
        <f aca="false">IF(OR($C9="",$B$2="",$D$2=0),0,IF(T$3&lt;0,0,N(INDEX('CURVA PREVISION'!$A$1:$KZ$3000,$C9,10+3*MIN(T$3,$D$2-1)))))</f>
        <v>0</v>
      </c>
      <c r="U9" s="132" t="n">
        <f aca="false">IF(OR($C9="",$B$2="",$D$2=0),0,IF(U$3&lt;0,0,N(INDEX('CURVA PREVISION'!$A$1:$KZ$3000,$C9,10+3*MIN(U$3,$D$2-1)))))</f>
        <v>0</v>
      </c>
      <c r="V9" s="132" t="n">
        <f aca="false">IF(OR($C9="",$B$2="",$D$2=0),0,IF(V$3&lt;0,0,N(INDEX('CURVA PREVISION'!$A$1:$KZ$3000,$C9,10+3*MIN(V$3,$D$2-1)))))</f>
        <v>0</v>
      </c>
      <c r="W9" s="132" t="n">
        <f aca="false">IF(OR($C9="",$B$2="",$D$2=0),0,IF(W$3&lt;0,0,N(INDEX('CURVA PREVISION'!$A$1:$KZ$3000,$C9,10+3*MIN(W$3,$D$2-1)))))</f>
        <v>0</v>
      </c>
      <c r="X9" s="132" t="n">
        <f aca="false">IF(OR($C9="",$B$2="",$D$2=0),0,IF(X$3&lt;0,0,N(INDEX('CURVA PREVISION'!$A$1:$KZ$3000,$C9,10+3*MIN(X$3,$D$2-1)))))</f>
        <v>0</v>
      </c>
      <c r="Y9" s="132" t="n">
        <f aca="false">IF(OR($C9="",$B$2="",$D$2=0),0,IF(Y$3&lt;0,0,N(INDEX('CURVA PREVISION'!$A$1:$KZ$3000,$C9,10+3*MIN(Y$3,$D$2-1)))))</f>
        <v>0</v>
      </c>
      <c r="Z9" s="132" t="n">
        <f aca="false">IF(OR($C9="",$B$2="",$D$2=0),0,IF(Z$3&lt;0,0,N(INDEX('CURVA PREVISION'!$A$1:$KZ$3000,$C9,10+3*MIN(Z$3,$D$2-1)))))</f>
        <v>0</v>
      </c>
      <c r="AA9" s="132" t="n">
        <f aca="false">IF(OR($C9="",$B$2="",$D$2=0),0,IF(AA$3&lt;0,0,N(INDEX('CURVA PREVISION'!$A$1:$KZ$3000,$C9,10+3*MIN(AA$3,$D$2-1)))))</f>
        <v>0</v>
      </c>
      <c r="AB9" s="132" t="n">
        <f aca="false">IF(OR($C9="",$B$2="",$D$2=0),0,IF(AB$3&lt;0,0,N(INDEX('CURVA PREVISION'!$A$1:$KZ$3000,$C9,10+3*MIN(AB$3,$D$2-1)))))</f>
        <v>0</v>
      </c>
      <c r="AC9" s="132" t="n">
        <f aca="false">IF(OR($C9="",$B$2="",$D$2=0),0,IF(AC$3&lt;0,0,N(INDEX('CURVA PREVISION'!$A$1:$KZ$3000,$C9,10+3*MIN(AC$3,$D$2-1)))))</f>
        <v>0</v>
      </c>
      <c r="AD9" s="132" t="n">
        <f aca="false">IF(OR($C9="",$B$2="",$D$2=0),0,IF(AD$3&lt;0,0,N(INDEX('CURVA PREVISION'!$A$1:$KZ$3000,$C9,10+3*MIN(AD$3,$D$2-1)))))</f>
        <v>0</v>
      </c>
      <c r="AE9" s="132" t="n">
        <f aca="false">IF(OR($C9="",$B$2="",$D$2=0),0,IF(AE$3&lt;0,0,N(INDEX('CURVA PREVISION'!$A$1:$KZ$3000,$C9,10+3*MIN(AE$3,$D$2-1)))))</f>
        <v>0</v>
      </c>
      <c r="AF9" s="132" t="n">
        <f aca="false">IF(OR($C9="",$B$2="",$D$2=0),0,IF(AF$3&lt;0,0,N(INDEX('CURVA PREVISION'!$A$1:$KZ$3000,$C9,10+3*MIN(AF$3,$D$2-1)))))</f>
        <v>0</v>
      </c>
      <c r="AG9" s="132" t="n">
        <f aca="false">IF(OR($C9="",$B$2="",$D$2=0),0,IF(AG$3&lt;0,0,N(INDEX('CURVA PREVISION'!$A$1:$KZ$3000,$C9,10+3*MIN(AG$3,$D$2-1)))))</f>
        <v>0</v>
      </c>
      <c r="AH9" s="132" t="n">
        <f aca="false">IF(OR($C9="",$B$2="",$D$2=0),0,IF(AH$3&lt;0,0,N(INDEX('CURVA PREVISION'!$A$1:$KZ$3000,$C9,10+3*MIN(AH$3,$D$2-1)))))</f>
        <v>0</v>
      </c>
      <c r="AI9" s="132" t="n">
        <f aca="false">IF(OR($C9="",$B$2="",$D$2=0),0,IF(AI$3&lt;0,0,N(INDEX('CURVA PREVISION'!$A$1:$KZ$3000,$C9,10+3*MIN(AI$3,$D$2-1)))))</f>
        <v>0</v>
      </c>
      <c r="AJ9" s="132" t="n">
        <f aca="false">IF(OR($C9="",$B$2="",$D$2=0),0,IF(AJ$3&lt;0,0,N(INDEX('CURVA PREVISION'!$A$1:$KZ$3000,$C9,10+3*MIN(AJ$3,$D$2-1)))))</f>
        <v>0</v>
      </c>
      <c r="AK9" s="132" t="n">
        <f aca="false">IF(OR($C9="",$B$2="",$D$2=0),0,IF(AK$3&lt;0,0,N(INDEX('CURVA PREVISION'!$A$1:$KZ$3000,$C9,10+3*MIN(AK$3,$D$2-1)))))</f>
        <v>0</v>
      </c>
      <c r="AL9" s="132" t="n">
        <f aca="false">IF(OR($C9="",$B$2="",$D$2=0),0,IF(AL$3&lt;0,0,N(INDEX('CURVA PREVISION'!$A$1:$KZ$3000,$C9,10+3*MIN(AL$3,$D$2-1)))))</f>
        <v>0</v>
      </c>
      <c r="AM9" s="132" t="n">
        <f aca="false">IF(OR($C9="",$B$2="",$D$2=0),0,IF(AM$3&lt;0,0,N(INDEX('CURVA PREVISION'!$A$1:$KZ$3000,$C9,10+3*MIN(AM$3,$D$2-1)))))</f>
        <v>0</v>
      </c>
      <c r="AN9" s="132" t="n">
        <f aca="false">IF(OR($C9="",$B$2="",$D$2=0),0,IF(AN$3&lt;0,0,N(INDEX('CURVA PREVISION'!$A$1:$KZ$3000,$C9,10+3*MIN(AN$3,$D$2-1)))))</f>
        <v>0</v>
      </c>
      <c r="AO9" s="132" t="n">
        <f aca="false">IF(OR($C9="",$B$2="",$D$2=0),0,IF(AO$3&lt;0,0,N(INDEX('CURVA PREVISION'!$A$1:$KZ$3000,$C9,10+3*MIN(AO$3,$D$2-1)))))</f>
        <v>0</v>
      </c>
      <c r="AP9" s="132" t="n">
        <f aca="false">IF(OR($C9="",$B$2="",$D$2=0),0,IF(AP$3&lt;0,0,N(INDEX('CURVA PREVISION'!$A$1:$KZ$3000,$C9,10+3*MIN(AP$3,$D$2-1)))))</f>
        <v>0</v>
      </c>
      <c r="AQ9" s="132" t="n">
        <f aca="false">IF(OR($C9="",$B$2="",$D$2=0),0,IF(AQ$3&lt;0,0,N(INDEX('CURVA PREVISION'!$A$1:$KZ$3000,$C9,10+3*MIN(AQ$3,$D$2-1)))))</f>
        <v>0</v>
      </c>
      <c r="AR9" s="132" t="n">
        <f aca="false">IF(OR($C9="",$B$2="",$D$2=0),0,IF(AR$3&lt;0,0,N(INDEX('CURVA PREVISION'!$A$1:$KZ$3000,$C9,10+3*MIN(AR$3,$D$2-1)))))</f>
        <v>0</v>
      </c>
      <c r="AS9" s="132" t="n">
        <f aca="false">IF(OR($C9="",$B$2="",$D$2=0),0,IF(AS$3&lt;0,0,N(INDEX('CURVA PREVISION'!$A$1:$KZ$3000,$C9,10+3*MIN(AS$3,$D$2-1)))))</f>
        <v>0</v>
      </c>
      <c r="AT9" s="132" t="n">
        <f aca="false">IF(OR($C9="",$B$2="",$D$2=0),0,IF(AT$3&lt;0,0,N(INDEX('CURVA PREVISION'!$A$1:$KZ$3000,$C9,10+3*MIN(AT$3,$D$2-1)))))</f>
        <v>0</v>
      </c>
      <c r="AU9" s="132" t="n">
        <f aca="false">IF(OR($C9="",$B$2="",$D$2=0),0,IF(AU$3&lt;0,0,N(INDEX('CURVA PREVISION'!$A$1:$KZ$3000,$C9,10+3*MIN(AU$3,$D$2-1)))))</f>
        <v>0</v>
      </c>
      <c r="AV9" s="132" t="n">
        <f aca="false">IF(OR($C9="",$B$2="",$D$2=0),0,IF(AV$3&lt;0,0,N(INDEX('CURVA PREVISION'!$A$1:$KZ$3000,$C9,10+3*MIN(AV$3,$D$2-1)))))</f>
        <v>0</v>
      </c>
      <c r="AW9" s="132" t="n">
        <f aca="false">IF(OR($C9="",$B$2="",$D$2=0),0,IF(AW$3&lt;0,0,N(INDEX('CURVA PREVISION'!$A$1:$KZ$3000,$C9,10+3*MIN(AW$3,$D$2-1)))))</f>
        <v>0</v>
      </c>
      <c r="AX9" s="132" t="n">
        <f aca="false">IF(OR($C9="",$B$2="",$D$2=0),0,IF(AX$3&lt;0,0,N(INDEX('CURVA PREVISION'!$A$1:$KZ$3000,$C9,10+3*MIN(AX$3,$D$2-1)))))</f>
        <v>0</v>
      </c>
      <c r="AY9" s="132" t="n">
        <f aca="false">IF(OR($C9="",$B$2="",$D$2=0),0,IF(AY$3&lt;0,0,N(INDEX('CURVA PREVISION'!$A$1:$KZ$3000,$C9,10+3*MIN(AY$3,$D$2-1)))))</f>
        <v>0</v>
      </c>
      <c r="AZ9" s="132" t="n">
        <f aca="false">IF(OR($C9="",$B$2="",$D$2=0),0,IF(AZ$3&lt;0,0,N(INDEX('CURVA PREVISION'!$A$1:$KZ$3000,$C9,10+3*MIN(AZ$3,$D$2-1)))))</f>
        <v>0</v>
      </c>
      <c r="BA9" s="132" t="n">
        <f aca="false">IF(OR($C9="",$B$2="",$D$2=0),0,IF(BA$3&lt;0,0,N(INDEX('CURVA PREVISION'!$A$1:$KZ$3000,$C9,10+3*MIN(BA$3,$D$2-1)))))</f>
        <v>0</v>
      </c>
      <c r="BB9" s="132" t="n">
        <f aca="false">IF(OR($C9="",$B$2="",$D$2=0),0,IF(BB$3&lt;0,0,N(INDEX('CURVA PREVISION'!$A$1:$KZ$3000,$C9,10+3*MIN(BB$3,$D$2-1)))))</f>
        <v>0</v>
      </c>
      <c r="BC9" s="132" t="n">
        <f aca="false">IF(OR($C9="",$B$2="",$D$2=0),0,IF(BC$3&lt;0,0,N(INDEX('CURVA PREVISION'!$A$1:$KZ$3000,$C9,10+3*MIN(BC$3,$D$2-1)))))</f>
        <v>0</v>
      </c>
      <c r="BD9" s="132" t="n">
        <f aca="false">IF(OR($C9="",$B$2="",$D$2=0),0,IF(BD$3&lt;0,0,N(INDEX('CURVA PREVISION'!$A$1:$KZ$3000,$C9,10+3*MIN(BD$3,$D$2-1)))))</f>
        <v>0</v>
      </c>
      <c r="BE9" s="132" t="n">
        <f aca="false">IF(OR($C9="",$B$2="",$D$2=0),0,IF(BE$3&lt;0,0,N(INDEX('CURVA PREVISION'!$A$1:$KZ$3000,$C9,10+3*MIN(BE$3,$D$2-1)))))</f>
        <v>0</v>
      </c>
      <c r="BF9" s="132" t="n">
        <f aca="false">IF(OR($C9="",$B$2="",$D$2=0),0,IF(BF$3&lt;0,0,N(INDEX('CURVA PREVISION'!$A$1:$KZ$3000,$C9,10+3*MIN(BF$3,$D$2-1)))))</f>
        <v>0</v>
      </c>
      <c r="BG9" s="132" t="n">
        <f aca="false">IF(OR($C9="",$B$2="",$D$2=0),0,IF(BG$3&lt;0,0,N(INDEX('CURVA PREVISION'!$A$1:$KZ$3000,$C9,10+3*MIN(BG$3,$D$2-1)))))</f>
        <v>0</v>
      </c>
      <c r="BH9" s="132" t="n">
        <f aca="false">IF(OR($C9="",$B$2="",$D$2=0),0,IF(BH$3&lt;0,0,N(INDEX('CURVA PREVISION'!$A$1:$KZ$3000,$C9,10+3*MIN(BH$3,$D$2-1)))))</f>
        <v>0</v>
      </c>
      <c r="BI9" s="132" t="n">
        <f aca="false">IF(OR($C9="",$B$2="",$D$2=0),0,IF(BI$3&lt;0,0,N(INDEX('CURVA PREVISION'!$A$1:$KZ$3000,$C9,10+3*MIN(BI$3,$D$2-1)))))</f>
        <v>0</v>
      </c>
      <c r="BJ9" s="132" t="n">
        <f aca="false">IF(OR($C9="",$B$2="",$D$2=0),0,IF(BJ$3&lt;0,0,N(INDEX('CURVA PREVISION'!$A$1:$KZ$3000,$C9,10+3*MIN(BJ$3,$D$2-1)))))</f>
        <v>0</v>
      </c>
      <c r="BK9" s="132" t="n">
        <f aca="false">IF(OR($C9="",$B$2="",$D$2=0),0,IF(BK$3&lt;0,0,N(INDEX('CURVA PREVISION'!$A$1:$KZ$3000,$C9,10+3*MIN(BK$3,$D$2-1)))))</f>
        <v>0</v>
      </c>
      <c r="BL9" s="132" t="n">
        <f aca="false">IF(OR($C9="",$B$2="",$D$2=0),0,IF(BL$3&lt;0,0,N(INDEX('CURVA PREVISION'!$A$1:$KZ$3000,$C9,10+3*MIN(BL$3,$D$2-1)))))</f>
        <v>0</v>
      </c>
      <c r="BM9" s="132" t="n">
        <f aca="false">IF(OR($C9="",$B$2="",$D$2=0),0,IF(BM$3&lt;0,0,N(INDEX('CURVA PREVISION'!$A$1:$KZ$3000,$C9,10+3*MIN(BM$3,$D$2-1)))))</f>
        <v>0</v>
      </c>
      <c r="BN9" s="132" t="n">
        <f aca="false">IF(OR($C9="",$B$2="",$D$2=0),0,IF(BN$3&lt;0,0,N(INDEX('CURVA PREVISION'!$A$1:$KZ$3000,$C9,10+3*MIN(BN$3,$D$2-1)))))</f>
        <v>0</v>
      </c>
      <c r="BO9" s="132" t="n">
        <f aca="false">IF(OR($C9="",$B$2="",$D$2=0),0,IF(BO$3&lt;0,0,N(INDEX('CURVA PREVISION'!$A$1:$KZ$3000,$C9,10+3*MIN(BO$3,$D$2-1)))))</f>
        <v>0</v>
      </c>
      <c r="BP9" s="132" t="n">
        <f aca="false">IF(OR($C9="",$B$2="",$D$2=0),0,IF(BP$3&lt;0,0,N(INDEX('CURVA PREVISION'!$A$1:$KZ$3000,$C9,10+3*MIN(BP$3,$D$2-1)))))</f>
        <v>0</v>
      </c>
      <c r="BQ9" s="132" t="n">
        <f aca="false">IF(OR($C9="",$B$2="",$D$2=0),0,IF(BQ$3&lt;0,0,N(INDEX('CURVA PREVISION'!$A$1:$KZ$3000,$C9,10+3*MIN(BQ$3,$D$2-1)))))</f>
        <v>0</v>
      </c>
      <c r="BR9" s="132" t="n">
        <f aca="false">IF(OR($C9="",$B$2="",$D$2=0),0,IF(BR$3&lt;0,0,N(INDEX('CURVA PREVISION'!$A$1:$KZ$3000,$C9,10+3*MIN(BR$3,$D$2-1)))))</f>
        <v>0</v>
      </c>
      <c r="BS9" s="132" t="n">
        <f aca="false">IF(OR($C9="",$B$2="",$D$2=0),0,IF(BS$3&lt;0,0,N(INDEX('CURVA PREVISION'!$A$1:$KZ$3000,$C9,10+3*MIN(BS$3,$D$2-1)))))</f>
        <v>0</v>
      </c>
      <c r="BT9" s="132" t="n">
        <f aca="false">IF(OR($C9="",$B$2="",$D$2=0),0,IF(BT$3&lt;0,0,N(INDEX('CURVA PREVISION'!$A$1:$KZ$3000,$C9,10+3*MIN(BT$3,$D$2-1)))))</f>
        <v>0</v>
      </c>
      <c r="BU9" s="132" t="n">
        <f aca="false">IF(OR($C9="",$B$2="",$D$2=0),0,IF(BU$3&lt;0,0,N(INDEX('CURVA PREVISION'!$A$1:$KZ$3000,$C9,10+3*MIN(BU$3,$D$2-1)))))</f>
        <v>0</v>
      </c>
      <c r="BV9" s="132" t="n">
        <f aca="false">IF(OR($C9="",$B$2="",$D$2=0),0,IF(BV$3&lt;0,0,N(INDEX('CURVA PREVISION'!$A$1:$KZ$3000,$C9,10+3*MIN(BV$3,$D$2-1)))))</f>
        <v>0</v>
      </c>
      <c r="BW9" s="132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2" t="n">
        <f aca="false">IF(OR($C10="",$B$2="",$D$2=0),0,IF(D$3&lt;0,0,N(INDEX('CURVA PREVISION'!$A$1:$KZ$3000,$C10,10+3*MIN(D$3,$D$2-1)))))</f>
        <v>0</v>
      </c>
      <c r="E10" s="132" t="n">
        <f aca="false">IF(OR($C10="",$B$2="",$D$2=0),0,IF(E$3&lt;0,0,N(INDEX('CURVA PREVISION'!$A$1:$KZ$3000,$C10,10+3*MIN(E$3,$D$2-1)))))</f>
        <v>0</v>
      </c>
      <c r="F10" s="132" t="n">
        <f aca="false">IF(OR($C10="",$B$2="",$D$2=0),0,IF(F$3&lt;0,0,N(INDEX('CURVA PREVISION'!$A$1:$KZ$3000,$C10,10+3*MIN(F$3,$D$2-1)))))</f>
        <v>0</v>
      </c>
      <c r="G10" s="132" t="n">
        <f aca="false">IF(OR($C10="",$B$2="",$D$2=0),0,IF(G$3&lt;0,0,N(INDEX('CURVA PREVISION'!$A$1:$KZ$3000,$C10,10+3*MIN(G$3,$D$2-1)))))</f>
        <v>0</v>
      </c>
      <c r="H10" s="132" t="n">
        <f aca="false">IF(OR($C10="",$B$2="",$D$2=0),0,IF(H$3&lt;0,0,N(INDEX('CURVA PREVISION'!$A$1:$KZ$3000,$C10,10+3*MIN(H$3,$D$2-1)))))</f>
        <v>0</v>
      </c>
      <c r="I10" s="132" t="n">
        <f aca="false">IF(OR($C10="",$B$2="",$D$2=0),0,IF(I$3&lt;0,0,N(INDEX('CURVA PREVISION'!$A$1:$KZ$3000,$C10,10+3*MIN(I$3,$D$2-1)))))</f>
        <v>0</v>
      </c>
      <c r="J10" s="132" t="n">
        <f aca="false">IF(OR($C10="",$B$2="",$D$2=0),0,IF(J$3&lt;0,0,N(INDEX('CURVA PREVISION'!$A$1:$KZ$3000,$C10,10+3*MIN(J$3,$D$2-1)))))</f>
        <v>0</v>
      </c>
      <c r="K10" s="132" t="n">
        <f aca="false">IF(OR($C10="",$B$2="",$D$2=0),0,IF(K$3&lt;0,0,N(INDEX('CURVA PREVISION'!$A$1:$KZ$3000,$C10,10+3*MIN(K$3,$D$2-1)))))</f>
        <v>0</v>
      </c>
      <c r="L10" s="132" t="n">
        <f aca="false">IF(OR($C10="",$B$2="",$D$2=0),0,IF(L$3&lt;0,0,N(INDEX('CURVA PREVISION'!$A$1:$KZ$3000,$C10,10+3*MIN(L$3,$D$2-1)))))</f>
        <v>0</v>
      </c>
      <c r="M10" s="132" t="n">
        <f aca="false">IF(OR($C10="",$B$2="",$D$2=0),0,IF(M$3&lt;0,0,N(INDEX('CURVA PREVISION'!$A$1:$KZ$3000,$C10,10+3*MIN(M$3,$D$2-1)))))</f>
        <v>0</v>
      </c>
      <c r="N10" s="132" t="n">
        <f aca="false">IF(OR($C10="",$B$2="",$D$2=0),0,IF(N$3&lt;0,0,N(INDEX('CURVA PREVISION'!$A$1:$KZ$3000,$C10,10+3*MIN(N$3,$D$2-1)))))</f>
        <v>0</v>
      </c>
      <c r="O10" s="132" t="n">
        <f aca="false">IF(OR($C10="",$B$2="",$D$2=0),0,IF(O$3&lt;0,0,N(INDEX('CURVA PREVISION'!$A$1:$KZ$3000,$C10,10+3*MIN(O$3,$D$2-1)))))</f>
        <v>0</v>
      </c>
      <c r="P10" s="132" t="n">
        <f aca="false">IF(OR($C10="",$B$2="",$D$2=0),0,IF(P$3&lt;0,0,N(INDEX('CURVA PREVISION'!$A$1:$KZ$3000,$C10,10+3*MIN(P$3,$D$2-1)))))</f>
        <v>0</v>
      </c>
      <c r="Q10" s="132" t="n">
        <f aca="false">IF(OR($C10="",$B$2="",$D$2=0),0,IF(Q$3&lt;0,0,N(INDEX('CURVA PREVISION'!$A$1:$KZ$3000,$C10,10+3*MIN(Q$3,$D$2-1)))))</f>
        <v>0</v>
      </c>
      <c r="R10" s="132" t="n">
        <f aca="false">IF(OR($C10="",$B$2="",$D$2=0),0,IF(R$3&lt;0,0,N(INDEX('CURVA PREVISION'!$A$1:$KZ$3000,$C10,10+3*MIN(R$3,$D$2-1)))))</f>
        <v>0</v>
      </c>
      <c r="S10" s="132" t="n">
        <f aca="false">IF(OR($C10="",$B$2="",$D$2=0),0,IF(S$3&lt;0,0,N(INDEX('CURVA PREVISION'!$A$1:$KZ$3000,$C10,10+3*MIN(S$3,$D$2-1)))))</f>
        <v>0</v>
      </c>
      <c r="T10" s="132" t="n">
        <f aca="false">IF(OR($C10="",$B$2="",$D$2=0),0,IF(T$3&lt;0,0,N(INDEX('CURVA PREVISION'!$A$1:$KZ$3000,$C10,10+3*MIN(T$3,$D$2-1)))))</f>
        <v>0</v>
      </c>
      <c r="U10" s="132" t="n">
        <f aca="false">IF(OR($C10="",$B$2="",$D$2=0),0,IF(U$3&lt;0,0,N(INDEX('CURVA PREVISION'!$A$1:$KZ$3000,$C10,10+3*MIN(U$3,$D$2-1)))))</f>
        <v>0</v>
      </c>
      <c r="V10" s="132" t="n">
        <f aca="false">IF(OR($C10="",$B$2="",$D$2=0),0,IF(V$3&lt;0,0,N(INDEX('CURVA PREVISION'!$A$1:$KZ$3000,$C10,10+3*MIN(V$3,$D$2-1)))))</f>
        <v>0</v>
      </c>
      <c r="W10" s="132" t="n">
        <f aca="false">IF(OR($C10="",$B$2="",$D$2=0),0,IF(W$3&lt;0,0,N(INDEX('CURVA PREVISION'!$A$1:$KZ$3000,$C10,10+3*MIN(W$3,$D$2-1)))))</f>
        <v>0</v>
      </c>
      <c r="X10" s="132" t="n">
        <f aca="false">IF(OR($C10="",$B$2="",$D$2=0),0,IF(X$3&lt;0,0,N(INDEX('CURVA PREVISION'!$A$1:$KZ$3000,$C10,10+3*MIN(X$3,$D$2-1)))))</f>
        <v>0</v>
      </c>
      <c r="Y10" s="132" t="n">
        <f aca="false">IF(OR($C10="",$B$2="",$D$2=0),0,IF(Y$3&lt;0,0,N(INDEX('CURVA PREVISION'!$A$1:$KZ$3000,$C10,10+3*MIN(Y$3,$D$2-1)))))</f>
        <v>0</v>
      </c>
      <c r="Z10" s="132" t="n">
        <f aca="false">IF(OR($C10="",$B$2="",$D$2=0),0,IF(Z$3&lt;0,0,N(INDEX('CURVA PREVISION'!$A$1:$KZ$3000,$C10,10+3*MIN(Z$3,$D$2-1)))))</f>
        <v>0</v>
      </c>
      <c r="AA10" s="132" t="n">
        <f aca="false">IF(OR($C10="",$B$2="",$D$2=0),0,IF(AA$3&lt;0,0,N(INDEX('CURVA PREVISION'!$A$1:$KZ$3000,$C10,10+3*MIN(AA$3,$D$2-1)))))</f>
        <v>0</v>
      </c>
      <c r="AB10" s="132" t="n">
        <f aca="false">IF(OR($C10="",$B$2="",$D$2=0),0,IF(AB$3&lt;0,0,N(INDEX('CURVA PREVISION'!$A$1:$KZ$3000,$C10,10+3*MIN(AB$3,$D$2-1)))))</f>
        <v>0</v>
      </c>
      <c r="AC10" s="132" t="n">
        <f aca="false">IF(OR($C10="",$B$2="",$D$2=0),0,IF(AC$3&lt;0,0,N(INDEX('CURVA PREVISION'!$A$1:$KZ$3000,$C10,10+3*MIN(AC$3,$D$2-1)))))</f>
        <v>0</v>
      </c>
      <c r="AD10" s="132" t="n">
        <f aca="false">IF(OR($C10="",$B$2="",$D$2=0),0,IF(AD$3&lt;0,0,N(INDEX('CURVA PREVISION'!$A$1:$KZ$3000,$C10,10+3*MIN(AD$3,$D$2-1)))))</f>
        <v>0</v>
      </c>
      <c r="AE10" s="132" t="n">
        <f aca="false">IF(OR($C10="",$B$2="",$D$2=0),0,IF(AE$3&lt;0,0,N(INDEX('CURVA PREVISION'!$A$1:$KZ$3000,$C10,10+3*MIN(AE$3,$D$2-1)))))</f>
        <v>0</v>
      </c>
      <c r="AF10" s="132" t="n">
        <f aca="false">IF(OR($C10="",$B$2="",$D$2=0),0,IF(AF$3&lt;0,0,N(INDEX('CURVA PREVISION'!$A$1:$KZ$3000,$C10,10+3*MIN(AF$3,$D$2-1)))))</f>
        <v>0</v>
      </c>
      <c r="AG10" s="132" t="n">
        <f aca="false">IF(OR($C10="",$B$2="",$D$2=0),0,IF(AG$3&lt;0,0,N(INDEX('CURVA PREVISION'!$A$1:$KZ$3000,$C10,10+3*MIN(AG$3,$D$2-1)))))</f>
        <v>0</v>
      </c>
      <c r="AH10" s="132" t="n">
        <f aca="false">IF(OR($C10="",$B$2="",$D$2=0),0,IF(AH$3&lt;0,0,N(INDEX('CURVA PREVISION'!$A$1:$KZ$3000,$C10,10+3*MIN(AH$3,$D$2-1)))))</f>
        <v>0</v>
      </c>
      <c r="AI10" s="132" t="n">
        <f aca="false">IF(OR($C10="",$B$2="",$D$2=0),0,IF(AI$3&lt;0,0,N(INDEX('CURVA PREVISION'!$A$1:$KZ$3000,$C10,10+3*MIN(AI$3,$D$2-1)))))</f>
        <v>0</v>
      </c>
      <c r="AJ10" s="132" t="n">
        <f aca="false">IF(OR($C10="",$B$2="",$D$2=0),0,IF(AJ$3&lt;0,0,N(INDEX('CURVA PREVISION'!$A$1:$KZ$3000,$C10,10+3*MIN(AJ$3,$D$2-1)))))</f>
        <v>0</v>
      </c>
      <c r="AK10" s="132" t="n">
        <f aca="false">IF(OR($C10="",$B$2="",$D$2=0),0,IF(AK$3&lt;0,0,N(INDEX('CURVA PREVISION'!$A$1:$KZ$3000,$C10,10+3*MIN(AK$3,$D$2-1)))))</f>
        <v>0</v>
      </c>
      <c r="AL10" s="132" t="n">
        <f aca="false">IF(OR($C10="",$B$2="",$D$2=0),0,IF(AL$3&lt;0,0,N(INDEX('CURVA PREVISION'!$A$1:$KZ$3000,$C10,10+3*MIN(AL$3,$D$2-1)))))</f>
        <v>0</v>
      </c>
      <c r="AM10" s="132" t="n">
        <f aca="false">IF(OR($C10="",$B$2="",$D$2=0),0,IF(AM$3&lt;0,0,N(INDEX('CURVA PREVISION'!$A$1:$KZ$3000,$C10,10+3*MIN(AM$3,$D$2-1)))))</f>
        <v>0</v>
      </c>
      <c r="AN10" s="132" t="n">
        <f aca="false">IF(OR($C10="",$B$2="",$D$2=0),0,IF(AN$3&lt;0,0,N(INDEX('CURVA PREVISION'!$A$1:$KZ$3000,$C10,10+3*MIN(AN$3,$D$2-1)))))</f>
        <v>0</v>
      </c>
      <c r="AO10" s="132" t="n">
        <f aca="false">IF(OR($C10="",$B$2="",$D$2=0),0,IF(AO$3&lt;0,0,N(INDEX('CURVA PREVISION'!$A$1:$KZ$3000,$C10,10+3*MIN(AO$3,$D$2-1)))))</f>
        <v>0</v>
      </c>
      <c r="AP10" s="132" t="n">
        <f aca="false">IF(OR($C10="",$B$2="",$D$2=0),0,IF(AP$3&lt;0,0,N(INDEX('CURVA PREVISION'!$A$1:$KZ$3000,$C10,10+3*MIN(AP$3,$D$2-1)))))</f>
        <v>0</v>
      </c>
      <c r="AQ10" s="132" t="n">
        <f aca="false">IF(OR($C10="",$B$2="",$D$2=0),0,IF(AQ$3&lt;0,0,N(INDEX('CURVA PREVISION'!$A$1:$KZ$3000,$C10,10+3*MIN(AQ$3,$D$2-1)))))</f>
        <v>0</v>
      </c>
      <c r="AR10" s="132" t="n">
        <f aca="false">IF(OR($C10="",$B$2="",$D$2=0),0,IF(AR$3&lt;0,0,N(INDEX('CURVA PREVISION'!$A$1:$KZ$3000,$C10,10+3*MIN(AR$3,$D$2-1)))))</f>
        <v>0</v>
      </c>
      <c r="AS10" s="132" t="n">
        <f aca="false">IF(OR($C10="",$B$2="",$D$2=0),0,IF(AS$3&lt;0,0,N(INDEX('CURVA PREVISION'!$A$1:$KZ$3000,$C10,10+3*MIN(AS$3,$D$2-1)))))</f>
        <v>0</v>
      </c>
      <c r="AT10" s="132" t="n">
        <f aca="false">IF(OR($C10="",$B$2="",$D$2=0),0,IF(AT$3&lt;0,0,N(INDEX('CURVA PREVISION'!$A$1:$KZ$3000,$C10,10+3*MIN(AT$3,$D$2-1)))))</f>
        <v>0</v>
      </c>
      <c r="AU10" s="132" t="n">
        <f aca="false">IF(OR($C10="",$B$2="",$D$2=0),0,IF(AU$3&lt;0,0,N(INDEX('CURVA PREVISION'!$A$1:$KZ$3000,$C10,10+3*MIN(AU$3,$D$2-1)))))</f>
        <v>0</v>
      </c>
      <c r="AV10" s="132" t="n">
        <f aca="false">IF(OR($C10="",$B$2="",$D$2=0),0,IF(AV$3&lt;0,0,N(INDEX('CURVA PREVISION'!$A$1:$KZ$3000,$C10,10+3*MIN(AV$3,$D$2-1)))))</f>
        <v>0</v>
      </c>
      <c r="AW10" s="132" t="n">
        <f aca="false">IF(OR($C10="",$B$2="",$D$2=0),0,IF(AW$3&lt;0,0,N(INDEX('CURVA PREVISION'!$A$1:$KZ$3000,$C10,10+3*MIN(AW$3,$D$2-1)))))</f>
        <v>0</v>
      </c>
      <c r="AX10" s="132" t="n">
        <f aca="false">IF(OR($C10="",$B$2="",$D$2=0),0,IF(AX$3&lt;0,0,N(INDEX('CURVA PREVISION'!$A$1:$KZ$3000,$C10,10+3*MIN(AX$3,$D$2-1)))))</f>
        <v>0</v>
      </c>
      <c r="AY10" s="132" t="n">
        <f aca="false">IF(OR($C10="",$B$2="",$D$2=0),0,IF(AY$3&lt;0,0,N(INDEX('CURVA PREVISION'!$A$1:$KZ$3000,$C10,10+3*MIN(AY$3,$D$2-1)))))</f>
        <v>0</v>
      </c>
      <c r="AZ10" s="132" t="n">
        <f aca="false">IF(OR($C10="",$B$2="",$D$2=0),0,IF(AZ$3&lt;0,0,N(INDEX('CURVA PREVISION'!$A$1:$KZ$3000,$C10,10+3*MIN(AZ$3,$D$2-1)))))</f>
        <v>0</v>
      </c>
      <c r="BA10" s="132" t="n">
        <f aca="false">IF(OR($C10="",$B$2="",$D$2=0),0,IF(BA$3&lt;0,0,N(INDEX('CURVA PREVISION'!$A$1:$KZ$3000,$C10,10+3*MIN(BA$3,$D$2-1)))))</f>
        <v>0</v>
      </c>
      <c r="BB10" s="132" t="n">
        <f aca="false">IF(OR($C10="",$B$2="",$D$2=0),0,IF(BB$3&lt;0,0,N(INDEX('CURVA PREVISION'!$A$1:$KZ$3000,$C10,10+3*MIN(BB$3,$D$2-1)))))</f>
        <v>0</v>
      </c>
      <c r="BC10" s="132" t="n">
        <f aca="false">IF(OR($C10="",$B$2="",$D$2=0),0,IF(BC$3&lt;0,0,N(INDEX('CURVA PREVISION'!$A$1:$KZ$3000,$C10,10+3*MIN(BC$3,$D$2-1)))))</f>
        <v>0</v>
      </c>
      <c r="BD10" s="132" t="n">
        <f aca="false">IF(OR($C10="",$B$2="",$D$2=0),0,IF(BD$3&lt;0,0,N(INDEX('CURVA PREVISION'!$A$1:$KZ$3000,$C10,10+3*MIN(BD$3,$D$2-1)))))</f>
        <v>0</v>
      </c>
      <c r="BE10" s="132" t="n">
        <f aca="false">IF(OR($C10="",$B$2="",$D$2=0),0,IF(BE$3&lt;0,0,N(INDEX('CURVA PREVISION'!$A$1:$KZ$3000,$C10,10+3*MIN(BE$3,$D$2-1)))))</f>
        <v>0</v>
      </c>
      <c r="BF10" s="132" t="n">
        <f aca="false">IF(OR($C10="",$B$2="",$D$2=0),0,IF(BF$3&lt;0,0,N(INDEX('CURVA PREVISION'!$A$1:$KZ$3000,$C10,10+3*MIN(BF$3,$D$2-1)))))</f>
        <v>0</v>
      </c>
      <c r="BG10" s="132" t="n">
        <f aca="false">IF(OR($C10="",$B$2="",$D$2=0),0,IF(BG$3&lt;0,0,N(INDEX('CURVA PREVISION'!$A$1:$KZ$3000,$C10,10+3*MIN(BG$3,$D$2-1)))))</f>
        <v>0</v>
      </c>
      <c r="BH10" s="132" t="n">
        <f aca="false">IF(OR($C10="",$B$2="",$D$2=0),0,IF(BH$3&lt;0,0,N(INDEX('CURVA PREVISION'!$A$1:$KZ$3000,$C10,10+3*MIN(BH$3,$D$2-1)))))</f>
        <v>0</v>
      </c>
      <c r="BI10" s="132" t="n">
        <f aca="false">IF(OR($C10="",$B$2="",$D$2=0),0,IF(BI$3&lt;0,0,N(INDEX('CURVA PREVISION'!$A$1:$KZ$3000,$C10,10+3*MIN(BI$3,$D$2-1)))))</f>
        <v>0</v>
      </c>
      <c r="BJ10" s="132" t="n">
        <f aca="false">IF(OR($C10="",$B$2="",$D$2=0),0,IF(BJ$3&lt;0,0,N(INDEX('CURVA PREVISION'!$A$1:$KZ$3000,$C10,10+3*MIN(BJ$3,$D$2-1)))))</f>
        <v>0</v>
      </c>
      <c r="BK10" s="132" t="n">
        <f aca="false">IF(OR($C10="",$B$2="",$D$2=0),0,IF(BK$3&lt;0,0,N(INDEX('CURVA PREVISION'!$A$1:$KZ$3000,$C10,10+3*MIN(BK$3,$D$2-1)))))</f>
        <v>0</v>
      </c>
      <c r="BL10" s="132" t="n">
        <f aca="false">IF(OR($C10="",$B$2="",$D$2=0),0,IF(BL$3&lt;0,0,N(INDEX('CURVA PREVISION'!$A$1:$KZ$3000,$C10,10+3*MIN(BL$3,$D$2-1)))))</f>
        <v>0</v>
      </c>
      <c r="BM10" s="132" t="n">
        <f aca="false">IF(OR($C10="",$B$2="",$D$2=0),0,IF(BM$3&lt;0,0,N(INDEX('CURVA PREVISION'!$A$1:$KZ$3000,$C10,10+3*MIN(BM$3,$D$2-1)))))</f>
        <v>0</v>
      </c>
      <c r="BN10" s="132" t="n">
        <f aca="false">IF(OR($C10="",$B$2="",$D$2=0),0,IF(BN$3&lt;0,0,N(INDEX('CURVA PREVISION'!$A$1:$KZ$3000,$C10,10+3*MIN(BN$3,$D$2-1)))))</f>
        <v>0</v>
      </c>
      <c r="BO10" s="132" t="n">
        <f aca="false">IF(OR($C10="",$B$2="",$D$2=0),0,IF(BO$3&lt;0,0,N(INDEX('CURVA PREVISION'!$A$1:$KZ$3000,$C10,10+3*MIN(BO$3,$D$2-1)))))</f>
        <v>0</v>
      </c>
      <c r="BP10" s="132" t="n">
        <f aca="false">IF(OR($C10="",$B$2="",$D$2=0),0,IF(BP$3&lt;0,0,N(INDEX('CURVA PREVISION'!$A$1:$KZ$3000,$C10,10+3*MIN(BP$3,$D$2-1)))))</f>
        <v>0</v>
      </c>
      <c r="BQ10" s="132" t="n">
        <f aca="false">IF(OR($C10="",$B$2="",$D$2=0),0,IF(BQ$3&lt;0,0,N(INDEX('CURVA PREVISION'!$A$1:$KZ$3000,$C10,10+3*MIN(BQ$3,$D$2-1)))))</f>
        <v>0</v>
      </c>
      <c r="BR10" s="132" t="n">
        <f aca="false">IF(OR($C10="",$B$2="",$D$2=0),0,IF(BR$3&lt;0,0,N(INDEX('CURVA PREVISION'!$A$1:$KZ$3000,$C10,10+3*MIN(BR$3,$D$2-1)))))</f>
        <v>0</v>
      </c>
      <c r="BS10" s="132" t="n">
        <f aca="false">IF(OR($C10="",$B$2="",$D$2=0),0,IF(BS$3&lt;0,0,N(INDEX('CURVA PREVISION'!$A$1:$KZ$3000,$C10,10+3*MIN(BS$3,$D$2-1)))))</f>
        <v>0</v>
      </c>
      <c r="BT10" s="132" t="n">
        <f aca="false">IF(OR($C10="",$B$2="",$D$2=0),0,IF(BT$3&lt;0,0,N(INDEX('CURVA PREVISION'!$A$1:$KZ$3000,$C10,10+3*MIN(BT$3,$D$2-1)))))</f>
        <v>0</v>
      </c>
      <c r="BU10" s="132" t="n">
        <f aca="false">IF(OR($C10="",$B$2="",$D$2=0),0,IF(BU$3&lt;0,0,N(INDEX('CURVA PREVISION'!$A$1:$KZ$3000,$C10,10+3*MIN(BU$3,$D$2-1)))))</f>
        <v>0</v>
      </c>
      <c r="BV10" s="132" t="n">
        <f aca="false">IF(OR($C10="",$B$2="",$D$2=0),0,IF(BV$3&lt;0,0,N(INDEX('CURVA PREVISION'!$A$1:$KZ$3000,$C10,10+3*MIN(BV$3,$D$2-1)))))</f>
        <v>0</v>
      </c>
      <c r="BW10" s="132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2" t="n">
        <f aca="false">IF(OR($C11="",$B$2="",$D$2=0),0,IF(D$3&lt;0,0,N(INDEX('CURVA PREVISION'!$A$1:$KZ$3000,$C11,10+3*MIN(D$3,$D$2-1)))))</f>
        <v>0</v>
      </c>
      <c r="E11" s="132" t="n">
        <f aca="false">IF(OR($C11="",$B$2="",$D$2=0),0,IF(E$3&lt;0,0,N(INDEX('CURVA PREVISION'!$A$1:$KZ$3000,$C11,10+3*MIN(E$3,$D$2-1)))))</f>
        <v>0</v>
      </c>
      <c r="F11" s="132" t="n">
        <f aca="false">IF(OR($C11="",$B$2="",$D$2=0),0,IF(F$3&lt;0,0,N(INDEX('CURVA PREVISION'!$A$1:$KZ$3000,$C11,10+3*MIN(F$3,$D$2-1)))))</f>
        <v>0</v>
      </c>
      <c r="G11" s="132" t="n">
        <f aca="false">IF(OR($C11="",$B$2="",$D$2=0),0,IF(G$3&lt;0,0,N(INDEX('CURVA PREVISION'!$A$1:$KZ$3000,$C11,10+3*MIN(G$3,$D$2-1)))))</f>
        <v>0</v>
      </c>
      <c r="H11" s="132" t="n">
        <f aca="false">IF(OR($C11="",$B$2="",$D$2=0),0,IF(H$3&lt;0,0,N(INDEX('CURVA PREVISION'!$A$1:$KZ$3000,$C11,10+3*MIN(H$3,$D$2-1)))))</f>
        <v>0</v>
      </c>
      <c r="I11" s="132" t="n">
        <f aca="false">IF(OR($C11="",$B$2="",$D$2=0),0,IF(I$3&lt;0,0,N(INDEX('CURVA PREVISION'!$A$1:$KZ$3000,$C11,10+3*MIN(I$3,$D$2-1)))))</f>
        <v>0</v>
      </c>
      <c r="J11" s="132" t="n">
        <f aca="false">IF(OR($C11="",$B$2="",$D$2=0),0,IF(J$3&lt;0,0,N(INDEX('CURVA PREVISION'!$A$1:$KZ$3000,$C11,10+3*MIN(J$3,$D$2-1)))))</f>
        <v>0</v>
      </c>
      <c r="K11" s="132" t="n">
        <f aca="false">IF(OR($C11="",$B$2="",$D$2=0),0,IF(K$3&lt;0,0,N(INDEX('CURVA PREVISION'!$A$1:$KZ$3000,$C11,10+3*MIN(K$3,$D$2-1)))))</f>
        <v>0</v>
      </c>
      <c r="L11" s="132" t="n">
        <f aca="false">IF(OR($C11="",$B$2="",$D$2=0),0,IF(L$3&lt;0,0,N(INDEX('CURVA PREVISION'!$A$1:$KZ$3000,$C11,10+3*MIN(L$3,$D$2-1)))))</f>
        <v>0</v>
      </c>
      <c r="M11" s="132" t="n">
        <f aca="false">IF(OR($C11="",$B$2="",$D$2=0),0,IF(M$3&lt;0,0,N(INDEX('CURVA PREVISION'!$A$1:$KZ$3000,$C11,10+3*MIN(M$3,$D$2-1)))))</f>
        <v>0</v>
      </c>
      <c r="N11" s="132" t="n">
        <f aca="false">IF(OR($C11="",$B$2="",$D$2=0),0,IF(N$3&lt;0,0,N(INDEX('CURVA PREVISION'!$A$1:$KZ$3000,$C11,10+3*MIN(N$3,$D$2-1)))))</f>
        <v>0</v>
      </c>
      <c r="O11" s="132" t="n">
        <f aca="false">IF(OR($C11="",$B$2="",$D$2=0),0,IF(O$3&lt;0,0,N(INDEX('CURVA PREVISION'!$A$1:$KZ$3000,$C11,10+3*MIN(O$3,$D$2-1)))))</f>
        <v>0</v>
      </c>
      <c r="P11" s="132" t="n">
        <f aca="false">IF(OR($C11="",$B$2="",$D$2=0),0,IF(P$3&lt;0,0,N(INDEX('CURVA PREVISION'!$A$1:$KZ$3000,$C11,10+3*MIN(P$3,$D$2-1)))))</f>
        <v>0</v>
      </c>
      <c r="Q11" s="132" t="n">
        <f aca="false">IF(OR($C11="",$B$2="",$D$2=0),0,IF(Q$3&lt;0,0,N(INDEX('CURVA PREVISION'!$A$1:$KZ$3000,$C11,10+3*MIN(Q$3,$D$2-1)))))</f>
        <v>0</v>
      </c>
      <c r="R11" s="132" t="n">
        <f aca="false">IF(OR($C11="",$B$2="",$D$2=0),0,IF(R$3&lt;0,0,N(INDEX('CURVA PREVISION'!$A$1:$KZ$3000,$C11,10+3*MIN(R$3,$D$2-1)))))</f>
        <v>0</v>
      </c>
      <c r="S11" s="132" t="n">
        <f aca="false">IF(OR($C11="",$B$2="",$D$2=0),0,IF(S$3&lt;0,0,N(INDEX('CURVA PREVISION'!$A$1:$KZ$3000,$C11,10+3*MIN(S$3,$D$2-1)))))</f>
        <v>0</v>
      </c>
      <c r="T11" s="132" t="n">
        <f aca="false">IF(OR($C11="",$B$2="",$D$2=0),0,IF(T$3&lt;0,0,N(INDEX('CURVA PREVISION'!$A$1:$KZ$3000,$C11,10+3*MIN(T$3,$D$2-1)))))</f>
        <v>0</v>
      </c>
      <c r="U11" s="132" t="n">
        <f aca="false">IF(OR($C11="",$B$2="",$D$2=0),0,IF(U$3&lt;0,0,N(INDEX('CURVA PREVISION'!$A$1:$KZ$3000,$C11,10+3*MIN(U$3,$D$2-1)))))</f>
        <v>0</v>
      </c>
      <c r="V11" s="132" t="n">
        <f aca="false">IF(OR($C11="",$B$2="",$D$2=0),0,IF(V$3&lt;0,0,N(INDEX('CURVA PREVISION'!$A$1:$KZ$3000,$C11,10+3*MIN(V$3,$D$2-1)))))</f>
        <v>0</v>
      </c>
      <c r="W11" s="132" t="n">
        <f aca="false">IF(OR($C11="",$B$2="",$D$2=0),0,IF(W$3&lt;0,0,N(INDEX('CURVA PREVISION'!$A$1:$KZ$3000,$C11,10+3*MIN(W$3,$D$2-1)))))</f>
        <v>0</v>
      </c>
      <c r="X11" s="132" t="n">
        <f aca="false">IF(OR($C11="",$B$2="",$D$2=0),0,IF(X$3&lt;0,0,N(INDEX('CURVA PREVISION'!$A$1:$KZ$3000,$C11,10+3*MIN(X$3,$D$2-1)))))</f>
        <v>0</v>
      </c>
      <c r="Y11" s="132" t="n">
        <f aca="false">IF(OR($C11="",$B$2="",$D$2=0),0,IF(Y$3&lt;0,0,N(INDEX('CURVA PREVISION'!$A$1:$KZ$3000,$C11,10+3*MIN(Y$3,$D$2-1)))))</f>
        <v>0</v>
      </c>
      <c r="Z11" s="132" t="n">
        <f aca="false">IF(OR($C11="",$B$2="",$D$2=0),0,IF(Z$3&lt;0,0,N(INDEX('CURVA PREVISION'!$A$1:$KZ$3000,$C11,10+3*MIN(Z$3,$D$2-1)))))</f>
        <v>0</v>
      </c>
      <c r="AA11" s="132" t="n">
        <f aca="false">IF(OR($C11="",$B$2="",$D$2=0),0,IF(AA$3&lt;0,0,N(INDEX('CURVA PREVISION'!$A$1:$KZ$3000,$C11,10+3*MIN(AA$3,$D$2-1)))))</f>
        <v>0</v>
      </c>
      <c r="AB11" s="132" t="n">
        <f aca="false">IF(OR($C11="",$B$2="",$D$2=0),0,IF(AB$3&lt;0,0,N(INDEX('CURVA PREVISION'!$A$1:$KZ$3000,$C11,10+3*MIN(AB$3,$D$2-1)))))</f>
        <v>0</v>
      </c>
      <c r="AC11" s="132" t="n">
        <f aca="false">IF(OR($C11="",$B$2="",$D$2=0),0,IF(AC$3&lt;0,0,N(INDEX('CURVA PREVISION'!$A$1:$KZ$3000,$C11,10+3*MIN(AC$3,$D$2-1)))))</f>
        <v>0</v>
      </c>
      <c r="AD11" s="132" t="n">
        <f aca="false">IF(OR($C11="",$B$2="",$D$2=0),0,IF(AD$3&lt;0,0,N(INDEX('CURVA PREVISION'!$A$1:$KZ$3000,$C11,10+3*MIN(AD$3,$D$2-1)))))</f>
        <v>0</v>
      </c>
      <c r="AE11" s="132" t="n">
        <f aca="false">IF(OR($C11="",$B$2="",$D$2=0),0,IF(AE$3&lt;0,0,N(INDEX('CURVA PREVISION'!$A$1:$KZ$3000,$C11,10+3*MIN(AE$3,$D$2-1)))))</f>
        <v>0</v>
      </c>
      <c r="AF11" s="132" t="n">
        <f aca="false">IF(OR($C11="",$B$2="",$D$2=0),0,IF(AF$3&lt;0,0,N(INDEX('CURVA PREVISION'!$A$1:$KZ$3000,$C11,10+3*MIN(AF$3,$D$2-1)))))</f>
        <v>0</v>
      </c>
      <c r="AG11" s="132" t="n">
        <f aca="false">IF(OR($C11="",$B$2="",$D$2=0),0,IF(AG$3&lt;0,0,N(INDEX('CURVA PREVISION'!$A$1:$KZ$3000,$C11,10+3*MIN(AG$3,$D$2-1)))))</f>
        <v>0</v>
      </c>
      <c r="AH11" s="132" t="n">
        <f aca="false">IF(OR($C11="",$B$2="",$D$2=0),0,IF(AH$3&lt;0,0,N(INDEX('CURVA PREVISION'!$A$1:$KZ$3000,$C11,10+3*MIN(AH$3,$D$2-1)))))</f>
        <v>0</v>
      </c>
      <c r="AI11" s="132" t="n">
        <f aca="false">IF(OR($C11="",$B$2="",$D$2=0),0,IF(AI$3&lt;0,0,N(INDEX('CURVA PREVISION'!$A$1:$KZ$3000,$C11,10+3*MIN(AI$3,$D$2-1)))))</f>
        <v>0</v>
      </c>
      <c r="AJ11" s="132" t="n">
        <f aca="false">IF(OR($C11="",$B$2="",$D$2=0),0,IF(AJ$3&lt;0,0,N(INDEX('CURVA PREVISION'!$A$1:$KZ$3000,$C11,10+3*MIN(AJ$3,$D$2-1)))))</f>
        <v>0</v>
      </c>
      <c r="AK11" s="132" t="n">
        <f aca="false">IF(OR($C11="",$B$2="",$D$2=0),0,IF(AK$3&lt;0,0,N(INDEX('CURVA PREVISION'!$A$1:$KZ$3000,$C11,10+3*MIN(AK$3,$D$2-1)))))</f>
        <v>0</v>
      </c>
      <c r="AL11" s="132" t="n">
        <f aca="false">IF(OR($C11="",$B$2="",$D$2=0),0,IF(AL$3&lt;0,0,N(INDEX('CURVA PREVISION'!$A$1:$KZ$3000,$C11,10+3*MIN(AL$3,$D$2-1)))))</f>
        <v>0</v>
      </c>
      <c r="AM11" s="132" t="n">
        <f aca="false">IF(OR($C11="",$B$2="",$D$2=0),0,IF(AM$3&lt;0,0,N(INDEX('CURVA PREVISION'!$A$1:$KZ$3000,$C11,10+3*MIN(AM$3,$D$2-1)))))</f>
        <v>0</v>
      </c>
      <c r="AN11" s="132" t="n">
        <f aca="false">IF(OR($C11="",$B$2="",$D$2=0),0,IF(AN$3&lt;0,0,N(INDEX('CURVA PREVISION'!$A$1:$KZ$3000,$C11,10+3*MIN(AN$3,$D$2-1)))))</f>
        <v>0</v>
      </c>
      <c r="AO11" s="132" t="n">
        <f aca="false">IF(OR($C11="",$B$2="",$D$2=0),0,IF(AO$3&lt;0,0,N(INDEX('CURVA PREVISION'!$A$1:$KZ$3000,$C11,10+3*MIN(AO$3,$D$2-1)))))</f>
        <v>0</v>
      </c>
      <c r="AP11" s="132" t="n">
        <f aca="false">IF(OR($C11="",$B$2="",$D$2=0),0,IF(AP$3&lt;0,0,N(INDEX('CURVA PREVISION'!$A$1:$KZ$3000,$C11,10+3*MIN(AP$3,$D$2-1)))))</f>
        <v>0</v>
      </c>
      <c r="AQ11" s="132" t="n">
        <f aca="false">IF(OR($C11="",$B$2="",$D$2=0),0,IF(AQ$3&lt;0,0,N(INDEX('CURVA PREVISION'!$A$1:$KZ$3000,$C11,10+3*MIN(AQ$3,$D$2-1)))))</f>
        <v>0</v>
      </c>
      <c r="AR11" s="132" t="n">
        <f aca="false">IF(OR($C11="",$B$2="",$D$2=0),0,IF(AR$3&lt;0,0,N(INDEX('CURVA PREVISION'!$A$1:$KZ$3000,$C11,10+3*MIN(AR$3,$D$2-1)))))</f>
        <v>0</v>
      </c>
      <c r="AS11" s="132" t="n">
        <f aca="false">IF(OR($C11="",$B$2="",$D$2=0),0,IF(AS$3&lt;0,0,N(INDEX('CURVA PREVISION'!$A$1:$KZ$3000,$C11,10+3*MIN(AS$3,$D$2-1)))))</f>
        <v>0</v>
      </c>
      <c r="AT11" s="132" t="n">
        <f aca="false">IF(OR($C11="",$B$2="",$D$2=0),0,IF(AT$3&lt;0,0,N(INDEX('CURVA PREVISION'!$A$1:$KZ$3000,$C11,10+3*MIN(AT$3,$D$2-1)))))</f>
        <v>0</v>
      </c>
      <c r="AU11" s="132" t="n">
        <f aca="false">IF(OR($C11="",$B$2="",$D$2=0),0,IF(AU$3&lt;0,0,N(INDEX('CURVA PREVISION'!$A$1:$KZ$3000,$C11,10+3*MIN(AU$3,$D$2-1)))))</f>
        <v>0</v>
      </c>
      <c r="AV11" s="132" t="n">
        <f aca="false">IF(OR($C11="",$B$2="",$D$2=0),0,IF(AV$3&lt;0,0,N(INDEX('CURVA PREVISION'!$A$1:$KZ$3000,$C11,10+3*MIN(AV$3,$D$2-1)))))</f>
        <v>0</v>
      </c>
      <c r="AW11" s="132" t="n">
        <f aca="false">IF(OR($C11="",$B$2="",$D$2=0),0,IF(AW$3&lt;0,0,N(INDEX('CURVA PREVISION'!$A$1:$KZ$3000,$C11,10+3*MIN(AW$3,$D$2-1)))))</f>
        <v>0</v>
      </c>
      <c r="AX11" s="132" t="n">
        <f aca="false">IF(OR($C11="",$B$2="",$D$2=0),0,IF(AX$3&lt;0,0,N(INDEX('CURVA PREVISION'!$A$1:$KZ$3000,$C11,10+3*MIN(AX$3,$D$2-1)))))</f>
        <v>0</v>
      </c>
      <c r="AY11" s="132" t="n">
        <f aca="false">IF(OR($C11="",$B$2="",$D$2=0),0,IF(AY$3&lt;0,0,N(INDEX('CURVA PREVISION'!$A$1:$KZ$3000,$C11,10+3*MIN(AY$3,$D$2-1)))))</f>
        <v>0</v>
      </c>
      <c r="AZ11" s="132" t="n">
        <f aca="false">IF(OR($C11="",$B$2="",$D$2=0),0,IF(AZ$3&lt;0,0,N(INDEX('CURVA PREVISION'!$A$1:$KZ$3000,$C11,10+3*MIN(AZ$3,$D$2-1)))))</f>
        <v>0</v>
      </c>
      <c r="BA11" s="132" t="n">
        <f aca="false">IF(OR($C11="",$B$2="",$D$2=0),0,IF(BA$3&lt;0,0,N(INDEX('CURVA PREVISION'!$A$1:$KZ$3000,$C11,10+3*MIN(BA$3,$D$2-1)))))</f>
        <v>0</v>
      </c>
      <c r="BB11" s="132" t="n">
        <f aca="false">IF(OR($C11="",$B$2="",$D$2=0),0,IF(BB$3&lt;0,0,N(INDEX('CURVA PREVISION'!$A$1:$KZ$3000,$C11,10+3*MIN(BB$3,$D$2-1)))))</f>
        <v>0</v>
      </c>
      <c r="BC11" s="132" t="n">
        <f aca="false">IF(OR($C11="",$B$2="",$D$2=0),0,IF(BC$3&lt;0,0,N(INDEX('CURVA PREVISION'!$A$1:$KZ$3000,$C11,10+3*MIN(BC$3,$D$2-1)))))</f>
        <v>0</v>
      </c>
      <c r="BD11" s="132" t="n">
        <f aca="false">IF(OR($C11="",$B$2="",$D$2=0),0,IF(BD$3&lt;0,0,N(INDEX('CURVA PREVISION'!$A$1:$KZ$3000,$C11,10+3*MIN(BD$3,$D$2-1)))))</f>
        <v>0</v>
      </c>
      <c r="BE11" s="132" t="n">
        <f aca="false">IF(OR($C11="",$B$2="",$D$2=0),0,IF(BE$3&lt;0,0,N(INDEX('CURVA PREVISION'!$A$1:$KZ$3000,$C11,10+3*MIN(BE$3,$D$2-1)))))</f>
        <v>0</v>
      </c>
      <c r="BF11" s="132" t="n">
        <f aca="false">IF(OR($C11="",$B$2="",$D$2=0),0,IF(BF$3&lt;0,0,N(INDEX('CURVA PREVISION'!$A$1:$KZ$3000,$C11,10+3*MIN(BF$3,$D$2-1)))))</f>
        <v>0</v>
      </c>
      <c r="BG11" s="132" t="n">
        <f aca="false">IF(OR($C11="",$B$2="",$D$2=0),0,IF(BG$3&lt;0,0,N(INDEX('CURVA PREVISION'!$A$1:$KZ$3000,$C11,10+3*MIN(BG$3,$D$2-1)))))</f>
        <v>0</v>
      </c>
      <c r="BH11" s="132" t="n">
        <f aca="false">IF(OR($C11="",$B$2="",$D$2=0),0,IF(BH$3&lt;0,0,N(INDEX('CURVA PREVISION'!$A$1:$KZ$3000,$C11,10+3*MIN(BH$3,$D$2-1)))))</f>
        <v>0</v>
      </c>
      <c r="BI11" s="132" t="n">
        <f aca="false">IF(OR($C11="",$B$2="",$D$2=0),0,IF(BI$3&lt;0,0,N(INDEX('CURVA PREVISION'!$A$1:$KZ$3000,$C11,10+3*MIN(BI$3,$D$2-1)))))</f>
        <v>0</v>
      </c>
      <c r="BJ11" s="132" t="n">
        <f aca="false">IF(OR($C11="",$B$2="",$D$2=0),0,IF(BJ$3&lt;0,0,N(INDEX('CURVA PREVISION'!$A$1:$KZ$3000,$C11,10+3*MIN(BJ$3,$D$2-1)))))</f>
        <v>0</v>
      </c>
      <c r="BK11" s="132" t="n">
        <f aca="false">IF(OR($C11="",$B$2="",$D$2=0),0,IF(BK$3&lt;0,0,N(INDEX('CURVA PREVISION'!$A$1:$KZ$3000,$C11,10+3*MIN(BK$3,$D$2-1)))))</f>
        <v>0</v>
      </c>
      <c r="BL11" s="132" t="n">
        <f aca="false">IF(OR($C11="",$B$2="",$D$2=0),0,IF(BL$3&lt;0,0,N(INDEX('CURVA PREVISION'!$A$1:$KZ$3000,$C11,10+3*MIN(BL$3,$D$2-1)))))</f>
        <v>0</v>
      </c>
      <c r="BM11" s="132" t="n">
        <f aca="false">IF(OR($C11="",$B$2="",$D$2=0),0,IF(BM$3&lt;0,0,N(INDEX('CURVA PREVISION'!$A$1:$KZ$3000,$C11,10+3*MIN(BM$3,$D$2-1)))))</f>
        <v>0</v>
      </c>
      <c r="BN11" s="132" t="n">
        <f aca="false">IF(OR($C11="",$B$2="",$D$2=0),0,IF(BN$3&lt;0,0,N(INDEX('CURVA PREVISION'!$A$1:$KZ$3000,$C11,10+3*MIN(BN$3,$D$2-1)))))</f>
        <v>0</v>
      </c>
      <c r="BO11" s="132" t="n">
        <f aca="false">IF(OR($C11="",$B$2="",$D$2=0),0,IF(BO$3&lt;0,0,N(INDEX('CURVA PREVISION'!$A$1:$KZ$3000,$C11,10+3*MIN(BO$3,$D$2-1)))))</f>
        <v>0</v>
      </c>
      <c r="BP11" s="132" t="n">
        <f aca="false">IF(OR($C11="",$B$2="",$D$2=0),0,IF(BP$3&lt;0,0,N(INDEX('CURVA PREVISION'!$A$1:$KZ$3000,$C11,10+3*MIN(BP$3,$D$2-1)))))</f>
        <v>0</v>
      </c>
      <c r="BQ11" s="132" t="n">
        <f aca="false">IF(OR($C11="",$B$2="",$D$2=0),0,IF(BQ$3&lt;0,0,N(INDEX('CURVA PREVISION'!$A$1:$KZ$3000,$C11,10+3*MIN(BQ$3,$D$2-1)))))</f>
        <v>0</v>
      </c>
      <c r="BR11" s="132" t="n">
        <f aca="false">IF(OR($C11="",$B$2="",$D$2=0),0,IF(BR$3&lt;0,0,N(INDEX('CURVA PREVISION'!$A$1:$KZ$3000,$C11,10+3*MIN(BR$3,$D$2-1)))))</f>
        <v>0</v>
      </c>
      <c r="BS11" s="132" t="n">
        <f aca="false">IF(OR($C11="",$B$2="",$D$2=0),0,IF(BS$3&lt;0,0,N(INDEX('CURVA PREVISION'!$A$1:$KZ$3000,$C11,10+3*MIN(BS$3,$D$2-1)))))</f>
        <v>0</v>
      </c>
      <c r="BT11" s="132" t="n">
        <f aca="false">IF(OR($C11="",$B$2="",$D$2=0),0,IF(BT$3&lt;0,0,N(INDEX('CURVA PREVISION'!$A$1:$KZ$3000,$C11,10+3*MIN(BT$3,$D$2-1)))))</f>
        <v>0</v>
      </c>
      <c r="BU11" s="132" t="n">
        <f aca="false">IF(OR($C11="",$B$2="",$D$2=0),0,IF(BU$3&lt;0,0,N(INDEX('CURVA PREVISION'!$A$1:$KZ$3000,$C11,10+3*MIN(BU$3,$D$2-1)))))</f>
        <v>0</v>
      </c>
      <c r="BV11" s="132" t="n">
        <f aca="false">IF(OR($C11="",$B$2="",$D$2=0),0,IF(BV$3&lt;0,0,N(INDEX('CURVA PREVISION'!$A$1:$KZ$3000,$C11,10+3*MIN(BV$3,$D$2-1)))))</f>
        <v>0</v>
      </c>
      <c r="BW11" s="132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2" t="n">
        <f aca="false">IF(OR($C12="",$B$2="",$D$2=0),0,IF(D$3&lt;0,0,N(INDEX('CURVA PREVISION'!$A$1:$KZ$3000,$C12,10+3*MIN(D$3,$D$2-1)))))</f>
        <v>0</v>
      </c>
      <c r="E12" s="132" t="n">
        <f aca="false">IF(OR($C12="",$B$2="",$D$2=0),0,IF(E$3&lt;0,0,N(INDEX('CURVA PREVISION'!$A$1:$KZ$3000,$C12,10+3*MIN(E$3,$D$2-1)))))</f>
        <v>0</v>
      </c>
      <c r="F12" s="132" t="n">
        <f aca="false">IF(OR($C12="",$B$2="",$D$2=0),0,IF(F$3&lt;0,0,N(INDEX('CURVA PREVISION'!$A$1:$KZ$3000,$C12,10+3*MIN(F$3,$D$2-1)))))</f>
        <v>0</v>
      </c>
      <c r="G12" s="132" t="n">
        <f aca="false">IF(OR($C12="",$B$2="",$D$2=0),0,IF(G$3&lt;0,0,N(INDEX('CURVA PREVISION'!$A$1:$KZ$3000,$C12,10+3*MIN(G$3,$D$2-1)))))</f>
        <v>0</v>
      </c>
      <c r="H12" s="132" t="n">
        <f aca="false">IF(OR($C12="",$B$2="",$D$2=0),0,IF(H$3&lt;0,0,N(INDEX('CURVA PREVISION'!$A$1:$KZ$3000,$C12,10+3*MIN(H$3,$D$2-1)))))</f>
        <v>0</v>
      </c>
      <c r="I12" s="132" t="n">
        <f aca="false">IF(OR($C12="",$B$2="",$D$2=0),0,IF(I$3&lt;0,0,N(INDEX('CURVA PREVISION'!$A$1:$KZ$3000,$C12,10+3*MIN(I$3,$D$2-1)))))</f>
        <v>0</v>
      </c>
      <c r="J12" s="132" t="n">
        <f aca="false">IF(OR($C12="",$B$2="",$D$2=0),0,IF(J$3&lt;0,0,N(INDEX('CURVA PREVISION'!$A$1:$KZ$3000,$C12,10+3*MIN(J$3,$D$2-1)))))</f>
        <v>0</v>
      </c>
      <c r="K12" s="132" t="n">
        <f aca="false">IF(OR($C12="",$B$2="",$D$2=0),0,IF(K$3&lt;0,0,N(INDEX('CURVA PREVISION'!$A$1:$KZ$3000,$C12,10+3*MIN(K$3,$D$2-1)))))</f>
        <v>0</v>
      </c>
      <c r="L12" s="132" t="n">
        <f aca="false">IF(OR($C12="",$B$2="",$D$2=0),0,IF(L$3&lt;0,0,N(INDEX('CURVA PREVISION'!$A$1:$KZ$3000,$C12,10+3*MIN(L$3,$D$2-1)))))</f>
        <v>0</v>
      </c>
      <c r="M12" s="132" t="n">
        <f aca="false">IF(OR($C12="",$B$2="",$D$2=0),0,IF(M$3&lt;0,0,N(INDEX('CURVA PREVISION'!$A$1:$KZ$3000,$C12,10+3*MIN(M$3,$D$2-1)))))</f>
        <v>0</v>
      </c>
      <c r="N12" s="132" t="n">
        <f aca="false">IF(OR($C12="",$B$2="",$D$2=0),0,IF(N$3&lt;0,0,N(INDEX('CURVA PREVISION'!$A$1:$KZ$3000,$C12,10+3*MIN(N$3,$D$2-1)))))</f>
        <v>0</v>
      </c>
      <c r="O12" s="132" t="n">
        <f aca="false">IF(OR($C12="",$B$2="",$D$2=0),0,IF(O$3&lt;0,0,N(INDEX('CURVA PREVISION'!$A$1:$KZ$3000,$C12,10+3*MIN(O$3,$D$2-1)))))</f>
        <v>0</v>
      </c>
      <c r="P12" s="132" t="n">
        <f aca="false">IF(OR($C12="",$B$2="",$D$2=0),0,IF(P$3&lt;0,0,N(INDEX('CURVA PREVISION'!$A$1:$KZ$3000,$C12,10+3*MIN(P$3,$D$2-1)))))</f>
        <v>0</v>
      </c>
      <c r="Q12" s="132" t="n">
        <f aca="false">IF(OR($C12="",$B$2="",$D$2=0),0,IF(Q$3&lt;0,0,N(INDEX('CURVA PREVISION'!$A$1:$KZ$3000,$C12,10+3*MIN(Q$3,$D$2-1)))))</f>
        <v>0</v>
      </c>
      <c r="R12" s="132" t="n">
        <f aca="false">IF(OR($C12="",$B$2="",$D$2=0),0,IF(R$3&lt;0,0,N(INDEX('CURVA PREVISION'!$A$1:$KZ$3000,$C12,10+3*MIN(R$3,$D$2-1)))))</f>
        <v>0</v>
      </c>
      <c r="S12" s="132" t="n">
        <f aca="false">IF(OR($C12="",$B$2="",$D$2=0),0,IF(S$3&lt;0,0,N(INDEX('CURVA PREVISION'!$A$1:$KZ$3000,$C12,10+3*MIN(S$3,$D$2-1)))))</f>
        <v>0</v>
      </c>
      <c r="T12" s="132" t="n">
        <f aca="false">IF(OR($C12="",$B$2="",$D$2=0),0,IF(T$3&lt;0,0,N(INDEX('CURVA PREVISION'!$A$1:$KZ$3000,$C12,10+3*MIN(T$3,$D$2-1)))))</f>
        <v>0</v>
      </c>
      <c r="U12" s="132" t="n">
        <f aca="false">IF(OR($C12="",$B$2="",$D$2=0),0,IF(U$3&lt;0,0,N(INDEX('CURVA PREVISION'!$A$1:$KZ$3000,$C12,10+3*MIN(U$3,$D$2-1)))))</f>
        <v>0</v>
      </c>
      <c r="V12" s="132" t="n">
        <f aca="false">IF(OR($C12="",$B$2="",$D$2=0),0,IF(V$3&lt;0,0,N(INDEX('CURVA PREVISION'!$A$1:$KZ$3000,$C12,10+3*MIN(V$3,$D$2-1)))))</f>
        <v>0</v>
      </c>
      <c r="W12" s="132" t="n">
        <f aca="false">IF(OR($C12="",$B$2="",$D$2=0),0,IF(W$3&lt;0,0,N(INDEX('CURVA PREVISION'!$A$1:$KZ$3000,$C12,10+3*MIN(W$3,$D$2-1)))))</f>
        <v>0</v>
      </c>
      <c r="X12" s="132" t="n">
        <f aca="false">IF(OR($C12="",$B$2="",$D$2=0),0,IF(X$3&lt;0,0,N(INDEX('CURVA PREVISION'!$A$1:$KZ$3000,$C12,10+3*MIN(X$3,$D$2-1)))))</f>
        <v>0</v>
      </c>
      <c r="Y12" s="132" t="n">
        <f aca="false">IF(OR($C12="",$B$2="",$D$2=0),0,IF(Y$3&lt;0,0,N(INDEX('CURVA PREVISION'!$A$1:$KZ$3000,$C12,10+3*MIN(Y$3,$D$2-1)))))</f>
        <v>0</v>
      </c>
      <c r="Z12" s="132" t="n">
        <f aca="false">IF(OR($C12="",$B$2="",$D$2=0),0,IF(Z$3&lt;0,0,N(INDEX('CURVA PREVISION'!$A$1:$KZ$3000,$C12,10+3*MIN(Z$3,$D$2-1)))))</f>
        <v>0</v>
      </c>
      <c r="AA12" s="132" t="n">
        <f aca="false">IF(OR($C12="",$B$2="",$D$2=0),0,IF(AA$3&lt;0,0,N(INDEX('CURVA PREVISION'!$A$1:$KZ$3000,$C12,10+3*MIN(AA$3,$D$2-1)))))</f>
        <v>0</v>
      </c>
      <c r="AB12" s="132" t="n">
        <f aca="false">IF(OR($C12="",$B$2="",$D$2=0),0,IF(AB$3&lt;0,0,N(INDEX('CURVA PREVISION'!$A$1:$KZ$3000,$C12,10+3*MIN(AB$3,$D$2-1)))))</f>
        <v>0</v>
      </c>
      <c r="AC12" s="132" t="n">
        <f aca="false">IF(OR($C12="",$B$2="",$D$2=0),0,IF(AC$3&lt;0,0,N(INDEX('CURVA PREVISION'!$A$1:$KZ$3000,$C12,10+3*MIN(AC$3,$D$2-1)))))</f>
        <v>0</v>
      </c>
      <c r="AD12" s="132" t="n">
        <f aca="false">IF(OR($C12="",$B$2="",$D$2=0),0,IF(AD$3&lt;0,0,N(INDEX('CURVA PREVISION'!$A$1:$KZ$3000,$C12,10+3*MIN(AD$3,$D$2-1)))))</f>
        <v>0</v>
      </c>
      <c r="AE12" s="132" t="n">
        <f aca="false">IF(OR($C12="",$B$2="",$D$2=0),0,IF(AE$3&lt;0,0,N(INDEX('CURVA PREVISION'!$A$1:$KZ$3000,$C12,10+3*MIN(AE$3,$D$2-1)))))</f>
        <v>0</v>
      </c>
      <c r="AF12" s="132" t="n">
        <f aca="false">IF(OR($C12="",$B$2="",$D$2=0),0,IF(AF$3&lt;0,0,N(INDEX('CURVA PREVISION'!$A$1:$KZ$3000,$C12,10+3*MIN(AF$3,$D$2-1)))))</f>
        <v>0</v>
      </c>
      <c r="AG12" s="132" t="n">
        <f aca="false">IF(OR($C12="",$B$2="",$D$2=0),0,IF(AG$3&lt;0,0,N(INDEX('CURVA PREVISION'!$A$1:$KZ$3000,$C12,10+3*MIN(AG$3,$D$2-1)))))</f>
        <v>0</v>
      </c>
      <c r="AH12" s="132" t="n">
        <f aca="false">IF(OR($C12="",$B$2="",$D$2=0),0,IF(AH$3&lt;0,0,N(INDEX('CURVA PREVISION'!$A$1:$KZ$3000,$C12,10+3*MIN(AH$3,$D$2-1)))))</f>
        <v>0</v>
      </c>
      <c r="AI12" s="132" t="n">
        <f aca="false">IF(OR($C12="",$B$2="",$D$2=0),0,IF(AI$3&lt;0,0,N(INDEX('CURVA PREVISION'!$A$1:$KZ$3000,$C12,10+3*MIN(AI$3,$D$2-1)))))</f>
        <v>0</v>
      </c>
      <c r="AJ12" s="132" t="n">
        <f aca="false">IF(OR($C12="",$B$2="",$D$2=0),0,IF(AJ$3&lt;0,0,N(INDEX('CURVA PREVISION'!$A$1:$KZ$3000,$C12,10+3*MIN(AJ$3,$D$2-1)))))</f>
        <v>0</v>
      </c>
      <c r="AK12" s="132" t="n">
        <f aca="false">IF(OR($C12="",$B$2="",$D$2=0),0,IF(AK$3&lt;0,0,N(INDEX('CURVA PREVISION'!$A$1:$KZ$3000,$C12,10+3*MIN(AK$3,$D$2-1)))))</f>
        <v>0</v>
      </c>
      <c r="AL12" s="132" t="n">
        <f aca="false">IF(OR($C12="",$B$2="",$D$2=0),0,IF(AL$3&lt;0,0,N(INDEX('CURVA PREVISION'!$A$1:$KZ$3000,$C12,10+3*MIN(AL$3,$D$2-1)))))</f>
        <v>0</v>
      </c>
      <c r="AM12" s="132" t="n">
        <f aca="false">IF(OR($C12="",$B$2="",$D$2=0),0,IF(AM$3&lt;0,0,N(INDEX('CURVA PREVISION'!$A$1:$KZ$3000,$C12,10+3*MIN(AM$3,$D$2-1)))))</f>
        <v>0</v>
      </c>
      <c r="AN12" s="132" t="n">
        <f aca="false">IF(OR($C12="",$B$2="",$D$2=0),0,IF(AN$3&lt;0,0,N(INDEX('CURVA PREVISION'!$A$1:$KZ$3000,$C12,10+3*MIN(AN$3,$D$2-1)))))</f>
        <v>0</v>
      </c>
      <c r="AO12" s="132" t="n">
        <f aca="false">IF(OR($C12="",$B$2="",$D$2=0),0,IF(AO$3&lt;0,0,N(INDEX('CURVA PREVISION'!$A$1:$KZ$3000,$C12,10+3*MIN(AO$3,$D$2-1)))))</f>
        <v>0</v>
      </c>
      <c r="AP12" s="132" t="n">
        <f aca="false">IF(OR($C12="",$B$2="",$D$2=0),0,IF(AP$3&lt;0,0,N(INDEX('CURVA PREVISION'!$A$1:$KZ$3000,$C12,10+3*MIN(AP$3,$D$2-1)))))</f>
        <v>0</v>
      </c>
      <c r="AQ12" s="132" t="n">
        <f aca="false">IF(OR($C12="",$B$2="",$D$2=0),0,IF(AQ$3&lt;0,0,N(INDEX('CURVA PREVISION'!$A$1:$KZ$3000,$C12,10+3*MIN(AQ$3,$D$2-1)))))</f>
        <v>0</v>
      </c>
      <c r="AR12" s="132" t="n">
        <f aca="false">IF(OR($C12="",$B$2="",$D$2=0),0,IF(AR$3&lt;0,0,N(INDEX('CURVA PREVISION'!$A$1:$KZ$3000,$C12,10+3*MIN(AR$3,$D$2-1)))))</f>
        <v>0</v>
      </c>
      <c r="AS12" s="132" t="n">
        <f aca="false">IF(OR($C12="",$B$2="",$D$2=0),0,IF(AS$3&lt;0,0,N(INDEX('CURVA PREVISION'!$A$1:$KZ$3000,$C12,10+3*MIN(AS$3,$D$2-1)))))</f>
        <v>0</v>
      </c>
      <c r="AT12" s="132" t="n">
        <f aca="false">IF(OR($C12="",$B$2="",$D$2=0),0,IF(AT$3&lt;0,0,N(INDEX('CURVA PREVISION'!$A$1:$KZ$3000,$C12,10+3*MIN(AT$3,$D$2-1)))))</f>
        <v>0</v>
      </c>
      <c r="AU12" s="132" t="n">
        <f aca="false">IF(OR($C12="",$B$2="",$D$2=0),0,IF(AU$3&lt;0,0,N(INDEX('CURVA PREVISION'!$A$1:$KZ$3000,$C12,10+3*MIN(AU$3,$D$2-1)))))</f>
        <v>0</v>
      </c>
      <c r="AV12" s="132" t="n">
        <f aca="false">IF(OR($C12="",$B$2="",$D$2=0),0,IF(AV$3&lt;0,0,N(INDEX('CURVA PREVISION'!$A$1:$KZ$3000,$C12,10+3*MIN(AV$3,$D$2-1)))))</f>
        <v>0</v>
      </c>
      <c r="AW12" s="132" t="n">
        <f aca="false">IF(OR($C12="",$B$2="",$D$2=0),0,IF(AW$3&lt;0,0,N(INDEX('CURVA PREVISION'!$A$1:$KZ$3000,$C12,10+3*MIN(AW$3,$D$2-1)))))</f>
        <v>0</v>
      </c>
      <c r="AX12" s="132" t="n">
        <f aca="false">IF(OR($C12="",$B$2="",$D$2=0),0,IF(AX$3&lt;0,0,N(INDEX('CURVA PREVISION'!$A$1:$KZ$3000,$C12,10+3*MIN(AX$3,$D$2-1)))))</f>
        <v>0</v>
      </c>
      <c r="AY12" s="132" t="n">
        <f aca="false">IF(OR($C12="",$B$2="",$D$2=0),0,IF(AY$3&lt;0,0,N(INDEX('CURVA PREVISION'!$A$1:$KZ$3000,$C12,10+3*MIN(AY$3,$D$2-1)))))</f>
        <v>0</v>
      </c>
      <c r="AZ12" s="132" t="n">
        <f aca="false">IF(OR($C12="",$B$2="",$D$2=0),0,IF(AZ$3&lt;0,0,N(INDEX('CURVA PREVISION'!$A$1:$KZ$3000,$C12,10+3*MIN(AZ$3,$D$2-1)))))</f>
        <v>0</v>
      </c>
      <c r="BA12" s="132" t="n">
        <f aca="false">IF(OR($C12="",$B$2="",$D$2=0),0,IF(BA$3&lt;0,0,N(INDEX('CURVA PREVISION'!$A$1:$KZ$3000,$C12,10+3*MIN(BA$3,$D$2-1)))))</f>
        <v>0</v>
      </c>
      <c r="BB12" s="132" t="n">
        <f aca="false">IF(OR($C12="",$B$2="",$D$2=0),0,IF(BB$3&lt;0,0,N(INDEX('CURVA PREVISION'!$A$1:$KZ$3000,$C12,10+3*MIN(BB$3,$D$2-1)))))</f>
        <v>0</v>
      </c>
      <c r="BC12" s="132" t="n">
        <f aca="false">IF(OR($C12="",$B$2="",$D$2=0),0,IF(BC$3&lt;0,0,N(INDEX('CURVA PREVISION'!$A$1:$KZ$3000,$C12,10+3*MIN(BC$3,$D$2-1)))))</f>
        <v>0</v>
      </c>
      <c r="BD12" s="132" t="n">
        <f aca="false">IF(OR($C12="",$B$2="",$D$2=0),0,IF(BD$3&lt;0,0,N(INDEX('CURVA PREVISION'!$A$1:$KZ$3000,$C12,10+3*MIN(BD$3,$D$2-1)))))</f>
        <v>0</v>
      </c>
      <c r="BE12" s="132" t="n">
        <f aca="false">IF(OR($C12="",$B$2="",$D$2=0),0,IF(BE$3&lt;0,0,N(INDEX('CURVA PREVISION'!$A$1:$KZ$3000,$C12,10+3*MIN(BE$3,$D$2-1)))))</f>
        <v>0</v>
      </c>
      <c r="BF12" s="132" t="n">
        <f aca="false">IF(OR($C12="",$B$2="",$D$2=0),0,IF(BF$3&lt;0,0,N(INDEX('CURVA PREVISION'!$A$1:$KZ$3000,$C12,10+3*MIN(BF$3,$D$2-1)))))</f>
        <v>0</v>
      </c>
      <c r="BG12" s="132" t="n">
        <f aca="false">IF(OR($C12="",$B$2="",$D$2=0),0,IF(BG$3&lt;0,0,N(INDEX('CURVA PREVISION'!$A$1:$KZ$3000,$C12,10+3*MIN(BG$3,$D$2-1)))))</f>
        <v>0</v>
      </c>
      <c r="BH12" s="132" t="n">
        <f aca="false">IF(OR($C12="",$B$2="",$D$2=0),0,IF(BH$3&lt;0,0,N(INDEX('CURVA PREVISION'!$A$1:$KZ$3000,$C12,10+3*MIN(BH$3,$D$2-1)))))</f>
        <v>0</v>
      </c>
      <c r="BI12" s="132" t="n">
        <f aca="false">IF(OR($C12="",$B$2="",$D$2=0),0,IF(BI$3&lt;0,0,N(INDEX('CURVA PREVISION'!$A$1:$KZ$3000,$C12,10+3*MIN(BI$3,$D$2-1)))))</f>
        <v>0</v>
      </c>
      <c r="BJ12" s="132" t="n">
        <f aca="false">IF(OR($C12="",$B$2="",$D$2=0),0,IF(BJ$3&lt;0,0,N(INDEX('CURVA PREVISION'!$A$1:$KZ$3000,$C12,10+3*MIN(BJ$3,$D$2-1)))))</f>
        <v>0</v>
      </c>
      <c r="BK12" s="132" t="n">
        <f aca="false">IF(OR($C12="",$B$2="",$D$2=0),0,IF(BK$3&lt;0,0,N(INDEX('CURVA PREVISION'!$A$1:$KZ$3000,$C12,10+3*MIN(BK$3,$D$2-1)))))</f>
        <v>0</v>
      </c>
      <c r="BL12" s="132" t="n">
        <f aca="false">IF(OR($C12="",$B$2="",$D$2=0),0,IF(BL$3&lt;0,0,N(INDEX('CURVA PREVISION'!$A$1:$KZ$3000,$C12,10+3*MIN(BL$3,$D$2-1)))))</f>
        <v>0</v>
      </c>
      <c r="BM12" s="132" t="n">
        <f aca="false">IF(OR($C12="",$B$2="",$D$2=0),0,IF(BM$3&lt;0,0,N(INDEX('CURVA PREVISION'!$A$1:$KZ$3000,$C12,10+3*MIN(BM$3,$D$2-1)))))</f>
        <v>0</v>
      </c>
      <c r="BN12" s="132" t="n">
        <f aca="false">IF(OR($C12="",$B$2="",$D$2=0),0,IF(BN$3&lt;0,0,N(INDEX('CURVA PREVISION'!$A$1:$KZ$3000,$C12,10+3*MIN(BN$3,$D$2-1)))))</f>
        <v>0</v>
      </c>
      <c r="BO12" s="132" t="n">
        <f aca="false">IF(OR($C12="",$B$2="",$D$2=0),0,IF(BO$3&lt;0,0,N(INDEX('CURVA PREVISION'!$A$1:$KZ$3000,$C12,10+3*MIN(BO$3,$D$2-1)))))</f>
        <v>0</v>
      </c>
      <c r="BP12" s="132" t="n">
        <f aca="false">IF(OR($C12="",$B$2="",$D$2=0),0,IF(BP$3&lt;0,0,N(INDEX('CURVA PREVISION'!$A$1:$KZ$3000,$C12,10+3*MIN(BP$3,$D$2-1)))))</f>
        <v>0</v>
      </c>
      <c r="BQ12" s="132" t="n">
        <f aca="false">IF(OR($C12="",$B$2="",$D$2=0),0,IF(BQ$3&lt;0,0,N(INDEX('CURVA PREVISION'!$A$1:$KZ$3000,$C12,10+3*MIN(BQ$3,$D$2-1)))))</f>
        <v>0</v>
      </c>
      <c r="BR12" s="132" t="n">
        <f aca="false">IF(OR($C12="",$B$2="",$D$2=0),0,IF(BR$3&lt;0,0,N(INDEX('CURVA PREVISION'!$A$1:$KZ$3000,$C12,10+3*MIN(BR$3,$D$2-1)))))</f>
        <v>0</v>
      </c>
      <c r="BS12" s="132" t="n">
        <f aca="false">IF(OR($C12="",$B$2="",$D$2=0),0,IF(BS$3&lt;0,0,N(INDEX('CURVA PREVISION'!$A$1:$KZ$3000,$C12,10+3*MIN(BS$3,$D$2-1)))))</f>
        <v>0</v>
      </c>
      <c r="BT12" s="132" t="n">
        <f aca="false">IF(OR($C12="",$B$2="",$D$2=0),0,IF(BT$3&lt;0,0,N(INDEX('CURVA PREVISION'!$A$1:$KZ$3000,$C12,10+3*MIN(BT$3,$D$2-1)))))</f>
        <v>0</v>
      </c>
      <c r="BU12" s="132" t="n">
        <f aca="false">IF(OR($C12="",$B$2="",$D$2=0),0,IF(BU$3&lt;0,0,N(INDEX('CURVA PREVISION'!$A$1:$KZ$3000,$C12,10+3*MIN(BU$3,$D$2-1)))))</f>
        <v>0</v>
      </c>
      <c r="BV12" s="132" t="n">
        <f aca="false">IF(OR($C12="",$B$2="",$D$2=0),0,IF(BV$3&lt;0,0,N(INDEX('CURVA PREVISION'!$A$1:$KZ$3000,$C12,10+3*MIN(BV$3,$D$2-1)))))</f>
        <v>0</v>
      </c>
      <c r="BW12" s="132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2" t="n">
        <f aca="false">IF(OR($C13="",$B$2="",$D$2=0),0,IF(D$3&lt;0,0,N(INDEX('CURVA PREVISION'!$A$1:$KZ$3000,$C13,10+3*MIN(D$3,$D$2-1)))))</f>
        <v>0</v>
      </c>
      <c r="E13" s="132" t="n">
        <f aca="false">IF(OR($C13="",$B$2="",$D$2=0),0,IF(E$3&lt;0,0,N(INDEX('CURVA PREVISION'!$A$1:$KZ$3000,$C13,10+3*MIN(E$3,$D$2-1)))))</f>
        <v>0</v>
      </c>
      <c r="F13" s="132" t="n">
        <f aca="false">IF(OR($C13="",$B$2="",$D$2=0),0,IF(F$3&lt;0,0,N(INDEX('CURVA PREVISION'!$A$1:$KZ$3000,$C13,10+3*MIN(F$3,$D$2-1)))))</f>
        <v>0</v>
      </c>
      <c r="G13" s="132" t="n">
        <f aca="false">IF(OR($C13="",$B$2="",$D$2=0),0,IF(G$3&lt;0,0,N(INDEX('CURVA PREVISION'!$A$1:$KZ$3000,$C13,10+3*MIN(G$3,$D$2-1)))))</f>
        <v>0</v>
      </c>
      <c r="H13" s="132" t="n">
        <f aca="false">IF(OR($C13="",$B$2="",$D$2=0),0,IF(H$3&lt;0,0,N(INDEX('CURVA PREVISION'!$A$1:$KZ$3000,$C13,10+3*MIN(H$3,$D$2-1)))))</f>
        <v>0</v>
      </c>
      <c r="I13" s="132" t="n">
        <f aca="false">IF(OR($C13="",$B$2="",$D$2=0),0,IF(I$3&lt;0,0,N(INDEX('CURVA PREVISION'!$A$1:$KZ$3000,$C13,10+3*MIN(I$3,$D$2-1)))))</f>
        <v>0</v>
      </c>
      <c r="J13" s="132" t="n">
        <f aca="false">IF(OR($C13="",$B$2="",$D$2=0),0,IF(J$3&lt;0,0,N(INDEX('CURVA PREVISION'!$A$1:$KZ$3000,$C13,10+3*MIN(J$3,$D$2-1)))))</f>
        <v>0</v>
      </c>
      <c r="K13" s="132" t="n">
        <f aca="false">IF(OR($C13="",$B$2="",$D$2=0),0,IF(K$3&lt;0,0,N(INDEX('CURVA PREVISION'!$A$1:$KZ$3000,$C13,10+3*MIN(K$3,$D$2-1)))))</f>
        <v>0</v>
      </c>
      <c r="L13" s="132" t="n">
        <f aca="false">IF(OR($C13="",$B$2="",$D$2=0),0,IF(L$3&lt;0,0,N(INDEX('CURVA PREVISION'!$A$1:$KZ$3000,$C13,10+3*MIN(L$3,$D$2-1)))))</f>
        <v>0</v>
      </c>
      <c r="M13" s="132" t="n">
        <f aca="false">IF(OR($C13="",$B$2="",$D$2=0),0,IF(M$3&lt;0,0,N(INDEX('CURVA PREVISION'!$A$1:$KZ$3000,$C13,10+3*MIN(M$3,$D$2-1)))))</f>
        <v>0</v>
      </c>
      <c r="N13" s="132" t="n">
        <f aca="false">IF(OR($C13="",$B$2="",$D$2=0),0,IF(N$3&lt;0,0,N(INDEX('CURVA PREVISION'!$A$1:$KZ$3000,$C13,10+3*MIN(N$3,$D$2-1)))))</f>
        <v>0</v>
      </c>
      <c r="O13" s="132" t="n">
        <f aca="false">IF(OR($C13="",$B$2="",$D$2=0),0,IF(O$3&lt;0,0,N(INDEX('CURVA PREVISION'!$A$1:$KZ$3000,$C13,10+3*MIN(O$3,$D$2-1)))))</f>
        <v>0</v>
      </c>
      <c r="P13" s="132" t="n">
        <f aca="false">IF(OR($C13="",$B$2="",$D$2=0),0,IF(P$3&lt;0,0,N(INDEX('CURVA PREVISION'!$A$1:$KZ$3000,$C13,10+3*MIN(P$3,$D$2-1)))))</f>
        <v>0</v>
      </c>
      <c r="Q13" s="132" t="n">
        <f aca="false">IF(OR($C13="",$B$2="",$D$2=0),0,IF(Q$3&lt;0,0,N(INDEX('CURVA PREVISION'!$A$1:$KZ$3000,$C13,10+3*MIN(Q$3,$D$2-1)))))</f>
        <v>0</v>
      </c>
      <c r="R13" s="132" t="n">
        <f aca="false">IF(OR($C13="",$B$2="",$D$2=0),0,IF(R$3&lt;0,0,N(INDEX('CURVA PREVISION'!$A$1:$KZ$3000,$C13,10+3*MIN(R$3,$D$2-1)))))</f>
        <v>0</v>
      </c>
      <c r="S13" s="132" t="n">
        <f aca="false">IF(OR($C13="",$B$2="",$D$2=0),0,IF(S$3&lt;0,0,N(INDEX('CURVA PREVISION'!$A$1:$KZ$3000,$C13,10+3*MIN(S$3,$D$2-1)))))</f>
        <v>0</v>
      </c>
      <c r="T13" s="132" t="n">
        <f aca="false">IF(OR($C13="",$B$2="",$D$2=0),0,IF(T$3&lt;0,0,N(INDEX('CURVA PREVISION'!$A$1:$KZ$3000,$C13,10+3*MIN(T$3,$D$2-1)))))</f>
        <v>0</v>
      </c>
      <c r="U13" s="132" t="n">
        <f aca="false">IF(OR($C13="",$B$2="",$D$2=0),0,IF(U$3&lt;0,0,N(INDEX('CURVA PREVISION'!$A$1:$KZ$3000,$C13,10+3*MIN(U$3,$D$2-1)))))</f>
        <v>0</v>
      </c>
      <c r="V13" s="132" t="n">
        <f aca="false">IF(OR($C13="",$B$2="",$D$2=0),0,IF(V$3&lt;0,0,N(INDEX('CURVA PREVISION'!$A$1:$KZ$3000,$C13,10+3*MIN(V$3,$D$2-1)))))</f>
        <v>0</v>
      </c>
      <c r="W13" s="132" t="n">
        <f aca="false">IF(OR($C13="",$B$2="",$D$2=0),0,IF(W$3&lt;0,0,N(INDEX('CURVA PREVISION'!$A$1:$KZ$3000,$C13,10+3*MIN(W$3,$D$2-1)))))</f>
        <v>0</v>
      </c>
      <c r="X13" s="132" t="n">
        <f aca="false">IF(OR($C13="",$B$2="",$D$2=0),0,IF(X$3&lt;0,0,N(INDEX('CURVA PREVISION'!$A$1:$KZ$3000,$C13,10+3*MIN(X$3,$D$2-1)))))</f>
        <v>0</v>
      </c>
      <c r="Y13" s="132" t="n">
        <f aca="false">IF(OR($C13="",$B$2="",$D$2=0),0,IF(Y$3&lt;0,0,N(INDEX('CURVA PREVISION'!$A$1:$KZ$3000,$C13,10+3*MIN(Y$3,$D$2-1)))))</f>
        <v>0</v>
      </c>
      <c r="Z13" s="132" t="n">
        <f aca="false">IF(OR($C13="",$B$2="",$D$2=0),0,IF(Z$3&lt;0,0,N(INDEX('CURVA PREVISION'!$A$1:$KZ$3000,$C13,10+3*MIN(Z$3,$D$2-1)))))</f>
        <v>0</v>
      </c>
      <c r="AA13" s="132" t="n">
        <f aca="false">IF(OR($C13="",$B$2="",$D$2=0),0,IF(AA$3&lt;0,0,N(INDEX('CURVA PREVISION'!$A$1:$KZ$3000,$C13,10+3*MIN(AA$3,$D$2-1)))))</f>
        <v>0</v>
      </c>
      <c r="AB13" s="132" t="n">
        <f aca="false">IF(OR($C13="",$B$2="",$D$2=0),0,IF(AB$3&lt;0,0,N(INDEX('CURVA PREVISION'!$A$1:$KZ$3000,$C13,10+3*MIN(AB$3,$D$2-1)))))</f>
        <v>0</v>
      </c>
      <c r="AC13" s="132" t="n">
        <f aca="false">IF(OR($C13="",$B$2="",$D$2=0),0,IF(AC$3&lt;0,0,N(INDEX('CURVA PREVISION'!$A$1:$KZ$3000,$C13,10+3*MIN(AC$3,$D$2-1)))))</f>
        <v>0</v>
      </c>
      <c r="AD13" s="132" t="n">
        <f aca="false">IF(OR($C13="",$B$2="",$D$2=0),0,IF(AD$3&lt;0,0,N(INDEX('CURVA PREVISION'!$A$1:$KZ$3000,$C13,10+3*MIN(AD$3,$D$2-1)))))</f>
        <v>0</v>
      </c>
      <c r="AE13" s="132" t="n">
        <f aca="false">IF(OR($C13="",$B$2="",$D$2=0),0,IF(AE$3&lt;0,0,N(INDEX('CURVA PREVISION'!$A$1:$KZ$3000,$C13,10+3*MIN(AE$3,$D$2-1)))))</f>
        <v>0</v>
      </c>
      <c r="AF13" s="132" t="n">
        <f aca="false">IF(OR($C13="",$B$2="",$D$2=0),0,IF(AF$3&lt;0,0,N(INDEX('CURVA PREVISION'!$A$1:$KZ$3000,$C13,10+3*MIN(AF$3,$D$2-1)))))</f>
        <v>0</v>
      </c>
      <c r="AG13" s="132" t="n">
        <f aca="false">IF(OR($C13="",$B$2="",$D$2=0),0,IF(AG$3&lt;0,0,N(INDEX('CURVA PREVISION'!$A$1:$KZ$3000,$C13,10+3*MIN(AG$3,$D$2-1)))))</f>
        <v>0</v>
      </c>
      <c r="AH13" s="132" t="n">
        <f aca="false">IF(OR($C13="",$B$2="",$D$2=0),0,IF(AH$3&lt;0,0,N(INDEX('CURVA PREVISION'!$A$1:$KZ$3000,$C13,10+3*MIN(AH$3,$D$2-1)))))</f>
        <v>0</v>
      </c>
      <c r="AI13" s="132" t="n">
        <f aca="false">IF(OR($C13="",$B$2="",$D$2=0),0,IF(AI$3&lt;0,0,N(INDEX('CURVA PREVISION'!$A$1:$KZ$3000,$C13,10+3*MIN(AI$3,$D$2-1)))))</f>
        <v>0</v>
      </c>
      <c r="AJ13" s="132" t="n">
        <f aca="false">IF(OR($C13="",$B$2="",$D$2=0),0,IF(AJ$3&lt;0,0,N(INDEX('CURVA PREVISION'!$A$1:$KZ$3000,$C13,10+3*MIN(AJ$3,$D$2-1)))))</f>
        <v>0</v>
      </c>
      <c r="AK13" s="132" t="n">
        <f aca="false">IF(OR($C13="",$B$2="",$D$2=0),0,IF(AK$3&lt;0,0,N(INDEX('CURVA PREVISION'!$A$1:$KZ$3000,$C13,10+3*MIN(AK$3,$D$2-1)))))</f>
        <v>0</v>
      </c>
      <c r="AL13" s="132" t="n">
        <f aca="false">IF(OR($C13="",$B$2="",$D$2=0),0,IF(AL$3&lt;0,0,N(INDEX('CURVA PREVISION'!$A$1:$KZ$3000,$C13,10+3*MIN(AL$3,$D$2-1)))))</f>
        <v>0</v>
      </c>
      <c r="AM13" s="132" t="n">
        <f aca="false">IF(OR($C13="",$B$2="",$D$2=0),0,IF(AM$3&lt;0,0,N(INDEX('CURVA PREVISION'!$A$1:$KZ$3000,$C13,10+3*MIN(AM$3,$D$2-1)))))</f>
        <v>0</v>
      </c>
      <c r="AN13" s="132" t="n">
        <f aca="false">IF(OR($C13="",$B$2="",$D$2=0),0,IF(AN$3&lt;0,0,N(INDEX('CURVA PREVISION'!$A$1:$KZ$3000,$C13,10+3*MIN(AN$3,$D$2-1)))))</f>
        <v>0</v>
      </c>
      <c r="AO13" s="132" t="n">
        <f aca="false">IF(OR($C13="",$B$2="",$D$2=0),0,IF(AO$3&lt;0,0,N(INDEX('CURVA PREVISION'!$A$1:$KZ$3000,$C13,10+3*MIN(AO$3,$D$2-1)))))</f>
        <v>0</v>
      </c>
      <c r="AP13" s="132" t="n">
        <f aca="false">IF(OR($C13="",$B$2="",$D$2=0),0,IF(AP$3&lt;0,0,N(INDEX('CURVA PREVISION'!$A$1:$KZ$3000,$C13,10+3*MIN(AP$3,$D$2-1)))))</f>
        <v>0</v>
      </c>
      <c r="AQ13" s="132" t="n">
        <f aca="false">IF(OR($C13="",$B$2="",$D$2=0),0,IF(AQ$3&lt;0,0,N(INDEX('CURVA PREVISION'!$A$1:$KZ$3000,$C13,10+3*MIN(AQ$3,$D$2-1)))))</f>
        <v>0</v>
      </c>
      <c r="AR13" s="132" t="n">
        <f aca="false">IF(OR($C13="",$B$2="",$D$2=0),0,IF(AR$3&lt;0,0,N(INDEX('CURVA PREVISION'!$A$1:$KZ$3000,$C13,10+3*MIN(AR$3,$D$2-1)))))</f>
        <v>0</v>
      </c>
      <c r="AS13" s="132" t="n">
        <f aca="false">IF(OR($C13="",$B$2="",$D$2=0),0,IF(AS$3&lt;0,0,N(INDEX('CURVA PREVISION'!$A$1:$KZ$3000,$C13,10+3*MIN(AS$3,$D$2-1)))))</f>
        <v>0</v>
      </c>
      <c r="AT13" s="132" t="n">
        <f aca="false">IF(OR($C13="",$B$2="",$D$2=0),0,IF(AT$3&lt;0,0,N(INDEX('CURVA PREVISION'!$A$1:$KZ$3000,$C13,10+3*MIN(AT$3,$D$2-1)))))</f>
        <v>0</v>
      </c>
      <c r="AU13" s="132" t="n">
        <f aca="false">IF(OR($C13="",$B$2="",$D$2=0),0,IF(AU$3&lt;0,0,N(INDEX('CURVA PREVISION'!$A$1:$KZ$3000,$C13,10+3*MIN(AU$3,$D$2-1)))))</f>
        <v>0</v>
      </c>
      <c r="AV13" s="132" t="n">
        <f aca="false">IF(OR($C13="",$B$2="",$D$2=0),0,IF(AV$3&lt;0,0,N(INDEX('CURVA PREVISION'!$A$1:$KZ$3000,$C13,10+3*MIN(AV$3,$D$2-1)))))</f>
        <v>0</v>
      </c>
      <c r="AW13" s="132" t="n">
        <f aca="false">IF(OR($C13="",$B$2="",$D$2=0),0,IF(AW$3&lt;0,0,N(INDEX('CURVA PREVISION'!$A$1:$KZ$3000,$C13,10+3*MIN(AW$3,$D$2-1)))))</f>
        <v>0</v>
      </c>
      <c r="AX13" s="132" t="n">
        <f aca="false">IF(OR($C13="",$B$2="",$D$2=0),0,IF(AX$3&lt;0,0,N(INDEX('CURVA PREVISION'!$A$1:$KZ$3000,$C13,10+3*MIN(AX$3,$D$2-1)))))</f>
        <v>0</v>
      </c>
      <c r="AY13" s="132" t="n">
        <f aca="false">IF(OR($C13="",$B$2="",$D$2=0),0,IF(AY$3&lt;0,0,N(INDEX('CURVA PREVISION'!$A$1:$KZ$3000,$C13,10+3*MIN(AY$3,$D$2-1)))))</f>
        <v>0</v>
      </c>
      <c r="AZ13" s="132" t="n">
        <f aca="false">IF(OR($C13="",$B$2="",$D$2=0),0,IF(AZ$3&lt;0,0,N(INDEX('CURVA PREVISION'!$A$1:$KZ$3000,$C13,10+3*MIN(AZ$3,$D$2-1)))))</f>
        <v>0</v>
      </c>
      <c r="BA13" s="132" t="n">
        <f aca="false">IF(OR($C13="",$B$2="",$D$2=0),0,IF(BA$3&lt;0,0,N(INDEX('CURVA PREVISION'!$A$1:$KZ$3000,$C13,10+3*MIN(BA$3,$D$2-1)))))</f>
        <v>0</v>
      </c>
      <c r="BB13" s="132" t="n">
        <f aca="false">IF(OR($C13="",$B$2="",$D$2=0),0,IF(BB$3&lt;0,0,N(INDEX('CURVA PREVISION'!$A$1:$KZ$3000,$C13,10+3*MIN(BB$3,$D$2-1)))))</f>
        <v>0</v>
      </c>
      <c r="BC13" s="132" t="n">
        <f aca="false">IF(OR($C13="",$B$2="",$D$2=0),0,IF(BC$3&lt;0,0,N(INDEX('CURVA PREVISION'!$A$1:$KZ$3000,$C13,10+3*MIN(BC$3,$D$2-1)))))</f>
        <v>0</v>
      </c>
      <c r="BD13" s="132" t="n">
        <f aca="false">IF(OR($C13="",$B$2="",$D$2=0),0,IF(BD$3&lt;0,0,N(INDEX('CURVA PREVISION'!$A$1:$KZ$3000,$C13,10+3*MIN(BD$3,$D$2-1)))))</f>
        <v>0</v>
      </c>
      <c r="BE13" s="132" t="n">
        <f aca="false">IF(OR($C13="",$B$2="",$D$2=0),0,IF(BE$3&lt;0,0,N(INDEX('CURVA PREVISION'!$A$1:$KZ$3000,$C13,10+3*MIN(BE$3,$D$2-1)))))</f>
        <v>0</v>
      </c>
      <c r="BF13" s="132" t="n">
        <f aca="false">IF(OR($C13="",$B$2="",$D$2=0),0,IF(BF$3&lt;0,0,N(INDEX('CURVA PREVISION'!$A$1:$KZ$3000,$C13,10+3*MIN(BF$3,$D$2-1)))))</f>
        <v>0</v>
      </c>
      <c r="BG13" s="132" t="n">
        <f aca="false">IF(OR($C13="",$B$2="",$D$2=0),0,IF(BG$3&lt;0,0,N(INDEX('CURVA PREVISION'!$A$1:$KZ$3000,$C13,10+3*MIN(BG$3,$D$2-1)))))</f>
        <v>0</v>
      </c>
      <c r="BH13" s="132" t="n">
        <f aca="false">IF(OR($C13="",$B$2="",$D$2=0),0,IF(BH$3&lt;0,0,N(INDEX('CURVA PREVISION'!$A$1:$KZ$3000,$C13,10+3*MIN(BH$3,$D$2-1)))))</f>
        <v>0</v>
      </c>
      <c r="BI13" s="132" t="n">
        <f aca="false">IF(OR($C13="",$B$2="",$D$2=0),0,IF(BI$3&lt;0,0,N(INDEX('CURVA PREVISION'!$A$1:$KZ$3000,$C13,10+3*MIN(BI$3,$D$2-1)))))</f>
        <v>0</v>
      </c>
      <c r="BJ13" s="132" t="n">
        <f aca="false">IF(OR($C13="",$B$2="",$D$2=0),0,IF(BJ$3&lt;0,0,N(INDEX('CURVA PREVISION'!$A$1:$KZ$3000,$C13,10+3*MIN(BJ$3,$D$2-1)))))</f>
        <v>0</v>
      </c>
      <c r="BK13" s="132" t="n">
        <f aca="false">IF(OR($C13="",$B$2="",$D$2=0),0,IF(BK$3&lt;0,0,N(INDEX('CURVA PREVISION'!$A$1:$KZ$3000,$C13,10+3*MIN(BK$3,$D$2-1)))))</f>
        <v>0</v>
      </c>
      <c r="BL13" s="132" t="n">
        <f aca="false">IF(OR($C13="",$B$2="",$D$2=0),0,IF(BL$3&lt;0,0,N(INDEX('CURVA PREVISION'!$A$1:$KZ$3000,$C13,10+3*MIN(BL$3,$D$2-1)))))</f>
        <v>0</v>
      </c>
      <c r="BM13" s="132" t="n">
        <f aca="false">IF(OR($C13="",$B$2="",$D$2=0),0,IF(BM$3&lt;0,0,N(INDEX('CURVA PREVISION'!$A$1:$KZ$3000,$C13,10+3*MIN(BM$3,$D$2-1)))))</f>
        <v>0</v>
      </c>
      <c r="BN13" s="132" t="n">
        <f aca="false">IF(OR($C13="",$B$2="",$D$2=0),0,IF(BN$3&lt;0,0,N(INDEX('CURVA PREVISION'!$A$1:$KZ$3000,$C13,10+3*MIN(BN$3,$D$2-1)))))</f>
        <v>0</v>
      </c>
      <c r="BO13" s="132" t="n">
        <f aca="false">IF(OR($C13="",$B$2="",$D$2=0),0,IF(BO$3&lt;0,0,N(INDEX('CURVA PREVISION'!$A$1:$KZ$3000,$C13,10+3*MIN(BO$3,$D$2-1)))))</f>
        <v>0</v>
      </c>
      <c r="BP13" s="132" t="n">
        <f aca="false">IF(OR($C13="",$B$2="",$D$2=0),0,IF(BP$3&lt;0,0,N(INDEX('CURVA PREVISION'!$A$1:$KZ$3000,$C13,10+3*MIN(BP$3,$D$2-1)))))</f>
        <v>0</v>
      </c>
      <c r="BQ13" s="132" t="n">
        <f aca="false">IF(OR($C13="",$B$2="",$D$2=0),0,IF(BQ$3&lt;0,0,N(INDEX('CURVA PREVISION'!$A$1:$KZ$3000,$C13,10+3*MIN(BQ$3,$D$2-1)))))</f>
        <v>0</v>
      </c>
      <c r="BR13" s="132" t="n">
        <f aca="false">IF(OR($C13="",$B$2="",$D$2=0),0,IF(BR$3&lt;0,0,N(INDEX('CURVA PREVISION'!$A$1:$KZ$3000,$C13,10+3*MIN(BR$3,$D$2-1)))))</f>
        <v>0</v>
      </c>
      <c r="BS13" s="132" t="n">
        <f aca="false">IF(OR($C13="",$B$2="",$D$2=0),0,IF(BS$3&lt;0,0,N(INDEX('CURVA PREVISION'!$A$1:$KZ$3000,$C13,10+3*MIN(BS$3,$D$2-1)))))</f>
        <v>0</v>
      </c>
      <c r="BT13" s="132" t="n">
        <f aca="false">IF(OR($C13="",$B$2="",$D$2=0),0,IF(BT$3&lt;0,0,N(INDEX('CURVA PREVISION'!$A$1:$KZ$3000,$C13,10+3*MIN(BT$3,$D$2-1)))))</f>
        <v>0</v>
      </c>
      <c r="BU13" s="132" t="n">
        <f aca="false">IF(OR($C13="",$B$2="",$D$2=0),0,IF(BU$3&lt;0,0,N(INDEX('CURVA PREVISION'!$A$1:$KZ$3000,$C13,10+3*MIN(BU$3,$D$2-1)))))</f>
        <v>0</v>
      </c>
      <c r="BV13" s="132" t="n">
        <f aca="false">IF(OR($C13="",$B$2="",$D$2=0),0,IF(BV$3&lt;0,0,N(INDEX('CURVA PREVISION'!$A$1:$KZ$3000,$C13,10+3*MIN(BV$3,$D$2-1)))))</f>
        <v>0</v>
      </c>
      <c r="BW13" s="132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111</v>
      </c>
      <c r="D14" s="132" t="n">
        <f aca="false">IF(OR($C14="",$B$2="",$D$2=0),0,IF(D$3&lt;0,0,N(INDEX('CURVA PREVISION'!$A$1:$KZ$3000,$C14,10+3*MIN(D$3,$D$2-1)))))</f>
        <v>0</v>
      </c>
      <c r="E14" s="132" t="n">
        <f aca="false">IF(OR($C14="",$B$2="",$D$2=0),0,IF(E$3&lt;0,0,N(INDEX('CURVA PREVISION'!$A$1:$KZ$3000,$C14,10+3*MIN(E$3,$D$2-1)))))</f>
        <v>0</v>
      </c>
      <c r="F14" s="132" t="n">
        <f aca="false">IF(OR($C14="",$B$2="",$D$2=0),0,IF(F$3&lt;0,0,N(INDEX('CURVA PREVISION'!$A$1:$KZ$3000,$C14,10+3*MIN(F$3,$D$2-1)))))</f>
        <v>0</v>
      </c>
      <c r="G14" s="132" t="n">
        <f aca="false">IF(OR($C14="",$B$2="",$D$2=0),0,IF(G$3&lt;0,0,N(INDEX('CURVA PREVISION'!$A$1:$KZ$3000,$C14,10+3*MIN(G$3,$D$2-1)))))</f>
        <v>0</v>
      </c>
      <c r="H14" s="132" t="n">
        <f aca="false">IF(OR($C14="",$B$2="",$D$2=0),0,IF(H$3&lt;0,0,N(INDEX('CURVA PREVISION'!$A$1:$KZ$3000,$C14,10+3*MIN(H$3,$D$2-1)))))</f>
        <v>0</v>
      </c>
      <c r="I14" s="132" t="n">
        <f aca="false">IF(OR($C14="",$B$2="",$D$2=0),0,IF(I$3&lt;0,0,N(INDEX('CURVA PREVISION'!$A$1:$KZ$3000,$C14,10+3*MIN(I$3,$D$2-1)))))</f>
        <v>0</v>
      </c>
      <c r="J14" s="132" t="n">
        <f aca="false">IF(OR($C14="",$B$2="",$D$2=0),0,IF(J$3&lt;0,0,N(INDEX('CURVA PREVISION'!$A$1:$KZ$3000,$C14,10+3*MIN(J$3,$D$2-1)))))</f>
        <v>0</v>
      </c>
      <c r="K14" s="132" t="n">
        <f aca="false">IF(OR($C14="",$B$2="",$D$2=0),0,IF(K$3&lt;0,0,N(INDEX('CURVA PREVISION'!$A$1:$KZ$3000,$C14,10+3*MIN(K$3,$D$2-1)))))</f>
        <v>0</v>
      </c>
      <c r="L14" s="132" t="n">
        <f aca="false">IF(OR($C14="",$B$2="",$D$2=0),0,IF(L$3&lt;0,0,N(INDEX('CURVA PREVISION'!$A$1:$KZ$3000,$C14,10+3*MIN(L$3,$D$2-1)))))</f>
        <v>0</v>
      </c>
      <c r="M14" s="132" t="n">
        <f aca="false">IF(OR($C14="",$B$2="",$D$2=0),0,IF(M$3&lt;0,0,N(INDEX('CURVA PREVISION'!$A$1:$KZ$3000,$C14,10+3*MIN(M$3,$D$2-1)))))</f>
        <v>0</v>
      </c>
      <c r="N14" s="132" t="n">
        <f aca="false">IF(OR($C14="",$B$2="",$D$2=0),0,IF(N$3&lt;0,0,N(INDEX('CURVA PREVISION'!$A$1:$KZ$3000,$C14,10+3*MIN(N$3,$D$2-1)))))</f>
        <v>0</v>
      </c>
      <c r="O14" s="132" t="n">
        <f aca="false">IF(OR($C14="",$B$2="",$D$2=0),0,IF(O$3&lt;0,0,N(INDEX('CURVA PREVISION'!$A$1:$KZ$3000,$C14,10+3*MIN(O$3,$D$2-1)))))</f>
        <v>0</v>
      </c>
      <c r="P14" s="132" t="n">
        <f aca="false">IF(OR($C14="",$B$2="",$D$2=0),0,IF(P$3&lt;0,0,N(INDEX('CURVA PREVISION'!$A$1:$KZ$3000,$C14,10+3*MIN(P$3,$D$2-1)))))</f>
        <v>0</v>
      </c>
      <c r="Q14" s="132" t="n">
        <f aca="false">IF(OR($C14="",$B$2="",$D$2=0),0,IF(Q$3&lt;0,0,N(INDEX('CURVA PREVISION'!$A$1:$KZ$3000,$C14,10+3*MIN(Q$3,$D$2-1)))))</f>
        <v>0</v>
      </c>
      <c r="R14" s="132" t="n">
        <f aca="false">IF(OR($C14="",$B$2="",$D$2=0),0,IF(R$3&lt;0,0,N(INDEX('CURVA PREVISION'!$A$1:$KZ$3000,$C14,10+3*MIN(R$3,$D$2-1)))))</f>
        <v>0</v>
      </c>
      <c r="S14" s="132" t="n">
        <f aca="false">IF(OR($C14="",$B$2="",$D$2=0),0,IF(S$3&lt;0,0,N(INDEX('CURVA PREVISION'!$A$1:$KZ$3000,$C14,10+3*MIN(S$3,$D$2-1)))))</f>
        <v>0</v>
      </c>
      <c r="T14" s="132" t="n">
        <f aca="false">IF(OR($C14="",$B$2="",$D$2=0),0,IF(T$3&lt;0,0,N(INDEX('CURVA PREVISION'!$A$1:$KZ$3000,$C14,10+3*MIN(T$3,$D$2-1)))))</f>
        <v>0</v>
      </c>
      <c r="U14" s="132" t="n">
        <f aca="false">IF(OR($C14="",$B$2="",$D$2=0),0,IF(U$3&lt;0,0,N(INDEX('CURVA PREVISION'!$A$1:$KZ$3000,$C14,10+3*MIN(U$3,$D$2-1)))))</f>
        <v>0</v>
      </c>
      <c r="V14" s="132" t="n">
        <f aca="false">IF(OR($C14="",$B$2="",$D$2=0),0,IF(V$3&lt;0,0,N(INDEX('CURVA PREVISION'!$A$1:$KZ$3000,$C14,10+3*MIN(V$3,$D$2-1)))))</f>
        <v>0</v>
      </c>
      <c r="W14" s="132" t="n">
        <f aca="false">IF(OR($C14="",$B$2="",$D$2=0),0,IF(W$3&lt;0,0,N(INDEX('CURVA PREVISION'!$A$1:$KZ$3000,$C14,10+3*MIN(W$3,$D$2-1)))))</f>
        <v>0</v>
      </c>
      <c r="X14" s="132" t="n">
        <f aca="false">IF(OR($C14="",$B$2="",$D$2=0),0,IF(X$3&lt;0,0,N(INDEX('CURVA PREVISION'!$A$1:$KZ$3000,$C14,10+3*MIN(X$3,$D$2-1)))))</f>
        <v>0</v>
      </c>
      <c r="Y14" s="132" t="n">
        <f aca="false">IF(OR($C14="",$B$2="",$D$2=0),0,IF(Y$3&lt;0,0,N(INDEX('CURVA PREVISION'!$A$1:$KZ$3000,$C14,10+3*MIN(Y$3,$D$2-1)))))</f>
        <v>0</v>
      </c>
      <c r="Z14" s="132" t="n">
        <f aca="false">IF(OR($C14="",$B$2="",$D$2=0),0,IF(Z$3&lt;0,0,N(INDEX('CURVA PREVISION'!$A$1:$KZ$3000,$C14,10+3*MIN(Z$3,$D$2-1)))))</f>
        <v>0</v>
      </c>
      <c r="AA14" s="132" t="n">
        <f aca="false">IF(OR($C14="",$B$2="",$D$2=0),0,IF(AA$3&lt;0,0,N(INDEX('CURVA PREVISION'!$A$1:$KZ$3000,$C14,10+3*MIN(AA$3,$D$2-1)))))</f>
        <v>0</v>
      </c>
      <c r="AB14" s="132" t="n">
        <f aca="false">IF(OR($C14="",$B$2="",$D$2=0),0,IF(AB$3&lt;0,0,N(INDEX('CURVA PREVISION'!$A$1:$KZ$3000,$C14,10+3*MIN(AB$3,$D$2-1)))))</f>
        <v>0</v>
      </c>
      <c r="AC14" s="132" t="n">
        <f aca="false">IF(OR($C14="",$B$2="",$D$2=0),0,IF(AC$3&lt;0,0,N(INDEX('CURVA PREVISION'!$A$1:$KZ$3000,$C14,10+3*MIN(AC$3,$D$2-1)))))</f>
        <v>0</v>
      </c>
      <c r="AD14" s="132" t="n">
        <f aca="false">IF(OR($C14="",$B$2="",$D$2=0),0,IF(AD$3&lt;0,0,N(INDEX('CURVA PREVISION'!$A$1:$KZ$3000,$C14,10+3*MIN(AD$3,$D$2-1)))))</f>
        <v>0</v>
      </c>
      <c r="AE14" s="132" t="n">
        <f aca="false">IF(OR($C14="",$B$2="",$D$2=0),0,IF(AE$3&lt;0,0,N(INDEX('CURVA PREVISION'!$A$1:$KZ$3000,$C14,10+3*MIN(AE$3,$D$2-1)))))</f>
        <v>0</v>
      </c>
      <c r="AF14" s="132" t="n">
        <f aca="false">IF(OR($C14="",$B$2="",$D$2=0),0,IF(AF$3&lt;0,0,N(INDEX('CURVA PREVISION'!$A$1:$KZ$3000,$C14,10+3*MIN(AF$3,$D$2-1)))))</f>
        <v>0</v>
      </c>
      <c r="AG14" s="132" t="n">
        <f aca="false">IF(OR($C14="",$B$2="",$D$2=0),0,IF(AG$3&lt;0,0,N(INDEX('CURVA PREVISION'!$A$1:$KZ$3000,$C14,10+3*MIN(AG$3,$D$2-1)))))</f>
        <v>0</v>
      </c>
      <c r="AH14" s="132" t="n">
        <f aca="false">IF(OR($C14="",$B$2="",$D$2=0),0,IF(AH$3&lt;0,0,N(INDEX('CURVA PREVISION'!$A$1:$KZ$3000,$C14,10+3*MIN(AH$3,$D$2-1)))))</f>
        <v>0</v>
      </c>
      <c r="AI14" s="132" t="n">
        <f aca="false">IF(OR($C14="",$B$2="",$D$2=0),0,IF(AI$3&lt;0,0,N(INDEX('CURVA PREVISION'!$A$1:$KZ$3000,$C14,10+3*MIN(AI$3,$D$2-1)))))</f>
        <v>0</v>
      </c>
      <c r="AJ14" s="132" t="n">
        <f aca="false">IF(OR($C14="",$B$2="",$D$2=0),0,IF(AJ$3&lt;0,0,N(INDEX('CURVA PREVISION'!$A$1:$KZ$3000,$C14,10+3*MIN(AJ$3,$D$2-1)))))</f>
        <v>0</v>
      </c>
      <c r="AK14" s="132" t="n">
        <f aca="false">IF(OR($C14="",$B$2="",$D$2=0),0,IF(AK$3&lt;0,0,N(INDEX('CURVA PREVISION'!$A$1:$KZ$3000,$C14,10+3*MIN(AK$3,$D$2-1)))))</f>
        <v>0</v>
      </c>
      <c r="AL14" s="132" t="n">
        <f aca="false">IF(OR($C14="",$B$2="",$D$2=0),0,IF(AL$3&lt;0,0,N(INDEX('CURVA PREVISION'!$A$1:$KZ$3000,$C14,10+3*MIN(AL$3,$D$2-1)))))</f>
        <v>0</v>
      </c>
      <c r="AM14" s="132" t="n">
        <f aca="false">IF(OR($C14="",$B$2="",$D$2=0),0,IF(AM$3&lt;0,0,N(INDEX('CURVA PREVISION'!$A$1:$KZ$3000,$C14,10+3*MIN(AM$3,$D$2-1)))))</f>
        <v>0</v>
      </c>
      <c r="AN14" s="132" t="n">
        <f aca="false">IF(OR($C14="",$B$2="",$D$2=0),0,IF(AN$3&lt;0,0,N(INDEX('CURVA PREVISION'!$A$1:$KZ$3000,$C14,10+3*MIN(AN$3,$D$2-1)))))</f>
        <v>0</v>
      </c>
      <c r="AO14" s="132" t="n">
        <f aca="false">IF(OR($C14="",$B$2="",$D$2=0),0,IF(AO$3&lt;0,0,N(INDEX('CURVA PREVISION'!$A$1:$KZ$3000,$C14,10+3*MIN(AO$3,$D$2-1)))))</f>
        <v>0</v>
      </c>
      <c r="AP14" s="132" t="n">
        <f aca="false">IF(OR($C14="",$B$2="",$D$2=0),0,IF(AP$3&lt;0,0,N(INDEX('CURVA PREVISION'!$A$1:$KZ$3000,$C14,10+3*MIN(AP$3,$D$2-1)))))</f>
        <v>0</v>
      </c>
      <c r="AQ14" s="132" t="n">
        <f aca="false">IF(OR($C14="",$B$2="",$D$2=0),0,IF(AQ$3&lt;0,0,N(INDEX('CURVA PREVISION'!$A$1:$KZ$3000,$C14,10+3*MIN(AQ$3,$D$2-1)))))</f>
        <v>0</v>
      </c>
      <c r="AR14" s="132" t="n">
        <f aca="false">IF(OR($C14="",$B$2="",$D$2=0),0,IF(AR$3&lt;0,0,N(INDEX('CURVA PREVISION'!$A$1:$KZ$3000,$C14,10+3*MIN(AR$3,$D$2-1)))))</f>
        <v>0</v>
      </c>
      <c r="AS14" s="132" t="n">
        <f aca="false">IF(OR($C14="",$B$2="",$D$2=0),0,IF(AS$3&lt;0,0,N(INDEX('CURVA PREVISION'!$A$1:$KZ$3000,$C14,10+3*MIN(AS$3,$D$2-1)))))</f>
        <v>0</v>
      </c>
      <c r="AT14" s="132" t="n">
        <f aca="false">IF(OR($C14="",$B$2="",$D$2=0),0,IF(AT$3&lt;0,0,N(INDEX('CURVA PREVISION'!$A$1:$KZ$3000,$C14,10+3*MIN(AT$3,$D$2-1)))))</f>
        <v>0</v>
      </c>
      <c r="AU14" s="132" t="n">
        <f aca="false">IF(OR($C14="",$B$2="",$D$2=0),0,IF(AU$3&lt;0,0,N(INDEX('CURVA PREVISION'!$A$1:$KZ$3000,$C14,10+3*MIN(AU$3,$D$2-1)))))</f>
        <v>0</v>
      </c>
      <c r="AV14" s="132" t="n">
        <f aca="false">IF(OR($C14="",$B$2="",$D$2=0),0,IF(AV$3&lt;0,0,N(INDEX('CURVA PREVISION'!$A$1:$KZ$3000,$C14,10+3*MIN(AV$3,$D$2-1)))))</f>
        <v>0</v>
      </c>
      <c r="AW14" s="132" t="n">
        <f aca="false">IF(OR($C14="",$B$2="",$D$2=0),0,IF(AW$3&lt;0,0,N(INDEX('CURVA PREVISION'!$A$1:$KZ$3000,$C14,10+3*MIN(AW$3,$D$2-1)))))</f>
        <v>0</v>
      </c>
      <c r="AX14" s="132" t="n">
        <f aca="false">IF(OR($C14="",$B$2="",$D$2=0),0,IF(AX$3&lt;0,0,N(INDEX('CURVA PREVISION'!$A$1:$KZ$3000,$C14,10+3*MIN(AX$3,$D$2-1)))))</f>
        <v>0</v>
      </c>
      <c r="AY14" s="132" t="n">
        <f aca="false">IF(OR($C14="",$B$2="",$D$2=0),0,IF(AY$3&lt;0,0,N(INDEX('CURVA PREVISION'!$A$1:$KZ$3000,$C14,10+3*MIN(AY$3,$D$2-1)))))</f>
        <v>0</v>
      </c>
      <c r="AZ14" s="132" t="n">
        <f aca="false">IF(OR($C14="",$B$2="",$D$2=0),0,IF(AZ$3&lt;0,0,N(INDEX('CURVA PREVISION'!$A$1:$KZ$3000,$C14,10+3*MIN(AZ$3,$D$2-1)))))</f>
        <v>0</v>
      </c>
      <c r="BA14" s="132" t="n">
        <f aca="false">IF(OR($C14="",$B$2="",$D$2=0),0,IF(BA$3&lt;0,0,N(INDEX('CURVA PREVISION'!$A$1:$KZ$3000,$C14,10+3*MIN(BA$3,$D$2-1)))))</f>
        <v>0</v>
      </c>
      <c r="BB14" s="132" t="n">
        <f aca="false">IF(OR($C14="",$B$2="",$D$2=0),0,IF(BB$3&lt;0,0,N(INDEX('CURVA PREVISION'!$A$1:$KZ$3000,$C14,10+3*MIN(BB$3,$D$2-1)))))</f>
        <v>0</v>
      </c>
      <c r="BC14" s="132" t="n">
        <f aca="false">IF(OR($C14="",$B$2="",$D$2=0),0,IF(BC$3&lt;0,0,N(INDEX('CURVA PREVISION'!$A$1:$KZ$3000,$C14,10+3*MIN(BC$3,$D$2-1)))))</f>
        <v>0</v>
      </c>
      <c r="BD14" s="132" t="n">
        <f aca="false">IF(OR($C14="",$B$2="",$D$2=0),0,IF(BD$3&lt;0,0,N(INDEX('CURVA PREVISION'!$A$1:$KZ$3000,$C14,10+3*MIN(BD$3,$D$2-1)))))</f>
        <v>0</v>
      </c>
      <c r="BE14" s="132" t="n">
        <f aca="false">IF(OR($C14="",$B$2="",$D$2=0),0,IF(BE$3&lt;0,0,N(INDEX('CURVA PREVISION'!$A$1:$KZ$3000,$C14,10+3*MIN(BE$3,$D$2-1)))))</f>
        <v>0</v>
      </c>
      <c r="BF14" s="132" t="n">
        <f aca="false">IF(OR($C14="",$B$2="",$D$2=0),0,IF(BF$3&lt;0,0,N(INDEX('CURVA PREVISION'!$A$1:$KZ$3000,$C14,10+3*MIN(BF$3,$D$2-1)))))</f>
        <v>0</v>
      </c>
      <c r="BG14" s="132" t="n">
        <f aca="false">IF(OR($C14="",$B$2="",$D$2=0),0,IF(BG$3&lt;0,0,N(INDEX('CURVA PREVISION'!$A$1:$KZ$3000,$C14,10+3*MIN(BG$3,$D$2-1)))))</f>
        <v>0</v>
      </c>
      <c r="BH14" s="132" t="n">
        <f aca="false">IF(OR($C14="",$B$2="",$D$2=0),0,IF(BH$3&lt;0,0,N(INDEX('CURVA PREVISION'!$A$1:$KZ$3000,$C14,10+3*MIN(BH$3,$D$2-1)))))</f>
        <v>0</v>
      </c>
      <c r="BI14" s="132" t="n">
        <f aca="false">IF(OR($C14="",$B$2="",$D$2=0),0,IF(BI$3&lt;0,0,N(INDEX('CURVA PREVISION'!$A$1:$KZ$3000,$C14,10+3*MIN(BI$3,$D$2-1)))))</f>
        <v>0</v>
      </c>
      <c r="BJ14" s="132" t="n">
        <f aca="false">IF(OR($C14="",$B$2="",$D$2=0),0,IF(BJ$3&lt;0,0,N(INDEX('CURVA PREVISION'!$A$1:$KZ$3000,$C14,10+3*MIN(BJ$3,$D$2-1)))))</f>
        <v>0</v>
      </c>
      <c r="BK14" s="132" t="n">
        <f aca="false">IF(OR($C14="",$B$2="",$D$2=0),0,IF(BK$3&lt;0,0,N(INDEX('CURVA PREVISION'!$A$1:$KZ$3000,$C14,10+3*MIN(BK$3,$D$2-1)))))</f>
        <v>0</v>
      </c>
      <c r="BL14" s="132" t="n">
        <f aca="false">IF(OR($C14="",$B$2="",$D$2=0),0,IF(BL$3&lt;0,0,N(INDEX('CURVA PREVISION'!$A$1:$KZ$3000,$C14,10+3*MIN(BL$3,$D$2-1)))))</f>
        <v>0</v>
      </c>
      <c r="BM14" s="132" t="n">
        <f aca="false">IF(OR($C14="",$B$2="",$D$2=0),0,IF(BM$3&lt;0,0,N(INDEX('CURVA PREVISION'!$A$1:$KZ$3000,$C14,10+3*MIN(BM$3,$D$2-1)))))</f>
        <v>0</v>
      </c>
      <c r="BN14" s="132" t="n">
        <f aca="false">IF(OR($C14="",$B$2="",$D$2=0),0,IF(BN$3&lt;0,0,N(INDEX('CURVA PREVISION'!$A$1:$KZ$3000,$C14,10+3*MIN(BN$3,$D$2-1)))))</f>
        <v>0</v>
      </c>
      <c r="BO14" s="132" t="n">
        <f aca="false">IF(OR($C14="",$B$2="",$D$2=0),0,IF(BO$3&lt;0,0,N(INDEX('CURVA PREVISION'!$A$1:$KZ$3000,$C14,10+3*MIN(BO$3,$D$2-1)))))</f>
        <v>0</v>
      </c>
      <c r="BP14" s="132" t="n">
        <f aca="false">IF(OR($C14="",$B$2="",$D$2=0),0,IF(BP$3&lt;0,0,N(INDEX('CURVA PREVISION'!$A$1:$KZ$3000,$C14,10+3*MIN(BP$3,$D$2-1)))))</f>
        <v>0</v>
      </c>
      <c r="BQ14" s="132" t="n">
        <f aca="false">IF(OR($C14="",$B$2="",$D$2=0),0,IF(BQ$3&lt;0,0,N(INDEX('CURVA PREVISION'!$A$1:$KZ$3000,$C14,10+3*MIN(BQ$3,$D$2-1)))))</f>
        <v>0</v>
      </c>
      <c r="BR14" s="132" t="n">
        <f aca="false">IF(OR($C14="",$B$2="",$D$2=0),0,IF(BR$3&lt;0,0,N(INDEX('CURVA PREVISION'!$A$1:$KZ$3000,$C14,10+3*MIN(BR$3,$D$2-1)))))</f>
        <v>0</v>
      </c>
      <c r="BS14" s="132" t="n">
        <f aca="false">IF(OR($C14="",$B$2="",$D$2=0),0,IF(BS$3&lt;0,0,N(INDEX('CURVA PREVISION'!$A$1:$KZ$3000,$C14,10+3*MIN(BS$3,$D$2-1)))))</f>
        <v>0</v>
      </c>
      <c r="BT14" s="132" t="n">
        <f aca="false">IF(OR($C14="",$B$2="",$D$2=0),0,IF(BT$3&lt;0,0,N(INDEX('CURVA PREVISION'!$A$1:$KZ$3000,$C14,10+3*MIN(BT$3,$D$2-1)))))</f>
        <v>0</v>
      </c>
      <c r="BU14" s="132" t="n">
        <f aca="false">IF(OR($C14="",$B$2="",$D$2=0),0,IF(BU$3&lt;0,0,N(INDEX('CURVA PREVISION'!$A$1:$KZ$3000,$C14,10+3*MIN(BU$3,$D$2-1)))))</f>
        <v>0</v>
      </c>
      <c r="BV14" s="132" t="n">
        <f aca="false">IF(OR($C14="",$B$2="",$D$2=0),0,IF(BV$3&lt;0,0,N(INDEX('CURVA PREVISION'!$A$1:$KZ$3000,$C14,10+3*MIN(BV$3,$D$2-1)))))</f>
        <v>0</v>
      </c>
      <c r="BW14" s="132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2" t="n">
        <f aca="false">IF(OR($C15="",$B$2="",$D$2=0),0,IF(D$3&lt;0,0,N(INDEX('CURVA PREVISION'!$A$1:$KZ$3000,$C15,10+3*MIN(D$3,$D$2-1)))))</f>
        <v>0</v>
      </c>
      <c r="E15" s="132" t="n">
        <f aca="false">IF(OR($C15="",$B$2="",$D$2=0),0,IF(E$3&lt;0,0,N(INDEX('CURVA PREVISION'!$A$1:$KZ$3000,$C15,10+3*MIN(E$3,$D$2-1)))))</f>
        <v>0</v>
      </c>
      <c r="F15" s="132" t="n">
        <f aca="false">IF(OR($C15="",$B$2="",$D$2=0),0,IF(F$3&lt;0,0,N(INDEX('CURVA PREVISION'!$A$1:$KZ$3000,$C15,10+3*MIN(F$3,$D$2-1)))))</f>
        <v>0</v>
      </c>
      <c r="G15" s="132" t="n">
        <f aca="false">IF(OR($C15="",$B$2="",$D$2=0),0,IF(G$3&lt;0,0,N(INDEX('CURVA PREVISION'!$A$1:$KZ$3000,$C15,10+3*MIN(G$3,$D$2-1)))))</f>
        <v>0</v>
      </c>
      <c r="H15" s="132" t="n">
        <f aca="false">IF(OR($C15="",$B$2="",$D$2=0),0,IF(H$3&lt;0,0,N(INDEX('CURVA PREVISION'!$A$1:$KZ$3000,$C15,10+3*MIN(H$3,$D$2-1)))))</f>
        <v>0</v>
      </c>
      <c r="I15" s="132" t="n">
        <f aca="false">IF(OR($C15="",$B$2="",$D$2=0),0,IF(I$3&lt;0,0,N(INDEX('CURVA PREVISION'!$A$1:$KZ$3000,$C15,10+3*MIN(I$3,$D$2-1)))))</f>
        <v>0</v>
      </c>
      <c r="J15" s="132" t="n">
        <f aca="false">IF(OR($C15="",$B$2="",$D$2=0),0,IF(J$3&lt;0,0,N(INDEX('CURVA PREVISION'!$A$1:$KZ$3000,$C15,10+3*MIN(J$3,$D$2-1)))))</f>
        <v>0</v>
      </c>
      <c r="K15" s="132" t="n">
        <f aca="false">IF(OR($C15="",$B$2="",$D$2=0),0,IF(K$3&lt;0,0,N(INDEX('CURVA PREVISION'!$A$1:$KZ$3000,$C15,10+3*MIN(K$3,$D$2-1)))))</f>
        <v>0</v>
      </c>
      <c r="L15" s="132" t="n">
        <f aca="false">IF(OR($C15="",$B$2="",$D$2=0),0,IF(L$3&lt;0,0,N(INDEX('CURVA PREVISION'!$A$1:$KZ$3000,$C15,10+3*MIN(L$3,$D$2-1)))))</f>
        <v>0</v>
      </c>
      <c r="M15" s="132" t="n">
        <f aca="false">IF(OR($C15="",$B$2="",$D$2=0),0,IF(M$3&lt;0,0,N(INDEX('CURVA PREVISION'!$A$1:$KZ$3000,$C15,10+3*MIN(M$3,$D$2-1)))))</f>
        <v>0</v>
      </c>
      <c r="N15" s="132" t="n">
        <f aca="false">IF(OR($C15="",$B$2="",$D$2=0),0,IF(N$3&lt;0,0,N(INDEX('CURVA PREVISION'!$A$1:$KZ$3000,$C15,10+3*MIN(N$3,$D$2-1)))))</f>
        <v>0</v>
      </c>
      <c r="O15" s="132" t="n">
        <f aca="false">IF(OR($C15="",$B$2="",$D$2=0),0,IF(O$3&lt;0,0,N(INDEX('CURVA PREVISION'!$A$1:$KZ$3000,$C15,10+3*MIN(O$3,$D$2-1)))))</f>
        <v>0</v>
      </c>
      <c r="P15" s="132" t="n">
        <f aca="false">IF(OR($C15="",$B$2="",$D$2=0),0,IF(P$3&lt;0,0,N(INDEX('CURVA PREVISION'!$A$1:$KZ$3000,$C15,10+3*MIN(P$3,$D$2-1)))))</f>
        <v>0</v>
      </c>
      <c r="Q15" s="132" t="n">
        <f aca="false">IF(OR($C15="",$B$2="",$D$2=0),0,IF(Q$3&lt;0,0,N(INDEX('CURVA PREVISION'!$A$1:$KZ$3000,$C15,10+3*MIN(Q$3,$D$2-1)))))</f>
        <v>0</v>
      </c>
      <c r="R15" s="132" t="n">
        <f aca="false">IF(OR($C15="",$B$2="",$D$2=0),0,IF(R$3&lt;0,0,N(INDEX('CURVA PREVISION'!$A$1:$KZ$3000,$C15,10+3*MIN(R$3,$D$2-1)))))</f>
        <v>0</v>
      </c>
      <c r="S15" s="132" t="n">
        <f aca="false">IF(OR($C15="",$B$2="",$D$2=0),0,IF(S$3&lt;0,0,N(INDEX('CURVA PREVISION'!$A$1:$KZ$3000,$C15,10+3*MIN(S$3,$D$2-1)))))</f>
        <v>0</v>
      </c>
      <c r="T15" s="132" t="n">
        <f aca="false">IF(OR($C15="",$B$2="",$D$2=0),0,IF(T$3&lt;0,0,N(INDEX('CURVA PREVISION'!$A$1:$KZ$3000,$C15,10+3*MIN(T$3,$D$2-1)))))</f>
        <v>0</v>
      </c>
      <c r="U15" s="132" t="n">
        <f aca="false">IF(OR($C15="",$B$2="",$D$2=0),0,IF(U$3&lt;0,0,N(INDEX('CURVA PREVISION'!$A$1:$KZ$3000,$C15,10+3*MIN(U$3,$D$2-1)))))</f>
        <v>0</v>
      </c>
      <c r="V15" s="132" t="n">
        <f aca="false">IF(OR($C15="",$B$2="",$D$2=0),0,IF(V$3&lt;0,0,N(INDEX('CURVA PREVISION'!$A$1:$KZ$3000,$C15,10+3*MIN(V$3,$D$2-1)))))</f>
        <v>0</v>
      </c>
      <c r="W15" s="132" t="n">
        <f aca="false">IF(OR($C15="",$B$2="",$D$2=0),0,IF(W$3&lt;0,0,N(INDEX('CURVA PREVISION'!$A$1:$KZ$3000,$C15,10+3*MIN(W$3,$D$2-1)))))</f>
        <v>0</v>
      </c>
      <c r="X15" s="132" t="n">
        <f aca="false">IF(OR($C15="",$B$2="",$D$2=0),0,IF(X$3&lt;0,0,N(INDEX('CURVA PREVISION'!$A$1:$KZ$3000,$C15,10+3*MIN(X$3,$D$2-1)))))</f>
        <v>0</v>
      </c>
      <c r="Y15" s="132" t="n">
        <f aca="false">IF(OR($C15="",$B$2="",$D$2=0),0,IF(Y$3&lt;0,0,N(INDEX('CURVA PREVISION'!$A$1:$KZ$3000,$C15,10+3*MIN(Y$3,$D$2-1)))))</f>
        <v>0</v>
      </c>
      <c r="Z15" s="132" t="n">
        <f aca="false">IF(OR($C15="",$B$2="",$D$2=0),0,IF(Z$3&lt;0,0,N(INDEX('CURVA PREVISION'!$A$1:$KZ$3000,$C15,10+3*MIN(Z$3,$D$2-1)))))</f>
        <v>0</v>
      </c>
      <c r="AA15" s="132" t="n">
        <f aca="false">IF(OR($C15="",$B$2="",$D$2=0),0,IF(AA$3&lt;0,0,N(INDEX('CURVA PREVISION'!$A$1:$KZ$3000,$C15,10+3*MIN(AA$3,$D$2-1)))))</f>
        <v>0</v>
      </c>
      <c r="AB15" s="132" t="n">
        <f aca="false">IF(OR($C15="",$B$2="",$D$2=0),0,IF(AB$3&lt;0,0,N(INDEX('CURVA PREVISION'!$A$1:$KZ$3000,$C15,10+3*MIN(AB$3,$D$2-1)))))</f>
        <v>0</v>
      </c>
      <c r="AC15" s="132" t="n">
        <f aca="false">IF(OR($C15="",$B$2="",$D$2=0),0,IF(AC$3&lt;0,0,N(INDEX('CURVA PREVISION'!$A$1:$KZ$3000,$C15,10+3*MIN(AC$3,$D$2-1)))))</f>
        <v>0</v>
      </c>
      <c r="AD15" s="132" t="n">
        <f aca="false">IF(OR($C15="",$B$2="",$D$2=0),0,IF(AD$3&lt;0,0,N(INDEX('CURVA PREVISION'!$A$1:$KZ$3000,$C15,10+3*MIN(AD$3,$D$2-1)))))</f>
        <v>0</v>
      </c>
      <c r="AE15" s="132" t="n">
        <f aca="false">IF(OR($C15="",$B$2="",$D$2=0),0,IF(AE$3&lt;0,0,N(INDEX('CURVA PREVISION'!$A$1:$KZ$3000,$C15,10+3*MIN(AE$3,$D$2-1)))))</f>
        <v>0</v>
      </c>
      <c r="AF15" s="132" t="n">
        <f aca="false">IF(OR($C15="",$B$2="",$D$2=0),0,IF(AF$3&lt;0,0,N(INDEX('CURVA PREVISION'!$A$1:$KZ$3000,$C15,10+3*MIN(AF$3,$D$2-1)))))</f>
        <v>0</v>
      </c>
      <c r="AG15" s="132" t="n">
        <f aca="false">IF(OR($C15="",$B$2="",$D$2=0),0,IF(AG$3&lt;0,0,N(INDEX('CURVA PREVISION'!$A$1:$KZ$3000,$C15,10+3*MIN(AG$3,$D$2-1)))))</f>
        <v>0</v>
      </c>
      <c r="AH15" s="132" t="n">
        <f aca="false">IF(OR($C15="",$B$2="",$D$2=0),0,IF(AH$3&lt;0,0,N(INDEX('CURVA PREVISION'!$A$1:$KZ$3000,$C15,10+3*MIN(AH$3,$D$2-1)))))</f>
        <v>0</v>
      </c>
      <c r="AI15" s="132" t="n">
        <f aca="false">IF(OR($C15="",$B$2="",$D$2=0),0,IF(AI$3&lt;0,0,N(INDEX('CURVA PREVISION'!$A$1:$KZ$3000,$C15,10+3*MIN(AI$3,$D$2-1)))))</f>
        <v>0</v>
      </c>
      <c r="AJ15" s="132" t="n">
        <f aca="false">IF(OR($C15="",$B$2="",$D$2=0),0,IF(AJ$3&lt;0,0,N(INDEX('CURVA PREVISION'!$A$1:$KZ$3000,$C15,10+3*MIN(AJ$3,$D$2-1)))))</f>
        <v>0</v>
      </c>
      <c r="AK15" s="132" t="n">
        <f aca="false">IF(OR($C15="",$B$2="",$D$2=0),0,IF(AK$3&lt;0,0,N(INDEX('CURVA PREVISION'!$A$1:$KZ$3000,$C15,10+3*MIN(AK$3,$D$2-1)))))</f>
        <v>0</v>
      </c>
      <c r="AL15" s="132" t="n">
        <f aca="false">IF(OR($C15="",$B$2="",$D$2=0),0,IF(AL$3&lt;0,0,N(INDEX('CURVA PREVISION'!$A$1:$KZ$3000,$C15,10+3*MIN(AL$3,$D$2-1)))))</f>
        <v>0</v>
      </c>
      <c r="AM15" s="132" t="n">
        <f aca="false">IF(OR($C15="",$B$2="",$D$2=0),0,IF(AM$3&lt;0,0,N(INDEX('CURVA PREVISION'!$A$1:$KZ$3000,$C15,10+3*MIN(AM$3,$D$2-1)))))</f>
        <v>0</v>
      </c>
      <c r="AN15" s="132" t="n">
        <f aca="false">IF(OR($C15="",$B$2="",$D$2=0),0,IF(AN$3&lt;0,0,N(INDEX('CURVA PREVISION'!$A$1:$KZ$3000,$C15,10+3*MIN(AN$3,$D$2-1)))))</f>
        <v>0</v>
      </c>
      <c r="AO15" s="132" t="n">
        <f aca="false">IF(OR($C15="",$B$2="",$D$2=0),0,IF(AO$3&lt;0,0,N(INDEX('CURVA PREVISION'!$A$1:$KZ$3000,$C15,10+3*MIN(AO$3,$D$2-1)))))</f>
        <v>0</v>
      </c>
      <c r="AP15" s="132" t="n">
        <f aca="false">IF(OR($C15="",$B$2="",$D$2=0),0,IF(AP$3&lt;0,0,N(INDEX('CURVA PREVISION'!$A$1:$KZ$3000,$C15,10+3*MIN(AP$3,$D$2-1)))))</f>
        <v>0</v>
      </c>
      <c r="AQ15" s="132" t="n">
        <f aca="false">IF(OR($C15="",$B$2="",$D$2=0),0,IF(AQ$3&lt;0,0,N(INDEX('CURVA PREVISION'!$A$1:$KZ$3000,$C15,10+3*MIN(AQ$3,$D$2-1)))))</f>
        <v>0</v>
      </c>
      <c r="AR15" s="132" t="n">
        <f aca="false">IF(OR($C15="",$B$2="",$D$2=0),0,IF(AR$3&lt;0,0,N(INDEX('CURVA PREVISION'!$A$1:$KZ$3000,$C15,10+3*MIN(AR$3,$D$2-1)))))</f>
        <v>0</v>
      </c>
      <c r="AS15" s="132" t="n">
        <f aca="false">IF(OR($C15="",$B$2="",$D$2=0),0,IF(AS$3&lt;0,0,N(INDEX('CURVA PREVISION'!$A$1:$KZ$3000,$C15,10+3*MIN(AS$3,$D$2-1)))))</f>
        <v>0</v>
      </c>
      <c r="AT15" s="132" t="n">
        <f aca="false">IF(OR($C15="",$B$2="",$D$2=0),0,IF(AT$3&lt;0,0,N(INDEX('CURVA PREVISION'!$A$1:$KZ$3000,$C15,10+3*MIN(AT$3,$D$2-1)))))</f>
        <v>0</v>
      </c>
      <c r="AU15" s="132" t="n">
        <f aca="false">IF(OR($C15="",$B$2="",$D$2=0),0,IF(AU$3&lt;0,0,N(INDEX('CURVA PREVISION'!$A$1:$KZ$3000,$C15,10+3*MIN(AU$3,$D$2-1)))))</f>
        <v>0</v>
      </c>
      <c r="AV15" s="132" t="n">
        <f aca="false">IF(OR($C15="",$B$2="",$D$2=0),0,IF(AV$3&lt;0,0,N(INDEX('CURVA PREVISION'!$A$1:$KZ$3000,$C15,10+3*MIN(AV$3,$D$2-1)))))</f>
        <v>0</v>
      </c>
      <c r="AW15" s="132" t="n">
        <f aca="false">IF(OR($C15="",$B$2="",$D$2=0),0,IF(AW$3&lt;0,0,N(INDEX('CURVA PREVISION'!$A$1:$KZ$3000,$C15,10+3*MIN(AW$3,$D$2-1)))))</f>
        <v>0</v>
      </c>
      <c r="AX15" s="132" t="n">
        <f aca="false">IF(OR($C15="",$B$2="",$D$2=0),0,IF(AX$3&lt;0,0,N(INDEX('CURVA PREVISION'!$A$1:$KZ$3000,$C15,10+3*MIN(AX$3,$D$2-1)))))</f>
        <v>0</v>
      </c>
      <c r="AY15" s="132" t="n">
        <f aca="false">IF(OR($C15="",$B$2="",$D$2=0),0,IF(AY$3&lt;0,0,N(INDEX('CURVA PREVISION'!$A$1:$KZ$3000,$C15,10+3*MIN(AY$3,$D$2-1)))))</f>
        <v>0</v>
      </c>
      <c r="AZ15" s="132" t="n">
        <f aca="false">IF(OR($C15="",$B$2="",$D$2=0),0,IF(AZ$3&lt;0,0,N(INDEX('CURVA PREVISION'!$A$1:$KZ$3000,$C15,10+3*MIN(AZ$3,$D$2-1)))))</f>
        <v>0</v>
      </c>
      <c r="BA15" s="132" t="n">
        <f aca="false">IF(OR($C15="",$B$2="",$D$2=0),0,IF(BA$3&lt;0,0,N(INDEX('CURVA PREVISION'!$A$1:$KZ$3000,$C15,10+3*MIN(BA$3,$D$2-1)))))</f>
        <v>0</v>
      </c>
      <c r="BB15" s="132" t="n">
        <f aca="false">IF(OR($C15="",$B$2="",$D$2=0),0,IF(BB$3&lt;0,0,N(INDEX('CURVA PREVISION'!$A$1:$KZ$3000,$C15,10+3*MIN(BB$3,$D$2-1)))))</f>
        <v>0</v>
      </c>
      <c r="BC15" s="132" t="n">
        <f aca="false">IF(OR($C15="",$B$2="",$D$2=0),0,IF(BC$3&lt;0,0,N(INDEX('CURVA PREVISION'!$A$1:$KZ$3000,$C15,10+3*MIN(BC$3,$D$2-1)))))</f>
        <v>0</v>
      </c>
      <c r="BD15" s="132" t="n">
        <f aca="false">IF(OR($C15="",$B$2="",$D$2=0),0,IF(BD$3&lt;0,0,N(INDEX('CURVA PREVISION'!$A$1:$KZ$3000,$C15,10+3*MIN(BD$3,$D$2-1)))))</f>
        <v>0</v>
      </c>
      <c r="BE15" s="132" t="n">
        <f aca="false">IF(OR($C15="",$B$2="",$D$2=0),0,IF(BE$3&lt;0,0,N(INDEX('CURVA PREVISION'!$A$1:$KZ$3000,$C15,10+3*MIN(BE$3,$D$2-1)))))</f>
        <v>0</v>
      </c>
      <c r="BF15" s="132" t="n">
        <f aca="false">IF(OR($C15="",$B$2="",$D$2=0),0,IF(BF$3&lt;0,0,N(INDEX('CURVA PREVISION'!$A$1:$KZ$3000,$C15,10+3*MIN(BF$3,$D$2-1)))))</f>
        <v>0</v>
      </c>
      <c r="BG15" s="132" t="n">
        <f aca="false">IF(OR($C15="",$B$2="",$D$2=0),0,IF(BG$3&lt;0,0,N(INDEX('CURVA PREVISION'!$A$1:$KZ$3000,$C15,10+3*MIN(BG$3,$D$2-1)))))</f>
        <v>0</v>
      </c>
      <c r="BH15" s="132" t="n">
        <f aca="false">IF(OR($C15="",$B$2="",$D$2=0),0,IF(BH$3&lt;0,0,N(INDEX('CURVA PREVISION'!$A$1:$KZ$3000,$C15,10+3*MIN(BH$3,$D$2-1)))))</f>
        <v>0</v>
      </c>
      <c r="BI15" s="132" t="n">
        <f aca="false">IF(OR($C15="",$B$2="",$D$2=0),0,IF(BI$3&lt;0,0,N(INDEX('CURVA PREVISION'!$A$1:$KZ$3000,$C15,10+3*MIN(BI$3,$D$2-1)))))</f>
        <v>0</v>
      </c>
      <c r="BJ15" s="132" t="n">
        <f aca="false">IF(OR($C15="",$B$2="",$D$2=0),0,IF(BJ$3&lt;0,0,N(INDEX('CURVA PREVISION'!$A$1:$KZ$3000,$C15,10+3*MIN(BJ$3,$D$2-1)))))</f>
        <v>0</v>
      </c>
      <c r="BK15" s="132" t="n">
        <f aca="false">IF(OR($C15="",$B$2="",$D$2=0),0,IF(BK$3&lt;0,0,N(INDEX('CURVA PREVISION'!$A$1:$KZ$3000,$C15,10+3*MIN(BK$3,$D$2-1)))))</f>
        <v>0</v>
      </c>
      <c r="BL15" s="132" t="n">
        <f aca="false">IF(OR($C15="",$B$2="",$D$2=0),0,IF(BL$3&lt;0,0,N(INDEX('CURVA PREVISION'!$A$1:$KZ$3000,$C15,10+3*MIN(BL$3,$D$2-1)))))</f>
        <v>0</v>
      </c>
      <c r="BM15" s="132" t="n">
        <f aca="false">IF(OR($C15="",$B$2="",$D$2=0),0,IF(BM$3&lt;0,0,N(INDEX('CURVA PREVISION'!$A$1:$KZ$3000,$C15,10+3*MIN(BM$3,$D$2-1)))))</f>
        <v>0</v>
      </c>
      <c r="BN15" s="132" t="n">
        <f aca="false">IF(OR($C15="",$B$2="",$D$2=0),0,IF(BN$3&lt;0,0,N(INDEX('CURVA PREVISION'!$A$1:$KZ$3000,$C15,10+3*MIN(BN$3,$D$2-1)))))</f>
        <v>0</v>
      </c>
      <c r="BO15" s="132" t="n">
        <f aca="false">IF(OR($C15="",$B$2="",$D$2=0),0,IF(BO$3&lt;0,0,N(INDEX('CURVA PREVISION'!$A$1:$KZ$3000,$C15,10+3*MIN(BO$3,$D$2-1)))))</f>
        <v>0</v>
      </c>
      <c r="BP15" s="132" t="n">
        <f aca="false">IF(OR($C15="",$B$2="",$D$2=0),0,IF(BP$3&lt;0,0,N(INDEX('CURVA PREVISION'!$A$1:$KZ$3000,$C15,10+3*MIN(BP$3,$D$2-1)))))</f>
        <v>0</v>
      </c>
      <c r="BQ15" s="132" t="n">
        <f aca="false">IF(OR($C15="",$B$2="",$D$2=0),0,IF(BQ$3&lt;0,0,N(INDEX('CURVA PREVISION'!$A$1:$KZ$3000,$C15,10+3*MIN(BQ$3,$D$2-1)))))</f>
        <v>0</v>
      </c>
      <c r="BR15" s="132" t="n">
        <f aca="false">IF(OR($C15="",$B$2="",$D$2=0),0,IF(BR$3&lt;0,0,N(INDEX('CURVA PREVISION'!$A$1:$KZ$3000,$C15,10+3*MIN(BR$3,$D$2-1)))))</f>
        <v>0</v>
      </c>
      <c r="BS15" s="132" t="n">
        <f aca="false">IF(OR($C15="",$B$2="",$D$2=0),0,IF(BS$3&lt;0,0,N(INDEX('CURVA PREVISION'!$A$1:$KZ$3000,$C15,10+3*MIN(BS$3,$D$2-1)))))</f>
        <v>0</v>
      </c>
      <c r="BT15" s="132" t="n">
        <f aca="false">IF(OR($C15="",$B$2="",$D$2=0),0,IF(BT$3&lt;0,0,N(INDEX('CURVA PREVISION'!$A$1:$KZ$3000,$C15,10+3*MIN(BT$3,$D$2-1)))))</f>
        <v>0</v>
      </c>
      <c r="BU15" s="132" t="n">
        <f aca="false">IF(OR($C15="",$B$2="",$D$2=0),0,IF(BU$3&lt;0,0,N(INDEX('CURVA PREVISION'!$A$1:$KZ$3000,$C15,10+3*MIN(BU$3,$D$2-1)))))</f>
        <v>0</v>
      </c>
      <c r="BV15" s="132" t="n">
        <f aca="false">IF(OR($C15="",$B$2="",$D$2=0),0,IF(BV$3&lt;0,0,N(INDEX('CURVA PREVISION'!$A$1:$KZ$3000,$C15,10+3*MIN(BV$3,$D$2-1)))))</f>
        <v>0</v>
      </c>
      <c r="BW15" s="132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2" t="n">
        <f aca="false">IF(OR($C16="",$B$2="",$D$2=0),0,IF(D$3&lt;0,0,N(INDEX('CURVA PREVISION'!$A$1:$KZ$3000,$C16,10+3*MIN(D$3,$D$2-1)))))</f>
        <v>90</v>
      </c>
      <c r="E16" s="132" t="n">
        <f aca="false">IF(OR($C16="",$B$2="",$D$2=0),0,IF(E$3&lt;0,0,N(INDEX('CURVA PREVISION'!$A$1:$KZ$3000,$C16,10+3*MIN(E$3,$D$2-1)))))</f>
        <v>90</v>
      </c>
      <c r="F16" s="132" t="n">
        <f aca="false">IF(OR($C16="",$B$2="",$D$2=0),0,IF(F$3&lt;0,0,N(INDEX('CURVA PREVISION'!$A$1:$KZ$3000,$C16,10+3*MIN(F$3,$D$2-1)))))</f>
        <v>90</v>
      </c>
      <c r="G16" s="132" t="n">
        <f aca="false">IF(OR($C16="",$B$2="",$D$2=0),0,IF(G$3&lt;0,0,N(INDEX('CURVA PREVISION'!$A$1:$KZ$3000,$C16,10+3*MIN(G$3,$D$2-1)))))</f>
        <v>90</v>
      </c>
      <c r="H16" s="132" t="n">
        <f aca="false">IF(OR($C16="",$B$2="",$D$2=0),0,IF(H$3&lt;0,0,N(INDEX('CURVA PREVISION'!$A$1:$KZ$3000,$C16,10+3*MIN(H$3,$D$2-1)))))</f>
        <v>90</v>
      </c>
      <c r="I16" s="132" t="n">
        <f aca="false">IF(OR($C16="",$B$2="",$D$2=0),0,IF(I$3&lt;0,0,N(INDEX('CURVA PREVISION'!$A$1:$KZ$3000,$C16,10+3*MIN(I$3,$D$2-1)))))</f>
        <v>90</v>
      </c>
      <c r="J16" s="132" t="n">
        <f aca="false">IF(OR($C16="",$B$2="",$D$2=0),0,IF(J$3&lt;0,0,N(INDEX('CURVA PREVISION'!$A$1:$KZ$3000,$C16,10+3*MIN(J$3,$D$2-1)))))</f>
        <v>90</v>
      </c>
      <c r="K16" s="132" t="n">
        <f aca="false">IF(OR($C16="",$B$2="",$D$2=0),0,IF(K$3&lt;0,0,N(INDEX('CURVA PREVISION'!$A$1:$KZ$3000,$C16,10+3*MIN(K$3,$D$2-1)))))</f>
        <v>90</v>
      </c>
      <c r="L16" s="132" t="n">
        <f aca="false">IF(OR($C16="",$B$2="",$D$2=0),0,IF(L$3&lt;0,0,N(INDEX('CURVA PREVISION'!$A$1:$KZ$3000,$C16,10+3*MIN(L$3,$D$2-1)))))</f>
        <v>90</v>
      </c>
      <c r="M16" s="132" t="n">
        <f aca="false">IF(OR($C16="",$B$2="",$D$2=0),0,IF(M$3&lt;0,0,N(INDEX('CURVA PREVISION'!$A$1:$KZ$3000,$C16,10+3*MIN(M$3,$D$2-1)))))</f>
        <v>90</v>
      </c>
      <c r="N16" s="132" t="n">
        <f aca="false">IF(OR($C16="",$B$2="",$D$2=0),0,IF(N$3&lt;0,0,N(INDEX('CURVA PREVISION'!$A$1:$KZ$3000,$C16,10+3*MIN(N$3,$D$2-1)))))</f>
        <v>90</v>
      </c>
      <c r="O16" s="132" t="n">
        <f aca="false">IF(OR($C16="",$B$2="",$D$2=0),0,IF(O$3&lt;0,0,N(INDEX('CURVA PREVISION'!$A$1:$KZ$3000,$C16,10+3*MIN(O$3,$D$2-1)))))</f>
        <v>90</v>
      </c>
      <c r="P16" s="132" t="n">
        <f aca="false">IF(OR($C16="",$B$2="",$D$2=0),0,IF(P$3&lt;0,0,N(INDEX('CURVA PREVISION'!$A$1:$KZ$3000,$C16,10+3*MIN(P$3,$D$2-1)))))</f>
        <v>90</v>
      </c>
      <c r="Q16" s="132" t="n">
        <f aca="false">IF(OR($C16="",$B$2="",$D$2=0),0,IF(Q$3&lt;0,0,N(INDEX('CURVA PREVISION'!$A$1:$KZ$3000,$C16,10+3*MIN(Q$3,$D$2-1)))))</f>
        <v>90</v>
      </c>
      <c r="R16" s="132" t="n">
        <f aca="false">IF(OR($C16="",$B$2="",$D$2=0),0,IF(R$3&lt;0,0,N(INDEX('CURVA PREVISION'!$A$1:$KZ$3000,$C16,10+3*MIN(R$3,$D$2-1)))))</f>
        <v>90</v>
      </c>
      <c r="S16" s="132" t="n">
        <f aca="false">IF(OR($C16="",$B$2="",$D$2=0),0,IF(S$3&lt;0,0,N(INDEX('CURVA PREVISION'!$A$1:$KZ$3000,$C16,10+3*MIN(S$3,$D$2-1)))))</f>
        <v>90</v>
      </c>
      <c r="T16" s="132" t="n">
        <f aca="false">IF(OR($C16="",$B$2="",$D$2=0),0,IF(T$3&lt;0,0,N(INDEX('CURVA PREVISION'!$A$1:$KZ$3000,$C16,10+3*MIN(T$3,$D$2-1)))))</f>
        <v>90</v>
      </c>
      <c r="U16" s="132" t="n">
        <f aca="false">IF(OR($C16="",$B$2="",$D$2=0),0,IF(U$3&lt;0,0,N(INDEX('CURVA PREVISION'!$A$1:$KZ$3000,$C16,10+3*MIN(U$3,$D$2-1)))))</f>
        <v>90</v>
      </c>
      <c r="V16" s="132" t="n">
        <f aca="false">IF(OR($C16="",$B$2="",$D$2=0),0,IF(V$3&lt;0,0,N(INDEX('CURVA PREVISION'!$A$1:$KZ$3000,$C16,10+3*MIN(V$3,$D$2-1)))))</f>
        <v>90</v>
      </c>
      <c r="W16" s="132" t="n">
        <f aca="false">IF(OR($C16="",$B$2="",$D$2=0),0,IF(W$3&lt;0,0,N(INDEX('CURVA PREVISION'!$A$1:$KZ$3000,$C16,10+3*MIN(W$3,$D$2-1)))))</f>
        <v>90</v>
      </c>
      <c r="X16" s="132" t="n">
        <f aca="false">IF(OR($C16="",$B$2="",$D$2=0),0,IF(X$3&lt;0,0,N(INDEX('CURVA PREVISION'!$A$1:$KZ$3000,$C16,10+3*MIN(X$3,$D$2-1)))))</f>
        <v>90</v>
      </c>
      <c r="Y16" s="132" t="n">
        <f aca="false">IF(OR($C16="",$B$2="",$D$2=0),0,IF(Y$3&lt;0,0,N(INDEX('CURVA PREVISION'!$A$1:$KZ$3000,$C16,10+3*MIN(Y$3,$D$2-1)))))</f>
        <v>90</v>
      </c>
      <c r="Z16" s="132" t="n">
        <f aca="false">IF(OR($C16="",$B$2="",$D$2=0),0,IF(Z$3&lt;0,0,N(INDEX('CURVA PREVISION'!$A$1:$KZ$3000,$C16,10+3*MIN(Z$3,$D$2-1)))))</f>
        <v>90</v>
      </c>
      <c r="AA16" s="132" t="n">
        <f aca="false">IF(OR($C16="",$B$2="",$D$2=0),0,IF(AA$3&lt;0,0,N(INDEX('CURVA PREVISION'!$A$1:$KZ$3000,$C16,10+3*MIN(AA$3,$D$2-1)))))</f>
        <v>90</v>
      </c>
      <c r="AB16" s="132" t="n">
        <f aca="false">IF(OR($C16="",$B$2="",$D$2=0),0,IF(AB$3&lt;0,0,N(INDEX('CURVA PREVISION'!$A$1:$KZ$3000,$C16,10+3*MIN(AB$3,$D$2-1)))))</f>
        <v>90</v>
      </c>
      <c r="AC16" s="132" t="n">
        <f aca="false">IF(OR($C16="",$B$2="",$D$2=0),0,IF(AC$3&lt;0,0,N(INDEX('CURVA PREVISION'!$A$1:$KZ$3000,$C16,10+3*MIN(AC$3,$D$2-1)))))</f>
        <v>90.91</v>
      </c>
      <c r="AD16" s="132" t="n">
        <f aca="false">IF(OR($C16="",$B$2="",$D$2=0),0,IF(AD$3&lt;0,0,N(INDEX('CURVA PREVISION'!$A$1:$KZ$3000,$C16,10+3*MIN(AD$3,$D$2-1)))))</f>
        <v>100</v>
      </c>
      <c r="AE16" s="132" t="n">
        <f aca="false">IF(OR($C16="",$B$2="",$D$2=0),0,IF(AE$3&lt;0,0,N(INDEX('CURVA PREVISION'!$A$1:$KZ$3000,$C16,10+3*MIN(AE$3,$D$2-1)))))</f>
        <v>100</v>
      </c>
      <c r="AF16" s="132" t="n">
        <f aca="false">IF(OR($C16="",$B$2="",$D$2=0),0,IF(AF$3&lt;0,0,N(INDEX('CURVA PREVISION'!$A$1:$KZ$3000,$C16,10+3*MIN(AF$3,$D$2-1)))))</f>
        <v>100</v>
      </c>
      <c r="AG16" s="132" t="n">
        <f aca="false">IF(OR($C16="",$B$2="",$D$2=0),0,IF(AG$3&lt;0,0,N(INDEX('CURVA PREVISION'!$A$1:$KZ$3000,$C16,10+3*MIN(AG$3,$D$2-1)))))</f>
        <v>100</v>
      </c>
      <c r="AH16" s="132" t="n">
        <f aca="false">IF(OR($C16="",$B$2="",$D$2=0),0,IF(AH$3&lt;0,0,N(INDEX('CURVA PREVISION'!$A$1:$KZ$3000,$C16,10+3*MIN(AH$3,$D$2-1)))))</f>
        <v>100</v>
      </c>
      <c r="AI16" s="132" t="n">
        <f aca="false">IF(OR($C16="",$B$2="",$D$2=0),0,IF(AI$3&lt;0,0,N(INDEX('CURVA PREVISION'!$A$1:$KZ$3000,$C16,10+3*MIN(AI$3,$D$2-1)))))</f>
        <v>100</v>
      </c>
      <c r="AJ16" s="132" t="n">
        <f aca="false">IF(OR($C16="",$B$2="",$D$2=0),0,IF(AJ$3&lt;0,0,N(INDEX('CURVA PREVISION'!$A$1:$KZ$3000,$C16,10+3*MIN(AJ$3,$D$2-1)))))</f>
        <v>100</v>
      </c>
      <c r="AK16" s="132" t="n">
        <f aca="false">IF(OR($C16="",$B$2="",$D$2=0),0,IF(AK$3&lt;0,0,N(INDEX('CURVA PREVISION'!$A$1:$KZ$3000,$C16,10+3*MIN(AK$3,$D$2-1)))))</f>
        <v>100</v>
      </c>
      <c r="AL16" s="132" t="n">
        <f aca="false">IF(OR($C16="",$B$2="",$D$2=0),0,IF(AL$3&lt;0,0,N(INDEX('CURVA PREVISION'!$A$1:$KZ$3000,$C16,10+3*MIN(AL$3,$D$2-1)))))</f>
        <v>100</v>
      </c>
      <c r="AM16" s="132" t="n">
        <f aca="false">IF(OR($C16="",$B$2="",$D$2=0),0,IF(AM$3&lt;0,0,N(INDEX('CURVA PREVISION'!$A$1:$KZ$3000,$C16,10+3*MIN(AM$3,$D$2-1)))))</f>
        <v>100</v>
      </c>
      <c r="AN16" s="132" t="n">
        <f aca="false">IF(OR($C16="",$B$2="",$D$2=0),0,IF(AN$3&lt;0,0,N(INDEX('CURVA PREVISION'!$A$1:$KZ$3000,$C16,10+3*MIN(AN$3,$D$2-1)))))</f>
        <v>100</v>
      </c>
      <c r="AO16" s="132" t="n">
        <f aca="false">IF(OR($C16="",$B$2="",$D$2=0),0,IF(AO$3&lt;0,0,N(INDEX('CURVA PREVISION'!$A$1:$KZ$3000,$C16,10+3*MIN(AO$3,$D$2-1)))))</f>
        <v>100</v>
      </c>
      <c r="AP16" s="132" t="n">
        <f aca="false">IF(OR($C16="",$B$2="",$D$2=0),0,IF(AP$3&lt;0,0,N(INDEX('CURVA PREVISION'!$A$1:$KZ$3000,$C16,10+3*MIN(AP$3,$D$2-1)))))</f>
        <v>100</v>
      </c>
      <c r="AQ16" s="132" t="n">
        <f aca="false">IF(OR($C16="",$B$2="",$D$2=0),0,IF(AQ$3&lt;0,0,N(INDEX('CURVA PREVISION'!$A$1:$KZ$3000,$C16,10+3*MIN(AQ$3,$D$2-1)))))</f>
        <v>100</v>
      </c>
      <c r="AR16" s="132" t="n">
        <f aca="false">IF(OR($C16="",$B$2="",$D$2=0),0,IF(AR$3&lt;0,0,N(INDEX('CURVA PREVISION'!$A$1:$KZ$3000,$C16,10+3*MIN(AR$3,$D$2-1)))))</f>
        <v>100</v>
      </c>
      <c r="AS16" s="132" t="n">
        <f aca="false">IF(OR($C16="",$B$2="",$D$2=0),0,IF(AS$3&lt;0,0,N(INDEX('CURVA PREVISION'!$A$1:$KZ$3000,$C16,10+3*MIN(AS$3,$D$2-1)))))</f>
        <v>100</v>
      </c>
      <c r="AT16" s="132" t="n">
        <f aca="false">IF(OR($C16="",$B$2="",$D$2=0),0,IF(AT$3&lt;0,0,N(INDEX('CURVA PREVISION'!$A$1:$KZ$3000,$C16,10+3*MIN(AT$3,$D$2-1)))))</f>
        <v>100</v>
      </c>
      <c r="AU16" s="132" t="n">
        <f aca="false">IF(OR($C16="",$B$2="",$D$2=0),0,IF(AU$3&lt;0,0,N(INDEX('CURVA PREVISION'!$A$1:$KZ$3000,$C16,10+3*MIN(AU$3,$D$2-1)))))</f>
        <v>100</v>
      </c>
      <c r="AV16" s="132" t="n">
        <f aca="false">IF(OR($C16="",$B$2="",$D$2=0),0,IF(AV$3&lt;0,0,N(INDEX('CURVA PREVISION'!$A$1:$KZ$3000,$C16,10+3*MIN(AV$3,$D$2-1)))))</f>
        <v>100</v>
      </c>
      <c r="AW16" s="132" t="n">
        <f aca="false">IF(OR($C16="",$B$2="",$D$2=0),0,IF(AW$3&lt;0,0,N(INDEX('CURVA PREVISION'!$A$1:$KZ$3000,$C16,10+3*MIN(AW$3,$D$2-1)))))</f>
        <v>100</v>
      </c>
      <c r="AX16" s="132" t="n">
        <f aca="false">IF(OR($C16="",$B$2="",$D$2=0),0,IF(AX$3&lt;0,0,N(INDEX('CURVA PREVISION'!$A$1:$KZ$3000,$C16,10+3*MIN(AX$3,$D$2-1)))))</f>
        <v>100</v>
      </c>
      <c r="AY16" s="132" t="n">
        <f aca="false">IF(OR($C16="",$B$2="",$D$2=0),0,IF(AY$3&lt;0,0,N(INDEX('CURVA PREVISION'!$A$1:$KZ$3000,$C16,10+3*MIN(AY$3,$D$2-1)))))</f>
        <v>100</v>
      </c>
      <c r="AZ16" s="132" t="n">
        <f aca="false">IF(OR($C16="",$B$2="",$D$2=0),0,IF(AZ$3&lt;0,0,N(INDEX('CURVA PREVISION'!$A$1:$KZ$3000,$C16,10+3*MIN(AZ$3,$D$2-1)))))</f>
        <v>100</v>
      </c>
      <c r="BA16" s="132" t="n">
        <f aca="false">IF(OR($C16="",$B$2="",$D$2=0),0,IF(BA$3&lt;0,0,N(INDEX('CURVA PREVISION'!$A$1:$KZ$3000,$C16,10+3*MIN(BA$3,$D$2-1)))))</f>
        <v>100</v>
      </c>
      <c r="BB16" s="132" t="n">
        <f aca="false">IF(OR($C16="",$B$2="",$D$2=0),0,IF(BB$3&lt;0,0,N(INDEX('CURVA PREVISION'!$A$1:$KZ$3000,$C16,10+3*MIN(BB$3,$D$2-1)))))</f>
        <v>100</v>
      </c>
      <c r="BC16" s="132" t="n">
        <f aca="false">IF(OR($C16="",$B$2="",$D$2=0),0,IF(BC$3&lt;0,0,N(INDEX('CURVA PREVISION'!$A$1:$KZ$3000,$C16,10+3*MIN(BC$3,$D$2-1)))))</f>
        <v>100</v>
      </c>
      <c r="BD16" s="132" t="n">
        <f aca="false">IF(OR($C16="",$B$2="",$D$2=0),0,IF(BD$3&lt;0,0,N(INDEX('CURVA PREVISION'!$A$1:$KZ$3000,$C16,10+3*MIN(BD$3,$D$2-1)))))</f>
        <v>100</v>
      </c>
      <c r="BE16" s="132" t="n">
        <f aca="false">IF(OR($C16="",$B$2="",$D$2=0),0,IF(BE$3&lt;0,0,N(INDEX('CURVA PREVISION'!$A$1:$KZ$3000,$C16,10+3*MIN(BE$3,$D$2-1)))))</f>
        <v>100</v>
      </c>
      <c r="BF16" s="132" t="n">
        <f aca="false">IF(OR($C16="",$B$2="",$D$2=0),0,IF(BF$3&lt;0,0,N(INDEX('CURVA PREVISION'!$A$1:$KZ$3000,$C16,10+3*MIN(BF$3,$D$2-1)))))</f>
        <v>100</v>
      </c>
      <c r="BG16" s="132" t="n">
        <f aca="false">IF(OR($C16="",$B$2="",$D$2=0),0,IF(BG$3&lt;0,0,N(INDEX('CURVA PREVISION'!$A$1:$KZ$3000,$C16,10+3*MIN(BG$3,$D$2-1)))))</f>
        <v>100</v>
      </c>
      <c r="BH16" s="132" t="n">
        <f aca="false">IF(OR($C16="",$B$2="",$D$2=0),0,IF(BH$3&lt;0,0,N(INDEX('CURVA PREVISION'!$A$1:$KZ$3000,$C16,10+3*MIN(BH$3,$D$2-1)))))</f>
        <v>100</v>
      </c>
      <c r="BI16" s="132" t="n">
        <f aca="false">IF(OR($C16="",$B$2="",$D$2=0),0,IF(BI$3&lt;0,0,N(INDEX('CURVA PREVISION'!$A$1:$KZ$3000,$C16,10+3*MIN(BI$3,$D$2-1)))))</f>
        <v>100</v>
      </c>
      <c r="BJ16" s="132" t="n">
        <f aca="false">IF(OR($C16="",$B$2="",$D$2=0),0,IF(BJ$3&lt;0,0,N(INDEX('CURVA PREVISION'!$A$1:$KZ$3000,$C16,10+3*MIN(BJ$3,$D$2-1)))))</f>
        <v>100</v>
      </c>
      <c r="BK16" s="132" t="n">
        <f aca="false">IF(OR($C16="",$B$2="",$D$2=0),0,IF(BK$3&lt;0,0,N(INDEX('CURVA PREVISION'!$A$1:$KZ$3000,$C16,10+3*MIN(BK$3,$D$2-1)))))</f>
        <v>100</v>
      </c>
      <c r="BL16" s="132" t="n">
        <f aca="false">IF(OR($C16="",$B$2="",$D$2=0),0,IF(BL$3&lt;0,0,N(INDEX('CURVA PREVISION'!$A$1:$KZ$3000,$C16,10+3*MIN(BL$3,$D$2-1)))))</f>
        <v>100</v>
      </c>
      <c r="BM16" s="132" t="n">
        <f aca="false">IF(OR($C16="",$B$2="",$D$2=0),0,IF(BM$3&lt;0,0,N(INDEX('CURVA PREVISION'!$A$1:$KZ$3000,$C16,10+3*MIN(BM$3,$D$2-1)))))</f>
        <v>100</v>
      </c>
      <c r="BN16" s="132" t="n">
        <f aca="false">IF(OR($C16="",$B$2="",$D$2=0),0,IF(BN$3&lt;0,0,N(INDEX('CURVA PREVISION'!$A$1:$KZ$3000,$C16,10+3*MIN(BN$3,$D$2-1)))))</f>
        <v>100</v>
      </c>
      <c r="BO16" s="132" t="n">
        <f aca="false">IF(OR($C16="",$B$2="",$D$2=0),0,IF(BO$3&lt;0,0,N(INDEX('CURVA PREVISION'!$A$1:$KZ$3000,$C16,10+3*MIN(BO$3,$D$2-1)))))</f>
        <v>100</v>
      </c>
      <c r="BP16" s="132" t="n">
        <f aca="false">IF(OR($C16="",$B$2="",$D$2=0),0,IF(BP$3&lt;0,0,N(INDEX('CURVA PREVISION'!$A$1:$KZ$3000,$C16,10+3*MIN(BP$3,$D$2-1)))))</f>
        <v>100</v>
      </c>
      <c r="BQ16" s="132" t="n">
        <f aca="false">IF(OR($C16="",$B$2="",$D$2=0),0,IF(BQ$3&lt;0,0,N(INDEX('CURVA PREVISION'!$A$1:$KZ$3000,$C16,10+3*MIN(BQ$3,$D$2-1)))))</f>
        <v>100</v>
      </c>
      <c r="BR16" s="132" t="n">
        <f aca="false">IF(OR($C16="",$B$2="",$D$2=0),0,IF(BR$3&lt;0,0,N(INDEX('CURVA PREVISION'!$A$1:$KZ$3000,$C16,10+3*MIN(BR$3,$D$2-1)))))</f>
        <v>100</v>
      </c>
      <c r="BS16" s="132" t="n">
        <f aca="false">IF(OR($C16="",$B$2="",$D$2=0),0,IF(BS$3&lt;0,0,N(INDEX('CURVA PREVISION'!$A$1:$KZ$3000,$C16,10+3*MIN(BS$3,$D$2-1)))))</f>
        <v>100</v>
      </c>
      <c r="BT16" s="132" t="n">
        <f aca="false">IF(OR($C16="",$B$2="",$D$2=0),0,IF(BT$3&lt;0,0,N(INDEX('CURVA PREVISION'!$A$1:$KZ$3000,$C16,10+3*MIN(BT$3,$D$2-1)))))</f>
        <v>100</v>
      </c>
      <c r="BU16" s="132" t="n">
        <f aca="false">IF(OR($C16="",$B$2="",$D$2=0),0,IF(BU$3&lt;0,0,N(INDEX('CURVA PREVISION'!$A$1:$KZ$3000,$C16,10+3*MIN(BU$3,$D$2-1)))))</f>
        <v>100</v>
      </c>
      <c r="BV16" s="132" t="n">
        <f aca="false">IF(OR($C16="",$B$2="",$D$2=0),0,IF(BV$3&lt;0,0,N(INDEX('CURVA PREVISION'!$A$1:$KZ$3000,$C16,10+3*MIN(BV$3,$D$2-1)))))</f>
        <v>100</v>
      </c>
      <c r="BW16" s="132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2" t="n">
        <f aca="false">IF(OR($C17="",$B$2="",$D$2=0),0,IF(D$3&lt;0,0,N(INDEX('CURVA PREVISION'!$A$1:$KZ$3000,$C17,10+3*MIN(D$3,$D$2-1)))))</f>
        <v>65.02</v>
      </c>
      <c r="E17" s="132" t="n">
        <f aca="false">IF(OR($C17="",$B$2="",$D$2=0),0,IF(E$3&lt;0,0,N(INDEX('CURVA PREVISION'!$A$1:$KZ$3000,$C17,10+3*MIN(E$3,$D$2-1)))))</f>
        <v>75.52</v>
      </c>
      <c r="F17" s="132" t="n">
        <f aca="false">IF(OR($C17="",$B$2="",$D$2=0),0,IF(F$3&lt;0,0,N(INDEX('CURVA PREVISION'!$A$1:$KZ$3000,$C17,10+3*MIN(F$3,$D$2-1)))))</f>
        <v>82.65</v>
      </c>
      <c r="G17" s="132" t="n">
        <f aca="false">IF(OR($C17="",$B$2="",$D$2=0),0,IF(G$3&lt;0,0,N(INDEX('CURVA PREVISION'!$A$1:$KZ$3000,$C17,10+3*MIN(G$3,$D$2-1)))))</f>
        <v>83.36</v>
      </c>
      <c r="H17" s="132" t="n">
        <f aca="false">IF(OR($C17="",$B$2="",$D$2=0),0,IF(H$3&lt;0,0,N(INDEX('CURVA PREVISION'!$A$1:$KZ$3000,$C17,10+3*MIN(H$3,$D$2-1)))))</f>
        <v>83.36</v>
      </c>
      <c r="I17" s="132" t="n">
        <f aca="false">IF(OR($C17="",$B$2="",$D$2=0),0,IF(I$3&lt;0,0,N(INDEX('CURVA PREVISION'!$A$1:$KZ$3000,$C17,10+3*MIN(I$3,$D$2-1)))))</f>
        <v>83.36</v>
      </c>
      <c r="J17" s="132" t="n">
        <f aca="false">IF(OR($C17="",$B$2="",$D$2=0),0,IF(J$3&lt;0,0,N(INDEX('CURVA PREVISION'!$A$1:$KZ$3000,$C17,10+3*MIN(J$3,$D$2-1)))))</f>
        <v>83.36</v>
      </c>
      <c r="K17" s="132" t="n">
        <f aca="false">IF(OR($C17="",$B$2="",$D$2=0),0,IF(K$3&lt;0,0,N(INDEX('CURVA PREVISION'!$A$1:$KZ$3000,$C17,10+3*MIN(K$3,$D$2-1)))))</f>
        <v>83.36</v>
      </c>
      <c r="L17" s="132" t="n">
        <f aca="false">IF(OR($C17="",$B$2="",$D$2=0),0,IF(L$3&lt;0,0,N(INDEX('CURVA PREVISION'!$A$1:$KZ$3000,$C17,10+3*MIN(L$3,$D$2-1)))))</f>
        <v>83.36</v>
      </c>
      <c r="M17" s="132" t="n">
        <f aca="false">IF(OR($C17="",$B$2="",$D$2=0),0,IF(M$3&lt;0,0,N(INDEX('CURVA PREVISION'!$A$1:$KZ$3000,$C17,10+3*MIN(M$3,$D$2-1)))))</f>
        <v>94.04</v>
      </c>
      <c r="N17" s="132" t="n">
        <f aca="false">IF(OR($C17="",$B$2="",$D$2=0),0,IF(N$3&lt;0,0,N(INDEX('CURVA PREVISION'!$A$1:$KZ$3000,$C17,10+3*MIN(N$3,$D$2-1)))))</f>
        <v>94.04</v>
      </c>
      <c r="O17" s="132" t="n">
        <f aca="false">IF(OR($C17="",$B$2="",$D$2=0),0,IF(O$3&lt;0,0,N(INDEX('CURVA PREVISION'!$A$1:$KZ$3000,$C17,10+3*MIN(O$3,$D$2-1)))))</f>
        <v>100</v>
      </c>
      <c r="P17" s="132" t="n">
        <f aca="false">IF(OR($C17="",$B$2="",$D$2=0),0,IF(P$3&lt;0,0,N(INDEX('CURVA PREVISION'!$A$1:$KZ$3000,$C17,10+3*MIN(P$3,$D$2-1)))))</f>
        <v>100</v>
      </c>
      <c r="Q17" s="132" t="n">
        <f aca="false">IF(OR($C17="",$B$2="",$D$2=0),0,IF(Q$3&lt;0,0,N(INDEX('CURVA PREVISION'!$A$1:$KZ$3000,$C17,10+3*MIN(Q$3,$D$2-1)))))</f>
        <v>100</v>
      </c>
      <c r="R17" s="132" t="n">
        <f aca="false">IF(OR($C17="",$B$2="",$D$2=0),0,IF(R$3&lt;0,0,N(INDEX('CURVA PREVISION'!$A$1:$KZ$3000,$C17,10+3*MIN(R$3,$D$2-1)))))</f>
        <v>100</v>
      </c>
      <c r="S17" s="132" t="n">
        <f aca="false">IF(OR($C17="",$B$2="",$D$2=0),0,IF(S$3&lt;0,0,N(INDEX('CURVA PREVISION'!$A$1:$KZ$3000,$C17,10+3*MIN(S$3,$D$2-1)))))</f>
        <v>100</v>
      </c>
      <c r="T17" s="132" t="n">
        <f aca="false">IF(OR($C17="",$B$2="",$D$2=0),0,IF(T$3&lt;0,0,N(INDEX('CURVA PREVISION'!$A$1:$KZ$3000,$C17,10+3*MIN(T$3,$D$2-1)))))</f>
        <v>100</v>
      </c>
      <c r="U17" s="132" t="n">
        <f aca="false">IF(OR($C17="",$B$2="",$D$2=0),0,IF(U$3&lt;0,0,N(INDEX('CURVA PREVISION'!$A$1:$KZ$3000,$C17,10+3*MIN(U$3,$D$2-1)))))</f>
        <v>100</v>
      </c>
      <c r="V17" s="132" t="n">
        <f aca="false">IF(OR($C17="",$B$2="",$D$2=0),0,IF(V$3&lt;0,0,N(INDEX('CURVA PREVISION'!$A$1:$KZ$3000,$C17,10+3*MIN(V$3,$D$2-1)))))</f>
        <v>100</v>
      </c>
      <c r="W17" s="132" t="n">
        <f aca="false">IF(OR($C17="",$B$2="",$D$2=0),0,IF(W$3&lt;0,0,N(INDEX('CURVA PREVISION'!$A$1:$KZ$3000,$C17,10+3*MIN(W$3,$D$2-1)))))</f>
        <v>100</v>
      </c>
      <c r="X17" s="132" t="n">
        <f aca="false">IF(OR($C17="",$B$2="",$D$2=0),0,IF(X$3&lt;0,0,N(INDEX('CURVA PREVISION'!$A$1:$KZ$3000,$C17,10+3*MIN(X$3,$D$2-1)))))</f>
        <v>100</v>
      </c>
      <c r="Y17" s="132" t="n">
        <f aca="false">IF(OR($C17="",$B$2="",$D$2=0),0,IF(Y$3&lt;0,0,N(INDEX('CURVA PREVISION'!$A$1:$KZ$3000,$C17,10+3*MIN(Y$3,$D$2-1)))))</f>
        <v>100</v>
      </c>
      <c r="Z17" s="132" t="n">
        <f aca="false">IF(OR($C17="",$B$2="",$D$2=0),0,IF(Z$3&lt;0,0,N(INDEX('CURVA PREVISION'!$A$1:$KZ$3000,$C17,10+3*MIN(Z$3,$D$2-1)))))</f>
        <v>100</v>
      </c>
      <c r="AA17" s="132" t="n">
        <f aca="false">IF(OR($C17="",$B$2="",$D$2=0),0,IF(AA$3&lt;0,0,N(INDEX('CURVA PREVISION'!$A$1:$KZ$3000,$C17,10+3*MIN(AA$3,$D$2-1)))))</f>
        <v>100</v>
      </c>
      <c r="AB17" s="132" t="n">
        <f aca="false">IF(OR($C17="",$B$2="",$D$2=0),0,IF(AB$3&lt;0,0,N(INDEX('CURVA PREVISION'!$A$1:$KZ$3000,$C17,10+3*MIN(AB$3,$D$2-1)))))</f>
        <v>100</v>
      </c>
      <c r="AC17" s="132" t="n">
        <f aca="false">IF(OR($C17="",$B$2="",$D$2=0),0,IF(AC$3&lt;0,0,N(INDEX('CURVA PREVISION'!$A$1:$KZ$3000,$C17,10+3*MIN(AC$3,$D$2-1)))))</f>
        <v>100</v>
      </c>
      <c r="AD17" s="132" t="n">
        <f aca="false">IF(OR($C17="",$B$2="",$D$2=0),0,IF(AD$3&lt;0,0,N(INDEX('CURVA PREVISION'!$A$1:$KZ$3000,$C17,10+3*MIN(AD$3,$D$2-1)))))</f>
        <v>100</v>
      </c>
      <c r="AE17" s="132" t="n">
        <f aca="false">IF(OR($C17="",$B$2="",$D$2=0),0,IF(AE$3&lt;0,0,N(INDEX('CURVA PREVISION'!$A$1:$KZ$3000,$C17,10+3*MIN(AE$3,$D$2-1)))))</f>
        <v>100</v>
      </c>
      <c r="AF17" s="132" t="n">
        <f aca="false">IF(OR($C17="",$B$2="",$D$2=0),0,IF(AF$3&lt;0,0,N(INDEX('CURVA PREVISION'!$A$1:$KZ$3000,$C17,10+3*MIN(AF$3,$D$2-1)))))</f>
        <v>100</v>
      </c>
      <c r="AG17" s="132" t="n">
        <f aca="false">IF(OR($C17="",$B$2="",$D$2=0),0,IF(AG$3&lt;0,0,N(INDEX('CURVA PREVISION'!$A$1:$KZ$3000,$C17,10+3*MIN(AG$3,$D$2-1)))))</f>
        <v>100</v>
      </c>
      <c r="AH17" s="132" t="n">
        <f aca="false">IF(OR($C17="",$B$2="",$D$2=0),0,IF(AH$3&lt;0,0,N(INDEX('CURVA PREVISION'!$A$1:$KZ$3000,$C17,10+3*MIN(AH$3,$D$2-1)))))</f>
        <v>100</v>
      </c>
      <c r="AI17" s="132" t="n">
        <f aca="false">IF(OR($C17="",$B$2="",$D$2=0),0,IF(AI$3&lt;0,0,N(INDEX('CURVA PREVISION'!$A$1:$KZ$3000,$C17,10+3*MIN(AI$3,$D$2-1)))))</f>
        <v>100</v>
      </c>
      <c r="AJ17" s="132" t="n">
        <f aca="false">IF(OR($C17="",$B$2="",$D$2=0),0,IF(AJ$3&lt;0,0,N(INDEX('CURVA PREVISION'!$A$1:$KZ$3000,$C17,10+3*MIN(AJ$3,$D$2-1)))))</f>
        <v>100</v>
      </c>
      <c r="AK17" s="132" t="n">
        <f aca="false">IF(OR($C17="",$B$2="",$D$2=0),0,IF(AK$3&lt;0,0,N(INDEX('CURVA PREVISION'!$A$1:$KZ$3000,$C17,10+3*MIN(AK$3,$D$2-1)))))</f>
        <v>100</v>
      </c>
      <c r="AL17" s="132" t="n">
        <f aca="false">IF(OR($C17="",$B$2="",$D$2=0),0,IF(AL$3&lt;0,0,N(INDEX('CURVA PREVISION'!$A$1:$KZ$3000,$C17,10+3*MIN(AL$3,$D$2-1)))))</f>
        <v>100</v>
      </c>
      <c r="AM17" s="132" t="n">
        <f aca="false">IF(OR($C17="",$B$2="",$D$2=0),0,IF(AM$3&lt;0,0,N(INDEX('CURVA PREVISION'!$A$1:$KZ$3000,$C17,10+3*MIN(AM$3,$D$2-1)))))</f>
        <v>100</v>
      </c>
      <c r="AN17" s="132" t="n">
        <f aca="false">IF(OR($C17="",$B$2="",$D$2=0),0,IF(AN$3&lt;0,0,N(INDEX('CURVA PREVISION'!$A$1:$KZ$3000,$C17,10+3*MIN(AN$3,$D$2-1)))))</f>
        <v>100</v>
      </c>
      <c r="AO17" s="132" t="n">
        <f aca="false">IF(OR($C17="",$B$2="",$D$2=0),0,IF(AO$3&lt;0,0,N(INDEX('CURVA PREVISION'!$A$1:$KZ$3000,$C17,10+3*MIN(AO$3,$D$2-1)))))</f>
        <v>100</v>
      </c>
      <c r="AP17" s="132" t="n">
        <f aca="false">IF(OR($C17="",$B$2="",$D$2=0),0,IF(AP$3&lt;0,0,N(INDEX('CURVA PREVISION'!$A$1:$KZ$3000,$C17,10+3*MIN(AP$3,$D$2-1)))))</f>
        <v>100</v>
      </c>
      <c r="AQ17" s="132" t="n">
        <f aca="false">IF(OR($C17="",$B$2="",$D$2=0),0,IF(AQ$3&lt;0,0,N(INDEX('CURVA PREVISION'!$A$1:$KZ$3000,$C17,10+3*MIN(AQ$3,$D$2-1)))))</f>
        <v>100</v>
      </c>
      <c r="AR17" s="132" t="n">
        <f aca="false">IF(OR($C17="",$B$2="",$D$2=0),0,IF(AR$3&lt;0,0,N(INDEX('CURVA PREVISION'!$A$1:$KZ$3000,$C17,10+3*MIN(AR$3,$D$2-1)))))</f>
        <v>100</v>
      </c>
      <c r="AS17" s="132" t="n">
        <f aca="false">IF(OR($C17="",$B$2="",$D$2=0),0,IF(AS$3&lt;0,0,N(INDEX('CURVA PREVISION'!$A$1:$KZ$3000,$C17,10+3*MIN(AS$3,$D$2-1)))))</f>
        <v>100</v>
      </c>
      <c r="AT17" s="132" t="n">
        <f aca="false">IF(OR($C17="",$B$2="",$D$2=0),0,IF(AT$3&lt;0,0,N(INDEX('CURVA PREVISION'!$A$1:$KZ$3000,$C17,10+3*MIN(AT$3,$D$2-1)))))</f>
        <v>100</v>
      </c>
      <c r="AU17" s="132" t="n">
        <f aca="false">IF(OR($C17="",$B$2="",$D$2=0),0,IF(AU$3&lt;0,0,N(INDEX('CURVA PREVISION'!$A$1:$KZ$3000,$C17,10+3*MIN(AU$3,$D$2-1)))))</f>
        <v>100</v>
      </c>
      <c r="AV17" s="132" t="n">
        <f aca="false">IF(OR($C17="",$B$2="",$D$2=0),0,IF(AV$3&lt;0,0,N(INDEX('CURVA PREVISION'!$A$1:$KZ$3000,$C17,10+3*MIN(AV$3,$D$2-1)))))</f>
        <v>100</v>
      </c>
      <c r="AW17" s="132" t="n">
        <f aca="false">IF(OR($C17="",$B$2="",$D$2=0),0,IF(AW$3&lt;0,0,N(INDEX('CURVA PREVISION'!$A$1:$KZ$3000,$C17,10+3*MIN(AW$3,$D$2-1)))))</f>
        <v>100</v>
      </c>
      <c r="AX17" s="132" t="n">
        <f aca="false">IF(OR($C17="",$B$2="",$D$2=0),0,IF(AX$3&lt;0,0,N(INDEX('CURVA PREVISION'!$A$1:$KZ$3000,$C17,10+3*MIN(AX$3,$D$2-1)))))</f>
        <v>100</v>
      </c>
      <c r="AY17" s="132" t="n">
        <f aca="false">IF(OR($C17="",$B$2="",$D$2=0),0,IF(AY$3&lt;0,0,N(INDEX('CURVA PREVISION'!$A$1:$KZ$3000,$C17,10+3*MIN(AY$3,$D$2-1)))))</f>
        <v>100</v>
      </c>
      <c r="AZ17" s="132" t="n">
        <f aca="false">IF(OR($C17="",$B$2="",$D$2=0),0,IF(AZ$3&lt;0,0,N(INDEX('CURVA PREVISION'!$A$1:$KZ$3000,$C17,10+3*MIN(AZ$3,$D$2-1)))))</f>
        <v>100</v>
      </c>
      <c r="BA17" s="132" t="n">
        <f aca="false">IF(OR($C17="",$B$2="",$D$2=0),0,IF(BA$3&lt;0,0,N(INDEX('CURVA PREVISION'!$A$1:$KZ$3000,$C17,10+3*MIN(BA$3,$D$2-1)))))</f>
        <v>100</v>
      </c>
      <c r="BB17" s="132" t="n">
        <f aca="false">IF(OR($C17="",$B$2="",$D$2=0),0,IF(BB$3&lt;0,0,N(INDEX('CURVA PREVISION'!$A$1:$KZ$3000,$C17,10+3*MIN(BB$3,$D$2-1)))))</f>
        <v>100</v>
      </c>
      <c r="BC17" s="132" t="n">
        <f aca="false">IF(OR($C17="",$B$2="",$D$2=0),0,IF(BC$3&lt;0,0,N(INDEX('CURVA PREVISION'!$A$1:$KZ$3000,$C17,10+3*MIN(BC$3,$D$2-1)))))</f>
        <v>100</v>
      </c>
      <c r="BD17" s="132" t="n">
        <f aca="false">IF(OR($C17="",$B$2="",$D$2=0),0,IF(BD$3&lt;0,0,N(INDEX('CURVA PREVISION'!$A$1:$KZ$3000,$C17,10+3*MIN(BD$3,$D$2-1)))))</f>
        <v>100</v>
      </c>
      <c r="BE17" s="132" t="n">
        <f aca="false">IF(OR($C17="",$B$2="",$D$2=0),0,IF(BE$3&lt;0,0,N(INDEX('CURVA PREVISION'!$A$1:$KZ$3000,$C17,10+3*MIN(BE$3,$D$2-1)))))</f>
        <v>100</v>
      </c>
      <c r="BF17" s="132" t="n">
        <f aca="false">IF(OR($C17="",$B$2="",$D$2=0),0,IF(BF$3&lt;0,0,N(INDEX('CURVA PREVISION'!$A$1:$KZ$3000,$C17,10+3*MIN(BF$3,$D$2-1)))))</f>
        <v>100</v>
      </c>
      <c r="BG17" s="132" t="n">
        <f aca="false">IF(OR($C17="",$B$2="",$D$2=0),0,IF(BG$3&lt;0,0,N(INDEX('CURVA PREVISION'!$A$1:$KZ$3000,$C17,10+3*MIN(BG$3,$D$2-1)))))</f>
        <v>100</v>
      </c>
      <c r="BH17" s="132" t="n">
        <f aca="false">IF(OR($C17="",$B$2="",$D$2=0),0,IF(BH$3&lt;0,0,N(INDEX('CURVA PREVISION'!$A$1:$KZ$3000,$C17,10+3*MIN(BH$3,$D$2-1)))))</f>
        <v>100</v>
      </c>
      <c r="BI17" s="132" t="n">
        <f aca="false">IF(OR($C17="",$B$2="",$D$2=0),0,IF(BI$3&lt;0,0,N(INDEX('CURVA PREVISION'!$A$1:$KZ$3000,$C17,10+3*MIN(BI$3,$D$2-1)))))</f>
        <v>100</v>
      </c>
      <c r="BJ17" s="132" t="n">
        <f aca="false">IF(OR($C17="",$B$2="",$D$2=0),0,IF(BJ$3&lt;0,0,N(INDEX('CURVA PREVISION'!$A$1:$KZ$3000,$C17,10+3*MIN(BJ$3,$D$2-1)))))</f>
        <v>100</v>
      </c>
      <c r="BK17" s="132" t="n">
        <f aca="false">IF(OR($C17="",$B$2="",$D$2=0),0,IF(BK$3&lt;0,0,N(INDEX('CURVA PREVISION'!$A$1:$KZ$3000,$C17,10+3*MIN(BK$3,$D$2-1)))))</f>
        <v>100</v>
      </c>
      <c r="BL17" s="132" t="n">
        <f aca="false">IF(OR($C17="",$B$2="",$D$2=0),0,IF(BL$3&lt;0,0,N(INDEX('CURVA PREVISION'!$A$1:$KZ$3000,$C17,10+3*MIN(BL$3,$D$2-1)))))</f>
        <v>100</v>
      </c>
      <c r="BM17" s="132" t="n">
        <f aca="false">IF(OR($C17="",$B$2="",$D$2=0),0,IF(BM$3&lt;0,0,N(INDEX('CURVA PREVISION'!$A$1:$KZ$3000,$C17,10+3*MIN(BM$3,$D$2-1)))))</f>
        <v>100</v>
      </c>
      <c r="BN17" s="132" t="n">
        <f aca="false">IF(OR($C17="",$B$2="",$D$2=0),0,IF(BN$3&lt;0,0,N(INDEX('CURVA PREVISION'!$A$1:$KZ$3000,$C17,10+3*MIN(BN$3,$D$2-1)))))</f>
        <v>100</v>
      </c>
      <c r="BO17" s="132" t="n">
        <f aca="false">IF(OR($C17="",$B$2="",$D$2=0),0,IF(BO$3&lt;0,0,N(INDEX('CURVA PREVISION'!$A$1:$KZ$3000,$C17,10+3*MIN(BO$3,$D$2-1)))))</f>
        <v>100</v>
      </c>
      <c r="BP17" s="132" t="n">
        <f aca="false">IF(OR($C17="",$B$2="",$D$2=0),0,IF(BP$3&lt;0,0,N(INDEX('CURVA PREVISION'!$A$1:$KZ$3000,$C17,10+3*MIN(BP$3,$D$2-1)))))</f>
        <v>100</v>
      </c>
      <c r="BQ17" s="132" t="n">
        <f aca="false">IF(OR($C17="",$B$2="",$D$2=0),0,IF(BQ$3&lt;0,0,N(INDEX('CURVA PREVISION'!$A$1:$KZ$3000,$C17,10+3*MIN(BQ$3,$D$2-1)))))</f>
        <v>100</v>
      </c>
      <c r="BR17" s="132" t="n">
        <f aca="false">IF(OR($C17="",$B$2="",$D$2=0),0,IF(BR$3&lt;0,0,N(INDEX('CURVA PREVISION'!$A$1:$KZ$3000,$C17,10+3*MIN(BR$3,$D$2-1)))))</f>
        <v>100</v>
      </c>
      <c r="BS17" s="132" t="n">
        <f aca="false">IF(OR($C17="",$B$2="",$D$2=0),0,IF(BS$3&lt;0,0,N(INDEX('CURVA PREVISION'!$A$1:$KZ$3000,$C17,10+3*MIN(BS$3,$D$2-1)))))</f>
        <v>100</v>
      </c>
      <c r="BT17" s="132" t="n">
        <f aca="false">IF(OR($C17="",$B$2="",$D$2=0),0,IF(BT$3&lt;0,0,N(INDEX('CURVA PREVISION'!$A$1:$KZ$3000,$C17,10+3*MIN(BT$3,$D$2-1)))))</f>
        <v>100</v>
      </c>
      <c r="BU17" s="132" t="n">
        <f aca="false">IF(OR($C17="",$B$2="",$D$2=0),0,IF(BU$3&lt;0,0,N(INDEX('CURVA PREVISION'!$A$1:$KZ$3000,$C17,10+3*MIN(BU$3,$D$2-1)))))</f>
        <v>100</v>
      </c>
      <c r="BV17" s="132" t="n">
        <f aca="false">IF(OR($C17="",$B$2="",$D$2=0),0,IF(BV$3&lt;0,0,N(INDEX('CURVA PREVISION'!$A$1:$KZ$3000,$C17,10+3*MIN(BV$3,$D$2-1)))))</f>
        <v>100</v>
      </c>
      <c r="BW17" s="132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281</v>
      </c>
      <c r="D18" s="132" t="n">
        <f aca="false">IF(OR($C18="",$B$2="",$D$2=0),0,IF(D$3&lt;0,0,N(INDEX('CURVA PREVISION'!$A$1:$KZ$3000,$C18,10+3*MIN(D$3,$D$2-1)))))</f>
        <v>64</v>
      </c>
      <c r="E18" s="132" t="n">
        <f aca="false">IF(OR($C18="",$B$2="",$D$2=0),0,IF(E$3&lt;0,0,N(INDEX('CURVA PREVISION'!$A$1:$KZ$3000,$C18,10+3*MIN(E$3,$D$2-1)))))</f>
        <v>72.5</v>
      </c>
      <c r="F18" s="132" t="n">
        <f aca="false">IF(OR($C18="",$B$2="",$D$2=0),0,IF(F$3&lt;0,0,N(INDEX('CURVA PREVISION'!$A$1:$KZ$3000,$C18,10+3*MIN(F$3,$D$2-1)))))</f>
        <v>82.5</v>
      </c>
      <c r="G18" s="132" t="n">
        <f aca="false">IF(OR($C18="",$B$2="",$D$2=0),0,IF(G$3&lt;0,0,N(INDEX('CURVA PREVISION'!$A$1:$KZ$3000,$C18,10+3*MIN(G$3,$D$2-1)))))</f>
        <v>89</v>
      </c>
      <c r="H18" s="132" t="n">
        <f aca="false">IF(OR($C18="",$B$2="",$D$2=0),0,IF(H$3&lt;0,0,N(INDEX('CURVA PREVISION'!$A$1:$KZ$3000,$C18,10+3*MIN(H$3,$D$2-1)))))</f>
        <v>89</v>
      </c>
      <c r="I18" s="132" t="n">
        <f aca="false">IF(OR($C18="",$B$2="",$D$2=0),0,IF(I$3&lt;0,0,N(INDEX('CURVA PREVISION'!$A$1:$KZ$3000,$C18,10+3*MIN(I$3,$D$2-1)))))</f>
        <v>89</v>
      </c>
      <c r="J18" s="132" t="n">
        <f aca="false">IF(OR($C18="",$B$2="",$D$2=0),0,IF(J$3&lt;0,0,N(INDEX('CURVA PREVISION'!$A$1:$KZ$3000,$C18,10+3*MIN(J$3,$D$2-1)))))</f>
        <v>89</v>
      </c>
      <c r="K18" s="132" t="n">
        <f aca="false">IF(OR($C18="",$B$2="",$D$2=0),0,IF(K$3&lt;0,0,N(INDEX('CURVA PREVISION'!$A$1:$KZ$3000,$C18,10+3*MIN(K$3,$D$2-1)))))</f>
        <v>89</v>
      </c>
      <c r="L18" s="132" t="n">
        <f aca="false">IF(OR($C18="",$B$2="",$D$2=0),0,IF(L$3&lt;0,0,N(INDEX('CURVA PREVISION'!$A$1:$KZ$3000,$C18,10+3*MIN(L$3,$D$2-1)))))</f>
        <v>89</v>
      </c>
      <c r="M18" s="132" t="n">
        <f aca="false">IF(OR($C18="",$B$2="",$D$2=0),0,IF(M$3&lt;0,0,N(INDEX('CURVA PREVISION'!$A$1:$KZ$3000,$C18,10+3*MIN(M$3,$D$2-1)))))</f>
        <v>89</v>
      </c>
      <c r="N18" s="132" t="n">
        <f aca="false">IF(OR($C18="",$B$2="",$D$2=0),0,IF(N$3&lt;0,0,N(INDEX('CURVA PREVISION'!$A$1:$KZ$3000,$C18,10+3*MIN(N$3,$D$2-1)))))</f>
        <v>89</v>
      </c>
      <c r="O18" s="132" t="n">
        <f aca="false">IF(OR($C18="",$B$2="",$D$2=0),0,IF(O$3&lt;0,0,N(INDEX('CURVA PREVISION'!$A$1:$KZ$3000,$C18,10+3*MIN(O$3,$D$2-1)))))</f>
        <v>89</v>
      </c>
      <c r="P18" s="132" t="n">
        <f aca="false">IF(OR($C18="",$B$2="",$D$2=0),0,IF(P$3&lt;0,0,N(INDEX('CURVA PREVISION'!$A$1:$KZ$3000,$C18,10+3*MIN(P$3,$D$2-1)))))</f>
        <v>89</v>
      </c>
      <c r="Q18" s="132" t="n">
        <f aca="false">IF(OR($C18="",$B$2="",$D$2=0),0,IF(Q$3&lt;0,0,N(INDEX('CURVA PREVISION'!$A$1:$KZ$3000,$C18,10+3*MIN(Q$3,$D$2-1)))))</f>
        <v>89</v>
      </c>
      <c r="R18" s="132" t="n">
        <f aca="false">IF(OR($C18="",$B$2="",$D$2=0),0,IF(R$3&lt;0,0,N(INDEX('CURVA PREVISION'!$A$1:$KZ$3000,$C18,10+3*MIN(R$3,$D$2-1)))))</f>
        <v>89</v>
      </c>
      <c r="S18" s="132" t="n">
        <f aca="false">IF(OR($C18="",$B$2="",$D$2=0),0,IF(S$3&lt;0,0,N(INDEX('CURVA PREVISION'!$A$1:$KZ$3000,$C18,10+3*MIN(S$3,$D$2-1)))))</f>
        <v>89</v>
      </c>
      <c r="T18" s="132" t="n">
        <f aca="false">IF(OR($C18="",$B$2="",$D$2=0),0,IF(T$3&lt;0,0,N(INDEX('CURVA PREVISION'!$A$1:$KZ$3000,$C18,10+3*MIN(T$3,$D$2-1)))))</f>
        <v>89</v>
      </c>
      <c r="U18" s="132" t="n">
        <f aca="false">IF(OR($C18="",$B$2="",$D$2=0),0,IF(U$3&lt;0,0,N(INDEX('CURVA PREVISION'!$A$1:$KZ$3000,$C18,10+3*MIN(U$3,$D$2-1)))))</f>
        <v>89</v>
      </c>
      <c r="V18" s="132" t="n">
        <f aca="false">IF(OR($C18="",$B$2="",$D$2=0),0,IF(V$3&lt;0,0,N(INDEX('CURVA PREVISION'!$A$1:$KZ$3000,$C18,10+3*MIN(V$3,$D$2-1)))))</f>
        <v>89</v>
      </c>
      <c r="W18" s="132" t="n">
        <f aca="false">IF(OR($C18="",$B$2="",$D$2=0),0,IF(W$3&lt;0,0,N(INDEX('CURVA PREVISION'!$A$1:$KZ$3000,$C18,10+3*MIN(W$3,$D$2-1)))))</f>
        <v>89</v>
      </c>
      <c r="X18" s="132" t="n">
        <f aca="false">IF(OR($C18="",$B$2="",$D$2=0),0,IF(X$3&lt;0,0,N(INDEX('CURVA PREVISION'!$A$1:$KZ$3000,$C18,10+3*MIN(X$3,$D$2-1)))))</f>
        <v>89</v>
      </c>
      <c r="Y18" s="132" t="n">
        <f aca="false">IF(OR($C18="",$B$2="",$D$2=0),0,IF(Y$3&lt;0,0,N(INDEX('CURVA PREVISION'!$A$1:$KZ$3000,$C18,10+3*MIN(Y$3,$D$2-1)))))</f>
        <v>89</v>
      </c>
      <c r="Z18" s="132" t="n">
        <f aca="false">IF(OR($C18="",$B$2="",$D$2=0),0,IF(Z$3&lt;0,0,N(INDEX('CURVA PREVISION'!$A$1:$KZ$3000,$C18,10+3*MIN(Z$3,$D$2-1)))))</f>
        <v>89</v>
      </c>
      <c r="AA18" s="132" t="n">
        <f aca="false">IF(OR($C18="",$B$2="",$D$2=0),0,IF(AA$3&lt;0,0,N(INDEX('CURVA PREVISION'!$A$1:$KZ$3000,$C18,10+3*MIN(AA$3,$D$2-1)))))</f>
        <v>89</v>
      </c>
      <c r="AB18" s="132" t="n">
        <f aca="false">IF(OR($C18="",$B$2="",$D$2=0),0,IF(AB$3&lt;0,0,N(INDEX('CURVA PREVISION'!$A$1:$KZ$3000,$C18,10+3*MIN(AB$3,$D$2-1)))))</f>
        <v>89</v>
      </c>
      <c r="AC18" s="132" t="n">
        <f aca="false">IF(OR($C18="",$B$2="",$D$2=0),0,IF(AC$3&lt;0,0,N(INDEX('CURVA PREVISION'!$A$1:$KZ$3000,$C18,10+3*MIN(AC$3,$D$2-1)))))</f>
        <v>89</v>
      </c>
      <c r="AD18" s="132" t="n">
        <f aca="false">IF(OR($C18="",$B$2="",$D$2=0),0,IF(AD$3&lt;0,0,N(INDEX('CURVA PREVISION'!$A$1:$KZ$3000,$C18,10+3*MIN(AD$3,$D$2-1)))))</f>
        <v>89.29</v>
      </c>
      <c r="AE18" s="132" t="n">
        <f aca="false">IF(OR($C18="",$B$2="",$D$2=0),0,IF(AE$3&lt;0,0,N(INDEX('CURVA PREVISION'!$A$1:$KZ$3000,$C18,10+3*MIN(AE$3,$D$2-1)))))</f>
        <v>95.66</v>
      </c>
      <c r="AF18" s="132" t="n">
        <f aca="false">IF(OR($C18="",$B$2="",$D$2=0),0,IF(AF$3&lt;0,0,N(INDEX('CURVA PREVISION'!$A$1:$KZ$3000,$C18,10+3*MIN(AF$3,$D$2-1)))))</f>
        <v>100</v>
      </c>
      <c r="AG18" s="132" t="n">
        <f aca="false">IF(OR($C18="",$B$2="",$D$2=0),0,IF(AG$3&lt;0,0,N(INDEX('CURVA PREVISION'!$A$1:$KZ$3000,$C18,10+3*MIN(AG$3,$D$2-1)))))</f>
        <v>100</v>
      </c>
      <c r="AH18" s="132" t="n">
        <f aca="false">IF(OR($C18="",$B$2="",$D$2=0),0,IF(AH$3&lt;0,0,N(INDEX('CURVA PREVISION'!$A$1:$KZ$3000,$C18,10+3*MIN(AH$3,$D$2-1)))))</f>
        <v>100</v>
      </c>
      <c r="AI18" s="132" t="n">
        <f aca="false">IF(OR($C18="",$B$2="",$D$2=0),0,IF(AI$3&lt;0,0,N(INDEX('CURVA PREVISION'!$A$1:$KZ$3000,$C18,10+3*MIN(AI$3,$D$2-1)))))</f>
        <v>100</v>
      </c>
      <c r="AJ18" s="132" t="n">
        <f aca="false">IF(OR($C18="",$B$2="",$D$2=0),0,IF(AJ$3&lt;0,0,N(INDEX('CURVA PREVISION'!$A$1:$KZ$3000,$C18,10+3*MIN(AJ$3,$D$2-1)))))</f>
        <v>100</v>
      </c>
      <c r="AK18" s="132" t="n">
        <f aca="false">IF(OR($C18="",$B$2="",$D$2=0),0,IF(AK$3&lt;0,0,N(INDEX('CURVA PREVISION'!$A$1:$KZ$3000,$C18,10+3*MIN(AK$3,$D$2-1)))))</f>
        <v>100</v>
      </c>
      <c r="AL18" s="132" t="n">
        <f aca="false">IF(OR($C18="",$B$2="",$D$2=0),0,IF(AL$3&lt;0,0,N(INDEX('CURVA PREVISION'!$A$1:$KZ$3000,$C18,10+3*MIN(AL$3,$D$2-1)))))</f>
        <v>100</v>
      </c>
      <c r="AM18" s="132" t="n">
        <f aca="false">IF(OR($C18="",$B$2="",$D$2=0),0,IF(AM$3&lt;0,0,N(INDEX('CURVA PREVISION'!$A$1:$KZ$3000,$C18,10+3*MIN(AM$3,$D$2-1)))))</f>
        <v>100</v>
      </c>
      <c r="AN18" s="132" t="n">
        <f aca="false">IF(OR($C18="",$B$2="",$D$2=0),0,IF(AN$3&lt;0,0,N(INDEX('CURVA PREVISION'!$A$1:$KZ$3000,$C18,10+3*MIN(AN$3,$D$2-1)))))</f>
        <v>100</v>
      </c>
      <c r="AO18" s="132" t="n">
        <f aca="false">IF(OR($C18="",$B$2="",$D$2=0),0,IF(AO$3&lt;0,0,N(INDEX('CURVA PREVISION'!$A$1:$KZ$3000,$C18,10+3*MIN(AO$3,$D$2-1)))))</f>
        <v>100</v>
      </c>
      <c r="AP18" s="132" t="n">
        <f aca="false">IF(OR($C18="",$B$2="",$D$2=0),0,IF(AP$3&lt;0,0,N(INDEX('CURVA PREVISION'!$A$1:$KZ$3000,$C18,10+3*MIN(AP$3,$D$2-1)))))</f>
        <v>100</v>
      </c>
      <c r="AQ18" s="132" t="n">
        <f aca="false">IF(OR($C18="",$B$2="",$D$2=0),0,IF(AQ$3&lt;0,0,N(INDEX('CURVA PREVISION'!$A$1:$KZ$3000,$C18,10+3*MIN(AQ$3,$D$2-1)))))</f>
        <v>100</v>
      </c>
      <c r="AR18" s="132" t="n">
        <f aca="false">IF(OR($C18="",$B$2="",$D$2=0),0,IF(AR$3&lt;0,0,N(INDEX('CURVA PREVISION'!$A$1:$KZ$3000,$C18,10+3*MIN(AR$3,$D$2-1)))))</f>
        <v>100</v>
      </c>
      <c r="AS18" s="132" t="n">
        <f aca="false">IF(OR($C18="",$B$2="",$D$2=0),0,IF(AS$3&lt;0,0,N(INDEX('CURVA PREVISION'!$A$1:$KZ$3000,$C18,10+3*MIN(AS$3,$D$2-1)))))</f>
        <v>100</v>
      </c>
      <c r="AT18" s="132" t="n">
        <f aca="false">IF(OR($C18="",$B$2="",$D$2=0),0,IF(AT$3&lt;0,0,N(INDEX('CURVA PREVISION'!$A$1:$KZ$3000,$C18,10+3*MIN(AT$3,$D$2-1)))))</f>
        <v>100</v>
      </c>
      <c r="AU18" s="132" t="n">
        <f aca="false">IF(OR($C18="",$B$2="",$D$2=0),0,IF(AU$3&lt;0,0,N(INDEX('CURVA PREVISION'!$A$1:$KZ$3000,$C18,10+3*MIN(AU$3,$D$2-1)))))</f>
        <v>100</v>
      </c>
      <c r="AV18" s="132" t="n">
        <f aca="false">IF(OR($C18="",$B$2="",$D$2=0),0,IF(AV$3&lt;0,0,N(INDEX('CURVA PREVISION'!$A$1:$KZ$3000,$C18,10+3*MIN(AV$3,$D$2-1)))))</f>
        <v>100</v>
      </c>
      <c r="AW18" s="132" t="n">
        <f aca="false">IF(OR($C18="",$B$2="",$D$2=0),0,IF(AW$3&lt;0,0,N(INDEX('CURVA PREVISION'!$A$1:$KZ$3000,$C18,10+3*MIN(AW$3,$D$2-1)))))</f>
        <v>100</v>
      </c>
      <c r="AX18" s="132" t="n">
        <f aca="false">IF(OR($C18="",$B$2="",$D$2=0),0,IF(AX$3&lt;0,0,N(INDEX('CURVA PREVISION'!$A$1:$KZ$3000,$C18,10+3*MIN(AX$3,$D$2-1)))))</f>
        <v>100</v>
      </c>
      <c r="AY18" s="132" t="n">
        <f aca="false">IF(OR($C18="",$B$2="",$D$2=0),0,IF(AY$3&lt;0,0,N(INDEX('CURVA PREVISION'!$A$1:$KZ$3000,$C18,10+3*MIN(AY$3,$D$2-1)))))</f>
        <v>100</v>
      </c>
      <c r="AZ18" s="132" t="n">
        <f aca="false">IF(OR($C18="",$B$2="",$D$2=0),0,IF(AZ$3&lt;0,0,N(INDEX('CURVA PREVISION'!$A$1:$KZ$3000,$C18,10+3*MIN(AZ$3,$D$2-1)))))</f>
        <v>100</v>
      </c>
      <c r="BA18" s="132" t="n">
        <f aca="false">IF(OR($C18="",$B$2="",$D$2=0),0,IF(BA$3&lt;0,0,N(INDEX('CURVA PREVISION'!$A$1:$KZ$3000,$C18,10+3*MIN(BA$3,$D$2-1)))))</f>
        <v>100</v>
      </c>
      <c r="BB18" s="132" t="n">
        <f aca="false">IF(OR($C18="",$B$2="",$D$2=0),0,IF(BB$3&lt;0,0,N(INDEX('CURVA PREVISION'!$A$1:$KZ$3000,$C18,10+3*MIN(BB$3,$D$2-1)))))</f>
        <v>100</v>
      </c>
      <c r="BC18" s="132" t="n">
        <f aca="false">IF(OR($C18="",$B$2="",$D$2=0),0,IF(BC$3&lt;0,0,N(INDEX('CURVA PREVISION'!$A$1:$KZ$3000,$C18,10+3*MIN(BC$3,$D$2-1)))))</f>
        <v>100</v>
      </c>
      <c r="BD18" s="132" t="n">
        <f aca="false">IF(OR($C18="",$B$2="",$D$2=0),0,IF(BD$3&lt;0,0,N(INDEX('CURVA PREVISION'!$A$1:$KZ$3000,$C18,10+3*MIN(BD$3,$D$2-1)))))</f>
        <v>100</v>
      </c>
      <c r="BE18" s="132" t="n">
        <f aca="false">IF(OR($C18="",$B$2="",$D$2=0),0,IF(BE$3&lt;0,0,N(INDEX('CURVA PREVISION'!$A$1:$KZ$3000,$C18,10+3*MIN(BE$3,$D$2-1)))))</f>
        <v>100</v>
      </c>
      <c r="BF18" s="132" t="n">
        <f aca="false">IF(OR($C18="",$B$2="",$D$2=0),0,IF(BF$3&lt;0,0,N(INDEX('CURVA PREVISION'!$A$1:$KZ$3000,$C18,10+3*MIN(BF$3,$D$2-1)))))</f>
        <v>100</v>
      </c>
      <c r="BG18" s="132" t="n">
        <f aca="false">IF(OR($C18="",$B$2="",$D$2=0),0,IF(BG$3&lt;0,0,N(INDEX('CURVA PREVISION'!$A$1:$KZ$3000,$C18,10+3*MIN(BG$3,$D$2-1)))))</f>
        <v>100</v>
      </c>
      <c r="BH18" s="132" t="n">
        <f aca="false">IF(OR($C18="",$B$2="",$D$2=0),0,IF(BH$3&lt;0,0,N(INDEX('CURVA PREVISION'!$A$1:$KZ$3000,$C18,10+3*MIN(BH$3,$D$2-1)))))</f>
        <v>100</v>
      </c>
      <c r="BI18" s="132" t="n">
        <f aca="false">IF(OR($C18="",$B$2="",$D$2=0),0,IF(BI$3&lt;0,0,N(INDEX('CURVA PREVISION'!$A$1:$KZ$3000,$C18,10+3*MIN(BI$3,$D$2-1)))))</f>
        <v>100</v>
      </c>
      <c r="BJ18" s="132" t="n">
        <f aca="false">IF(OR($C18="",$B$2="",$D$2=0),0,IF(BJ$3&lt;0,0,N(INDEX('CURVA PREVISION'!$A$1:$KZ$3000,$C18,10+3*MIN(BJ$3,$D$2-1)))))</f>
        <v>100</v>
      </c>
      <c r="BK18" s="132" t="n">
        <f aca="false">IF(OR($C18="",$B$2="",$D$2=0),0,IF(BK$3&lt;0,0,N(INDEX('CURVA PREVISION'!$A$1:$KZ$3000,$C18,10+3*MIN(BK$3,$D$2-1)))))</f>
        <v>100</v>
      </c>
      <c r="BL18" s="132" t="n">
        <f aca="false">IF(OR($C18="",$B$2="",$D$2=0),0,IF(BL$3&lt;0,0,N(INDEX('CURVA PREVISION'!$A$1:$KZ$3000,$C18,10+3*MIN(BL$3,$D$2-1)))))</f>
        <v>100</v>
      </c>
      <c r="BM18" s="132" t="n">
        <f aca="false">IF(OR($C18="",$B$2="",$D$2=0),0,IF(BM$3&lt;0,0,N(INDEX('CURVA PREVISION'!$A$1:$KZ$3000,$C18,10+3*MIN(BM$3,$D$2-1)))))</f>
        <v>100</v>
      </c>
      <c r="BN18" s="132" t="n">
        <f aca="false">IF(OR($C18="",$B$2="",$D$2=0),0,IF(BN$3&lt;0,0,N(INDEX('CURVA PREVISION'!$A$1:$KZ$3000,$C18,10+3*MIN(BN$3,$D$2-1)))))</f>
        <v>100</v>
      </c>
      <c r="BO18" s="132" t="n">
        <f aca="false">IF(OR($C18="",$B$2="",$D$2=0),0,IF(BO$3&lt;0,0,N(INDEX('CURVA PREVISION'!$A$1:$KZ$3000,$C18,10+3*MIN(BO$3,$D$2-1)))))</f>
        <v>100</v>
      </c>
      <c r="BP18" s="132" t="n">
        <f aca="false">IF(OR($C18="",$B$2="",$D$2=0),0,IF(BP$3&lt;0,0,N(INDEX('CURVA PREVISION'!$A$1:$KZ$3000,$C18,10+3*MIN(BP$3,$D$2-1)))))</f>
        <v>100</v>
      </c>
      <c r="BQ18" s="132" t="n">
        <f aca="false">IF(OR($C18="",$B$2="",$D$2=0),0,IF(BQ$3&lt;0,0,N(INDEX('CURVA PREVISION'!$A$1:$KZ$3000,$C18,10+3*MIN(BQ$3,$D$2-1)))))</f>
        <v>100</v>
      </c>
      <c r="BR18" s="132" t="n">
        <f aca="false">IF(OR($C18="",$B$2="",$D$2=0),0,IF(BR$3&lt;0,0,N(INDEX('CURVA PREVISION'!$A$1:$KZ$3000,$C18,10+3*MIN(BR$3,$D$2-1)))))</f>
        <v>100</v>
      </c>
      <c r="BS18" s="132" t="n">
        <f aca="false">IF(OR($C18="",$B$2="",$D$2=0),0,IF(BS$3&lt;0,0,N(INDEX('CURVA PREVISION'!$A$1:$KZ$3000,$C18,10+3*MIN(BS$3,$D$2-1)))))</f>
        <v>100</v>
      </c>
      <c r="BT18" s="132" t="n">
        <f aca="false">IF(OR($C18="",$B$2="",$D$2=0),0,IF(BT$3&lt;0,0,N(INDEX('CURVA PREVISION'!$A$1:$KZ$3000,$C18,10+3*MIN(BT$3,$D$2-1)))))</f>
        <v>100</v>
      </c>
      <c r="BU18" s="132" t="n">
        <f aca="false">IF(OR($C18="",$B$2="",$D$2=0),0,IF(BU$3&lt;0,0,N(INDEX('CURVA PREVISION'!$A$1:$KZ$3000,$C18,10+3*MIN(BU$3,$D$2-1)))))</f>
        <v>100</v>
      </c>
      <c r="BV18" s="132" t="n">
        <f aca="false">IF(OR($C18="",$B$2="",$D$2=0),0,IF(BV$3&lt;0,0,N(INDEX('CURVA PREVISION'!$A$1:$KZ$3000,$C18,10+3*MIN(BV$3,$D$2-1)))))</f>
        <v>100</v>
      </c>
      <c r="BW18" s="132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288</v>
      </c>
      <c r="D19" s="132" t="n">
        <f aca="false">IF(OR($C19="",$B$2="",$D$2=0),0,IF(D$3&lt;0,0,N(INDEX('CURVA PREVISION'!$A$1:$KZ$3000,$C19,10+3*MIN(D$3,$D$2-1)))))</f>
        <v>0</v>
      </c>
      <c r="E19" s="132" t="n">
        <f aca="false">IF(OR($C19="",$B$2="",$D$2=0),0,IF(E$3&lt;0,0,N(INDEX('CURVA PREVISION'!$A$1:$KZ$3000,$C19,10+3*MIN(E$3,$D$2-1)))))</f>
        <v>0</v>
      </c>
      <c r="F19" s="132" t="n">
        <f aca="false">IF(OR($C19="",$B$2="",$D$2=0),0,IF(F$3&lt;0,0,N(INDEX('CURVA PREVISION'!$A$1:$KZ$3000,$C19,10+3*MIN(F$3,$D$2-1)))))</f>
        <v>13.33</v>
      </c>
      <c r="G19" s="132" t="n">
        <f aca="false">IF(OR($C19="",$B$2="",$D$2=0),0,IF(G$3&lt;0,0,N(INDEX('CURVA PREVISION'!$A$1:$KZ$3000,$C19,10+3*MIN(G$3,$D$2-1)))))</f>
        <v>48.33</v>
      </c>
      <c r="H19" s="132" t="n">
        <f aca="false">IF(OR($C19="",$B$2="",$D$2=0),0,IF(H$3&lt;0,0,N(INDEX('CURVA PREVISION'!$A$1:$KZ$3000,$C19,10+3*MIN(H$3,$D$2-1)))))</f>
        <v>81.67</v>
      </c>
      <c r="I19" s="132" t="n">
        <f aca="false">IF(OR($C19="",$B$2="",$D$2=0),0,IF(I$3&lt;0,0,N(INDEX('CURVA PREVISION'!$A$1:$KZ$3000,$C19,10+3*MIN(I$3,$D$2-1)))))</f>
        <v>100</v>
      </c>
      <c r="J19" s="132" t="n">
        <f aca="false">IF(OR($C19="",$B$2="",$D$2=0),0,IF(J$3&lt;0,0,N(INDEX('CURVA PREVISION'!$A$1:$KZ$3000,$C19,10+3*MIN(J$3,$D$2-1)))))</f>
        <v>100</v>
      </c>
      <c r="K19" s="132" t="n">
        <f aca="false">IF(OR($C19="",$B$2="",$D$2=0),0,IF(K$3&lt;0,0,N(INDEX('CURVA PREVISION'!$A$1:$KZ$3000,$C19,10+3*MIN(K$3,$D$2-1)))))</f>
        <v>100</v>
      </c>
      <c r="L19" s="132" t="n">
        <f aca="false">IF(OR($C19="",$B$2="",$D$2=0),0,IF(L$3&lt;0,0,N(INDEX('CURVA PREVISION'!$A$1:$KZ$3000,$C19,10+3*MIN(L$3,$D$2-1)))))</f>
        <v>100</v>
      </c>
      <c r="M19" s="132" t="n">
        <f aca="false">IF(OR($C19="",$B$2="",$D$2=0),0,IF(M$3&lt;0,0,N(INDEX('CURVA PREVISION'!$A$1:$KZ$3000,$C19,10+3*MIN(M$3,$D$2-1)))))</f>
        <v>100</v>
      </c>
      <c r="N19" s="132" t="n">
        <f aca="false">IF(OR($C19="",$B$2="",$D$2=0),0,IF(N$3&lt;0,0,N(INDEX('CURVA PREVISION'!$A$1:$KZ$3000,$C19,10+3*MIN(N$3,$D$2-1)))))</f>
        <v>100</v>
      </c>
      <c r="O19" s="132" t="n">
        <f aca="false">IF(OR($C19="",$B$2="",$D$2=0),0,IF(O$3&lt;0,0,N(INDEX('CURVA PREVISION'!$A$1:$KZ$3000,$C19,10+3*MIN(O$3,$D$2-1)))))</f>
        <v>100</v>
      </c>
      <c r="P19" s="132" t="n">
        <f aca="false">IF(OR($C19="",$B$2="",$D$2=0),0,IF(P$3&lt;0,0,N(INDEX('CURVA PREVISION'!$A$1:$KZ$3000,$C19,10+3*MIN(P$3,$D$2-1)))))</f>
        <v>100</v>
      </c>
      <c r="Q19" s="132" t="n">
        <f aca="false">IF(OR($C19="",$B$2="",$D$2=0),0,IF(Q$3&lt;0,0,N(INDEX('CURVA PREVISION'!$A$1:$KZ$3000,$C19,10+3*MIN(Q$3,$D$2-1)))))</f>
        <v>100</v>
      </c>
      <c r="R19" s="132" t="n">
        <f aca="false">IF(OR($C19="",$B$2="",$D$2=0),0,IF(R$3&lt;0,0,N(INDEX('CURVA PREVISION'!$A$1:$KZ$3000,$C19,10+3*MIN(R$3,$D$2-1)))))</f>
        <v>100</v>
      </c>
      <c r="S19" s="132" t="n">
        <f aca="false">IF(OR($C19="",$B$2="",$D$2=0),0,IF(S$3&lt;0,0,N(INDEX('CURVA PREVISION'!$A$1:$KZ$3000,$C19,10+3*MIN(S$3,$D$2-1)))))</f>
        <v>100</v>
      </c>
      <c r="T19" s="132" t="n">
        <f aca="false">IF(OR($C19="",$B$2="",$D$2=0),0,IF(T$3&lt;0,0,N(INDEX('CURVA PREVISION'!$A$1:$KZ$3000,$C19,10+3*MIN(T$3,$D$2-1)))))</f>
        <v>100</v>
      </c>
      <c r="U19" s="132" t="n">
        <f aca="false">IF(OR($C19="",$B$2="",$D$2=0),0,IF(U$3&lt;0,0,N(INDEX('CURVA PREVISION'!$A$1:$KZ$3000,$C19,10+3*MIN(U$3,$D$2-1)))))</f>
        <v>100</v>
      </c>
      <c r="V19" s="132" t="n">
        <f aca="false">IF(OR($C19="",$B$2="",$D$2=0),0,IF(V$3&lt;0,0,N(INDEX('CURVA PREVISION'!$A$1:$KZ$3000,$C19,10+3*MIN(V$3,$D$2-1)))))</f>
        <v>100</v>
      </c>
      <c r="W19" s="132" t="n">
        <f aca="false">IF(OR($C19="",$B$2="",$D$2=0),0,IF(W$3&lt;0,0,N(INDEX('CURVA PREVISION'!$A$1:$KZ$3000,$C19,10+3*MIN(W$3,$D$2-1)))))</f>
        <v>100</v>
      </c>
      <c r="X19" s="132" t="n">
        <f aca="false">IF(OR($C19="",$B$2="",$D$2=0),0,IF(X$3&lt;0,0,N(INDEX('CURVA PREVISION'!$A$1:$KZ$3000,$C19,10+3*MIN(X$3,$D$2-1)))))</f>
        <v>100</v>
      </c>
      <c r="Y19" s="132" t="n">
        <f aca="false">IF(OR($C19="",$B$2="",$D$2=0),0,IF(Y$3&lt;0,0,N(INDEX('CURVA PREVISION'!$A$1:$KZ$3000,$C19,10+3*MIN(Y$3,$D$2-1)))))</f>
        <v>100</v>
      </c>
      <c r="Z19" s="132" t="n">
        <f aca="false">IF(OR($C19="",$B$2="",$D$2=0),0,IF(Z$3&lt;0,0,N(INDEX('CURVA PREVISION'!$A$1:$KZ$3000,$C19,10+3*MIN(Z$3,$D$2-1)))))</f>
        <v>100</v>
      </c>
      <c r="AA19" s="132" t="n">
        <f aca="false">IF(OR($C19="",$B$2="",$D$2=0),0,IF(AA$3&lt;0,0,N(INDEX('CURVA PREVISION'!$A$1:$KZ$3000,$C19,10+3*MIN(AA$3,$D$2-1)))))</f>
        <v>100</v>
      </c>
      <c r="AB19" s="132" t="n">
        <f aca="false">IF(OR($C19="",$B$2="",$D$2=0),0,IF(AB$3&lt;0,0,N(INDEX('CURVA PREVISION'!$A$1:$KZ$3000,$C19,10+3*MIN(AB$3,$D$2-1)))))</f>
        <v>100</v>
      </c>
      <c r="AC19" s="132" t="n">
        <f aca="false">IF(OR($C19="",$B$2="",$D$2=0),0,IF(AC$3&lt;0,0,N(INDEX('CURVA PREVISION'!$A$1:$KZ$3000,$C19,10+3*MIN(AC$3,$D$2-1)))))</f>
        <v>100</v>
      </c>
      <c r="AD19" s="132" t="n">
        <f aca="false">IF(OR($C19="",$B$2="",$D$2=0),0,IF(AD$3&lt;0,0,N(INDEX('CURVA PREVISION'!$A$1:$KZ$3000,$C19,10+3*MIN(AD$3,$D$2-1)))))</f>
        <v>100</v>
      </c>
      <c r="AE19" s="132" t="n">
        <f aca="false">IF(OR($C19="",$B$2="",$D$2=0),0,IF(AE$3&lt;0,0,N(INDEX('CURVA PREVISION'!$A$1:$KZ$3000,$C19,10+3*MIN(AE$3,$D$2-1)))))</f>
        <v>100</v>
      </c>
      <c r="AF19" s="132" t="n">
        <f aca="false">IF(OR($C19="",$B$2="",$D$2=0),0,IF(AF$3&lt;0,0,N(INDEX('CURVA PREVISION'!$A$1:$KZ$3000,$C19,10+3*MIN(AF$3,$D$2-1)))))</f>
        <v>100</v>
      </c>
      <c r="AG19" s="132" t="n">
        <f aca="false">IF(OR($C19="",$B$2="",$D$2=0),0,IF(AG$3&lt;0,0,N(INDEX('CURVA PREVISION'!$A$1:$KZ$3000,$C19,10+3*MIN(AG$3,$D$2-1)))))</f>
        <v>100</v>
      </c>
      <c r="AH19" s="132" t="n">
        <f aca="false">IF(OR($C19="",$B$2="",$D$2=0),0,IF(AH$3&lt;0,0,N(INDEX('CURVA PREVISION'!$A$1:$KZ$3000,$C19,10+3*MIN(AH$3,$D$2-1)))))</f>
        <v>100</v>
      </c>
      <c r="AI19" s="132" t="n">
        <f aca="false">IF(OR($C19="",$B$2="",$D$2=0),0,IF(AI$3&lt;0,0,N(INDEX('CURVA PREVISION'!$A$1:$KZ$3000,$C19,10+3*MIN(AI$3,$D$2-1)))))</f>
        <v>100</v>
      </c>
      <c r="AJ19" s="132" t="n">
        <f aca="false">IF(OR($C19="",$B$2="",$D$2=0),0,IF(AJ$3&lt;0,0,N(INDEX('CURVA PREVISION'!$A$1:$KZ$3000,$C19,10+3*MIN(AJ$3,$D$2-1)))))</f>
        <v>100</v>
      </c>
      <c r="AK19" s="132" t="n">
        <f aca="false">IF(OR($C19="",$B$2="",$D$2=0),0,IF(AK$3&lt;0,0,N(INDEX('CURVA PREVISION'!$A$1:$KZ$3000,$C19,10+3*MIN(AK$3,$D$2-1)))))</f>
        <v>100</v>
      </c>
      <c r="AL19" s="132" t="n">
        <f aca="false">IF(OR($C19="",$B$2="",$D$2=0),0,IF(AL$3&lt;0,0,N(INDEX('CURVA PREVISION'!$A$1:$KZ$3000,$C19,10+3*MIN(AL$3,$D$2-1)))))</f>
        <v>100</v>
      </c>
      <c r="AM19" s="132" t="n">
        <f aca="false">IF(OR($C19="",$B$2="",$D$2=0),0,IF(AM$3&lt;0,0,N(INDEX('CURVA PREVISION'!$A$1:$KZ$3000,$C19,10+3*MIN(AM$3,$D$2-1)))))</f>
        <v>100</v>
      </c>
      <c r="AN19" s="132" t="n">
        <f aca="false">IF(OR($C19="",$B$2="",$D$2=0),0,IF(AN$3&lt;0,0,N(INDEX('CURVA PREVISION'!$A$1:$KZ$3000,$C19,10+3*MIN(AN$3,$D$2-1)))))</f>
        <v>100</v>
      </c>
      <c r="AO19" s="132" t="n">
        <f aca="false">IF(OR($C19="",$B$2="",$D$2=0),0,IF(AO$3&lt;0,0,N(INDEX('CURVA PREVISION'!$A$1:$KZ$3000,$C19,10+3*MIN(AO$3,$D$2-1)))))</f>
        <v>100</v>
      </c>
      <c r="AP19" s="132" t="n">
        <f aca="false">IF(OR($C19="",$B$2="",$D$2=0),0,IF(AP$3&lt;0,0,N(INDEX('CURVA PREVISION'!$A$1:$KZ$3000,$C19,10+3*MIN(AP$3,$D$2-1)))))</f>
        <v>100</v>
      </c>
      <c r="AQ19" s="132" t="n">
        <f aca="false">IF(OR($C19="",$B$2="",$D$2=0),0,IF(AQ$3&lt;0,0,N(INDEX('CURVA PREVISION'!$A$1:$KZ$3000,$C19,10+3*MIN(AQ$3,$D$2-1)))))</f>
        <v>100</v>
      </c>
      <c r="AR19" s="132" t="n">
        <f aca="false">IF(OR($C19="",$B$2="",$D$2=0),0,IF(AR$3&lt;0,0,N(INDEX('CURVA PREVISION'!$A$1:$KZ$3000,$C19,10+3*MIN(AR$3,$D$2-1)))))</f>
        <v>100</v>
      </c>
      <c r="AS19" s="132" t="n">
        <f aca="false">IF(OR($C19="",$B$2="",$D$2=0),0,IF(AS$3&lt;0,0,N(INDEX('CURVA PREVISION'!$A$1:$KZ$3000,$C19,10+3*MIN(AS$3,$D$2-1)))))</f>
        <v>100</v>
      </c>
      <c r="AT19" s="132" t="n">
        <f aca="false">IF(OR($C19="",$B$2="",$D$2=0),0,IF(AT$3&lt;0,0,N(INDEX('CURVA PREVISION'!$A$1:$KZ$3000,$C19,10+3*MIN(AT$3,$D$2-1)))))</f>
        <v>100</v>
      </c>
      <c r="AU19" s="132" t="n">
        <f aca="false">IF(OR($C19="",$B$2="",$D$2=0),0,IF(AU$3&lt;0,0,N(INDEX('CURVA PREVISION'!$A$1:$KZ$3000,$C19,10+3*MIN(AU$3,$D$2-1)))))</f>
        <v>100</v>
      </c>
      <c r="AV19" s="132" t="n">
        <f aca="false">IF(OR($C19="",$B$2="",$D$2=0),0,IF(AV$3&lt;0,0,N(INDEX('CURVA PREVISION'!$A$1:$KZ$3000,$C19,10+3*MIN(AV$3,$D$2-1)))))</f>
        <v>100</v>
      </c>
      <c r="AW19" s="132" t="n">
        <f aca="false">IF(OR($C19="",$B$2="",$D$2=0),0,IF(AW$3&lt;0,0,N(INDEX('CURVA PREVISION'!$A$1:$KZ$3000,$C19,10+3*MIN(AW$3,$D$2-1)))))</f>
        <v>100</v>
      </c>
      <c r="AX19" s="132" t="n">
        <f aca="false">IF(OR($C19="",$B$2="",$D$2=0),0,IF(AX$3&lt;0,0,N(INDEX('CURVA PREVISION'!$A$1:$KZ$3000,$C19,10+3*MIN(AX$3,$D$2-1)))))</f>
        <v>100</v>
      </c>
      <c r="AY19" s="132" t="n">
        <f aca="false">IF(OR($C19="",$B$2="",$D$2=0),0,IF(AY$3&lt;0,0,N(INDEX('CURVA PREVISION'!$A$1:$KZ$3000,$C19,10+3*MIN(AY$3,$D$2-1)))))</f>
        <v>100</v>
      </c>
      <c r="AZ19" s="132" t="n">
        <f aca="false">IF(OR($C19="",$B$2="",$D$2=0),0,IF(AZ$3&lt;0,0,N(INDEX('CURVA PREVISION'!$A$1:$KZ$3000,$C19,10+3*MIN(AZ$3,$D$2-1)))))</f>
        <v>100</v>
      </c>
      <c r="BA19" s="132" t="n">
        <f aca="false">IF(OR($C19="",$B$2="",$D$2=0),0,IF(BA$3&lt;0,0,N(INDEX('CURVA PREVISION'!$A$1:$KZ$3000,$C19,10+3*MIN(BA$3,$D$2-1)))))</f>
        <v>100</v>
      </c>
      <c r="BB19" s="132" t="n">
        <f aca="false">IF(OR($C19="",$B$2="",$D$2=0),0,IF(BB$3&lt;0,0,N(INDEX('CURVA PREVISION'!$A$1:$KZ$3000,$C19,10+3*MIN(BB$3,$D$2-1)))))</f>
        <v>100</v>
      </c>
      <c r="BC19" s="132" t="n">
        <f aca="false">IF(OR($C19="",$B$2="",$D$2=0),0,IF(BC$3&lt;0,0,N(INDEX('CURVA PREVISION'!$A$1:$KZ$3000,$C19,10+3*MIN(BC$3,$D$2-1)))))</f>
        <v>100</v>
      </c>
      <c r="BD19" s="132" t="n">
        <f aca="false">IF(OR($C19="",$B$2="",$D$2=0),0,IF(BD$3&lt;0,0,N(INDEX('CURVA PREVISION'!$A$1:$KZ$3000,$C19,10+3*MIN(BD$3,$D$2-1)))))</f>
        <v>100</v>
      </c>
      <c r="BE19" s="132" t="n">
        <f aca="false">IF(OR($C19="",$B$2="",$D$2=0),0,IF(BE$3&lt;0,0,N(INDEX('CURVA PREVISION'!$A$1:$KZ$3000,$C19,10+3*MIN(BE$3,$D$2-1)))))</f>
        <v>100</v>
      </c>
      <c r="BF19" s="132" t="n">
        <f aca="false">IF(OR($C19="",$B$2="",$D$2=0),0,IF(BF$3&lt;0,0,N(INDEX('CURVA PREVISION'!$A$1:$KZ$3000,$C19,10+3*MIN(BF$3,$D$2-1)))))</f>
        <v>100</v>
      </c>
      <c r="BG19" s="132" t="n">
        <f aca="false">IF(OR($C19="",$B$2="",$D$2=0),0,IF(BG$3&lt;0,0,N(INDEX('CURVA PREVISION'!$A$1:$KZ$3000,$C19,10+3*MIN(BG$3,$D$2-1)))))</f>
        <v>100</v>
      </c>
      <c r="BH19" s="132" t="n">
        <f aca="false">IF(OR($C19="",$B$2="",$D$2=0),0,IF(BH$3&lt;0,0,N(INDEX('CURVA PREVISION'!$A$1:$KZ$3000,$C19,10+3*MIN(BH$3,$D$2-1)))))</f>
        <v>100</v>
      </c>
      <c r="BI19" s="132" t="n">
        <f aca="false">IF(OR($C19="",$B$2="",$D$2=0),0,IF(BI$3&lt;0,0,N(INDEX('CURVA PREVISION'!$A$1:$KZ$3000,$C19,10+3*MIN(BI$3,$D$2-1)))))</f>
        <v>100</v>
      </c>
      <c r="BJ19" s="132" t="n">
        <f aca="false">IF(OR($C19="",$B$2="",$D$2=0),0,IF(BJ$3&lt;0,0,N(INDEX('CURVA PREVISION'!$A$1:$KZ$3000,$C19,10+3*MIN(BJ$3,$D$2-1)))))</f>
        <v>100</v>
      </c>
      <c r="BK19" s="132" t="n">
        <f aca="false">IF(OR($C19="",$B$2="",$D$2=0),0,IF(BK$3&lt;0,0,N(INDEX('CURVA PREVISION'!$A$1:$KZ$3000,$C19,10+3*MIN(BK$3,$D$2-1)))))</f>
        <v>100</v>
      </c>
      <c r="BL19" s="132" t="n">
        <f aca="false">IF(OR($C19="",$B$2="",$D$2=0),0,IF(BL$3&lt;0,0,N(INDEX('CURVA PREVISION'!$A$1:$KZ$3000,$C19,10+3*MIN(BL$3,$D$2-1)))))</f>
        <v>100</v>
      </c>
      <c r="BM19" s="132" t="n">
        <f aca="false">IF(OR($C19="",$B$2="",$D$2=0),0,IF(BM$3&lt;0,0,N(INDEX('CURVA PREVISION'!$A$1:$KZ$3000,$C19,10+3*MIN(BM$3,$D$2-1)))))</f>
        <v>100</v>
      </c>
      <c r="BN19" s="132" t="n">
        <f aca="false">IF(OR($C19="",$B$2="",$D$2=0),0,IF(BN$3&lt;0,0,N(INDEX('CURVA PREVISION'!$A$1:$KZ$3000,$C19,10+3*MIN(BN$3,$D$2-1)))))</f>
        <v>100</v>
      </c>
      <c r="BO19" s="132" t="n">
        <f aca="false">IF(OR($C19="",$B$2="",$D$2=0),0,IF(BO$3&lt;0,0,N(INDEX('CURVA PREVISION'!$A$1:$KZ$3000,$C19,10+3*MIN(BO$3,$D$2-1)))))</f>
        <v>100</v>
      </c>
      <c r="BP19" s="132" t="n">
        <f aca="false">IF(OR($C19="",$B$2="",$D$2=0),0,IF(BP$3&lt;0,0,N(INDEX('CURVA PREVISION'!$A$1:$KZ$3000,$C19,10+3*MIN(BP$3,$D$2-1)))))</f>
        <v>100</v>
      </c>
      <c r="BQ19" s="132" t="n">
        <f aca="false">IF(OR($C19="",$B$2="",$D$2=0),0,IF(BQ$3&lt;0,0,N(INDEX('CURVA PREVISION'!$A$1:$KZ$3000,$C19,10+3*MIN(BQ$3,$D$2-1)))))</f>
        <v>100</v>
      </c>
      <c r="BR19" s="132" t="n">
        <f aca="false">IF(OR($C19="",$B$2="",$D$2=0),0,IF(BR$3&lt;0,0,N(INDEX('CURVA PREVISION'!$A$1:$KZ$3000,$C19,10+3*MIN(BR$3,$D$2-1)))))</f>
        <v>100</v>
      </c>
      <c r="BS19" s="132" t="n">
        <f aca="false">IF(OR($C19="",$B$2="",$D$2=0),0,IF(BS$3&lt;0,0,N(INDEX('CURVA PREVISION'!$A$1:$KZ$3000,$C19,10+3*MIN(BS$3,$D$2-1)))))</f>
        <v>100</v>
      </c>
      <c r="BT19" s="132" t="n">
        <f aca="false">IF(OR($C19="",$B$2="",$D$2=0),0,IF(BT$3&lt;0,0,N(INDEX('CURVA PREVISION'!$A$1:$KZ$3000,$C19,10+3*MIN(BT$3,$D$2-1)))))</f>
        <v>100</v>
      </c>
      <c r="BU19" s="132" t="n">
        <f aca="false">IF(OR($C19="",$B$2="",$D$2=0),0,IF(BU$3&lt;0,0,N(INDEX('CURVA PREVISION'!$A$1:$KZ$3000,$C19,10+3*MIN(BU$3,$D$2-1)))))</f>
        <v>100</v>
      </c>
      <c r="BV19" s="132" t="n">
        <f aca="false">IF(OR($C19="",$B$2="",$D$2=0),0,IF(BV$3&lt;0,0,N(INDEX('CURVA PREVISION'!$A$1:$KZ$3000,$C19,10+3*MIN(BV$3,$D$2-1)))))</f>
        <v>100</v>
      </c>
      <c r="BW19" s="132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336</v>
      </c>
      <c r="D20" s="132" t="n">
        <f aca="false">IF(OR($C20="",$B$2="",$D$2=0),0,IF(D$3&lt;0,0,N(INDEX('CURVA PREVISION'!$A$1:$KZ$3000,$C20,10+3*MIN(D$3,$D$2-1)))))</f>
        <v>0</v>
      </c>
      <c r="E20" s="132" t="n">
        <f aca="false">IF(OR($C20="",$B$2="",$D$2=0),0,IF(E$3&lt;0,0,N(INDEX('CURVA PREVISION'!$A$1:$KZ$3000,$C20,10+3*MIN(E$3,$D$2-1)))))</f>
        <v>0</v>
      </c>
      <c r="F20" s="132" t="n">
        <f aca="false">IF(OR($C20="",$B$2="",$D$2=0),0,IF(F$3&lt;0,0,N(INDEX('CURVA PREVISION'!$A$1:$KZ$3000,$C20,10+3*MIN(F$3,$D$2-1)))))</f>
        <v>0</v>
      </c>
      <c r="G20" s="132" t="n">
        <f aca="false">IF(OR($C20="",$B$2="",$D$2=0),0,IF(G$3&lt;0,0,N(INDEX('CURVA PREVISION'!$A$1:$KZ$3000,$C20,10+3*MIN(G$3,$D$2-1)))))</f>
        <v>0</v>
      </c>
      <c r="H20" s="132" t="n">
        <f aca="false">IF(OR($C20="",$B$2="",$D$2=0),0,IF(H$3&lt;0,0,N(INDEX('CURVA PREVISION'!$A$1:$KZ$3000,$C20,10+3*MIN(H$3,$D$2-1)))))</f>
        <v>0</v>
      </c>
      <c r="I20" s="132" t="n">
        <f aca="false">IF(OR($C20="",$B$2="",$D$2=0),0,IF(I$3&lt;0,0,N(INDEX('CURVA PREVISION'!$A$1:$KZ$3000,$C20,10+3*MIN(I$3,$D$2-1)))))</f>
        <v>11.02</v>
      </c>
      <c r="J20" s="132" t="n">
        <f aca="false">IF(OR($C20="",$B$2="",$D$2=0),0,IF(J$3&lt;0,0,N(INDEX('CURVA PREVISION'!$A$1:$KZ$3000,$C20,10+3*MIN(J$3,$D$2-1)))))</f>
        <v>27.98</v>
      </c>
      <c r="K20" s="132" t="n">
        <f aca="false">IF(OR($C20="",$B$2="",$D$2=0),0,IF(K$3&lt;0,0,N(INDEX('CURVA PREVISION'!$A$1:$KZ$3000,$C20,10+3*MIN(K$3,$D$2-1)))))</f>
        <v>47.48</v>
      </c>
      <c r="L20" s="132" t="n">
        <f aca="false">IF(OR($C20="",$B$2="",$D$2=0),0,IF(L$3&lt;0,0,N(INDEX('CURVA PREVISION'!$A$1:$KZ$3000,$C20,10+3*MIN(L$3,$D$2-1)))))</f>
        <v>65.29</v>
      </c>
      <c r="M20" s="132" t="n">
        <f aca="false">IF(OR($C20="",$B$2="",$D$2=0),0,IF(M$3&lt;0,0,N(INDEX('CURVA PREVISION'!$A$1:$KZ$3000,$C20,10+3*MIN(M$3,$D$2-1)))))</f>
        <v>73.77</v>
      </c>
      <c r="N20" s="132" t="n">
        <f aca="false">IF(OR($C20="",$B$2="",$D$2=0),0,IF(N$3&lt;0,0,N(INDEX('CURVA PREVISION'!$A$1:$KZ$3000,$C20,10+3*MIN(N$3,$D$2-1)))))</f>
        <v>73.77</v>
      </c>
      <c r="O20" s="132" t="n">
        <f aca="false">IF(OR($C20="",$B$2="",$D$2=0),0,IF(O$3&lt;0,0,N(INDEX('CURVA PREVISION'!$A$1:$KZ$3000,$C20,10+3*MIN(O$3,$D$2-1)))))</f>
        <v>73.77</v>
      </c>
      <c r="P20" s="132" t="n">
        <f aca="false">IF(OR($C20="",$B$2="",$D$2=0),0,IF(P$3&lt;0,0,N(INDEX('CURVA PREVISION'!$A$1:$KZ$3000,$C20,10+3*MIN(P$3,$D$2-1)))))</f>
        <v>73.77</v>
      </c>
      <c r="Q20" s="132" t="n">
        <f aca="false">IF(OR($C20="",$B$2="",$D$2=0),0,IF(Q$3&lt;0,0,N(INDEX('CURVA PREVISION'!$A$1:$KZ$3000,$C20,10+3*MIN(Q$3,$D$2-1)))))</f>
        <v>73.77</v>
      </c>
      <c r="R20" s="132" t="n">
        <f aca="false">IF(OR($C20="",$B$2="",$D$2=0),0,IF(R$3&lt;0,0,N(INDEX('CURVA PREVISION'!$A$1:$KZ$3000,$C20,10+3*MIN(R$3,$D$2-1)))))</f>
        <v>73.77</v>
      </c>
      <c r="S20" s="132" t="n">
        <f aca="false">IF(OR($C20="",$B$2="",$D$2=0),0,IF(S$3&lt;0,0,N(INDEX('CURVA PREVISION'!$A$1:$KZ$3000,$C20,10+3*MIN(S$3,$D$2-1)))))</f>
        <v>73.77</v>
      </c>
      <c r="T20" s="132" t="n">
        <f aca="false">IF(OR($C20="",$B$2="",$D$2=0),0,IF(T$3&lt;0,0,N(INDEX('CURVA PREVISION'!$A$1:$KZ$3000,$C20,10+3*MIN(T$3,$D$2-1)))))</f>
        <v>73.77</v>
      </c>
      <c r="U20" s="132" t="n">
        <f aca="false">IF(OR($C20="",$B$2="",$D$2=0),0,IF(U$3&lt;0,0,N(INDEX('CURVA PREVISION'!$A$1:$KZ$3000,$C20,10+3*MIN(U$3,$D$2-1)))))</f>
        <v>73.77</v>
      </c>
      <c r="V20" s="132" t="n">
        <f aca="false">IF(OR($C20="",$B$2="",$D$2=0),0,IF(V$3&lt;0,0,N(INDEX('CURVA PREVISION'!$A$1:$KZ$3000,$C20,10+3*MIN(V$3,$D$2-1)))))</f>
        <v>81.64</v>
      </c>
      <c r="W20" s="132" t="n">
        <f aca="false">IF(OR($C20="",$B$2="",$D$2=0),0,IF(W$3&lt;0,0,N(INDEX('CURVA PREVISION'!$A$1:$KZ$3000,$C20,10+3*MIN(W$3,$D$2-1)))))</f>
        <v>91.86</v>
      </c>
      <c r="X20" s="132" t="n">
        <f aca="false">IF(OR($C20="",$B$2="",$D$2=0),0,IF(X$3&lt;0,0,N(INDEX('CURVA PREVISION'!$A$1:$KZ$3000,$C20,10+3*MIN(X$3,$D$2-1)))))</f>
        <v>91.86</v>
      </c>
      <c r="Y20" s="132" t="n">
        <f aca="false">IF(OR($C20="",$B$2="",$D$2=0),0,IF(Y$3&lt;0,0,N(INDEX('CURVA PREVISION'!$A$1:$KZ$3000,$C20,10+3*MIN(Y$3,$D$2-1)))))</f>
        <v>91.86</v>
      </c>
      <c r="Z20" s="132" t="n">
        <f aca="false">IF(OR($C20="",$B$2="",$D$2=0),0,IF(Z$3&lt;0,0,N(INDEX('CURVA PREVISION'!$A$1:$KZ$3000,$C20,10+3*MIN(Z$3,$D$2-1)))))</f>
        <v>91.86</v>
      </c>
      <c r="AA20" s="132" t="n">
        <f aca="false">IF(OR($C20="",$B$2="",$D$2=0),0,IF(AA$3&lt;0,0,N(INDEX('CURVA PREVISION'!$A$1:$KZ$3000,$C20,10+3*MIN(AA$3,$D$2-1)))))</f>
        <v>91.86</v>
      </c>
      <c r="AB20" s="132" t="n">
        <f aca="false">IF(OR($C20="",$B$2="",$D$2=0),0,IF(AB$3&lt;0,0,N(INDEX('CURVA PREVISION'!$A$1:$KZ$3000,$C20,10+3*MIN(AB$3,$D$2-1)))))</f>
        <v>91.86</v>
      </c>
      <c r="AC20" s="132" t="n">
        <f aca="false">IF(OR($C20="",$B$2="",$D$2=0),0,IF(AC$3&lt;0,0,N(INDEX('CURVA PREVISION'!$A$1:$KZ$3000,$C20,10+3*MIN(AC$3,$D$2-1)))))</f>
        <v>91.86</v>
      </c>
      <c r="AD20" s="132" t="n">
        <f aca="false">IF(OR($C20="",$B$2="",$D$2=0),0,IF(AD$3&lt;0,0,N(INDEX('CURVA PREVISION'!$A$1:$KZ$3000,$C20,10+3*MIN(AD$3,$D$2-1)))))</f>
        <v>91.86</v>
      </c>
      <c r="AE20" s="132" t="n">
        <f aca="false">IF(OR($C20="",$B$2="",$D$2=0),0,IF(AE$3&lt;0,0,N(INDEX('CURVA PREVISION'!$A$1:$KZ$3000,$C20,10+3*MIN(AE$3,$D$2-1)))))</f>
        <v>91.86</v>
      </c>
      <c r="AF20" s="132" t="n">
        <f aca="false">IF(OR($C20="",$B$2="",$D$2=0),0,IF(AF$3&lt;0,0,N(INDEX('CURVA PREVISION'!$A$1:$KZ$3000,$C20,10+3*MIN(AF$3,$D$2-1)))))</f>
        <v>92.6</v>
      </c>
      <c r="AG20" s="132" t="n">
        <f aca="false">IF(OR($C20="",$B$2="",$D$2=0),0,IF(AG$3&lt;0,0,N(INDEX('CURVA PREVISION'!$A$1:$KZ$3000,$C20,10+3*MIN(AG$3,$D$2-1)))))</f>
        <v>95.07</v>
      </c>
      <c r="AH20" s="132" t="n">
        <f aca="false">IF(OR($C20="",$B$2="",$D$2=0),0,IF(AH$3&lt;0,0,N(INDEX('CURVA PREVISION'!$A$1:$KZ$3000,$C20,10+3*MIN(AH$3,$D$2-1)))))</f>
        <v>97.78</v>
      </c>
      <c r="AI20" s="132" t="n">
        <f aca="false">IF(OR($C20="",$B$2="",$D$2=0),0,IF(AI$3&lt;0,0,N(INDEX('CURVA PREVISION'!$A$1:$KZ$3000,$C20,10+3*MIN(AI$3,$D$2-1)))))</f>
        <v>100</v>
      </c>
      <c r="AJ20" s="132" t="n">
        <f aca="false">IF(OR($C20="",$B$2="",$D$2=0),0,IF(AJ$3&lt;0,0,N(INDEX('CURVA PREVISION'!$A$1:$KZ$3000,$C20,10+3*MIN(AJ$3,$D$2-1)))))</f>
        <v>100</v>
      </c>
      <c r="AK20" s="132" t="n">
        <f aca="false">IF(OR($C20="",$B$2="",$D$2=0),0,IF(AK$3&lt;0,0,N(INDEX('CURVA PREVISION'!$A$1:$KZ$3000,$C20,10+3*MIN(AK$3,$D$2-1)))))</f>
        <v>100</v>
      </c>
      <c r="AL20" s="132" t="n">
        <f aca="false">IF(OR($C20="",$B$2="",$D$2=0),0,IF(AL$3&lt;0,0,N(INDEX('CURVA PREVISION'!$A$1:$KZ$3000,$C20,10+3*MIN(AL$3,$D$2-1)))))</f>
        <v>100</v>
      </c>
      <c r="AM20" s="132" t="n">
        <f aca="false">IF(OR($C20="",$B$2="",$D$2=0),0,IF(AM$3&lt;0,0,N(INDEX('CURVA PREVISION'!$A$1:$KZ$3000,$C20,10+3*MIN(AM$3,$D$2-1)))))</f>
        <v>100</v>
      </c>
      <c r="AN20" s="132" t="n">
        <f aca="false">IF(OR($C20="",$B$2="",$D$2=0),0,IF(AN$3&lt;0,0,N(INDEX('CURVA PREVISION'!$A$1:$KZ$3000,$C20,10+3*MIN(AN$3,$D$2-1)))))</f>
        <v>100</v>
      </c>
      <c r="AO20" s="132" t="n">
        <f aca="false">IF(OR($C20="",$B$2="",$D$2=0),0,IF(AO$3&lt;0,0,N(INDEX('CURVA PREVISION'!$A$1:$KZ$3000,$C20,10+3*MIN(AO$3,$D$2-1)))))</f>
        <v>100</v>
      </c>
      <c r="AP20" s="132" t="n">
        <f aca="false">IF(OR($C20="",$B$2="",$D$2=0),0,IF(AP$3&lt;0,0,N(INDEX('CURVA PREVISION'!$A$1:$KZ$3000,$C20,10+3*MIN(AP$3,$D$2-1)))))</f>
        <v>100</v>
      </c>
      <c r="AQ20" s="132" t="n">
        <f aca="false">IF(OR($C20="",$B$2="",$D$2=0),0,IF(AQ$3&lt;0,0,N(INDEX('CURVA PREVISION'!$A$1:$KZ$3000,$C20,10+3*MIN(AQ$3,$D$2-1)))))</f>
        <v>100</v>
      </c>
      <c r="AR20" s="132" t="n">
        <f aca="false">IF(OR($C20="",$B$2="",$D$2=0),0,IF(AR$3&lt;0,0,N(INDEX('CURVA PREVISION'!$A$1:$KZ$3000,$C20,10+3*MIN(AR$3,$D$2-1)))))</f>
        <v>100</v>
      </c>
      <c r="AS20" s="132" t="n">
        <f aca="false">IF(OR($C20="",$B$2="",$D$2=0),0,IF(AS$3&lt;0,0,N(INDEX('CURVA PREVISION'!$A$1:$KZ$3000,$C20,10+3*MIN(AS$3,$D$2-1)))))</f>
        <v>100</v>
      </c>
      <c r="AT20" s="132" t="n">
        <f aca="false">IF(OR($C20="",$B$2="",$D$2=0),0,IF(AT$3&lt;0,0,N(INDEX('CURVA PREVISION'!$A$1:$KZ$3000,$C20,10+3*MIN(AT$3,$D$2-1)))))</f>
        <v>100</v>
      </c>
      <c r="AU20" s="132" t="n">
        <f aca="false">IF(OR($C20="",$B$2="",$D$2=0),0,IF(AU$3&lt;0,0,N(INDEX('CURVA PREVISION'!$A$1:$KZ$3000,$C20,10+3*MIN(AU$3,$D$2-1)))))</f>
        <v>100</v>
      </c>
      <c r="AV20" s="132" t="n">
        <f aca="false">IF(OR($C20="",$B$2="",$D$2=0),0,IF(AV$3&lt;0,0,N(INDEX('CURVA PREVISION'!$A$1:$KZ$3000,$C20,10+3*MIN(AV$3,$D$2-1)))))</f>
        <v>100</v>
      </c>
      <c r="AW20" s="132" t="n">
        <f aca="false">IF(OR($C20="",$B$2="",$D$2=0),0,IF(AW$3&lt;0,0,N(INDEX('CURVA PREVISION'!$A$1:$KZ$3000,$C20,10+3*MIN(AW$3,$D$2-1)))))</f>
        <v>100</v>
      </c>
      <c r="AX20" s="132" t="n">
        <f aca="false">IF(OR($C20="",$B$2="",$D$2=0),0,IF(AX$3&lt;0,0,N(INDEX('CURVA PREVISION'!$A$1:$KZ$3000,$C20,10+3*MIN(AX$3,$D$2-1)))))</f>
        <v>100</v>
      </c>
      <c r="AY20" s="132" t="n">
        <f aca="false">IF(OR($C20="",$B$2="",$D$2=0),0,IF(AY$3&lt;0,0,N(INDEX('CURVA PREVISION'!$A$1:$KZ$3000,$C20,10+3*MIN(AY$3,$D$2-1)))))</f>
        <v>100</v>
      </c>
      <c r="AZ20" s="132" t="n">
        <f aca="false">IF(OR($C20="",$B$2="",$D$2=0),0,IF(AZ$3&lt;0,0,N(INDEX('CURVA PREVISION'!$A$1:$KZ$3000,$C20,10+3*MIN(AZ$3,$D$2-1)))))</f>
        <v>100</v>
      </c>
      <c r="BA20" s="132" t="n">
        <f aca="false">IF(OR($C20="",$B$2="",$D$2=0),0,IF(BA$3&lt;0,0,N(INDEX('CURVA PREVISION'!$A$1:$KZ$3000,$C20,10+3*MIN(BA$3,$D$2-1)))))</f>
        <v>100</v>
      </c>
      <c r="BB20" s="132" t="n">
        <f aca="false">IF(OR($C20="",$B$2="",$D$2=0),0,IF(BB$3&lt;0,0,N(INDEX('CURVA PREVISION'!$A$1:$KZ$3000,$C20,10+3*MIN(BB$3,$D$2-1)))))</f>
        <v>100</v>
      </c>
      <c r="BC20" s="132" t="n">
        <f aca="false">IF(OR($C20="",$B$2="",$D$2=0),0,IF(BC$3&lt;0,0,N(INDEX('CURVA PREVISION'!$A$1:$KZ$3000,$C20,10+3*MIN(BC$3,$D$2-1)))))</f>
        <v>100</v>
      </c>
      <c r="BD20" s="132" t="n">
        <f aca="false">IF(OR($C20="",$B$2="",$D$2=0),0,IF(BD$3&lt;0,0,N(INDEX('CURVA PREVISION'!$A$1:$KZ$3000,$C20,10+3*MIN(BD$3,$D$2-1)))))</f>
        <v>100</v>
      </c>
      <c r="BE20" s="132" t="n">
        <f aca="false">IF(OR($C20="",$B$2="",$D$2=0),0,IF(BE$3&lt;0,0,N(INDEX('CURVA PREVISION'!$A$1:$KZ$3000,$C20,10+3*MIN(BE$3,$D$2-1)))))</f>
        <v>100</v>
      </c>
      <c r="BF20" s="132" t="n">
        <f aca="false">IF(OR($C20="",$B$2="",$D$2=0),0,IF(BF$3&lt;0,0,N(INDEX('CURVA PREVISION'!$A$1:$KZ$3000,$C20,10+3*MIN(BF$3,$D$2-1)))))</f>
        <v>100</v>
      </c>
      <c r="BG20" s="132" t="n">
        <f aca="false">IF(OR($C20="",$B$2="",$D$2=0),0,IF(BG$3&lt;0,0,N(INDEX('CURVA PREVISION'!$A$1:$KZ$3000,$C20,10+3*MIN(BG$3,$D$2-1)))))</f>
        <v>100</v>
      </c>
      <c r="BH20" s="132" t="n">
        <f aca="false">IF(OR($C20="",$B$2="",$D$2=0),0,IF(BH$3&lt;0,0,N(INDEX('CURVA PREVISION'!$A$1:$KZ$3000,$C20,10+3*MIN(BH$3,$D$2-1)))))</f>
        <v>100</v>
      </c>
      <c r="BI20" s="132" t="n">
        <f aca="false">IF(OR($C20="",$B$2="",$D$2=0),0,IF(BI$3&lt;0,0,N(INDEX('CURVA PREVISION'!$A$1:$KZ$3000,$C20,10+3*MIN(BI$3,$D$2-1)))))</f>
        <v>100</v>
      </c>
      <c r="BJ20" s="132" t="n">
        <f aca="false">IF(OR($C20="",$B$2="",$D$2=0),0,IF(BJ$3&lt;0,0,N(INDEX('CURVA PREVISION'!$A$1:$KZ$3000,$C20,10+3*MIN(BJ$3,$D$2-1)))))</f>
        <v>100</v>
      </c>
      <c r="BK20" s="132" t="n">
        <f aca="false">IF(OR($C20="",$B$2="",$D$2=0),0,IF(BK$3&lt;0,0,N(INDEX('CURVA PREVISION'!$A$1:$KZ$3000,$C20,10+3*MIN(BK$3,$D$2-1)))))</f>
        <v>100</v>
      </c>
      <c r="BL20" s="132" t="n">
        <f aca="false">IF(OR($C20="",$B$2="",$D$2=0),0,IF(BL$3&lt;0,0,N(INDEX('CURVA PREVISION'!$A$1:$KZ$3000,$C20,10+3*MIN(BL$3,$D$2-1)))))</f>
        <v>100</v>
      </c>
      <c r="BM20" s="132" t="n">
        <f aca="false">IF(OR($C20="",$B$2="",$D$2=0),0,IF(BM$3&lt;0,0,N(INDEX('CURVA PREVISION'!$A$1:$KZ$3000,$C20,10+3*MIN(BM$3,$D$2-1)))))</f>
        <v>100</v>
      </c>
      <c r="BN20" s="132" t="n">
        <f aca="false">IF(OR($C20="",$B$2="",$D$2=0),0,IF(BN$3&lt;0,0,N(INDEX('CURVA PREVISION'!$A$1:$KZ$3000,$C20,10+3*MIN(BN$3,$D$2-1)))))</f>
        <v>100</v>
      </c>
      <c r="BO20" s="132" t="n">
        <f aca="false">IF(OR($C20="",$B$2="",$D$2=0),0,IF(BO$3&lt;0,0,N(INDEX('CURVA PREVISION'!$A$1:$KZ$3000,$C20,10+3*MIN(BO$3,$D$2-1)))))</f>
        <v>100</v>
      </c>
      <c r="BP20" s="132" t="n">
        <f aca="false">IF(OR($C20="",$B$2="",$D$2=0),0,IF(BP$3&lt;0,0,N(INDEX('CURVA PREVISION'!$A$1:$KZ$3000,$C20,10+3*MIN(BP$3,$D$2-1)))))</f>
        <v>100</v>
      </c>
      <c r="BQ20" s="132" t="n">
        <f aca="false">IF(OR($C20="",$B$2="",$D$2=0),0,IF(BQ$3&lt;0,0,N(INDEX('CURVA PREVISION'!$A$1:$KZ$3000,$C20,10+3*MIN(BQ$3,$D$2-1)))))</f>
        <v>100</v>
      </c>
      <c r="BR20" s="132" t="n">
        <f aca="false">IF(OR($C20="",$B$2="",$D$2=0),0,IF(BR$3&lt;0,0,N(INDEX('CURVA PREVISION'!$A$1:$KZ$3000,$C20,10+3*MIN(BR$3,$D$2-1)))))</f>
        <v>100</v>
      </c>
      <c r="BS20" s="132" t="n">
        <f aca="false">IF(OR($C20="",$B$2="",$D$2=0),0,IF(BS$3&lt;0,0,N(INDEX('CURVA PREVISION'!$A$1:$KZ$3000,$C20,10+3*MIN(BS$3,$D$2-1)))))</f>
        <v>100</v>
      </c>
      <c r="BT20" s="132" t="n">
        <f aca="false">IF(OR($C20="",$B$2="",$D$2=0),0,IF(BT$3&lt;0,0,N(INDEX('CURVA PREVISION'!$A$1:$KZ$3000,$C20,10+3*MIN(BT$3,$D$2-1)))))</f>
        <v>100</v>
      </c>
      <c r="BU20" s="132" t="n">
        <f aca="false">IF(OR($C20="",$B$2="",$D$2=0),0,IF(BU$3&lt;0,0,N(INDEX('CURVA PREVISION'!$A$1:$KZ$3000,$C20,10+3*MIN(BU$3,$D$2-1)))))</f>
        <v>100</v>
      </c>
      <c r="BV20" s="132" t="n">
        <f aca="false">IF(OR($C20="",$B$2="",$D$2=0),0,IF(BV$3&lt;0,0,N(INDEX('CURVA PREVISION'!$A$1:$KZ$3000,$C20,10+3*MIN(BV$3,$D$2-1)))))</f>
        <v>100</v>
      </c>
      <c r="BW20" s="132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361</v>
      </c>
      <c r="D21" s="132" t="n">
        <f aca="false">IF(OR($C21="",$B$2="",$D$2=0),0,IF(D$3&lt;0,0,N(INDEX('CURVA PREVISION'!$A$1:$KZ$3000,$C21,10+3*MIN(D$3,$D$2-1)))))</f>
        <v>0</v>
      </c>
      <c r="E21" s="132" t="n">
        <f aca="false">IF(OR($C21="",$B$2="",$D$2=0),0,IF(E$3&lt;0,0,N(INDEX('CURVA PREVISION'!$A$1:$KZ$3000,$C21,10+3*MIN(E$3,$D$2-1)))))</f>
        <v>0</v>
      </c>
      <c r="F21" s="132" t="n">
        <f aca="false">IF(OR($C21="",$B$2="",$D$2=0),0,IF(F$3&lt;0,0,N(INDEX('CURVA PREVISION'!$A$1:$KZ$3000,$C21,10+3*MIN(F$3,$D$2-1)))))</f>
        <v>0</v>
      </c>
      <c r="G21" s="132" t="n">
        <f aca="false">IF(OR($C21="",$B$2="",$D$2=0),0,IF(G$3&lt;0,0,N(INDEX('CURVA PREVISION'!$A$1:$KZ$3000,$C21,10+3*MIN(G$3,$D$2-1)))))</f>
        <v>0</v>
      </c>
      <c r="H21" s="132" t="n">
        <f aca="false">IF(OR($C21="",$B$2="",$D$2=0),0,IF(H$3&lt;0,0,N(INDEX('CURVA PREVISION'!$A$1:$KZ$3000,$C21,10+3*MIN(H$3,$D$2-1)))))</f>
        <v>0</v>
      </c>
      <c r="I21" s="132" t="n">
        <f aca="false">IF(OR($C21="",$B$2="",$D$2=0),0,IF(I$3&lt;0,0,N(INDEX('CURVA PREVISION'!$A$1:$KZ$3000,$C21,10+3*MIN(I$3,$D$2-1)))))</f>
        <v>1.09</v>
      </c>
      <c r="J21" s="132" t="n">
        <f aca="false">IF(OR($C21="",$B$2="",$D$2=0),0,IF(J$3&lt;0,0,N(INDEX('CURVA PREVISION'!$A$1:$KZ$3000,$C21,10+3*MIN(J$3,$D$2-1)))))</f>
        <v>3.28</v>
      </c>
      <c r="K21" s="132" t="n">
        <f aca="false">IF(OR($C21="",$B$2="",$D$2=0),0,IF(K$3&lt;0,0,N(INDEX('CURVA PREVISION'!$A$1:$KZ$3000,$C21,10+3*MIN(K$3,$D$2-1)))))</f>
        <v>7.21</v>
      </c>
      <c r="L21" s="132" t="n">
        <f aca="false">IF(OR($C21="",$B$2="",$D$2=0),0,IF(L$3&lt;0,0,N(INDEX('CURVA PREVISION'!$A$1:$KZ$3000,$C21,10+3*MIN(L$3,$D$2-1)))))</f>
        <v>12.37</v>
      </c>
      <c r="M21" s="132" t="n">
        <f aca="false">IF(OR($C21="",$B$2="",$D$2=0),0,IF(M$3&lt;0,0,N(INDEX('CURVA PREVISION'!$A$1:$KZ$3000,$C21,10+3*MIN(M$3,$D$2-1)))))</f>
        <v>14.59</v>
      </c>
      <c r="N21" s="132" t="n">
        <f aca="false">IF(OR($C21="",$B$2="",$D$2=0),0,IF(N$3&lt;0,0,N(INDEX('CURVA PREVISION'!$A$1:$KZ$3000,$C21,10+3*MIN(N$3,$D$2-1)))))</f>
        <v>20.34</v>
      </c>
      <c r="O21" s="132" t="n">
        <f aca="false">IF(OR($C21="",$B$2="",$D$2=0),0,IF(O$3&lt;0,0,N(INDEX('CURVA PREVISION'!$A$1:$KZ$3000,$C21,10+3*MIN(O$3,$D$2-1)))))</f>
        <v>26.99</v>
      </c>
      <c r="P21" s="132" t="n">
        <f aca="false">IF(OR($C21="",$B$2="",$D$2=0),0,IF(P$3&lt;0,0,N(INDEX('CURVA PREVISION'!$A$1:$KZ$3000,$C21,10+3*MIN(P$3,$D$2-1)))))</f>
        <v>32.96</v>
      </c>
      <c r="Q21" s="132" t="n">
        <f aca="false">IF(OR($C21="",$B$2="",$D$2=0),0,IF(Q$3&lt;0,0,N(INDEX('CURVA PREVISION'!$A$1:$KZ$3000,$C21,10+3*MIN(Q$3,$D$2-1)))))</f>
        <v>37.63</v>
      </c>
      <c r="R21" s="132" t="n">
        <f aca="false">IF(OR($C21="",$B$2="",$D$2=0),0,IF(R$3&lt;0,0,N(INDEX('CURVA PREVISION'!$A$1:$KZ$3000,$C21,10+3*MIN(R$3,$D$2-1)))))</f>
        <v>41.46</v>
      </c>
      <c r="S21" s="132" t="n">
        <f aca="false">IF(OR($C21="",$B$2="",$D$2=0),0,IF(S$3&lt;0,0,N(INDEX('CURVA PREVISION'!$A$1:$KZ$3000,$C21,10+3*MIN(S$3,$D$2-1)))))</f>
        <v>45.79</v>
      </c>
      <c r="T21" s="132" t="n">
        <f aca="false">IF(OR($C21="",$B$2="",$D$2=0),0,IF(T$3&lt;0,0,N(INDEX('CURVA PREVISION'!$A$1:$KZ$3000,$C21,10+3*MIN(T$3,$D$2-1)))))</f>
        <v>48.42</v>
      </c>
      <c r="U21" s="132" t="n">
        <f aca="false">IF(OR($C21="",$B$2="",$D$2=0),0,IF(U$3&lt;0,0,N(INDEX('CURVA PREVISION'!$A$1:$KZ$3000,$C21,10+3*MIN(U$3,$D$2-1)))))</f>
        <v>52.55</v>
      </c>
      <c r="V21" s="132" t="n">
        <f aca="false">IF(OR($C21="",$B$2="",$D$2=0),0,IF(V$3&lt;0,0,N(INDEX('CURVA PREVISION'!$A$1:$KZ$3000,$C21,10+3*MIN(V$3,$D$2-1)))))</f>
        <v>56.39</v>
      </c>
      <c r="W21" s="132" t="n">
        <f aca="false">IF(OR($C21="",$B$2="",$D$2=0),0,IF(W$3&lt;0,0,N(INDEX('CURVA PREVISION'!$A$1:$KZ$3000,$C21,10+3*MIN(W$3,$D$2-1)))))</f>
        <v>62.37</v>
      </c>
      <c r="X21" s="132" t="n">
        <f aca="false">IF(OR($C21="",$B$2="",$D$2=0),0,IF(X$3&lt;0,0,N(INDEX('CURVA PREVISION'!$A$1:$KZ$3000,$C21,10+3*MIN(X$3,$D$2-1)))))</f>
        <v>66.99</v>
      </c>
      <c r="Y21" s="132" t="n">
        <f aca="false">IF(OR($C21="",$B$2="",$D$2=0),0,IF(Y$3&lt;0,0,N(INDEX('CURVA PREVISION'!$A$1:$KZ$3000,$C21,10+3*MIN(Y$3,$D$2-1)))))</f>
        <v>71.81</v>
      </c>
      <c r="Z21" s="132" t="n">
        <f aca="false">IF(OR($C21="",$B$2="",$D$2=0),0,IF(Z$3&lt;0,0,N(INDEX('CURVA PREVISION'!$A$1:$KZ$3000,$C21,10+3*MIN(Z$3,$D$2-1)))))</f>
        <v>76.53</v>
      </c>
      <c r="AA21" s="132" t="n">
        <f aca="false">IF(OR($C21="",$B$2="",$D$2=0),0,IF(AA$3&lt;0,0,N(INDEX('CURVA PREVISION'!$A$1:$KZ$3000,$C21,10+3*MIN(AA$3,$D$2-1)))))</f>
        <v>80.97</v>
      </c>
      <c r="AB21" s="132" t="n">
        <f aca="false">IF(OR($C21="",$B$2="",$D$2=0),0,IF(AB$3&lt;0,0,N(INDEX('CURVA PREVISION'!$A$1:$KZ$3000,$C21,10+3*MIN(AB$3,$D$2-1)))))</f>
        <v>84.79</v>
      </c>
      <c r="AC21" s="132" t="n">
        <f aca="false">IF(OR($C21="",$B$2="",$D$2=0),0,IF(AC$3&lt;0,0,N(INDEX('CURVA PREVISION'!$A$1:$KZ$3000,$C21,10+3*MIN(AC$3,$D$2-1)))))</f>
        <v>89.56</v>
      </c>
      <c r="AD21" s="132" t="n">
        <f aca="false">IF(OR($C21="",$B$2="",$D$2=0),0,IF(AD$3&lt;0,0,N(INDEX('CURVA PREVISION'!$A$1:$KZ$3000,$C21,10+3*MIN(AD$3,$D$2-1)))))</f>
        <v>93.96</v>
      </c>
      <c r="AE21" s="132" t="n">
        <f aca="false">IF(OR($C21="",$B$2="",$D$2=0),0,IF(AE$3&lt;0,0,N(INDEX('CURVA PREVISION'!$A$1:$KZ$3000,$C21,10+3*MIN(AE$3,$D$2-1)))))</f>
        <v>99.65</v>
      </c>
      <c r="AF21" s="132" t="n">
        <f aca="false">IF(OR($C21="",$B$2="",$D$2=0),0,IF(AF$3&lt;0,0,N(INDEX('CURVA PREVISION'!$A$1:$KZ$3000,$C21,10+3*MIN(AF$3,$D$2-1)))))</f>
        <v>100</v>
      </c>
      <c r="AG21" s="132" t="n">
        <f aca="false">IF(OR($C21="",$B$2="",$D$2=0),0,IF(AG$3&lt;0,0,N(INDEX('CURVA PREVISION'!$A$1:$KZ$3000,$C21,10+3*MIN(AG$3,$D$2-1)))))</f>
        <v>100</v>
      </c>
      <c r="AH21" s="132" t="n">
        <f aca="false">IF(OR($C21="",$B$2="",$D$2=0),0,IF(AH$3&lt;0,0,N(INDEX('CURVA PREVISION'!$A$1:$KZ$3000,$C21,10+3*MIN(AH$3,$D$2-1)))))</f>
        <v>100</v>
      </c>
      <c r="AI21" s="132" t="n">
        <f aca="false">IF(OR($C21="",$B$2="",$D$2=0),0,IF(AI$3&lt;0,0,N(INDEX('CURVA PREVISION'!$A$1:$KZ$3000,$C21,10+3*MIN(AI$3,$D$2-1)))))</f>
        <v>100</v>
      </c>
      <c r="AJ21" s="132" t="n">
        <f aca="false">IF(OR($C21="",$B$2="",$D$2=0),0,IF(AJ$3&lt;0,0,N(INDEX('CURVA PREVISION'!$A$1:$KZ$3000,$C21,10+3*MIN(AJ$3,$D$2-1)))))</f>
        <v>100</v>
      </c>
      <c r="AK21" s="132" t="n">
        <f aca="false">IF(OR($C21="",$B$2="",$D$2=0),0,IF(AK$3&lt;0,0,N(INDEX('CURVA PREVISION'!$A$1:$KZ$3000,$C21,10+3*MIN(AK$3,$D$2-1)))))</f>
        <v>100</v>
      </c>
      <c r="AL21" s="132" t="n">
        <f aca="false">IF(OR($C21="",$B$2="",$D$2=0),0,IF(AL$3&lt;0,0,N(INDEX('CURVA PREVISION'!$A$1:$KZ$3000,$C21,10+3*MIN(AL$3,$D$2-1)))))</f>
        <v>100</v>
      </c>
      <c r="AM21" s="132" t="n">
        <f aca="false">IF(OR($C21="",$B$2="",$D$2=0),0,IF(AM$3&lt;0,0,N(INDEX('CURVA PREVISION'!$A$1:$KZ$3000,$C21,10+3*MIN(AM$3,$D$2-1)))))</f>
        <v>100</v>
      </c>
      <c r="AN21" s="132" t="n">
        <f aca="false">IF(OR($C21="",$B$2="",$D$2=0),0,IF(AN$3&lt;0,0,N(INDEX('CURVA PREVISION'!$A$1:$KZ$3000,$C21,10+3*MIN(AN$3,$D$2-1)))))</f>
        <v>100</v>
      </c>
      <c r="AO21" s="132" t="n">
        <f aca="false">IF(OR($C21="",$B$2="",$D$2=0),0,IF(AO$3&lt;0,0,N(INDEX('CURVA PREVISION'!$A$1:$KZ$3000,$C21,10+3*MIN(AO$3,$D$2-1)))))</f>
        <v>100</v>
      </c>
      <c r="AP21" s="132" t="n">
        <f aca="false">IF(OR($C21="",$B$2="",$D$2=0),0,IF(AP$3&lt;0,0,N(INDEX('CURVA PREVISION'!$A$1:$KZ$3000,$C21,10+3*MIN(AP$3,$D$2-1)))))</f>
        <v>100</v>
      </c>
      <c r="AQ21" s="132" t="n">
        <f aca="false">IF(OR($C21="",$B$2="",$D$2=0),0,IF(AQ$3&lt;0,0,N(INDEX('CURVA PREVISION'!$A$1:$KZ$3000,$C21,10+3*MIN(AQ$3,$D$2-1)))))</f>
        <v>100</v>
      </c>
      <c r="AR21" s="132" t="n">
        <f aca="false">IF(OR($C21="",$B$2="",$D$2=0),0,IF(AR$3&lt;0,0,N(INDEX('CURVA PREVISION'!$A$1:$KZ$3000,$C21,10+3*MIN(AR$3,$D$2-1)))))</f>
        <v>100</v>
      </c>
      <c r="AS21" s="132" t="n">
        <f aca="false">IF(OR($C21="",$B$2="",$D$2=0),0,IF(AS$3&lt;0,0,N(INDEX('CURVA PREVISION'!$A$1:$KZ$3000,$C21,10+3*MIN(AS$3,$D$2-1)))))</f>
        <v>100</v>
      </c>
      <c r="AT21" s="132" t="n">
        <f aca="false">IF(OR($C21="",$B$2="",$D$2=0),0,IF(AT$3&lt;0,0,N(INDEX('CURVA PREVISION'!$A$1:$KZ$3000,$C21,10+3*MIN(AT$3,$D$2-1)))))</f>
        <v>100</v>
      </c>
      <c r="AU21" s="132" t="n">
        <f aca="false">IF(OR($C21="",$B$2="",$D$2=0),0,IF(AU$3&lt;0,0,N(INDEX('CURVA PREVISION'!$A$1:$KZ$3000,$C21,10+3*MIN(AU$3,$D$2-1)))))</f>
        <v>100</v>
      </c>
      <c r="AV21" s="132" t="n">
        <f aca="false">IF(OR($C21="",$B$2="",$D$2=0),0,IF(AV$3&lt;0,0,N(INDEX('CURVA PREVISION'!$A$1:$KZ$3000,$C21,10+3*MIN(AV$3,$D$2-1)))))</f>
        <v>100</v>
      </c>
      <c r="AW21" s="132" t="n">
        <f aca="false">IF(OR($C21="",$B$2="",$D$2=0),0,IF(AW$3&lt;0,0,N(INDEX('CURVA PREVISION'!$A$1:$KZ$3000,$C21,10+3*MIN(AW$3,$D$2-1)))))</f>
        <v>100</v>
      </c>
      <c r="AX21" s="132" t="n">
        <f aca="false">IF(OR($C21="",$B$2="",$D$2=0),0,IF(AX$3&lt;0,0,N(INDEX('CURVA PREVISION'!$A$1:$KZ$3000,$C21,10+3*MIN(AX$3,$D$2-1)))))</f>
        <v>100</v>
      </c>
      <c r="AY21" s="132" t="n">
        <f aca="false">IF(OR($C21="",$B$2="",$D$2=0),0,IF(AY$3&lt;0,0,N(INDEX('CURVA PREVISION'!$A$1:$KZ$3000,$C21,10+3*MIN(AY$3,$D$2-1)))))</f>
        <v>100</v>
      </c>
      <c r="AZ21" s="132" t="n">
        <f aca="false">IF(OR($C21="",$B$2="",$D$2=0),0,IF(AZ$3&lt;0,0,N(INDEX('CURVA PREVISION'!$A$1:$KZ$3000,$C21,10+3*MIN(AZ$3,$D$2-1)))))</f>
        <v>100</v>
      </c>
      <c r="BA21" s="132" t="n">
        <f aca="false">IF(OR($C21="",$B$2="",$D$2=0),0,IF(BA$3&lt;0,0,N(INDEX('CURVA PREVISION'!$A$1:$KZ$3000,$C21,10+3*MIN(BA$3,$D$2-1)))))</f>
        <v>100</v>
      </c>
      <c r="BB21" s="132" t="n">
        <f aca="false">IF(OR($C21="",$B$2="",$D$2=0),0,IF(BB$3&lt;0,0,N(INDEX('CURVA PREVISION'!$A$1:$KZ$3000,$C21,10+3*MIN(BB$3,$D$2-1)))))</f>
        <v>100</v>
      </c>
      <c r="BC21" s="132" t="n">
        <f aca="false">IF(OR($C21="",$B$2="",$D$2=0),0,IF(BC$3&lt;0,0,N(INDEX('CURVA PREVISION'!$A$1:$KZ$3000,$C21,10+3*MIN(BC$3,$D$2-1)))))</f>
        <v>100</v>
      </c>
      <c r="BD21" s="132" t="n">
        <f aca="false">IF(OR($C21="",$B$2="",$D$2=0),0,IF(BD$3&lt;0,0,N(INDEX('CURVA PREVISION'!$A$1:$KZ$3000,$C21,10+3*MIN(BD$3,$D$2-1)))))</f>
        <v>100</v>
      </c>
      <c r="BE21" s="132" t="n">
        <f aca="false">IF(OR($C21="",$B$2="",$D$2=0),0,IF(BE$3&lt;0,0,N(INDEX('CURVA PREVISION'!$A$1:$KZ$3000,$C21,10+3*MIN(BE$3,$D$2-1)))))</f>
        <v>100</v>
      </c>
      <c r="BF21" s="132" t="n">
        <f aca="false">IF(OR($C21="",$B$2="",$D$2=0),0,IF(BF$3&lt;0,0,N(INDEX('CURVA PREVISION'!$A$1:$KZ$3000,$C21,10+3*MIN(BF$3,$D$2-1)))))</f>
        <v>100</v>
      </c>
      <c r="BG21" s="132" t="n">
        <f aca="false">IF(OR($C21="",$B$2="",$D$2=0),0,IF(BG$3&lt;0,0,N(INDEX('CURVA PREVISION'!$A$1:$KZ$3000,$C21,10+3*MIN(BG$3,$D$2-1)))))</f>
        <v>100</v>
      </c>
      <c r="BH21" s="132" t="n">
        <f aca="false">IF(OR($C21="",$B$2="",$D$2=0),0,IF(BH$3&lt;0,0,N(INDEX('CURVA PREVISION'!$A$1:$KZ$3000,$C21,10+3*MIN(BH$3,$D$2-1)))))</f>
        <v>100</v>
      </c>
      <c r="BI21" s="132" t="n">
        <f aca="false">IF(OR($C21="",$B$2="",$D$2=0),0,IF(BI$3&lt;0,0,N(INDEX('CURVA PREVISION'!$A$1:$KZ$3000,$C21,10+3*MIN(BI$3,$D$2-1)))))</f>
        <v>100</v>
      </c>
      <c r="BJ21" s="132" t="n">
        <f aca="false">IF(OR($C21="",$B$2="",$D$2=0),0,IF(BJ$3&lt;0,0,N(INDEX('CURVA PREVISION'!$A$1:$KZ$3000,$C21,10+3*MIN(BJ$3,$D$2-1)))))</f>
        <v>100</v>
      </c>
      <c r="BK21" s="132" t="n">
        <f aca="false">IF(OR($C21="",$B$2="",$D$2=0),0,IF(BK$3&lt;0,0,N(INDEX('CURVA PREVISION'!$A$1:$KZ$3000,$C21,10+3*MIN(BK$3,$D$2-1)))))</f>
        <v>100</v>
      </c>
      <c r="BL21" s="132" t="n">
        <f aca="false">IF(OR($C21="",$B$2="",$D$2=0),0,IF(BL$3&lt;0,0,N(INDEX('CURVA PREVISION'!$A$1:$KZ$3000,$C21,10+3*MIN(BL$3,$D$2-1)))))</f>
        <v>100</v>
      </c>
      <c r="BM21" s="132" t="n">
        <f aca="false">IF(OR($C21="",$B$2="",$D$2=0),0,IF(BM$3&lt;0,0,N(INDEX('CURVA PREVISION'!$A$1:$KZ$3000,$C21,10+3*MIN(BM$3,$D$2-1)))))</f>
        <v>100</v>
      </c>
      <c r="BN21" s="132" t="n">
        <f aca="false">IF(OR($C21="",$B$2="",$D$2=0),0,IF(BN$3&lt;0,0,N(INDEX('CURVA PREVISION'!$A$1:$KZ$3000,$C21,10+3*MIN(BN$3,$D$2-1)))))</f>
        <v>100</v>
      </c>
      <c r="BO21" s="132" t="n">
        <f aca="false">IF(OR($C21="",$B$2="",$D$2=0),0,IF(BO$3&lt;0,0,N(INDEX('CURVA PREVISION'!$A$1:$KZ$3000,$C21,10+3*MIN(BO$3,$D$2-1)))))</f>
        <v>100</v>
      </c>
      <c r="BP21" s="132" t="n">
        <f aca="false">IF(OR($C21="",$B$2="",$D$2=0),0,IF(BP$3&lt;0,0,N(INDEX('CURVA PREVISION'!$A$1:$KZ$3000,$C21,10+3*MIN(BP$3,$D$2-1)))))</f>
        <v>100</v>
      </c>
      <c r="BQ21" s="132" t="n">
        <f aca="false">IF(OR($C21="",$B$2="",$D$2=0),0,IF(BQ$3&lt;0,0,N(INDEX('CURVA PREVISION'!$A$1:$KZ$3000,$C21,10+3*MIN(BQ$3,$D$2-1)))))</f>
        <v>100</v>
      </c>
      <c r="BR21" s="132" t="n">
        <f aca="false">IF(OR($C21="",$B$2="",$D$2=0),0,IF(BR$3&lt;0,0,N(INDEX('CURVA PREVISION'!$A$1:$KZ$3000,$C21,10+3*MIN(BR$3,$D$2-1)))))</f>
        <v>100</v>
      </c>
      <c r="BS21" s="132" t="n">
        <f aca="false">IF(OR($C21="",$B$2="",$D$2=0),0,IF(BS$3&lt;0,0,N(INDEX('CURVA PREVISION'!$A$1:$KZ$3000,$C21,10+3*MIN(BS$3,$D$2-1)))))</f>
        <v>100</v>
      </c>
      <c r="BT21" s="132" t="n">
        <f aca="false">IF(OR($C21="",$B$2="",$D$2=0),0,IF(BT$3&lt;0,0,N(INDEX('CURVA PREVISION'!$A$1:$KZ$3000,$C21,10+3*MIN(BT$3,$D$2-1)))))</f>
        <v>100</v>
      </c>
      <c r="BU21" s="132" t="n">
        <f aca="false">IF(OR($C21="",$B$2="",$D$2=0),0,IF(BU$3&lt;0,0,N(INDEX('CURVA PREVISION'!$A$1:$KZ$3000,$C21,10+3*MIN(BU$3,$D$2-1)))))</f>
        <v>100</v>
      </c>
      <c r="BV21" s="132" t="n">
        <f aca="false">IF(OR($C21="",$B$2="",$D$2=0),0,IF(BV$3&lt;0,0,N(INDEX('CURVA PREVISION'!$A$1:$KZ$3000,$C21,10+3*MIN(BV$3,$D$2-1)))))</f>
        <v>100</v>
      </c>
      <c r="BW21" s="132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19</v>
      </c>
      <c r="B22" s="57" t="str">
        <f aca="false">'VALOR POR PL'!D28</f>
        <v>ALVENARIA</v>
      </c>
      <c r="C22" s="64" t="n">
        <f aca="false">IFERROR(MATCH(A22,'CURVA PREVISION'!$B$1:$B$3000,0),"")</f>
        <v>383</v>
      </c>
      <c r="D22" s="132" t="n">
        <f aca="false">IF(OR($C22="",$B$2="",$D$2=0),0,IF(D$3&lt;0,0,N(INDEX('CURVA PREVISION'!$A$1:$KZ$3000,$C22,10+3*MIN(D$3,$D$2-1)))))</f>
        <v>0</v>
      </c>
      <c r="E22" s="132" t="n">
        <f aca="false">IF(OR($C22="",$B$2="",$D$2=0),0,IF(E$3&lt;0,0,N(INDEX('CURVA PREVISION'!$A$1:$KZ$3000,$C22,10+3*MIN(E$3,$D$2-1)))))</f>
        <v>0</v>
      </c>
      <c r="F22" s="132" t="n">
        <f aca="false">IF(OR($C22="",$B$2="",$D$2=0),0,IF(F$3&lt;0,0,N(INDEX('CURVA PREVISION'!$A$1:$KZ$3000,$C22,10+3*MIN(F$3,$D$2-1)))))</f>
        <v>0</v>
      </c>
      <c r="G22" s="132" t="n">
        <f aca="false">IF(OR($C22="",$B$2="",$D$2=0),0,IF(G$3&lt;0,0,N(INDEX('CURVA PREVISION'!$A$1:$KZ$3000,$C22,10+3*MIN(G$3,$D$2-1)))))</f>
        <v>0</v>
      </c>
      <c r="H22" s="132" t="n">
        <f aca="false">IF(OR($C22="",$B$2="",$D$2=0),0,IF(H$3&lt;0,0,N(INDEX('CURVA PREVISION'!$A$1:$KZ$3000,$C22,10+3*MIN(H$3,$D$2-1)))))</f>
        <v>0</v>
      </c>
      <c r="I22" s="132" t="n">
        <f aca="false">IF(OR($C22="",$B$2="",$D$2=0),0,IF(I$3&lt;0,0,N(INDEX('CURVA PREVISION'!$A$1:$KZ$3000,$C22,10+3*MIN(I$3,$D$2-1)))))</f>
        <v>0</v>
      </c>
      <c r="J22" s="132" t="n">
        <f aca="false">IF(OR($C22="",$B$2="",$D$2=0),0,IF(J$3&lt;0,0,N(INDEX('CURVA PREVISION'!$A$1:$KZ$3000,$C22,10+3*MIN(J$3,$D$2-1)))))</f>
        <v>0</v>
      </c>
      <c r="K22" s="132" t="n">
        <f aca="false">IF(OR($C22="",$B$2="",$D$2=0),0,IF(K$3&lt;0,0,N(INDEX('CURVA PREVISION'!$A$1:$KZ$3000,$C22,10+3*MIN(K$3,$D$2-1)))))</f>
        <v>0</v>
      </c>
      <c r="L22" s="132" t="n">
        <f aca="false">IF(OR($C22="",$B$2="",$D$2=0),0,IF(L$3&lt;0,0,N(INDEX('CURVA PREVISION'!$A$1:$KZ$3000,$C22,10+3*MIN(L$3,$D$2-1)))))</f>
        <v>0</v>
      </c>
      <c r="M22" s="132" t="n">
        <f aca="false">IF(OR($C22="",$B$2="",$D$2=0),0,IF(M$3&lt;0,0,N(INDEX('CURVA PREVISION'!$A$1:$KZ$3000,$C22,10+3*MIN(M$3,$D$2-1)))))</f>
        <v>0</v>
      </c>
      <c r="N22" s="132" t="n">
        <f aca="false">IF(OR($C22="",$B$2="",$D$2=0),0,IF(N$3&lt;0,0,N(INDEX('CURVA PREVISION'!$A$1:$KZ$3000,$C22,10+3*MIN(N$3,$D$2-1)))))</f>
        <v>0</v>
      </c>
      <c r="O22" s="132" t="n">
        <f aca="false">IF(OR($C22="",$B$2="",$D$2=0),0,IF(O$3&lt;0,0,N(INDEX('CURVA PREVISION'!$A$1:$KZ$3000,$C22,10+3*MIN(O$3,$D$2-1)))))</f>
        <v>0</v>
      </c>
      <c r="P22" s="132" t="n">
        <f aca="false">IF(OR($C22="",$B$2="",$D$2=0),0,IF(P$3&lt;0,0,N(INDEX('CURVA PREVISION'!$A$1:$KZ$3000,$C22,10+3*MIN(P$3,$D$2-1)))))</f>
        <v>0</v>
      </c>
      <c r="Q22" s="132" t="n">
        <f aca="false">IF(OR($C22="",$B$2="",$D$2=0),0,IF(Q$3&lt;0,0,N(INDEX('CURVA PREVISION'!$A$1:$KZ$3000,$C22,10+3*MIN(Q$3,$D$2-1)))))</f>
        <v>0</v>
      </c>
      <c r="R22" s="132" t="n">
        <f aca="false">IF(OR($C22="",$B$2="",$D$2=0),0,IF(R$3&lt;0,0,N(INDEX('CURVA PREVISION'!$A$1:$KZ$3000,$C22,10+3*MIN(R$3,$D$2-1)))))</f>
        <v>0</v>
      </c>
      <c r="S22" s="132" t="n">
        <f aca="false">IF(OR($C22="",$B$2="",$D$2=0),0,IF(S$3&lt;0,0,N(INDEX('CURVA PREVISION'!$A$1:$KZ$3000,$C22,10+3*MIN(S$3,$D$2-1)))))</f>
        <v>1.09</v>
      </c>
      <c r="T22" s="132" t="n">
        <f aca="false">IF(OR($C22="",$B$2="",$D$2=0),0,IF(T$3&lt;0,0,N(INDEX('CURVA PREVISION'!$A$1:$KZ$3000,$C22,10+3*MIN(T$3,$D$2-1)))))</f>
        <v>3.42</v>
      </c>
      <c r="U22" s="132" t="n">
        <f aca="false">IF(OR($C22="",$B$2="",$D$2=0),0,IF(U$3&lt;0,0,N(INDEX('CURVA PREVISION'!$A$1:$KZ$3000,$C22,10+3*MIN(U$3,$D$2-1)))))</f>
        <v>7.16</v>
      </c>
      <c r="V22" s="132" t="n">
        <f aca="false">IF(OR($C22="",$B$2="",$D$2=0),0,IF(V$3&lt;0,0,N(INDEX('CURVA PREVISION'!$A$1:$KZ$3000,$C22,10+3*MIN(V$3,$D$2-1)))))</f>
        <v>11.41</v>
      </c>
      <c r="W22" s="132" t="n">
        <f aca="false">IF(OR($C22="",$B$2="",$D$2=0),0,IF(W$3&lt;0,0,N(INDEX('CURVA PREVISION'!$A$1:$KZ$3000,$C22,10+3*MIN(W$3,$D$2-1)))))</f>
        <v>21.2</v>
      </c>
      <c r="X22" s="132" t="n">
        <f aca="false">IF(OR($C22="",$B$2="",$D$2=0),0,IF(X$3&lt;0,0,N(INDEX('CURVA PREVISION'!$A$1:$KZ$3000,$C22,10+3*MIN(X$3,$D$2-1)))))</f>
        <v>31.17</v>
      </c>
      <c r="Y22" s="132" t="n">
        <f aca="false">IF(OR($C22="",$B$2="",$D$2=0),0,IF(Y$3&lt;0,0,N(INDEX('CURVA PREVISION'!$A$1:$KZ$3000,$C22,10+3*MIN(Y$3,$D$2-1)))))</f>
        <v>37.65</v>
      </c>
      <c r="Z22" s="132" t="n">
        <f aca="false">IF(OR($C22="",$B$2="",$D$2=0),0,IF(Z$3&lt;0,0,N(INDEX('CURVA PREVISION'!$A$1:$KZ$3000,$C22,10+3*MIN(Z$3,$D$2-1)))))</f>
        <v>38.83</v>
      </c>
      <c r="AA22" s="132" t="n">
        <f aca="false">IF(OR($C22="",$B$2="",$D$2=0),0,IF(AA$3&lt;0,0,N(INDEX('CURVA PREVISION'!$A$1:$KZ$3000,$C22,10+3*MIN(AA$3,$D$2-1)))))</f>
        <v>42.2</v>
      </c>
      <c r="AB22" s="132" t="n">
        <f aca="false">IF(OR($C22="",$B$2="",$D$2=0),0,IF(AB$3&lt;0,0,N(INDEX('CURVA PREVISION'!$A$1:$KZ$3000,$C22,10+3*MIN(AB$3,$D$2-1)))))</f>
        <v>44.94</v>
      </c>
      <c r="AC22" s="132" t="n">
        <f aca="false">IF(OR($C22="",$B$2="",$D$2=0),0,IF(AC$3&lt;0,0,N(INDEX('CURVA PREVISION'!$A$1:$KZ$3000,$C22,10+3*MIN(AC$3,$D$2-1)))))</f>
        <v>51.43</v>
      </c>
      <c r="AD22" s="132" t="n">
        <f aca="false">IF(OR($C22="",$B$2="",$D$2=0),0,IF(AD$3&lt;0,0,N(INDEX('CURVA PREVISION'!$A$1:$KZ$3000,$C22,10+3*MIN(AD$3,$D$2-1)))))</f>
        <v>57.84</v>
      </c>
      <c r="AE22" s="132" t="n">
        <f aca="false">IF(OR($C22="",$B$2="",$D$2=0),0,IF(AE$3&lt;0,0,N(INDEX('CURVA PREVISION'!$A$1:$KZ$3000,$C22,10+3*MIN(AE$3,$D$2-1)))))</f>
        <v>66.3</v>
      </c>
      <c r="AF22" s="132" t="n">
        <f aca="false">IF(OR($C22="",$B$2="",$D$2=0),0,IF(AF$3&lt;0,0,N(INDEX('CURVA PREVISION'!$A$1:$KZ$3000,$C22,10+3*MIN(AF$3,$D$2-1)))))</f>
        <v>74.34</v>
      </c>
      <c r="AG22" s="132" t="n">
        <f aca="false">IF(OR($C22="",$B$2="",$D$2=0),0,IF(AG$3&lt;0,0,N(INDEX('CURVA PREVISION'!$A$1:$KZ$3000,$C22,10+3*MIN(AG$3,$D$2-1)))))</f>
        <v>81.39</v>
      </c>
      <c r="AH22" s="132" t="n">
        <f aca="false">IF(OR($C22="",$B$2="",$D$2=0),0,IF(AH$3&lt;0,0,N(INDEX('CURVA PREVISION'!$A$1:$KZ$3000,$C22,10+3*MIN(AH$3,$D$2-1)))))</f>
        <v>88.77</v>
      </c>
      <c r="AI22" s="132" t="n">
        <f aca="false">IF(OR($C22="",$B$2="",$D$2=0),0,IF(AI$3&lt;0,0,N(INDEX('CURVA PREVISION'!$A$1:$KZ$3000,$C22,10+3*MIN(AI$3,$D$2-1)))))</f>
        <v>93.1</v>
      </c>
      <c r="AJ22" s="132" t="n">
        <f aca="false">IF(OR($C22="",$B$2="",$D$2=0),0,IF(AJ$3&lt;0,0,N(INDEX('CURVA PREVISION'!$A$1:$KZ$3000,$C22,10+3*MIN(AJ$3,$D$2-1)))))</f>
        <v>94.56</v>
      </c>
      <c r="AK22" s="132" t="n">
        <f aca="false">IF(OR($C22="",$B$2="",$D$2=0),0,IF(AK$3&lt;0,0,N(INDEX('CURVA PREVISION'!$A$1:$KZ$3000,$C22,10+3*MIN(AK$3,$D$2-1)))))</f>
        <v>95.08</v>
      </c>
      <c r="AL22" s="132" t="n">
        <f aca="false">IF(OR($C22="",$B$2="",$D$2=0),0,IF(AL$3&lt;0,0,N(INDEX('CURVA PREVISION'!$A$1:$KZ$3000,$C22,10+3*MIN(AL$3,$D$2-1)))))</f>
        <v>95.28</v>
      </c>
      <c r="AM22" s="132" t="n">
        <f aca="false">IF(OR($C22="",$B$2="",$D$2=0),0,IF(AM$3&lt;0,0,N(INDEX('CURVA PREVISION'!$A$1:$KZ$3000,$C22,10+3*MIN(AM$3,$D$2-1)))))</f>
        <v>95.56</v>
      </c>
      <c r="AN22" s="132" t="n">
        <f aca="false">IF(OR($C22="",$B$2="",$D$2=0),0,IF(AN$3&lt;0,0,N(INDEX('CURVA PREVISION'!$A$1:$KZ$3000,$C22,10+3*MIN(AN$3,$D$2-1)))))</f>
        <v>95.71</v>
      </c>
      <c r="AO22" s="132" t="n">
        <f aca="false">IF(OR($C22="",$B$2="",$D$2=0),0,IF(AO$3&lt;0,0,N(INDEX('CURVA PREVISION'!$A$1:$KZ$3000,$C22,10+3*MIN(AO$3,$D$2-1)))))</f>
        <v>95.89</v>
      </c>
      <c r="AP22" s="132" t="n">
        <f aca="false">IF(OR($C22="",$B$2="",$D$2=0),0,IF(AP$3&lt;0,0,N(INDEX('CURVA PREVISION'!$A$1:$KZ$3000,$C22,10+3*MIN(AP$3,$D$2-1)))))</f>
        <v>98.36</v>
      </c>
      <c r="AQ22" s="132" t="n">
        <f aca="false">IF(OR($C22="",$B$2="",$D$2=0),0,IF(AQ$3&lt;0,0,N(INDEX('CURVA PREVISION'!$A$1:$KZ$3000,$C22,10+3*MIN(AQ$3,$D$2-1)))))</f>
        <v>100</v>
      </c>
      <c r="AR22" s="132" t="n">
        <f aca="false">IF(OR($C22="",$B$2="",$D$2=0),0,IF(AR$3&lt;0,0,N(INDEX('CURVA PREVISION'!$A$1:$KZ$3000,$C22,10+3*MIN(AR$3,$D$2-1)))))</f>
        <v>100</v>
      </c>
      <c r="AS22" s="132" t="n">
        <f aca="false">IF(OR($C22="",$B$2="",$D$2=0),0,IF(AS$3&lt;0,0,N(INDEX('CURVA PREVISION'!$A$1:$KZ$3000,$C22,10+3*MIN(AS$3,$D$2-1)))))</f>
        <v>100</v>
      </c>
      <c r="AT22" s="132" t="n">
        <f aca="false">IF(OR($C22="",$B$2="",$D$2=0),0,IF(AT$3&lt;0,0,N(INDEX('CURVA PREVISION'!$A$1:$KZ$3000,$C22,10+3*MIN(AT$3,$D$2-1)))))</f>
        <v>100</v>
      </c>
      <c r="AU22" s="132" t="n">
        <f aca="false">IF(OR($C22="",$B$2="",$D$2=0),0,IF(AU$3&lt;0,0,N(INDEX('CURVA PREVISION'!$A$1:$KZ$3000,$C22,10+3*MIN(AU$3,$D$2-1)))))</f>
        <v>100</v>
      </c>
      <c r="AV22" s="132" t="n">
        <f aca="false">IF(OR($C22="",$B$2="",$D$2=0),0,IF(AV$3&lt;0,0,N(INDEX('CURVA PREVISION'!$A$1:$KZ$3000,$C22,10+3*MIN(AV$3,$D$2-1)))))</f>
        <v>100</v>
      </c>
      <c r="AW22" s="132" t="n">
        <f aca="false">IF(OR($C22="",$B$2="",$D$2=0),0,IF(AW$3&lt;0,0,N(INDEX('CURVA PREVISION'!$A$1:$KZ$3000,$C22,10+3*MIN(AW$3,$D$2-1)))))</f>
        <v>100</v>
      </c>
      <c r="AX22" s="132" t="n">
        <f aca="false">IF(OR($C22="",$B$2="",$D$2=0),0,IF(AX$3&lt;0,0,N(INDEX('CURVA PREVISION'!$A$1:$KZ$3000,$C22,10+3*MIN(AX$3,$D$2-1)))))</f>
        <v>100</v>
      </c>
      <c r="AY22" s="132" t="n">
        <f aca="false">IF(OR($C22="",$B$2="",$D$2=0),0,IF(AY$3&lt;0,0,N(INDEX('CURVA PREVISION'!$A$1:$KZ$3000,$C22,10+3*MIN(AY$3,$D$2-1)))))</f>
        <v>100</v>
      </c>
      <c r="AZ22" s="132" t="n">
        <f aca="false">IF(OR($C22="",$B$2="",$D$2=0),0,IF(AZ$3&lt;0,0,N(INDEX('CURVA PREVISION'!$A$1:$KZ$3000,$C22,10+3*MIN(AZ$3,$D$2-1)))))</f>
        <v>100</v>
      </c>
      <c r="BA22" s="132" t="n">
        <f aca="false">IF(OR($C22="",$B$2="",$D$2=0),0,IF(BA$3&lt;0,0,N(INDEX('CURVA PREVISION'!$A$1:$KZ$3000,$C22,10+3*MIN(BA$3,$D$2-1)))))</f>
        <v>100</v>
      </c>
      <c r="BB22" s="132" t="n">
        <f aca="false">IF(OR($C22="",$B$2="",$D$2=0),0,IF(BB$3&lt;0,0,N(INDEX('CURVA PREVISION'!$A$1:$KZ$3000,$C22,10+3*MIN(BB$3,$D$2-1)))))</f>
        <v>100</v>
      </c>
      <c r="BC22" s="132" t="n">
        <f aca="false">IF(OR($C22="",$B$2="",$D$2=0),0,IF(BC$3&lt;0,0,N(INDEX('CURVA PREVISION'!$A$1:$KZ$3000,$C22,10+3*MIN(BC$3,$D$2-1)))))</f>
        <v>100</v>
      </c>
      <c r="BD22" s="132" t="n">
        <f aca="false">IF(OR($C22="",$B$2="",$D$2=0),0,IF(BD$3&lt;0,0,N(INDEX('CURVA PREVISION'!$A$1:$KZ$3000,$C22,10+3*MIN(BD$3,$D$2-1)))))</f>
        <v>100</v>
      </c>
      <c r="BE22" s="132" t="n">
        <f aca="false">IF(OR($C22="",$B$2="",$D$2=0),0,IF(BE$3&lt;0,0,N(INDEX('CURVA PREVISION'!$A$1:$KZ$3000,$C22,10+3*MIN(BE$3,$D$2-1)))))</f>
        <v>100</v>
      </c>
      <c r="BF22" s="132" t="n">
        <f aca="false">IF(OR($C22="",$B$2="",$D$2=0),0,IF(BF$3&lt;0,0,N(INDEX('CURVA PREVISION'!$A$1:$KZ$3000,$C22,10+3*MIN(BF$3,$D$2-1)))))</f>
        <v>100</v>
      </c>
      <c r="BG22" s="132" t="n">
        <f aca="false">IF(OR($C22="",$B$2="",$D$2=0),0,IF(BG$3&lt;0,0,N(INDEX('CURVA PREVISION'!$A$1:$KZ$3000,$C22,10+3*MIN(BG$3,$D$2-1)))))</f>
        <v>100</v>
      </c>
      <c r="BH22" s="132" t="n">
        <f aca="false">IF(OR($C22="",$B$2="",$D$2=0),0,IF(BH$3&lt;0,0,N(INDEX('CURVA PREVISION'!$A$1:$KZ$3000,$C22,10+3*MIN(BH$3,$D$2-1)))))</f>
        <v>100</v>
      </c>
      <c r="BI22" s="132" t="n">
        <f aca="false">IF(OR($C22="",$B$2="",$D$2=0),0,IF(BI$3&lt;0,0,N(INDEX('CURVA PREVISION'!$A$1:$KZ$3000,$C22,10+3*MIN(BI$3,$D$2-1)))))</f>
        <v>100</v>
      </c>
      <c r="BJ22" s="132" t="n">
        <f aca="false">IF(OR($C22="",$B$2="",$D$2=0),0,IF(BJ$3&lt;0,0,N(INDEX('CURVA PREVISION'!$A$1:$KZ$3000,$C22,10+3*MIN(BJ$3,$D$2-1)))))</f>
        <v>100</v>
      </c>
      <c r="BK22" s="132" t="n">
        <f aca="false">IF(OR($C22="",$B$2="",$D$2=0),0,IF(BK$3&lt;0,0,N(INDEX('CURVA PREVISION'!$A$1:$KZ$3000,$C22,10+3*MIN(BK$3,$D$2-1)))))</f>
        <v>100</v>
      </c>
      <c r="BL22" s="132" t="n">
        <f aca="false">IF(OR($C22="",$B$2="",$D$2=0),0,IF(BL$3&lt;0,0,N(INDEX('CURVA PREVISION'!$A$1:$KZ$3000,$C22,10+3*MIN(BL$3,$D$2-1)))))</f>
        <v>100</v>
      </c>
      <c r="BM22" s="132" t="n">
        <f aca="false">IF(OR($C22="",$B$2="",$D$2=0),0,IF(BM$3&lt;0,0,N(INDEX('CURVA PREVISION'!$A$1:$KZ$3000,$C22,10+3*MIN(BM$3,$D$2-1)))))</f>
        <v>100</v>
      </c>
      <c r="BN22" s="132" t="n">
        <f aca="false">IF(OR($C22="",$B$2="",$D$2=0),0,IF(BN$3&lt;0,0,N(INDEX('CURVA PREVISION'!$A$1:$KZ$3000,$C22,10+3*MIN(BN$3,$D$2-1)))))</f>
        <v>100</v>
      </c>
      <c r="BO22" s="132" t="n">
        <f aca="false">IF(OR($C22="",$B$2="",$D$2=0),0,IF(BO$3&lt;0,0,N(INDEX('CURVA PREVISION'!$A$1:$KZ$3000,$C22,10+3*MIN(BO$3,$D$2-1)))))</f>
        <v>100</v>
      </c>
      <c r="BP22" s="132" t="n">
        <f aca="false">IF(OR($C22="",$B$2="",$D$2=0),0,IF(BP$3&lt;0,0,N(INDEX('CURVA PREVISION'!$A$1:$KZ$3000,$C22,10+3*MIN(BP$3,$D$2-1)))))</f>
        <v>100</v>
      </c>
      <c r="BQ22" s="132" t="n">
        <f aca="false">IF(OR($C22="",$B$2="",$D$2=0),0,IF(BQ$3&lt;0,0,N(INDEX('CURVA PREVISION'!$A$1:$KZ$3000,$C22,10+3*MIN(BQ$3,$D$2-1)))))</f>
        <v>100</v>
      </c>
      <c r="BR22" s="132" t="n">
        <f aca="false">IF(OR($C22="",$B$2="",$D$2=0),0,IF(BR$3&lt;0,0,N(INDEX('CURVA PREVISION'!$A$1:$KZ$3000,$C22,10+3*MIN(BR$3,$D$2-1)))))</f>
        <v>100</v>
      </c>
      <c r="BS22" s="132" t="n">
        <f aca="false">IF(OR($C22="",$B$2="",$D$2=0),0,IF(BS$3&lt;0,0,N(INDEX('CURVA PREVISION'!$A$1:$KZ$3000,$C22,10+3*MIN(BS$3,$D$2-1)))))</f>
        <v>100</v>
      </c>
      <c r="BT22" s="132" t="n">
        <f aca="false">IF(OR($C22="",$B$2="",$D$2=0),0,IF(BT$3&lt;0,0,N(INDEX('CURVA PREVISION'!$A$1:$KZ$3000,$C22,10+3*MIN(BT$3,$D$2-1)))))</f>
        <v>100</v>
      </c>
      <c r="BU22" s="132" t="n">
        <f aca="false">IF(OR($C22="",$B$2="",$D$2=0),0,IF(BU$3&lt;0,0,N(INDEX('CURVA PREVISION'!$A$1:$KZ$3000,$C22,10+3*MIN(BU$3,$D$2-1)))))</f>
        <v>100</v>
      </c>
      <c r="BV22" s="132" t="n">
        <f aca="false">IF(OR($C22="",$B$2="",$D$2=0),0,IF(BV$3&lt;0,0,N(INDEX('CURVA PREVISION'!$A$1:$KZ$3000,$C22,10+3*MIN(BV$3,$D$2-1)))))</f>
        <v>100</v>
      </c>
      <c r="BW22" s="132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20</v>
      </c>
      <c r="B23" s="57" t="str">
        <f aca="false">'VALOR POR PL'!D29</f>
        <v>IMPERMEABILIZAÇÃO</v>
      </c>
      <c r="C23" s="64" t="n">
        <f aca="false">IFERROR(MATCH(A23,'CURVA PREVISION'!$B$1:$B$3000,0),"")</f>
        <v>413</v>
      </c>
      <c r="D23" s="132" t="n">
        <f aca="false">IF(OR($C23="",$B$2="",$D$2=0),0,IF(D$3&lt;0,0,N(INDEX('CURVA PREVISION'!$A$1:$KZ$3000,$C23,10+3*MIN(D$3,$D$2-1)))))</f>
        <v>0</v>
      </c>
      <c r="E23" s="132" t="n">
        <f aca="false">IF(OR($C23="",$B$2="",$D$2=0),0,IF(E$3&lt;0,0,N(INDEX('CURVA PREVISION'!$A$1:$KZ$3000,$C23,10+3*MIN(E$3,$D$2-1)))))</f>
        <v>0</v>
      </c>
      <c r="F23" s="132" t="n">
        <f aca="false">IF(OR($C23="",$B$2="",$D$2=0),0,IF(F$3&lt;0,0,N(INDEX('CURVA PREVISION'!$A$1:$KZ$3000,$C23,10+3*MIN(F$3,$D$2-1)))))</f>
        <v>0</v>
      </c>
      <c r="G23" s="132" t="n">
        <f aca="false">IF(OR($C23="",$B$2="",$D$2=0),0,IF(G$3&lt;0,0,N(INDEX('CURVA PREVISION'!$A$1:$KZ$3000,$C23,10+3*MIN(G$3,$D$2-1)))))</f>
        <v>0</v>
      </c>
      <c r="H23" s="132" t="n">
        <f aca="false">IF(OR($C23="",$B$2="",$D$2=0),0,IF(H$3&lt;0,0,N(INDEX('CURVA PREVISION'!$A$1:$KZ$3000,$C23,10+3*MIN(H$3,$D$2-1)))))</f>
        <v>0</v>
      </c>
      <c r="I23" s="132" t="n">
        <f aca="false">IF(OR($C23="",$B$2="",$D$2=0),0,IF(I$3&lt;0,0,N(INDEX('CURVA PREVISION'!$A$1:$KZ$3000,$C23,10+3*MIN(I$3,$D$2-1)))))</f>
        <v>0</v>
      </c>
      <c r="J23" s="132" t="n">
        <f aca="false">IF(OR($C23="",$B$2="",$D$2=0),0,IF(J$3&lt;0,0,N(INDEX('CURVA PREVISION'!$A$1:$KZ$3000,$C23,10+3*MIN(J$3,$D$2-1)))))</f>
        <v>0</v>
      </c>
      <c r="K23" s="132" t="n">
        <f aca="false">IF(OR($C23="",$B$2="",$D$2=0),0,IF(K$3&lt;0,0,N(INDEX('CURVA PREVISION'!$A$1:$KZ$3000,$C23,10+3*MIN(K$3,$D$2-1)))))</f>
        <v>0</v>
      </c>
      <c r="L23" s="132" t="n">
        <f aca="false">IF(OR($C23="",$B$2="",$D$2=0),0,IF(L$3&lt;0,0,N(INDEX('CURVA PREVISION'!$A$1:$KZ$3000,$C23,10+3*MIN(L$3,$D$2-1)))))</f>
        <v>0</v>
      </c>
      <c r="M23" s="132" t="n">
        <f aca="false">IF(OR($C23="",$B$2="",$D$2=0),0,IF(M$3&lt;0,0,N(INDEX('CURVA PREVISION'!$A$1:$KZ$3000,$C23,10+3*MIN(M$3,$D$2-1)))))</f>
        <v>0</v>
      </c>
      <c r="N23" s="132" t="n">
        <f aca="false">IF(OR($C23="",$B$2="",$D$2=0),0,IF(N$3&lt;0,0,N(INDEX('CURVA PREVISION'!$A$1:$KZ$3000,$C23,10+3*MIN(N$3,$D$2-1)))))</f>
        <v>0</v>
      </c>
      <c r="O23" s="132" t="n">
        <f aca="false">IF(OR($C23="",$B$2="",$D$2=0),0,IF(O$3&lt;0,0,N(INDEX('CURVA PREVISION'!$A$1:$KZ$3000,$C23,10+3*MIN(O$3,$D$2-1)))))</f>
        <v>0</v>
      </c>
      <c r="P23" s="132" t="n">
        <f aca="false">IF(OR($C23="",$B$2="",$D$2=0),0,IF(P$3&lt;0,0,N(INDEX('CURVA PREVISION'!$A$1:$KZ$3000,$C23,10+3*MIN(P$3,$D$2-1)))))</f>
        <v>0</v>
      </c>
      <c r="Q23" s="132" t="n">
        <f aca="false">IF(OR($C23="",$B$2="",$D$2=0),0,IF(Q$3&lt;0,0,N(INDEX('CURVA PREVISION'!$A$1:$KZ$3000,$C23,10+3*MIN(Q$3,$D$2-1)))))</f>
        <v>0</v>
      </c>
      <c r="R23" s="132" t="n">
        <f aca="false">IF(OR($C23="",$B$2="",$D$2=0),0,IF(R$3&lt;0,0,N(INDEX('CURVA PREVISION'!$A$1:$KZ$3000,$C23,10+3*MIN(R$3,$D$2-1)))))</f>
        <v>0</v>
      </c>
      <c r="S23" s="132" t="n">
        <f aca="false">IF(OR($C23="",$B$2="",$D$2=0),0,IF(S$3&lt;0,0,N(INDEX('CURVA PREVISION'!$A$1:$KZ$3000,$C23,10+3*MIN(S$3,$D$2-1)))))</f>
        <v>0</v>
      </c>
      <c r="T23" s="132" t="n">
        <f aca="false">IF(OR($C23="",$B$2="",$D$2=0),0,IF(T$3&lt;0,0,N(INDEX('CURVA PREVISION'!$A$1:$KZ$3000,$C23,10+3*MIN(T$3,$D$2-1)))))</f>
        <v>0</v>
      </c>
      <c r="U23" s="132" t="n">
        <f aca="false">IF(OR($C23="",$B$2="",$D$2=0),0,IF(U$3&lt;0,0,N(INDEX('CURVA PREVISION'!$A$1:$KZ$3000,$C23,10+3*MIN(U$3,$D$2-1)))))</f>
        <v>0</v>
      </c>
      <c r="V23" s="132" t="n">
        <f aca="false">IF(OR($C23="",$B$2="",$D$2=0),0,IF(V$3&lt;0,0,N(INDEX('CURVA PREVISION'!$A$1:$KZ$3000,$C23,10+3*MIN(V$3,$D$2-1)))))</f>
        <v>0</v>
      </c>
      <c r="W23" s="132" t="n">
        <f aca="false">IF(OR($C23="",$B$2="",$D$2=0),0,IF(W$3&lt;0,0,N(INDEX('CURVA PREVISION'!$A$1:$KZ$3000,$C23,10+3*MIN(W$3,$D$2-1)))))</f>
        <v>0</v>
      </c>
      <c r="X23" s="132" t="n">
        <f aca="false">IF(OR($C23="",$B$2="",$D$2=0),0,IF(X$3&lt;0,0,N(INDEX('CURVA PREVISION'!$A$1:$KZ$3000,$C23,10+3*MIN(X$3,$D$2-1)))))</f>
        <v>0</v>
      </c>
      <c r="Y23" s="132" t="n">
        <f aca="false">IF(OR($C23="",$B$2="",$D$2=0),0,IF(Y$3&lt;0,0,N(INDEX('CURVA PREVISION'!$A$1:$KZ$3000,$C23,10+3*MIN(Y$3,$D$2-1)))))</f>
        <v>0</v>
      </c>
      <c r="Z23" s="132" t="n">
        <f aca="false">IF(OR($C23="",$B$2="",$D$2=0),0,IF(Z$3&lt;0,0,N(INDEX('CURVA PREVISION'!$A$1:$KZ$3000,$C23,10+3*MIN(Z$3,$D$2-1)))))</f>
        <v>0</v>
      </c>
      <c r="AA23" s="132" t="n">
        <f aca="false">IF(OR($C23="",$B$2="",$D$2=0),0,IF(AA$3&lt;0,0,N(INDEX('CURVA PREVISION'!$A$1:$KZ$3000,$C23,10+3*MIN(AA$3,$D$2-1)))))</f>
        <v>1.1</v>
      </c>
      <c r="AB23" s="132" t="n">
        <f aca="false">IF(OR($C23="",$B$2="",$D$2=0),0,IF(AB$3&lt;0,0,N(INDEX('CURVA PREVISION'!$A$1:$KZ$3000,$C23,10+3*MIN(AB$3,$D$2-1)))))</f>
        <v>3.87</v>
      </c>
      <c r="AC23" s="132" t="n">
        <f aca="false">IF(OR($C23="",$B$2="",$D$2=0),0,IF(AC$3&lt;0,0,N(INDEX('CURVA PREVISION'!$A$1:$KZ$3000,$C23,10+3*MIN(AC$3,$D$2-1)))))</f>
        <v>9.2</v>
      </c>
      <c r="AD23" s="132" t="n">
        <f aca="false">IF(OR($C23="",$B$2="",$D$2=0),0,IF(AD$3&lt;0,0,N(INDEX('CURVA PREVISION'!$A$1:$KZ$3000,$C23,10+3*MIN(AD$3,$D$2-1)))))</f>
        <v>15.76</v>
      </c>
      <c r="AE23" s="132" t="n">
        <f aca="false">IF(OR($C23="",$B$2="",$D$2=0),0,IF(AE$3&lt;0,0,N(INDEX('CURVA PREVISION'!$A$1:$KZ$3000,$C23,10+3*MIN(AE$3,$D$2-1)))))</f>
        <v>20.39</v>
      </c>
      <c r="AF23" s="132" t="n">
        <f aca="false">IF(OR($C23="",$B$2="",$D$2=0),0,IF(AF$3&lt;0,0,N(INDEX('CURVA PREVISION'!$A$1:$KZ$3000,$C23,10+3*MIN(AF$3,$D$2-1)))))</f>
        <v>27.71</v>
      </c>
      <c r="AG23" s="132" t="n">
        <f aca="false">IF(OR($C23="",$B$2="",$D$2=0),0,IF(AG$3&lt;0,0,N(INDEX('CURVA PREVISION'!$A$1:$KZ$3000,$C23,10+3*MIN(AG$3,$D$2-1)))))</f>
        <v>37.07</v>
      </c>
      <c r="AH23" s="132" t="n">
        <f aca="false">IF(OR($C23="",$B$2="",$D$2=0),0,IF(AH$3&lt;0,0,N(INDEX('CURVA PREVISION'!$A$1:$KZ$3000,$C23,10+3*MIN(AH$3,$D$2-1)))))</f>
        <v>49.69</v>
      </c>
      <c r="AI23" s="132" t="n">
        <f aca="false">IF(OR($C23="",$B$2="",$D$2=0),0,IF(AI$3&lt;0,0,N(INDEX('CURVA PREVISION'!$A$1:$KZ$3000,$C23,10+3*MIN(AI$3,$D$2-1)))))</f>
        <v>60.59</v>
      </c>
      <c r="AJ23" s="132" t="n">
        <f aca="false">IF(OR($C23="",$B$2="",$D$2=0),0,IF(AJ$3&lt;0,0,N(INDEX('CURVA PREVISION'!$A$1:$KZ$3000,$C23,10+3*MIN(AJ$3,$D$2-1)))))</f>
        <v>65.94</v>
      </c>
      <c r="AK23" s="132" t="n">
        <f aca="false">IF(OR($C23="",$B$2="",$D$2=0),0,IF(AK$3&lt;0,0,N(INDEX('CURVA PREVISION'!$A$1:$KZ$3000,$C23,10+3*MIN(AK$3,$D$2-1)))))</f>
        <v>76.16</v>
      </c>
      <c r="AL23" s="132" t="n">
        <f aca="false">IF(OR($C23="",$B$2="",$D$2=0),0,IF(AL$3&lt;0,0,N(INDEX('CURVA PREVISION'!$A$1:$KZ$3000,$C23,10+3*MIN(AL$3,$D$2-1)))))</f>
        <v>84.46</v>
      </c>
      <c r="AM23" s="132" t="n">
        <f aca="false">IF(OR($C23="",$B$2="",$D$2=0),0,IF(AM$3&lt;0,0,N(INDEX('CURVA PREVISION'!$A$1:$KZ$3000,$C23,10+3*MIN(AM$3,$D$2-1)))))</f>
        <v>90.07</v>
      </c>
      <c r="AN23" s="132" t="n">
        <f aca="false">IF(OR($C23="",$B$2="",$D$2=0),0,IF(AN$3&lt;0,0,N(INDEX('CURVA PREVISION'!$A$1:$KZ$3000,$C23,10+3*MIN(AN$3,$D$2-1)))))</f>
        <v>93.86</v>
      </c>
      <c r="AO23" s="132" t="n">
        <f aca="false">IF(OR($C23="",$B$2="",$D$2=0),0,IF(AO$3&lt;0,0,N(INDEX('CURVA PREVISION'!$A$1:$KZ$3000,$C23,10+3*MIN(AO$3,$D$2-1)))))</f>
        <v>99.44</v>
      </c>
      <c r="AP23" s="132" t="n">
        <f aca="false">IF(OR($C23="",$B$2="",$D$2=0),0,IF(AP$3&lt;0,0,N(INDEX('CURVA PREVISION'!$A$1:$KZ$3000,$C23,10+3*MIN(AP$3,$D$2-1)))))</f>
        <v>100</v>
      </c>
      <c r="AQ23" s="132" t="n">
        <f aca="false">IF(OR($C23="",$B$2="",$D$2=0),0,IF(AQ$3&lt;0,0,N(INDEX('CURVA PREVISION'!$A$1:$KZ$3000,$C23,10+3*MIN(AQ$3,$D$2-1)))))</f>
        <v>100</v>
      </c>
      <c r="AR23" s="132" t="n">
        <f aca="false">IF(OR($C23="",$B$2="",$D$2=0),0,IF(AR$3&lt;0,0,N(INDEX('CURVA PREVISION'!$A$1:$KZ$3000,$C23,10+3*MIN(AR$3,$D$2-1)))))</f>
        <v>100</v>
      </c>
      <c r="AS23" s="132" t="n">
        <f aca="false">IF(OR($C23="",$B$2="",$D$2=0),0,IF(AS$3&lt;0,0,N(INDEX('CURVA PREVISION'!$A$1:$KZ$3000,$C23,10+3*MIN(AS$3,$D$2-1)))))</f>
        <v>100</v>
      </c>
      <c r="AT23" s="132" t="n">
        <f aca="false">IF(OR($C23="",$B$2="",$D$2=0),0,IF(AT$3&lt;0,0,N(INDEX('CURVA PREVISION'!$A$1:$KZ$3000,$C23,10+3*MIN(AT$3,$D$2-1)))))</f>
        <v>100</v>
      </c>
      <c r="AU23" s="132" t="n">
        <f aca="false">IF(OR($C23="",$B$2="",$D$2=0),0,IF(AU$3&lt;0,0,N(INDEX('CURVA PREVISION'!$A$1:$KZ$3000,$C23,10+3*MIN(AU$3,$D$2-1)))))</f>
        <v>100</v>
      </c>
      <c r="AV23" s="132" t="n">
        <f aca="false">IF(OR($C23="",$B$2="",$D$2=0),0,IF(AV$3&lt;0,0,N(INDEX('CURVA PREVISION'!$A$1:$KZ$3000,$C23,10+3*MIN(AV$3,$D$2-1)))))</f>
        <v>100</v>
      </c>
      <c r="AW23" s="132" t="n">
        <f aca="false">IF(OR($C23="",$B$2="",$D$2=0),0,IF(AW$3&lt;0,0,N(INDEX('CURVA PREVISION'!$A$1:$KZ$3000,$C23,10+3*MIN(AW$3,$D$2-1)))))</f>
        <v>100</v>
      </c>
      <c r="AX23" s="132" t="n">
        <f aca="false">IF(OR($C23="",$B$2="",$D$2=0),0,IF(AX$3&lt;0,0,N(INDEX('CURVA PREVISION'!$A$1:$KZ$3000,$C23,10+3*MIN(AX$3,$D$2-1)))))</f>
        <v>100</v>
      </c>
      <c r="AY23" s="132" t="n">
        <f aca="false">IF(OR($C23="",$B$2="",$D$2=0),0,IF(AY$3&lt;0,0,N(INDEX('CURVA PREVISION'!$A$1:$KZ$3000,$C23,10+3*MIN(AY$3,$D$2-1)))))</f>
        <v>100</v>
      </c>
      <c r="AZ23" s="132" t="n">
        <f aca="false">IF(OR($C23="",$B$2="",$D$2=0),0,IF(AZ$3&lt;0,0,N(INDEX('CURVA PREVISION'!$A$1:$KZ$3000,$C23,10+3*MIN(AZ$3,$D$2-1)))))</f>
        <v>100</v>
      </c>
      <c r="BA23" s="132" t="n">
        <f aca="false">IF(OR($C23="",$B$2="",$D$2=0),0,IF(BA$3&lt;0,0,N(INDEX('CURVA PREVISION'!$A$1:$KZ$3000,$C23,10+3*MIN(BA$3,$D$2-1)))))</f>
        <v>100</v>
      </c>
      <c r="BB23" s="132" t="n">
        <f aca="false">IF(OR($C23="",$B$2="",$D$2=0),0,IF(BB$3&lt;0,0,N(INDEX('CURVA PREVISION'!$A$1:$KZ$3000,$C23,10+3*MIN(BB$3,$D$2-1)))))</f>
        <v>100</v>
      </c>
      <c r="BC23" s="132" t="n">
        <f aca="false">IF(OR($C23="",$B$2="",$D$2=0),0,IF(BC$3&lt;0,0,N(INDEX('CURVA PREVISION'!$A$1:$KZ$3000,$C23,10+3*MIN(BC$3,$D$2-1)))))</f>
        <v>100</v>
      </c>
      <c r="BD23" s="132" t="n">
        <f aca="false">IF(OR($C23="",$B$2="",$D$2=0),0,IF(BD$3&lt;0,0,N(INDEX('CURVA PREVISION'!$A$1:$KZ$3000,$C23,10+3*MIN(BD$3,$D$2-1)))))</f>
        <v>100</v>
      </c>
      <c r="BE23" s="132" t="n">
        <f aca="false">IF(OR($C23="",$B$2="",$D$2=0),0,IF(BE$3&lt;0,0,N(INDEX('CURVA PREVISION'!$A$1:$KZ$3000,$C23,10+3*MIN(BE$3,$D$2-1)))))</f>
        <v>100</v>
      </c>
      <c r="BF23" s="132" t="n">
        <f aca="false">IF(OR($C23="",$B$2="",$D$2=0),0,IF(BF$3&lt;0,0,N(INDEX('CURVA PREVISION'!$A$1:$KZ$3000,$C23,10+3*MIN(BF$3,$D$2-1)))))</f>
        <v>100</v>
      </c>
      <c r="BG23" s="132" t="n">
        <f aca="false">IF(OR($C23="",$B$2="",$D$2=0),0,IF(BG$3&lt;0,0,N(INDEX('CURVA PREVISION'!$A$1:$KZ$3000,$C23,10+3*MIN(BG$3,$D$2-1)))))</f>
        <v>100</v>
      </c>
      <c r="BH23" s="132" t="n">
        <f aca="false">IF(OR($C23="",$B$2="",$D$2=0),0,IF(BH$3&lt;0,0,N(INDEX('CURVA PREVISION'!$A$1:$KZ$3000,$C23,10+3*MIN(BH$3,$D$2-1)))))</f>
        <v>100</v>
      </c>
      <c r="BI23" s="132" t="n">
        <f aca="false">IF(OR($C23="",$B$2="",$D$2=0),0,IF(BI$3&lt;0,0,N(INDEX('CURVA PREVISION'!$A$1:$KZ$3000,$C23,10+3*MIN(BI$3,$D$2-1)))))</f>
        <v>100</v>
      </c>
      <c r="BJ23" s="132" t="n">
        <f aca="false">IF(OR($C23="",$B$2="",$D$2=0),0,IF(BJ$3&lt;0,0,N(INDEX('CURVA PREVISION'!$A$1:$KZ$3000,$C23,10+3*MIN(BJ$3,$D$2-1)))))</f>
        <v>100</v>
      </c>
      <c r="BK23" s="132" t="n">
        <f aca="false">IF(OR($C23="",$B$2="",$D$2=0),0,IF(BK$3&lt;0,0,N(INDEX('CURVA PREVISION'!$A$1:$KZ$3000,$C23,10+3*MIN(BK$3,$D$2-1)))))</f>
        <v>100</v>
      </c>
      <c r="BL23" s="132" t="n">
        <f aca="false">IF(OR($C23="",$B$2="",$D$2=0),0,IF(BL$3&lt;0,0,N(INDEX('CURVA PREVISION'!$A$1:$KZ$3000,$C23,10+3*MIN(BL$3,$D$2-1)))))</f>
        <v>100</v>
      </c>
      <c r="BM23" s="132" t="n">
        <f aca="false">IF(OR($C23="",$B$2="",$D$2=0),0,IF(BM$3&lt;0,0,N(INDEX('CURVA PREVISION'!$A$1:$KZ$3000,$C23,10+3*MIN(BM$3,$D$2-1)))))</f>
        <v>100</v>
      </c>
      <c r="BN23" s="132" t="n">
        <f aca="false">IF(OR($C23="",$B$2="",$D$2=0),0,IF(BN$3&lt;0,0,N(INDEX('CURVA PREVISION'!$A$1:$KZ$3000,$C23,10+3*MIN(BN$3,$D$2-1)))))</f>
        <v>100</v>
      </c>
      <c r="BO23" s="132" t="n">
        <f aca="false">IF(OR($C23="",$B$2="",$D$2=0),0,IF(BO$3&lt;0,0,N(INDEX('CURVA PREVISION'!$A$1:$KZ$3000,$C23,10+3*MIN(BO$3,$D$2-1)))))</f>
        <v>100</v>
      </c>
      <c r="BP23" s="132" t="n">
        <f aca="false">IF(OR($C23="",$B$2="",$D$2=0),0,IF(BP$3&lt;0,0,N(INDEX('CURVA PREVISION'!$A$1:$KZ$3000,$C23,10+3*MIN(BP$3,$D$2-1)))))</f>
        <v>100</v>
      </c>
      <c r="BQ23" s="132" t="n">
        <f aca="false">IF(OR($C23="",$B$2="",$D$2=0),0,IF(BQ$3&lt;0,0,N(INDEX('CURVA PREVISION'!$A$1:$KZ$3000,$C23,10+3*MIN(BQ$3,$D$2-1)))))</f>
        <v>100</v>
      </c>
      <c r="BR23" s="132" t="n">
        <f aca="false">IF(OR($C23="",$B$2="",$D$2=0),0,IF(BR$3&lt;0,0,N(INDEX('CURVA PREVISION'!$A$1:$KZ$3000,$C23,10+3*MIN(BR$3,$D$2-1)))))</f>
        <v>100</v>
      </c>
      <c r="BS23" s="132" t="n">
        <f aca="false">IF(OR($C23="",$B$2="",$D$2=0),0,IF(BS$3&lt;0,0,N(INDEX('CURVA PREVISION'!$A$1:$KZ$3000,$C23,10+3*MIN(BS$3,$D$2-1)))))</f>
        <v>100</v>
      </c>
      <c r="BT23" s="132" t="n">
        <f aca="false">IF(OR($C23="",$B$2="",$D$2=0),0,IF(BT$3&lt;0,0,N(INDEX('CURVA PREVISION'!$A$1:$KZ$3000,$C23,10+3*MIN(BT$3,$D$2-1)))))</f>
        <v>100</v>
      </c>
      <c r="BU23" s="132" t="n">
        <f aca="false">IF(OR($C23="",$B$2="",$D$2=0),0,IF(BU$3&lt;0,0,N(INDEX('CURVA PREVISION'!$A$1:$KZ$3000,$C23,10+3*MIN(BU$3,$D$2-1)))))</f>
        <v>100</v>
      </c>
      <c r="BV23" s="132" t="n">
        <f aca="false">IF(OR($C23="",$B$2="",$D$2=0),0,IF(BV$3&lt;0,0,N(INDEX('CURVA PREVISION'!$A$1:$KZ$3000,$C23,10+3*MIN(BV$3,$D$2-1)))))</f>
        <v>100</v>
      </c>
      <c r="BW23" s="132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21</v>
      </c>
      <c r="B24" s="57" t="str">
        <f aca="false">'VALOR POR PL'!D30</f>
        <v>INSTALAÇÕES ELÉTRICAS</v>
      </c>
      <c r="C24" s="64" t="n">
        <f aca="false">IFERROR(MATCH(A24,'CURVA PREVISION'!$B$1:$B$3000,0),"")</f>
        <v>494</v>
      </c>
      <c r="D24" s="132" t="n">
        <f aca="false">IF(OR($C24="",$B$2="",$D$2=0),0,IF(D$3&lt;0,0,N(INDEX('CURVA PREVISION'!$A$1:$KZ$3000,$C24,10+3*MIN(D$3,$D$2-1)))))</f>
        <v>0</v>
      </c>
      <c r="E24" s="132" t="n">
        <f aca="false">IF(OR($C24="",$B$2="",$D$2=0),0,IF(E$3&lt;0,0,N(INDEX('CURVA PREVISION'!$A$1:$KZ$3000,$C24,10+3*MIN(E$3,$D$2-1)))))</f>
        <v>0</v>
      </c>
      <c r="F24" s="132" t="n">
        <f aca="false">IF(OR($C24="",$B$2="",$D$2=0),0,IF(F$3&lt;0,0,N(INDEX('CURVA PREVISION'!$A$1:$KZ$3000,$C24,10+3*MIN(F$3,$D$2-1)))))</f>
        <v>0</v>
      </c>
      <c r="G24" s="132" t="n">
        <f aca="false">IF(OR($C24="",$B$2="",$D$2=0),0,IF(G$3&lt;0,0,N(INDEX('CURVA PREVISION'!$A$1:$KZ$3000,$C24,10+3*MIN(G$3,$D$2-1)))))</f>
        <v>0</v>
      </c>
      <c r="H24" s="132" t="n">
        <f aca="false">IF(OR($C24="",$B$2="",$D$2=0),0,IF(H$3&lt;0,0,N(INDEX('CURVA PREVISION'!$A$1:$KZ$3000,$C24,10+3*MIN(H$3,$D$2-1)))))</f>
        <v>0</v>
      </c>
      <c r="I24" s="132" t="n">
        <f aca="false">IF(OR($C24="",$B$2="",$D$2=0),0,IF(I$3&lt;0,0,N(INDEX('CURVA PREVISION'!$A$1:$KZ$3000,$C24,10+3*MIN(I$3,$D$2-1)))))</f>
        <v>0</v>
      </c>
      <c r="J24" s="132" t="n">
        <f aca="false">IF(OR($C24="",$B$2="",$D$2=0),0,IF(J$3&lt;0,0,N(INDEX('CURVA PREVISION'!$A$1:$KZ$3000,$C24,10+3*MIN(J$3,$D$2-1)))))</f>
        <v>0</v>
      </c>
      <c r="K24" s="132" t="n">
        <f aca="false">IF(OR($C24="",$B$2="",$D$2=0),0,IF(K$3&lt;0,0,N(INDEX('CURVA PREVISION'!$A$1:$KZ$3000,$C24,10+3*MIN(K$3,$D$2-1)))))</f>
        <v>0</v>
      </c>
      <c r="L24" s="132" t="n">
        <f aca="false">IF(OR($C24="",$B$2="",$D$2=0),0,IF(L$3&lt;0,0,N(INDEX('CURVA PREVISION'!$A$1:$KZ$3000,$C24,10+3*MIN(L$3,$D$2-1)))))</f>
        <v>0</v>
      </c>
      <c r="M24" s="132" t="n">
        <f aca="false">IF(OR($C24="",$B$2="",$D$2=0),0,IF(M$3&lt;0,0,N(INDEX('CURVA PREVISION'!$A$1:$KZ$3000,$C24,10+3*MIN(M$3,$D$2-1)))))</f>
        <v>0</v>
      </c>
      <c r="N24" s="132" t="n">
        <f aca="false">IF(OR($C24="",$B$2="",$D$2=0),0,IF(N$3&lt;0,0,N(INDEX('CURVA PREVISION'!$A$1:$KZ$3000,$C24,10+3*MIN(N$3,$D$2-1)))))</f>
        <v>0</v>
      </c>
      <c r="O24" s="132" t="n">
        <f aca="false">IF(OR($C24="",$B$2="",$D$2=0),0,IF(O$3&lt;0,0,N(INDEX('CURVA PREVISION'!$A$1:$KZ$3000,$C24,10+3*MIN(O$3,$D$2-1)))))</f>
        <v>0</v>
      </c>
      <c r="P24" s="132" t="n">
        <f aca="false">IF(OR($C24="",$B$2="",$D$2=0),0,IF(P$3&lt;0,0,N(INDEX('CURVA PREVISION'!$A$1:$KZ$3000,$C24,10+3*MIN(P$3,$D$2-1)))))</f>
        <v>0</v>
      </c>
      <c r="Q24" s="132" t="n">
        <f aca="false">IF(OR($C24="",$B$2="",$D$2=0),0,IF(Q$3&lt;0,0,N(INDEX('CURVA PREVISION'!$A$1:$KZ$3000,$C24,10+3*MIN(Q$3,$D$2-1)))))</f>
        <v>0.09</v>
      </c>
      <c r="R24" s="132" t="n">
        <f aca="false">IF(OR($C24="",$B$2="",$D$2=0),0,IF(R$3&lt;0,0,N(INDEX('CURVA PREVISION'!$A$1:$KZ$3000,$C24,10+3*MIN(R$3,$D$2-1)))))</f>
        <v>3.99</v>
      </c>
      <c r="S24" s="132" t="n">
        <f aca="false">IF(OR($C24="",$B$2="",$D$2=0),0,IF(S$3&lt;0,0,N(INDEX('CURVA PREVISION'!$A$1:$KZ$3000,$C24,10+3*MIN(S$3,$D$2-1)))))</f>
        <v>5.14</v>
      </c>
      <c r="T24" s="132" t="n">
        <f aca="false">IF(OR($C24="",$B$2="",$D$2=0),0,IF(T$3&lt;0,0,N(INDEX('CURVA PREVISION'!$A$1:$KZ$3000,$C24,10+3*MIN(T$3,$D$2-1)))))</f>
        <v>6.3</v>
      </c>
      <c r="U24" s="132" t="n">
        <f aca="false">IF(OR($C24="",$B$2="",$D$2=0),0,IF(U$3&lt;0,0,N(INDEX('CURVA PREVISION'!$A$1:$KZ$3000,$C24,10+3*MIN(U$3,$D$2-1)))))</f>
        <v>7.46</v>
      </c>
      <c r="V24" s="132" t="n">
        <f aca="false">IF(OR($C24="",$B$2="",$D$2=0),0,IF(V$3&lt;0,0,N(INDEX('CURVA PREVISION'!$A$1:$KZ$3000,$C24,10+3*MIN(V$3,$D$2-1)))))</f>
        <v>7.7</v>
      </c>
      <c r="W24" s="132" t="n">
        <f aca="false">IF(OR($C24="",$B$2="",$D$2=0),0,IF(W$3&lt;0,0,N(INDEX('CURVA PREVISION'!$A$1:$KZ$3000,$C24,10+3*MIN(W$3,$D$2-1)))))</f>
        <v>7.7</v>
      </c>
      <c r="X24" s="132" t="n">
        <f aca="false">IF(OR($C24="",$B$2="",$D$2=0),0,IF(X$3&lt;0,0,N(INDEX('CURVA PREVISION'!$A$1:$KZ$3000,$C24,10+3*MIN(X$3,$D$2-1)))))</f>
        <v>8.06</v>
      </c>
      <c r="Y24" s="132" t="n">
        <f aca="false">IF(OR($C24="",$B$2="",$D$2=0),0,IF(Y$3&lt;0,0,N(INDEX('CURVA PREVISION'!$A$1:$KZ$3000,$C24,10+3*MIN(Y$3,$D$2-1)))))</f>
        <v>10.15</v>
      </c>
      <c r="Z24" s="132" t="n">
        <f aca="false">IF(OR($C24="",$B$2="",$D$2=0),0,IF(Z$3&lt;0,0,N(INDEX('CURVA PREVISION'!$A$1:$KZ$3000,$C24,10+3*MIN(Z$3,$D$2-1)))))</f>
        <v>11.49</v>
      </c>
      <c r="AA24" s="132" t="n">
        <f aca="false">IF(OR($C24="",$B$2="",$D$2=0),0,IF(AA$3&lt;0,0,N(INDEX('CURVA PREVISION'!$A$1:$KZ$3000,$C24,10+3*MIN(AA$3,$D$2-1)))))</f>
        <v>12.79</v>
      </c>
      <c r="AB24" s="132" t="n">
        <f aca="false">IF(OR($C24="",$B$2="",$D$2=0),0,IF(AB$3&lt;0,0,N(INDEX('CURVA PREVISION'!$A$1:$KZ$3000,$C24,10+3*MIN(AB$3,$D$2-1)))))</f>
        <v>13.25</v>
      </c>
      <c r="AC24" s="132" t="n">
        <f aca="false">IF(OR($C24="",$B$2="",$D$2=0),0,IF(AC$3&lt;0,0,N(INDEX('CURVA PREVISION'!$A$1:$KZ$3000,$C24,10+3*MIN(AC$3,$D$2-1)))))</f>
        <v>14.17</v>
      </c>
      <c r="AD24" s="132" t="n">
        <f aca="false">IF(OR($C24="",$B$2="",$D$2=0),0,IF(AD$3&lt;0,0,N(INDEX('CURVA PREVISION'!$A$1:$KZ$3000,$C24,10+3*MIN(AD$3,$D$2-1)))))</f>
        <v>15.77</v>
      </c>
      <c r="AE24" s="132" t="n">
        <f aca="false">IF(OR($C24="",$B$2="",$D$2=0),0,IF(AE$3&lt;0,0,N(INDEX('CURVA PREVISION'!$A$1:$KZ$3000,$C24,10+3*MIN(AE$3,$D$2-1)))))</f>
        <v>17.95</v>
      </c>
      <c r="AF24" s="132" t="n">
        <f aca="false">IF(OR($C24="",$B$2="",$D$2=0),0,IF(AF$3&lt;0,0,N(INDEX('CURVA PREVISION'!$A$1:$KZ$3000,$C24,10+3*MIN(AF$3,$D$2-1)))))</f>
        <v>20.46</v>
      </c>
      <c r="AG24" s="132" t="n">
        <f aca="false">IF(OR($C24="",$B$2="",$D$2=0),0,IF(AG$3&lt;0,0,N(INDEX('CURVA PREVISION'!$A$1:$KZ$3000,$C24,10+3*MIN(AG$3,$D$2-1)))))</f>
        <v>22.52</v>
      </c>
      <c r="AH24" s="132" t="n">
        <f aca="false">IF(OR($C24="",$B$2="",$D$2=0),0,IF(AH$3&lt;0,0,N(INDEX('CURVA PREVISION'!$A$1:$KZ$3000,$C24,10+3*MIN(AH$3,$D$2-1)))))</f>
        <v>24.4</v>
      </c>
      <c r="AI24" s="132" t="n">
        <f aca="false">IF(OR($C24="",$B$2="",$D$2=0),0,IF(AI$3&lt;0,0,N(INDEX('CURVA PREVISION'!$A$1:$KZ$3000,$C24,10+3*MIN(AI$3,$D$2-1)))))</f>
        <v>28.52</v>
      </c>
      <c r="AJ24" s="132" t="n">
        <f aca="false">IF(OR($C24="",$B$2="",$D$2=0),0,IF(AJ$3&lt;0,0,N(INDEX('CURVA PREVISION'!$A$1:$KZ$3000,$C24,10+3*MIN(AJ$3,$D$2-1)))))</f>
        <v>32.4</v>
      </c>
      <c r="AK24" s="132" t="n">
        <f aca="false">IF(OR($C24="",$B$2="",$D$2=0),0,IF(AK$3&lt;0,0,N(INDEX('CURVA PREVISION'!$A$1:$KZ$3000,$C24,10+3*MIN(AK$3,$D$2-1)))))</f>
        <v>39.56</v>
      </c>
      <c r="AL24" s="132" t="n">
        <f aca="false">IF(OR($C24="",$B$2="",$D$2=0),0,IF(AL$3&lt;0,0,N(INDEX('CURVA PREVISION'!$A$1:$KZ$3000,$C24,10+3*MIN(AL$3,$D$2-1)))))</f>
        <v>47.47</v>
      </c>
      <c r="AM24" s="132" t="n">
        <f aca="false">IF(OR($C24="",$B$2="",$D$2=0),0,IF(AM$3&lt;0,0,N(INDEX('CURVA PREVISION'!$A$1:$KZ$3000,$C24,10+3*MIN(AM$3,$D$2-1)))))</f>
        <v>53.59</v>
      </c>
      <c r="AN24" s="132" t="n">
        <f aca="false">IF(OR($C24="",$B$2="",$D$2=0),0,IF(AN$3&lt;0,0,N(INDEX('CURVA PREVISION'!$A$1:$KZ$3000,$C24,10+3*MIN(AN$3,$D$2-1)))))</f>
        <v>57.39</v>
      </c>
      <c r="AO24" s="132" t="n">
        <f aca="false">IF(OR($C24="",$B$2="",$D$2=0),0,IF(AO$3&lt;0,0,N(INDEX('CURVA PREVISION'!$A$1:$KZ$3000,$C24,10+3*MIN(AO$3,$D$2-1)))))</f>
        <v>63.18</v>
      </c>
      <c r="AP24" s="132" t="n">
        <f aca="false">IF(OR($C24="",$B$2="",$D$2=0),0,IF(AP$3&lt;0,0,N(INDEX('CURVA PREVISION'!$A$1:$KZ$3000,$C24,10+3*MIN(AP$3,$D$2-1)))))</f>
        <v>71.23</v>
      </c>
      <c r="AQ24" s="132" t="n">
        <f aca="false">IF(OR($C24="",$B$2="",$D$2=0),0,IF(AQ$3&lt;0,0,N(INDEX('CURVA PREVISION'!$A$1:$KZ$3000,$C24,10+3*MIN(AQ$3,$D$2-1)))))</f>
        <v>80</v>
      </c>
      <c r="AR24" s="132" t="n">
        <f aca="false">IF(OR($C24="",$B$2="",$D$2=0),0,IF(AR$3&lt;0,0,N(INDEX('CURVA PREVISION'!$A$1:$KZ$3000,$C24,10+3*MIN(AR$3,$D$2-1)))))</f>
        <v>83.26</v>
      </c>
      <c r="AS24" s="132" t="n">
        <f aca="false">IF(OR($C24="",$B$2="",$D$2=0),0,IF(AS$3&lt;0,0,N(INDEX('CURVA PREVISION'!$A$1:$KZ$3000,$C24,10+3*MIN(AS$3,$D$2-1)))))</f>
        <v>85.34</v>
      </c>
      <c r="AT24" s="132" t="n">
        <f aca="false">IF(OR($C24="",$B$2="",$D$2=0),0,IF(AT$3&lt;0,0,N(INDEX('CURVA PREVISION'!$A$1:$KZ$3000,$C24,10+3*MIN(AT$3,$D$2-1)))))</f>
        <v>88.71</v>
      </c>
      <c r="AU24" s="132" t="n">
        <f aca="false">IF(OR($C24="",$B$2="",$D$2=0),0,IF(AU$3&lt;0,0,N(INDEX('CURVA PREVISION'!$A$1:$KZ$3000,$C24,10+3*MIN(AU$3,$D$2-1)))))</f>
        <v>91.73</v>
      </c>
      <c r="AV24" s="132" t="n">
        <f aca="false">IF(OR($C24="",$B$2="",$D$2=0),0,IF(AV$3&lt;0,0,N(INDEX('CURVA PREVISION'!$A$1:$KZ$3000,$C24,10+3*MIN(AV$3,$D$2-1)))))</f>
        <v>93.84</v>
      </c>
      <c r="AW24" s="132" t="n">
        <f aca="false">IF(OR($C24="",$B$2="",$D$2=0),0,IF(AW$3&lt;0,0,N(INDEX('CURVA PREVISION'!$A$1:$KZ$3000,$C24,10+3*MIN(AW$3,$D$2-1)))))</f>
        <v>95.51</v>
      </c>
      <c r="AX24" s="132" t="n">
        <f aca="false">IF(OR($C24="",$B$2="",$D$2=0),0,IF(AX$3&lt;0,0,N(INDEX('CURVA PREVISION'!$A$1:$KZ$3000,$C24,10+3*MIN(AX$3,$D$2-1)))))</f>
        <v>97.34</v>
      </c>
      <c r="AY24" s="132" t="n">
        <f aca="false">IF(OR($C24="",$B$2="",$D$2=0),0,IF(AY$3&lt;0,0,N(INDEX('CURVA PREVISION'!$A$1:$KZ$3000,$C24,10+3*MIN(AY$3,$D$2-1)))))</f>
        <v>98.28</v>
      </c>
      <c r="AZ24" s="132" t="n">
        <f aca="false">IF(OR($C24="",$B$2="",$D$2=0),0,IF(AZ$3&lt;0,0,N(INDEX('CURVA PREVISION'!$A$1:$KZ$3000,$C24,10+3*MIN(AZ$3,$D$2-1)))))</f>
        <v>99.49</v>
      </c>
      <c r="BA24" s="132" t="n">
        <f aca="false">IF(OR($C24="",$B$2="",$D$2=0),0,IF(BA$3&lt;0,0,N(INDEX('CURVA PREVISION'!$A$1:$KZ$3000,$C24,10+3*MIN(BA$3,$D$2-1)))))</f>
        <v>100</v>
      </c>
      <c r="BB24" s="132" t="n">
        <f aca="false">IF(OR($C24="",$B$2="",$D$2=0),0,IF(BB$3&lt;0,0,N(INDEX('CURVA PREVISION'!$A$1:$KZ$3000,$C24,10+3*MIN(BB$3,$D$2-1)))))</f>
        <v>100</v>
      </c>
      <c r="BC24" s="132" t="n">
        <f aca="false">IF(OR($C24="",$B$2="",$D$2=0),0,IF(BC$3&lt;0,0,N(INDEX('CURVA PREVISION'!$A$1:$KZ$3000,$C24,10+3*MIN(BC$3,$D$2-1)))))</f>
        <v>100</v>
      </c>
      <c r="BD24" s="132" t="n">
        <f aca="false">IF(OR($C24="",$B$2="",$D$2=0),0,IF(BD$3&lt;0,0,N(INDEX('CURVA PREVISION'!$A$1:$KZ$3000,$C24,10+3*MIN(BD$3,$D$2-1)))))</f>
        <v>100</v>
      </c>
      <c r="BE24" s="132" t="n">
        <f aca="false">IF(OR($C24="",$B$2="",$D$2=0),0,IF(BE$3&lt;0,0,N(INDEX('CURVA PREVISION'!$A$1:$KZ$3000,$C24,10+3*MIN(BE$3,$D$2-1)))))</f>
        <v>100</v>
      </c>
      <c r="BF24" s="132" t="n">
        <f aca="false">IF(OR($C24="",$B$2="",$D$2=0),0,IF(BF$3&lt;0,0,N(INDEX('CURVA PREVISION'!$A$1:$KZ$3000,$C24,10+3*MIN(BF$3,$D$2-1)))))</f>
        <v>100</v>
      </c>
      <c r="BG24" s="132" t="n">
        <f aca="false">IF(OR($C24="",$B$2="",$D$2=0),0,IF(BG$3&lt;0,0,N(INDEX('CURVA PREVISION'!$A$1:$KZ$3000,$C24,10+3*MIN(BG$3,$D$2-1)))))</f>
        <v>100</v>
      </c>
      <c r="BH24" s="132" t="n">
        <f aca="false">IF(OR($C24="",$B$2="",$D$2=0),0,IF(BH$3&lt;0,0,N(INDEX('CURVA PREVISION'!$A$1:$KZ$3000,$C24,10+3*MIN(BH$3,$D$2-1)))))</f>
        <v>100</v>
      </c>
      <c r="BI24" s="132" t="n">
        <f aca="false">IF(OR($C24="",$B$2="",$D$2=0),0,IF(BI$3&lt;0,0,N(INDEX('CURVA PREVISION'!$A$1:$KZ$3000,$C24,10+3*MIN(BI$3,$D$2-1)))))</f>
        <v>100</v>
      </c>
      <c r="BJ24" s="132" t="n">
        <f aca="false">IF(OR($C24="",$B$2="",$D$2=0),0,IF(BJ$3&lt;0,0,N(INDEX('CURVA PREVISION'!$A$1:$KZ$3000,$C24,10+3*MIN(BJ$3,$D$2-1)))))</f>
        <v>100</v>
      </c>
      <c r="BK24" s="132" t="n">
        <f aca="false">IF(OR($C24="",$B$2="",$D$2=0),0,IF(BK$3&lt;0,0,N(INDEX('CURVA PREVISION'!$A$1:$KZ$3000,$C24,10+3*MIN(BK$3,$D$2-1)))))</f>
        <v>100</v>
      </c>
      <c r="BL24" s="132" t="n">
        <f aca="false">IF(OR($C24="",$B$2="",$D$2=0),0,IF(BL$3&lt;0,0,N(INDEX('CURVA PREVISION'!$A$1:$KZ$3000,$C24,10+3*MIN(BL$3,$D$2-1)))))</f>
        <v>100</v>
      </c>
      <c r="BM24" s="132" t="n">
        <f aca="false">IF(OR($C24="",$B$2="",$D$2=0),0,IF(BM$3&lt;0,0,N(INDEX('CURVA PREVISION'!$A$1:$KZ$3000,$C24,10+3*MIN(BM$3,$D$2-1)))))</f>
        <v>100</v>
      </c>
      <c r="BN24" s="132" t="n">
        <f aca="false">IF(OR($C24="",$B$2="",$D$2=0),0,IF(BN$3&lt;0,0,N(INDEX('CURVA PREVISION'!$A$1:$KZ$3000,$C24,10+3*MIN(BN$3,$D$2-1)))))</f>
        <v>100</v>
      </c>
      <c r="BO24" s="132" t="n">
        <f aca="false">IF(OR($C24="",$B$2="",$D$2=0),0,IF(BO$3&lt;0,0,N(INDEX('CURVA PREVISION'!$A$1:$KZ$3000,$C24,10+3*MIN(BO$3,$D$2-1)))))</f>
        <v>100</v>
      </c>
      <c r="BP24" s="132" t="n">
        <f aca="false">IF(OR($C24="",$B$2="",$D$2=0),0,IF(BP$3&lt;0,0,N(INDEX('CURVA PREVISION'!$A$1:$KZ$3000,$C24,10+3*MIN(BP$3,$D$2-1)))))</f>
        <v>100</v>
      </c>
      <c r="BQ24" s="132" t="n">
        <f aca="false">IF(OR($C24="",$B$2="",$D$2=0),0,IF(BQ$3&lt;0,0,N(INDEX('CURVA PREVISION'!$A$1:$KZ$3000,$C24,10+3*MIN(BQ$3,$D$2-1)))))</f>
        <v>100</v>
      </c>
      <c r="BR24" s="132" t="n">
        <f aca="false">IF(OR($C24="",$B$2="",$D$2=0),0,IF(BR$3&lt;0,0,N(INDEX('CURVA PREVISION'!$A$1:$KZ$3000,$C24,10+3*MIN(BR$3,$D$2-1)))))</f>
        <v>100</v>
      </c>
      <c r="BS24" s="132" t="n">
        <f aca="false">IF(OR($C24="",$B$2="",$D$2=0),0,IF(BS$3&lt;0,0,N(INDEX('CURVA PREVISION'!$A$1:$KZ$3000,$C24,10+3*MIN(BS$3,$D$2-1)))))</f>
        <v>100</v>
      </c>
      <c r="BT24" s="132" t="n">
        <f aca="false">IF(OR($C24="",$B$2="",$D$2=0),0,IF(BT$3&lt;0,0,N(INDEX('CURVA PREVISION'!$A$1:$KZ$3000,$C24,10+3*MIN(BT$3,$D$2-1)))))</f>
        <v>100</v>
      </c>
      <c r="BU24" s="132" t="n">
        <f aca="false">IF(OR($C24="",$B$2="",$D$2=0),0,IF(BU$3&lt;0,0,N(INDEX('CURVA PREVISION'!$A$1:$KZ$3000,$C24,10+3*MIN(BU$3,$D$2-1)))))</f>
        <v>100</v>
      </c>
      <c r="BV24" s="132" t="n">
        <f aca="false">IF(OR($C24="",$B$2="",$D$2=0),0,IF(BV$3&lt;0,0,N(INDEX('CURVA PREVISION'!$A$1:$KZ$3000,$C24,10+3*MIN(BV$3,$D$2-1)))))</f>
        <v>100</v>
      </c>
      <c r="BW24" s="132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22</v>
      </c>
      <c r="B25" s="57" t="str">
        <f aca="false">'VALOR POR PL'!D31</f>
        <v>INSTALAÇÕES HIDROSANITÁRIAS</v>
      </c>
      <c r="C25" s="64" t="n">
        <f aca="false">IFERROR(MATCH(A25,'CURVA PREVISION'!$B$1:$B$3000,0),"")</f>
        <v>513</v>
      </c>
      <c r="D25" s="132" t="n">
        <f aca="false">IF(OR($C25="",$B$2="",$D$2=0),0,IF(D$3&lt;0,0,N(INDEX('CURVA PREVISION'!$A$1:$KZ$3000,$C25,10+3*MIN(D$3,$D$2-1)))))</f>
        <v>0</v>
      </c>
      <c r="E25" s="132" t="n">
        <f aca="false">IF(OR($C25="",$B$2="",$D$2=0),0,IF(E$3&lt;0,0,N(INDEX('CURVA PREVISION'!$A$1:$KZ$3000,$C25,10+3*MIN(E$3,$D$2-1)))))</f>
        <v>0</v>
      </c>
      <c r="F25" s="132" t="n">
        <f aca="false">IF(OR($C25="",$B$2="",$D$2=0),0,IF(F$3&lt;0,0,N(INDEX('CURVA PREVISION'!$A$1:$KZ$3000,$C25,10+3*MIN(F$3,$D$2-1)))))</f>
        <v>0</v>
      </c>
      <c r="G25" s="132" t="n">
        <f aca="false">IF(OR($C25="",$B$2="",$D$2=0),0,IF(G$3&lt;0,0,N(INDEX('CURVA PREVISION'!$A$1:$KZ$3000,$C25,10+3*MIN(G$3,$D$2-1)))))</f>
        <v>0</v>
      </c>
      <c r="H25" s="132" t="n">
        <f aca="false">IF(OR($C25="",$B$2="",$D$2=0),0,IF(H$3&lt;0,0,N(INDEX('CURVA PREVISION'!$A$1:$KZ$3000,$C25,10+3*MIN(H$3,$D$2-1)))))</f>
        <v>0</v>
      </c>
      <c r="I25" s="132" t="n">
        <f aca="false">IF(OR($C25="",$B$2="",$D$2=0),0,IF(I$3&lt;0,0,N(INDEX('CURVA PREVISION'!$A$1:$KZ$3000,$C25,10+3*MIN(I$3,$D$2-1)))))</f>
        <v>0</v>
      </c>
      <c r="J25" s="132" t="n">
        <f aca="false">IF(OR($C25="",$B$2="",$D$2=0),0,IF(J$3&lt;0,0,N(INDEX('CURVA PREVISION'!$A$1:$KZ$3000,$C25,10+3*MIN(J$3,$D$2-1)))))</f>
        <v>0</v>
      </c>
      <c r="K25" s="132" t="n">
        <f aca="false">IF(OR($C25="",$B$2="",$D$2=0),0,IF(K$3&lt;0,0,N(INDEX('CURVA PREVISION'!$A$1:$KZ$3000,$C25,10+3*MIN(K$3,$D$2-1)))))</f>
        <v>0</v>
      </c>
      <c r="L25" s="132" t="n">
        <f aca="false">IF(OR($C25="",$B$2="",$D$2=0),0,IF(L$3&lt;0,0,N(INDEX('CURVA PREVISION'!$A$1:$KZ$3000,$C25,10+3*MIN(L$3,$D$2-1)))))</f>
        <v>0</v>
      </c>
      <c r="M25" s="132" t="n">
        <f aca="false">IF(OR($C25="",$B$2="",$D$2=0),0,IF(M$3&lt;0,0,N(INDEX('CURVA PREVISION'!$A$1:$KZ$3000,$C25,10+3*MIN(M$3,$D$2-1)))))</f>
        <v>0</v>
      </c>
      <c r="N25" s="132" t="n">
        <f aca="false">IF(OR($C25="",$B$2="",$D$2=0),0,IF(N$3&lt;0,0,N(INDEX('CURVA PREVISION'!$A$1:$KZ$3000,$C25,10+3*MIN(N$3,$D$2-1)))))</f>
        <v>0</v>
      </c>
      <c r="O25" s="132" t="n">
        <f aca="false">IF(OR($C25="",$B$2="",$D$2=0),0,IF(O$3&lt;0,0,N(INDEX('CURVA PREVISION'!$A$1:$KZ$3000,$C25,10+3*MIN(O$3,$D$2-1)))))</f>
        <v>0</v>
      </c>
      <c r="P25" s="132" t="n">
        <f aca="false">IF(OR($C25="",$B$2="",$D$2=0),0,IF(P$3&lt;0,0,N(INDEX('CURVA PREVISION'!$A$1:$KZ$3000,$C25,10+3*MIN(P$3,$D$2-1)))))</f>
        <v>0</v>
      </c>
      <c r="Q25" s="132" t="n">
        <f aca="false">IF(OR($C25="",$B$2="",$D$2=0),0,IF(Q$3&lt;0,0,N(INDEX('CURVA PREVISION'!$A$1:$KZ$3000,$C25,10+3*MIN(Q$3,$D$2-1)))))</f>
        <v>0</v>
      </c>
      <c r="R25" s="132" t="n">
        <f aca="false">IF(OR($C25="",$B$2="",$D$2=0),0,IF(R$3&lt;0,0,N(INDEX('CURVA PREVISION'!$A$1:$KZ$3000,$C25,10+3*MIN(R$3,$D$2-1)))))</f>
        <v>0</v>
      </c>
      <c r="S25" s="132" t="n">
        <f aca="false">IF(OR($C25="",$B$2="",$D$2=0),0,IF(S$3&lt;0,0,N(INDEX('CURVA PREVISION'!$A$1:$KZ$3000,$C25,10+3*MIN(S$3,$D$2-1)))))</f>
        <v>0</v>
      </c>
      <c r="T25" s="132" t="n">
        <f aca="false">IF(OR($C25="",$B$2="",$D$2=0),0,IF(T$3&lt;0,0,N(INDEX('CURVA PREVISION'!$A$1:$KZ$3000,$C25,10+3*MIN(T$3,$D$2-1)))))</f>
        <v>0</v>
      </c>
      <c r="U25" s="132" t="n">
        <f aca="false">IF(OR($C25="",$B$2="",$D$2=0),0,IF(U$3&lt;0,0,N(INDEX('CURVA PREVISION'!$A$1:$KZ$3000,$C25,10+3*MIN(U$3,$D$2-1)))))</f>
        <v>0</v>
      </c>
      <c r="V25" s="132" t="n">
        <f aca="false">IF(OR($C25="",$B$2="",$D$2=0),0,IF(V$3&lt;0,0,N(INDEX('CURVA PREVISION'!$A$1:$KZ$3000,$C25,10+3*MIN(V$3,$D$2-1)))))</f>
        <v>0</v>
      </c>
      <c r="W25" s="132" t="n">
        <f aca="false">IF(OR($C25="",$B$2="",$D$2=0),0,IF(W$3&lt;0,0,N(INDEX('CURVA PREVISION'!$A$1:$KZ$3000,$C25,10+3*MIN(W$3,$D$2-1)))))</f>
        <v>0</v>
      </c>
      <c r="X25" s="132" t="n">
        <f aca="false">IF(OR($C25="",$B$2="",$D$2=0),0,IF(X$3&lt;0,0,N(INDEX('CURVA PREVISION'!$A$1:$KZ$3000,$C25,10+3*MIN(X$3,$D$2-1)))))</f>
        <v>1.51</v>
      </c>
      <c r="Y25" s="132" t="n">
        <f aca="false">IF(OR($C25="",$B$2="",$D$2=0),0,IF(Y$3&lt;0,0,N(INDEX('CURVA PREVISION'!$A$1:$KZ$3000,$C25,10+3*MIN(Y$3,$D$2-1)))))</f>
        <v>8.21</v>
      </c>
      <c r="Z25" s="132" t="n">
        <f aca="false">IF(OR($C25="",$B$2="",$D$2=0),0,IF(Z$3&lt;0,0,N(INDEX('CURVA PREVISION'!$A$1:$KZ$3000,$C25,10+3*MIN(Z$3,$D$2-1)))))</f>
        <v>12.05</v>
      </c>
      <c r="AA25" s="132" t="n">
        <f aca="false">IF(OR($C25="",$B$2="",$D$2=0),0,IF(AA$3&lt;0,0,N(INDEX('CURVA PREVISION'!$A$1:$KZ$3000,$C25,10+3*MIN(AA$3,$D$2-1)))))</f>
        <v>18.76</v>
      </c>
      <c r="AB25" s="132" t="n">
        <f aca="false">IF(OR($C25="",$B$2="",$D$2=0),0,IF(AB$3&lt;0,0,N(INDEX('CURVA PREVISION'!$A$1:$KZ$3000,$C25,10+3*MIN(AB$3,$D$2-1)))))</f>
        <v>20.64</v>
      </c>
      <c r="AC25" s="132" t="n">
        <f aca="false">IF(OR($C25="",$B$2="",$D$2=0),0,IF(AC$3&lt;0,0,N(INDEX('CURVA PREVISION'!$A$1:$KZ$3000,$C25,10+3*MIN(AC$3,$D$2-1)))))</f>
        <v>23.95</v>
      </c>
      <c r="AD25" s="132" t="n">
        <f aca="false">IF(OR($C25="",$B$2="",$D$2=0),0,IF(AD$3&lt;0,0,N(INDEX('CURVA PREVISION'!$A$1:$KZ$3000,$C25,10+3*MIN(AD$3,$D$2-1)))))</f>
        <v>29.7</v>
      </c>
      <c r="AE25" s="132" t="n">
        <f aca="false">IF(OR($C25="",$B$2="",$D$2=0),0,IF(AE$3&lt;0,0,N(INDEX('CURVA PREVISION'!$A$1:$KZ$3000,$C25,10+3*MIN(AE$3,$D$2-1)))))</f>
        <v>37.27</v>
      </c>
      <c r="AF25" s="132" t="n">
        <f aca="false">IF(OR($C25="",$B$2="",$D$2=0),0,IF(AF$3&lt;0,0,N(INDEX('CURVA PREVISION'!$A$1:$KZ$3000,$C25,10+3*MIN(AF$3,$D$2-1)))))</f>
        <v>46.23</v>
      </c>
      <c r="AG25" s="132" t="n">
        <f aca="false">IF(OR($C25="",$B$2="",$D$2=0),0,IF(AG$3&lt;0,0,N(INDEX('CURVA PREVISION'!$A$1:$KZ$3000,$C25,10+3*MIN(AG$3,$D$2-1)))))</f>
        <v>56.11</v>
      </c>
      <c r="AH25" s="132" t="n">
        <f aca="false">IF(OR($C25="",$B$2="",$D$2=0),0,IF(AH$3&lt;0,0,N(INDEX('CURVA PREVISION'!$A$1:$KZ$3000,$C25,10+3*MIN(AH$3,$D$2-1)))))</f>
        <v>69.65</v>
      </c>
      <c r="AI25" s="132" t="n">
        <f aca="false">IF(OR($C25="",$B$2="",$D$2=0),0,IF(AI$3&lt;0,0,N(INDEX('CURVA PREVISION'!$A$1:$KZ$3000,$C25,10+3*MIN(AI$3,$D$2-1)))))</f>
        <v>87.29</v>
      </c>
      <c r="AJ25" s="132" t="n">
        <f aca="false">IF(OR($C25="",$B$2="",$D$2=0),0,IF(AJ$3&lt;0,0,N(INDEX('CURVA PREVISION'!$A$1:$KZ$3000,$C25,10+3*MIN(AJ$3,$D$2-1)))))</f>
        <v>95.92</v>
      </c>
      <c r="AK25" s="132" t="n">
        <f aca="false">IF(OR($C25="",$B$2="",$D$2=0),0,IF(AK$3&lt;0,0,N(INDEX('CURVA PREVISION'!$A$1:$KZ$3000,$C25,10+3*MIN(AK$3,$D$2-1)))))</f>
        <v>99.49</v>
      </c>
      <c r="AL25" s="132" t="n">
        <f aca="false">IF(OR($C25="",$B$2="",$D$2=0),0,IF(AL$3&lt;0,0,N(INDEX('CURVA PREVISION'!$A$1:$KZ$3000,$C25,10+3*MIN(AL$3,$D$2-1)))))</f>
        <v>99.91</v>
      </c>
      <c r="AM25" s="132" t="n">
        <f aca="false">IF(OR($C25="",$B$2="",$D$2=0),0,IF(AM$3&lt;0,0,N(INDEX('CURVA PREVISION'!$A$1:$KZ$3000,$C25,10+3*MIN(AM$3,$D$2-1)))))</f>
        <v>100</v>
      </c>
      <c r="AN25" s="132" t="n">
        <f aca="false">IF(OR($C25="",$B$2="",$D$2=0),0,IF(AN$3&lt;0,0,N(INDEX('CURVA PREVISION'!$A$1:$KZ$3000,$C25,10+3*MIN(AN$3,$D$2-1)))))</f>
        <v>100</v>
      </c>
      <c r="AO25" s="132" t="n">
        <f aca="false">IF(OR($C25="",$B$2="",$D$2=0),0,IF(AO$3&lt;0,0,N(INDEX('CURVA PREVISION'!$A$1:$KZ$3000,$C25,10+3*MIN(AO$3,$D$2-1)))))</f>
        <v>100</v>
      </c>
      <c r="AP25" s="132" t="n">
        <f aca="false">IF(OR($C25="",$B$2="",$D$2=0),0,IF(AP$3&lt;0,0,N(INDEX('CURVA PREVISION'!$A$1:$KZ$3000,$C25,10+3*MIN(AP$3,$D$2-1)))))</f>
        <v>100</v>
      </c>
      <c r="AQ25" s="132" t="n">
        <f aca="false">IF(OR($C25="",$B$2="",$D$2=0),0,IF(AQ$3&lt;0,0,N(INDEX('CURVA PREVISION'!$A$1:$KZ$3000,$C25,10+3*MIN(AQ$3,$D$2-1)))))</f>
        <v>100</v>
      </c>
      <c r="AR25" s="132" t="n">
        <f aca="false">IF(OR($C25="",$B$2="",$D$2=0),0,IF(AR$3&lt;0,0,N(INDEX('CURVA PREVISION'!$A$1:$KZ$3000,$C25,10+3*MIN(AR$3,$D$2-1)))))</f>
        <v>100</v>
      </c>
      <c r="AS25" s="132" t="n">
        <f aca="false">IF(OR($C25="",$B$2="",$D$2=0),0,IF(AS$3&lt;0,0,N(INDEX('CURVA PREVISION'!$A$1:$KZ$3000,$C25,10+3*MIN(AS$3,$D$2-1)))))</f>
        <v>100</v>
      </c>
      <c r="AT25" s="132" t="n">
        <f aca="false">IF(OR($C25="",$B$2="",$D$2=0),0,IF(AT$3&lt;0,0,N(INDEX('CURVA PREVISION'!$A$1:$KZ$3000,$C25,10+3*MIN(AT$3,$D$2-1)))))</f>
        <v>100</v>
      </c>
      <c r="AU25" s="132" t="n">
        <f aca="false">IF(OR($C25="",$B$2="",$D$2=0),0,IF(AU$3&lt;0,0,N(INDEX('CURVA PREVISION'!$A$1:$KZ$3000,$C25,10+3*MIN(AU$3,$D$2-1)))))</f>
        <v>100</v>
      </c>
      <c r="AV25" s="132" t="n">
        <f aca="false">IF(OR($C25="",$B$2="",$D$2=0),0,IF(AV$3&lt;0,0,N(INDEX('CURVA PREVISION'!$A$1:$KZ$3000,$C25,10+3*MIN(AV$3,$D$2-1)))))</f>
        <v>100</v>
      </c>
      <c r="AW25" s="132" t="n">
        <f aca="false">IF(OR($C25="",$B$2="",$D$2=0),0,IF(AW$3&lt;0,0,N(INDEX('CURVA PREVISION'!$A$1:$KZ$3000,$C25,10+3*MIN(AW$3,$D$2-1)))))</f>
        <v>100</v>
      </c>
      <c r="AX25" s="132" t="n">
        <f aca="false">IF(OR($C25="",$B$2="",$D$2=0),0,IF(AX$3&lt;0,0,N(INDEX('CURVA PREVISION'!$A$1:$KZ$3000,$C25,10+3*MIN(AX$3,$D$2-1)))))</f>
        <v>100</v>
      </c>
      <c r="AY25" s="132" t="n">
        <f aca="false">IF(OR($C25="",$B$2="",$D$2=0),0,IF(AY$3&lt;0,0,N(INDEX('CURVA PREVISION'!$A$1:$KZ$3000,$C25,10+3*MIN(AY$3,$D$2-1)))))</f>
        <v>100</v>
      </c>
      <c r="AZ25" s="132" t="n">
        <f aca="false">IF(OR($C25="",$B$2="",$D$2=0),0,IF(AZ$3&lt;0,0,N(INDEX('CURVA PREVISION'!$A$1:$KZ$3000,$C25,10+3*MIN(AZ$3,$D$2-1)))))</f>
        <v>100</v>
      </c>
      <c r="BA25" s="132" t="n">
        <f aca="false">IF(OR($C25="",$B$2="",$D$2=0),0,IF(BA$3&lt;0,0,N(INDEX('CURVA PREVISION'!$A$1:$KZ$3000,$C25,10+3*MIN(BA$3,$D$2-1)))))</f>
        <v>100</v>
      </c>
      <c r="BB25" s="132" t="n">
        <f aca="false">IF(OR($C25="",$B$2="",$D$2=0),0,IF(BB$3&lt;0,0,N(INDEX('CURVA PREVISION'!$A$1:$KZ$3000,$C25,10+3*MIN(BB$3,$D$2-1)))))</f>
        <v>100</v>
      </c>
      <c r="BC25" s="132" t="n">
        <f aca="false">IF(OR($C25="",$B$2="",$D$2=0),0,IF(BC$3&lt;0,0,N(INDEX('CURVA PREVISION'!$A$1:$KZ$3000,$C25,10+3*MIN(BC$3,$D$2-1)))))</f>
        <v>100</v>
      </c>
      <c r="BD25" s="132" t="n">
        <f aca="false">IF(OR($C25="",$B$2="",$D$2=0),0,IF(BD$3&lt;0,0,N(INDEX('CURVA PREVISION'!$A$1:$KZ$3000,$C25,10+3*MIN(BD$3,$D$2-1)))))</f>
        <v>100</v>
      </c>
      <c r="BE25" s="132" t="n">
        <f aca="false">IF(OR($C25="",$B$2="",$D$2=0),0,IF(BE$3&lt;0,0,N(INDEX('CURVA PREVISION'!$A$1:$KZ$3000,$C25,10+3*MIN(BE$3,$D$2-1)))))</f>
        <v>100</v>
      </c>
      <c r="BF25" s="132" t="n">
        <f aca="false">IF(OR($C25="",$B$2="",$D$2=0),0,IF(BF$3&lt;0,0,N(INDEX('CURVA PREVISION'!$A$1:$KZ$3000,$C25,10+3*MIN(BF$3,$D$2-1)))))</f>
        <v>100</v>
      </c>
      <c r="BG25" s="132" t="n">
        <f aca="false">IF(OR($C25="",$B$2="",$D$2=0),0,IF(BG$3&lt;0,0,N(INDEX('CURVA PREVISION'!$A$1:$KZ$3000,$C25,10+3*MIN(BG$3,$D$2-1)))))</f>
        <v>100</v>
      </c>
      <c r="BH25" s="132" t="n">
        <f aca="false">IF(OR($C25="",$B$2="",$D$2=0),0,IF(BH$3&lt;0,0,N(INDEX('CURVA PREVISION'!$A$1:$KZ$3000,$C25,10+3*MIN(BH$3,$D$2-1)))))</f>
        <v>100</v>
      </c>
      <c r="BI25" s="132" t="n">
        <f aca="false">IF(OR($C25="",$B$2="",$D$2=0),0,IF(BI$3&lt;0,0,N(INDEX('CURVA PREVISION'!$A$1:$KZ$3000,$C25,10+3*MIN(BI$3,$D$2-1)))))</f>
        <v>100</v>
      </c>
      <c r="BJ25" s="132" t="n">
        <f aca="false">IF(OR($C25="",$B$2="",$D$2=0),0,IF(BJ$3&lt;0,0,N(INDEX('CURVA PREVISION'!$A$1:$KZ$3000,$C25,10+3*MIN(BJ$3,$D$2-1)))))</f>
        <v>100</v>
      </c>
      <c r="BK25" s="132" t="n">
        <f aca="false">IF(OR($C25="",$B$2="",$D$2=0),0,IF(BK$3&lt;0,0,N(INDEX('CURVA PREVISION'!$A$1:$KZ$3000,$C25,10+3*MIN(BK$3,$D$2-1)))))</f>
        <v>100</v>
      </c>
      <c r="BL25" s="132" t="n">
        <f aca="false">IF(OR($C25="",$B$2="",$D$2=0),0,IF(BL$3&lt;0,0,N(INDEX('CURVA PREVISION'!$A$1:$KZ$3000,$C25,10+3*MIN(BL$3,$D$2-1)))))</f>
        <v>100</v>
      </c>
      <c r="BM25" s="132" t="n">
        <f aca="false">IF(OR($C25="",$B$2="",$D$2=0),0,IF(BM$3&lt;0,0,N(INDEX('CURVA PREVISION'!$A$1:$KZ$3000,$C25,10+3*MIN(BM$3,$D$2-1)))))</f>
        <v>100</v>
      </c>
      <c r="BN25" s="132" t="n">
        <f aca="false">IF(OR($C25="",$B$2="",$D$2=0),0,IF(BN$3&lt;0,0,N(INDEX('CURVA PREVISION'!$A$1:$KZ$3000,$C25,10+3*MIN(BN$3,$D$2-1)))))</f>
        <v>100</v>
      </c>
      <c r="BO25" s="132" t="n">
        <f aca="false">IF(OR($C25="",$B$2="",$D$2=0),0,IF(BO$3&lt;0,0,N(INDEX('CURVA PREVISION'!$A$1:$KZ$3000,$C25,10+3*MIN(BO$3,$D$2-1)))))</f>
        <v>100</v>
      </c>
      <c r="BP25" s="132" t="n">
        <f aca="false">IF(OR($C25="",$B$2="",$D$2=0),0,IF(BP$3&lt;0,0,N(INDEX('CURVA PREVISION'!$A$1:$KZ$3000,$C25,10+3*MIN(BP$3,$D$2-1)))))</f>
        <v>100</v>
      </c>
      <c r="BQ25" s="132" t="n">
        <f aca="false">IF(OR($C25="",$B$2="",$D$2=0),0,IF(BQ$3&lt;0,0,N(INDEX('CURVA PREVISION'!$A$1:$KZ$3000,$C25,10+3*MIN(BQ$3,$D$2-1)))))</f>
        <v>100</v>
      </c>
      <c r="BR25" s="132" t="n">
        <f aca="false">IF(OR($C25="",$B$2="",$D$2=0),0,IF(BR$3&lt;0,0,N(INDEX('CURVA PREVISION'!$A$1:$KZ$3000,$C25,10+3*MIN(BR$3,$D$2-1)))))</f>
        <v>100</v>
      </c>
      <c r="BS25" s="132" t="n">
        <f aca="false">IF(OR($C25="",$B$2="",$D$2=0),0,IF(BS$3&lt;0,0,N(INDEX('CURVA PREVISION'!$A$1:$KZ$3000,$C25,10+3*MIN(BS$3,$D$2-1)))))</f>
        <v>100</v>
      </c>
      <c r="BT25" s="132" t="n">
        <f aca="false">IF(OR($C25="",$B$2="",$D$2=0),0,IF(BT$3&lt;0,0,N(INDEX('CURVA PREVISION'!$A$1:$KZ$3000,$C25,10+3*MIN(BT$3,$D$2-1)))))</f>
        <v>100</v>
      </c>
      <c r="BU25" s="132" t="n">
        <f aca="false">IF(OR($C25="",$B$2="",$D$2=0),0,IF(BU$3&lt;0,0,N(INDEX('CURVA PREVISION'!$A$1:$KZ$3000,$C25,10+3*MIN(BU$3,$D$2-1)))))</f>
        <v>100</v>
      </c>
      <c r="BV25" s="132" t="n">
        <f aca="false">IF(OR($C25="",$B$2="",$D$2=0),0,IF(BV$3&lt;0,0,N(INDEX('CURVA PREVISION'!$A$1:$KZ$3000,$C25,10+3*MIN(BV$3,$D$2-1)))))</f>
        <v>100</v>
      </c>
      <c r="BW25" s="132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23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539</v>
      </c>
      <c r="D26" s="132" t="n">
        <f aca="false">IF(OR($C26="",$B$2="",$D$2=0),0,IF(D$3&lt;0,0,N(INDEX('CURVA PREVISION'!$A$1:$KZ$3000,$C26,10+3*MIN(D$3,$D$2-1)))))</f>
        <v>0</v>
      </c>
      <c r="E26" s="132" t="n">
        <f aca="false">IF(OR($C26="",$B$2="",$D$2=0),0,IF(E$3&lt;0,0,N(INDEX('CURVA PREVISION'!$A$1:$KZ$3000,$C26,10+3*MIN(E$3,$D$2-1)))))</f>
        <v>0</v>
      </c>
      <c r="F26" s="132" t="n">
        <f aca="false">IF(OR($C26="",$B$2="",$D$2=0),0,IF(F$3&lt;0,0,N(INDEX('CURVA PREVISION'!$A$1:$KZ$3000,$C26,10+3*MIN(F$3,$D$2-1)))))</f>
        <v>0</v>
      </c>
      <c r="G26" s="132" t="n">
        <f aca="false">IF(OR($C26="",$B$2="",$D$2=0),0,IF(G$3&lt;0,0,N(INDEX('CURVA PREVISION'!$A$1:$KZ$3000,$C26,10+3*MIN(G$3,$D$2-1)))))</f>
        <v>0</v>
      </c>
      <c r="H26" s="132" t="n">
        <f aca="false">IF(OR($C26="",$B$2="",$D$2=0),0,IF(H$3&lt;0,0,N(INDEX('CURVA PREVISION'!$A$1:$KZ$3000,$C26,10+3*MIN(H$3,$D$2-1)))))</f>
        <v>0</v>
      </c>
      <c r="I26" s="132" t="n">
        <f aca="false">IF(OR($C26="",$B$2="",$D$2=0),0,IF(I$3&lt;0,0,N(INDEX('CURVA PREVISION'!$A$1:$KZ$3000,$C26,10+3*MIN(I$3,$D$2-1)))))</f>
        <v>0</v>
      </c>
      <c r="J26" s="132" t="n">
        <f aca="false">IF(OR($C26="",$B$2="",$D$2=0),0,IF(J$3&lt;0,0,N(INDEX('CURVA PREVISION'!$A$1:$KZ$3000,$C26,10+3*MIN(J$3,$D$2-1)))))</f>
        <v>0</v>
      </c>
      <c r="K26" s="132" t="n">
        <f aca="false">IF(OR($C26="",$B$2="",$D$2=0),0,IF(K$3&lt;0,0,N(INDEX('CURVA PREVISION'!$A$1:$KZ$3000,$C26,10+3*MIN(K$3,$D$2-1)))))</f>
        <v>0</v>
      </c>
      <c r="L26" s="132" t="n">
        <f aca="false">IF(OR($C26="",$B$2="",$D$2=0),0,IF(L$3&lt;0,0,N(INDEX('CURVA PREVISION'!$A$1:$KZ$3000,$C26,10+3*MIN(L$3,$D$2-1)))))</f>
        <v>0</v>
      </c>
      <c r="M26" s="132" t="n">
        <f aca="false">IF(OR($C26="",$B$2="",$D$2=0),0,IF(M$3&lt;0,0,N(INDEX('CURVA PREVISION'!$A$1:$KZ$3000,$C26,10+3*MIN(M$3,$D$2-1)))))</f>
        <v>0</v>
      </c>
      <c r="N26" s="132" t="n">
        <f aca="false">IF(OR($C26="",$B$2="",$D$2=0),0,IF(N$3&lt;0,0,N(INDEX('CURVA PREVISION'!$A$1:$KZ$3000,$C26,10+3*MIN(N$3,$D$2-1)))))</f>
        <v>0</v>
      </c>
      <c r="O26" s="132" t="n">
        <f aca="false">IF(OR($C26="",$B$2="",$D$2=0),0,IF(O$3&lt;0,0,N(INDEX('CURVA PREVISION'!$A$1:$KZ$3000,$C26,10+3*MIN(O$3,$D$2-1)))))</f>
        <v>0</v>
      </c>
      <c r="P26" s="132" t="n">
        <f aca="false">IF(OR($C26="",$B$2="",$D$2=0),0,IF(P$3&lt;0,0,N(INDEX('CURVA PREVISION'!$A$1:$KZ$3000,$C26,10+3*MIN(P$3,$D$2-1)))))</f>
        <v>0</v>
      </c>
      <c r="Q26" s="132" t="n">
        <f aca="false">IF(OR($C26="",$B$2="",$D$2=0),0,IF(Q$3&lt;0,0,N(INDEX('CURVA PREVISION'!$A$1:$KZ$3000,$C26,10+3*MIN(Q$3,$D$2-1)))))</f>
        <v>0</v>
      </c>
      <c r="R26" s="132" t="n">
        <f aca="false">IF(OR($C26="",$B$2="",$D$2=0),0,IF(R$3&lt;0,0,N(INDEX('CURVA PREVISION'!$A$1:$KZ$3000,$C26,10+3*MIN(R$3,$D$2-1)))))</f>
        <v>0</v>
      </c>
      <c r="S26" s="132" t="n">
        <f aca="false">IF(OR($C26="",$B$2="",$D$2=0),0,IF(S$3&lt;0,0,N(INDEX('CURVA PREVISION'!$A$1:$KZ$3000,$C26,10+3*MIN(S$3,$D$2-1)))))</f>
        <v>0</v>
      </c>
      <c r="T26" s="132" t="n">
        <f aca="false">IF(OR($C26="",$B$2="",$D$2=0),0,IF(T$3&lt;0,0,N(INDEX('CURVA PREVISION'!$A$1:$KZ$3000,$C26,10+3*MIN(T$3,$D$2-1)))))</f>
        <v>0</v>
      </c>
      <c r="U26" s="132" t="n">
        <f aca="false">IF(OR($C26="",$B$2="",$D$2=0),0,IF(U$3&lt;0,0,N(INDEX('CURVA PREVISION'!$A$1:$KZ$3000,$C26,10+3*MIN(U$3,$D$2-1)))))</f>
        <v>0</v>
      </c>
      <c r="V26" s="132" t="n">
        <f aca="false">IF(OR($C26="",$B$2="",$D$2=0),0,IF(V$3&lt;0,0,N(INDEX('CURVA PREVISION'!$A$1:$KZ$3000,$C26,10+3*MIN(V$3,$D$2-1)))))</f>
        <v>0</v>
      </c>
      <c r="W26" s="132" t="n">
        <f aca="false">IF(OR($C26="",$B$2="",$D$2=0),0,IF(W$3&lt;0,0,N(INDEX('CURVA PREVISION'!$A$1:$KZ$3000,$C26,10+3*MIN(W$3,$D$2-1)))))</f>
        <v>0</v>
      </c>
      <c r="X26" s="132" t="n">
        <f aca="false">IF(OR($C26="",$B$2="",$D$2=0),0,IF(X$3&lt;0,0,N(INDEX('CURVA PREVISION'!$A$1:$KZ$3000,$C26,10+3*MIN(X$3,$D$2-1)))))</f>
        <v>0</v>
      </c>
      <c r="Y26" s="132" t="n">
        <f aca="false">IF(OR($C26="",$B$2="",$D$2=0),0,IF(Y$3&lt;0,0,N(INDEX('CURVA PREVISION'!$A$1:$KZ$3000,$C26,10+3*MIN(Y$3,$D$2-1)))))</f>
        <v>2.34</v>
      </c>
      <c r="Z26" s="132" t="n">
        <f aca="false">IF(OR($C26="",$B$2="",$D$2=0),0,IF(Z$3&lt;0,0,N(INDEX('CURVA PREVISION'!$A$1:$KZ$3000,$C26,10+3*MIN(Z$3,$D$2-1)))))</f>
        <v>11.82</v>
      </c>
      <c r="AA26" s="132" t="n">
        <f aca="false">IF(OR($C26="",$B$2="",$D$2=0),0,IF(AA$3&lt;0,0,N(INDEX('CURVA PREVISION'!$A$1:$KZ$3000,$C26,10+3*MIN(AA$3,$D$2-1)))))</f>
        <v>14.45</v>
      </c>
      <c r="AB26" s="132" t="n">
        <f aca="false">IF(OR($C26="",$B$2="",$D$2=0),0,IF(AB$3&lt;0,0,N(INDEX('CURVA PREVISION'!$A$1:$KZ$3000,$C26,10+3*MIN(AB$3,$D$2-1)))))</f>
        <v>17.08</v>
      </c>
      <c r="AC26" s="132" t="n">
        <f aca="false">IF(OR($C26="",$B$2="",$D$2=0),0,IF(AC$3&lt;0,0,N(INDEX('CURVA PREVISION'!$A$1:$KZ$3000,$C26,10+3*MIN(AC$3,$D$2-1)))))</f>
        <v>20.92</v>
      </c>
      <c r="AD26" s="132" t="n">
        <f aca="false">IF(OR($C26="",$B$2="",$D$2=0),0,IF(AD$3&lt;0,0,N(INDEX('CURVA PREVISION'!$A$1:$KZ$3000,$C26,10+3*MIN(AD$3,$D$2-1)))))</f>
        <v>27.93</v>
      </c>
      <c r="AE26" s="132" t="n">
        <f aca="false">IF(OR($C26="",$B$2="",$D$2=0),0,IF(AE$3&lt;0,0,N(INDEX('CURVA PREVISION'!$A$1:$KZ$3000,$C26,10+3*MIN(AE$3,$D$2-1)))))</f>
        <v>32.31</v>
      </c>
      <c r="AF26" s="132" t="n">
        <f aca="false">IF(OR($C26="",$B$2="",$D$2=0),0,IF(AF$3&lt;0,0,N(INDEX('CURVA PREVISION'!$A$1:$KZ$3000,$C26,10+3*MIN(AF$3,$D$2-1)))))</f>
        <v>40.2</v>
      </c>
      <c r="AG26" s="132" t="n">
        <f aca="false">IF(OR($C26="",$B$2="",$D$2=0),0,IF(AG$3&lt;0,0,N(INDEX('CURVA PREVISION'!$A$1:$KZ$3000,$C26,10+3*MIN(AG$3,$D$2-1)))))</f>
        <v>46.47</v>
      </c>
      <c r="AH26" s="132" t="n">
        <f aca="false">IF(OR($C26="",$B$2="",$D$2=0),0,IF(AH$3&lt;0,0,N(INDEX('CURVA PREVISION'!$A$1:$KZ$3000,$C26,10+3*MIN(AH$3,$D$2-1)))))</f>
        <v>56.44</v>
      </c>
      <c r="AI26" s="132" t="n">
        <f aca="false">IF(OR($C26="",$B$2="",$D$2=0),0,IF(AI$3&lt;0,0,N(INDEX('CURVA PREVISION'!$A$1:$KZ$3000,$C26,10+3*MIN(AI$3,$D$2-1)))))</f>
        <v>64.73</v>
      </c>
      <c r="AJ26" s="132" t="n">
        <f aca="false">IF(OR($C26="",$B$2="",$D$2=0),0,IF(AJ$3&lt;0,0,N(INDEX('CURVA PREVISION'!$A$1:$KZ$3000,$C26,10+3*MIN(AJ$3,$D$2-1)))))</f>
        <v>71.64</v>
      </c>
      <c r="AK26" s="132" t="n">
        <f aca="false">IF(OR($C26="",$B$2="",$D$2=0),0,IF(AK$3&lt;0,0,N(INDEX('CURVA PREVISION'!$A$1:$KZ$3000,$C26,10+3*MIN(AK$3,$D$2-1)))))</f>
        <v>73.66</v>
      </c>
      <c r="AL26" s="132" t="n">
        <f aca="false">IF(OR($C26="",$B$2="",$D$2=0),0,IF(AL$3&lt;0,0,N(INDEX('CURVA PREVISION'!$A$1:$KZ$3000,$C26,10+3*MIN(AL$3,$D$2-1)))))</f>
        <v>74.47</v>
      </c>
      <c r="AM26" s="132" t="n">
        <f aca="false">IF(OR($C26="",$B$2="",$D$2=0),0,IF(AM$3&lt;0,0,N(INDEX('CURVA PREVISION'!$A$1:$KZ$3000,$C26,10+3*MIN(AM$3,$D$2-1)))))</f>
        <v>76.54</v>
      </c>
      <c r="AN26" s="132" t="n">
        <f aca="false">IF(OR($C26="",$B$2="",$D$2=0),0,IF(AN$3&lt;0,0,N(INDEX('CURVA PREVISION'!$A$1:$KZ$3000,$C26,10+3*MIN(AN$3,$D$2-1)))))</f>
        <v>76.75</v>
      </c>
      <c r="AO26" s="132" t="n">
        <f aca="false">IF(OR($C26="",$B$2="",$D$2=0),0,IF(AO$3&lt;0,0,N(INDEX('CURVA PREVISION'!$A$1:$KZ$3000,$C26,10+3*MIN(AO$3,$D$2-1)))))</f>
        <v>80.6</v>
      </c>
      <c r="AP26" s="132" t="n">
        <f aca="false">IF(OR($C26="",$B$2="",$D$2=0),0,IF(AP$3&lt;0,0,N(INDEX('CURVA PREVISION'!$A$1:$KZ$3000,$C26,10+3*MIN(AP$3,$D$2-1)))))</f>
        <v>83.65</v>
      </c>
      <c r="AQ26" s="132" t="n">
        <f aca="false">IF(OR($C26="",$B$2="",$D$2=0),0,IF(AQ$3&lt;0,0,N(INDEX('CURVA PREVISION'!$A$1:$KZ$3000,$C26,10+3*MIN(AQ$3,$D$2-1)))))</f>
        <v>85.33</v>
      </c>
      <c r="AR26" s="132" t="n">
        <f aca="false">IF(OR($C26="",$B$2="",$D$2=0),0,IF(AR$3&lt;0,0,N(INDEX('CURVA PREVISION'!$A$1:$KZ$3000,$C26,10+3*MIN(AR$3,$D$2-1)))))</f>
        <v>86.39</v>
      </c>
      <c r="AS26" s="132" t="n">
        <f aca="false">IF(OR($C26="",$B$2="",$D$2=0),0,IF(AS$3&lt;0,0,N(INDEX('CURVA PREVISION'!$A$1:$KZ$3000,$C26,10+3*MIN(AS$3,$D$2-1)))))</f>
        <v>87.44</v>
      </c>
      <c r="AT26" s="132" t="n">
        <f aca="false">IF(OR($C26="",$B$2="",$D$2=0),0,IF(AT$3&lt;0,0,N(INDEX('CURVA PREVISION'!$A$1:$KZ$3000,$C26,10+3*MIN(AT$3,$D$2-1)))))</f>
        <v>89.94</v>
      </c>
      <c r="AU26" s="132" t="n">
        <f aca="false">IF(OR($C26="",$B$2="",$D$2=0),0,IF(AU$3&lt;0,0,N(INDEX('CURVA PREVISION'!$A$1:$KZ$3000,$C26,10+3*MIN(AU$3,$D$2-1)))))</f>
        <v>92.32</v>
      </c>
      <c r="AV26" s="132" t="n">
        <f aca="false">IF(OR($C26="",$B$2="",$D$2=0),0,IF(AV$3&lt;0,0,N(INDEX('CURVA PREVISION'!$A$1:$KZ$3000,$C26,10+3*MIN(AV$3,$D$2-1)))))</f>
        <v>93.54</v>
      </c>
      <c r="AW26" s="132" t="n">
        <f aca="false">IF(OR($C26="",$B$2="",$D$2=0),0,IF(AW$3&lt;0,0,N(INDEX('CURVA PREVISION'!$A$1:$KZ$3000,$C26,10+3*MIN(AW$3,$D$2-1)))))</f>
        <v>94.59</v>
      </c>
      <c r="AX26" s="132" t="n">
        <f aca="false">IF(OR($C26="",$B$2="",$D$2=0),0,IF(AX$3&lt;0,0,N(INDEX('CURVA PREVISION'!$A$1:$KZ$3000,$C26,10+3*MIN(AX$3,$D$2-1)))))</f>
        <v>95.89</v>
      </c>
      <c r="AY26" s="132" t="n">
        <f aca="false">IF(OR($C26="",$B$2="",$D$2=0),0,IF(AY$3&lt;0,0,N(INDEX('CURVA PREVISION'!$A$1:$KZ$3000,$C26,10+3*MIN(AY$3,$D$2-1)))))</f>
        <v>96.79</v>
      </c>
      <c r="AZ26" s="132" t="n">
        <f aca="false">IF(OR($C26="",$B$2="",$D$2=0),0,IF(AZ$3&lt;0,0,N(INDEX('CURVA PREVISION'!$A$1:$KZ$3000,$C26,10+3*MIN(AZ$3,$D$2-1)))))</f>
        <v>97.92</v>
      </c>
      <c r="BA26" s="132" t="n">
        <f aca="false">IF(OR($C26="",$B$2="",$D$2=0),0,IF(BA$3&lt;0,0,N(INDEX('CURVA PREVISION'!$A$1:$KZ$3000,$C26,10+3*MIN(BA$3,$D$2-1)))))</f>
        <v>99.75</v>
      </c>
      <c r="BB26" s="132" t="n">
        <f aca="false">IF(OR($C26="",$B$2="",$D$2=0),0,IF(BB$3&lt;0,0,N(INDEX('CURVA PREVISION'!$A$1:$KZ$3000,$C26,10+3*MIN(BB$3,$D$2-1)))))</f>
        <v>100</v>
      </c>
      <c r="BC26" s="132" t="n">
        <f aca="false">IF(OR($C26="",$B$2="",$D$2=0),0,IF(BC$3&lt;0,0,N(INDEX('CURVA PREVISION'!$A$1:$KZ$3000,$C26,10+3*MIN(BC$3,$D$2-1)))))</f>
        <v>100</v>
      </c>
      <c r="BD26" s="132" t="n">
        <f aca="false">IF(OR($C26="",$B$2="",$D$2=0),0,IF(BD$3&lt;0,0,N(INDEX('CURVA PREVISION'!$A$1:$KZ$3000,$C26,10+3*MIN(BD$3,$D$2-1)))))</f>
        <v>100</v>
      </c>
      <c r="BE26" s="132" t="n">
        <f aca="false">IF(OR($C26="",$B$2="",$D$2=0),0,IF(BE$3&lt;0,0,N(INDEX('CURVA PREVISION'!$A$1:$KZ$3000,$C26,10+3*MIN(BE$3,$D$2-1)))))</f>
        <v>100</v>
      </c>
      <c r="BF26" s="132" t="n">
        <f aca="false">IF(OR($C26="",$B$2="",$D$2=0),0,IF(BF$3&lt;0,0,N(INDEX('CURVA PREVISION'!$A$1:$KZ$3000,$C26,10+3*MIN(BF$3,$D$2-1)))))</f>
        <v>100</v>
      </c>
      <c r="BG26" s="132" t="n">
        <f aca="false">IF(OR($C26="",$B$2="",$D$2=0),0,IF(BG$3&lt;0,0,N(INDEX('CURVA PREVISION'!$A$1:$KZ$3000,$C26,10+3*MIN(BG$3,$D$2-1)))))</f>
        <v>100</v>
      </c>
      <c r="BH26" s="132" t="n">
        <f aca="false">IF(OR($C26="",$B$2="",$D$2=0),0,IF(BH$3&lt;0,0,N(INDEX('CURVA PREVISION'!$A$1:$KZ$3000,$C26,10+3*MIN(BH$3,$D$2-1)))))</f>
        <v>100</v>
      </c>
      <c r="BI26" s="132" t="n">
        <f aca="false">IF(OR($C26="",$B$2="",$D$2=0),0,IF(BI$3&lt;0,0,N(INDEX('CURVA PREVISION'!$A$1:$KZ$3000,$C26,10+3*MIN(BI$3,$D$2-1)))))</f>
        <v>100</v>
      </c>
      <c r="BJ26" s="132" t="n">
        <f aca="false">IF(OR($C26="",$B$2="",$D$2=0),0,IF(BJ$3&lt;0,0,N(INDEX('CURVA PREVISION'!$A$1:$KZ$3000,$C26,10+3*MIN(BJ$3,$D$2-1)))))</f>
        <v>100</v>
      </c>
      <c r="BK26" s="132" t="n">
        <f aca="false">IF(OR($C26="",$B$2="",$D$2=0),0,IF(BK$3&lt;0,0,N(INDEX('CURVA PREVISION'!$A$1:$KZ$3000,$C26,10+3*MIN(BK$3,$D$2-1)))))</f>
        <v>100</v>
      </c>
      <c r="BL26" s="132" t="n">
        <f aca="false">IF(OR($C26="",$B$2="",$D$2=0),0,IF(BL$3&lt;0,0,N(INDEX('CURVA PREVISION'!$A$1:$KZ$3000,$C26,10+3*MIN(BL$3,$D$2-1)))))</f>
        <v>100</v>
      </c>
      <c r="BM26" s="132" t="n">
        <f aca="false">IF(OR($C26="",$B$2="",$D$2=0),0,IF(BM$3&lt;0,0,N(INDEX('CURVA PREVISION'!$A$1:$KZ$3000,$C26,10+3*MIN(BM$3,$D$2-1)))))</f>
        <v>100</v>
      </c>
      <c r="BN26" s="132" t="n">
        <f aca="false">IF(OR($C26="",$B$2="",$D$2=0),0,IF(BN$3&lt;0,0,N(INDEX('CURVA PREVISION'!$A$1:$KZ$3000,$C26,10+3*MIN(BN$3,$D$2-1)))))</f>
        <v>100</v>
      </c>
      <c r="BO26" s="132" t="n">
        <f aca="false">IF(OR($C26="",$B$2="",$D$2=0),0,IF(BO$3&lt;0,0,N(INDEX('CURVA PREVISION'!$A$1:$KZ$3000,$C26,10+3*MIN(BO$3,$D$2-1)))))</f>
        <v>100</v>
      </c>
      <c r="BP26" s="132" t="n">
        <f aca="false">IF(OR($C26="",$B$2="",$D$2=0),0,IF(BP$3&lt;0,0,N(INDEX('CURVA PREVISION'!$A$1:$KZ$3000,$C26,10+3*MIN(BP$3,$D$2-1)))))</f>
        <v>100</v>
      </c>
      <c r="BQ26" s="132" t="n">
        <f aca="false">IF(OR($C26="",$B$2="",$D$2=0),0,IF(BQ$3&lt;0,0,N(INDEX('CURVA PREVISION'!$A$1:$KZ$3000,$C26,10+3*MIN(BQ$3,$D$2-1)))))</f>
        <v>100</v>
      </c>
      <c r="BR26" s="132" t="n">
        <f aca="false">IF(OR($C26="",$B$2="",$D$2=0),0,IF(BR$3&lt;0,0,N(INDEX('CURVA PREVISION'!$A$1:$KZ$3000,$C26,10+3*MIN(BR$3,$D$2-1)))))</f>
        <v>100</v>
      </c>
      <c r="BS26" s="132" t="n">
        <f aca="false">IF(OR($C26="",$B$2="",$D$2=0),0,IF(BS$3&lt;0,0,N(INDEX('CURVA PREVISION'!$A$1:$KZ$3000,$C26,10+3*MIN(BS$3,$D$2-1)))))</f>
        <v>100</v>
      </c>
      <c r="BT26" s="132" t="n">
        <f aca="false">IF(OR($C26="",$B$2="",$D$2=0),0,IF(BT$3&lt;0,0,N(INDEX('CURVA PREVISION'!$A$1:$KZ$3000,$C26,10+3*MIN(BT$3,$D$2-1)))))</f>
        <v>100</v>
      </c>
      <c r="BU26" s="132" t="n">
        <f aca="false">IF(OR($C26="",$B$2="",$D$2=0),0,IF(BU$3&lt;0,0,N(INDEX('CURVA PREVISION'!$A$1:$KZ$3000,$C26,10+3*MIN(BU$3,$D$2-1)))))</f>
        <v>100</v>
      </c>
      <c r="BV26" s="132" t="n">
        <f aca="false">IF(OR($C26="",$B$2="",$D$2=0),0,IF(BV$3&lt;0,0,N(INDEX('CURVA PREVISION'!$A$1:$KZ$3000,$C26,10+3*MIN(BV$3,$D$2-1)))))</f>
        <v>100</v>
      </c>
      <c r="BW26" s="132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24</v>
      </c>
      <c r="B27" s="57" t="str">
        <f aca="false">'VALOR POR PL'!D33</f>
        <v>INSTALAÇÕES ESPECIAIS</v>
      </c>
      <c r="C27" s="64" t="n">
        <f aca="false">IFERROR(MATCH(A27,'CURVA PREVISION'!$B$1:$B$3000,0),"")</f>
        <v>546</v>
      </c>
      <c r="D27" s="132" t="n">
        <f aca="false">IF(OR($C27="",$B$2="",$D$2=0),0,IF(D$3&lt;0,0,N(INDEX('CURVA PREVISION'!$A$1:$KZ$3000,$C27,10+3*MIN(D$3,$D$2-1)))))</f>
        <v>0</v>
      </c>
      <c r="E27" s="132" t="n">
        <f aca="false">IF(OR($C27="",$B$2="",$D$2=0),0,IF(E$3&lt;0,0,N(INDEX('CURVA PREVISION'!$A$1:$KZ$3000,$C27,10+3*MIN(E$3,$D$2-1)))))</f>
        <v>0</v>
      </c>
      <c r="F27" s="132" t="n">
        <f aca="false">IF(OR($C27="",$B$2="",$D$2=0),0,IF(F$3&lt;0,0,N(INDEX('CURVA PREVISION'!$A$1:$KZ$3000,$C27,10+3*MIN(F$3,$D$2-1)))))</f>
        <v>0</v>
      </c>
      <c r="G27" s="132" t="n">
        <f aca="false">IF(OR($C27="",$B$2="",$D$2=0),0,IF(G$3&lt;0,0,N(INDEX('CURVA PREVISION'!$A$1:$KZ$3000,$C27,10+3*MIN(G$3,$D$2-1)))))</f>
        <v>0</v>
      </c>
      <c r="H27" s="132" t="n">
        <f aca="false">IF(OR($C27="",$B$2="",$D$2=0),0,IF(H$3&lt;0,0,N(INDEX('CURVA PREVISION'!$A$1:$KZ$3000,$C27,10+3*MIN(H$3,$D$2-1)))))</f>
        <v>0</v>
      </c>
      <c r="I27" s="132" t="n">
        <f aca="false">IF(OR($C27="",$B$2="",$D$2=0),0,IF(I$3&lt;0,0,N(INDEX('CURVA PREVISION'!$A$1:$KZ$3000,$C27,10+3*MIN(I$3,$D$2-1)))))</f>
        <v>0</v>
      </c>
      <c r="J27" s="132" t="n">
        <f aca="false">IF(OR($C27="",$B$2="",$D$2=0),0,IF(J$3&lt;0,0,N(INDEX('CURVA PREVISION'!$A$1:$KZ$3000,$C27,10+3*MIN(J$3,$D$2-1)))))</f>
        <v>0</v>
      </c>
      <c r="K27" s="132" t="n">
        <f aca="false">IF(OR($C27="",$B$2="",$D$2=0),0,IF(K$3&lt;0,0,N(INDEX('CURVA PREVISION'!$A$1:$KZ$3000,$C27,10+3*MIN(K$3,$D$2-1)))))</f>
        <v>0</v>
      </c>
      <c r="L27" s="132" t="n">
        <f aca="false">IF(OR($C27="",$B$2="",$D$2=0),0,IF(L$3&lt;0,0,N(INDEX('CURVA PREVISION'!$A$1:$KZ$3000,$C27,10+3*MIN(L$3,$D$2-1)))))</f>
        <v>0</v>
      </c>
      <c r="M27" s="132" t="n">
        <f aca="false">IF(OR($C27="",$B$2="",$D$2=0),0,IF(M$3&lt;0,0,N(INDEX('CURVA PREVISION'!$A$1:$KZ$3000,$C27,10+3*MIN(M$3,$D$2-1)))))</f>
        <v>0</v>
      </c>
      <c r="N27" s="132" t="n">
        <f aca="false">IF(OR($C27="",$B$2="",$D$2=0),0,IF(N$3&lt;0,0,N(INDEX('CURVA PREVISION'!$A$1:$KZ$3000,$C27,10+3*MIN(N$3,$D$2-1)))))</f>
        <v>0</v>
      </c>
      <c r="O27" s="132" t="n">
        <f aca="false">IF(OR($C27="",$B$2="",$D$2=0),0,IF(O$3&lt;0,0,N(INDEX('CURVA PREVISION'!$A$1:$KZ$3000,$C27,10+3*MIN(O$3,$D$2-1)))))</f>
        <v>0</v>
      </c>
      <c r="P27" s="132" t="n">
        <f aca="false">IF(OR($C27="",$B$2="",$D$2=0),0,IF(P$3&lt;0,0,N(INDEX('CURVA PREVISION'!$A$1:$KZ$3000,$C27,10+3*MIN(P$3,$D$2-1)))))</f>
        <v>0</v>
      </c>
      <c r="Q27" s="132" t="n">
        <f aca="false">IF(OR($C27="",$B$2="",$D$2=0),0,IF(Q$3&lt;0,0,N(INDEX('CURVA PREVISION'!$A$1:$KZ$3000,$C27,10+3*MIN(Q$3,$D$2-1)))))</f>
        <v>0</v>
      </c>
      <c r="R27" s="132" t="n">
        <f aca="false">IF(OR($C27="",$B$2="",$D$2=0),0,IF(R$3&lt;0,0,N(INDEX('CURVA PREVISION'!$A$1:$KZ$3000,$C27,10+3*MIN(R$3,$D$2-1)))))</f>
        <v>0</v>
      </c>
      <c r="S27" s="132" t="n">
        <f aca="false">IF(OR($C27="",$B$2="",$D$2=0),0,IF(S$3&lt;0,0,N(INDEX('CURVA PREVISION'!$A$1:$KZ$3000,$C27,10+3*MIN(S$3,$D$2-1)))))</f>
        <v>0</v>
      </c>
      <c r="T27" s="132" t="n">
        <f aca="false">IF(OR($C27="",$B$2="",$D$2=0),0,IF(T$3&lt;0,0,N(INDEX('CURVA PREVISION'!$A$1:$KZ$3000,$C27,10+3*MIN(T$3,$D$2-1)))))</f>
        <v>0</v>
      </c>
      <c r="U27" s="132" t="n">
        <f aca="false">IF(OR($C27="",$B$2="",$D$2=0),0,IF(U$3&lt;0,0,N(INDEX('CURVA PREVISION'!$A$1:$KZ$3000,$C27,10+3*MIN(U$3,$D$2-1)))))</f>
        <v>0</v>
      </c>
      <c r="V27" s="132" t="n">
        <f aca="false">IF(OR($C27="",$B$2="",$D$2=0),0,IF(V$3&lt;0,0,N(INDEX('CURVA PREVISION'!$A$1:$KZ$3000,$C27,10+3*MIN(V$3,$D$2-1)))))</f>
        <v>0</v>
      </c>
      <c r="W27" s="132" t="n">
        <f aca="false">IF(OR($C27="",$B$2="",$D$2=0),0,IF(W$3&lt;0,0,N(INDEX('CURVA PREVISION'!$A$1:$KZ$3000,$C27,10+3*MIN(W$3,$D$2-1)))))</f>
        <v>0</v>
      </c>
      <c r="X27" s="132" t="n">
        <f aca="false">IF(OR($C27="",$B$2="",$D$2=0),0,IF(X$3&lt;0,0,N(INDEX('CURVA PREVISION'!$A$1:$KZ$3000,$C27,10+3*MIN(X$3,$D$2-1)))))</f>
        <v>0</v>
      </c>
      <c r="Y27" s="132" t="n">
        <f aca="false">IF(OR($C27="",$B$2="",$D$2=0),0,IF(Y$3&lt;0,0,N(INDEX('CURVA PREVISION'!$A$1:$KZ$3000,$C27,10+3*MIN(Y$3,$D$2-1)))))</f>
        <v>0.25</v>
      </c>
      <c r="Z27" s="132" t="n">
        <f aca="false">IF(OR($C27="",$B$2="",$D$2=0),0,IF(Z$3&lt;0,0,N(INDEX('CURVA PREVISION'!$A$1:$KZ$3000,$C27,10+3*MIN(Z$3,$D$2-1)))))</f>
        <v>0.89</v>
      </c>
      <c r="AA27" s="132" t="n">
        <f aca="false">IF(OR($C27="",$B$2="",$D$2=0),0,IF(AA$3&lt;0,0,N(INDEX('CURVA PREVISION'!$A$1:$KZ$3000,$C27,10+3*MIN(AA$3,$D$2-1)))))</f>
        <v>1.1</v>
      </c>
      <c r="AB27" s="132" t="n">
        <f aca="false">IF(OR($C27="",$B$2="",$D$2=0),0,IF(AB$3&lt;0,0,N(INDEX('CURVA PREVISION'!$A$1:$KZ$3000,$C27,10+3*MIN(AB$3,$D$2-1)))))</f>
        <v>3.07</v>
      </c>
      <c r="AC27" s="132" t="n">
        <f aca="false">IF(OR($C27="",$B$2="",$D$2=0),0,IF(AC$3&lt;0,0,N(INDEX('CURVA PREVISION'!$A$1:$KZ$3000,$C27,10+3*MIN(AC$3,$D$2-1)))))</f>
        <v>6.04</v>
      </c>
      <c r="AD27" s="132" t="n">
        <f aca="false">IF(OR($C27="",$B$2="",$D$2=0),0,IF(AD$3&lt;0,0,N(INDEX('CURVA PREVISION'!$A$1:$KZ$3000,$C27,10+3*MIN(AD$3,$D$2-1)))))</f>
        <v>10.37</v>
      </c>
      <c r="AE27" s="132" t="n">
        <f aca="false">IF(OR($C27="",$B$2="",$D$2=0),0,IF(AE$3&lt;0,0,N(INDEX('CURVA PREVISION'!$A$1:$KZ$3000,$C27,10+3*MIN(AE$3,$D$2-1)))))</f>
        <v>17.88</v>
      </c>
      <c r="AF27" s="132" t="n">
        <f aca="false">IF(OR($C27="",$B$2="",$D$2=0),0,IF(AF$3&lt;0,0,N(INDEX('CURVA PREVISION'!$A$1:$KZ$3000,$C27,10+3*MIN(AF$3,$D$2-1)))))</f>
        <v>26.05</v>
      </c>
      <c r="AG27" s="132" t="n">
        <f aca="false">IF(OR($C27="",$B$2="",$D$2=0),0,IF(AG$3&lt;0,0,N(INDEX('CURVA PREVISION'!$A$1:$KZ$3000,$C27,10+3*MIN(AG$3,$D$2-1)))))</f>
        <v>33.79</v>
      </c>
      <c r="AH27" s="132" t="n">
        <f aca="false">IF(OR($C27="",$B$2="",$D$2=0),0,IF(AH$3&lt;0,0,N(INDEX('CURVA PREVISION'!$A$1:$KZ$3000,$C27,10+3*MIN(AH$3,$D$2-1)))))</f>
        <v>44.25</v>
      </c>
      <c r="AI27" s="132" t="n">
        <f aca="false">IF(OR($C27="",$B$2="",$D$2=0),0,IF(AI$3&lt;0,0,N(INDEX('CURVA PREVISION'!$A$1:$KZ$3000,$C27,10+3*MIN(AI$3,$D$2-1)))))</f>
        <v>56.97</v>
      </c>
      <c r="AJ27" s="132" t="n">
        <f aca="false">IF(OR($C27="",$B$2="",$D$2=0),0,IF(AJ$3&lt;0,0,N(INDEX('CURVA PREVISION'!$A$1:$KZ$3000,$C27,10+3*MIN(AJ$3,$D$2-1)))))</f>
        <v>60.87</v>
      </c>
      <c r="AK27" s="132" t="n">
        <f aca="false">IF(OR($C27="",$B$2="",$D$2=0),0,IF(AK$3&lt;0,0,N(INDEX('CURVA PREVISION'!$A$1:$KZ$3000,$C27,10+3*MIN(AK$3,$D$2-1)))))</f>
        <v>64.91</v>
      </c>
      <c r="AL27" s="132" t="n">
        <f aca="false">IF(OR($C27="",$B$2="",$D$2=0),0,IF(AL$3&lt;0,0,N(INDEX('CURVA PREVISION'!$A$1:$KZ$3000,$C27,10+3*MIN(AL$3,$D$2-1)))))</f>
        <v>70.35</v>
      </c>
      <c r="AM27" s="132" t="n">
        <f aca="false">IF(OR($C27="",$B$2="",$D$2=0),0,IF(AM$3&lt;0,0,N(INDEX('CURVA PREVISION'!$A$1:$KZ$3000,$C27,10+3*MIN(AM$3,$D$2-1)))))</f>
        <v>74.23</v>
      </c>
      <c r="AN27" s="132" t="n">
        <f aca="false">IF(OR($C27="",$B$2="",$D$2=0),0,IF(AN$3&lt;0,0,N(INDEX('CURVA PREVISION'!$A$1:$KZ$3000,$C27,10+3*MIN(AN$3,$D$2-1)))))</f>
        <v>85.77</v>
      </c>
      <c r="AO27" s="132" t="n">
        <f aca="false">IF(OR($C27="",$B$2="",$D$2=0),0,IF(AO$3&lt;0,0,N(INDEX('CURVA PREVISION'!$A$1:$KZ$3000,$C27,10+3*MIN(AO$3,$D$2-1)))))</f>
        <v>94.52</v>
      </c>
      <c r="AP27" s="132" t="n">
        <f aca="false">IF(OR($C27="",$B$2="",$D$2=0),0,IF(AP$3&lt;0,0,N(INDEX('CURVA PREVISION'!$A$1:$KZ$3000,$C27,10+3*MIN(AP$3,$D$2-1)))))</f>
        <v>94.88</v>
      </c>
      <c r="AQ27" s="132" t="n">
        <f aca="false">IF(OR($C27="",$B$2="",$D$2=0),0,IF(AQ$3&lt;0,0,N(INDEX('CURVA PREVISION'!$A$1:$KZ$3000,$C27,10+3*MIN(AQ$3,$D$2-1)))))</f>
        <v>99.35</v>
      </c>
      <c r="AR27" s="132" t="n">
        <f aca="false">IF(OR($C27="",$B$2="",$D$2=0),0,IF(AR$3&lt;0,0,N(INDEX('CURVA PREVISION'!$A$1:$KZ$3000,$C27,10+3*MIN(AR$3,$D$2-1)))))</f>
        <v>99.39</v>
      </c>
      <c r="AS27" s="132" t="n">
        <f aca="false">IF(OR($C27="",$B$2="",$D$2=0),0,IF(AS$3&lt;0,0,N(INDEX('CURVA PREVISION'!$A$1:$KZ$3000,$C27,10+3*MIN(AS$3,$D$2-1)))))</f>
        <v>99.46</v>
      </c>
      <c r="AT27" s="132" t="n">
        <f aca="false">IF(OR($C27="",$B$2="",$D$2=0),0,IF(AT$3&lt;0,0,N(INDEX('CURVA PREVISION'!$A$1:$KZ$3000,$C27,10+3*MIN(AT$3,$D$2-1)))))</f>
        <v>99.51</v>
      </c>
      <c r="AU27" s="132" t="n">
        <f aca="false">IF(OR($C27="",$B$2="",$D$2=0),0,IF(AU$3&lt;0,0,N(INDEX('CURVA PREVISION'!$A$1:$KZ$3000,$C27,10+3*MIN(AU$3,$D$2-1)))))</f>
        <v>99.61</v>
      </c>
      <c r="AV27" s="132" t="n">
        <f aca="false">IF(OR($C27="",$B$2="",$D$2=0),0,IF(AV$3&lt;0,0,N(INDEX('CURVA PREVISION'!$A$1:$KZ$3000,$C27,10+3*MIN(AV$3,$D$2-1)))))</f>
        <v>99.72</v>
      </c>
      <c r="AW27" s="132" t="n">
        <f aca="false">IF(OR($C27="",$B$2="",$D$2=0),0,IF(AW$3&lt;0,0,N(INDEX('CURVA PREVISION'!$A$1:$KZ$3000,$C27,10+3*MIN(AW$3,$D$2-1)))))</f>
        <v>99.75</v>
      </c>
      <c r="AX27" s="132" t="n">
        <f aca="false">IF(OR($C27="",$B$2="",$D$2=0),0,IF(AX$3&lt;0,0,N(INDEX('CURVA PREVISION'!$A$1:$KZ$3000,$C27,10+3*MIN(AX$3,$D$2-1)))))</f>
        <v>99.81</v>
      </c>
      <c r="AY27" s="132" t="n">
        <f aca="false">IF(OR($C27="",$B$2="",$D$2=0),0,IF(AY$3&lt;0,0,N(INDEX('CURVA PREVISION'!$A$1:$KZ$3000,$C27,10+3*MIN(AY$3,$D$2-1)))))</f>
        <v>99.85</v>
      </c>
      <c r="AZ27" s="132" t="n">
        <f aca="false">IF(OR($C27="",$B$2="",$D$2=0),0,IF(AZ$3&lt;0,0,N(INDEX('CURVA PREVISION'!$A$1:$KZ$3000,$C27,10+3*MIN(AZ$3,$D$2-1)))))</f>
        <v>99.89</v>
      </c>
      <c r="BA27" s="132" t="n">
        <f aca="false">IF(OR($C27="",$B$2="",$D$2=0),0,IF(BA$3&lt;0,0,N(INDEX('CURVA PREVISION'!$A$1:$KZ$3000,$C27,10+3*MIN(BA$3,$D$2-1)))))</f>
        <v>99.96</v>
      </c>
      <c r="BB27" s="132" t="n">
        <f aca="false">IF(OR($C27="",$B$2="",$D$2=0),0,IF(BB$3&lt;0,0,N(INDEX('CURVA PREVISION'!$A$1:$KZ$3000,$C27,10+3*MIN(BB$3,$D$2-1)))))</f>
        <v>100</v>
      </c>
      <c r="BC27" s="132" t="n">
        <f aca="false">IF(OR($C27="",$B$2="",$D$2=0),0,IF(BC$3&lt;0,0,N(INDEX('CURVA PREVISION'!$A$1:$KZ$3000,$C27,10+3*MIN(BC$3,$D$2-1)))))</f>
        <v>100</v>
      </c>
      <c r="BD27" s="132" t="n">
        <f aca="false">IF(OR($C27="",$B$2="",$D$2=0),0,IF(BD$3&lt;0,0,N(INDEX('CURVA PREVISION'!$A$1:$KZ$3000,$C27,10+3*MIN(BD$3,$D$2-1)))))</f>
        <v>100</v>
      </c>
      <c r="BE27" s="132" t="n">
        <f aca="false">IF(OR($C27="",$B$2="",$D$2=0),0,IF(BE$3&lt;0,0,N(INDEX('CURVA PREVISION'!$A$1:$KZ$3000,$C27,10+3*MIN(BE$3,$D$2-1)))))</f>
        <v>100</v>
      </c>
      <c r="BF27" s="132" t="n">
        <f aca="false">IF(OR($C27="",$B$2="",$D$2=0),0,IF(BF$3&lt;0,0,N(INDEX('CURVA PREVISION'!$A$1:$KZ$3000,$C27,10+3*MIN(BF$3,$D$2-1)))))</f>
        <v>100</v>
      </c>
      <c r="BG27" s="132" t="n">
        <f aca="false">IF(OR($C27="",$B$2="",$D$2=0),0,IF(BG$3&lt;0,0,N(INDEX('CURVA PREVISION'!$A$1:$KZ$3000,$C27,10+3*MIN(BG$3,$D$2-1)))))</f>
        <v>100</v>
      </c>
      <c r="BH27" s="132" t="n">
        <f aca="false">IF(OR($C27="",$B$2="",$D$2=0),0,IF(BH$3&lt;0,0,N(INDEX('CURVA PREVISION'!$A$1:$KZ$3000,$C27,10+3*MIN(BH$3,$D$2-1)))))</f>
        <v>100</v>
      </c>
      <c r="BI27" s="132" t="n">
        <f aca="false">IF(OR($C27="",$B$2="",$D$2=0),0,IF(BI$3&lt;0,0,N(INDEX('CURVA PREVISION'!$A$1:$KZ$3000,$C27,10+3*MIN(BI$3,$D$2-1)))))</f>
        <v>100</v>
      </c>
      <c r="BJ27" s="132" t="n">
        <f aca="false">IF(OR($C27="",$B$2="",$D$2=0),0,IF(BJ$3&lt;0,0,N(INDEX('CURVA PREVISION'!$A$1:$KZ$3000,$C27,10+3*MIN(BJ$3,$D$2-1)))))</f>
        <v>100</v>
      </c>
      <c r="BK27" s="132" t="n">
        <f aca="false">IF(OR($C27="",$B$2="",$D$2=0),0,IF(BK$3&lt;0,0,N(INDEX('CURVA PREVISION'!$A$1:$KZ$3000,$C27,10+3*MIN(BK$3,$D$2-1)))))</f>
        <v>100</v>
      </c>
      <c r="BL27" s="132" t="n">
        <f aca="false">IF(OR($C27="",$B$2="",$D$2=0),0,IF(BL$3&lt;0,0,N(INDEX('CURVA PREVISION'!$A$1:$KZ$3000,$C27,10+3*MIN(BL$3,$D$2-1)))))</f>
        <v>100</v>
      </c>
      <c r="BM27" s="132" t="n">
        <f aca="false">IF(OR($C27="",$B$2="",$D$2=0),0,IF(BM$3&lt;0,0,N(INDEX('CURVA PREVISION'!$A$1:$KZ$3000,$C27,10+3*MIN(BM$3,$D$2-1)))))</f>
        <v>100</v>
      </c>
      <c r="BN27" s="132" t="n">
        <f aca="false">IF(OR($C27="",$B$2="",$D$2=0),0,IF(BN$3&lt;0,0,N(INDEX('CURVA PREVISION'!$A$1:$KZ$3000,$C27,10+3*MIN(BN$3,$D$2-1)))))</f>
        <v>100</v>
      </c>
      <c r="BO27" s="132" t="n">
        <f aca="false">IF(OR($C27="",$B$2="",$D$2=0),0,IF(BO$3&lt;0,0,N(INDEX('CURVA PREVISION'!$A$1:$KZ$3000,$C27,10+3*MIN(BO$3,$D$2-1)))))</f>
        <v>100</v>
      </c>
      <c r="BP27" s="132" t="n">
        <f aca="false">IF(OR($C27="",$B$2="",$D$2=0),0,IF(BP$3&lt;0,0,N(INDEX('CURVA PREVISION'!$A$1:$KZ$3000,$C27,10+3*MIN(BP$3,$D$2-1)))))</f>
        <v>100</v>
      </c>
      <c r="BQ27" s="132" t="n">
        <f aca="false">IF(OR($C27="",$B$2="",$D$2=0),0,IF(BQ$3&lt;0,0,N(INDEX('CURVA PREVISION'!$A$1:$KZ$3000,$C27,10+3*MIN(BQ$3,$D$2-1)))))</f>
        <v>100</v>
      </c>
      <c r="BR27" s="132" t="n">
        <f aca="false">IF(OR($C27="",$B$2="",$D$2=0),0,IF(BR$3&lt;0,0,N(INDEX('CURVA PREVISION'!$A$1:$KZ$3000,$C27,10+3*MIN(BR$3,$D$2-1)))))</f>
        <v>100</v>
      </c>
      <c r="BS27" s="132" t="n">
        <f aca="false">IF(OR($C27="",$B$2="",$D$2=0),0,IF(BS$3&lt;0,0,N(INDEX('CURVA PREVISION'!$A$1:$KZ$3000,$C27,10+3*MIN(BS$3,$D$2-1)))))</f>
        <v>100</v>
      </c>
      <c r="BT27" s="132" t="n">
        <f aca="false">IF(OR($C27="",$B$2="",$D$2=0),0,IF(BT$3&lt;0,0,N(INDEX('CURVA PREVISION'!$A$1:$KZ$3000,$C27,10+3*MIN(BT$3,$D$2-1)))))</f>
        <v>100</v>
      </c>
      <c r="BU27" s="132" t="n">
        <f aca="false">IF(OR($C27="",$B$2="",$D$2=0),0,IF(BU$3&lt;0,0,N(INDEX('CURVA PREVISION'!$A$1:$KZ$3000,$C27,10+3*MIN(BU$3,$D$2-1)))))</f>
        <v>100</v>
      </c>
      <c r="BV27" s="132" t="n">
        <f aca="false">IF(OR($C27="",$B$2="",$D$2=0),0,IF(BV$3&lt;0,0,N(INDEX('CURVA PREVISION'!$A$1:$KZ$3000,$C27,10+3*MIN(BV$3,$D$2-1)))))</f>
        <v>100</v>
      </c>
      <c r="BW27" s="132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25</v>
      </c>
      <c r="B28" s="57" t="str">
        <f aca="false">'VALOR POR PL'!D34</f>
        <v>ELEVADORES</v>
      </c>
      <c r="C28" s="64" t="n">
        <f aca="false">IFERROR(MATCH(A28,'CURVA PREVISION'!$B$1:$B$3000,0),"")</f>
        <v>586</v>
      </c>
      <c r="D28" s="132" t="n">
        <f aca="false">IF(OR($C28="",$B$2="",$D$2=0),0,IF(D$3&lt;0,0,N(INDEX('CURVA PREVISION'!$A$1:$KZ$3000,$C28,10+3*MIN(D$3,$D$2-1)))))</f>
        <v>0</v>
      </c>
      <c r="E28" s="132" t="n">
        <f aca="false">IF(OR($C28="",$B$2="",$D$2=0),0,IF(E$3&lt;0,0,N(INDEX('CURVA PREVISION'!$A$1:$KZ$3000,$C28,10+3*MIN(E$3,$D$2-1)))))</f>
        <v>0</v>
      </c>
      <c r="F28" s="132" t="n">
        <f aca="false">IF(OR($C28="",$B$2="",$D$2=0),0,IF(F$3&lt;0,0,N(INDEX('CURVA PREVISION'!$A$1:$KZ$3000,$C28,10+3*MIN(F$3,$D$2-1)))))</f>
        <v>0</v>
      </c>
      <c r="G28" s="132" t="n">
        <f aca="false">IF(OR($C28="",$B$2="",$D$2=0),0,IF(G$3&lt;0,0,N(INDEX('CURVA PREVISION'!$A$1:$KZ$3000,$C28,10+3*MIN(G$3,$D$2-1)))))</f>
        <v>0</v>
      </c>
      <c r="H28" s="132" t="n">
        <f aca="false">IF(OR($C28="",$B$2="",$D$2=0),0,IF(H$3&lt;0,0,N(INDEX('CURVA PREVISION'!$A$1:$KZ$3000,$C28,10+3*MIN(H$3,$D$2-1)))))</f>
        <v>0</v>
      </c>
      <c r="I28" s="132" t="n">
        <f aca="false">IF(OR($C28="",$B$2="",$D$2=0),0,IF(I$3&lt;0,0,N(INDEX('CURVA PREVISION'!$A$1:$KZ$3000,$C28,10+3*MIN(I$3,$D$2-1)))))</f>
        <v>0</v>
      </c>
      <c r="J28" s="132" t="n">
        <f aca="false">IF(OR($C28="",$B$2="",$D$2=0),0,IF(J$3&lt;0,0,N(INDEX('CURVA PREVISION'!$A$1:$KZ$3000,$C28,10+3*MIN(J$3,$D$2-1)))))</f>
        <v>0</v>
      </c>
      <c r="K28" s="132" t="n">
        <f aca="false">IF(OR($C28="",$B$2="",$D$2=0),0,IF(K$3&lt;0,0,N(INDEX('CURVA PREVISION'!$A$1:$KZ$3000,$C28,10+3*MIN(K$3,$D$2-1)))))</f>
        <v>0</v>
      </c>
      <c r="L28" s="132" t="n">
        <f aca="false">IF(OR($C28="",$B$2="",$D$2=0),0,IF(L$3&lt;0,0,N(INDEX('CURVA PREVISION'!$A$1:$KZ$3000,$C28,10+3*MIN(L$3,$D$2-1)))))</f>
        <v>0</v>
      </c>
      <c r="M28" s="132" t="n">
        <f aca="false">IF(OR($C28="",$B$2="",$D$2=0),0,IF(M$3&lt;0,0,N(INDEX('CURVA PREVISION'!$A$1:$KZ$3000,$C28,10+3*MIN(M$3,$D$2-1)))))</f>
        <v>0</v>
      </c>
      <c r="N28" s="132" t="n">
        <f aca="false">IF(OR($C28="",$B$2="",$D$2=0),0,IF(N$3&lt;0,0,N(INDEX('CURVA PREVISION'!$A$1:$KZ$3000,$C28,10+3*MIN(N$3,$D$2-1)))))</f>
        <v>0</v>
      </c>
      <c r="O28" s="132" t="n">
        <f aca="false">IF(OR($C28="",$B$2="",$D$2=0),0,IF(O$3&lt;0,0,N(INDEX('CURVA PREVISION'!$A$1:$KZ$3000,$C28,10+3*MIN(O$3,$D$2-1)))))</f>
        <v>0</v>
      </c>
      <c r="P28" s="132" t="n">
        <f aca="false">IF(OR($C28="",$B$2="",$D$2=0),0,IF(P$3&lt;0,0,N(INDEX('CURVA PREVISION'!$A$1:$KZ$3000,$C28,10+3*MIN(P$3,$D$2-1)))))</f>
        <v>0</v>
      </c>
      <c r="Q28" s="132" t="n">
        <f aca="false">IF(OR($C28="",$B$2="",$D$2=0),0,IF(Q$3&lt;0,0,N(INDEX('CURVA PREVISION'!$A$1:$KZ$3000,$C28,10+3*MIN(Q$3,$D$2-1)))))</f>
        <v>0</v>
      </c>
      <c r="R28" s="132" t="n">
        <f aca="false">IF(OR($C28="",$B$2="",$D$2=0),0,IF(R$3&lt;0,0,N(INDEX('CURVA PREVISION'!$A$1:$KZ$3000,$C28,10+3*MIN(R$3,$D$2-1)))))</f>
        <v>0</v>
      </c>
      <c r="S28" s="132" t="n">
        <f aca="false">IF(OR($C28="",$B$2="",$D$2=0),0,IF(S$3&lt;0,0,N(INDEX('CURVA PREVISION'!$A$1:$KZ$3000,$C28,10+3*MIN(S$3,$D$2-1)))))</f>
        <v>0</v>
      </c>
      <c r="T28" s="132" t="n">
        <f aca="false">IF(OR($C28="",$B$2="",$D$2=0),0,IF(T$3&lt;0,0,N(INDEX('CURVA PREVISION'!$A$1:$KZ$3000,$C28,10+3*MIN(T$3,$D$2-1)))))</f>
        <v>0</v>
      </c>
      <c r="U28" s="132" t="n">
        <f aca="false">IF(OR($C28="",$B$2="",$D$2=0),0,IF(U$3&lt;0,0,N(INDEX('CURVA PREVISION'!$A$1:$KZ$3000,$C28,10+3*MIN(U$3,$D$2-1)))))</f>
        <v>0</v>
      </c>
      <c r="V28" s="132" t="n">
        <f aca="false">IF(OR($C28="",$B$2="",$D$2=0),0,IF(V$3&lt;0,0,N(INDEX('CURVA PREVISION'!$A$1:$KZ$3000,$C28,10+3*MIN(V$3,$D$2-1)))))</f>
        <v>0</v>
      </c>
      <c r="W28" s="132" t="n">
        <f aca="false">IF(OR($C28="",$B$2="",$D$2=0),0,IF(W$3&lt;0,0,N(INDEX('CURVA PREVISION'!$A$1:$KZ$3000,$C28,10+3*MIN(W$3,$D$2-1)))))</f>
        <v>0</v>
      </c>
      <c r="X28" s="132" t="n">
        <f aca="false">IF(OR($C28="",$B$2="",$D$2=0),0,IF(X$3&lt;0,0,N(INDEX('CURVA PREVISION'!$A$1:$KZ$3000,$C28,10+3*MIN(X$3,$D$2-1)))))</f>
        <v>0</v>
      </c>
      <c r="Y28" s="132" t="n">
        <f aca="false">IF(OR($C28="",$B$2="",$D$2=0),0,IF(Y$3&lt;0,0,N(INDEX('CURVA PREVISION'!$A$1:$KZ$3000,$C28,10+3*MIN(Y$3,$D$2-1)))))</f>
        <v>0</v>
      </c>
      <c r="Z28" s="132" t="n">
        <f aca="false">IF(OR($C28="",$B$2="",$D$2=0),0,IF(Z$3&lt;0,0,N(INDEX('CURVA PREVISION'!$A$1:$KZ$3000,$C28,10+3*MIN(Z$3,$D$2-1)))))</f>
        <v>0</v>
      </c>
      <c r="AA28" s="132" t="n">
        <f aca="false">IF(OR($C28="",$B$2="",$D$2=0),0,IF(AA$3&lt;0,0,N(INDEX('CURVA PREVISION'!$A$1:$KZ$3000,$C28,10+3*MIN(AA$3,$D$2-1)))))</f>
        <v>0</v>
      </c>
      <c r="AB28" s="132" t="n">
        <f aca="false">IF(OR($C28="",$B$2="",$D$2=0),0,IF(AB$3&lt;0,0,N(INDEX('CURVA PREVISION'!$A$1:$KZ$3000,$C28,10+3*MIN(AB$3,$D$2-1)))))</f>
        <v>0</v>
      </c>
      <c r="AC28" s="132" t="n">
        <f aca="false">IF(OR($C28="",$B$2="",$D$2=0),0,IF(AC$3&lt;0,0,N(INDEX('CURVA PREVISION'!$A$1:$KZ$3000,$C28,10+3*MIN(AC$3,$D$2-1)))))</f>
        <v>0</v>
      </c>
      <c r="AD28" s="132" t="n">
        <f aca="false">IF(OR($C28="",$B$2="",$D$2=0),0,IF(AD$3&lt;0,0,N(INDEX('CURVA PREVISION'!$A$1:$KZ$3000,$C28,10+3*MIN(AD$3,$D$2-1)))))</f>
        <v>0</v>
      </c>
      <c r="AE28" s="132" t="n">
        <f aca="false">IF(OR($C28="",$B$2="",$D$2=0),0,IF(AE$3&lt;0,0,N(INDEX('CURVA PREVISION'!$A$1:$KZ$3000,$C28,10+3*MIN(AE$3,$D$2-1)))))</f>
        <v>0</v>
      </c>
      <c r="AF28" s="132" t="n">
        <f aca="false">IF(OR($C28="",$B$2="",$D$2=0),0,IF(AF$3&lt;0,0,N(INDEX('CURVA PREVISION'!$A$1:$KZ$3000,$C28,10+3*MIN(AF$3,$D$2-1)))))</f>
        <v>0.21</v>
      </c>
      <c r="AG28" s="132" t="n">
        <f aca="false">IF(OR($C28="",$B$2="",$D$2=0),0,IF(AG$3&lt;0,0,N(INDEX('CURVA PREVISION'!$A$1:$KZ$3000,$C28,10+3*MIN(AG$3,$D$2-1)))))</f>
        <v>1.06</v>
      </c>
      <c r="AH28" s="132" t="n">
        <f aca="false">IF(OR($C28="",$B$2="",$D$2=0),0,IF(AH$3&lt;0,0,N(INDEX('CURVA PREVISION'!$A$1:$KZ$3000,$C28,10+3*MIN(AH$3,$D$2-1)))))</f>
        <v>6.43</v>
      </c>
      <c r="AI28" s="132" t="n">
        <f aca="false">IF(OR($C28="",$B$2="",$D$2=0),0,IF(AI$3&lt;0,0,N(INDEX('CURVA PREVISION'!$A$1:$KZ$3000,$C28,10+3*MIN(AI$3,$D$2-1)))))</f>
        <v>23.43</v>
      </c>
      <c r="AJ28" s="132" t="n">
        <f aca="false">IF(OR($C28="",$B$2="",$D$2=0),0,IF(AJ$3&lt;0,0,N(INDEX('CURVA PREVISION'!$A$1:$KZ$3000,$C28,10+3*MIN(AJ$3,$D$2-1)))))</f>
        <v>40.44</v>
      </c>
      <c r="AK28" s="132" t="n">
        <f aca="false">IF(OR($C28="",$B$2="",$D$2=0),0,IF(AK$3&lt;0,0,N(INDEX('CURVA PREVISION'!$A$1:$KZ$3000,$C28,10+3*MIN(AK$3,$D$2-1)))))</f>
        <v>57.34</v>
      </c>
      <c r="AL28" s="132" t="n">
        <f aca="false">IF(OR($C28="",$B$2="",$D$2=0),0,IF(AL$3&lt;0,0,N(INDEX('CURVA PREVISION'!$A$1:$KZ$3000,$C28,10+3*MIN(AL$3,$D$2-1)))))</f>
        <v>72.93</v>
      </c>
      <c r="AM28" s="132" t="n">
        <f aca="false">IF(OR($C28="",$B$2="",$D$2=0),0,IF(AM$3&lt;0,0,N(INDEX('CURVA PREVISION'!$A$1:$KZ$3000,$C28,10+3*MIN(AM$3,$D$2-1)))))</f>
        <v>87.56</v>
      </c>
      <c r="AN28" s="132" t="n">
        <f aca="false">IF(OR($C28="",$B$2="",$D$2=0),0,IF(AN$3&lt;0,0,N(INDEX('CURVA PREVISION'!$A$1:$KZ$3000,$C28,10+3*MIN(AN$3,$D$2-1)))))</f>
        <v>97.07</v>
      </c>
      <c r="AO28" s="132" t="n">
        <f aca="false">IF(OR($C28="",$B$2="",$D$2=0),0,IF(AO$3&lt;0,0,N(INDEX('CURVA PREVISION'!$A$1:$KZ$3000,$C28,10+3*MIN(AO$3,$D$2-1)))))</f>
        <v>100</v>
      </c>
      <c r="AP28" s="132" t="n">
        <f aca="false">IF(OR($C28="",$B$2="",$D$2=0),0,IF(AP$3&lt;0,0,N(INDEX('CURVA PREVISION'!$A$1:$KZ$3000,$C28,10+3*MIN(AP$3,$D$2-1)))))</f>
        <v>100</v>
      </c>
      <c r="AQ28" s="132" t="n">
        <f aca="false">IF(OR($C28="",$B$2="",$D$2=0),0,IF(AQ$3&lt;0,0,N(INDEX('CURVA PREVISION'!$A$1:$KZ$3000,$C28,10+3*MIN(AQ$3,$D$2-1)))))</f>
        <v>100</v>
      </c>
      <c r="AR28" s="132" t="n">
        <f aca="false">IF(OR($C28="",$B$2="",$D$2=0),0,IF(AR$3&lt;0,0,N(INDEX('CURVA PREVISION'!$A$1:$KZ$3000,$C28,10+3*MIN(AR$3,$D$2-1)))))</f>
        <v>100</v>
      </c>
      <c r="AS28" s="132" t="n">
        <f aca="false">IF(OR($C28="",$B$2="",$D$2=0),0,IF(AS$3&lt;0,0,N(INDEX('CURVA PREVISION'!$A$1:$KZ$3000,$C28,10+3*MIN(AS$3,$D$2-1)))))</f>
        <v>100</v>
      </c>
      <c r="AT28" s="132" t="n">
        <f aca="false">IF(OR($C28="",$B$2="",$D$2=0),0,IF(AT$3&lt;0,0,N(INDEX('CURVA PREVISION'!$A$1:$KZ$3000,$C28,10+3*MIN(AT$3,$D$2-1)))))</f>
        <v>100</v>
      </c>
      <c r="AU28" s="132" t="n">
        <f aca="false">IF(OR($C28="",$B$2="",$D$2=0),0,IF(AU$3&lt;0,0,N(INDEX('CURVA PREVISION'!$A$1:$KZ$3000,$C28,10+3*MIN(AU$3,$D$2-1)))))</f>
        <v>100</v>
      </c>
      <c r="AV28" s="132" t="n">
        <f aca="false">IF(OR($C28="",$B$2="",$D$2=0),0,IF(AV$3&lt;0,0,N(INDEX('CURVA PREVISION'!$A$1:$KZ$3000,$C28,10+3*MIN(AV$3,$D$2-1)))))</f>
        <v>100</v>
      </c>
      <c r="AW28" s="132" t="n">
        <f aca="false">IF(OR($C28="",$B$2="",$D$2=0),0,IF(AW$3&lt;0,0,N(INDEX('CURVA PREVISION'!$A$1:$KZ$3000,$C28,10+3*MIN(AW$3,$D$2-1)))))</f>
        <v>100</v>
      </c>
      <c r="AX28" s="132" t="n">
        <f aca="false">IF(OR($C28="",$B$2="",$D$2=0),0,IF(AX$3&lt;0,0,N(INDEX('CURVA PREVISION'!$A$1:$KZ$3000,$C28,10+3*MIN(AX$3,$D$2-1)))))</f>
        <v>100</v>
      </c>
      <c r="AY28" s="132" t="n">
        <f aca="false">IF(OR($C28="",$B$2="",$D$2=0),0,IF(AY$3&lt;0,0,N(INDEX('CURVA PREVISION'!$A$1:$KZ$3000,$C28,10+3*MIN(AY$3,$D$2-1)))))</f>
        <v>100</v>
      </c>
      <c r="AZ28" s="132" t="n">
        <f aca="false">IF(OR($C28="",$B$2="",$D$2=0),0,IF(AZ$3&lt;0,0,N(INDEX('CURVA PREVISION'!$A$1:$KZ$3000,$C28,10+3*MIN(AZ$3,$D$2-1)))))</f>
        <v>100</v>
      </c>
      <c r="BA28" s="132" t="n">
        <f aca="false">IF(OR($C28="",$B$2="",$D$2=0),0,IF(BA$3&lt;0,0,N(INDEX('CURVA PREVISION'!$A$1:$KZ$3000,$C28,10+3*MIN(BA$3,$D$2-1)))))</f>
        <v>100</v>
      </c>
      <c r="BB28" s="132" t="n">
        <f aca="false">IF(OR($C28="",$B$2="",$D$2=0),0,IF(BB$3&lt;0,0,N(INDEX('CURVA PREVISION'!$A$1:$KZ$3000,$C28,10+3*MIN(BB$3,$D$2-1)))))</f>
        <v>100</v>
      </c>
      <c r="BC28" s="132" t="n">
        <f aca="false">IF(OR($C28="",$B$2="",$D$2=0),0,IF(BC$3&lt;0,0,N(INDEX('CURVA PREVISION'!$A$1:$KZ$3000,$C28,10+3*MIN(BC$3,$D$2-1)))))</f>
        <v>100</v>
      </c>
      <c r="BD28" s="132" t="n">
        <f aca="false">IF(OR($C28="",$B$2="",$D$2=0),0,IF(BD$3&lt;0,0,N(INDEX('CURVA PREVISION'!$A$1:$KZ$3000,$C28,10+3*MIN(BD$3,$D$2-1)))))</f>
        <v>100</v>
      </c>
      <c r="BE28" s="132" t="n">
        <f aca="false">IF(OR($C28="",$B$2="",$D$2=0),0,IF(BE$3&lt;0,0,N(INDEX('CURVA PREVISION'!$A$1:$KZ$3000,$C28,10+3*MIN(BE$3,$D$2-1)))))</f>
        <v>100</v>
      </c>
      <c r="BF28" s="132" t="n">
        <f aca="false">IF(OR($C28="",$B$2="",$D$2=0),0,IF(BF$3&lt;0,0,N(INDEX('CURVA PREVISION'!$A$1:$KZ$3000,$C28,10+3*MIN(BF$3,$D$2-1)))))</f>
        <v>100</v>
      </c>
      <c r="BG28" s="132" t="n">
        <f aca="false">IF(OR($C28="",$B$2="",$D$2=0),0,IF(BG$3&lt;0,0,N(INDEX('CURVA PREVISION'!$A$1:$KZ$3000,$C28,10+3*MIN(BG$3,$D$2-1)))))</f>
        <v>100</v>
      </c>
      <c r="BH28" s="132" t="n">
        <f aca="false">IF(OR($C28="",$B$2="",$D$2=0),0,IF(BH$3&lt;0,0,N(INDEX('CURVA PREVISION'!$A$1:$KZ$3000,$C28,10+3*MIN(BH$3,$D$2-1)))))</f>
        <v>100</v>
      </c>
      <c r="BI28" s="132" t="n">
        <f aca="false">IF(OR($C28="",$B$2="",$D$2=0),0,IF(BI$3&lt;0,0,N(INDEX('CURVA PREVISION'!$A$1:$KZ$3000,$C28,10+3*MIN(BI$3,$D$2-1)))))</f>
        <v>100</v>
      </c>
      <c r="BJ28" s="132" t="n">
        <f aca="false">IF(OR($C28="",$B$2="",$D$2=0),0,IF(BJ$3&lt;0,0,N(INDEX('CURVA PREVISION'!$A$1:$KZ$3000,$C28,10+3*MIN(BJ$3,$D$2-1)))))</f>
        <v>100</v>
      </c>
      <c r="BK28" s="132" t="n">
        <f aca="false">IF(OR($C28="",$B$2="",$D$2=0),0,IF(BK$3&lt;0,0,N(INDEX('CURVA PREVISION'!$A$1:$KZ$3000,$C28,10+3*MIN(BK$3,$D$2-1)))))</f>
        <v>100</v>
      </c>
      <c r="BL28" s="132" t="n">
        <f aca="false">IF(OR($C28="",$B$2="",$D$2=0),0,IF(BL$3&lt;0,0,N(INDEX('CURVA PREVISION'!$A$1:$KZ$3000,$C28,10+3*MIN(BL$3,$D$2-1)))))</f>
        <v>100</v>
      </c>
      <c r="BM28" s="132" t="n">
        <f aca="false">IF(OR($C28="",$B$2="",$D$2=0),0,IF(BM$3&lt;0,0,N(INDEX('CURVA PREVISION'!$A$1:$KZ$3000,$C28,10+3*MIN(BM$3,$D$2-1)))))</f>
        <v>100</v>
      </c>
      <c r="BN28" s="132" t="n">
        <f aca="false">IF(OR($C28="",$B$2="",$D$2=0),0,IF(BN$3&lt;0,0,N(INDEX('CURVA PREVISION'!$A$1:$KZ$3000,$C28,10+3*MIN(BN$3,$D$2-1)))))</f>
        <v>100</v>
      </c>
      <c r="BO28" s="132" t="n">
        <f aca="false">IF(OR($C28="",$B$2="",$D$2=0),0,IF(BO$3&lt;0,0,N(INDEX('CURVA PREVISION'!$A$1:$KZ$3000,$C28,10+3*MIN(BO$3,$D$2-1)))))</f>
        <v>100</v>
      </c>
      <c r="BP28" s="132" t="n">
        <f aca="false">IF(OR($C28="",$B$2="",$D$2=0),0,IF(BP$3&lt;0,0,N(INDEX('CURVA PREVISION'!$A$1:$KZ$3000,$C28,10+3*MIN(BP$3,$D$2-1)))))</f>
        <v>100</v>
      </c>
      <c r="BQ28" s="132" t="n">
        <f aca="false">IF(OR($C28="",$B$2="",$D$2=0),0,IF(BQ$3&lt;0,0,N(INDEX('CURVA PREVISION'!$A$1:$KZ$3000,$C28,10+3*MIN(BQ$3,$D$2-1)))))</f>
        <v>100</v>
      </c>
      <c r="BR28" s="132" t="n">
        <f aca="false">IF(OR($C28="",$B$2="",$D$2=0),0,IF(BR$3&lt;0,0,N(INDEX('CURVA PREVISION'!$A$1:$KZ$3000,$C28,10+3*MIN(BR$3,$D$2-1)))))</f>
        <v>100</v>
      </c>
      <c r="BS28" s="132" t="n">
        <f aca="false">IF(OR($C28="",$B$2="",$D$2=0),0,IF(BS$3&lt;0,0,N(INDEX('CURVA PREVISION'!$A$1:$KZ$3000,$C28,10+3*MIN(BS$3,$D$2-1)))))</f>
        <v>100</v>
      </c>
      <c r="BT28" s="132" t="n">
        <f aca="false">IF(OR($C28="",$B$2="",$D$2=0),0,IF(BT$3&lt;0,0,N(INDEX('CURVA PREVISION'!$A$1:$KZ$3000,$C28,10+3*MIN(BT$3,$D$2-1)))))</f>
        <v>100</v>
      </c>
      <c r="BU28" s="132" t="n">
        <f aca="false">IF(OR($C28="",$B$2="",$D$2=0),0,IF(BU$3&lt;0,0,N(INDEX('CURVA PREVISION'!$A$1:$KZ$3000,$C28,10+3*MIN(BU$3,$D$2-1)))))</f>
        <v>100</v>
      </c>
      <c r="BV28" s="132" t="n">
        <f aca="false">IF(OR($C28="",$B$2="",$D$2=0),0,IF(BV$3&lt;0,0,N(INDEX('CURVA PREVISION'!$A$1:$KZ$3000,$C28,10+3*MIN(BV$3,$D$2-1)))))</f>
        <v>100</v>
      </c>
      <c r="BW28" s="132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26</v>
      </c>
      <c r="B29" s="57" t="str">
        <f aca="false">'VALOR POR PL'!D35</f>
        <v>ESQUADRIAS</v>
      </c>
      <c r="C29" s="64" t="n">
        <f aca="false">IFERROR(MATCH(A29,'CURVA PREVISION'!$B$1:$B$3000,0),"")</f>
        <v>594</v>
      </c>
      <c r="D29" s="132" t="n">
        <f aca="false">IF(OR($C29="",$B$2="",$D$2=0),0,IF(D$3&lt;0,0,N(INDEX('CURVA PREVISION'!$A$1:$KZ$3000,$C29,10+3*MIN(D$3,$D$2-1)))))</f>
        <v>0</v>
      </c>
      <c r="E29" s="132" t="n">
        <f aca="false">IF(OR($C29="",$B$2="",$D$2=0),0,IF(E$3&lt;0,0,N(INDEX('CURVA PREVISION'!$A$1:$KZ$3000,$C29,10+3*MIN(E$3,$D$2-1)))))</f>
        <v>0</v>
      </c>
      <c r="F29" s="132" t="n">
        <f aca="false">IF(OR($C29="",$B$2="",$D$2=0),0,IF(F$3&lt;0,0,N(INDEX('CURVA PREVISION'!$A$1:$KZ$3000,$C29,10+3*MIN(F$3,$D$2-1)))))</f>
        <v>0</v>
      </c>
      <c r="G29" s="132" t="n">
        <f aca="false">IF(OR($C29="",$B$2="",$D$2=0),0,IF(G$3&lt;0,0,N(INDEX('CURVA PREVISION'!$A$1:$KZ$3000,$C29,10+3*MIN(G$3,$D$2-1)))))</f>
        <v>0</v>
      </c>
      <c r="H29" s="132" t="n">
        <f aca="false">IF(OR($C29="",$B$2="",$D$2=0),0,IF(H$3&lt;0,0,N(INDEX('CURVA PREVISION'!$A$1:$KZ$3000,$C29,10+3*MIN(H$3,$D$2-1)))))</f>
        <v>0</v>
      </c>
      <c r="I29" s="132" t="n">
        <f aca="false">IF(OR($C29="",$B$2="",$D$2=0),0,IF(I$3&lt;0,0,N(INDEX('CURVA PREVISION'!$A$1:$KZ$3000,$C29,10+3*MIN(I$3,$D$2-1)))))</f>
        <v>0</v>
      </c>
      <c r="J29" s="132" t="n">
        <f aca="false">IF(OR($C29="",$B$2="",$D$2=0),0,IF(J$3&lt;0,0,N(INDEX('CURVA PREVISION'!$A$1:$KZ$3000,$C29,10+3*MIN(J$3,$D$2-1)))))</f>
        <v>0</v>
      </c>
      <c r="K29" s="132" t="n">
        <f aca="false">IF(OR($C29="",$B$2="",$D$2=0),0,IF(K$3&lt;0,0,N(INDEX('CURVA PREVISION'!$A$1:$KZ$3000,$C29,10+3*MIN(K$3,$D$2-1)))))</f>
        <v>0</v>
      </c>
      <c r="L29" s="132" t="n">
        <f aca="false">IF(OR($C29="",$B$2="",$D$2=0),0,IF(L$3&lt;0,0,N(INDEX('CURVA PREVISION'!$A$1:$KZ$3000,$C29,10+3*MIN(L$3,$D$2-1)))))</f>
        <v>0</v>
      </c>
      <c r="M29" s="132" t="n">
        <f aca="false">IF(OR($C29="",$B$2="",$D$2=0),0,IF(M$3&lt;0,0,N(INDEX('CURVA PREVISION'!$A$1:$KZ$3000,$C29,10+3*MIN(M$3,$D$2-1)))))</f>
        <v>0</v>
      </c>
      <c r="N29" s="132" t="n">
        <f aca="false">IF(OR($C29="",$B$2="",$D$2=0),0,IF(N$3&lt;0,0,N(INDEX('CURVA PREVISION'!$A$1:$KZ$3000,$C29,10+3*MIN(N$3,$D$2-1)))))</f>
        <v>0</v>
      </c>
      <c r="O29" s="132" t="n">
        <f aca="false">IF(OR($C29="",$B$2="",$D$2=0),0,IF(O$3&lt;0,0,N(INDEX('CURVA PREVISION'!$A$1:$KZ$3000,$C29,10+3*MIN(O$3,$D$2-1)))))</f>
        <v>0</v>
      </c>
      <c r="P29" s="132" t="n">
        <f aca="false">IF(OR($C29="",$B$2="",$D$2=0),0,IF(P$3&lt;0,0,N(INDEX('CURVA PREVISION'!$A$1:$KZ$3000,$C29,10+3*MIN(P$3,$D$2-1)))))</f>
        <v>0</v>
      </c>
      <c r="Q29" s="132" t="n">
        <f aca="false">IF(OR($C29="",$B$2="",$D$2=0),0,IF(Q$3&lt;0,0,N(INDEX('CURVA PREVISION'!$A$1:$KZ$3000,$C29,10+3*MIN(Q$3,$D$2-1)))))</f>
        <v>0</v>
      </c>
      <c r="R29" s="132" t="n">
        <f aca="false">IF(OR($C29="",$B$2="",$D$2=0),0,IF(R$3&lt;0,0,N(INDEX('CURVA PREVISION'!$A$1:$KZ$3000,$C29,10+3*MIN(R$3,$D$2-1)))))</f>
        <v>0</v>
      </c>
      <c r="S29" s="132" t="n">
        <f aca="false">IF(OR($C29="",$B$2="",$D$2=0),0,IF(S$3&lt;0,0,N(INDEX('CURVA PREVISION'!$A$1:$KZ$3000,$C29,10+3*MIN(S$3,$D$2-1)))))</f>
        <v>0</v>
      </c>
      <c r="T29" s="132" t="n">
        <f aca="false">IF(OR($C29="",$B$2="",$D$2=0),0,IF(T$3&lt;0,0,N(INDEX('CURVA PREVISION'!$A$1:$KZ$3000,$C29,10+3*MIN(T$3,$D$2-1)))))</f>
        <v>0</v>
      </c>
      <c r="U29" s="132" t="n">
        <f aca="false">IF(OR($C29="",$B$2="",$D$2=0),0,IF(U$3&lt;0,0,N(INDEX('CURVA PREVISION'!$A$1:$KZ$3000,$C29,10+3*MIN(U$3,$D$2-1)))))</f>
        <v>0</v>
      </c>
      <c r="V29" s="132" t="n">
        <f aca="false">IF(OR($C29="",$B$2="",$D$2=0),0,IF(V$3&lt;0,0,N(INDEX('CURVA PREVISION'!$A$1:$KZ$3000,$C29,10+3*MIN(V$3,$D$2-1)))))</f>
        <v>0</v>
      </c>
      <c r="W29" s="132" t="n">
        <f aca="false">IF(OR($C29="",$B$2="",$D$2=0),0,IF(W$3&lt;0,0,N(INDEX('CURVA PREVISION'!$A$1:$KZ$3000,$C29,10+3*MIN(W$3,$D$2-1)))))</f>
        <v>0</v>
      </c>
      <c r="X29" s="132" t="n">
        <f aca="false">IF(OR($C29="",$B$2="",$D$2=0),0,IF(X$3&lt;0,0,N(INDEX('CURVA PREVISION'!$A$1:$KZ$3000,$C29,10+3*MIN(X$3,$D$2-1)))))</f>
        <v>0</v>
      </c>
      <c r="Y29" s="132" t="n">
        <f aca="false">IF(OR($C29="",$B$2="",$D$2=0),0,IF(Y$3&lt;0,0,N(INDEX('CURVA PREVISION'!$A$1:$KZ$3000,$C29,10+3*MIN(Y$3,$D$2-1)))))</f>
        <v>0.14</v>
      </c>
      <c r="Z29" s="132" t="n">
        <f aca="false">IF(OR($C29="",$B$2="",$D$2=0),0,IF(Z$3&lt;0,0,N(INDEX('CURVA PREVISION'!$A$1:$KZ$3000,$C29,10+3*MIN(Z$3,$D$2-1)))))</f>
        <v>0.89</v>
      </c>
      <c r="AA29" s="132" t="n">
        <f aca="false">IF(OR($C29="",$B$2="",$D$2=0),0,IF(AA$3&lt;0,0,N(INDEX('CURVA PREVISION'!$A$1:$KZ$3000,$C29,10+3*MIN(AA$3,$D$2-1)))))</f>
        <v>1.57</v>
      </c>
      <c r="AB29" s="132" t="n">
        <f aca="false">IF(OR($C29="",$B$2="",$D$2=0),0,IF(AB$3&lt;0,0,N(INDEX('CURVA PREVISION'!$A$1:$KZ$3000,$C29,10+3*MIN(AB$3,$D$2-1)))))</f>
        <v>2.36</v>
      </c>
      <c r="AC29" s="132" t="n">
        <f aca="false">IF(OR($C29="",$B$2="",$D$2=0),0,IF(AC$3&lt;0,0,N(INDEX('CURVA PREVISION'!$A$1:$KZ$3000,$C29,10+3*MIN(AC$3,$D$2-1)))))</f>
        <v>2.94</v>
      </c>
      <c r="AD29" s="132" t="n">
        <f aca="false">IF(OR($C29="",$B$2="",$D$2=0),0,IF(AD$3&lt;0,0,N(INDEX('CURVA PREVISION'!$A$1:$KZ$3000,$C29,10+3*MIN(AD$3,$D$2-1)))))</f>
        <v>3.67</v>
      </c>
      <c r="AE29" s="132" t="n">
        <f aca="false">IF(OR($C29="",$B$2="",$D$2=0),0,IF(AE$3&lt;0,0,N(INDEX('CURVA PREVISION'!$A$1:$KZ$3000,$C29,10+3*MIN(AE$3,$D$2-1)))))</f>
        <v>5.14</v>
      </c>
      <c r="AF29" s="132" t="n">
        <f aca="false">IF(OR($C29="",$B$2="",$D$2=0),0,IF(AF$3&lt;0,0,N(INDEX('CURVA PREVISION'!$A$1:$KZ$3000,$C29,10+3*MIN(AF$3,$D$2-1)))))</f>
        <v>9.95</v>
      </c>
      <c r="AG29" s="132" t="n">
        <f aca="false">IF(OR($C29="",$B$2="",$D$2=0),0,IF(AG$3&lt;0,0,N(INDEX('CURVA PREVISION'!$A$1:$KZ$3000,$C29,10+3*MIN(AG$3,$D$2-1)))))</f>
        <v>14.33</v>
      </c>
      <c r="AH29" s="132" t="n">
        <f aca="false">IF(OR($C29="",$B$2="",$D$2=0),0,IF(AH$3&lt;0,0,N(INDEX('CURVA PREVISION'!$A$1:$KZ$3000,$C29,10+3*MIN(AH$3,$D$2-1)))))</f>
        <v>20.59</v>
      </c>
      <c r="AI29" s="132" t="n">
        <f aca="false">IF(OR($C29="",$B$2="",$D$2=0),0,IF(AI$3&lt;0,0,N(INDEX('CURVA PREVISION'!$A$1:$KZ$3000,$C29,10+3*MIN(AI$3,$D$2-1)))))</f>
        <v>27.53</v>
      </c>
      <c r="AJ29" s="132" t="n">
        <f aca="false">IF(OR($C29="",$B$2="",$D$2=0),0,IF(AJ$3&lt;0,0,N(INDEX('CURVA PREVISION'!$A$1:$KZ$3000,$C29,10+3*MIN(AJ$3,$D$2-1)))))</f>
        <v>33.49</v>
      </c>
      <c r="AK29" s="132" t="n">
        <f aca="false">IF(OR($C29="",$B$2="",$D$2=0),0,IF(AK$3&lt;0,0,N(INDEX('CURVA PREVISION'!$A$1:$KZ$3000,$C29,10+3*MIN(AK$3,$D$2-1)))))</f>
        <v>42.21</v>
      </c>
      <c r="AL29" s="132" t="n">
        <f aca="false">IF(OR($C29="",$B$2="",$D$2=0),0,IF(AL$3&lt;0,0,N(INDEX('CURVA PREVISION'!$A$1:$KZ$3000,$C29,10+3*MIN(AL$3,$D$2-1)))))</f>
        <v>48.05</v>
      </c>
      <c r="AM29" s="132" t="n">
        <f aca="false">IF(OR($C29="",$B$2="",$D$2=0),0,IF(AM$3&lt;0,0,N(INDEX('CURVA PREVISION'!$A$1:$KZ$3000,$C29,10+3*MIN(AM$3,$D$2-1)))))</f>
        <v>53.81</v>
      </c>
      <c r="AN29" s="132" t="n">
        <f aca="false">IF(OR($C29="",$B$2="",$D$2=0),0,IF(AN$3&lt;0,0,N(INDEX('CURVA PREVISION'!$A$1:$KZ$3000,$C29,10+3*MIN(AN$3,$D$2-1)))))</f>
        <v>57.6</v>
      </c>
      <c r="AO29" s="132" t="n">
        <f aca="false">IF(OR($C29="",$B$2="",$D$2=0),0,IF(AO$3&lt;0,0,N(INDEX('CURVA PREVISION'!$A$1:$KZ$3000,$C29,10+3*MIN(AO$3,$D$2-1)))))</f>
        <v>61.33</v>
      </c>
      <c r="AP29" s="132" t="n">
        <f aca="false">IF(OR($C29="",$B$2="",$D$2=0),0,IF(AP$3&lt;0,0,N(INDEX('CURVA PREVISION'!$A$1:$KZ$3000,$C29,10+3*MIN(AP$3,$D$2-1)))))</f>
        <v>75.03</v>
      </c>
      <c r="AQ29" s="132" t="n">
        <f aca="false">IF(OR($C29="",$B$2="",$D$2=0),0,IF(AQ$3&lt;0,0,N(INDEX('CURVA PREVISION'!$A$1:$KZ$3000,$C29,10+3*MIN(AQ$3,$D$2-1)))))</f>
        <v>79.12</v>
      </c>
      <c r="AR29" s="132" t="n">
        <f aca="false">IF(OR($C29="",$B$2="",$D$2=0),0,IF(AR$3&lt;0,0,N(INDEX('CURVA PREVISION'!$A$1:$KZ$3000,$C29,10+3*MIN(AR$3,$D$2-1)))))</f>
        <v>82.39</v>
      </c>
      <c r="AS29" s="132" t="n">
        <f aca="false">IF(OR($C29="",$B$2="",$D$2=0),0,IF(AS$3&lt;0,0,N(INDEX('CURVA PREVISION'!$A$1:$KZ$3000,$C29,10+3*MIN(AS$3,$D$2-1)))))</f>
        <v>87.32</v>
      </c>
      <c r="AT29" s="132" t="n">
        <f aca="false">IF(OR($C29="",$B$2="",$D$2=0),0,IF(AT$3&lt;0,0,N(INDEX('CURVA PREVISION'!$A$1:$KZ$3000,$C29,10+3*MIN(AT$3,$D$2-1)))))</f>
        <v>91.55</v>
      </c>
      <c r="AU29" s="132" t="n">
        <f aca="false">IF(OR($C29="",$B$2="",$D$2=0),0,IF(AU$3&lt;0,0,N(INDEX('CURVA PREVISION'!$A$1:$KZ$3000,$C29,10+3*MIN(AU$3,$D$2-1)))))</f>
        <v>95.28</v>
      </c>
      <c r="AV29" s="132" t="n">
        <f aca="false">IF(OR($C29="",$B$2="",$D$2=0),0,IF(AV$3&lt;0,0,N(INDEX('CURVA PREVISION'!$A$1:$KZ$3000,$C29,10+3*MIN(AV$3,$D$2-1)))))</f>
        <v>99.04</v>
      </c>
      <c r="AW29" s="132" t="n">
        <f aca="false">IF(OR($C29="",$B$2="",$D$2=0),0,IF(AW$3&lt;0,0,N(INDEX('CURVA PREVISION'!$A$1:$KZ$3000,$C29,10+3*MIN(AW$3,$D$2-1)))))</f>
        <v>100</v>
      </c>
      <c r="AX29" s="132" t="n">
        <f aca="false">IF(OR($C29="",$B$2="",$D$2=0),0,IF(AX$3&lt;0,0,N(INDEX('CURVA PREVISION'!$A$1:$KZ$3000,$C29,10+3*MIN(AX$3,$D$2-1)))))</f>
        <v>100</v>
      </c>
      <c r="AY29" s="132" t="n">
        <f aca="false">IF(OR($C29="",$B$2="",$D$2=0),0,IF(AY$3&lt;0,0,N(INDEX('CURVA PREVISION'!$A$1:$KZ$3000,$C29,10+3*MIN(AY$3,$D$2-1)))))</f>
        <v>100</v>
      </c>
      <c r="AZ29" s="132" t="n">
        <f aca="false">IF(OR($C29="",$B$2="",$D$2=0),0,IF(AZ$3&lt;0,0,N(INDEX('CURVA PREVISION'!$A$1:$KZ$3000,$C29,10+3*MIN(AZ$3,$D$2-1)))))</f>
        <v>100</v>
      </c>
      <c r="BA29" s="132" t="n">
        <f aca="false">IF(OR($C29="",$B$2="",$D$2=0),0,IF(BA$3&lt;0,0,N(INDEX('CURVA PREVISION'!$A$1:$KZ$3000,$C29,10+3*MIN(BA$3,$D$2-1)))))</f>
        <v>100</v>
      </c>
      <c r="BB29" s="132" t="n">
        <f aca="false">IF(OR($C29="",$B$2="",$D$2=0),0,IF(BB$3&lt;0,0,N(INDEX('CURVA PREVISION'!$A$1:$KZ$3000,$C29,10+3*MIN(BB$3,$D$2-1)))))</f>
        <v>100</v>
      </c>
      <c r="BC29" s="132" t="n">
        <f aca="false">IF(OR($C29="",$B$2="",$D$2=0),0,IF(BC$3&lt;0,0,N(INDEX('CURVA PREVISION'!$A$1:$KZ$3000,$C29,10+3*MIN(BC$3,$D$2-1)))))</f>
        <v>100</v>
      </c>
      <c r="BD29" s="132" t="n">
        <f aca="false">IF(OR($C29="",$B$2="",$D$2=0),0,IF(BD$3&lt;0,0,N(INDEX('CURVA PREVISION'!$A$1:$KZ$3000,$C29,10+3*MIN(BD$3,$D$2-1)))))</f>
        <v>100</v>
      </c>
      <c r="BE29" s="132" t="n">
        <f aca="false">IF(OR($C29="",$B$2="",$D$2=0),0,IF(BE$3&lt;0,0,N(INDEX('CURVA PREVISION'!$A$1:$KZ$3000,$C29,10+3*MIN(BE$3,$D$2-1)))))</f>
        <v>100</v>
      </c>
      <c r="BF29" s="132" t="n">
        <f aca="false">IF(OR($C29="",$B$2="",$D$2=0),0,IF(BF$3&lt;0,0,N(INDEX('CURVA PREVISION'!$A$1:$KZ$3000,$C29,10+3*MIN(BF$3,$D$2-1)))))</f>
        <v>100</v>
      </c>
      <c r="BG29" s="132" t="n">
        <f aca="false">IF(OR($C29="",$B$2="",$D$2=0),0,IF(BG$3&lt;0,0,N(INDEX('CURVA PREVISION'!$A$1:$KZ$3000,$C29,10+3*MIN(BG$3,$D$2-1)))))</f>
        <v>100</v>
      </c>
      <c r="BH29" s="132" t="n">
        <f aca="false">IF(OR($C29="",$B$2="",$D$2=0),0,IF(BH$3&lt;0,0,N(INDEX('CURVA PREVISION'!$A$1:$KZ$3000,$C29,10+3*MIN(BH$3,$D$2-1)))))</f>
        <v>100</v>
      </c>
      <c r="BI29" s="132" t="n">
        <f aca="false">IF(OR($C29="",$B$2="",$D$2=0),0,IF(BI$3&lt;0,0,N(INDEX('CURVA PREVISION'!$A$1:$KZ$3000,$C29,10+3*MIN(BI$3,$D$2-1)))))</f>
        <v>100</v>
      </c>
      <c r="BJ29" s="132" t="n">
        <f aca="false">IF(OR($C29="",$B$2="",$D$2=0),0,IF(BJ$3&lt;0,0,N(INDEX('CURVA PREVISION'!$A$1:$KZ$3000,$C29,10+3*MIN(BJ$3,$D$2-1)))))</f>
        <v>100</v>
      </c>
      <c r="BK29" s="132" t="n">
        <f aca="false">IF(OR($C29="",$B$2="",$D$2=0),0,IF(BK$3&lt;0,0,N(INDEX('CURVA PREVISION'!$A$1:$KZ$3000,$C29,10+3*MIN(BK$3,$D$2-1)))))</f>
        <v>100</v>
      </c>
      <c r="BL29" s="132" t="n">
        <f aca="false">IF(OR($C29="",$B$2="",$D$2=0),0,IF(BL$3&lt;0,0,N(INDEX('CURVA PREVISION'!$A$1:$KZ$3000,$C29,10+3*MIN(BL$3,$D$2-1)))))</f>
        <v>100</v>
      </c>
      <c r="BM29" s="132" t="n">
        <f aca="false">IF(OR($C29="",$B$2="",$D$2=0),0,IF(BM$3&lt;0,0,N(INDEX('CURVA PREVISION'!$A$1:$KZ$3000,$C29,10+3*MIN(BM$3,$D$2-1)))))</f>
        <v>100</v>
      </c>
      <c r="BN29" s="132" t="n">
        <f aca="false">IF(OR($C29="",$B$2="",$D$2=0),0,IF(BN$3&lt;0,0,N(INDEX('CURVA PREVISION'!$A$1:$KZ$3000,$C29,10+3*MIN(BN$3,$D$2-1)))))</f>
        <v>100</v>
      </c>
      <c r="BO29" s="132" t="n">
        <f aca="false">IF(OR($C29="",$B$2="",$D$2=0),0,IF(BO$3&lt;0,0,N(INDEX('CURVA PREVISION'!$A$1:$KZ$3000,$C29,10+3*MIN(BO$3,$D$2-1)))))</f>
        <v>100</v>
      </c>
      <c r="BP29" s="132" t="n">
        <f aca="false">IF(OR($C29="",$B$2="",$D$2=0),0,IF(BP$3&lt;0,0,N(INDEX('CURVA PREVISION'!$A$1:$KZ$3000,$C29,10+3*MIN(BP$3,$D$2-1)))))</f>
        <v>100</v>
      </c>
      <c r="BQ29" s="132" t="n">
        <f aca="false">IF(OR($C29="",$B$2="",$D$2=0),0,IF(BQ$3&lt;0,0,N(INDEX('CURVA PREVISION'!$A$1:$KZ$3000,$C29,10+3*MIN(BQ$3,$D$2-1)))))</f>
        <v>100</v>
      </c>
      <c r="BR29" s="132" t="n">
        <f aca="false">IF(OR($C29="",$B$2="",$D$2=0),0,IF(BR$3&lt;0,0,N(INDEX('CURVA PREVISION'!$A$1:$KZ$3000,$C29,10+3*MIN(BR$3,$D$2-1)))))</f>
        <v>100</v>
      </c>
      <c r="BS29" s="132" t="n">
        <f aca="false">IF(OR($C29="",$B$2="",$D$2=0),0,IF(BS$3&lt;0,0,N(INDEX('CURVA PREVISION'!$A$1:$KZ$3000,$C29,10+3*MIN(BS$3,$D$2-1)))))</f>
        <v>100</v>
      </c>
      <c r="BT29" s="132" t="n">
        <f aca="false">IF(OR($C29="",$B$2="",$D$2=0),0,IF(BT$3&lt;0,0,N(INDEX('CURVA PREVISION'!$A$1:$KZ$3000,$C29,10+3*MIN(BT$3,$D$2-1)))))</f>
        <v>100</v>
      </c>
      <c r="BU29" s="132" t="n">
        <f aca="false">IF(OR($C29="",$B$2="",$D$2=0),0,IF(BU$3&lt;0,0,N(INDEX('CURVA PREVISION'!$A$1:$KZ$3000,$C29,10+3*MIN(BU$3,$D$2-1)))))</f>
        <v>100</v>
      </c>
      <c r="BV29" s="132" t="n">
        <f aca="false">IF(OR($C29="",$B$2="",$D$2=0),0,IF(BV$3&lt;0,0,N(INDEX('CURVA PREVISION'!$A$1:$KZ$3000,$C29,10+3*MIN(BV$3,$D$2-1)))))</f>
        <v>100</v>
      </c>
      <c r="BW29" s="132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27</v>
      </c>
      <c r="B30" s="57" t="str">
        <f aca="false">'VALOR POR PL'!D36</f>
        <v>SERRALHERIA</v>
      </c>
      <c r="C30" s="64" t="n">
        <f aca="false">IFERROR(MATCH(A30,'CURVA PREVISION'!$B$1:$B$3000,0),"")</f>
        <v>604</v>
      </c>
      <c r="D30" s="132" t="n">
        <f aca="false">IF(OR($C30="",$B$2="",$D$2=0),0,IF(D$3&lt;0,0,N(INDEX('CURVA PREVISION'!$A$1:$KZ$3000,$C30,10+3*MIN(D$3,$D$2-1)))))</f>
        <v>0</v>
      </c>
      <c r="E30" s="132" t="n">
        <f aca="false">IF(OR($C30="",$B$2="",$D$2=0),0,IF(E$3&lt;0,0,N(INDEX('CURVA PREVISION'!$A$1:$KZ$3000,$C30,10+3*MIN(E$3,$D$2-1)))))</f>
        <v>0</v>
      </c>
      <c r="F30" s="132" t="n">
        <f aca="false">IF(OR($C30="",$B$2="",$D$2=0),0,IF(F$3&lt;0,0,N(INDEX('CURVA PREVISION'!$A$1:$KZ$3000,$C30,10+3*MIN(F$3,$D$2-1)))))</f>
        <v>0</v>
      </c>
      <c r="G30" s="132" t="n">
        <f aca="false">IF(OR($C30="",$B$2="",$D$2=0),0,IF(G$3&lt;0,0,N(INDEX('CURVA PREVISION'!$A$1:$KZ$3000,$C30,10+3*MIN(G$3,$D$2-1)))))</f>
        <v>0</v>
      </c>
      <c r="H30" s="132" t="n">
        <f aca="false">IF(OR($C30="",$B$2="",$D$2=0),0,IF(H$3&lt;0,0,N(INDEX('CURVA PREVISION'!$A$1:$KZ$3000,$C30,10+3*MIN(H$3,$D$2-1)))))</f>
        <v>0</v>
      </c>
      <c r="I30" s="132" t="n">
        <f aca="false">IF(OR($C30="",$B$2="",$D$2=0),0,IF(I$3&lt;0,0,N(INDEX('CURVA PREVISION'!$A$1:$KZ$3000,$C30,10+3*MIN(I$3,$D$2-1)))))</f>
        <v>0</v>
      </c>
      <c r="J30" s="132" t="n">
        <f aca="false">IF(OR($C30="",$B$2="",$D$2=0),0,IF(J$3&lt;0,0,N(INDEX('CURVA PREVISION'!$A$1:$KZ$3000,$C30,10+3*MIN(J$3,$D$2-1)))))</f>
        <v>0</v>
      </c>
      <c r="K30" s="132" t="n">
        <f aca="false">IF(OR($C30="",$B$2="",$D$2=0),0,IF(K$3&lt;0,0,N(INDEX('CURVA PREVISION'!$A$1:$KZ$3000,$C30,10+3*MIN(K$3,$D$2-1)))))</f>
        <v>0</v>
      </c>
      <c r="L30" s="132" t="n">
        <f aca="false">IF(OR($C30="",$B$2="",$D$2=0),0,IF(L$3&lt;0,0,N(INDEX('CURVA PREVISION'!$A$1:$KZ$3000,$C30,10+3*MIN(L$3,$D$2-1)))))</f>
        <v>0</v>
      </c>
      <c r="M30" s="132" t="n">
        <f aca="false">IF(OR($C30="",$B$2="",$D$2=0),0,IF(M$3&lt;0,0,N(INDEX('CURVA PREVISION'!$A$1:$KZ$3000,$C30,10+3*MIN(M$3,$D$2-1)))))</f>
        <v>0</v>
      </c>
      <c r="N30" s="132" t="n">
        <f aca="false">IF(OR($C30="",$B$2="",$D$2=0),0,IF(N$3&lt;0,0,N(INDEX('CURVA PREVISION'!$A$1:$KZ$3000,$C30,10+3*MIN(N$3,$D$2-1)))))</f>
        <v>0</v>
      </c>
      <c r="O30" s="132" t="n">
        <f aca="false">IF(OR($C30="",$B$2="",$D$2=0),0,IF(O$3&lt;0,0,N(INDEX('CURVA PREVISION'!$A$1:$KZ$3000,$C30,10+3*MIN(O$3,$D$2-1)))))</f>
        <v>0</v>
      </c>
      <c r="P30" s="132" t="n">
        <f aca="false">IF(OR($C30="",$B$2="",$D$2=0),0,IF(P$3&lt;0,0,N(INDEX('CURVA PREVISION'!$A$1:$KZ$3000,$C30,10+3*MIN(P$3,$D$2-1)))))</f>
        <v>0</v>
      </c>
      <c r="Q30" s="132" t="n">
        <f aca="false">IF(OR($C30="",$B$2="",$D$2=0),0,IF(Q$3&lt;0,0,N(INDEX('CURVA PREVISION'!$A$1:$KZ$3000,$C30,10+3*MIN(Q$3,$D$2-1)))))</f>
        <v>0</v>
      </c>
      <c r="R30" s="132" t="n">
        <f aca="false">IF(OR($C30="",$B$2="",$D$2=0),0,IF(R$3&lt;0,0,N(INDEX('CURVA PREVISION'!$A$1:$KZ$3000,$C30,10+3*MIN(R$3,$D$2-1)))))</f>
        <v>0</v>
      </c>
      <c r="S30" s="132" t="n">
        <f aca="false">IF(OR($C30="",$B$2="",$D$2=0),0,IF(S$3&lt;0,0,N(INDEX('CURVA PREVISION'!$A$1:$KZ$3000,$C30,10+3*MIN(S$3,$D$2-1)))))</f>
        <v>0</v>
      </c>
      <c r="T30" s="132" t="n">
        <f aca="false">IF(OR($C30="",$B$2="",$D$2=0),0,IF(T$3&lt;0,0,N(INDEX('CURVA PREVISION'!$A$1:$KZ$3000,$C30,10+3*MIN(T$3,$D$2-1)))))</f>
        <v>0</v>
      </c>
      <c r="U30" s="132" t="n">
        <f aca="false">IF(OR($C30="",$B$2="",$D$2=0),0,IF(U$3&lt;0,0,N(INDEX('CURVA PREVISION'!$A$1:$KZ$3000,$C30,10+3*MIN(U$3,$D$2-1)))))</f>
        <v>0</v>
      </c>
      <c r="V30" s="132" t="n">
        <f aca="false">IF(OR($C30="",$B$2="",$D$2=0),0,IF(V$3&lt;0,0,N(INDEX('CURVA PREVISION'!$A$1:$KZ$3000,$C30,10+3*MIN(V$3,$D$2-1)))))</f>
        <v>0</v>
      </c>
      <c r="W30" s="132" t="n">
        <f aca="false">IF(OR($C30="",$B$2="",$D$2=0),0,IF(W$3&lt;0,0,N(INDEX('CURVA PREVISION'!$A$1:$KZ$3000,$C30,10+3*MIN(W$3,$D$2-1)))))</f>
        <v>0</v>
      </c>
      <c r="X30" s="132" t="n">
        <f aca="false">IF(OR($C30="",$B$2="",$D$2=0),0,IF(X$3&lt;0,0,N(INDEX('CURVA PREVISION'!$A$1:$KZ$3000,$C30,10+3*MIN(X$3,$D$2-1)))))</f>
        <v>0</v>
      </c>
      <c r="Y30" s="132" t="n">
        <f aca="false">IF(OR($C30="",$B$2="",$D$2=0),0,IF(Y$3&lt;0,0,N(INDEX('CURVA PREVISION'!$A$1:$KZ$3000,$C30,10+3*MIN(Y$3,$D$2-1)))))</f>
        <v>0</v>
      </c>
      <c r="Z30" s="132" t="n">
        <f aca="false">IF(OR($C30="",$B$2="",$D$2=0),0,IF(Z$3&lt;0,0,N(INDEX('CURVA PREVISION'!$A$1:$KZ$3000,$C30,10+3*MIN(Z$3,$D$2-1)))))</f>
        <v>0</v>
      </c>
      <c r="AA30" s="132" t="n">
        <f aca="false">IF(OR($C30="",$B$2="",$D$2=0),0,IF(AA$3&lt;0,0,N(INDEX('CURVA PREVISION'!$A$1:$KZ$3000,$C30,10+3*MIN(AA$3,$D$2-1)))))</f>
        <v>0</v>
      </c>
      <c r="AB30" s="132" t="n">
        <f aca="false">IF(OR($C30="",$B$2="",$D$2=0),0,IF(AB$3&lt;0,0,N(INDEX('CURVA PREVISION'!$A$1:$KZ$3000,$C30,10+3*MIN(AB$3,$D$2-1)))))</f>
        <v>0</v>
      </c>
      <c r="AC30" s="132" t="n">
        <f aca="false">IF(OR($C30="",$B$2="",$D$2=0),0,IF(AC$3&lt;0,0,N(INDEX('CURVA PREVISION'!$A$1:$KZ$3000,$C30,10+3*MIN(AC$3,$D$2-1)))))</f>
        <v>0</v>
      </c>
      <c r="AD30" s="132" t="n">
        <f aca="false">IF(OR($C30="",$B$2="",$D$2=0),0,IF(AD$3&lt;0,0,N(INDEX('CURVA PREVISION'!$A$1:$KZ$3000,$C30,10+3*MIN(AD$3,$D$2-1)))))</f>
        <v>0</v>
      </c>
      <c r="AE30" s="132" t="n">
        <f aca="false">IF(OR($C30="",$B$2="",$D$2=0),0,IF(AE$3&lt;0,0,N(INDEX('CURVA PREVISION'!$A$1:$KZ$3000,$C30,10+3*MIN(AE$3,$D$2-1)))))</f>
        <v>0</v>
      </c>
      <c r="AF30" s="132" t="n">
        <f aca="false">IF(OR($C30="",$B$2="",$D$2=0),0,IF(AF$3&lt;0,0,N(INDEX('CURVA PREVISION'!$A$1:$KZ$3000,$C30,10+3*MIN(AF$3,$D$2-1)))))</f>
        <v>0</v>
      </c>
      <c r="AG30" s="132" t="n">
        <f aca="false">IF(OR($C30="",$B$2="",$D$2=0),0,IF(AG$3&lt;0,0,N(INDEX('CURVA PREVISION'!$A$1:$KZ$3000,$C30,10+3*MIN(AG$3,$D$2-1)))))</f>
        <v>0</v>
      </c>
      <c r="AH30" s="132" t="n">
        <f aca="false">IF(OR($C30="",$B$2="",$D$2=0),0,IF(AH$3&lt;0,0,N(INDEX('CURVA PREVISION'!$A$1:$KZ$3000,$C30,10+3*MIN(AH$3,$D$2-1)))))</f>
        <v>0</v>
      </c>
      <c r="AI30" s="132" t="n">
        <f aca="false">IF(OR($C30="",$B$2="",$D$2=0),0,IF(AI$3&lt;0,0,N(INDEX('CURVA PREVISION'!$A$1:$KZ$3000,$C30,10+3*MIN(AI$3,$D$2-1)))))</f>
        <v>0</v>
      </c>
      <c r="AJ30" s="132" t="n">
        <f aca="false">IF(OR($C30="",$B$2="",$D$2=0),0,IF(AJ$3&lt;0,0,N(INDEX('CURVA PREVISION'!$A$1:$KZ$3000,$C30,10+3*MIN(AJ$3,$D$2-1)))))</f>
        <v>0</v>
      </c>
      <c r="AK30" s="132" t="n">
        <f aca="false">IF(OR($C30="",$B$2="",$D$2=0),0,IF(AK$3&lt;0,0,N(INDEX('CURVA PREVISION'!$A$1:$KZ$3000,$C30,10+3*MIN(AK$3,$D$2-1)))))</f>
        <v>0</v>
      </c>
      <c r="AL30" s="132" t="n">
        <f aca="false">IF(OR($C30="",$B$2="",$D$2=0),0,IF(AL$3&lt;0,0,N(INDEX('CURVA PREVISION'!$A$1:$KZ$3000,$C30,10+3*MIN(AL$3,$D$2-1)))))</f>
        <v>2.23</v>
      </c>
      <c r="AM30" s="132" t="n">
        <f aca="false">IF(OR($C30="",$B$2="",$D$2=0),0,IF(AM$3&lt;0,0,N(INDEX('CURVA PREVISION'!$A$1:$KZ$3000,$C30,10+3*MIN(AM$3,$D$2-1)))))</f>
        <v>5.02</v>
      </c>
      <c r="AN30" s="132" t="n">
        <f aca="false">IF(OR($C30="",$B$2="",$D$2=0),0,IF(AN$3&lt;0,0,N(INDEX('CURVA PREVISION'!$A$1:$KZ$3000,$C30,10+3*MIN(AN$3,$D$2-1)))))</f>
        <v>5.02</v>
      </c>
      <c r="AO30" s="132" t="n">
        <f aca="false">IF(OR($C30="",$B$2="",$D$2=0),0,IF(AO$3&lt;0,0,N(INDEX('CURVA PREVISION'!$A$1:$KZ$3000,$C30,10+3*MIN(AO$3,$D$2-1)))))</f>
        <v>16.2</v>
      </c>
      <c r="AP30" s="132" t="n">
        <f aca="false">IF(OR($C30="",$B$2="",$D$2=0),0,IF(AP$3&lt;0,0,N(INDEX('CURVA PREVISION'!$A$1:$KZ$3000,$C30,10+3*MIN(AP$3,$D$2-1)))))</f>
        <v>32.49</v>
      </c>
      <c r="AQ30" s="132" t="n">
        <f aca="false">IF(OR($C30="",$B$2="",$D$2=0),0,IF(AQ$3&lt;0,0,N(INDEX('CURVA PREVISION'!$A$1:$KZ$3000,$C30,10+3*MIN(AQ$3,$D$2-1)))))</f>
        <v>56.2</v>
      </c>
      <c r="AR30" s="132" t="n">
        <f aca="false">IF(OR($C30="",$B$2="",$D$2=0),0,IF(AR$3&lt;0,0,N(INDEX('CURVA PREVISION'!$A$1:$KZ$3000,$C30,10+3*MIN(AR$3,$D$2-1)))))</f>
        <v>59.55</v>
      </c>
      <c r="AS30" s="132" t="n">
        <f aca="false">IF(OR($C30="",$B$2="",$D$2=0),0,IF(AS$3&lt;0,0,N(INDEX('CURVA PREVISION'!$A$1:$KZ$3000,$C30,10+3*MIN(AS$3,$D$2-1)))))</f>
        <v>62.62</v>
      </c>
      <c r="AT30" s="132" t="n">
        <f aca="false">IF(OR($C30="",$B$2="",$D$2=0),0,IF(AT$3&lt;0,0,N(INDEX('CURVA PREVISION'!$A$1:$KZ$3000,$C30,10+3*MIN(AT$3,$D$2-1)))))</f>
        <v>69.04</v>
      </c>
      <c r="AU30" s="132" t="n">
        <f aca="false">IF(OR($C30="",$B$2="",$D$2=0),0,IF(AU$3&lt;0,0,N(INDEX('CURVA PREVISION'!$A$1:$KZ$3000,$C30,10+3*MIN(AU$3,$D$2-1)))))</f>
        <v>76.4</v>
      </c>
      <c r="AV30" s="132" t="n">
        <f aca="false">IF(OR($C30="",$B$2="",$D$2=0),0,IF(AV$3&lt;0,0,N(INDEX('CURVA PREVISION'!$A$1:$KZ$3000,$C30,10+3*MIN(AV$3,$D$2-1)))))</f>
        <v>80.02</v>
      </c>
      <c r="AW30" s="132" t="n">
        <f aca="false">IF(OR($C30="",$B$2="",$D$2=0),0,IF(AW$3&lt;0,0,N(INDEX('CURVA PREVISION'!$A$1:$KZ$3000,$C30,10+3*MIN(AW$3,$D$2-1)))))</f>
        <v>83.37</v>
      </c>
      <c r="AX30" s="132" t="n">
        <f aca="false">IF(OR($C30="",$B$2="",$D$2=0),0,IF(AX$3&lt;0,0,N(INDEX('CURVA PREVISION'!$A$1:$KZ$3000,$C30,10+3*MIN(AX$3,$D$2-1)))))</f>
        <v>87.56</v>
      </c>
      <c r="AY30" s="132" t="n">
        <f aca="false">IF(OR($C30="",$B$2="",$D$2=0),0,IF(AY$3&lt;0,0,N(INDEX('CURVA PREVISION'!$A$1:$KZ$3000,$C30,10+3*MIN(AY$3,$D$2-1)))))</f>
        <v>90.07</v>
      </c>
      <c r="AZ30" s="132" t="n">
        <f aca="false">IF(OR($C30="",$B$2="",$D$2=0),0,IF(AZ$3&lt;0,0,N(INDEX('CURVA PREVISION'!$A$1:$KZ$3000,$C30,10+3*MIN(AZ$3,$D$2-1)))))</f>
        <v>93.7</v>
      </c>
      <c r="BA30" s="132" t="n">
        <f aca="false">IF(OR($C30="",$B$2="",$D$2=0),0,IF(BA$3&lt;0,0,N(INDEX('CURVA PREVISION'!$A$1:$KZ$3000,$C30,10+3*MIN(BA$3,$D$2-1)))))</f>
        <v>99.78</v>
      </c>
      <c r="BB30" s="132" t="n">
        <f aca="false">IF(OR($C30="",$B$2="",$D$2=0),0,IF(BB$3&lt;0,0,N(INDEX('CURVA PREVISION'!$A$1:$KZ$3000,$C30,10+3*MIN(BB$3,$D$2-1)))))</f>
        <v>100</v>
      </c>
      <c r="BC30" s="132" t="n">
        <f aca="false">IF(OR($C30="",$B$2="",$D$2=0),0,IF(BC$3&lt;0,0,N(INDEX('CURVA PREVISION'!$A$1:$KZ$3000,$C30,10+3*MIN(BC$3,$D$2-1)))))</f>
        <v>100</v>
      </c>
      <c r="BD30" s="132" t="n">
        <f aca="false">IF(OR($C30="",$B$2="",$D$2=0),0,IF(BD$3&lt;0,0,N(INDEX('CURVA PREVISION'!$A$1:$KZ$3000,$C30,10+3*MIN(BD$3,$D$2-1)))))</f>
        <v>100</v>
      </c>
      <c r="BE30" s="132" t="n">
        <f aca="false">IF(OR($C30="",$B$2="",$D$2=0),0,IF(BE$3&lt;0,0,N(INDEX('CURVA PREVISION'!$A$1:$KZ$3000,$C30,10+3*MIN(BE$3,$D$2-1)))))</f>
        <v>100</v>
      </c>
      <c r="BF30" s="132" t="n">
        <f aca="false">IF(OR($C30="",$B$2="",$D$2=0),0,IF(BF$3&lt;0,0,N(INDEX('CURVA PREVISION'!$A$1:$KZ$3000,$C30,10+3*MIN(BF$3,$D$2-1)))))</f>
        <v>100</v>
      </c>
      <c r="BG30" s="132" t="n">
        <f aca="false">IF(OR($C30="",$B$2="",$D$2=0),0,IF(BG$3&lt;0,0,N(INDEX('CURVA PREVISION'!$A$1:$KZ$3000,$C30,10+3*MIN(BG$3,$D$2-1)))))</f>
        <v>100</v>
      </c>
      <c r="BH30" s="132" t="n">
        <f aca="false">IF(OR($C30="",$B$2="",$D$2=0),0,IF(BH$3&lt;0,0,N(INDEX('CURVA PREVISION'!$A$1:$KZ$3000,$C30,10+3*MIN(BH$3,$D$2-1)))))</f>
        <v>100</v>
      </c>
      <c r="BI30" s="132" t="n">
        <f aca="false">IF(OR($C30="",$B$2="",$D$2=0),0,IF(BI$3&lt;0,0,N(INDEX('CURVA PREVISION'!$A$1:$KZ$3000,$C30,10+3*MIN(BI$3,$D$2-1)))))</f>
        <v>100</v>
      </c>
      <c r="BJ30" s="132" t="n">
        <f aca="false">IF(OR($C30="",$B$2="",$D$2=0),0,IF(BJ$3&lt;0,0,N(INDEX('CURVA PREVISION'!$A$1:$KZ$3000,$C30,10+3*MIN(BJ$3,$D$2-1)))))</f>
        <v>100</v>
      </c>
      <c r="BK30" s="132" t="n">
        <f aca="false">IF(OR($C30="",$B$2="",$D$2=0),0,IF(BK$3&lt;0,0,N(INDEX('CURVA PREVISION'!$A$1:$KZ$3000,$C30,10+3*MIN(BK$3,$D$2-1)))))</f>
        <v>100</v>
      </c>
      <c r="BL30" s="132" t="n">
        <f aca="false">IF(OR($C30="",$B$2="",$D$2=0),0,IF(BL$3&lt;0,0,N(INDEX('CURVA PREVISION'!$A$1:$KZ$3000,$C30,10+3*MIN(BL$3,$D$2-1)))))</f>
        <v>100</v>
      </c>
      <c r="BM30" s="132" t="n">
        <f aca="false">IF(OR($C30="",$B$2="",$D$2=0),0,IF(BM$3&lt;0,0,N(INDEX('CURVA PREVISION'!$A$1:$KZ$3000,$C30,10+3*MIN(BM$3,$D$2-1)))))</f>
        <v>100</v>
      </c>
      <c r="BN30" s="132" t="n">
        <f aca="false">IF(OR($C30="",$B$2="",$D$2=0),0,IF(BN$3&lt;0,0,N(INDEX('CURVA PREVISION'!$A$1:$KZ$3000,$C30,10+3*MIN(BN$3,$D$2-1)))))</f>
        <v>100</v>
      </c>
      <c r="BO30" s="132" t="n">
        <f aca="false">IF(OR($C30="",$B$2="",$D$2=0),0,IF(BO$3&lt;0,0,N(INDEX('CURVA PREVISION'!$A$1:$KZ$3000,$C30,10+3*MIN(BO$3,$D$2-1)))))</f>
        <v>100</v>
      </c>
      <c r="BP30" s="132" t="n">
        <f aca="false">IF(OR($C30="",$B$2="",$D$2=0),0,IF(BP$3&lt;0,0,N(INDEX('CURVA PREVISION'!$A$1:$KZ$3000,$C30,10+3*MIN(BP$3,$D$2-1)))))</f>
        <v>100</v>
      </c>
      <c r="BQ30" s="132" t="n">
        <f aca="false">IF(OR($C30="",$B$2="",$D$2=0),0,IF(BQ$3&lt;0,0,N(INDEX('CURVA PREVISION'!$A$1:$KZ$3000,$C30,10+3*MIN(BQ$3,$D$2-1)))))</f>
        <v>100</v>
      </c>
      <c r="BR30" s="132" t="n">
        <f aca="false">IF(OR($C30="",$B$2="",$D$2=0),0,IF(BR$3&lt;0,0,N(INDEX('CURVA PREVISION'!$A$1:$KZ$3000,$C30,10+3*MIN(BR$3,$D$2-1)))))</f>
        <v>100</v>
      </c>
      <c r="BS30" s="132" t="n">
        <f aca="false">IF(OR($C30="",$B$2="",$D$2=0),0,IF(BS$3&lt;0,0,N(INDEX('CURVA PREVISION'!$A$1:$KZ$3000,$C30,10+3*MIN(BS$3,$D$2-1)))))</f>
        <v>100</v>
      </c>
      <c r="BT30" s="132" t="n">
        <f aca="false">IF(OR($C30="",$B$2="",$D$2=0),0,IF(BT$3&lt;0,0,N(INDEX('CURVA PREVISION'!$A$1:$KZ$3000,$C30,10+3*MIN(BT$3,$D$2-1)))))</f>
        <v>100</v>
      </c>
      <c r="BU30" s="132" t="n">
        <f aca="false">IF(OR($C30="",$B$2="",$D$2=0),0,IF(BU$3&lt;0,0,N(INDEX('CURVA PREVISION'!$A$1:$KZ$3000,$C30,10+3*MIN(BU$3,$D$2-1)))))</f>
        <v>100</v>
      </c>
      <c r="BV30" s="132" t="n">
        <f aca="false">IF(OR($C30="",$B$2="",$D$2=0),0,IF(BV$3&lt;0,0,N(INDEX('CURVA PREVISION'!$A$1:$KZ$3000,$C30,10+3*MIN(BV$3,$D$2-1)))))</f>
        <v>100</v>
      </c>
      <c r="BW30" s="132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28</v>
      </c>
      <c r="B31" s="57" t="str">
        <f aca="false">'VALOR POR PL'!D37</f>
        <v>MARCENARIA</v>
      </c>
      <c r="C31" s="64" t="n">
        <f aca="false">IFERROR(MATCH(A31,'CURVA PREVISION'!$B$1:$B$3000,0),"")</f>
        <v>622</v>
      </c>
      <c r="D31" s="132" t="n">
        <f aca="false">IF(OR($C31="",$B$2="",$D$2=0),0,IF(D$3&lt;0,0,N(INDEX('CURVA PREVISION'!$A$1:$KZ$3000,$C31,10+3*MIN(D$3,$D$2-1)))))</f>
        <v>0</v>
      </c>
      <c r="E31" s="132" t="n">
        <f aca="false">IF(OR($C31="",$B$2="",$D$2=0),0,IF(E$3&lt;0,0,N(INDEX('CURVA PREVISION'!$A$1:$KZ$3000,$C31,10+3*MIN(E$3,$D$2-1)))))</f>
        <v>0</v>
      </c>
      <c r="F31" s="132" t="n">
        <f aca="false">IF(OR($C31="",$B$2="",$D$2=0),0,IF(F$3&lt;0,0,N(INDEX('CURVA PREVISION'!$A$1:$KZ$3000,$C31,10+3*MIN(F$3,$D$2-1)))))</f>
        <v>0</v>
      </c>
      <c r="G31" s="132" t="n">
        <f aca="false">IF(OR($C31="",$B$2="",$D$2=0),0,IF(G$3&lt;0,0,N(INDEX('CURVA PREVISION'!$A$1:$KZ$3000,$C31,10+3*MIN(G$3,$D$2-1)))))</f>
        <v>0</v>
      </c>
      <c r="H31" s="132" t="n">
        <f aca="false">IF(OR($C31="",$B$2="",$D$2=0),0,IF(H$3&lt;0,0,N(INDEX('CURVA PREVISION'!$A$1:$KZ$3000,$C31,10+3*MIN(H$3,$D$2-1)))))</f>
        <v>0</v>
      </c>
      <c r="I31" s="132" t="n">
        <f aca="false">IF(OR($C31="",$B$2="",$D$2=0),0,IF(I$3&lt;0,0,N(INDEX('CURVA PREVISION'!$A$1:$KZ$3000,$C31,10+3*MIN(I$3,$D$2-1)))))</f>
        <v>0</v>
      </c>
      <c r="J31" s="132" t="n">
        <f aca="false">IF(OR($C31="",$B$2="",$D$2=0),0,IF(J$3&lt;0,0,N(INDEX('CURVA PREVISION'!$A$1:$KZ$3000,$C31,10+3*MIN(J$3,$D$2-1)))))</f>
        <v>0</v>
      </c>
      <c r="K31" s="132" t="n">
        <f aca="false">IF(OR($C31="",$B$2="",$D$2=0),0,IF(K$3&lt;0,0,N(INDEX('CURVA PREVISION'!$A$1:$KZ$3000,$C31,10+3*MIN(K$3,$D$2-1)))))</f>
        <v>0</v>
      </c>
      <c r="L31" s="132" t="n">
        <f aca="false">IF(OR($C31="",$B$2="",$D$2=0),0,IF(L$3&lt;0,0,N(INDEX('CURVA PREVISION'!$A$1:$KZ$3000,$C31,10+3*MIN(L$3,$D$2-1)))))</f>
        <v>0</v>
      </c>
      <c r="M31" s="132" t="n">
        <f aca="false">IF(OR($C31="",$B$2="",$D$2=0),0,IF(M$3&lt;0,0,N(INDEX('CURVA PREVISION'!$A$1:$KZ$3000,$C31,10+3*MIN(M$3,$D$2-1)))))</f>
        <v>0</v>
      </c>
      <c r="N31" s="132" t="n">
        <f aca="false">IF(OR($C31="",$B$2="",$D$2=0),0,IF(N$3&lt;0,0,N(INDEX('CURVA PREVISION'!$A$1:$KZ$3000,$C31,10+3*MIN(N$3,$D$2-1)))))</f>
        <v>0</v>
      </c>
      <c r="O31" s="132" t="n">
        <f aca="false">IF(OR($C31="",$B$2="",$D$2=0),0,IF(O$3&lt;0,0,N(INDEX('CURVA PREVISION'!$A$1:$KZ$3000,$C31,10+3*MIN(O$3,$D$2-1)))))</f>
        <v>0</v>
      </c>
      <c r="P31" s="132" t="n">
        <f aca="false">IF(OR($C31="",$B$2="",$D$2=0),0,IF(P$3&lt;0,0,N(INDEX('CURVA PREVISION'!$A$1:$KZ$3000,$C31,10+3*MIN(P$3,$D$2-1)))))</f>
        <v>0</v>
      </c>
      <c r="Q31" s="132" t="n">
        <f aca="false">IF(OR($C31="",$B$2="",$D$2=0),0,IF(Q$3&lt;0,0,N(INDEX('CURVA PREVISION'!$A$1:$KZ$3000,$C31,10+3*MIN(Q$3,$D$2-1)))))</f>
        <v>0</v>
      </c>
      <c r="R31" s="132" t="n">
        <f aca="false">IF(OR($C31="",$B$2="",$D$2=0),0,IF(R$3&lt;0,0,N(INDEX('CURVA PREVISION'!$A$1:$KZ$3000,$C31,10+3*MIN(R$3,$D$2-1)))))</f>
        <v>0</v>
      </c>
      <c r="S31" s="132" t="n">
        <f aca="false">IF(OR($C31="",$B$2="",$D$2=0),0,IF(S$3&lt;0,0,N(INDEX('CURVA PREVISION'!$A$1:$KZ$3000,$C31,10+3*MIN(S$3,$D$2-1)))))</f>
        <v>0</v>
      </c>
      <c r="T31" s="132" t="n">
        <f aca="false">IF(OR($C31="",$B$2="",$D$2=0),0,IF(T$3&lt;0,0,N(INDEX('CURVA PREVISION'!$A$1:$KZ$3000,$C31,10+3*MIN(T$3,$D$2-1)))))</f>
        <v>0</v>
      </c>
      <c r="U31" s="132" t="n">
        <f aca="false">IF(OR($C31="",$B$2="",$D$2=0),0,IF(U$3&lt;0,0,N(INDEX('CURVA PREVISION'!$A$1:$KZ$3000,$C31,10+3*MIN(U$3,$D$2-1)))))</f>
        <v>0</v>
      </c>
      <c r="V31" s="132" t="n">
        <f aca="false">IF(OR($C31="",$B$2="",$D$2=0),0,IF(V$3&lt;0,0,N(INDEX('CURVA PREVISION'!$A$1:$KZ$3000,$C31,10+3*MIN(V$3,$D$2-1)))))</f>
        <v>0</v>
      </c>
      <c r="W31" s="132" t="n">
        <f aca="false">IF(OR($C31="",$B$2="",$D$2=0),0,IF(W$3&lt;0,0,N(INDEX('CURVA PREVISION'!$A$1:$KZ$3000,$C31,10+3*MIN(W$3,$D$2-1)))))</f>
        <v>0</v>
      </c>
      <c r="X31" s="132" t="n">
        <f aca="false">IF(OR($C31="",$B$2="",$D$2=0),0,IF(X$3&lt;0,0,N(INDEX('CURVA PREVISION'!$A$1:$KZ$3000,$C31,10+3*MIN(X$3,$D$2-1)))))</f>
        <v>0</v>
      </c>
      <c r="Y31" s="132" t="n">
        <f aca="false">IF(OR($C31="",$B$2="",$D$2=0),0,IF(Y$3&lt;0,0,N(INDEX('CURVA PREVISION'!$A$1:$KZ$3000,$C31,10+3*MIN(Y$3,$D$2-1)))))</f>
        <v>0</v>
      </c>
      <c r="Z31" s="132" t="n">
        <f aca="false">IF(OR($C31="",$B$2="",$D$2=0),0,IF(Z$3&lt;0,0,N(INDEX('CURVA PREVISION'!$A$1:$KZ$3000,$C31,10+3*MIN(Z$3,$D$2-1)))))</f>
        <v>0</v>
      </c>
      <c r="AA31" s="132" t="n">
        <f aca="false">IF(OR($C31="",$B$2="",$D$2=0),0,IF(AA$3&lt;0,0,N(INDEX('CURVA PREVISION'!$A$1:$KZ$3000,$C31,10+3*MIN(AA$3,$D$2-1)))))</f>
        <v>0</v>
      </c>
      <c r="AB31" s="132" t="n">
        <f aca="false">IF(OR($C31="",$B$2="",$D$2=0),0,IF(AB$3&lt;0,0,N(INDEX('CURVA PREVISION'!$A$1:$KZ$3000,$C31,10+3*MIN(AB$3,$D$2-1)))))</f>
        <v>0</v>
      </c>
      <c r="AC31" s="132" t="n">
        <f aca="false">IF(OR($C31="",$B$2="",$D$2=0),0,IF(AC$3&lt;0,0,N(INDEX('CURVA PREVISION'!$A$1:$KZ$3000,$C31,10+3*MIN(AC$3,$D$2-1)))))</f>
        <v>0</v>
      </c>
      <c r="AD31" s="132" t="n">
        <f aca="false">IF(OR($C31="",$B$2="",$D$2=0),0,IF(AD$3&lt;0,0,N(INDEX('CURVA PREVISION'!$A$1:$KZ$3000,$C31,10+3*MIN(AD$3,$D$2-1)))))</f>
        <v>0</v>
      </c>
      <c r="AE31" s="132" t="n">
        <f aca="false">IF(OR($C31="",$B$2="",$D$2=0),0,IF(AE$3&lt;0,0,N(INDEX('CURVA PREVISION'!$A$1:$KZ$3000,$C31,10+3*MIN(AE$3,$D$2-1)))))</f>
        <v>0</v>
      </c>
      <c r="AF31" s="132" t="n">
        <f aca="false">IF(OR($C31="",$B$2="",$D$2=0),0,IF(AF$3&lt;0,0,N(INDEX('CURVA PREVISION'!$A$1:$KZ$3000,$C31,10+3*MIN(AF$3,$D$2-1)))))</f>
        <v>0</v>
      </c>
      <c r="AG31" s="132" t="n">
        <f aca="false">IF(OR($C31="",$B$2="",$D$2=0),0,IF(AG$3&lt;0,0,N(INDEX('CURVA PREVISION'!$A$1:$KZ$3000,$C31,10+3*MIN(AG$3,$D$2-1)))))</f>
        <v>0</v>
      </c>
      <c r="AH31" s="132" t="n">
        <f aca="false">IF(OR($C31="",$B$2="",$D$2=0),0,IF(AH$3&lt;0,0,N(INDEX('CURVA PREVISION'!$A$1:$KZ$3000,$C31,10+3*MIN(AH$3,$D$2-1)))))</f>
        <v>0</v>
      </c>
      <c r="AI31" s="132" t="n">
        <f aca="false">IF(OR($C31="",$B$2="",$D$2=0),0,IF(AI$3&lt;0,0,N(INDEX('CURVA PREVISION'!$A$1:$KZ$3000,$C31,10+3*MIN(AI$3,$D$2-1)))))</f>
        <v>4.92</v>
      </c>
      <c r="AJ31" s="132" t="n">
        <f aca="false">IF(OR($C31="",$B$2="",$D$2=0),0,IF(AJ$3&lt;0,0,N(INDEX('CURVA PREVISION'!$A$1:$KZ$3000,$C31,10+3*MIN(AJ$3,$D$2-1)))))</f>
        <v>10.83</v>
      </c>
      <c r="AK31" s="132" t="n">
        <f aca="false">IF(OR($C31="",$B$2="",$D$2=0),0,IF(AK$3&lt;0,0,N(INDEX('CURVA PREVISION'!$A$1:$KZ$3000,$C31,10+3*MIN(AK$3,$D$2-1)))))</f>
        <v>10.83</v>
      </c>
      <c r="AL31" s="132" t="n">
        <f aca="false">IF(OR($C31="",$B$2="",$D$2=0),0,IF(AL$3&lt;0,0,N(INDEX('CURVA PREVISION'!$A$1:$KZ$3000,$C31,10+3*MIN(AL$3,$D$2-1)))))</f>
        <v>21.91</v>
      </c>
      <c r="AM31" s="132" t="n">
        <f aca="false">IF(OR($C31="",$B$2="",$D$2=0),0,IF(AM$3&lt;0,0,N(INDEX('CURVA PREVISION'!$A$1:$KZ$3000,$C31,10+3*MIN(AM$3,$D$2-1)))))</f>
        <v>28.46</v>
      </c>
      <c r="AN31" s="132" t="n">
        <f aca="false">IF(OR($C31="",$B$2="",$D$2=0),0,IF(AN$3&lt;0,0,N(INDEX('CURVA PREVISION'!$A$1:$KZ$3000,$C31,10+3*MIN(AN$3,$D$2-1)))))</f>
        <v>36.48</v>
      </c>
      <c r="AO31" s="132" t="n">
        <f aca="false">IF(OR($C31="",$B$2="",$D$2=0),0,IF(AO$3&lt;0,0,N(INDEX('CURVA PREVISION'!$A$1:$KZ$3000,$C31,10+3*MIN(AO$3,$D$2-1)))))</f>
        <v>44.68</v>
      </c>
      <c r="AP31" s="132" t="n">
        <f aca="false">IF(OR($C31="",$B$2="",$D$2=0),0,IF(AP$3&lt;0,0,N(INDEX('CURVA PREVISION'!$A$1:$KZ$3000,$C31,10+3*MIN(AP$3,$D$2-1)))))</f>
        <v>50.82</v>
      </c>
      <c r="AQ31" s="132" t="n">
        <f aca="false">IF(OR($C31="",$B$2="",$D$2=0),0,IF(AQ$3&lt;0,0,N(INDEX('CURVA PREVISION'!$A$1:$KZ$3000,$C31,10+3*MIN(AQ$3,$D$2-1)))))</f>
        <v>62.42</v>
      </c>
      <c r="AR31" s="132" t="n">
        <f aca="false">IF(OR($C31="",$B$2="",$D$2=0),0,IF(AR$3&lt;0,0,N(INDEX('CURVA PREVISION'!$A$1:$KZ$3000,$C31,10+3*MIN(AR$3,$D$2-1)))))</f>
        <v>69.39</v>
      </c>
      <c r="AS31" s="132" t="n">
        <f aca="false">IF(OR($C31="",$B$2="",$D$2=0),0,IF(AS$3&lt;0,0,N(INDEX('CURVA PREVISION'!$A$1:$KZ$3000,$C31,10+3*MIN(AS$3,$D$2-1)))))</f>
        <v>78.69</v>
      </c>
      <c r="AT31" s="132" t="n">
        <f aca="false">IF(OR($C31="",$B$2="",$D$2=0),0,IF(AT$3&lt;0,0,N(INDEX('CURVA PREVISION'!$A$1:$KZ$3000,$C31,10+3*MIN(AT$3,$D$2-1)))))</f>
        <v>83.61</v>
      </c>
      <c r="AU31" s="132" t="n">
        <f aca="false">IF(OR($C31="",$B$2="",$D$2=0),0,IF(AU$3&lt;0,0,N(INDEX('CURVA PREVISION'!$A$1:$KZ$3000,$C31,10+3*MIN(AU$3,$D$2-1)))))</f>
        <v>89.75</v>
      </c>
      <c r="AV31" s="132" t="n">
        <f aca="false">IF(OR($C31="",$B$2="",$D$2=0),0,IF(AV$3&lt;0,0,N(INDEX('CURVA PREVISION'!$A$1:$KZ$3000,$C31,10+3*MIN(AV$3,$D$2-1)))))</f>
        <v>95.9</v>
      </c>
      <c r="AW31" s="132" t="n">
        <f aca="false">IF(OR($C31="",$B$2="",$D$2=0),0,IF(AW$3&lt;0,0,N(INDEX('CURVA PREVISION'!$A$1:$KZ$3000,$C31,10+3*MIN(AW$3,$D$2-1)))))</f>
        <v>100</v>
      </c>
      <c r="AX31" s="132" t="n">
        <f aca="false">IF(OR($C31="",$B$2="",$D$2=0),0,IF(AX$3&lt;0,0,N(INDEX('CURVA PREVISION'!$A$1:$KZ$3000,$C31,10+3*MIN(AX$3,$D$2-1)))))</f>
        <v>100</v>
      </c>
      <c r="AY31" s="132" t="n">
        <f aca="false">IF(OR($C31="",$B$2="",$D$2=0),0,IF(AY$3&lt;0,0,N(INDEX('CURVA PREVISION'!$A$1:$KZ$3000,$C31,10+3*MIN(AY$3,$D$2-1)))))</f>
        <v>100</v>
      </c>
      <c r="AZ31" s="132" t="n">
        <f aca="false">IF(OR($C31="",$B$2="",$D$2=0),0,IF(AZ$3&lt;0,0,N(INDEX('CURVA PREVISION'!$A$1:$KZ$3000,$C31,10+3*MIN(AZ$3,$D$2-1)))))</f>
        <v>100</v>
      </c>
      <c r="BA31" s="132" t="n">
        <f aca="false">IF(OR($C31="",$B$2="",$D$2=0),0,IF(BA$3&lt;0,0,N(INDEX('CURVA PREVISION'!$A$1:$KZ$3000,$C31,10+3*MIN(BA$3,$D$2-1)))))</f>
        <v>100</v>
      </c>
      <c r="BB31" s="132" t="n">
        <f aca="false">IF(OR($C31="",$B$2="",$D$2=0),0,IF(BB$3&lt;0,0,N(INDEX('CURVA PREVISION'!$A$1:$KZ$3000,$C31,10+3*MIN(BB$3,$D$2-1)))))</f>
        <v>100</v>
      </c>
      <c r="BC31" s="132" t="n">
        <f aca="false">IF(OR($C31="",$B$2="",$D$2=0),0,IF(BC$3&lt;0,0,N(INDEX('CURVA PREVISION'!$A$1:$KZ$3000,$C31,10+3*MIN(BC$3,$D$2-1)))))</f>
        <v>100</v>
      </c>
      <c r="BD31" s="132" t="n">
        <f aca="false">IF(OR($C31="",$B$2="",$D$2=0),0,IF(BD$3&lt;0,0,N(INDEX('CURVA PREVISION'!$A$1:$KZ$3000,$C31,10+3*MIN(BD$3,$D$2-1)))))</f>
        <v>100</v>
      </c>
      <c r="BE31" s="132" t="n">
        <f aca="false">IF(OR($C31="",$B$2="",$D$2=0),0,IF(BE$3&lt;0,0,N(INDEX('CURVA PREVISION'!$A$1:$KZ$3000,$C31,10+3*MIN(BE$3,$D$2-1)))))</f>
        <v>100</v>
      </c>
      <c r="BF31" s="132" t="n">
        <f aca="false">IF(OR($C31="",$B$2="",$D$2=0),0,IF(BF$3&lt;0,0,N(INDEX('CURVA PREVISION'!$A$1:$KZ$3000,$C31,10+3*MIN(BF$3,$D$2-1)))))</f>
        <v>100</v>
      </c>
      <c r="BG31" s="132" t="n">
        <f aca="false">IF(OR($C31="",$B$2="",$D$2=0),0,IF(BG$3&lt;0,0,N(INDEX('CURVA PREVISION'!$A$1:$KZ$3000,$C31,10+3*MIN(BG$3,$D$2-1)))))</f>
        <v>100</v>
      </c>
      <c r="BH31" s="132" t="n">
        <f aca="false">IF(OR($C31="",$B$2="",$D$2=0),0,IF(BH$3&lt;0,0,N(INDEX('CURVA PREVISION'!$A$1:$KZ$3000,$C31,10+3*MIN(BH$3,$D$2-1)))))</f>
        <v>100</v>
      </c>
      <c r="BI31" s="132" t="n">
        <f aca="false">IF(OR($C31="",$B$2="",$D$2=0),0,IF(BI$3&lt;0,0,N(INDEX('CURVA PREVISION'!$A$1:$KZ$3000,$C31,10+3*MIN(BI$3,$D$2-1)))))</f>
        <v>100</v>
      </c>
      <c r="BJ31" s="132" t="n">
        <f aca="false">IF(OR($C31="",$B$2="",$D$2=0),0,IF(BJ$3&lt;0,0,N(INDEX('CURVA PREVISION'!$A$1:$KZ$3000,$C31,10+3*MIN(BJ$3,$D$2-1)))))</f>
        <v>100</v>
      </c>
      <c r="BK31" s="132" t="n">
        <f aca="false">IF(OR($C31="",$B$2="",$D$2=0),0,IF(BK$3&lt;0,0,N(INDEX('CURVA PREVISION'!$A$1:$KZ$3000,$C31,10+3*MIN(BK$3,$D$2-1)))))</f>
        <v>100</v>
      </c>
      <c r="BL31" s="132" t="n">
        <f aca="false">IF(OR($C31="",$B$2="",$D$2=0),0,IF(BL$3&lt;0,0,N(INDEX('CURVA PREVISION'!$A$1:$KZ$3000,$C31,10+3*MIN(BL$3,$D$2-1)))))</f>
        <v>100</v>
      </c>
      <c r="BM31" s="132" t="n">
        <f aca="false">IF(OR($C31="",$B$2="",$D$2=0),0,IF(BM$3&lt;0,0,N(INDEX('CURVA PREVISION'!$A$1:$KZ$3000,$C31,10+3*MIN(BM$3,$D$2-1)))))</f>
        <v>100</v>
      </c>
      <c r="BN31" s="132" t="n">
        <f aca="false">IF(OR($C31="",$B$2="",$D$2=0),0,IF(BN$3&lt;0,0,N(INDEX('CURVA PREVISION'!$A$1:$KZ$3000,$C31,10+3*MIN(BN$3,$D$2-1)))))</f>
        <v>100</v>
      </c>
      <c r="BO31" s="132" t="n">
        <f aca="false">IF(OR($C31="",$B$2="",$D$2=0),0,IF(BO$3&lt;0,0,N(INDEX('CURVA PREVISION'!$A$1:$KZ$3000,$C31,10+3*MIN(BO$3,$D$2-1)))))</f>
        <v>100</v>
      </c>
      <c r="BP31" s="132" t="n">
        <f aca="false">IF(OR($C31="",$B$2="",$D$2=0),0,IF(BP$3&lt;0,0,N(INDEX('CURVA PREVISION'!$A$1:$KZ$3000,$C31,10+3*MIN(BP$3,$D$2-1)))))</f>
        <v>100</v>
      </c>
      <c r="BQ31" s="132" t="n">
        <f aca="false">IF(OR($C31="",$B$2="",$D$2=0),0,IF(BQ$3&lt;0,0,N(INDEX('CURVA PREVISION'!$A$1:$KZ$3000,$C31,10+3*MIN(BQ$3,$D$2-1)))))</f>
        <v>100</v>
      </c>
      <c r="BR31" s="132" t="n">
        <f aca="false">IF(OR($C31="",$B$2="",$D$2=0),0,IF(BR$3&lt;0,0,N(INDEX('CURVA PREVISION'!$A$1:$KZ$3000,$C31,10+3*MIN(BR$3,$D$2-1)))))</f>
        <v>100</v>
      </c>
      <c r="BS31" s="132" t="n">
        <f aca="false">IF(OR($C31="",$B$2="",$D$2=0),0,IF(BS$3&lt;0,0,N(INDEX('CURVA PREVISION'!$A$1:$KZ$3000,$C31,10+3*MIN(BS$3,$D$2-1)))))</f>
        <v>100</v>
      </c>
      <c r="BT31" s="132" t="n">
        <f aca="false">IF(OR($C31="",$B$2="",$D$2=0),0,IF(BT$3&lt;0,0,N(INDEX('CURVA PREVISION'!$A$1:$KZ$3000,$C31,10+3*MIN(BT$3,$D$2-1)))))</f>
        <v>100</v>
      </c>
      <c r="BU31" s="132" t="n">
        <f aca="false">IF(OR($C31="",$B$2="",$D$2=0),0,IF(BU$3&lt;0,0,N(INDEX('CURVA PREVISION'!$A$1:$KZ$3000,$C31,10+3*MIN(BU$3,$D$2-1)))))</f>
        <v>100</v>
      </c>
      <c r="BV31" s="132" t="n">
        <f aca="false">IF(OR($C31="",$B$2="",$D$2=0),0,IF(BV$3&lt;0,0,N(INDEX('CURVA PREVISION'!$A$1:$KZ$3000,$C31,10+3*MIN(BV$3,$D$2-1)))))</f>
        <v>100</v>
      </c>
      <c r="BW31" s="132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29</v>
      </c>
      <c r="B32" s="57" t="str">
        <f aca="false">'VALOR POR PL'!D38</f>
        <v>REVESTIMENTOS DE MASSA EM PISOS</v>
      </c>
      <c r="C32" s="64" t="n">
        <f aca="false">IFERROR(MATCH(A32,'CURVA PREVISION'!$B$1:$B$3000,0),"")</f>
        <v>657</v>
      </c>
      <c r="D32" s="132" t="n">
        <f aca="false">IF(OR($C32="",$B$2="",$D$2=0),0,IF(D$3&lt;0,0,N(INDEX('CURVA PREVISION'!$A$1:$KZ$3000,$C32,10+3*MIN(D$3,$D$2-1)))))</f>
        <v>0</v>
      </c>
      <c r="E32" s="132" t="n">
        <f aca="false">IF(OR($C32="",$B$2="",$D$2=0),0,IF(E$3&lt;0,0,N(INDEX('CURVA PREVISION'!$A$1:$KZ$3000,$C32,10+3*MIN(E$3,$D$2-1)))))</f>
        <v>0</v>
      </c>
      <c r="F32" s="132" t="n">
        <f aca="false">IF(OR($C32="",$B$2="",$D$2=0),0,IF(F$3&lt;0,0,N(INDEX('CURVA PREVISION'!$A$1:$KZ$3000,$C32,10+3*MIN(F$3,$D$2-1)))))</f>
        <v>0</v>
      </c>
      <c r="G32" s="132" t="n">
        <f aca="false">IF(OR($C32="",$B$2="",$D$2=0),0,IF(G$3&lt;0,0,N(INDEX('CURVA PREVISION'!$A$1:$KZ$3000,$C32,10+3*MIN(G$3,$D$2-1)))))</f>
        <v>0</v>
      </c>
      <c r="H32" s="132" t="n">
        <f aca="false">IF(OR($C32="",$B$2="",$D$2=0),0,IF(H$3&lt;0,0,N(INDEX('CURVA PREVISION'!$A$1:$KZ$3000,$C32,10+3*MIN(H$3,$D$2-1)))))</f>
        <v>0</v>
      </c>
      <c r="I32" s="132" t="n">
        <f aca="false">IF(OR($C32="",$B$2="",$D$2=0),0,IF(I$3&lt;0,0,N(INDEX('CURVA PREVISION'!$A$1:$KZ$3000,$C32,10+3*MIN(I$3,$D$2-1)))))</f>
        <v>0</v>
      </c>
      <c r="J32" s="132" t="n">
        <f aca="false">IF(OR($C32="",$B$2="",$D$2=0),0,IF(J$3&lt;0,0,N(INDEX('CURVA PREVISION'!$A$1:$KZ$3000,$C32,10+3*MIN(J$3,$D$2-1)))))</f>
        <v>0</v>
      </c>
      <c r="K32" s="132" t="n">
        <f aca="false">IF(OR($C32="",$B$2="",$D$2=0),0,IF(K$3&lt;0,0,N(INDEX('CURVA PREVISION'!$A$1:$KZ$3000,$C32,10+3*MIN(K$3,$D$2-1)))))</f>
        <v>0</v>
      </c>
      <c r="L32" s="132" t="n">
        <f aca="false">IF(OR($C32="",$B$2="",$D$2=0),0,IF(L$3&lt;0,0,N(INDEX('CURVA PREVISION'!$A$1:$KZ$3000,$C32,10+3*MIN(L$3,$D$2-1)))))</f>
        <v>0</v>
      </c>
      <c r="M32" s="132" t="n">
        <f aca="false">IF(OR($C32="",$B$2="",$D$2=0),0,IF(M$3&lt;0,0,N(INDEX('CURVA PREVISION'!$A$1:$KZ$3000,$C32,10+3*MIN(M$3,$D$2-1)))))</f>
        <v>0</v>
      </c>
      <c r="N32" s="132" t="n">
        <f aca="false">IF(OR($C32="",$B$2="",$D$2=0),0,IF(N$3&lt;0,0,N(INDEX('CURVA PREVISION'!$A$1:$KZ$3000,$C32,10+3*MIN(N$3,$D$2-1)))))</f>
        <v>0</v>
      </c>
      <c r="O32" s="132" t="n">
        <f aca="false">IF(OR($C32="",$B$2="",$D$2=0),0,IF(O$3&lt;0,0,N(INDEX('CURVA PREVISION'!$A$1:$KZ$3000,$C32,10+3*MIN(O$3,$D$2-1)))))</f>
        <v>0</v>
      </c>
      <c r="P32" s="132" t="n">
        <f aca="false">IF(OR($C32="",$B$2="",$D$2=0),0,IF(P$3&lt;0,0,N(INDEX('CURVA PREVISION'!$A$1:$KZ$3000,$C32,10+3*MIN(P$3,$D$2-1)))))</f>
        <v>0</v>
      </c>
      <c r="Q32" s="132" t="n">
        <f aca="false">IF(OR($C32="",$B$2="",$D$2=0),0,IF(Q$3&lt;0,0,N(INDEX('CURVA PREVISION'!$A$1:$KZ$3000,$C32,10+3*MIN(Q$3,$D$2-1)))))</f>
        <v>0</v>
      </c>
      <c r="R32" s="132" t="n">
        <f aca="false">IF(OR($C32="",$B$2="",$D$2=0),0,IF(R$3&lt;0,0,N(INDEX('CURVA PREVISION'!$A$1:$KZ$3000,$C32,10+3*MIN(R$3,$D$2-1)))))</f>
        <v>0</v>
      </c>
      <c r="S32" s="132" t="n">
        <f aca="false">IF(OR($C32="",$B$2="",$D$2=0),0,IF(S$3&lt;0,0,N(INDEX('CURVA PREVISION'!$A$1:$KZ$3000,$C32,10+3*MIN(S$3,$D$2-1)))))</f>
        <v>0</v>
      </c>
      <c r="T32" s="132" t="n">
        <f aca="false">IF(OR($C32="",$B$2="",$D$2=0),0,IF(T$3&lt;0,0,N(INDEX('CURVA PREVISION'!$A$1:$KZ$3000,$C32,10+3*MIN(T$3,$D$2-1)))))</f>
        <v>0</v>
      </c>
      <c r="U32" s="132" t="n">
        <f aca="false">IF(OR($C32="",$B$2="",$D$2=0),0,IF(U$3&lt;0,0,N(INDEX('CURVA PREVISION'!$A$1:$KZ$3000,$C32,10+3*MIN(U$3,$D$2-1)))))</f>
        <v>0</v>
      </c>
      <c r="V32" s="132" t="n">
        <f aca="false">IF(OR($C32="",$B$2="",$D$2=0),0,IF(V$3&lt;0,0,N(INDEX('CURVA PREVISION'!$A$1:$KZ$3000,$C32,10+3*MIN(V$3,$D$2-1)))))</f>
        <v>0.09</v>
      </c>
      <c r="W32" s="132" t="n">
        <f aca="false">IF(OR($C32="",$B$2="",$D$2=0),0,IF(W$3&lt;0,0,N(INDEX('CURVA PREVISION'!$A$1:$KZ$3000,$C32,10+3*MIN(W$3,$D$2-1)))))</f>
        <v>0.3</v>
      </c>
      <c r="X32" s="132" t="n">
        <f aca="false">IF(OR($C32="",$B$2="",$D$2=0),0,IF(X$3&lt;0,0,N(INDEX('CURVA PREVISION'!$A$1:$KZ$3000,$C32,10+3*MIN(X$3,$D$2-1)))))</f>
        <v>0.49</v>
      </c>
      <c r="Y32" s="132" t="n">
        <f aca="false">IF(OR($C32="",$B$2="",$D$2=0),0,IF(Y$3&lt;0,0,N(INDEX('CURVA PREVISION'!$A$1:$KZ$3000,$C32,10+3*MIN(Y$3,$D$2-1)))))</f>
        <v>0.54</v>
      </c>
      <c r="Z32" s="132" t="n">
        <f aca="false">IF(OR($C32="",$B$2="",$D$2=0),0,IF(Z$3&lt;0,0,N(INDEX('CURVA PREVISION'!$A$1:$KZ$3000,$C32,10+3*MIN(Z$3,$D$2-1)))))</f>
        <v>0.8</v>
      </c>
      <c r="AA32" s="132" t="n">
        <f aca="false">IF(OR($C32="",$B$2="",$D$2=0),0,IF(AA$3&lt;0,0,N(INDEX('CURVA PREVISION'!$A$1:$KZ$3000,$C32,10+3*MIN(AA$3,$D$2-1)))))</f>
        <v>4.44</v>
      </c>
      <c r="AB32" s="132" t="n">
        <f aca="false">IF(OR($C32="",$B$2="",$D$2=0),0,IF(AB$3&lt;0,0,N(INDEX('CURVA PREVISION'!$A$1:$KZ$3000,$C32,10+3*MIN(AB$3,$D$2-1)))))</f>
        <v>8.41</v>
      </c>
      <c r="AC32" s="132" t="n">
        <f aca="false">IF(OR($C32="",$B$2="",$D$2=0),0,IF(AC$3&lt;0,0,N(INDEX('CURVA PREVISION'!$A$1:$KZ$3000,$C32,10+3*MIN(AC$3,$D$2-1)))))</f>
        <v>14.19</v>
      </c>
      <c r="AD32" s="132" t="n">
        <f aca="false">IF(OR($C32="",$B$2="",$D$2=0),0,IF(AD$3&lt;0,0,N(INDEX('CURVA PREVISION'!$A$1:$KZ$3000,$C32,10+3*MIN(AD$3,$D$2-1)))))</f>
        <v>19.01</v>
      </c>
      <c r="AE32" s="132" t="n">
        <f aca="false">IF(OR($C32="",$B$2="",$D$2=0),0,IF(AE$3&lt;0,0,N(INDEX('CURVA PREVISION'!$A$1:$KZ$3000,$C32,10+3*MIN(AE$3,$D$2-1)))))</f>
        <v>23.83</v>
      </c>
      <c r="AF32" s="132" t="n">
        <f aca="false">IF(OR($C32="",$B$2="",$D$2=0),0,IF(AF$3&lt;0,0,N(INDEX('CURVA PREVISION'!$A$1:$KZ$3000,$C32,10+3*MIN(AF$3,$D$2-1)))))</f>
        <v>25.55</v>
      </c>
      <c r="AG32" s="132" t="n">
        <f aca="false">IF(OR($C32="",$B$2="",$D$2=0),0,IF(AG$3&lt;0,0,N(INDEX('CURVA PREVISION'!$A$1:$KZ$3000,$C32,10+3*MIN(AG$3,$D$2-1)))))</f>
        <v>36.08</v>
      </c>
      <c r="AH32" s="132" t="n">
        <f aca="false">IF(OR($C32="",$B$2="",$D$2=0),0,IF(AH$3&lt;0,0,N(INDEX('CURVA PREVISION'!$A$1:$KZ$3000,$C32,10+3*MIN(AH$3,$D$2-1)))))</f>
        <v>45.71</v>
      </c>
      <c r="AI32" s="132" t="n">
        <f aca="false">IF(OR($C32="",$B$2="",$D$2=0),0,IF(AI$3&lt;0,0,N(INDEX('CURVA PREVISION'!$A$1:$KZ$3000,$C32,10+3*MIN(AI$3,$D$2-1)))))</f>
        <v>54.71</v>
      </c>
      <c r="AJ32" s="132" t="n">
        <f aca="false">IF(OR($C32="",$B$2="",$D$2=0),0,IF(AJ$3&lt;0,0,N(INDEX('CURVA PREVISION'!$A$1:$KZ$3000,$C32,10+3*MIN(AJ$3,$D$2-1)))))</f>
        <v>64.39</v>
      </c>
      <c r="AK32" s="132" t="n">
        <f aca="false">IF(OR($C32="",$B$2="",$D$2=0),0,IF(AK$3&lt;0,0,N(INDEX('CURVA PREVISION'!$A$1:$KZ$3000,$C32,10+3*MIN(AK$3,$D$2-1)))))</f>
        <v>71.2</v>
      </c>
      <c r="AL32" s="132" t="n">
        <f aca="false">IF(OR($C32="",$B$2="",$D$2=0),0,IF(AL$3&lt;0,0,N(INDEX('CURVA PREVISION'!$A$1:$KZ$3000,$C32,10+3*MIN(AL$3,$D$2-1)))))</f>
        <v>80.1</v>
      </c>
      <c r="AM32" s="132" t="n">
        <f aca="false">IF(OR($C32="",$B$2="",$D$2=0),0,IF(AM$3&lt;0,0,N(INDEX('CURVA PREVISION'!$A$1:$KZ$3000,$C32,10+3*MIN(AM$3,$D$2-1)))))</f>
        <v>85.94</v>
      </c>
      <c r="AN32" s="132" t="n">
        <f aca="false">IF(OR($C32="",$B$2="",$D$2=0),0,IF(AN$3&lt;0,0,N(INDEX('CURVA PREVISION'!$A$1:$KZ$3000,$C32,10+3*MIN(AN$3,$D$2-1)))))</f>
        <v>88.52</v>
      </c>
      <c r="AO32" s="132" t="n">
        <f aca="false">IF(OR($C32="",$B$2="",$D$2=0),0,IF(AO$3&lt;0,0,N(INDEX('CURVA PREVISION'!$A$1:$KZ$3000,$C32,10+3*MIN(AO$3,$D$2-1)))))</f>
        <v>93.66</v>
      </c>
      <c r="AP32" s="132" t="n">
        <f aca="false">IF(OR($C32="",$B$2="",$D$2=0),0,IF(AP$3&lt;0,0,N(INDEX('CURVA PREVISION'!$A$1:$KZ$3000,$C32,10+3*MIN(AP$3,$D$2-1)))))</f>
        <v>99.4</v>
      </c>
      <c r="AQ32" s="132" t="n">
        <f aca="false">IF(OR($C32="",$B$2="",$D$2=0),0,IF(AQ$3&lt;0,0,N(INDEX('CURVA PREVISION'!$A$1:$KZ$3000,$C32,10+3*MIN(AQ$3,$D$2-1)))))</f>
        <v>99.46</v>
      </c>
      <c r="AR32" s="132" t="n">
        <f aca="false">IF(OR($C32="",$B$2="",$D$2=0),0,IF(AR$3&lt;0,0,N(INDEX('CURVA PREVISION'!$A$1:$KZ$3000,$C32,10+3*MIN(AR$3,$D$2-1)))))</f>
        <v>100.01</v>
      </c>
      <c r="AS32" s="132" t="n">
        <f aca="false">IF(OR($C32="",$B$2="",$D$2=0),0,IF(AS$3&lt;0,0,N(INDEX('CURVA PREVISION'!$A$1:$KZ$3000,$C32,10+3*MIN(AS$3,$D$2-1)))))</f>
        <v>100.01</v>
      </c>
      <c r="AT32" s="132" t="n">
        <f aca="false">IF(OR($C32="",$B$2="",$D$2=0),0,IF(AT$3&lt;0,0,N(INDEX('CURVA PREVISION'!$A$1:$KZ$3000,$C32,10+3*MIN(AT$3,$D$2-1)))))</f>
        <v>100.01</v>
      </c>
      <c r="AU32" s="132" t="n">
        <f aca="false">IF(OR($C32="",$B$2="",$D$2=0),0,IF(AU$3&lt;0,0,N(INDEX('CURVA PREVISION'!$A$1:$KZ$3000,$C32,10+3*MIN(AU$3,$D$2-1)))))</f>
        <v>100.01</v>
      </c>
      <c r="AV32" s="132" t="n">
        <f aca="false">IF(OR($C32="",$B$2="",$D$2=0),0,IF(AV$3&lt;0,0,N(INDEX('CURVA PREVISION'!$A$1:$KZ$3000,$C32,10+3*MIN(AV$3,$D$2-1)))))</f>
        <v>100.01</v>
      </c>
      <c r="AW32" s="132" t="n">
        <f aca="false">IF(OR($C32="",$B$2="",$D$2=0),0,IF(AW$3&lt;0,0,N(INDEX('CURVA PREVISION'!$A$1:$KZ$3000,$C32,10+3*MIN(AW$3,$D$2-1)))))</f>
        <v>100.01</v>
      </c>
      <c r="AX32" s="132" t="n">
        <f aca="false">IF(OR($C32="",$B$2="",$D$2=0),0,IF(AX$3&lt;0,0,N(INDEX('CURVA PREVISION'!$A$1:$KZ$3000,$C32,10+3*MIN(AX$3,$D$2-1)))))</f>
        <v>100.01</v>
      </c>
      <c r="AY32" s="132" t="n">
        <f aca="false">IF(OR($C32="",$B$2="",$D$2=0),0,IF(AY$3&lt;0,0,N(INDEX('CURVA PREVISION'!$A$1:$KZ$3000,$C32,10+3*MIN(AY$3,$D$2-1)))))</f>
        <v>100.01</v>
      </c>
      <c r="AZ32" s="132" t="n">
        <f aca="false">IF(OR($C32="",$B$2="",$D$2=0),0,IF(AZ$3&lt;0,0,N(INDEX('CURVA PREVISION'!$A$1:$KZ$3000,$C32,10+3*MIN(AZ$3,$D$2-1)))))</f>
        <v>100.01</v>
      </c>
      <c r="BA32" s="132" t="n">
        <f aca="false">IF(OR($C32="",$B$2="",$D$2=0),0,IF(BA$3&lt;0,0,N(INDEX('CURVA PREVISION'!$A$1:$KZ$3000,$C32,10+3*MIN(BA$3,$D$2-1)))))</f>
        <v>100.01</v>
      </c>
      <c r="BB32" s="132" t="n">
        <f aca="false">IF(OR($C32="",$B$2="",$D$2=0),0,IF(BB$3&lt;0,0,N(INDEX('CURVA PREVISION'!$A$1:$KZ$3000,$C32,10+3*MIN(BB$3,$D$2-1)))))</f>
        <v>100.01</v>
      </c>
      <c r="BC32" s="132" t="n">
        <f aca="false">IF(OR($C32="",$B$2="",$D$2=0),0,IF(BC$3&lt;0,0,N(INDEX('CURVA PREVISION'!$A$1:$KZ$3000,$C32,10+3*MIN(BC$3,$D$2-1)))))</f>
        <v>100.01</v>
      </c>
      <c r="BD32" s="132" t="n">
        <f aca="false">IF(OR($C32="",$B$2="",$D$2=0),0,IF(BD$3&lt;0,0,N(INDEX('CURVA PREVISION'!$A$1:$KZ$3000,$C32,10+3*MIN(BD$3,$D$2-1)))))</f>
        <v>100.01</v>
      </c>
      <c r="BE32" s="132" t="n">
        <f aca="false">IF(OR($C32="",$B$2="",$D$2=0),0,IF(BE$3&lt;0,0,N(INDEX('CURVA PREVISION'!$A$1:$KZ$3000,$C32,10+3*MIN(BE$3,$D$2-1)))))</f>
        <v>100.01</v>
      </c>
      <c r="BF32" s="132" t="n">
        <f aca="false">IF(OR($C32="",$B$2="",$D$2=0),0,IF(BF$3&lt;0,0,N(INDEX('CURVA PREVISION'!$A$1:$KZ$3000,$C32,10+3*MIN(BF$3,$D$2-1)))))</f>
        <v>100.01</v>
      </c>
      <c r="BG32" s="132" t="n">
        <f aca="false">IF(OR($C32="",$B$2="",$D$2=0),0,IF(BG$3&lt;0,0,N(INDEX('CURVA PREVISION'!$A$1:$KZ$3000,$C32,10+3*MIN(BG$3,$D$2-1)))))</f>
        <v>100.01</v>
      </c>
      <c r="BH32" s="132" t="n">
        <f aca="false">IF(OR($C32="",$B$2="",$D$2=0),0,IF(BH$3&lt;0,0,N(INDEX('CURVA PREVISION'!$A$1:$KZ$3000,$C32,10+3*MIN(BH$3,$D$2-1)))))</f>
        <v>100.01</v>
      </c>
      <c r="BI32" s="132" t="n">
        <f aca="false">IF(OR($C32="",$B$2="",$D$2=0),0,IF(BI$3&lt;0,0,N(INDEX('CURVA PREVISION'!$A$1:$KZ$3000,$C32,10+3*MIN(BI$3,$D$2-1)))))</f>
        <v>100.01</v>
      </c>
      <c r="BJ32" s="132" t="n">
        <f aca="false">IF(OR($C32="",$B$2="",$D$2=0),0,IF(BJ$3&lt;0,0,N(INDEX('CURVA PREVISION'!$A$1:$KZ$3000,$C32,10+3*MIN(BJ$3,$D$2-1)))))</f>
        <v>100.01</v>
      </c>
      <c r="BK32" s="132" t="n">
        <f aca="false">IF(OR($C32="",$B$2="",$D$2=0),0,IF(BK$3&lt;0,0,N(INDEX('CURVA PREVISION'!$A$1:$KZ$3000,$C32,10+3*MIN(BK$3,$D$2-1)))))</f>
        <v>100.01</v>
      </c>
      <c r="BL32" s="132" t="n">
        <f aca="false">IF(OR($C32="",$B$2="",$D$2=0),0,IF(BL$3&lt;0,0,N(INDEX('CURVA PREVISION'!$A$1:$KZ$3000,$C32,10+3*MIN(BL$3,$D$2-1)))))</f>
        <v>100.01</v>
      </c>
      <c r="BM32" s="132" t="n">
        <f aca="false">IF(OR($C32="",$B$2="",$D$2=0),0,IF(BM$3&lt;0,0,N(INDEX('CURVA PREVISION'!$A$1:$KZ$3000,$C32,10+3*MIN(BM$3,$D$2-1)))))</f>
        <v>100.01</v>
      </c>
      <c r="BN32" s="132" t="n">
        <f aca="false">IF(OR($C32="",$B$2="",$D$2=0),0,IF(BN$3&lt;0,0,N(INDEX('CURVA PREVISION'!$A$1:$KZ$3000,$C32,10+3*MIN(BN$3,$D$2-1)))))</f>
        <v>100.01</v>
      </c>
      <c r="BO32" s="132" t="n">
        <f aca="false">IF(OR($C32="",$B$2="",$D$2=0),0,IF(BO$3&lt;0,0,N(INDEX('CURVA PREVISION'!$A$1:$KZ$3000,$C32,10+3*MIN(BO$3,$D$2-1)))))</f>
        <v>100.01</v>
      </c>
      <c r="BP32" s="132" t="n">
        <f aca="false">IF(OR($C32="",$B$2="",$D$2=0),0,IF(BP$3&lt;0,0,N(INDEX('CURVA PREVISION'!$A$1:$KZ$3000,$C32,10+3*MIN(BP$3,$D$2-1)))))</f>
        <v>100.01</v>
      </c>
      <c r="BQ32" s="132" t="n">
        <f aca="false">IF(OR($C32="",$B$2="",$D$2=0),0,IF(BQ$3&lt;0,0,N(INDEX('CURVA PREVISION'!$A$1:$KZ$3000,$C32,10+3*MIN(BQ$3,$D$2-1)))))</f>
        <v>100.01</v>
      </c>
      <c r="BR32" s="132" t="n">
        <f aca="false">IF(OR($C32="",$B$2="",$D$2=0),0,IF(BR$3&lt;0,0,N(INDEX('CURVA PREVISION'!$A$1:$KZ$3000,$C32,10+3*MIN(BR$3,$D$2-1)))))</f>
        <v>100.01</v>
      </c>
      <c r="BS32" s="132" t="n">
        <f aca="false">IF(OR($C32="",$B$2="",$D$2=0),0,IF(BS$3&lt;0,0,N(INDEX('CURVA PREVISION'!$A$1:$KZ$3000,$C32,10+3*MIN(BS$3,$D$2-1)))))</f>
        <v>100.01</v>
      </c>
      <c r="BT32" s="132" t="n">
        <f aca="false">IF(OR($C32="",$B$2="",$D$2=0),0,IF(BT$3&lt;0,0,N(INDEX('CURVA PREVISION'!$A$1:$KZ$3000,$C32,10+3*MIN(BT$3,$D$2-1)))))</f>
        <v>100.01</v>
      </c>
      <c r="BU32" s="132" t="n">
        <f aca="false">IF(OR($C32="",$B$2="",$D$2=0),0,IF(BU$3&lt;0,0,N(INDEX('CURVA PREVISION'!$A$1:$KZ$3000,$C32,10+3*MIN(BU$3,$D$2-1)))))</f>
        <v>100.01</v>
      </c>
      <c r="BV32" s="132" t="n">
        <f aca="false">IF(OR($C32="",$B$2="",$D$2=0),0,IF(BV$3&lt;0,0,N(INDEX('CURVA PREVISION'!$A$1:$KZ$3000,$C32,10+3*MIN(BV$3,$D$2-1)))))</f>
        <v>100.01</v>
      </c>
      <c r="BW32" s="132" t="n">
        <f aca="false">IF(OR($C32="",$B$2="",$D$2=0),0,IF(BW$3&lt;0,0,N(INDEX('CURVA PREVISION'!$A$1:$KZ$3000,$C32,10+3*MIN(BW$3,$D$2-1)))))</f>
        <v>100.01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30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667</v>
      </c>
      <c r="D33" s="132" t="n">
        <f aca="false">IF(OR($C33="",$B$2="",$D$2=0),0,IF(D$3&lt;0,0,N(INDEX('CURVA PREVISION'!$A$1:$KZ$3000,$C33,10+3*MIN(D$3,$D$2-1)))))</f>
        <v>0</v>
      </c>
      <c r="E33" s="132" t="n">
        <f aca="false">IF(OR($C33="",$B$2="",$D$2=0),0,IF(E$3&lt;0,0,N(INDEX('CURVA PREVISION'!$A$1:$KZ$3000,$C33,10+3*MIN(E$3,$D$2-1)))))</f>
        <v>0</v>
      </c>
      <c r="F33" s="132" t="n">
        <f aca="false">IF(OR($C33="",$B$2="",$D$2=0),0,IF(F$3&lt;0,0,N(INDEX('CURVA PREVISION'!$A$1:$KZ$3000,$C33,10+3*MIN(F$3,$D$2-1)))))</f>
        <v>0</v>
      </c>
      <c r="G33" s="132" t="n">
        <f aca="false">IF(OR($C33="",$B$2="",$D$2=0),0,IF(G$3&lt;0,0,N(INDEX('CURVA PREVISION'!$A$1:$KZ$3000,$C33,10+3*MIN(G$3,$D$2-1)))))</f>
        <v>0</v>
      </c>
      <c r="H33" s="132" t="n">
        <f aca="false">IF(OR($C33="",$B$2="",$D$2=0),0,IF(H$3&lt;0,0,N(INDEX('CURVA PREVISION'!$A$1:$KZ$3000,$C33,10+3*MIN(H$3,$D$2-1)))))</f>
        <v>0</v>
      </c>
      <c r="I33" s="132" t="n">
        <f aca="false">IF(OR($C33="",$B$2="",$D$2=0),0,IF(I$3&lt;0,0,N(INDEX('CURVA PREVISION'!$A$1:$KZ$3000,$C33,10+3*MIN(I$3,$D$2-1)))))</f>
        <v>0</v>
      </c>
      <c r="J33" s="132" t="n">
        <f aca="false">IF(OR($C33="",$B$2="",$D$2=0),0,IF(J$3&lt;0,0,N(INDEX('CURVA PREVISION'!$A$1:$KZ$3000,$C33,10+3*MIN(J$3,$D$2-1)))))</f>
        <v>0</v>
      </c>
      <c r="K33" s="132" t="n">
        <f aca="false">IF(OR($C33="",$B$2="",$D$2=0),0,IF(K$3&lt;0,0,N(INDEX('CURVA PREVISION'!$A$1:$KZ$3000,$C33,10+3*MIN(K$3,$D$2-1)))))</f>
        <v>0</v>
      </c>
      <c r="L33" s="132" t="n">
        <f aca="false">IF(OR($C33="",$B$2="",$D$2=0),0,IF(L$3&lt;0,0,N(INDEX('CURVA PREVISION'!$A$1:$KZ$3000,$C33,10+3*MIN(L$3,$D$2-1)))))</f>
        <v>0</v>
      </c>
      <c r="M33" s="132" t="n">
        <f aca="false">IF(OR($C33="",$B$2="",$D$2=0),0,IF(M$3&lt;0,0,N(INDEX('CURVA PREVISION'!$A$1:$KZ$3000,$C33,10+3*MIN(M$3,$D$2-1)))))</f>
        <v>0</v>
      </c>
      <c r="N33" s="132" t="n">
        <f aca="false">IF(OR($C33="",$B$2="",$D$2=0),0,IF(N$3&lt;0,0,N(INDEX('CURVA PREVISION'!$A$1:$KZ$3000,$C33,10+3*MIN(N$3,$D$2-1)))))</f>
        <v>0</v>
      </c>
      <c r="O33" s="132" t="n">
        <f aca="false">IF(OR($C33="",$B$2="",$D$2=0),0,IF(O$3&lt;0,0,N(INDEX('CURVA PREVISION'!$A$1:$KZ$3000,$C33,10+3*MIN(O$3,$D$2-1)))))</f>
        <v>0</v>
      </c>
      <c r="P33" s="132" t="n">
        <f aca="false">IF(OR($C33="",$B$2="",$D$2=0),0,IF(P$3&lt;0,0,N(INDEX('CURVA PREVISION'!$A$1:$KZ$3000,$C33,10+3*MIN(P$3,$D$2-1)))))</f>
        <v>0</v>
      </c>
      <c r="Q33" s="132" t="n">
        <f aca="false">IF(OR($C33="",$B$2="",$D$2=0),0,IF(Q$3&lt;0,0,N(INDEX('CURVA PREVISION'!$A$1:$KZ$3000,$C33,10+3*MIN(Q$3,$D$2-1)))))</f>
        <v>0</v>
      </c>
      <c r="R33" s="132" t="n">
        <f aca="false">IF(OR($C33="",$B$2="",$D$2=0),0,IF(R$3&lt;0,0,N(INDEX('CURVA PREVISION'!$A$1:$KZ$3000,$C33,10+3*MIN(R$3,$D$2-1)))))</f>
        <v>0</v>
      </c>
      <c r="S33" s="132" t="n">
        <f aca="false">IF(OR($C33="",$B$2="",$D$2=0),0,IF(S$3&lt;0,0,N(INDEX('CURVA PREVISION'!$A$1:$KZ$3000,$C33,10+3*MIN(S$3,$D$2-1)))))</f>
        <v>0</v>
      </c>
      <c r="T33" s="132" t="n">
        <f aca="false">IF(OR($C33="",$B$2="",$D$2=0),0,IF(T$3&lt;0,0,N(INDEX('CURVA PREVISION'!$A$1:$KZ$3000,$C33,10+3*MIN(T$3,$D$2-1)))))</f>
        <v>0</v>
      </c>
      <c r="U33" s="132" t="n">
        <f aca="false">IF(OR($C33="",$B$2="",$D$2=0),0,IF(U$3&lt;0,0,N(INDEX('CURVA PREVISION'!$A$1:$KZ$3000,$C33,10+3*MIN(U$3,$D$2-1)))))</f>
        <v>0.82</v>
      </c>
      <c r="V33" s="132" t="n">
        <f aca="false">IF(OR($C33="",$B$2="",$D$2=0),0,IF(V$3&lt;0,0,N(INDEX('CURVA PREVISION'!$A$1:$KZ$3000,$C33,10+3*MIN(V$3,$D$2-1)))))</f>
        <v>3.28</v>
      </c>
      <c r="W33" s="132" t="n">
        <f aca="false">IF(OR($C33="",$B$2="",$D$2=0),0,IF(W$3&lt;0,0,N(INDEX('CURVA PREVISION'!$A$1:$KZ$3000,$C33,10+3*MIN(W$3,$D$2-1)))))</f>
        <v>5.97</v>
      </c>
      <c r="X33" s="132" t="n">
        <f aca="false">IF(OR($C33="",$B$2="",$D$2=0),0,IF(X$3&lt;0,0,N(INDEX('CURVA PREVISION'!$A$1:$KZ$3000,$C33,10+3*MIN(X$3,$D$2-1)))))</f>
        <v>8.6</v>
      </c>
      <c r="Y33" s="132" t="n">
        <f aca="false">IF(OR($C33="",$B$2="",$D$2=0),0,IF(Y$3&lt;0,0,N(INDEX('CURVA PREVISION'!$A$1:$KZ$3000,$C33,10+3*MIN(Y$3,$D$2-1)))))</f>
        <v>12.55</v>
      </c>
      <c r="Z33" s="132" t="n">
        <f aca="false">IF(OR($C33="",$B$2="",$D$2=0),0,IF(Z$3&lt;0,0,N(INDEX('CURVA PREVISION'!$A$1:$KZ$3000,$C33,10+3*MIN(Z$3,$D$2-1)))))</f>
        <v>15.86</v>
      </c>
      <c r="AA33" s="132" t="n">
        <f aca="false">IF(OR($C33="",$B$2="",$D$2=0),0,IF(AA$3&lt;0,0,N(INDEX('CURVA PREVISION'!$A$1:$KZ$3000,$C33,10+3*MIN(AA$3,$D$2-1)))))</f>
        <v>20.13</v>
      </c>
      <c r="AB33" s="132" t="n">
        <f aca="false">IF(OR($C33="",$B$2="",$D$2=0),0,IF(AB$3&lt;0,0,N(INDEX('CURVA PREVISION'!$A$1:$KZ$3000,$C33,10+3*MIN(AB$3,$D$2-1)))))</f>
        <v>24.1</v>
      </c>
      <c r="AC33" s="132" t="n">
        <f aca="false">IF(OR($C33="",$B$2="",$D$2=0),0,IF(AC$3&lt;0,0,N(INDEX('CURVA PREVISION'!$A$1:$KZ$3000,$C33,10+3*MIN(AC$3,$D$2-1)))))</f>
        <v>28.29</v>
      </c>
      <c r="AD33" s="132" t="n">
        <f aca="false">IF(OR($C33="",$B$2="",$D$2=0),0,IF(AD$3&lt;0,0,N(INDEX('CURVA PREVISION'!$A$1:$KZ$3000,$C33,10+3*MIN(AD$3,$D$2-1)))))</f>
        <v>31.85</v>
      </c>
      <c r="AE33" s="132" t="n">
        <f aca="false">IF(OR($C33="",$B$2="",$D$2=0),0,IF(AE$3&lt;0,0,N(INDEX('CURVA PREVISION'!$A$1:$KZ$3000,$C33,10+3*MIN(AE$3,$D$2-1)))))</f>
        <v>37.08</v>
      </c>
      <c r="AF33" s="132" t="n">
        <f aca="false">IF(OR($C33="",$B$2="",$D$2=0),0,IF(AF$3&lt;0,0,N(INDEX('CURVA PREVISION'!$A$1:$KZ$3000,$C33,10+3*MIN(AF$3,$D$2-1)))))</f>
        <v>44.62</v>
      </c>
      <c r="AG33" s="132" t="n">
        <f aca="false">IF(OR($C33="",$B$2="",$D$2=0),0,IF(AG$3&lt;0,0,N(INDEX('CURVA PREVISION'!$A$1:$KZ$3000,$C33,10+3*MIN(AG$3,$D$2-1)))))</f>
        <v>51.95</v>
      </c>
      <c r="AH33" s="132" t="n">
        <f aca="false">IF(OR($C33="",$B$2="",$D$2=0),0,IF(AH$3&lt;0,0,N(INDEX('CURVA PREVISION'!$A$1:$KZ$3000,$C33,10+3*MIN(AH$3,$D$2-1)))))</f>
        <v>60.11</v>
      </c>
      <c r="AI33" s="132" t="n">
        <f aca="false">IF(OR($C33="",$B$2="",$D$2=0),0,IF(AI$3&lt;0,0,N(INDEX('CURVA PREVISION'!$A$1:$KZ$3000,$C33,10+3*MIN(AI$3,$D$2-1)))))</f>
        <v>64.3</v>
      </c>
      <c r="AJ33" s="132" t="n">
        <f aca="false">IF(OR($C33="",$B$2="",$D$2=0),0,IF(AJ$3&lt;0,0,N(INDEX('CURVA PREVISION'!$A$1:$KZ$3000,$C33,10+3*MIN(AJ$3,$D$2-1)))))</f>
        <v>72.67</v>
      </c>
      <c r="AK33" s="132" t="n">
        <f aca="false">IF(OR($C33="",$B$2="",$D$2=0),0,IF(AK$3&lt;0,0,N(INDEX('CURVA PREVISION'!$A$1:$KZ$3000,$C33,10+3*MIN(AK$3,$D$2-1)))))</f>
        <v>77.69</v>
      </c>
      <c r="AL33" s="132" t="n">
        <f aca="false">IF(OR($C33="",$B$2="",$D$2=0),0,IF(AL$3&lt;0,0,N(INDEX('CURVA PREVISION'!$A$1:$KZ$3000,$C33,10+3*MIN(AL$3,$D$2-1)))))</f>
        <v>81.88</v>
      </c>
      <c r="AM33" s="132" t="n">
        <f aca="false">IF(OR($C33="",$B$2="",$D$2=0),0,IF(AM$3&lt;0,0,N(INDEX('CURVA PREVISION'!$A$1:$KZ$3000,$C33,10+3*MIN(AM$3,$D$2-1)))))</f>
        <v>85.79</v>
      </c>
      <c r="AN33" s="132" t="n">
        <f aca="false">IF(OR($C33="",$B$2="",$D$2=0),0,IF(AN$3&lt;0,0,N(INDEX('CURVA PREVISION'!$A$1:$KZ$3000,$C33,10+3*MIN(AN$3,$D$2-1)))))</f>
        <v>87.9</v>
      </c>
      <c r="AO33" s="132" t="n">
        <f aca="false">IF(OR($C33="",$B$2="",$D$2=0),0,IF(AO$3&lt;0,0,N(INDEX('CURVA PREVISION'!$A$1:$KZ$3000,$C33,10+3*MIN(AO$3,$D$2-1)))))</f>
        <v>91.68</v>
      </c>
      <c r="AP33" s="132" t="n">
        <f aca="false">IF(OR($C33="",$B$2="",$D$2=0),0,IF(AP$3&lt;0,0,N(INDEX('CURVA PREVISION'!$A$1:$KZ$3000,$C33,10+3*MIN(AP$3,$D$2-1)))))</f>
        <v>91.68</v>
      </c>
      <c r="AQ33" s="132" t="n">
        <f aca="false">IF(OR($C33="",$B$2="",$D$2=0),0,IF(AQ$3&lt;0,0,N(INDEX('CURVA PREVISION'!$A$1:$KZ$3000,$C33,10+3*MIN(AQ$3,$D$2-1)))))</f>
        <v>100</v>
      </c>
      <c r="AR33" s="132" t="n">
        <f aca="false">IF(OR($C33="",$B$2="",$D$2=0),0,IF(AR$3&lt;0,0,N(INDEX('CURVA PREVISION'!$A$1:$KZ$3000,$C33,10+3*MIN(AR$3,$D$2-1)))))</f>
        <v>100</v>
      </c>
      <c r="AS33" s="132" t="n">
        <f aca="false">IF(OR($C33="",$B$2="",$D$2=0),0,IF(AS$3&lt;0,0,N(INDEX('CURVA PREVISION'!$A$1:$KZ$3000,$C33,10+3*MIN(AS$3,$D$2-1)))))</f>
        <v>100</v>
      </c>
      <c r="AT33" s="132" t="n">
        <f aca="false">IF(OR($C33="",$B$2="",$D$2=0),0,IF(AT$3&lt;0,0,N(INDEX('CURVA PREVISION'!$A$1:$KZ$3000,$C33,10+3*MIN(AT$3,$D$2-1)))))</f>
        <v>100</v>
      </c>
      <c r="AU33" s="132" t="n">
        <f aca="false">IF(OR($C33="",$B$2="",$D$2=0),0,IF(AU$3&lt;0,0,N(INDEX('CURVA PREVISION'!$A$1:$KZ$3000,$C33,10+3*MIN(AU$3,$D$2-1)))))</f>
        <v>100</v>
      </c>
      <c r="AV33" s="132" t="n">
        <f aca="false">IF(OR($C33="",$B$2="",$D$2=0),0,IF(AV$3&lt;0,0,N(INDEX('CURVA PREVISION'!$A$1:$KZ$3000,$C33,10+3*MIN(AV$3,$D$2-1)))))</f>
        <v>100</v>
      </c>
      <c r="AW33" s="132" t="n">
        <f aca="false">IF(OR($C33="",$B$2="",$D$2=0),0,IF(AW$3&lt;0,0,N(INDEX('CURVA PREVISION'!$A$1:$KZ$3000,$C33,10+3*MIN(AW$3,$D$2-1)))))</f>
        <v>100</v>
      </c>
      <c r="AX33" s="132" t="n">
        <f aca="false">IF(OR($C33="",$B$2="",$D$2=0),0,IF(AX$3&lt;0,0,N(INDEX('CURVA PREVISION'!$A$1:$KZ$3000,$C33,10+3*MIN(AX$3,$D$2-1)))))</f>
        <v>100</v>
      </c>
      <c r="AY33" s="132" t="n">
        <f aca="false">IF(OR($C33="",$B$2="",$D$2=0),0,IF(AY$3&lt;0,0,N(INDEX('CURVA PREVISION'!$A$1:$KZ$3000,$C33,10+3*MIN(AY$3,$D$2-1)))))</f>
        <v>100</v>
      </c>
      <c r="AZ33" s="132" t="n">
        <f aca="false">IF(OR($C33="",$B$2="",$D$2=0),0,IF(AZ$3&lt;0,0,N(INDEX('CURVA PREVISION'!$A$1:$KZ$3000,$C33,10+3*MIN(AZ$3,$D$2-1)))))</f>
        <v>100</v>
      </c>
      <c r="BA33" s="132" t="n">
        <f aca="false">IF(OR($C33="",$B$2="",$D$2=0),0,IF(BA$3&lt;0,0,N(INDEX('CURVA PREVISION'!$A$1:$KZ$3000,$C33,10+3*MIN(BA$3,$D$2-1)))))</f>
        <v>100</v>
      </c>
      <c r="BB33" s="132" t="n">
        <f aca="false">IF(OR($C33="",$B$2="",$D$2=0),0,IF(BB$3&lt;0,0,N(INDEX('CURVA PREVISION'!$A$1:$KZ$3000,$C33,10+3*MIN(BB$3,$D$2-1)))))</f>
        <v>100</v>
      </c>
      <c r="BC33" s="132" t="n">
        <f aca="false">IF(OR($C33="",$B$2="",$D$2=0),0,IF(BC$3&lt;0,0,N(INDEX('CURVA PREVISION'!$A$1:$KZ$3000,$C33,10+3*MIN(BC$3,$D$2-1)))))</f>
        <v>100</v>
      </c>
      <c r="BD33" s="132" t="n">
        <f aca="false">IF(OR($C33="",$B$2="",$D$2=0),0,IF(BD$3&lt;0,0,N(INDEX('CURVA PREVISION'!$A$1:$KZ$3000,$C33,10+3*MIN(BD$3,$D$2-1)))))</f>
        <v>100</v>
      </c>
      <c r="BE33" s="132" t="n">
        <f aca="false">IF(OR($C33="",$B$2="",$D$2=0),0,IF(BE$3&lt;0,0,N(INDEX('CURVA PREVISION'!$A$1:$KZ$3000,$C33,10+3*MIN(BE$3,$D$2-1)))))</f>
        <v>100</v>
      </c>
      <c r="BF33" s="132" t="n">
        <f aca="false">IF(OR($C33="",$B$2="",$D$2=0),0,IF(BF$3&lt;0,0,N(INDEX('CURVA PREVISION'!$A$1:$KZ$3000,$C33,10+3*MIN(BF$3,$D$2-1)))))</f>
        <v>100</v>
      </c>
      <c r="BG33" s="132" t="n">
        <f aca="false">IF(OR($C33="",$B$2="",$D$2=0),0,IF(BG$3&lt;0,0,N(INDEX('CURVA PREVISION'!$A$1:$KZ$3000,$C33,10+3*MIN(BG$3,$D$2-1)))))</f>
        <v>100</v>
      </c>
      <c r="BH33" s="132" t="n">
        <f aca="false">IF(OR($C33="",$B$2="",$D$2=0),0,IF(BH$3&lt;0,0,N(INDEX('CURVA PREVISION'!$A$1:$KZ$3000,$C33,10+3*MIN(BH$3,$D$2-1)))))</f>
        <v>100</v>
      </c>
      <c r="BI33" s="132" t="n">
        <f aca="false">IF(OR($C33="",$B$2="",$D$2=0),0,IF(BI$3&lt;0,0,N(INDEX('CURVA PREVISION'!$A$1:$KZ$3000,$C33,10+3*MIN(BI$3,$D$2-1)))))</f>
        <v>100</v>
      </c>
      <c r="BJ33" s="132" t="n">
        <f aca="false">IF(OR($C33="",$B$2="",$D$2=0),0,IF(BJ$3&lt;0,0,N(INDEX('CURVA PREVISION'!$A$1:$KZ$3000,$C33,10+3*MIN(BJ$3,$D$2-1)))))</f>
        <v>100</v>
      </c>
      <c r="BK33" s="132" t="n">
        <f aca="false">IF(OR($C33="",$B$2="",$D$2=0),0,IF(BK$3&lt;0,0,N(INDEX('CURVA PREVISION'!$A$1:$KZ$3000,$C33,10+3*MIN(BK$3,$D$2-1)))))</f>
        <v>100</v>
      </c>
      <c r="BL33" s="132" t="n">
        <f aca="false">IF(OR($C33="",$B$2="",$D$2=0),0,IF(BL$3&lt;0,0,N(INDEX('CURVA PREVISION'!$A$1:$KZ$3000,$C33,10+3*MIN(BL$3,$D$2-1)))))</f>
        <v>100</v>
      </c>
      <c r="BM33" s="132" t="n">
        <f aca="false">IF(OR($C33="",$B$2="",$D$2=0),0,IF(BM$3&lt;0,0,N(INDEX('CURVA PREVISION'!$A$1:$KZ$3000,$C33,10+3*MIN(BM$3,$D$2-1)))))</f>
        <v>100</v>
      </c>
      <c r="BN33" s="132" t="n">
        <f aca="false">IF(OR($C33="",$B$2="",$D$2=0),0,IF(BN$3&lt;0,0,N(INDEX('CURVA PREVISION'!$A$1:$KZ$3000,$C33,10+3*MIN(BN$3,$D$2-1)))))</f>
        <v>100</v>
      </c>
      <c r="BO33" s="132" t="n">
        <f aca="false">IF(OR($C33="",$B$2="",$D$2=0),0,IF(BO$3&lt;0,0,N(INDEX('CURVA PREVISION'!$A$1:$KZ$3000,$C33,10+3*MIN(BO$3,$D$2-1)))))</f>
        <v>100</v>
      </c>
      <c r="BP33" s="132" t="n">
        <f aca="false">IF(OR($C33="",$B$2="",$D$2=0),0,IF(BP$3&lt;0,0,N(INDEX('CURVA PREVISION'!$A$1:$KZ$3000,$C33,10+3*MIN(BP$3,$D$2-1)))))</f>
        <v>100</v>
      </c>
      <c r="BQ33" s="132" t="n">
        <f aca="false">IF(OR($C33="",$B$2="",$D$2=0),0,IF(BQ$3&lt;0,0,N(INDEX('CURVA PREVISION'!$A$1:$KZ$3000,$C33,10+3*MIN(BQ$3,$D$2-1)))))</f>
        <v>100</v>
      </c>
      <c r="BR33" s="132" t="n">
        <f aca="false">IF(OR($C33="",$B$2="",$D$2=0),0,IF(BR$3&lt;0,0,N(INDEX('CURVA PREVISION'!$A$1:$KZ$3000,$C33,10+3*MIN(BR$3,$D$2-1)))))</f>
        <v>100</v>
      </c>
      <c r="BS33" s="132" t="n">
        <f aca="false">IF(OR($C33="",$B$2="",$D$2=0),0,IF(BS$3&lt;0,0,N(INDEX('CURVA PREVISION'!$A$1:$KZ$3000,$C33,10+3*MIN(BS$3,$D$2-1)))))</f>
        <v>100</v>
      </c>
      <c r="BT33" s="132" t="n">
        <f aca="false">IF(OR($C33="",$B$2="",$D$2=0),0,IF(BT$3&lt;0,0,N(INDEX('CURVA PREVISION'!$A$1:$KZ$3000,$C33,10+3*MIN(BT$3,$D$2-1)))))</f>
        <v>100</v>
      </c>
      <c r="BU33" s="132" t="n">
        <f aca="false">IF(OR($C33="",$B$2="",$D$2=0),0,IF(BU$3&lt;0,0,N(INDEX('CURVA PREVISION'!$A$1:$KZ$3000,$C33,10+3*MIN(BU$3,$D$2-1)))))</f>
        <v>100</v>
      </c>
      <c r="BV33" s="132" t="n">
        <f aca="false">IF(OR($C33="",$B$2="",$D$2=0),0,IF(BV$3&lt;0,0,N(INDEX('CURVA PREVISION'!$A$1:$KZ$3000,$C33,10+3*MIN(BV$3,$D$2-1)))))</f>
        <v>100</v>
      </c>
      <c r="BW33" s="132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31</v>
      </c>
      <c r="B34" s="57" t="str">
        <f aca="false">'VALOR POR PL'!D40</f>
        <v>REVESTIMENTOS DE ACABAMENTO</v>
      </c>
      <c r="C34" s="64" t="n">
        <f aca="false">IFERROR(MATCH(A34,'CURVA PREVISION'!$B$1:$B$3000,0),"")</f>
        <v>675</v>
      </c>
      <c r="D34" s="132" t="n">
        <f aca="false">IF(OR($C34="",$B$2="",$D$2=0),0,IF(D$3&lt;0,0,N(INDEX('CURVA PREVISION'!$A$1:$KZ$3000,$C34,10+3*MIN(D$3,$D$2-1)))))</f>
        <v>0</v>
      </c>
      <c r="E34" s="132" t="n">
        <f aca="false">IF(OR($C34="",$B$2="",$D$2=0),0,IF(E$3&lt;0,0,N(INDEX('CURVA PREVISION'!$A$1:$KZ$3000,$C34,10+3*MIN(E$3,$D$2-1)))))</f>
        <v>0</v>
      </c>
      <c r="F34" s="132" t="n">
        <f aca="false">IF(OR($C34="",$B$2="",$D$2=0),0,IF(F$3&lt;0,0,N(INDEX('CURVA PREVISION'!$A$1:$KZ$3000,$C34,10+3*MIN(F$3,$D$2-1)))))</f>
        <v>0</v>
      </c>
      <c r="G34" s="132" t="n">
        <f aca="false">IF(OR($C34="",$B$2="",$D$2=0),0,IF(G$3&lt;0,0,N(INDEX('CURVA PREVISION'!$A$1:$KZ$3000,$C34,10+3*MIN(G$3,$D$2-1)))))</f>
        <v>0</v>
      </c>
      <c r="H34" s="132" t="n">
        <f aca="false">IF(OR($C34="",$B$2="",$D$2=0),0,IF(H$3&lt;0,0,N(INDEX('CURVA PREVISION'!$A$1:$KZ$3000,$C34,10+3*MIN(H$3,$D$2-1)))))</f>
        <v>0</v>
      </c>
      <c r="I34" s="132" t="n">
        <f aca="false">IF(OR($C34="",$B$2="",$D$2=0),0,IF(I$3&lt;0,0,N(INDEX('CURVA PREVISION'!$A$1:$KZ$3000,$C34,10+3*MIN(I$3,$D$2-1)))))</f>
        <v>0</v>
      </c>
      <c r="J34" s="132" t="n">
        <f aca="false">IF(OR($C34="",$B$2="",$D$2=0),0,IF(J$3&lt;0,0,N(INDEX('CURVA PREVISION'!$A$1:$KZ$3000,$C34,10+3*MIN(J$3,$D$2-1)))))</f>
        <v>0</v>
      </c>
      <c r="K34" s="132" t="n">
        <f aca="false">IF(OR($C34="",$B$2="",$D$2=0),0,IF(K$3&lt;0,0,N(INDEX('CURVA PREVISION'!$A$1:$KZ$3000,$C34,10+3*MIN(K$3,$D$2-1)))))</f>
        <v>0</v>
      </c>
      <c r="L34" s="132" t="n">
        <f aca="false">IF(OR($C34="",$B$2="",$D$2=0),0,IF(L$3&lt;0,0,N(INDEX('CURVA PREVISION'!$A$1:$KZ$3000,$C34,10+3*MIN(L$3,$D$2-1)))))</f>
        <v>0</v>
      </c>
      <c r="M34" s="132" t="n">
        <f aca="false">IF(OR($C34="",$B$2="",$D$2=0),0,IF(M$3&lt;0,0,N(INDEX('CURVA PREVISION'!$A$1:$KZ$3000,$C34,10+3*MIN(M$3,$D$2-1)))))</f>
        <v>0</v>
      </c>
      <c r="N34" s="132" t="n">
        <f aca="false">IF(OR($C34="",$B$2="",$D$2=0),0,IF(N$3&lt;0,0,N(INDEX('CURVA PREVISION'!$A$1:$KZ$3000,$C34,10+3*MIN(N$3,$D$2-1)))))</f>
        <v>0</v>
      </c>
      <c r="O34" s="132" t="n">
        <f aca="false">IF(OR($C34="",$B$2="",$D$2=0),0,IF(O$3&lt;0,0,N(INDEX('CURVA PREVISION'!$A$1:$KZ$3000,$C34,10+3*MIN(O$3,$D$2-1)))))</f>
        <v>0</v>
      </c>
      <c r="P34" s="132" t="n">
        <f aca="false">IF(OR($C34="",$B$2="",$D$2=0),0,IF(P$3&lt;0,0,N(INDEX('CURVA PREVISION'!$A$1:$KZ$3000,$C34,10+3*MIN(P$3,$D$2-1)))))</f>
        <v>0</v>
      </c>
      <c r="Q34" s="132" t="n">
        <f aca="false">IF(OR($C34="",$B$2="",$D$2=0),0,IF(Q$3&lt;0,0,N(INDEX('CURVA PREVISION'!$A$1:$KZ$3000,$C34,10+3*MIN(Q$3,$D$2-1)))))</f>
        <v>0</v>
      </c>
      <c r="R34" s="132" t="n">
        <f aca="false">IF(OR($C34="",$B$2="",$D$2=0),0,IF(R$3&lt;0,0,N(INDEX('CURVA PREVISION'!$A$1:$KZ$3000,$C34,10+3*MIN(R$3,$D$2-1)))))</f>
        <v>0</v>
      </c>
      <c r="S34" s="132" t="n">
        <f aca="false">IF(OR($C34="",$B$2="",$D$2=0),0,IF(S$3&lt;0,0,N(INDEX('CURVA PREVISION'!$A$1:$KZ$3000,$C34,10+3*MIN(S$3,$D$2-1)))))</f>
        <v>0</v>
      </c>
      <c r="T34" s="132" t="n">
        <f aca="false">IF(OR($C34="",$B$2="",$D$2=0),0,IF(T$3&lt;0,0,N(INDEX('CURVA PREVISION'!$A$1:$KZ$3000,$C34,10+3*MIN(T$3,$D$2-1)))))</f>
        <v>0</v>
      </c>
      <c r="U34" s="132" t="n">
        <f aca="false">IF(OR($C34="",$B$2="",$D$2=0),0,IF(U$3&lt;0,0,N(INDEX('CURVA PREVISION'!$A$1:$KZ$3000,$C34,10+3*MIN(U$3,$D$2-1)))))</f>
        <v>0</v>
      </c>
      <c r="V34" s="132" t="n">
        <f aca="false">IF(OR($C34="",$B$2="",$D$2=0),0,IF(V$3&lt;0,0,N(INDEX('CURVA PREVISION'!$A$1:$KZ$3000,$C34,10+3*MIN(V$3,$D$2-1)))))</f>
        <v>0</v>
      </c>
      <c r="W34" s="132" t="n">
        <f aca="false">IF(OR($C34="",$B$2="",$D$2=0),0,IF(W$3&lt;0,0,N(INDEX('CURVA PREVISION'!$A$1:$KZ$3000,$C34,10+3*MIN(W$3,$D$2-1)))))</f>
        <v>0</v>
      </c>
      <c r="X34" s="132" t="n">
        <f aca="false">IF(OR($C34="",$B$2="",$D$2=0),0,IF(X$3&lt;0,0,N(INDEX('CURVA PREVISION'!$A$1:$KZ$3000,$C34,10+3*MIN(X$3,$D$2-1)))))</f>
        <v>0</v>
      </c>
      <c r="Y34" s="132" t="n">
        <f aca="false">IF(OR($C34="",$B$2="",$D$2=0),0,IF(Y$3&lt;0,0,N(INDEX('CURVA PREVISION'!$A$1:$KZ$3000,$C34,10+3*MIN(Y$3,$D$2-1)))))</f>
        <v>0</v>
      </c>
      <c r="Z34" s="132" t="n">
        <f aca="false">IF(OR($C34="",$B$2="",$D$2=0),0,IF(Z$3&lt;0,0,N(INDEX('CURVA PREVISION'!$A$1:$KZ$3000,$C34,10+3*MIN(Z$3,$D$2-1)))))</f>
        <v>0.01</v>
      </c>
      <c r="AA34" s="132" t="n">
        <f aca="false">IF(OR($C34="",$B$2="",$D$2=0),0,IF(AA$3&lt;0,0,N(INDEX('CURVA PREVISION'!$A$1:$KZ$3000,$C34,10+3*MIN(AA$3,$D$2-1)))))</f>
        <v>0.02</v>
      </c>
      <c r="AB34" s="132" t="n">
        <f aca="false">IF(OR($C34="",$B$2="",$D$2=0),0,IF(AB$3&lt;0,0,N(INDEX('CURVA PREVISION'!$A$1:$KZ$3000,$C34,10+3*MIN(AB$3,$D$2-1)))))</f>
        <v>0.02</v>
      </c>
      <c r="AC34" s="132" t="n">
        <f aca="false">IF(OR($C34="",$B$2="",$D$2=0),0,IF(AC$3&lt;0,0,N(INDEX('CURVA PREVISION'!$A$1:$KZ$3000,$C34,10+3*MIN(AC$3,$D$2-1)))))</f>
        <v>0.17</v>
      </c>
      <c r="AD34" s="132" t="n">
        <f aca="false">IF(OR($C34="",$B$2="",$D$2=0),0,IF(AD$3&lt;0,0,N(INDEX('CURVA PREVISION'!$A$1:$KZ$3000,$C34,10+3*MIN(AD$3,$D$2-1)))))</f>
        <v>3.05</v>
      </c>
      <c r="AE34" s="132" t="n">
        <f aca="false">IF(OR($C34="",$B$2="",$D$2=0),0,IF(AE$3&lt;0,0,N(INDEX('CURVA PREVISION'!$A$1:$KZ$3000,$C34,10+3*MIN(AE$3,$D$2-1)))))</f>
        <v>8.14</v>
      </c>
      <c r="AF34" s="132" t="n">
        <f aca="false">IF(OR($C34="",$B$2="",$D$2=0),0,IF(AF$3&lt;0,0,N(INDEX('CURVA PREVISION'!$A$1:$KZ$3000,$C34,10+3*MIN(AF$3,$D$2-1)))))</f>
        <v>15.71</v>
      </c>
      <c r="AG34" s="132" t="n">
        <f aca="false">IF(OR($C34="",$B$2="",$D$2=0),0,IF(AG$3&lt;0,0,N(INDEX('CURVA PREVISION'!$A$1:$KZ$3000,$C34,10+3*MIN(AG$3,$D$2-1)))))</f>
        <v>17.9</v>
      </c>
      <c r="AH34" s="132" t="n">
        <f aca="false">IF(OR($C34="",$B$2="",$D$2=0),0,IF(AH$3&lt;0,0,N(INDEX('CURVA PREVISION'!$A$1:$KZ$3000,$C34,10+3*MIN(AH$3,$D$2-1)))))</f>
        <v>23.74</v>
      </c>
      <c r="AI34" s="132" t="n">
        <f aca="false">IF(OR($C34="",$B$2="",$D$2=0),0,IF(AI$3&lt;0,0,N(INDEX('CURVA PREVISION'!$A$1:$KZ$3000,$C34,10+3*MIN(AI$3,$D$2-1)))))</f>
        <v>34.52</v>
      </c>
      <c r="AJ34" s="132" t="n">
        <f aca="false">IF(OR($C34="",$B$2="",$D$2=0),0,IF(AJ$3&lt;0,0,N(INDEX('CURVA PREVISION'!$A$1:$KZ$3000,$C34,10+3*MIN(AJ$3,$D$2-1)))))</f>
        <v>42.9</v>
      </c>
      <c r="AK34" s="132" t="n">
        <f aca="false">IF(OR($C34="",$B$2="",$D$2=0),0,IF(AK$3&lt;0,0,N(INDEX('CURVA PREVISION'!$A$1:$KZ$3000,$C34,10+3*MIN(AK$3,$D$2-1)))))</f>
        <v>54.28</v>
      </c>
      <c r="AL34" s="132" t="n">
        <f aca="false">IF(OR($C34="",$B$2="",$D$2=0),0,IF(AL$3&lt;0,0,N(INDEX('CURVA PREVISION'!$A$1:$KZ$3000,$C34,10+3*MIN(AL$3,$D$2-1)))))</f>
        <v>60.18</v>
      </c>
      <c r="AM34" s="132" t="n">
        <f aca="false">IF(OR($C34="",$B$2="",$D$2=0),0,IF(AM$3&lt;0,0,N(INDEX('CURVA PREVISION'!$A$1:$KZ$3000,$C34,10+3*MIN(AM$3,$D$2-1)))))</f>
        <v>68.07</v>
      </c>
      <c r="AN34" s="132" t="n">
        <f aca="false">IF(OR($C34="",$B$2="",$D$2=0),0,IF(AN$3&lt;0,0,N(INDEX('CURVA PREVISION'!$A$1:$KZ$3000,$C34,10+3*MIN(AN$3,$D$2-1)))))</f>
        <v>73.74</v>
      </c>
      <c r="AO34" s="132" t="n">
        <f aca="false">IF(OR($C34="",$B$2="",$D$2=0),0,IF(AO$3&lt;0,0,N(INDEX('CURVA PREVISION'!$A$1:$KZ$3000,$C34,10+3*MIN(AO$3,$D$2-1)))))</f>
        <v>80.69</v>
      </c>
      <c r="AP34" s="132" t="n">
        <f aca="false">IF(OR($C34="",$B$2="",$D$2=0),0,IF(AP$3&lt;0,0,N(INDEX('CURVA PREVISION'!$A$1:$KZ$3000,$C34,10+3*MIN(AP$3,$D$2-1)))))</f>
        <v>87.08</v>
      </c>
      <c r="AQ34" s="132" t="n">
        <f aca="false">IF(OR($C34="",$B$2="",$D$2=0),0,IF(AQ$3&lt;0,0,N(INDEX('CURVA PREVISION'!$A$1:$KZ$3000,$C34,10+3*MIN(AQ$3,$D$2-1)))))</f>
        <v>92.01</v>
      </c>
      <c r="AR34" s="132" t="n">
        <f aca="false">IF(OR($C34="",$B$2="",$D$2=0),0,IF(AR$3&lt;0,0,N(INDEX('CURVA PREVISION'!$A$1:$KZ$3000,$C34,10+3*MIN(AR$3,$D$2-1)))))</f>
        <v>95.82</v>
      </c>
      <c r="AS34" s="132" t="n">
        <f aca="false">IF(OR($C34="",$B$2="",$D$2=0),0,IF(AS$3&lt;0,0,N(INDEX('CURVA PREVISION'!$A$1:$KZ$3000,$C34,10+3*MIN(AS$3,$D$2-1)))))</f>
        <v>96.71</v>
      </c>
      <c r="AT34" s="132" t="n">
        <f aca="false">IF(OR($C34="",$B$2="",$D$2=0),0,IF(AT$3&lt;0,0,N(INDEX('CURVA PREVISION'!$A$1:$KZ$3000,$C34,10+3*MIN(AT$3,$D$2-1)))))</f>
        <v>97.83</v>
      </c>
      <c r="AU34" s="132" t="n">
        <f aca="false">IF(OR($C34="",$B$2="",$D$2=0),0,IF(AU$3&lt;0,0,N(INDEX('CURVA PREVISION'!$A$1:$KZ$3000,$C34,10+3*MIN(AU$3,$D$2-1)))))</f>
        <v>98.63</v>
      </c>
      <c r="AV34" s="132" t="n">
        <f aca="false">IF(OR($C34="",$B$2="",$D$2=0),0,IF(AV$3&lt;0,0,N(INDEX('CURVA PREVISION'!$A$1:$KZ$3000,$C34,10+3*MIN(AV$3,$D$2-1)))))</f>
        <v>99.67</v>
      </c>
      <c r="AW34" s="132" t="n">
        <f aca="false">IF(OR($C34="",$B$2="",$D$2=0),0,IF(AW$3&lt;0,0,N(INDEX('CURVA PREVISION'!$A$1:$KZ$3000,$C34,10+3*MIN(AW$3,$D$2-1)))))</f>
        <v>99.99</v>
      </c>
      <c r="AX34" s="132" t="n">
        <f aca="false">IF(OR($C34="",$B$2="",$D$2=0),0,IF(AX$3&lt;0,0,N(INDEX('CURVA PREVISION'!$A$1:$KZ$3000,$C34,10+3*MIN(AX$3,$D$2-1)))))</f>
        <v>100</v>
      </c>
      <c r="AY34" s="132" t="n">
        <f aca="false">IF(OR($C34="",$B$2="",$D$2=0),0,IF(AY$3&lt;0,0,N(INDEX('CURVA PREVISION'!$A$1:$KZ$3000,$C34,10+3*MIN(AY$3,$D$2-1)))))</f>
        <v>100</v>
      </c>
      <c r="AZ34" s="132" t="n">
        <f aca="false">IF(OR($C34="",$B$2="",$D$2=0),0,IF(AZ$3&lt;0,0,N(INDEX('CURVA PREVISION'!$A$1:$KZ$3000,$C34,10+3*MIN(AZ$3,$D$2-1)))))</f>
        <v>100</v>
      </c>
      <c r="BA34" s="132" t="n">
        <f aca="false">IF(OR($C34="",$B$2="",$D$2=0),0,IF(BA$3&lt;0,0,N(INDEX('CURVA PREVISION'!$A$1:$KZ$3000,$C34,10+3*MIN(BA$3,$D$2-1)))))</f>
        <v>100</v>
      </c>
      <c r="BB34" s="132" t="n">
        <f aca="false">IF(OR($C34="",$B$2="",$D$2=0),0,IF(BB$3&lt;0,0,N(INDEX('CURVA PREVISION'!$A$1:$KZ$3000,$C34,10+3*MIN(BB$3,$D$2-1)))))</f>
        <v>100</v>
      </c>
      <c r="BC34" s="132" t="n">
        <f aca="false">IF(OR($C34="",$B$2="",$D$2=0),0,IF(BC$3&lt;0,0,N(INDEX('CURVA PREVISION'!$A$1:$KZ$3000,$C34,10+3*MIN(BC$3,$D$2-1)))))</f>
        <v>100</v>
      </c>
      <c r="BD34" s="132" t="n">
        <f aca="false">IF(OR($C34="",$B$2="",$D$2=0),0,IF(BD$3&lt;0,0,N(INDEX('CURVA PREVISION'!$A$1:$KZ$3000,$C34,10+3*MIN(BD$3,$D$2-1)))))</f>
        <v>100</v>
      </c>
      <c r="BE34" s="132" t="n">
        <f aca="false">IF(OR($C34="",$B$2="",$D$2=0),0,IF(BE$3&lt;0,0,N(INDEX('CURVA PREVISION'!$A$1:$KZ$3000,$C34,10+3*MIN(BE$3,$D$2-1)))))</f>
        <v>100</v>
      </c>
      <c r="BF34" s="132" t="n">
        <f aca="false">IF(OR($C34="",$B$2="",$D$2=0),0,IF(BF$3&lt;0,0,N(INDEX('CURVA PREVISION'!$A$1:$KZ$3000,$C34,10+3*MIN(BF$3,$D$2-1)))))</f>
        <v>100</v>
      </c>
      <c r="BG34" s="132" t="n">
        <f aca="false">IF(OR($C34="",$B$2="",$D$2=0),0,IF(BG$3&lt;0,0,N(INDEX('CURVA PREVISION'!$A$1:$KZ$3000,$C34,10+3*MIN(BG$3,$D$2-1)))))</f>
        <v>100</v>
      </c>
      <c r="BH34" s="132" t="n">
        <f aca="false">IF(OR($C34="",$B$2="",$D$2=0),0,IF(BH$3&lt;0,0,N(INDEX('CURVA PREVISION'!$A$1:$KZ$3000,$C34,10+3*MIN(BH$3,$D$2-1)))))</f>
        <v>100</v>
      </c>
      <c r="BI34" s="132" t="n">
        <f aca="false">IF(OR($C34="",$B$2="",$D$2=0),0,IF(BI$3&lt;0,0,N(INDEX('CURVA PREVISION'!$A$1:$KZ$3000,$C34,10+3*MIN(BI$3,$D$2-1)))))</f>
        <v>100</v>
      </c>
      <c r="BJ34" s="132" t="n">
        <f aca="false">IF(OR($C34="",$B$2="",$D$2=0),0,IF(BJ$3&lt;0,0,N(INDEX('CURVA PREVISION'!$A$1:$KZ$3000,$C34,10+3*MIN(BJ$3,$D$2-1)))))</f>
        <v>100</v>
      </c>
      <c r="BK34" s="132" t="n">
        <f aca="false">IF(OR($C34="",$B$2="",$D$2=0),0,IF(BK$3&lt;0,0,N(INDEX('CURVA PREVISION'!$A$1:$KZ$3000,$C34,10+3*MIN(BK$3,$D$2-1)))))</f>
        <v>100</v>
      </c>
      <c r="BL34" s="132" t="n">
        <f aca="false">IF(OR($C34="",$B$2="",$D$2=0),0,IF(BL$3&lt;0,0,N(INDEX('CURVA PREVISION'!$A$1:$KZ$3000,$C34,10+3*MIN(BL$3,$D$2-1)))))</f>
        <v>100</v>
      </c>
      <c r="BM34" s="132" t="n">
        <f aca="false">IF(OR($C34="",$B$2="",$D$2=0),0,IF(BM$3&lt;0,0,N(INDEX('CURVA PREVISION'!$A$1:$KZ$3000,$C34,10+3*MIN(BM$3,$D$2-1)))))</f>
        <v>100</v>
      </c>
      <c r="BN34" s="132" t="n">
        <f aca="false">IF(OR($C34="",$B$2="",$D$2=0),0,IF(BN$3&lt;0,0,N(INDEX('CURVA PREVISION'!$A$1:$KZ$3000,$C34,10+3*MIN(BN$3,$D$2-1)))))</f>
        <v>100</v>
      </c>
      <c r="BO34" s="132" t="n">
        <f aca="false">IF(OR($C34="",$B$2="",$D$2=0),0,IF(BO$3&lt;0,0,N(INDEX('CURVA PREVISION'!$A$1:$KZ$3000,$C34,10+3*MIN(BO$3,$D$2-1)))))</f>
        <v>100</v>
      </c>
      <c r="BP34" s="132" t="n">
        <f aca="false">IF(OR($C34="",$B$2="",$D$2=0),0,IF(BP$3&lt;0,0,N(INDEX('CURVA PREVISION'!$A$1:$KZ$3000,$C34,10+3*MIN(BP$3,$D$2-1)))))</f>
        <v>100</v>
      </c>
      <c r="BQ34" s="132" t="n">
        <f aca="false">IF(OR($C34="",$B$2="",$D$2=0),0,IF(BQ$3&lt;0,0,N(INDEX('CURVA PREVISION'!$A$1:$KZ$3000,$C34,10+3*MIN(BQ$3,$D$2-1)))))</f>
        <v>100</v>
      </c>
      <c r="BR34" s="132" t="n">
        <f aca="false">IF(OR($C34="",$B$2="",$D$2=0),0,IF(BR$3&lt;0,0,N(INDEX('CURVA PREVISION'!$A$1:$KZ$3000,$C34,10+3*MIN(BR$3,$D$2-1)))))</f>
        <v>100</v>
      </c>
      <c r="BS34" s="132" t="n">
        <f aca="false">IF(OR($C34="",$B$2="",$D$2=0),0,IF(BS$3&lt;0,0,N(INDEX('CURVA PREVISION'!$A$1:$KZ$3000,$C34,10+3*MIN(BS$3,$D$2-1)))))</f>
        <v>100</v>
      </c>
      <c r="BT34" s="132" t="n">
        <f aca="false">IF(OR($C34="",$B$2="",$D$2=0),0,IF(BT$3&lt;0,0,N(INDEX('CURVA PREVISION'!$A$1:$KZ$3000,$C34,10+3*MIN(BT$3,$D$2-1)))))</f>
        <v>100</v>
      </c>
      <c r="BU34" s="132" t="n">
        <f aca="false">IF(OR($C34="",$B$2="",$D$2=0),0,IF(BU$3&lt;0,0,N(INDEX('CURVA PREVISION'!$A$1:$KZ$3000,$C34,10+3*MIN(BU$3,$D$2-1)))))</f>
        <v>100</v>
      </c>
      <c r="BV34" s="132" t="n">
        <f aca="false">IF(OR($C34="",$B$2="",$D$2=0),0,IF(BV$3&lt;0,0,N(INDEX('CURVA PREVISION'!$A$1:$KZ$3000,$C34,10+3*MIN(BV$3,$D$2-1)))))</f>
        <v>100</v>
      </c>
      <c r="BW34" s="132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18</v>
      </c>
      <c r="B35" s="57" t="str">
        <f aca="false">'VALOR POR PL'!D41</f>
        <v>ESTRUTURA METÁLICA</v>
      </c>
      <c r="C35" s="64" t="n">
        <f aca="false">IFERROR(MATCH(A35,'CURVA PREVISION'!$B$1:$B$3000,0),"")</f>
        <v>379</v>
      </c>
      <c r="D35" s="132" t="n">
        <f aca="false">IF(OR($C35="",$B$2="",$D$2=0),0,IF(D$3&lt;0,0,N(INDEX('CURVA PREVISION'!$A$1:$KZ$3000,$C35,10+3*MIN(D$3,$D$2-1)))))</f>
        <v>0</v>
      </c>
      <c r="E35" s="132" t="n">
        <f aca="false">IF(OR($C35="",$B$2="",$D$2=0),0,IF(E$3&lt;0,0,N(INDEX('CURVA PREVISION'!$A$1:$KZ$3000,$C35,10+3*MIN(E$3,$D$2-1)))))</f>
        <v>0</v>
      </c>
      <c r="F35" s="132" t="n">
        <f aca="false">IF(OR($C35="",$B$2="",$D$2=0),0,IF(F$3&lt;0,0,N(INDEX('CURVA PREVISION'!$A$1:$KZ$3000,$C35,10+3*MIN(F$3,$D$2-1)))))</f>
        <v>0</v>
      </c>
      <c r="G35" s="132" t="n">
        <f aca="false">IF(OR($C35="",$B$2="",$D$2=0),0,IF(G$3&lt;0,0,N(INDEX('CURVA PREVISION'!$A$1:$KZ$3000,$C35,10+3*MIN(G$3,$D$2-1)))))</f>
        <v>0</v>
      </c>
      <c r="H35" s="132" t="n">
        <f aca="false">IF(OR($C35="",$B$2="",$D$2=0),0,IF(H$3&lt;0,0,N(INDEX('CURVA PREVISION'!$A$1:$KZ$3000,$C35,10+3*MIN(H$3,$D$2-1)))))</f>
        <v>0</v>
      </c>
      <c r="I35" s="132" t="n">
        <f aca="false">IF(OR($C35="",$B$2="",$D$2=0),0,IF(I$3&lt;0,0,N(INDEX('CURVA PREVISION'!$A$1:$KZ$3000,$C35,10+3*MIN(I$3,$D$2-1)))))</f>
        <v>0</v>
      </c>
      <c r="J35" s="132" t="n">
        <f aca="false">IF(OR($C35="",$B$2="",$D$2=0),0,IF(J$3&lt;0,0,N(INDEX('CURVA PREVISION'!$A$1:$KZ$3000,$C35,10+3*MIN(J$3,$D$2-1)))))</f>
        <v>0</v>
      </c>
      <c r="K35" s="132" t="n">
        <f aca="false">IF(OR($C35="",$B$2="",$D$2=0),0,IF(K$3&lt;0,0,N(INDEX('CURVA PREVISION'!$A$1:$KZ$3000,$C35,10+3*MIN(K$3,$D$2-1)))))</f>
        <v>0</v>
      </c>
      <c r="L35" s="132" t="n">
        <f aca="false">IF(OR($C35="",$B$2="",$D$2=0),0,IF(L$3&lt;0,0,N(INDEX('CURVA PREVISION'!$A$1:$KZ$3000,$C35,10+3*MIN(L$3,$D$2-1)))))</f>
        <v>0</v>
      </c>
      <c r="M35" s="132" t="n">
        <f aca="false">IF(OR($C35="",$B$2="",$D$2=0),0,IF(M$3&lt;0,0,N(INDEX('CURVA PREVISION'!$A$1:$KZ$3000,$C35,10+3*MIN(M$3,$D$2-1)))))</f>
        <v>0</v>
      </c>
      <c r="N35" s="132" t="n">
        <f aca="false">IF(OR($C35="",$B$2="",$D$2=0),0,IF(N$3&lt;0,0,N(INDEX('CURVA PREVISION'!$A$1:$KZ$3000,$C35,10+3*MIN(N$3,$D$2-1)))))</f>
        <v>0</v>
      </c>
      <c r="O35" s="132" t="n">
        <f aca="false">IF(OR($C35="",$B$2="",$D$2=0),0,IF(O$3&lt;0,0,N(INDEX('CURVA PREVISION'!$A$1:$KZ$3000,$C35,10+3*MIN(O$3,$D$2-1)))))</f>
        <v>0</v>
      </c>
      <c r="P35" s="132" t="n">
        <f aca="false">IF(OR($C35="",$B$2="",$D$2=0),0,IF(P$3&lt;0,0,N(INDEX('CURVA PREVISION'!$A$1:$KZ$3000,$C35,10+3*MIN(P$3,$D$2-1)))))</f>
        <v>0</v>
      </c>
      <c r="Q35" s="132" t="n">
        <f aca="false">IF(OR($C35="",$B$2="",$D$2=0),0,IF(Q$3&lt;0,0,N(INDEX('CURVA PREVISION'!$A$1:$KZ$3000,$C35,10+3*MIN(Q$3,$D$2-1)))))</f>
        <v>0</v>
      </c>
      <c r="R35" s="132" t="n">
        <f aca="false">IF(OR($C35="",$B$2="",$D$2=0),0,IF(R$3&lt;0,0,N(INDEX('CURVA PREVISION'!$A$1:$KZ$3000,$C35,10+3*MIN(R$3,$D$2-1)))))</f>
        <v>0</v>
      </c>
      <c r="S35" s="132" t="n">
        <f aca="false">IF(OR($C35="",$B$2="",$D$2=0),0,IF(S$3&lt;0,0,N(INDEX('CURVA PREVISION'!$A$1:$KZ$3000,$C35,10+3*MIN(S$3,$D$2-1)))))</f>
        <v>0</v>
      </c>
      <c r="T35" s="132" t="n">
        <f aca="false">IF(OR($C35="",$B$2="",$D$2=0),0,IF(T$3&lt;0,0,N(INDEX('CURVA PREVISION'!$A$1:$KZ$3000,$C35,10+3*MIN(T$3,$D$2-1)))))</f>
        <v>0</v>
      </c>
      <c r="U35" s="132" t="n">
        <f aca="false">IF(OR($C35="",$B$2="",$D$2=0),0,IF(U$3&lt;0,0,N(INDEX('CURVA PREVISION'!$A$1:$KZ$3000,$C35,10+3*MIN(U$3,$D$2-1)))))</f>
        <v>0</v>
      </c>
      <c r="V35" s="132" t="n">
        <f aca="false">IF(OR($C35="",$B$2="",$D$2=0),0,IF(V$3&lt;0,0,N(INDEX('CURVA PREVISION'!$A$1:$KZ$3000,$C35,10+3*MIN(V$3,$D$2-1)))))</f>
        <v>0</v>
      </c>
      <c r="W35" s="132" t="n">
        <f aca="false">IF(OR($C35="",$B$2="",$D$2=0),0,IF(W$3&lt;0,0,N(INDEX('CURVA PREVISION'!$A$1:$KZ$3000,$C35,10+3*MIN(W$3,$D$2-1)))))</f>
        <v>0</v>
      </c>
      <c r="X35" s="132" t="n">
        <f aca="false">IF(OR($C35="",$B$2="",$D$2=0),0,IF(X$3&lt;0,0,N(INDEX('CURVA PREVISION'!$A$1:$KZ$3000,$C35,10+3*MIN(X$3,$D$2-1)))))</f>
        <v>0</v>
      </c>
      <c r="Y35" s="132" t="n">
        <f aca="false">IF(OR($C35="",$B$2="",$D$2=0),0,IF(Y$3&lt;0,0,N(INDEX('CURVA PREVISION'!$A$1:$KZ$3000,$C35,10+3*MIN(Y$3,$D$2-1)))))</f>
        <v>0</v>
      </c>
      <c r="Z35" s="132" t="n">
        <f aca="false">IF(OR($C35="",$B$2="",$D$2=0),0,IF(Z$3&lt;0,0,N(INDEX('CURVA PREVISION'!$A$1:$KZ$3000,$C35,10+3*MIN(Z$3,$D$2-1)))))</f>
        <v>0</v>
      </c>
      <c r="AA35" s="132" t="n">
        <f aca="false">IF(OR($C35="",$B$2="",$D$2=0),0,IF(AA$3&lt;0,0,N(INDEX('CURVA PREVISION'!$A$1:$KZ$3000,$C35,10+3*MIN(AA$3,$D$2-1)))))</f>
        <v>0</v>
      </c>
      <c r="AB35" s="132" t="n">
        <f aca="false">IF(OR($C35="",$B$2="",$D$2=0),0,IF(AB$3&lt;0,0,N(INDEX('CURVA PREVISION'!$A$1:$KZ$3000,$C35,10+3*MIN(AB$3,$D$2-1)))))</f>
        <v>0</v>
      </c>
      <c r="AC35" s="132" t="n">
        <f aca="false">IF(OR($C35="",$B$2="",$D$2=0),0,IF(AC$3&lt;0,0,N(INDEX('CURVA PREVISION'!$A$1:$KZ$3000,$C35,10+3*MIN(AC$3,$D$2-1)))))</f>
        <v>0</v>
      </c>
      <c r="AD35" s="132" t="n">
        <f aca="false">IF(OR($C35="",$B$2="",$D$2=0),0,IF(AD$3&lt;0,0,N(INDEX('CURVA PREVISION'!$A$1:$KZ$3000,$C35,10+3*MIN(AD$3,$D$2-1)))))</f>
        <v>0</v>
      </c>
      <c r="AE35" s="132" t="n">
        <f aca="false">IF(OR($C35="",$B$2="",$D$2=0),0,IF(AE$3&lt;0,0,N(INDEX('CURVA PREVISION'!$A$1:$KZ$3000,$C35,10+3*MIN(AE$3,$D$2-1)))))</f>
        <v>0</v>
      </c>
      <c r="AF35" s="132" t="n">
        <f aca="false">IF(OR($C35="",$B$2="",$D$2=0),0,IF(AF$3&lt;0,0,N(INDEX('CURVA PREVISION'!$A$1:$KZ$3000,$C35,10+3*MIN(AF$3,$D$2-1)))))</f>
        <v>0</v>
      </c>
      <c r="AG35" s="132" t="n">
        <f aca="false">IF(OR($C35="",$B$2="",$D$2=0),0,IF(AG$3&lt;0,0,N(INDEX('CURVA PREVISION'!$A$1:$KZ$3000,$C35,10+3*MIN(AG$3,$D$2-1)))))</f>
        <v>0</v>
      </c>
      <c r="AH35" s="132" t="n">
        <f aca="false">IF(OR($C35="",$B$2="",$D$2=0),0,IF(AH$3&lt;0,0,N(INDEX('CURVA PREVISION'!$A$1:$KZ$3000,$C35,10+3*MIN(AH$3,$D$2-1)))))</f>
        <v>0</v>
      </c>
      <c r="AI35" s="132" t="n">
        <f aca="false">IF(OR($C35="",$B$2="",$D$2=0),0,IF(AI$3&lt;0,0,N(INDEX('CURVA PREVISION'!$A$1:$KZ$3000,$C35,10+3*MIN(AI$3,$D$2-1)))))</f>
        <v>0</v>
      </c>
      <c r="AJ35" s="132" t="n">
        <f aca="false">IF(OR($C35="",$B$2="",$D$2=0),0,IF(AJ$3&lt;0,0,N(INDEX('CURVA PREVISION'!$A$1:$KZ$3000,$C35,10+3*MIN(AJ$3,$D$2-1)))))</f>
        <v>0</v>
      </c>
      <c r="AK35" s="132" t="n">
        <f aca="false">IF(OR($C35="",$B$2="",$D$2=0),0,IF(AK$3&lt;0,0,N(INDEX('CURVA PREVISION'!$A$1:$KZ$3000,$C35,10+3*MIN(AK$3,$D$2-1)))))</f>
        <v>0</v>
      </c>
      <c r="AL35" s="132" t="n">
        <f aca="false">IF(OR($C35="",$B$2="",$D$2=0),0,IF(AL$3&lt;0,0,N(INDEX('CURVA PREVISION'!$A$1:$KZ$3000,$C35,10+3*MIN(AL$3,$D$2-1)))))</f>
        <v>0</v>
      </c>
      <c r="AM35" s="132" t="n">
        <f aca="false">IF(OR($C35="",$B$2="",$D$2=0),0,IF(AM$3&lt;0,0,N(INDEX('CURVA PREVISION'!$A$1:$KZ$3000,$C35,10+3*MIN(AM$3,$D$2-1)))))</f>
        <v>0</v>
      </c>
      <c r="AN35" s="132" t="n">
        <f aca="false">IF(OR($C35="",$B$2="",$D$2=0),0,IF(AN$3&lt;0,0,N(INDEX('CURVA PREVISION'!$A$1:$KZ$3000,$C35,10+3*MIN(AN$3,$D$2-1)))))</f>
        <v>0</v>
      </c>
      <c r="AO35" s="132" t="n">
        <f aca="false">IF(OR($C35="",$B$2="",$D$2=0),0,IF(AO$3&lt;0,0,N(INDEX('CURVA PREVISION'!$A$1:$KZ$3000,$C35,10+3*MIN(AO$3,$D$2-1)))))</f>
        <v>0</v>
      </c>
      <c r="AP35" s="132" t="n">
        <f aca="false">IF(OR($C35="",$B$2="",$D$2=0),0,IF(AP$3&lt;0,0,N(INDEX('CURVA PREVISION'!$A$1:$KZ$3000,$C35,10+3*MIN(AP$3,$D$2-1)))))</f>
        <v>0</v>
      </c>
      <c r="AQ35" s="132" t="n">
        <f aca="false">IF(OR($C35="",$B$2="",$D$2=0),0,IF(AQ$3&lt;0,0,N(INDEX('CURVA PREVISION'!$A$1:$KZ$3000,$C35,10+3*MIN(AQ$3,$D$2-1)))))</f>
        <v>0</v>
      </c>
      <c r="AR35" s="132" t="n">
        <f aca="false">IF(OR($C35="",$B$2="",$D$2=0),0,IF(AR$3&lt;0,0,N(INDEX('CURVA PREVISION'!$A$1:$KZ$3000,$C35,10+3*MIN(AR$3,$D$2-1)))))</f>
        <v>10</v>
      </c>
      <c r="AS35" s="132" t="n">
        <f aca="false">IF(OR($C35="",$B$2="",$D$2=0),0,IF(AS$3&lt;0,0,N(INDEX('CURVA PREVISION'!$A$1:$KZ$3000,$C35,10+3*MIN(AS$3,$D$2-1)))))</f>
        <v>65</v>
      </c>
      <c r="AT35" s="132" t="n">
        <f aca="false">IF(OR($C35="",$B$2="",$D$2=0),0,IF(AT$3&lt;0,0,N(INDEX('CURVA PREVISION'!$A$1:$KZ$3000,$C35,10+3*MIN(AT$3,$D$2-1)))))</f>
        <v>100</v>
      </c>
      <c r="AU35" s="132" t="n">
        <f aca="false">IF(OR($C35="",$B$2="",$D$2=0),0,IF(AU$3&lt;0,0,N(INDEX('CURVA PREVISION'!$A$1:$KZ$3000,$C35,10+3*MIN(AU$3,$D$2-1)))))</f>
        <v>100</v>
      </c>
      <c r="AV35" s="132" t="n">
        <f aca="false">IF(OR($C35="",$B$2="",$D$2=0),0,IF(AV$3&lt;0,0,N(INDEX('CURVA PREVISION'!$A$1:$KZ$3000,$C35,10+3*MIN(AV$3,$D$2-1)))))</f>
        <v>100</v>
      </c>
      <c r="AW35" s="132" t="n">
        <f aca="false">IF(OR($C35="",$B$2="",$D$2=0),0,IF(AW$3&lt;0,0,N(INDEX('CURVA PREVISION'!$A$1:$KZ$3000,$C35,10+3*MIN(AW$3,$D$2-1)))))</f>
        <v>100</v>
      </c>
      <c r="AX35" s="132" t="n">
        <f aca="false">IF(OR($C35="",$B$2="",$D$2=0),0,IF(AX$3&lt;0,0,N(INDEX('CURVA PREVISION'!$A$1:$KZ$3000,$C35,10+3*MIN(AX$3,$D$2-1)))))</f>
        <v>100</v>
      </c>
      <c r="AY35" s="132" t="n">
        <f aca="false">IF(OR($C35="",$B$2="",$D$2=0),0,IF(AY$3&lt;0,0,N(INDEX('CURVA PREVISION'!$A$1:$KZ$3000,$C35,10+3*MIN(AY$3,$D$2-1)))))</f>
        <v>100</v>
      </c>
      <c r="AZ35" s="132" t="n">
        <f aca="false">IF(OR($C35="",$B$2="",$D$2=0),0,IF(AZ$3&lt;0,0,N(INDEX('CURVA PREVISION'!$A$1:$KZ$3000,$C35,10+3*MIN(AZ$3,$D$2-1)))))</f>
        <v>100</v>
      </c>
      <c r="BA35" s="132" t="n">
        <f aca="false">IF(OR($C35="",$B$2="",$D$2=0),0,IF(BA$3&lt;0,0,N(INDEX('CURVA PREVISION'!$A$1:$KZ$3000,$C35,10+3*MIN(BA$3,$D$2-1)))))</f>
        <v>100</v>
      </c>
      <c r="BB35" s="132" t="n">
        <f aca="false">IF(OR($C35="",$B$2="",$D$2=0),0,IF(BB$3&lt;0,0,N(INDEX('CURVA PREVISION'!$A$1:$KZ$3000,$C35,10+3*MIN(BB$3,$D$2-1)))))</f>
        <v>100</v>
      </c>
      <c r="BC35" s="132" t="n">
        <f aca="false">IF(OR($C35="",$B$2="",$D$2=0),0,IF(BC$3&lt;0,0,N(INDEX('CURVA PREVISION'!$A$1:$KZ$3000,$C35,10+3*MIN(BC$3,$D$2-1)))))</f>
        <v>100</v>
      </c>
      <c r="BD35" s="132" t="n">
        <f aca="false">IF(OR($C35="",$B$2="",$D$2=0),0,IF(BD$3&lt;0,0,N(INDEX('CURVA PREVISION'!$A$1:$KZ$3000,$C35,10+3*MIN(BD$3,$D$2-1)))))</f>
        <v>100</v>
      </c>
      <c r="BE35" s="132" t="n">
        <f aca="false">IF(OR($C35="",$B$2="",$D$2=0),0,IF(BE$3&lt;0,0,N(INDEX('CURVA PREVISION'!$A$1:$KZ$3000,$C35,10+3*MIN(BE$3,$D$2-1)))))</f>
        <v>100</v>
      </c>
      <c r="BF35" s="132" t="n">
        <f aca="false">IF(OR($C35="",$B$2="",$D$2=0),0,IF(BF$3&lt;0,0,N(INDEX('CURVA PREVISION'!$A$1:$KZ$3000,$C35,10+3*MIN(BF$3,$D$2-1)))))</f>
        <v>100</v>
      </c>
      <c r="BG35" s="132" t="n">
        <f aca="false">IF(OR($C35="",$B$2="",$D$2=0),0,IF(BG$3&lt;0,0,N(INDEX('CURVA PREVISION'!$A$1:$KZ$3000,$C35,10+3*MIN(BG$3,$D$2-1)))))</f>
        <v>100</v>
      </c>
      <c r="BH35" s="132" t="n">
        <f aca="false">IF(OR($C35="",$B$2="",$D$2=0),0,IF(BH$3&lt;0,0,N(INDEX('CURVA PREVISION'!$A$1:$KZ$3000,$C35,10+3*MIN(BH$3,$D$2-1)))))</f>
        <v>100</v>
      </c>
      <c r="BI35" s="132" t="n">
        <f aca="false">IF(OR($C35="",$B$2="",$D$2=0),0,IF(BI$3&lt;0,0,N(INDEX('CURVA PREVISION'!$A$1:$KZ$3000,$C35,10+3*MIN(BI$3,$D$2-1)))))</f>
        <v>100</v>
      </c>
      <c r="BJ35" s="132" t="n">
        <f aca="false">IF(OR($C35="",$B$2="",$D$2=0),0,IF(BJ$3&lt;0,0,N(INDEX('CURVA PREVISION'!$A$1:$KZ$3000,$C35,10+3*MIN(BJ$3,$D$2-1)))))</f>
        <v>100</v>
      </c>
      <c r="BK35" s="132" t="n">
        <f aca="false">IF(OR($C35="",$B$2="",$D$2=0),0,IF(BK$3&lt;0,0,N(INDEX('CURVA PREVISION'!$A$1:$KZ$3000,$C35,10+3*MIN(BK$3,$D$2-1)))))</f>
        <v>100</v>
      </c>
      <c r="BL35" s="132" t="n">
        <f aca="false">IF(OR($C35="",$B$2="",$D$2=0),0,IF(BL$3&lt;0,0,N(INDEX('CURVA PREVISION'!$A$1:$KZ$3000,$C35,10+3*MIN(BL$3,$D$2-1)))))</f>
        <v>100</v>
      </c>
      <c r="BM35" s="132" t="n">
        <f aca="false">IF(OR($C35="",$B$2="",$D$2=0),0,IF(BM$3&lt;0,0,N(INDEX('CURVA PREVISION'!$A$1:$KZ$3000,$C35,10+3*MIN(BM$3,$D$2-1)))))</f>
        <v>100</v>
      </c>
      <c r="BN35" s="132" t="n">
        <f aca="false">IF(OR($C35="",$B$2="",$D$2=0),0,IF(BN$3&lt;0,0,N(INDEX('CURVA PREVISION'!$A$1:$KZ$3000,$C35,10+3*MIN(BN$3,$D$2-1)))))</f>
        <v>100</v>
      </c>
      <c r="BO35" s="132" t="n">
        <f aca="false">IF(OR($C35="",$B$2="",$D$2=0),0,IF(BO$3&lt;0,0,N(INDEX('CURVA PREVISION'!$A$1:$KZ$3000,$C35,10+3*MIN(BO$3,$D$2-1)))))</f>
        <v>100</v>
      </c>
      <c r="BP35" s="132" t="n">
        <f aca="false">IF(OR($C35="",$B$2="",$D$2=0),0,IF(BP$3&lt;0,0,N(INDEX('CURVA PREVISION'!$A$1:$KZ$3000,$C35,10+3*MIN(BP$3,$D$2-1)))))</f>
        <v>100</v>
      </c>
      <c r="BQ35" s="132" t="n">
        <f aca="false">IF(OR($C35="",$B$2="",$D$2=0),0,IF(BQ$3&lt;0,0,N(INDEX('CURVA PREVISION'!$A$1:$KZ$3000,$C35,10+3*MIN(BQ$3,$D$2-1)))))</f>
        <v>100</v>
      </c>
      <c r="BR35" s="132" t="n">
        <f aca="false">IF(OR($C35="",$B$2="",$D$2=0),0,IF(BR$3&lt;0,0,N(INDEX('CURVA PREVISION'!$A$1:$KZ$3000,$C35,10+3*MIN(BR$3,$D$2-1)))))</f>
        <v>100</v>
      </c>
      <c r="BS35" s="132" t="n">
        <f aca="false">IF(OR($C35="",$B$2="",$D$2=0),0,IF(BS$3&lt;0,0,N(INDEX('CURVA PREVISION'!$A$1:$KZ$3000,$C35,10+3*MIN(BS$3,$D$2-1)))))</f>
        <v>100</v>
      </c>
      <c r="BT35" s="132" t="n">
        <f aca="false">IF(OR($C35="",$B$2="",$D$2=0),0,IF(BT$3&lt;0,0,N(INDEX('CURVA PREVISION'!$A$1:$KZ$3000,$C35,10+3*MIN(BT$3,$D$2-1)))))</f>
        <v>100</v>
      </c>
      <c r="BU35" s="132" t="n">
        <f aca="false">IF(OR($C35="",$B$2="",$D$2=0),0,IF(BU$3&lt;0,0,N(INDEX('CURVA PREVISION'!$A$1:$KZ$3000,$C35,10+3*MIN(BU$3,$D$2-1)))))</f>
        <v>100</v>
      </c>
      <c r="BV35" s="132" t="n">
        <f aca="false">IF(OR($C35="",$B$2="",$D$2=0),0,IF(BV$3&lt;0,0,N(INDEX('CURVA PREVISION'!$A$1:$KZ$3000,$C35,10+3*MIN(BV$3,$D$2-1)))))</f>
        <v>100</v>
      </c>
      <c r="BW35" s="132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  FACHADA</v>
      </c>
      <c r="C36" s="64" t="n">
        <f aca="false">IFERROR(MATCH(A36,'CURVA PREVISION'!$B$1:$B$3000,0),"")</f>
        <v>861</v>
      </c>
      <c r="D36" s="132" t="n">
        <f aca="false">IF(OR($C36="",$B$2="",$D$2=0),0,IF(D$3&lt;0,0,N(INDEX('CURVA PREVISION'!$A$1:$KZ$3000,$C36,10+3*MIN(D$3,$D$2-1)))))</f>
        <v>0</v>
      </c>
      <c r="E36" s="132" t="n">
        <f aca="false">IF(OR($C36="",$B$2="",$D$2=0),0,IF(E$3&lt;0,0,N(INDEX('CURVA PREVISION'!$A$1:$KZ$3000,$C36,10+3*MIN(E$3,$D$2-1)))))</f>
        <v>0</v>
      </c>
      <c r="F36" s="132" t="n">
        <f aca="false">IF(OR($C36="",$B$2="",$D$2=0),0,IF(F$3&lt;0,0,N(INDEX('CURVA PREVISION'!$A$1:$KZ$3000,$C36,10+3*MIN(F$3,$D$2-1)))))</f>
        <v>0</v>
      </c>
      <c r="G36" s="132" t="n">
        <f aca="false">IF(OR($C36="",$B$2="",$D$2=0),0,IF(G$3&lt;0,0,N(INDEX('CURVA PREVISION'!$A$1:$KZ$3000,$C36,10+3*MIN(G$3,$D$2-1)))))</f>
        <v>0</v>
      </c>
      <c r="H36" s="132" t="n">
        <f aca="false">IF(OR($C36="",$B$2="",$D$2=0),0,IF(H$3&lt;0,0,N(INDEX('CURVA PREVISION'!$A$1:$KZ$3000,$C36,10+3*MIN(H$3,$D$2-1)))))</f>
        <v>0</v>
      </c>
      <c r="I36" s="132" t="n">
        <f aca="false">IF(OR($C36="",$B$2="",$D$2=0),0,IF(I$3&lt;0,0,N(INDEX('CURVA PREVISION'!$A$1:$KZ$3000,$C36,10+3*MIN(I$3,$D$2-1)))))</f>
        <v>0</v>
      </c>
      <c r="J36" s="132" t="n">
        <f aca="false">IF(OR($C36="",$B$2="",$D$2=0),0,IF(J$3&lt;0,0,N(INDEX('CURVA PREVISION'!$A$1:$KZ$3000,$C36,10+3*MIN(J$3,$D$2-1)))))</f>
        <v>0</v>
      </c>
      <c r="K36" s="132" t="n">
        <f aca="false">IF(OR($C36="",$B$2="",$D$2=0),0,IF(K$3&lt;0,0,N(INDEX('CURVA PREVISION'!$A$1:$KZ$3000,$C36,10+3*MIN(K$3,$D$2-1)))))</f>
        <v>0</v>
      </c>
      <c r="L36" s="132" t="n">
        <f aca="false">IF(OR($C36="",$B$2="",$D$2=0),0,IF(L$3&lt;0,0,N(INDEX('CURVA PREVISION'!$A$1:$KZ$3000,$C36,10+3*MIN(L$3,$D$2-1)))))</f>
        <v>0</v>
      </c>
      <c r="M36" s="132" t="n">
        <f aca="false">IF(OR($C36="",$B$2="",$D$2=0),0,IF(M$3&lt;0,0,N(INDEX('CURVA PREVISION'!$A$1:$KZ$3000,$C36,10+3*MIN(M$3,$D$2-1)))))</f>
        <v>0</v>
      </c>
      <c r="N36" s="132" t="n">
        <f aca="false">IF(OR($C36="",$B$2="",$D$2=0),0,IF(N$3&lt;0,0,N(INDEX('CURVA PREVISION'!$A$1:$KZ$3000,$C36,10+3*MIN(N$3,$D$2-1)))))</f>
        <v>0</v>
      </c>
      <c r="O36" s="132" t="n">
        <f aca="false">IF(OR($C36="",$B$2="",$D$2=0),0,IF(O$3&lt;0,0,N(INDEX('CURVA PREVISION'!$A$1:$KZ$3000,$C36,10+3*MIN(O$3,$D$2-1)))))</f>
        <v>0</v>
      </c>
      <c r="P36" s="132" t="n">
        <f aca="false">IF(OR($C36="",$B$2="",$D$2=0),0,IF(P$3&lt;0,0,N(INDEX('CURVA PREVISION'!$A$1:$KZ$3000,$C36,10+3*MIN(P$3,$D$2-1)))))</f>
        <v>0</v>
      </c>
      <c r="Q36" s="132" t="n">
        <f aca="false">IF(OR($C36="",$B$2="",$D$2=0),0,IF(Q$3&lt;0,0,N(INDEX('CURVA PREVISION'!$A$1:$KZ$3000,$C36,10+3*MIN(Q$3,$D$2-1)))))</f>
        <v>0</v>
      </c>
      <c r="R36" s="132" t="n">
        <f aca="false">IF(OR($C36="",$B$2="",$D$2=0),0,IF(R$3&lt;0,0,N(INDEX('CURVA PREVISION'!$A$1:$KZ$3000,$C36,10+3*MIN(R$3,$D$2-1)))))</f>
        <v>0</v>
      </c>
      <c r="S36" s="132" t="n">
        <f aca="false">IF(OR($C36="",$B$2="",$D$2=0),0,IF(S$3&lt;0,0,N(INDEX('CURVA PREVISION'!$A$1:$KZ$3000,$C36,10+3*MIN(S$3,$D$2-1)))))</f>
        <v>0</v>
      </c>
      <c r="T36" s="132" t="n">
        <f aca="false">IF(OR($C36="",$B$2="",$D$2=0),0,IF(T$3&lt;0,0,N(INDEX('CURVA PREVISION'!$A$1:$KZ$3000,$C36,10+3*MIN(T$3,$D$2-1)))))</f>
        <v>0</v>
      </c>
      <c r="U36" s="132" t="n">
        <f aca="false">IF(OR($C36="",$B$2="",$D$2=0),0,IF(U$3&lt;0,0,N(INDEX('CURVA PREVISION'!$A$1:$KZ$3000,$C36,10+3*MIN(U$3,$D$2-1)))))</f>
        <v>0</v>
      </c>
      <c r="V36" s="132" t="n">
        <f aca="false">IF(OR($C36="",$B$2="",$D$2=0),0,IF(V$3&lt;0,0,N(INDEX('CURVA PREVISION'!$A$1:$KZ$3000,$C36,10+3*MIN(V$3,$D$2-1)))))</f>
        <v>0</v>
      </c>
      <c r="W36" s="132" t="n">
        <f aca="false">IF(OR($C36="",$B$2="",$D$2=0),0,IF(W$3&lt;0,0,N(INDEX('CURVA PREVISION'!$A$1:$KZ$3000,$C36,10+3*MIN(W$3,$D$2-1)))))</f>
        <v>0</v>
      </c>
      <c r="X36" s="132" t="n">
        <f aca="false">IF(OR($C36="",$B$2="",$D$2=0),0,IF(X$3&lt;0,0,N(INDEX('CURVA PREVISION'!$A$1:$KZ$3000,$C36,10+3*MIN(X$3,$D$2-1)))))</f>
        <v>0</v>
      </c>
      <c r="Y36" s="132" t="n">
        <f aca="false">IF(OR($C36="",$B$2="",$D$2=0),0,IF(Y$3&lt;0,0,N(INDEX('CURVA PREVISION'!$A$1:$KZ$3000,$C36,10+3*MIN(Y$3,$D$2-1)))))</f>
        <v>3.76</v>
      </c>
      <c r="Z36" s="132" t="n">
        <f aca="false">IF(OR($C36="",$B$2="",$D$2=0),0,IF(Z$3&lt;0,0,N(INDEX('CURVA PREVISION'!$A$1:$KZ$3000,$C36,10+3*MIN(Z$3,$D$2-1)))))</f>
        <v>10.49</v>
      </c>
      <c r="AA36" s="132" t="n">
        <f aca="false">IF(OR($C36="",$B$2="",$D$2=0),0,IF(AA$3&lt;0,0,N(INDEX('CURVA PREVISION'!$A$1:$KZ$3000,$C36,10+3*MIN(AA$3,$D$2-1)))))</f>
        <v>20.01</v>
      </c>
      <c r="AB36" s="132" t="n">
        <f aca="false">IF(OR($C36="",$B$2="",$D$2=0),0,IF(AB$3&lt;0,0,N(INDEX('CURVA PREVISION'!$A$1:$KZ$3000,$C36,10+3*MIN(AB$3,$D$2-1)))))</f>
        <v>25.14</v>
      </c>
      <c r="AC36" s="132" t="n">
        <f aca="false">IF(OR($C36="",$B$2="",$D$2=0),0,IF(AC$3&lt;0,0,N(INDEX('CURVA PREVISION'!$A$1:$KZ$3000,$C36,10+3*MIN(AC$3,$D$2-1)))))</f>
        <v>31.43</v>
      </c>
      <c r="AD36" s="132" t="n">
        <f aca="false">IF(OR($C36="",$B$2="",$D$2=0),0,IF(AD$3&lt;0,0,N(INDEX('CURVA PREVISION'!$A$1:$KZ$3000,$C36,10+3*MIN(AD$3,$D$2-1)))))</f>
        <v>34.43</v>
      </c>
      <c r="AE36" s="132" t="n">
        <f aca="false">IF(OR($C36="",$B$2="",$D$2=0),0,IF(AE$3&lt;0,0,N(INDEX('CURVA PREVISION'!$A$1:$KZ$3000,$C36,10+3*MIN(AE$3,$D$2-1)))))</f>
        <v>38.01</v>
      </c>
      <c r="AF36" s="132" t="n">
        <f aca="false">IF(OR($C36="",$B$2="",$D$2=0),0,IF(AF$3&lt;0,0,N(INDEX('CURVA PREVISION'!$A$1:$KZ$3000,$C36,10+3*MIN(AF$3,$D$2-1)))))</f>
        <v>46.96</v>
      </c>
      <c r="AG36" s="132" t="n">
        <f aca="false">IF(OR($C36="",$B$2="",$D$2=0),0,IF(AG$3&lt;0,0,N(INDEX('CURVA PREVISION'!$A$1:$KZ$3000,$C36,10+3*MIN(AG$3,$D$2-1)))))</f>
        <v>53.68</v>
      </c>
      <c r="AH36" s="132" t="n">
        <f aca="false">IF(OR($C36="",$B$2="",$D$2=0),0,IF(AH$3&lt;0,0,N(INDEX('CURVA PREVISION'!$A$1:$KZ$3000,$C36,10+3*MIN(AH$3,$D$2-1)))))</f>
        <v>61.9</v>
      </c>
      <c r="AI36" s="132" t="n">
        <f aca="false">IF(OR($C36="",$B$2="",$D$2=0),0,IF(AI$3&lt;0,0,N(INDEX('CURVA PREVISION'!$A$1:$KZ$3000,$C36,10+3*MIN(AI$3,$D$2-1)))))</f>
        <v>71.95</v>
      </c>
      <c r="AJ36" s="132" t="n">
        <f aca="false">IF(OR($C36="",$B$2="",$D$2=0),0,IF(AJ$3&lt;0,0,N(INDEX('CURVA PREVISION'!$A$1:$KZ$3000,$C36,10+3*MIN(AJ$3,$D$2-1)))))</f>
        <v>81.65</v>
      </c>
      <c r="AK36" s="132" t="n">
        <f aca="false">IF(OR($C36="",$B$2="",$D$2=0),0,IF(AK$3&lt;0,0,N(INDEX('CURVA PREVISION'!$A$1:$KZ$3000,$C36,10+3*MIN(AK$3,$D$2-1)))))</f>
        <v>87.54</v>
      </c>
      <c r="AL36" s="132" t="n">
        <f aca="false">IF(OR($C36="",$B$2="",$D$2=0),0,IF(AL$3&lt;0,0,N(INDEX('CURVA PREVISION'!$A$1:$KZ$3000,$C36,10+3*MIN(AL$3,$D$2-1)))))</f>
        <v>91.83</v>
      </c>
      <c r="AM36" s="132" t="n">
        <f aca="false">IF(OR($C36="",$B$2="",$D$2=0),0,IF(AM$3&lt;0,0,N(INDEX('CURVA PREVISION'!$A$1:$KZ$3000,$C36,10+3*MIN(AM$3,$D$2-1)))))</f>
        <v>95.15</v>
      </c>
      <c r="AN36" s="132" t="n">
        <f aca="false">IF(OR($C36="",$B$2="",$D$2=0),0,IF(AN$3&lt;0,0,N(INDEX('CURVA PREVISION'!$A$1:$KZ$3000,$C36,10+3*MIN(AN$3,$D$2-1)))))</f>
        <v>97.31</v>
      </c>
      <c r="AO36" s="132" t="n">
        <f aca="false">IF(OR($C36="",$B$2="",$D$2=0),0,IF(AO$3&lt;0,0,N(INDEX('CURVA PREVISION'!$A$1:$KZ$3000,$C36,10+3*MIN(AO$3,$D$2-1)))))</f>
        <v>98.65</v>
      </c>
      <c r="AP36" s="132" t="n">
        <f aca="false">IF(OR($C36="",$B$2="",$D$2=0),0,IF(AP$3&lt;0,0,N(INDEX('CURVA PREVISION'!$A$1:$KZ$3000,$C36,10+3*MIN(AP$3,$D$2-1)))))</f>
        <v>99.48</v>
      </c>
      <c r="AQ36" s="132" t="n">
        <f aca="false">IF(OR($C36="",$B$2="",$D$2=0),0,IF(AQ$3&lt;0,0,N(INDEX('CURVA PREVISION'!$A$1:$KZ$3000,$C36,10+3*MIN(AQ$3,$D$2-1)))))</f>
        <v>100</v>
      </c>
      <c r="AR36" s="132" t="n">
        <f aca="false">IF(OR($C36="",$B$2="",$D$2=0),0,IF(AR$3&lt;0,0,N(INDEX('CURVA PREVISION'!$A$1:$KZ$3000,$C36,10+3*MIN(AR$3,$D$2-1)))))</f>
        <v>100</v>
      </c>
      <c r="AS36" s="132" t="n">
        <f aca="false">IF(OR($C36="",$B$2="",$D$2=0),0,IF(AS$3&lt;0,0,N(INDEX('CURVA PREVISION'!$A$1:$KZ$3000,$C36,10+3*MIN(AS$3,$D$2-1)))))</f>
        <v>100</v>
      </c>
      <c r="AT36" s="132" t="n">
        <f aca="false">IF(OR($C36="",$B$2="",$D$2=0),0,IF(AT$3&lt;0,0,N(INDEX('CURVA PREVISION'!$A$1:$KZ$3000,$C36,10+3*MIN(AT$3,$D$2-1)))))</f>
        <v>100</v>
      </c>
      <c r="AU36" s="132" t="n">
        <f aca="false">IF(OR($C36="",$B$2="",$D$2=0),0,IF(AU$3&lt;0,0,N(INDEX('CURVA PREVISION'!$A$1:$KZ$3000,$C36,10+3*MIN(AU$3,$D$2-1)))))</f>
        <v>100</v>
      </c>
      <c r="AV36" s="132" t="n">
        <f aca="false">IF(OR($C36="",$B$2="",$D$2=0),0,IF(AV$3&lt;0,0,N(INDEX('CURVA PREVISION'!$A$1:$KZ$3000,$C36,10+3*MIN(AV$3,$D$2-1)))))</f>
        <v>100</v>
      </c>
      <c r="AW36" s="132" t="n">
        <f aca="false">IF(OR($C36="",$B$2="",$D$2=0),0,IF(AW$3&lt;0,0,N(INDEX('CURVA PREVISION'!$A$1:$KZ$3000,$C36,10+3*MIN(AW$3,$D$2-1)))))</f>
        <v>100</v>
      </c>
      <c r="AX36" s="132" t="n">
        <f aca="false">IF(OR($C36="",$B$2="",$D$2=0),0,IF(AX$3&lt;0,0,N(INDEX('CURVA PREVISION'!$A$1:$KZ$3000,$C36,10+3*MIN(AX$3,$D$2-1)))))</f>
        <v>100</v>
      </c>
      <c r="AY36" s="132" t="n">
        <f aca="false">IF(OR($C36="",$B$2="",$D$2=0),0,IF(AY$3&lt;0,0,N(INDEX('CURVA PREVISION'!$A$1:$KZ$3000,$C36,10+3*MIN(AY$3,$D$2-1)))))</f>
        <v>100</v>
      </c>
      <c r="AZ36" s="132" t="n">
        <f aca="false">IF(OR($C36="",$B$2="",$D$2=0),0,IF(AZ$3&lt;0,0,N(INDEX('CURVA PREVISION'!$A$1:$KZ$3000,$C36,10+3*MIN(AZ$3,$D$2-1)))))</f>
        <v>100</v>
      </c>
      <c r="BA36" s="132" t="n">
        <f aca="false">IF(OR($C36="",$B$2="",$D$2=0),0,IF(BA$3&lt;0,0,N(INDEX('CURVA PREVISION'!$A$1:$KZ$3000,$C36,10+3*MIN(BA$3,$D$2-1)))))</f>
        <v>100</v>
      </c>
      <c r="BB36" s="132" t="n">
        <f aca="false">IF(OR($C36="",$B$2="",$D$2=0),0,IF(BB$3&lt;0,0,N(INDEX('CURVA PREVISION'!$A$1:$KZ$3000,$C36,10+3*MIN(BB$3,$D$2-1)))))</f>
        <v>100</v>
      </c>
      <c r="BC36" s="132" t="n">
        <f aca="false">IF(OR($C36="",$B$2="",$D$2=0),0,IF(BC$3&lt;0,0,N(INDEX('CURVA PREVISION'!$A$1:$KZ$3000,$C36,10+3*MIN(BC$3,$D$2-1)))))</f>
        <v>100</v>
      </c>
      <c r="BD36" s="132" t="n">
        <f aca="false">IF(OR($C36="",$B$2="",$D$2=0),0,IF(BD$3&lt;0,0,N(INDEX('CURVA PREVISION'!$A$1:$KZ$3000,$C36,10+3*MIN(BD$3,$D$2-1)))))</f>
        <v>100</v>
      </c>
      <c r="BE36" s="132" t="n">
        <f aca="false">IF(OR($C36="",$B$2="",$D$2=0),0,IF(BE$3&lt;0,0,N(INDEX('CURVA PREVISION'!$A$1:$KZ$3000,$C36,10+3*MIN(BE$3,$D$2-1)))))</f>
        <v>100</v>
      </c>
      <c r="BF36" s="132" t="n">
        <f aca="false">IF(OR($C36="",$B$2="",$D$2=0),0,IF(BF$3&lt;0,0,N(INDEX('CURVA PREVISION'!$A$1:$KZ$3000,$C36,10+3*MIN(BF$3,$D$2-1)))))</f>
        <v>100</v>
      </c>
      <c r="BG36" s="132" t="n">
        <f aca="false">IF(OR($C36="",$B$2="",$D$2=0),0,IF(BG$3&lt;0,0,N(INDEX('CURVA PREVISION'!$A$1:$KZ$3000,$C36,10+3*MIN(BG$3,$D$2-1)))))</f>
        <v>100</v>
      </c>
      <c r="BH36" s="132" t="n">
        <f aca="false">IF(OR($C36="",$B$2="",$D$2=0),0,IF(BH$3&lt;0,0,N(INDEX('CURVA PREVISION'!$A$1:$KZ$3000,$C36,10+3*MIN(BH$3,$D$2-1)))))</f>
        <v>100</v>
      </c>
      <c r="BI36" s="132" t="n">
        <f aca="false">IF(OR($C36="",$B$2="",$D$2=0),0,IF(BI$3&lt;0,0,N(INDEX('CURVA PREVISION'!$A$1:$KZ$3000,$C36,10+3*MIN(BI$3,$D$2-1)))))</f>
        <v>100</v>
      </c>
      <c r="BJ36" s="132" t="n">
        <f aca="false">IF(OR($C36="",$B$2="",$D$2=0),0,IF(BJ$3&lt;0,0,N(INDEX('CURVA PREVISION'!$A$1:$KZ$3000,$C36,10+3*MIN(BJ$3,$D$2-1)))))</f>
        <v>100</v>
      </c>
      <c r="BK36" s="132" t="n">
        <f aca="false">IF(OR($C36="",$B$2="",$D$2=0),0,IF(BK$3&lt;0,0,N(INDEX('CURVA PREVISION'!$A$1:$KZ$3000,$C36,10+3*MIN(BK$3,$D$2-1)))))</f>
        <v>100</v>
      </c>
      <c r="BL36" s="132" t="n">
        <f aca="false">IF(OR($C36="",$B$2="",$D$2=0),0,IF(BL$3&lt;0,0,N(INDEX('CURVA PREVISION'!$A$1:$KZ$3000,$C36,10+3*MIN(BL$3,$D$2-1)))))</f>
        <v>100</v>
      </c>
      <c r="BM36" s="132" t="n">
        <f aca="false">IF(OR($C36="",$B$2="",$D$2=0),0,IF(BM$3&lt;0,0,N(INDEX('CURVA PREVISION'!$A$1:$KZ$3000,$C36,10+3*MIN(BM$3,$D$2-1)))))</f>
        <v>100</v>
      </c>
      <c r="BN36" s="132" t="n">
        <f aca="false">IF(OR($C36="",$B$2="",$D$2=0),0,IF(BN$3&lt;0,0,N(INDEX('CURVA PREVISION'!$A$1:$KZ$3000,$C36,10+3*MIN(BN$3,$D$2-1)))))</f>
        <v>100</v>
      </c>
      <c r="BO36" s="132" t="n">
        <f aca="false">IF(OR($C36="",$B$2="",$D$2=0),0,IF(BO$3&lt;0,0,N(INDEX('CURVA PREVISION'!$A$1:$KZ$3000,$C36,10+3*MIN(BO$3,$D$2-1)))))</f>
        <v>100</v>
      </c>
      <c r="BP36" s="132" t="n">
        <f aca="false">IF(OR($C36="",$B$2="",$D$2=0),0,IF(BP$3&lt;0,0,N(INDEX('CURVA PREVISION'!$A$1:$KZ$3000,$C36,10+3*MIN(BP$3,$D$2-1)))))</f>
        <v>100</v>
      </c>
      <c r="BQ36" s="132" t="n">
        <f aca="false">IF(OR($C36="",$B$2="",$D$2=0),0,IF(BQ$3&lt;0,0,N(INDEX('CURVA PREVISION'!$A$1:$KZ$3000,$C36,10+3*MIN(BQ$3,$D$2-1)))))</f>
        <v>100</v>
      </c>
      <c r="BR36" s="132" t="n">
        <f aca="false">IF(OR($C36="",$B$2="",$D$2=0),0,IF(BR$3&lt;0,0,N(INDEX('CURVA PREVISION'!$A$1:$KZ$3000,$C36,10+3*MIN(BR$3,$D$2-1)))))</f>
        <v>100</v>
      </c>
      <c r="BS36" s="132" t="n">
        <f aca="false">IF(OR($C36="",$B$2="",$D$2=0),0,IF(BS$3&lt;0,0,N(INDEX('CURVA PREVISION'!$A$1:$KZ$3000,$C36,10+3*MIN(BS$3,$D$2-1)))))</f>
        <v>100</v>
      </c>
      <c r="BT36" s="132" t="n">
        <f aca="false">IF(OR($C36="",$B$2="",$D$2=0),0,IF(BT$3&lt;0,0,N(INDEX('CURVA PREVISION'!$A$1:$KZ$3000,$C36,10+3*MIN(BT$3,$D$2-1)))))</f>
        <v>100</v>
      </c>
      <c r="BU36" s="132" t="n">
        <f aca="false">IF(OR($C36="",$B$2="",$D$2=0),0,IF(BU$3&lt;0,0,N(INDEX('CURVA PREVISION'!$A$1:$KZ$3000,$C36,10+3*MIN(BU$3,$D$2-1)))))</f>
        <v>100</v>
      </c>
      <c r="BV36" s="132" t="n">
        <f aca="false">IF(OR($C36="",$B$2="",$D$2=0),0,IF(BV$3&lt;0,0,N(INDEX('CURVA PREVISION'!$A$1:$KZ$3000,$C36,10+3*MIN(BV$3,$D$2-1)))))</f>
        <v>100</v>
      </c>
      <c r="BW36" s="132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904</v>
      </c>
      <c r="D37" s="132" t="n">
        <f aca="false">IF(OR($C37="",$B$2="",$D$2=0),0,IF(D$3&lt;0,0,N(INDEX('CURVA PREVISION'!$A$1:$KZ$3000,$C37,10+3*MIN(D$3,$D$2-1)))))</f>
        <v>0</v>
      </c>
      <c r="E37" s="132" t="n">
        <f aca="false">IF(OR($C37="",$B$2="",$D$2=0),0,IF(E$3&lt;0,0,N(INDEX('CURVA PREVISION'!$A$1:$KZ$3000,$C37,10+3*MIN(E$3,$D$2-1)))))</f>
        <v>0</v>
      </c>
      <c r="F37" s="132" t="n">
        <f aca="false">IF(OR($C37="",$B$2="",$D$2=0),0,IF(F$3&lt;0,0,N(INDEX('CURVA PREVISION'!$A$1:$KZ$3000,$C37,10+3*MIN(F$3,$D$2-1)))))</f>
        <v>0</v>
      </c>
      <c r="G37" s="132" t="n">
        <f aca="false">IF(OR($C37="",$B$2="",$D$2=0),0,IF(G$3&lt;0,0,N(INDEX('CURVA PREVISION'!$A$1:$KZ$3000,$C37,10+3*MIN(G$3,$D$2-1)))))</f>
        <v>0</v>
      </c>
      <c r="H37" s="132" t="n">
        <f aca="false">IF(OR($C37="",$B$2="",$D$2=0),0,IF(H$3&lt;0,0,N(INDEX('CURVA PREVISION'!$A$1:$KZ$3000,$C37,10+3*MIN(H$3,$D$2-1)))))</f>
        <v>0</v>
      </c>
      <c r="I37" s="132" t="n">
        <f aca="false">IF(OR($C37="",$B$2="",$D$2=0),0,IF(I$3&lt;0,0,N(INDEX('CURVA PREVISION'!$A$1:$KZ$3000,$C37,10+3*MIN(I$3,$D$2-1)))))</f>
        <v>0</v>
      </c>
      <c r="J37" s="132" t="n">
        <f aca="false">IF(OR($C37="",$B$2="",$D$2=0),0,IF(J$3&lt;0,0,N(INDEX('CURVA PREVISION'!$A$1:$KZ$3000,$C37,10+3*MIN(J$3,$D$2-1)))))</f>
        <v>0</v>
      </c>
      <c r="K37" s="132" t="n">
        <f aca="false">IF(OR($C37="",$B$2="",$D$2=0),0,IF(K$3&lt;0,0,N(INDEX('CURVA PREVISION'!$A$1:$KZ$3000,$C37,10+3*MIN(K$3,$D$2-1)))))</f>
        <v>0</v>
      </c>
      <c r="L37" s="132" t="n">
        <f aca="false">IF(OR($C37="",$B$2="",$D$2=0),0,IF(L$3&lt;0,0,N(INDEX('CURVA PREVISION'!$A$1:$KZ$3000,$C37,10+3*MIN(L$3,$D$2-1)))))</f>
        <v>0</v>
      </c>
      <c r="M37" s="132" t="n">
        <f aca="false">IF(OR($C37="",$B$2="",$D$2=0),0,IF(M$3&lt;0,0,N(INDEX('CURVA PREVISION'!$A$1:$KZ$3000,$C37,10+3*MIN(M$3,$D$2-1)))))</f>
        <v>0</v>
      </c>
      <c r="N37" s="132" t="n">
        <f aca="false">IF(OR($C37="",$B$2="",$D$2=0),0,IF(N$3&lt;0,0,N(INDEX('CURVA PREVISION'!$A$1:$KZ$3000,$C37,10+3*MIN(N$3,$D$2-1)))))</f>
        <v>0</v>
      </c>
      <c r="O37" s="132" t="n">
        <f aca="false">IF(OR($C37="",$B$2="",$D$2=0),0,IF(O$3&lt;0,0,N(INDEX('CURVA PREVISION'!$A$1:$KZ$3000,$C37,10+3*MIN(O$3,$D$2-1)))))</f>
        <v>0</v>
      </c>
      <c r="P37" s="132" t="n">
        <f aca="false">IF(OR($C37="",$B$2="",$D$2=0),0,IF(P$3&lt;0,0,N(INDEX('CURVA PREVISION'!$A$1:$KZ$3000,$C37,10+3*MIN(P$3,$D$2-1)))))</f>
        <v>0</v>
      </c>
      <c r="Q37" s="132" t="n">
        <f aca="false">IF(OR($C37="",$B$2="",$D$2=0),0,IF(Q$3&lt;0,0,N(INDEX('CURVA PREVISION'!$A$1:$KZ$3000,$C37,10+3*MIN(Q$3,$D$2-1)))))</f>
        <v>0</v>
      </c>
      <c r="R37" s="132" t="n">
        <f aca="false">IF(OR($C37="",$B$2="",$D$2=0),0,IF(R$3&lt;0,0,N(INDEX('CURVA PREVISION'!$A$1:$KZ$3000,$C37,10+3*MIN(R$3,$D$2-1)))))</f>
        <v>0</v>
      </c>
      <c r="S37" s="132" t="n">
        <f aca="false">IF(OR($C37="",$B$2="",$D$2=0),0,IF(S$3&lt;0,0,N(INDEX('CURVA PREVISION'!$A$1:$KZ$3000,$C37,10+3*MIN(S$3,$D$2-1)))))</f>
        <v>0</v>
      </c>
      <c r="T37" s="132" t="n">
        <f aca="false">IF(OR($C37="",$B$2="",$D$2=0),0,IF(T$3&lt;0,0,N(INDEX('CURVA PREVISION'!$A$1:$KZ$3000,$C37,10+3*MIN(T$3,$D$2-1)))))</f>
        <v>0</v>
      </c>
      <c r="U37" s="132" t="n">
        <f aca="false">IF(OR($C37="",$B$2="",$D$2=0),0,IF(U$3&lt;0,0,N(INDEX('CURVA PREVISION'!$A$1:$KZ$3000,$C37,10+3*MIN(U$3,$D$2-1)))))</f>
        <v>0</v>
      </c>
      <c r="V37" s="132" t="n">
        <f aca="false">IF(OR($C37="",$B$2="",$D$2=0),0,IF(V$3&lt;0,0,N(INDEX('CURVA PREVISION'!$A$1:$KZ$3000,$C37,10+3*MIN(V$3,$D$2-1)))))</f>
        <v>0</v>
      </c>
      <c r="W37" s="132" t="n">
        <f aca="false">IF(OR($C37="",$B$2="",$D$2=0),0,IF(W$3&lt;0,0,N(INDEX('CURVA PREVISION'!$A$1:$KZ$3000,$C37,10+3*MIN(W$3,$D$2-1)))))</f>
        <v>0</v>
      </c>
      <c r="X37" s="132" t="n">
        <f aca="false">IF(OR($C37="",$B$2="",$D$2=0),0,IF(X$3&lt;0,0,N(INDEX('CURVA PREVISION'!$A$1:$KZ$3000,$C37,10+3*MIN(X$3,$D$2-1)))))</f>
        <v>0</v>
      </c>
      <c r="Y37" s="132" t="n">
        <f aca="false">IF(OR($C37="",$B$2="",$D$2=0),0,IF(Y$3&lt;0,0,N(INDEX('CURVA PREVISION'!$A$1:$KZ$3000,$C37,10+3*MIN(Y$3,$D$2-1)))))</f>
        <v>0</v>
      </c>
      <c r="Z37" s="132" t="n">
        <f aca="false">IF(OR($C37="",$B$2="",$D$2=0),0,IF(Z$3&lt;0,0,N(INDEX('CURVA PREVISION'!$A$1:$KZ$3000,$C37,10+3*MIN(Z$3,$D$2-1)))))</f>
        <v>0</v>
      </c>
      <c r="AA37" s="132" t="n">
        <f aca="false">IF(OR($C37="",$B$2="",$D$2=0),0,IF(AA$3&lt;0,0,N(INDEX('CURVA PREVISION'!$A$1:$KZ$3000,$C37,10+3*MIN(AA$3,$D$2-1)))))</f>
        <v>0</v>
      </c>
      <c r="AB37" s="132" t="n">
        <f aca="false">IF(OR($C37="",$B$2="",$D$2=0),0,IF(AB$3&lt;0,0,N(INDEX('CURVA PREVISION'!$A$1:$KZ$3000,$C37,10+3*MIN(AB$3,$D$2-1)))))</f>
        <v>0</v>
      </c>
      <c r="AC37" s="132" t="n">
        <f aca="false">IF(OR($C37="",$B$2="",$D$2=0),0,IF(AC$3&lt;0,0,N(INDEX('CURVA PREVISION'!$A$1:$KZ$3000,$C37,10+3*MIN(AC$3,$D$2-1)))))</f>
        <v>0</v>
      </c>
      <c r="AD37" s="132" t="n">
        <f aca="false">IF(OR($C37="",$B$2="",$D$2=0),0,IF(AD$3&lt;0,0,N(INDEX('CURVA PREVISION'!$A$1:$KZ$3000,$C37,10+3*MIN(AD$3,$D$2-1)))))</f>
        <v>0</v>
      </c>
      <c r="AE37" s="132" t="n">
        <f aca="false">IF(OR($C37="",$B$2="",$D$2=0),0,IF(AE$3&lt;0,0,N(INDEX('CURVA PREVISION'!$A$1:$KZ$3000,$C37,10+3*MIN(AE$3,$D$2-1)))))</f>
        <v>0.03</v>
      </c>
      <c r="AF37" s="132" t="n">
        <f aca="false">IF(OR($C37="",$B$2="",$D$2=0),0,IF(AF$3&lt;0,0,N(INDEX('CURVA PREVISION'!$A$1:$KZ$3000,$C37,10+3*MIN(AF$3,$D$2-1)))))</f>
        <v>1.81</v>
      </c>
      <c r="AG37" s="132" t="n">
        <f aca="false">IF(OR($C37="",$B$2="",$D$2=0),0,IF(AG$3&lt;0,0,N(INDEX('CURVA PREVISION'!$A$1:$KZ$3000,$C37,10+3*MIN(AG$3,$D$2-1)))))</f>
        <v>3.41</v>
      </c>
      <c r="AH37" s="132" t="n">
        <f aca="false">IF(OR($C37="",$B$2="",$D$2=0),0,IF(AH$3&lt;0,0,N(INDEX('CURVA PREVISION'!$A$1:$KZ$3000,$C37,10+3*MIN(AH$3,$D$2-1)))))</f>
        <v>5.81</v>
      </c>
      <c r="AI37" s="132" t="n">
        <f aca="false">IF(OR($C37="",$B$2="",$D$2=0),0,IF(AI$3&lt;0,0,N(INDEX('CURVA PREVISION'!$A$1:$KZ$3000,$C37,10+3*MIN(AI$3,$D$2-1)))))</f>
        <v>9.07</v>
      </c>
      <c r="AJ37" s="132" t="n">
        <f aca="false">IF(OR($C37="",$B$2="",$D$2=0),0,IF(AJ$3&lt;0,0,N(INDEX('CURVA PREVISION'!$A$1:$KZ$3000,$C37,10+3*MIN(AJ$3,$D$2-1)))))</f>
        <v>14.9</v>
      </c>
      <c r="AK37" s="132" t="n">
        <f aca="false">IF(OR($C37="",$B$2="",$D$2=0),0,IF(AK$3&lt;0,0,N(INDEX('CURVA PREVISION'!$A$1:$KZ$3000,$C37,10+3*MIN(AK$3,$D$2-1)))))</f>
        <v>19.13</v>
      </c>
      <c r="AL37" s="132" t="n">
        <f aca="false">IF(OR($C37="",$B$2="",$D$2=0),0,IF(AL$3&lt;0,0,N(INDEX('CURVA PREVISION'!$A$1:$KZ$3000,$C37,10+3*MIN(AL$3,$D$2-1)))))</f>
        <v>28.06</v>
      </c>
      <c r="AM37" s="132" t="n">
        <f aca="false">IF(OR($C37="",$B$2="",$D$2=0),0,IF(AM$3&lt;0,0,N(INDEX('CURVA PREVISION'!$A$1:$KZ$3000,$C37,10+3*MIN(AM$3,$D$2-1)))))</f>
        <v>38.55</v>
      </c>
      <c r="AN37" s="132" t="n">
        <f aca="false">IF(OR($C37="",$B$2="",$D$2=0),0,IF(AN$3&lt;0,0,N(INDEX('CURVA PREVISION'!$A$1:$KZ$3000,$C37,10+3*MIN(AN$3,$D$2-1)))))</f>
        <v>41.84</v>
      </c>
      <c r="AO37" s="132" t="n">
        <f aca="false">IF(OR($C37="",$B$2="",$D$2=0),0,IF(AO$3&lt;0,0,N(INDEX('CURVA PREVISION'!$A$1:$KZ$3000,$C37,10+3*MIN(AO$3,$D$2-1)))))</f>
        <v>49.32</v>
      </c>
      <c r="AP37" s="132" t="n">
        <f aca="false">IF(OR($C37="",$B$2="",$D$2=0),0,IF(AP$3&lt;0,0,N(INDEX('CURVA PREVISION'!$A$1:$KZ$3000,$C37,10+3*MIN(AP$3,$D$2-1)))))</f>
        <v>56.78</v>
      </c>
      <c r="AQ37" s="132" t="n">
        <f aca="false">IF(OR($C37="",$B$2="",$D$2=0),0,IF(AQ$3&lt;0,0,N(INDEX('CURVA PREVISION'!$A$1:$KZ$3000,$C37,10+3*MIN(AQ$3,$D$2-1)))))</f>
        <v>67.54</v>
      </c>
      <c r="AR37" s="132" t="n">
        <f aca="false">IF(OR($C37="",$B$2="",$D$2=0),0,IF(AR$3&lt;0,0,N(INDEX('CURVA PREVISION'!$A$1:$KZ$3000,$C37,10+3*MIN(AR$3,$D$2-1)))))</f>
        <v>74.67</v>
      </c>
      <c r="AS37" s="132" t="n">
        <f aca="false">IF(OR($C37="",$B$2="",$D$2=0),0,IF(AS$3&lt;0,0,N(INDEX('CURVA PREVISION'!$A$1:$KZ$3000,$C37,10+3*MIN(AS$3,$D$2-1)))))</f>
        <v>79.41</v>
      </c>
      <c r="AT37" s="132" t="n">
        <f aca="false">IF(OR($C37="",$B$2="",$D$2=0),0,IF(AT$3&lt;0,0,N(INDEX('CURVA PREVISION'!$A$1:$KZ$3000,$C37,10+3*MIN(AT$3,$D$2-1)))))</f>
        <v>83.27</v>
      </c>
      <c r="AU37" s="132" t="n">
        <f aca="false">IF(OR($C37="",$B$2="",$D$2=0),0,IF(AU$3&lt;0,0,N(INDEX('CURVA PREVISION'!$A$1:$KZ$3000,$C37,10+3*MIN(AU$3,$D$2-1)))))</f>
        <v>87.13</v>
      </c>
      <c r="AV37" s="132" t="n">
        <f aca="false">IF(OR($C37="",$B$2="",$D$2=0),0,IF(AV$3&lt;0,0,N(INDEX('CURVA PREVISION'!$A$1:$KZ$3000,$C37,10+3*MIN(AV$3,$D$2-1)))))</f>
        <v>91.36</v>
      </c>
      <c r="AW37" s="132" t="n">
        <f aca="false">IF(OR($C37="",$B$2="",$D$2=0),0,IF(AW$3&lt;0,0,N(INDEX('CURVA PREVISION'!$A$1:$KZ$3000,$C37,10+3*MIN(AW$3,$D$2-1)))))</f>
        <v>95.04</v>
      </c>
      <c r="AX37" s="132" t="n">
        <f aca="false">IF(OR($C37="",$B$2="",$D$2=0),0,IF(AX$3&lt;0,0,N(INDEX('CURVA PREVISION'!$A$1:$KZ$3000,$C37,10+3*MIN(AX$3,$D$2-1)))))</f>
        <v>98.9</v>
      </c>
      <c r="AY37" s="132" t="n">
        <f aca="false">IF(OR($C37="",$B$2="",$D$2=0),0,IF(AY$3&lt;0,0,N(INDEX('CURVA PREVISION'!$A$1:$KZ$3000,$C37,10+3*MIN(AY$3,$D$2-1)))))</f>
        <v>100</v>
      </c>
      <c r="AZ37" s="132" t="n">
        <f aca="false">IF(OR($C37="",$B$2="",$D$2=0),0,IF(AZ$3&lt;0,0,N(INDEX('CURVA PREVISION'!$A$1:$KZ$3000,$C37,10+3*MIN(AZ$3,$D$2-1)))))</f>
        <v>100</v>
      </c>
      <c r="BA37" s="132" t="n">
        <f aca="false">IF(OR($C37="",$B$2="",$D$2=0),0,IF(BA$3&lt;0,0,N(INDEX('CURVA PREVISION'!$A$1:$KZ$3000,$C37,10+3*MIN(BA$3,$D$2-1)))))</f>
        <v>100</v>
      </c>
      <c r="BB37" s="132" t="n">
        <f aca="false">IF(OR($C37="",$B$2="",$D$2=0),0,IF(BB$3&lt;0,0,N(INDEX('CURVA PREVISION'!$A$1:$KZ$3000,$C37,10+3*MIN(BB$3,$D$2-1)))))</f>
        <v>100</v>
      </c>
      <c r="BC37" s="132" t="n">
        <f aca="false">IF(OR($C37="",$B$2="",$D$2=0),0,IF(BC$3&lt;0,0,N(INDEX('CURVA PREVISION'!$A$1:$KZ$3000,$C37,10+3*MIN(BC$3,$D$2-1)))))</f>
        <v>100</v>
      </c>
      <c r="BD37" s="132" t="n">
        <f aca="false">IF(OR($C37="",$B$2="",$D$2=0),0,IF(BD$3&lt;0,0,N(INDEX('CURVA PREVISION'!$A$1:$KZ$3000,$C37,10+3*MIN(BD$3,$D$2-1)))))</f>
        <v>100</v>
      </c>
      <c r="BE37" s="132" t="n">
        <f aca="false">IF(OR($C37="",$B$2="",$D$2=0),0,IF(BE$3&lt;0,0,N(INDEX('CURVA PREVISION'!$A$1:$KZ$3000,$C37,10+3*MIN(BE$3,$D$2-1)))))</f>
        <v>100</v>
      </c>
      <c r="BF37" s="132" t="n">
        <f aca="false">IF(OR($C37="",$B$2="",$D$2=0),0,IF(BF$3&lt;0,0,N(INDEX('CURVA PREVISION'!$A$1:$KZ$3000,$C37,10+3*MIN(BF$3,$D$2-1)))))</f>
        <v>100</v>
      </c>
      <c r="BG37" s="132" t="n">
        <f aca="false">IF(OR($C37="",$B$2="",$D$2=0),0,IF(BG$3&lt;0,0,N(INDEX('CURVA PREVISION'!$A$1:$KZ$3000,$C37,10+3*MIN(BG$3,$D$2-1)))))</f>
        <v>100</v>
      </c>
      <c r="BH37" s="132" t="n">
        <f aca="false">IF(OR($C37="",$B$2="",$D$2=0),0,IF(BH$3&lt;0,0,N(INDEX('CURVA PREVISION'!$A$1:$KZ$3000,$C37,10+3*MIN(BH$3,$D$2-1)))))</f>
        <v>100</v>
      </c>
      <c r="BI37" s="132" t="n">
        <f aca="false">IF(OR($C37="",$B$2="",$D$2=0),0,IF(BI$3&lt;0,0,N(INDEX('CURVA PREVISION'!$A$1:$KZ$3000,$C37,10+3*MIN(BI$3,$D$2-1)))))</f>
        <v>100</v>
      </c>
      <c r="BJ37" s="132" t="n">
        <f aca="false">IF(OR($C37="",$B$2="",$D$2=0),0,IF(BJ$3&lt;0,0,N(INDEX('CURVA PREVISION'!$A$1:$KZ$3000,$C37,10+3*MIN(BJ$3,$D$2-1)))))</f>
        <v>100</v>
      </c>
      <c r="BK37" s="132" t="n">
        <f aca="false">IF(OR($C37="",$B$2="",$D$2=0),0,IF(BK$3&lt;0,0,N(INDEX('CURVA PREVISION'!$A$1:$KZ$3000,$C37,10+3*MIN(BK$3,$D$2-1)))))</f>
        <v>100</v>
      </c>
      <c r="BL37" s="132" t="n">
        <f aca="false">IF(OR($C37="",$B$2="",$D$2=0),0,IF(BL$3&lt;0,0,N(INDEX('CURVA PREVISION'!$A$1:$KZ$3000,$C37,10+3*MIN(BL$3,$D$2-1)))))</f>
        <v>100</v>
      </c>
      <c r="BM37" s="132" t="n">
        <f aca="false">IF(OR($C37="",$B$2="",$D$2=0),0,IF(BM$3&lt;0,0,N(INDEX('CURVA PREVISION'!$A$1:$KZ$3000,$C37,10+3*MIN(BM$3,$D$2-1)))))</f>
        <v>100</v>
      </c>
      <c r="BN37" s="132" t="n">
        <f aca="false">IF(OR($C37="",$B$2="",$D$2=0),0,IF(BN$3&lt;0,0,N(INDEX('CURVA PREVISION'!$A$1:$KZ$3000,$C37,10+3*MIN(BN$3,$D$2-1)))))</f>
        <v>100</v>
      </c>
      <c r="BO37" s="132" t="n">
        <f aca="false">IF(OR($C37="",$B$2="",$D$2=0),0,IF(BO$3&lt;0,0,N(INDEX('CURVA PREVISION'!$A$1:$KZ$3000,$C37,10+3*MIN(BO$3,$D$2-1)))))</f>
        <v>100</v>
      </c>
      <c r="BP37" s="132" t="n">
        <f aca="false">IF(OR($C37="",$B$2="",$D$2=0),0,IF(BP$3&lt;0,0,N(INDEX('CURVA PREVISION'!$A$1:$KZ$3000,$C37,10+3*MIN(BP$3,$D$2-1)))))</f>
        <v>100</v>
      </c>
      <c r="BQ37" s="132" t="n">
        <f aca="false">IF(OR($C37="",$B$2="",$D$2=0),0,IF(BQ$3&lt;0,0,N(INDEX('CURVA PREVISION'!$A$1:$KZ$3000,$C37,10+3*MIN(BQ$3,$D$2-1)))))</f>
        <v>100</v>
      </c>
      <c r="BR37" s="132" t="n">
        <f aca="false">IF(OR($C37="",$B$2="",$D$2=0),0,IF(BR$3&lt;0,0,N(INDEX('CURVA PREVISION'!$A$1:$KZ$3000,$C37,10+3*MIN(BR$3,$D$2-1)))))</f>
        <v>100</v>
      </c>
      <c r="BS37" s="132" t="n">
        <f aca="false">IF(OR($C37="",$B$2="",$D$2=0),0,IF(BS$3&lt;0,0,N(INDEX('CURVA PREVISION'!$A$1:$KZ$3000,$C37,10+3*MIN(BS$3,$D$2-1)))))</f>
        <v>100</v>
      </c>
      <c r="BT37" s="132" t="n">
        <f aca="false">IF(OR($C37="",$B$2="",$D$2=0),0,IF(BT$3&lt;0,0,N(INDEX('CURVA PREVISION'!$A$1:$KZ$3000,$C37,10+3*MIN(BT$3,$D$2-1)))))</f>
        <v>100</v>
      </c>
      <c r="BU37" s="132" t="n">
        <f aca="false">IF(OR($C37="",$B$2="",$D$2=0),0,IF(BU$3&lt;0,0,N(INDEX('CURVA PREVISION'!$A$1:$KZ$3000,$C37,10+3*MIN(BU$3,$D$2-1)))))</f>
        <v>100</v>
      </c>
      <c r="BV37" s="132" t="n">
        <f aca="false">IF(OR($C37="",$B$2="",$D$2=0),0,IF(BV$3&lt;0,0,N(INDEX('CURVA PREVISION'!$A$1:$KZ$3000,$C37,10+3*MIN(BV$3,$D$2-1)))))</f>
        <v>100</v>
      </c>
      <c r="BW37" s="132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919</v>
      </c>
      <c r="D38" s="132" t="n">
        <f aca="false">IF(OR($C38="",$B$2="",$D$2=0),0,IF(D$3&lt;0,0,N(INDEX('CURVA PREVISION'!$A$1:$KZ$3000,$C38,10+3*MIN(D$3,$D$2-1)))))</f>
        <v>0</v>
      </c>
      <c r="E38" s="132" t="n">
        <f aca="false">IF(OR($C38="",$B$2="",$D$2=0),0,IF(E$3&lt;0,0,N(INDEX('CURVA PREVISION'!$A$1:$KZ$3000,$C38,10+3*MIN(E$3,$D$2-1)))))</f>
        <v>0</v>
      </c>
      <c r="F38" s="132" t="n">
        <f aca="false">IF(OR($C38="",$B$2="",$D$2=0),0,IF(F$3&lt;0,0,N(INDEX('CURVA PREVISION'!$A$1:$KZ$3000,$C38,10+3*MIN(F$3,$D$2-1)))))</f>
        <v>0</v>
      </c>
      <c r="G38" s="132" t="n">
        <f aca="false">IF(OR($C38="",$B$2="",$D$2=0),0,IF(G$3&lt;0,0,N(INDEX('CURVA PREVISION'!$A$1:$KZ$3000,$C38,10+3*MIN(G$3,$D$2-1)))))</f>
        <v>0</v>
      </c>
      <c r="H38" s="132" t="n">
        <f aca="false">IF(OR($C38="",$B$2="",$D$2=0),0,IF(H$3&lt;0,0,N(INDEX('CURVA PREVISION'!$A$1:$KZ$3000,$C38,10+3*MIN(H$3,$D$2-1)))))</f>
        <v>0</v>
      </c>
      <c r="I38" s="132" t="n">
        <f aca="false">IF(OR($C38="",$B$2="",$D$2=0),0,IF(I$3&lt;0,0,N(INDEX('CURVA PREVISION'!$A$1:$KZ$3000,$C38,10+3*MIN(I$3,$D$2-1)))))</f>
        <v>0</v>
      </c>
      <c r="J38" s="132" t="n">
        <f aca="false">IF(OR($C38="",$B$2="",$D$2=0),0,IF(J$3&lt;0,0,N(INDEX('CURVA PREVISION'!$A$1:$KZ$3000,$C38,10+3*MIN(J$3,$D$2-1)))))</f>
        <v>0</v>
      </c>
      <c r="K38" s="132" t="n">
        <f aca="false">IF(OR($C38="",$B$2="",$D$2=0),0,IF(K$3&lt;0,0,N(INDEX('CURVA PREVISION'!$A$1:$KZ$3000,$C38,10+3*MIN(K$3,$D$2-1)))))</f>
        <v>0</v>
      </c>
      <c r="L38" s="132" t="n">
        <f aca="false">IF(OR($C38="",$B$2="",$D$2=0),0,IF(L$3&lt;0,0,N(INDEX('CURVA PREVISION'!$A$1:$KZ$3000,$C38,10+3*MIN(L$3,$D$2-1)))))</f>
        <v>0</v>
      </c>
      <c r="M38" s="132" t="n">
        <f aca="false">IF(OR($C38="",$B$2="",$D$2=0),0,IF(M$3&lt;0,0,N(INDEX('CURVA PREVISION'!$A$1:$KZ$3000,$C38,10+3*MIN(M$3,$D$2-1)))))</f>
        <v>0</v>
      </c>
      <c r="N38" s="132" t="n">
        <f aca="false">IF(OR($C38="",$B$2="",$D$2=0),0,IF(N$3&lt;0,0,N(INDEX('CURVA PREVISION'!$A$1:$KZ$3000,$C38,10+3*MIN(N$3,$D$2-1)))))</f>
        <v>0</v>
      </c>
      <c r="O38" s="132" t="n">
        <f aca="false">IF(OR($C38="",$B$2="",$D$2=0),0,IF(O$3&lt;0,0,N(INDEX('CURVA PREVISION'!$A$1:$KZ$3000,$C38,10+3*MIN(O$3,$D$2-1)))))</f>
        <v>0</v>
      </c>
      <c r="P38" s="132" t="n">
        <f aca="false">IF(OR($C38="",$B$2="",$D$2=0),0,IF(P$3&lt;0,0,N(INDEX('CURVA PREVISION'!$A$1:$KZ$3000,$C38,10+3*MIN(P$3,$D$2-1)))))</f>
        <v>0</v>
      </c>
      <c r="Q38" s="132" t="n">
        <f aca="false">IF(OR($C38="",$B$2="",$D$2=0),0,IF(Q$3&lt;0,0,N(INDEX('CURVA PREVISION'!$A$1:$KZ$3000,$C38,10+3*MIN(Q$3,$D$2-1)))))</f>
        <v>0</v>
      </c>
      <c r="R38" s="132" t="n">
        <f aca="false">IF(OR($C38="",$B$2="",$D$2=0),0,IF(R$3&lt;0,0,N(INDEX('CURVA PREVISION'!$A$1:$KZ$3000,$C38,10+3*MIN(R$3,$D$2-1)))))</f>
        <v>0</v>
      </c>
      <c r="S38" s="132" t="n">
        <f aca="false">IF(OR($C38="",$B$2="",$D$2=0),0,IF(S$3&lt;0,0,N(INDEX('CURVA PREVISION'!$A$1:$KZ$3000,$C38,10+3*MIN(S$3,$D$2-1)))))</f>
        <v>0</v>
      </c>
      <c r="T38" s="132" t="n">
        <f aca="false">IF(OR($C38="",$B$2="",$D$2=0),0,IF(T$3&lt;0,0,N(INDEX('CURVA PREVISION'!$A$1:$KZ$3000,$C38,10+3*MIN(T$3,$D$2-1)))))</f>
        <v>0</v>
      </c>
      <c r="U38" s="132" t="n">
        <f aca="false">IF(OR($C38="",$B$2="",$D$2=0),0,IF(U$3&lt;0,0,N(INDEX('CURVA PREVISION'!$A$1:$KZ$3000,$C38,10+3*MIN(U$3,$D$2-1)))))</f>
        <v>0</v>
      </c>
      <c r="V38" s="132" t="n">
        <f aca="false">IF(OR($C38="",$B$2="",$D$2=0),0,IF(V$3&lt;0,0,N(INDEX('CURVA PREVISION'!$A$1:$KZ$3000,$C38,10+3*MIN(V$3,$D$2-1)))))</f>
        <v>0</v>
      </c>
      <c r="W38" s="132" t="n">
        <f aca="false">IF(OR($C38="",$B$2="",$D$2=0),0,IF(W$3&lt;0,0,N(INDEX('CURVA PREVISION'!$A$1:$KZ$3000,$C38,10+3*MIN(W$3,$D$2-1)))))</f>
        <v>0</v>
      </c>
      <c r="X38" s="132" t="n">
        <f aca="false">IF(OR($C38="",$B$2="",$D$2=0),0,IF(X$3&lt;0,0,N(INDEX('CURVA PREVISION'!$A$1:$KZ$3000,$C38,10+3*MIN(X$3,$D$2-1)))))</f>
        <v>0</v>
      </c>
      <c r="Y38" s="132" t="n">
        <f aca="false">IF(OR($C38="",$B$2="",$D$2=0),0,IF(Y$3&lt;0,0,N(INDEX('CURVA PREVISION'!$A$1:$KZ$3000,$C38,10+3*MIN(Y$3,$D$2-1)))))</f>
        <v>0</v>
      </c>
      <c r="Z38" s="132" t="n">
        <f aca="false">IF(OR($C38="",$B$2="",$D$2=0),0,IF(Z$3&lt;0,0,N(INDEX('CURVA PREVISION'!$A$1:$KZ$3000,$C38,10+3*MIN(Z$3,$D$2-1)))))</f>
        <v>0</v>
      </c>
      <c r="AA38" s="132" t="n">
        <f aca="false">IF(OR($C38="",$B$2="",$D$2=0),0,IF(AA$3&lt;0,0,N(INDEX('CURVA PREVISION'!$A$1:$KZ$3000,$C38,10+3*MIN(AA$3,$D$2-1)))))</f>
        <v>0</v>
      </c>
      <c r="AB38" s="132" t="n">
        <f aca="false">IF(OR($C38="",$B$2="",$D$2=0),0,IF(AB$3&lt;0,0,N(INDEX('CURVA PREVISION'!$A$1:$KZ$3000,$C38,10+3*MIN(AB$3,$D$2-1)))))</f>
        <v>0</v>
      </c>
      <c r="AC38" s="132" t="n">
        <f aca="false">IF(OR($C38="",$B$2="",$D$2=0),0,IF(AC$3&lt;0,0,N(INDEX('CURVA PREVISION'!$A$1:$KZ$3000,$C38,10+3*MIN(AC$3,$D$2-1)))))</f>
        <v>0</v>
      </c>
      <c r="AD38" s="132" t="n">
        <f aca="false">IF(OR($C38="",$B$2="",$D$2=0),0,IF(AD$3&lt;0,0,N(INDEX('CURVA PREVISION'!$A$1:$KZ$3000,$C38,10+3*MIN(AD$3,$D$2-1)))))</f>
        <v>0</v>
      </c>
      <c r="AE38" s="132" t="n">
        <f aca="false">IF(OR($C38="",$B$2="",$D$2=0),0,IF(AE$3&lt;0,0,N(INDEX('CURVA PREVISION'!$A$1:$KZ$3000,$C38,10+3*MIN(AE$3,$D$2-1)))))</f>
        <v>0</v>
      </c>
      <c r="AF38" s="132" t="n">
        <f aca="false">IF(OR($C38="",$B$2="",$D$2=0),0,IF(AF$3&lt;0,0,N(INDEX('CURVA PREVISION'!$A$1:$KZ$3000,$C38,10+3*MIN(AF$3,$D$2-1)))))</f>
        <v>0</v>
      </c>
      <c r="AG38" s="132" t="n">
        <f aca="false">IF(OR($C38="",$B$2="",$D$2=0),0,IF(AG$3&lt;0,0,N(INDEX('CURVA PREVISION'!$A$1:$KZ$3000,$C38,10+3*MIN(AG$3,$D$2-1)))))</f>
        <v>0</v>
      </c>
      <c r="AH38" s="132" t="n">
        <f aca="false">IF(OR($C38="",$B$2="",$D$2=0),0,IF(AH$3&lt;0,0,N(INDEX('CURVA PREVISION'!$A$1:$KZ$3000,$C38,10+3*MIN(AH$3,$D$2-1)))))</f>
        <v>0</v>
      </c>
      <c r="AI38" s="132" t="n">
        <f aca="false">IF(OR($C38="",$B$2="",$D$2=0),0,IF(AI$3&lt;0,0,N(INDEX('CURVA PREVISION'!$A$1:$KZ$3000,$C38,10+3*MIN(AI$3,$D$2-1)))))</f>
        <v>0</v>
      </c>
      <c r="AJ38" s="132" t="n">
        <f aca="false">IF(OR($C38="",$B$2="",$D$2=0),0,IF(AJ$3&lt;0,0,N(INDEX('CURVA PREVISION'!$A$1:$KZ$3000,$C38,10+3*MIN(AJ$3,$D$2-1)))))</f>
        <v>0</v>
      </c>
      <c r="AK38" s="132" t="n">
        <f aca="false">IF(OR($C38="",$B$2="",$D$2=0),0,IF(AK$3&lt;0,0,N(INDEX('CURVA PREVISION'!$A$1:$KZ$3000,$C38,10+3*MIN(AK$3,$D$2-1)))))</f>
        <v>1.33</v>
      </c>
      <c r="AL38" s="132" t="n">
        <f aca="false">IF(OR($C38="",$B$2="",$D$2=0),0,IF(AL$3&lt;0,0,N(INDEX('CURVA PREVISION'!$A$1:$KZ$3000,$C38,10+3*MIN(AL$3,$D$2-1)))))</f>
        <v>4.96</v>
      </c>
      <c r="AM38" s="132" t="n">
        <f aca="false">IF(OR($C38="",$B$2="",$D$2=0),0,IF(AM$3&lt;0,0,N(INDEX('CURVA PREVISION'!$A$1:$KZ$3000,$C38,10+3*MIN(AM$3,$D$2-1)))))</f>
        <v>10.76</v>
      </c>
      <c r="AN38" s="132" t="n">
        <f aca="false">IF(OR($C38="",$B$2="",$D$2=0),0,IF(AN$3&lt;0,0,N(INDEX('CURVA PREVISION'!$A$1:$KZ$3000,$C38,10+3*MIN(AN$3,$D$2-1)))))</f>
        <v>11.6</v>
      </c>
      <c r="AO38" s="132" t="n">
        <f aca="false">IF(OR($C38="",$B$2="",$D$2=0),0,IF(AO$3&lt;0,0,N(INDEX('CURVA PREVISION'!$A$1:$KZ$3000,$C38,10+3*MIN(AO$3,$D$2-1)))))</f>
        <v>14.84</v>
      </c>
      <c r="AP38" s="132" t="n">
        <f aca="false">IF(OR($C38="",$B$2="",$D$2=0),0,IF(AP$3&lt;0,0,N(INDEX('CURVA PREVISION'!$A$1:$KZ$3000,$C38,10+3*MIN(AP$3,$D$2-1)))))</f>
        <v>29.86</v>
      </c>
      <c r="AQ38" s="132" t="n">
        <f aca="false">IF(OR($C38="",$B$2="",$D$2=0),0,IF(AQ$3&lt;0,0,N(INDEX('CURVA PREVISION'!$A$1:$KZ$3000,$C38,10+3*MIN(AQ$3,$D$2-1)))))</f>
        <v>37.51</v>
      </c>
      <c r="AR38" s="132" t="n">
        <f aca="false">IF(OR($C38="",$B$2="",$D$2=0),0,IF(AR$3&lt;0,0,N(INDEX('CURVA PREVISION'!$A$1:$KZ$3000,$C38,10+3*MIN(AR$3,$D$2-1)))))</f>
        <v>42.74</v>
      </c>
      <c r="AS38" s="132" t="n">
        <f aca="false">IF(OR($C38="",$B$2="",$D$2=0),0,IF(AS$3&lt;0,0,N(INDEX('CURVA PREVISION'!$A$1:$KZ$3000,$C38,10+3*MIN(AS$3,$D$2-1)))))</f>
        <v>47.97</v>
      </c>
      <c r="AT38" s="132" t="n">
        <f aca="false">IF(OR($C38="",$B$2="",$D$2=0),0,IF(AT$3&lt;0,0,N(INDEX('CURVA PREVISION'!$A$1:$KZ$3000,$C38,10+3*MIN(AT$3,$D$2-1)))))</f>
        <v>58.02</v>
      </c>
      <c r="AU38" s="132" t="n">
        <f aca="false">IF(OR($C38="",$B$2="",$D$2=0),0,IF(AU$3&lt;0,0,N(INDEX('CURVA PREVISION'!$A$1:$KZ$3000,$C38,10+3*MIN(AU$3,$D$2-1)))))</f>
        <v>69.83</v>
      </c>
      <c r="AV38" s="132" t="n">
        <f aca="false">IF(OR($C38="",$B$2="",$D$2=0),0,IF(AV$3&lt;0,0,N(INDEX('CURVA PREVISION'!$A$1:$KZ$3000,$C38,10+3*MIN(AV$3,$D$2-1)))))</f>
        <v>75.86</v>
      </c>
      <c r="AW38" s="132" t="n">
        <f aca="false">IF(OR($C38="",$B$2="",$D$2=0),0,IF(AW$3&lt;0,0,N(INDEX('CURVA PREVISION'!$A$1:$KZ$3000,$C38,10+3*MIN(AW$3,$D$2-1)))))</f>
        <v>81.09</v>
      </c>
      <c r="AX38" s="132" t="n">
        <f aca="false">IF(OR($C38="",$B$2="",$D$2=0),0,IF(AX$3&lt;0,0,N(INDEX('CURVA PREVISION'!$A$1:$KZ$3000,$C38,10+3*MIN(AX$3,$D$2-1)))))</f>
        <v>87.53</v>
      </c>
      <c r="AY38" s="132" t="n">
        <f aca="false">IF(OR($C38="",$B$2="",$D$2=0),0,IF(AY$3&lt;0,0,N(INDEX('CURVA PREVISION'!$A$1:$KZ$3000,$C38,10+3*MIN(AY$3,$D$2-1)))))</f>
        <v>91.95</v>
      </c>
      <c r="AZ38" s="132" t="n">
        <f aca="false">IF(OR($C38="",$B$2="",$D$2=0),0,IF(AZ$3&lt;0,0,N(INDEX('CURVA PREVISION'!$A$1:$KZ$3000,$C38,10+3*MIN(AZ$3,$D$2-1)))))</f>
        <v>97.59</v>
      </c>
      <c r="BA38" s="132" t="n">
        <f aca="false">IF(OR($C38="",$B$2="",$D$2=0),0,IF(BA$3&lt;0,0,N(INDEX('CURVA PREVISION'!$A$1:$KZ$3000,$C38,10+3*MIN(BA$3,$D$2-1)))))</f>
        <v>100</v>
      </c>
      <c r="BB38" s="132" t="n">
        <f aca="false">IF(OR($C38="",$B$2="",$D$2=0),0,IF(BB$3&lt;0,0,N(INDEX('CURVA PREVISION'!$A$1:$KZ$3000,$C38,10+3*MIN(BB$3,$D$2-1)))))</f>
        <v>100</v>
      </c>
      <c r="BC38" s="132" t="n">
        <f aca="false">IF(OR($C38="",$B$2="",$D$2=0),0,IF(BC$3&lt;0,0,N(INDEX('CURVA PREVISION'!$A$1:$KZ$3000,$C38,10+3*MIN(BC$3,$D$2-1)))))</f>
        <v>100</v>
      </c>
      <c r="BD38" s="132" t="n">
        <f aca="false">IF(OR($C38="",$B$2="",$D$2=0),0,IF(BD$3&lt;0,0,N(INDEX('CURVA PREVISION'!$A$1:$KZ$3000,$C38,10+3*MIN(BD$3,$D$2-1)))))</f>
        <v>100</v>
      </c>
      <c r="BE38" s="132" t="n">
        <f aca="false">IF(OR($C38="",$B$2="",$D$2=0),0,IF(BE$3&lt;0,0,N(INDEX('CURVA PREVISION'!$A$1:$KZ$3000,$C38,10+3*MIN(BE$3,$D$2-1)))))</f>
        <v>100</v>
      </c>
      <c r="BF38" s="132" t="n">
        <f aca="false">IF(OR($C38="",$B$2="",$D$2=0),0,IF(BF$3&lt;0,0,N(INDEX('CURVA PREVISION'!$A$1:$KZ$3000,$C38,10+3*MIN(BF$3,$D$2-1)))))</f>
        <v>100</v>
      </c>
      <c r="BG38" s="132" t="n">
        <f aca="false">IF(OR($C38="",$B$2="",$D$2=0),0,IF(BG$3&lt;0,0,N(INDEX('CURVA PREVISION'!$A$1:$KZ$3000,$C38,10+3*MIN(BG$3,$D$2-1)))))</f>
        <v>100</v>
      </c>
      <c r="BH38" s="132" t="n">
        <f aca="false">IF(OR($C38="",$B$2="",$D$2=0),0,IF(BH$3&lt;0,0,N(INDEX('CURVA PREVISION'!$A$1:$KZ$3000,$C38,10+3*MIN(BH$3,$D$2-1)))))</f>
        <v>100</v>
      </c>
      <c r="BI38" s="132" t="n">
        <f aca="false">IF(OR($C38="",$B$2="",$D$2=0),0,IF(BI$3&lt;0,0,N(INDEX('CURVA PREVISION'!$A$1:$KZ$3000,$C38,10+3*MIN(BI$3,$D$2-1)))))</f>
        <v>100</v>
      </c>
      <c r="BJ38" s="132" t="n">
        <f aca="false">IF(OR($C38="",$B$2="",$D$2=0),0,IF(BJ$3&lt;0,0,N(INDEX('CURVA PREVISION'!$A$1:$KZ$3000,$C38,10+3*MIN(BJ$3,$D$2-1)))))</f>
        <v>100</v>
      </c>
      <c r="BK38" s="132" t="n">
        <f aca="false">IF(OR($C38="",$B$2="",$D$2=0),0,IF(BK$3&lt;0,0,N(INDEX('CURVA PREVISION'!$A$1:$KZ$3000,$C38,10+3*MIN(BK$3,$D$2-1)))))</f>
        <v>100</v>
      </c>
      <c r="BL38" s="132" t="n">
        <f aca="false">IF(OR($C38="",$B$2="",$D$2=0),0,IF(BL$3&lt;0,0,N(INDEX('CURVA PREVISION'!$A$1:$KZ$3000,$C38,10+3*MIN(BL$3,$D$2-1)))))</f>
        <v>100</v>
      </c>
      <c r="BM38" s="132" t="n">
        <f aca="false">IF(OR($C38="",$B$2="",$D$2=0),0,IF(BM$3&lt;0,0,N(INDEX('CURVA PREVISION'!$A$1:$KZ$3000,$C38,10+3*MIN(BM$3,$D$2-1)))))</f>
        <v>100</v>
      </c>
      <c r="BN38" s="132" t="n">
        <f aca="false">IF(OR($C38="",$B$2="",$D$2=0),0,IF(BN$3&lt;0,0,N(INDEX('CURVA PREVISION'!$A$1:$KZ$3000,$C38,10+3*MIN(BN$3,$D$2-1)))))</f>
        <v>100</v>
      </c>
      <c r="BO38" s="132" t="n">
        <f aca="false">IF(OR($C38="",$B$2="",$D$2=0),0,IF(BO$3&lt;0,0,N(INDEX('CURVA PREVISION'!$A$1:$KZ$3000,$C38,10+3*MIN(BO$3,$D$2-1)))))</f>
        <v>100</v>
      </c>
      <c r="BP38" s="132" t="n">
        <f aca="false">IF(OR($C38="",$B$2="",$D$2=0),0,IF(BP$3&lt;0,0,N(INDEX('CURVA PREVISION'!$A$1:$KZ$3000,$C38,10+3*MIN(BP$3,$D$2-1)))))</f>
        <v>100</v>
      </c>
      <c r="BQ38" s="132" t="n">
        <f aca="false">IF(OR($C38="",$B$2="",$D$2=0),0,IF(BQ$3&lt;0,0,N(INDEX('CURVA PREVISION'!$A$1:$KZ$3000,$C38,10+3*MIN(BQ$3,$D$2-1)))))</f>
        <v>100</v>
      </c>
      <c r="BR38" s="132" t="n">
        <f aca="false">IF(OR($C38="",$B$2="",$D$2=0),0,IF(BR$3&lt;0,0,N(INDEX('CURVA PREVISION'!$A$1:$KZ$3000,$C38,10+3*MIN(BR$3,$D$2-1)))))</f>
        <v>100</v>
      </c>
      <c r="BS38" s="132" t="n">
        <f aca="false">IF(OR($C38="",$B$2="",$D$2=0),0,IF(BS$3&lt;0,0,N(INDEX('CURVA PREVISION'!$A$1:$KZ$3000,$C38,10+3*MIN(BS$3,$D$2-1)))))</f>
        <v>100</v>
      </c>
      <c r="BT38" s="132" t="n">
        <f aca="false">IF(OR($C38="",$B$2="",$D$2=0),0,IF(BT$3&lt;0,0,N(INDEX('CURVA PREVISION'!$A$1:$KZ$3000,$C38,10+3*MIN(BT$3,$D$2-1)))))</f>
        <v>100</v>
      </c>
      <c r="BU38" s="132" t="n">
        <f aca="false">IF(OR($C38="",$B$2="",$D$2=0),0,IF(BU$3&lt;0,0,N(INDEX('CURVA PREVISION'!$A$1:$KZ$3000,$C38,10+3*MIN(BU$3,$D$2-1)))))</f>
        <v>100</v>
      </c>
      <c r="BV38" s="132" t="n">
        <f aca="false">IF(OR($C38="",$B$2="",$D$2=0),0,IF(BV$3&lt;0,0,N(INDEX('CURVA PREVISION'!$A$1:$KZ$3000,$C38,10+3*MIN(BV$3,$D$2-1)))))</f>
        <v>100</v>
      </c>
      <c r="BW38" s="132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1016</v>
      </c>
      <c r="D39" s="132" t="n">
        <f aca="false">IF(OR($C39="",$B$2="",$D$2=0),0,IF(D$3&lt;0,0,N(INDEX('CURVA PREVISION'!$A$1:$KZ$3000,$C39,10+3*MIN(D$3,$D$2-1)))))</f>
        <v>0</v>
      </c>
      <c r="E39" s="132" t="n">
        <f aca="false">IF(OR($C39="",$B$2="",$D$2=0),0,IF(E$3&lt;0,0,N(INDEX('CURVA PREVISION'!$A$1:$KZ$3000,$C39,10+3*MIN(E$3,$D$2-1)))))</f>
        <v>0</v>
      </c>
      <c r="F39" s="132" t="n">
        <f aca="false">IF(OR($C39="",$B$2="",$D$2=0),0,IF(F$3&lt;0,0,N(INDEX('CURVA PREVISION'!$A$1:$KZ$3000,$C39,10+3*MIN(F$3,$D$2-1)))))</f>
        <v>0</v>
      </c>
      <c r="G39" s="132" t="n">
        <f aca="false">IF(OR($C39="",$B$2="",$D$2=0),0,IF(G$3&lt;0,0,N(INDEX('CURVA PREVISION'!$A$1:$KZ$3000,$C39,10+3*MIN(G$3,$D$2-1)))))</f>
        <v>0</v>
      </c>
      <c r="H39" s="132" t="n">
        <f aca="false">IF(OR($C39="",$B$2="",$D$2=0),0,IF(H$3&lt;0,0,N(INDEX('CURVA PREVISION'!$A$1:$KZ$3000,$C39,10+3*MIN(H$3,$D$2-1)))))</f>
        <v>0</v>
      </c>
      <c r="I39" s="132" t="n">
        <f aca="false">IF(OR($C39="",$B$2="",$D$2=0),0,IF(I$3&lt;0,0,N(INDEX('CURVA PREVISION'!$A$1:$KZ$3000,$C39,10+3*MIN(I$3,$D$2-1)))))</f>
        <v>0</v>
      </c>
      <c r="J39" s="132" t="n">
        <f aca="false">IF(OR($C39="",$B$2="",$D$2=0),0,IF(J$3&lt;0,0,N(INDEX('CURVA PREVISION'!$A$1:$KZ$3000,$C39,10+3*MIN(J$3,$D$2-1)))))</f>
        <v>0</v>
      </c>
      <c r="K39" s="132" t="n">
        <f aca="false">IF(OR($C39="",$B$2="",$D$2=0),0,IF(K$3&lt;0,0,N(INDEX('CURVA PREVISION'!$A$1:$KZ$3000,$C39,10+3*MIN(K$3,$D$2-1)))))</f>
        <v>0</v>
      </c>
      <c r="L39" s="132" t="n">
        <f aca="false">IF(OR($C39="",$B$2="",$D$2=0),0,IF(L$3&lt;0,0,N(INDEX('CURVA PREVISION'!$A$1:$KZ$3000,$C39,10+3*MIN(L$3,$D$2-1)))))</f>
        <v>0</v>
      </c>
      <c r="M39" s="132" t="n">
        <f aca="false">IF(OR($C39="",$B$2="",$D$2=0),0,IF(M$3&lt;0,0,N(INDEX('CURVA PREVISION'!$A$1:$KZ$3000,$C39,10+3*MIN(M$3,$D$2-1)))))</f>
        <v>0</v>
      </c>
      <c r="N39" s="132" t="n">
        <f aca="false">IF(OR($C39="",$B$2="",$D$2=0),0,IF(N$3&lt;0,0,N(INDEX('CURVA PREVISION'!$A$1:$KZ$3000,$C39,10+3*MIN(N$3,$D$2-1)))))</f>
        <v>0</v>
      </c>
      <c r="O39" s="132" t="n">
        <f aca="false">IF(OR($C39="",$B$2="",$D$2=0),0,IF(O$3&lt;0,0,N(INDEX('CURVA PREVISION'!$A$1:$KZ$3000,$C39,10+3*MIN(O$3,$D$2-1)))))</f>
        <v>0</v>
      </c>
      <c r="P39" s="132" t="n">
        <f aca="false">IF(OR($C39="",$B$2="",$D$2=0),0,IF(P$3&lt;0,0,N(INDEX('CURVA PREVISION'!$A$1:$KZ$3000,$C39,10+3*MIN(P$3,$D$2-1)))))</f>
        <v>0</v>
      </c>
      <c r="Q39" s="132" t="n">
        <f aca="false">IF(OR($C39="",$B$2="",$D$2=0),0,IF(Q$3&lt;0,0,N(INDEX('CURVA PREVISION'!$A$1:$KZ$3000,$C39,10+3*MIN(Q$3,$D$2-1)))))</f>
        <v>0</v>
      </c>
      <c r="R39" s="132" t="n">
        <f aca="false">IF(OR($C39="",$B$2="",$D$2=0),0,IF(R$3&lt;0,0,N(INDEX('CURVA PREVISION'!$A$1:$KZ$3000,$C39,10+3*MIN(R$3,$D$2-1)))))</f>
        <v>0</v>
      </c>
      <c r="S39" s="132" t="n">
        <f aca="false">IF(OR($C39="",$B$2="",$D$2=0),0,IF(S$3&lt;0,0,N(INDEX('CURVA PREVISION'!$A$1:$KZ$3000,$C39,10+3*MIN(S$3,$D$2-1)))))</f>
        <v>0</v>
      </c>
      <c r="T39" s="132" t="n">
        <f aca="false">IF(OR($C39="",$B$2="",$D$2=0),0,IF(T$3&lt;0,0,N(INDEX('CURVA PREVISION'!$A$1:$KZ$3000,$C39,10+3*MIN(T$3,$D$2-1)))))</f>
        <v>1.14</v>
      </c>
      <c r="U39" s="132" t="n">
        <f aca="false">IF(OR($C39="",$B$2="",$D$2=0),0,IF(U$3&lt;0,0,N(INDEX('CURVA PREVISION'!$A$1:$KZ$3000,$C39,10+3*MIN(U$3,$D$2-1)))))</f>
        <v>2.72</v>
      </c>
      <c r="V39" s="132" t="n">
        <f aca="false">IF(OR($C39="",$B$2="",$D$2=0),0,IF(V$3&lt;0,0,N(INDEX('CURVA PREVISION'!$A$1:$KZ$3000,$C39,10+3*MIN(V$3,$D$2-1)))))</f>
        <v>3.3</v>
      </c>
      <c r="W39" s="132" t="n">
        <f aca="false">IF(OR($C39="",$B$2="",$D$2=0),0,IF(W$3&lt;0,0,N(INDEX('CURVA PREVISION'!$A$1:$KZ$3000,$C39,10+3*MIN(W$3,$D$2-1)))))</f>
        <v>5.57</v>
      </c>
      <c r="X39" s="132" t="n">
        <f aca="false">IF(OR($C39="",$B$2="",$D$2=0),0,IF(X$3&lt;0,0,N(INDEX('CURVA PREVISION'!$A$1:$KZ$3000,$C39,10+3*MIN(X$3,$D$2-1)))))</f>
        <v>5.94</v>
      </c>
      <c r="Y39" s="132" t="n">
        <f aca="false">IF(OR($C39="",$B$2="",$D$2=0),0,IF(Y$3&lt;0,0,N(INDEX('CURVA PREVISION'!$A$1:$KZ$3000,$C39,10+3*MIN(Y$3,$D$2-1)))))</f>
        <v>5.94</v>
      </c>
      <c r="Z39" s="132" t="n">
        <f aca="false">IF(OR($C39="",$B$2="",$D$2=0),0,IF(Z$3&lt;0,0,N(INDEX('CURVA PREVISION'!$A$1:$KZ$3000,$C39,10+3*MIN(Z$3,$D$2-1)))))</f>
        <v>5.94</v>
      </c>
      <c r="AA39" s="132" t="n">
        <f aca="false">IF(OR($C39="",$B$2="",$D$2=0),0,IF(AA$3&lt;0,0,N(INDEX('CURVA PREVISION'!$A$1:$KZ$3000,$C39,10+3*MIN(AA$3,$D$2-1)))))</f>
        <v>5.94</v>
      </c>
      <c r="AB39" s="132" t="n">
        <f aca="false">IF(OR($C39="",$B$2="",$D$2=0),0,IF(AB$3&lt;0,0,N(INDEX('CURVA PREVISION'!$A$1:$KZ$3000,$C39,10+3*MIN(AB$3,$D$2-1)))))</f>
        <v>5.94</v>
      </c>
      <c r="AC39" s="132" t="n">
        <f aca="false">IF(OR($C39="",$B$2="",$D$2=0),0,IF(AC$3&lt;0,0,N(INDEX('CURVA PREVISION'!$A$1:$KZ$3000,$C39,10+3*MIN(AC$3,$D$2-1)))))</f>
        <v>5.94</v>
      </c>
      <c r="AD39" s="132" t="n">
        <f aca="false">IF(OR($C39="",$B$2="",$D$2=0),0,IF(AD$3&lt;0,0,N(INDEX('CURVA PREVISION'!$A$1:$KZ$3000,$C39,10+3*MIN(AD$3,$D$2-1)))))</f>
        <v>5.94</v>
      </c>
      <c r="AE39" s="132" t="n">
        <f aca="false">IF(OR($C39="",$B$2="",$D$2=0),0,IF(AE$3&lt;0,0,N(INDEX('CURVA PREVISION'!$A$1:$KZ$3000,$C39,10+3*MIN(AE$3,$D$2-1)))))</f>
        <v>5.94</v>
      </c>
      <c r="AF39" s="132" t="n">
        <f aca="false">IF(OR($C39="",$B$2="",$D$2=0),0,IF(AF$3&lt;0,0,N(INDEX('CURVA PREVISION'!$A$1:$KZ$3000,$C39,10+3*MIN(AF$3,$D$2-1)))))</f>
        <v>6.15</v>
      </c>
      <c r="AG39" s="132" t="n">
        <f aca="false">IF(OR($C39="",$B$2="",$D$2=0),0,IF(AG$3&lt;0,0,N(INDEX('CURVA PREVISION'!$A$1:$KZ$3000,$C39,10+3*MIN(AG$3,$D$2-1)))))</f>
        <v>7.95</v>
      </c>
      <c r="AH39" s="132" t="n">
        <f aca="false">IF(OR($C39="",$B$2="",$D$2=0),0,IF(AH$3&lt;0,0,N(INDEX('CURVA PREVISION'!$A$1:$KZ$3000,$C39,10+3*MIN(AH$3,$D$2-1)))))</f>
        <v>11.24</v>
      </c>
      <c r="AI39" s="132" t="n">
        <f aca="false">IF(OR($C39="",$B$2="",$D$2=0),0,IF(AI$3&lt;0,0,N(INDEX('CURVA PREVISION'!$A$1:$KZ$3000,$C39,10+3*MIN(AI$3,$D$2-1)))))</f>
        <v>14.95</v>
      </c>
      <c r="AJ39" s="132" t="n">
        <f aca="false">IF(OR($C39="",$B$2="",$D$2=0),0,IF(AJ$3&lt;0,0,N(INDEX('CURVA PREVISION'!$A$1:$KZ$3000,$C39,10+3*MIN(AJ$3,$D$2-1)))))</f>
        <v>15.83</v>
      </c>
      <c r="AK39" s="132" t="n">
        <f aca="false">IF(OR($C39="",$B$2="",$D$2=0),0,IF(AK$3&lt;0,0,N(INDEX('CURVA PREVISION'!$A$1:$KZ$3000,$C39,10+3*MIN(AK$3,$D$2-1)))))</f>
        <v>20.2</v>
      </c>
      <c r="AL39" s="132" t="n">
        <f aca="false">IF(OR($C39="",$B$2="",$D$2=0),0,IF(AL$3&lt;0,0,N(INDEX('CURVA PREVISION'!$A$1:$KZ$3000,$C39,10+3*MIN(AL$3,$D$2-1)))))</f>
        <v>30.48</v>
      </c>
      <c r="AM39" s="132" t="n">
        <f aca="false">IF(OR($C39="",$B$2="",$D$2=0),0,IF(AM$3&lt;0,0,N(INDEX('CURVA PREVISION'!$A$1:$KZ$3000,$C39,10+3*MIN(AM$3,$D$2-1)))))</f>
        <v>46.24</v>
      </c>
      <c r="AN39" s="132" t="n">
        <f aca="false">IF(OR($C39="",$B$2="",$D$2=0),0,IF(AN$3&lt;0,0,N(INDEX('CURVA PREVISION'!$A$1:$KZ$3000,$C39,10+3*MIN(AN$3,$D$2-1)))))</f>
        <v>53.3</v>
      </c>
      <c r="AO39" s="132" t="n">
        <f aca="false">IF(OR($C39="",$B$2="",$D$2=0),0,IF(AO$3&lt;0,0,N(INDEX('CURVA PREVISION'!$A$1:$KZ$3000,$C39,10+3*MIN(AO$3,$D$2-1)))))</f>
        <v>61.92</v>
      </c>
      <c r="AP39" s="132" t="n">
        <f aca="false">IF(OR($C39="",$B$2="",$D$2=0),0,IF(AP$3&lt;0,0,N(INDEX('CURVA PREVISION'!$A$1:$KZ$3000,$C39,10+3*MIN(AP$3,$D$2-1)))))</f>
        <v>79.01</v>
      </c>
      <c r="AQ39" s="132" t="n">
        <f aca="false">IF(OR($C39="",$B$2="",$D$2=0),0,IF(AQ$3&lt;0,0,N(INDEX('CURVA PREVISION'!$A$1:$KZ$3000,$C39,10+3*MIN(AQ$3,$D$2-1)))))</f>
        <v>85.15</v>
      </c>
      <c r="AR39" s="132" t="n">
        <f aca="false">IF(OR($C39="",$B$2="",$D$2=0),0,IF(AR$3&lt;0,0,N(INDEX('CURVA PREVISION'!$A$1:$KZ$3000,$C39,10+3*MIN(AR$3,$D$2-1)))))</f>
        <v>88.03</v>
      </c>
      <c r="AS39" s="132" t="n">
        <f aca="false">IF(OR($C39="",$B$2="",$D$2=0),0,IF(AS$3&lt;0,0,N(INDEX('CURVA PREVISION'!$A$1:$KZ$3000,$C39,10+3*MIN(AS$3,$D$2-1)))))</f>
        <v>91.46</v>
      </c>
      <c r="AT39" s="132" t="n">
        <f aca="false">IF(OR($C39="",$B$2="",$D$2=0),0,IF(AT$3&lt;0,0,N(INDEX('CURVA PREVISION'!$A$1:$KZ$3000,$C39,10+3*MIN(AT$3,$D$2-1)))))</f>
        <v>93.2</v>
      </c>
      <c r="AU39" s="132" t="n">
        <f aca="false">IF(OR($C39="",$B$2="",$D$2=0),0,IF(AU$3&lt;0,0,N(INDEX('CURVA PREVISION'!$A$1:$KZ$3000,$C39,10+3*MIN(AU$3,$D$2-1)))))</f>
        <v>94.77</v>
      </c>
      <c r="AV39" s="132" t="n">
        <f aca="false">IF(OR($C39="",$B$2="",$D$2=0),0,IF(AV$3&lt;0,0,N(INDEX('CURVA PREVISION'!$A$1:$KZ$3000,$C39,10+3*MIN(AV$3,$D$2-1)))))</f>
        <v>96.09</v>
      </c>
      <c r="AW39" s="132" t="n">
        <f aca="false">IF(OR($C39="",$B$2="",$D$2=0),0,IF(AW$3&lt;0,0,N(INDEX('CURVA PREVISION'!$A$1:$KZ$3000,$C39,10+3*MIN(AW$3,$D$2-1)))))</f>
        <v>96.98</v>
      </c>
      <c r="AX39" s="132" t="n">
        <f aca="false">IF(OR($C39="",$B$2="",$D$2=0),0,IF(AX$3&lt;0,0,N(INDEX('CURVA PREVISION'!$A$1:$KZ$3000,$C39,10+3*MIN(AX$3,$D$2-1)))))</f>
        <v>97.86</v>
      </c>
      <c r="AY39" s="132" t="n">
        <f aca="false">IF(OR($C39="",$B$2="",$D$2=0),0,IF(AY$3&lt;0,0,N(INDEX('CURVA PREVISION'!$A$1:$KZ$3000,$C39,10+3*MIN(AY$3,$D$2-1)))))</f>
        <v>98.83</v>
      </c>
      <c r="AZ39" s="132" t="n">
        <f aca="false">IF(OR($C39="",$B$2="",$D$2=0),0,IF(AZ$3&lt;0,0,N(INDEX('CURVA PREVISION'!$A$1:$KZ$3000,$C39,10+3*MIN(AZ$3,$D$2-1)))))</f>
        <v>99.68</v>
      </c>
      <c r="BA39" s="132" t="n">
        <f aca="false">IF(OR($C39="",$B$2="",$D$2=0),0,IF(BA$3&lt;0,0,N(INDEX('CURVA PREVISION'!$A$1:$KZ$3000,$C39,10+3*MIN(BA$3,$D$2-1)))))</f>
        <v>100</v>
      </c>
      <c r="BB39" s="132" t="n">
        <f aca="false">IF(OR($C39="",$B$2="",$D$2=0),0,IF(BB$3&lt;0,0,N(INDEX('CURVA PREVISION'!$A$1:$KZ$3000,$C39,10+3*MIN(BB$3,$D$2-1)))))</f>
        <v>100</v>
      </c>
      <c r="BC39" s="132" t="n">
        <f aca="false">IF(OR($C39="",$B$2="",$D$2=0),0,IF(BC$3&lt;0,0,N(INDEX('CURVA PREVISION'!$A$1:$KZ$3000,$C39,10+3*MIN(BC$3,$D$2-1)))))</f>
        <v>100</v>
      </c>
      <c r="BD39" s="132" t="n">
        <f aca="false">IF(OR($C39="",$B$2="",$D$2=0),0,IF(BD$3&lt;0,0,N(INDEX('CURVA PREVISION'!$A$1:$KZ$3000,$C39,10+3*MIN(BD$3,$D$2-1)))))</f>
        <v>100</v>
      </c>
      <c r="BE39" s="132" t="n">
        <f aca="false">IF(OR($C39="",$B$2="",$D$2=0),0,IF(BE$3&lt;0,0,N(INDEX('CURVA PREVISION'!$A$1:$KZ$3000,$C39,10+3*MIN(BE$3,$D$2-1)))))</f>
        <v>100</v>
      </c>
      <c r="BF39" s="132" t="n">
        <f aca="false">IF(OR($C39="",$B$2="",$D$2=0),0,IF(BF$3&lt;0,0,N(INDEX('CURVA PREVISION'!$A$1:$KZ$3000,$C39,10+3*MIN(BF$3,$D$2-1)))))</f>
        <v>100</v>
      </c>
      <c r="BG39" s="132" t="n">
        <f aca="false">IF(OR($C39="",$B$2="",$D$2=0),0,IF(BG$3&lt;0,0,N(INDEX('CURVA PREVISION'!$A$1:$KZ$3000,$C39,10+3*MIN(BG$3,$D$2-1)))))</f>
        <v>100</v>
      </c>
      <c r="BH39" s="132" t="n">
        <f aca="false">IF(OR($C39="",$B$2="",$D$2=0),0,IF(BH$3&lt;0,0,N(INDEX('CURVA PREVISION'!$A$1:$KZ$3000,$C39,10+3*MIN(BH$3,$D$2-1)))))</f>
        <v>100</v>
      </c>
      <c r="BI39" s="132" t="n">
        <f aca="false">IF(OR($C39="",$B$2="",$D$2=0),0,IF(BI$3&lt;0,0,N(INDEX('CURVA PREVISION'!$A$1:$KZ$3000,$C39,10+3*MIN(BI$3,$D$2-1)))))</f>
        <v>100</v>
      </c>
      <c r="BJ39" s="132" t="n">
        <f aca="false">IF(OR($C39="",$B$2="",$D$2=0),0,IF(BJ$3&lt;0,0,N(INDEX('CURVA PREVISION'!$A$1:$KZ$3000,$C39,10+3*MIN(BJ$3,$D$2-1)))))</f>
        <v>100</v>
      </c>
      <c r="BK39" s="132" t="n">
        <f aca="false">IF(OR($C39="",$B$2="",$D$2=0),0,IF(BK$3&lt;0,0,N(INDEX('CURVA PREVISION'!$A$1:$KZ$3000,$C39,10+3*MIN(BK$3,$D$2-1)))))</f>
        <v>100</v>
      </c>
      <c r="BL39" s="132" t="n">
        <f aca="false">IF(OR($C39="",$B$2="",$D$2=0),0,IF(BL$3&lt;0,0,N(INDEX('CURVA PREVISION'!$A$1:$KZ$3000,$C39,10+3*MIN(BL$3,$D$2-1)))))</f>
        <v>100</v>
      </c>
      <c r="BM39" s="132" t="n">
        <f aca="false">IF(OR($C39="",$B$2="",$D$2=0),0,IF(BM$3&lt;0,0,N(INDEX('CURVA PREVISION'!$A$1:$KZ$3000,$C39,10+3*MIN(BM$3,$D$2-1)))))</f>
        <v>100</v>
      </c>
      <c r="BN39" s="132" t="n">
        <f aca="false">IF(OR($C39="",$B$2="",$D$2=0),0,IF(BN$3&lt;0,0,N(INDEX('CURVA PREVISION'!$A$1:$KZ$3000,$C39,10+3*MIN(BN$3,$D$2-1)))))</f>
        <v>100</v>
      </c>
      <c r="BO39" s="132" t="n">
        <f aca="false">IF(OR($C39="",$B$2="",$D$2=0),0,IF(BO$3&lt;0,0,N(INDEX('CURVA PREVISION'!$A$1:$KZ$3000,$C39,10+3*MIN(BO$3,$D$2-1)))))</f>
        <v>100</v>
      </c>
      <c r="BP39" s="132" t="n">
        <f aca="false">IF(OR($C39="",$B$2="",$D$2=0),0,IF(BP$3&lt;0,0,N(INDEX('CURVA PREVISION'!$A$1:$KZ$3000,$C39,10+3*MIN(BP$3,$D$2-1)))))</f>
        <v>100</v>
      </c>
      <c r="BQ39" s="132" t="n">
        <f aca="false">IF(OR($C39="",$B$2="",$D$2=0),0,IF(BQ$3&lt;0,0,N(INDEX('CURVA PREVISION'!$A$1:$KZ$3000,$C39,10+3*MIN(BQ$3,$D$2-1)))))</f>
        <v>100</v>
      </c>
      <c r="BR39" s="132" t="n">
        <f aca="false">IF(OR($C39="",$B$2="",$D$2=0),0,IF(BR$3&lt;0,0,N(INDEX('CURVA PREVISION'!$A$1:$KZ$3000,$C39,10+3*MIN(BR$3,$D$2-1)))))</f>
        <v>100</v>
      </c>
      <c r="BS39" s="132" t="n">
        <f aca="false">IF(OR($C39="",$B$2="",$D$2=0),0,IF(BS$3&lt;0,0,N(INDEX('CURVA PREVISION'!$A$1:$KZ$3000,$C39,10+3*MIN(BS$3,$D$2-1)))))</f>
        <v>100</v>
      </c>
      <c r="BT39" s="132" t="n">
        <f aca="false">IF(OR($C39="",$B$2="",$D$2=0),0,IF(BT$3&lt;0,0,N(INDEX('CURVA PREVISION'!$A$1:$KZ$3000,$C39,10+3*MIN(BT$3,$D$2-1)))))</f>
        <v>100</v>
      </c>
      <c r="BU39" s="132" t="n">
        <f aca="false">IF(OR($C39="",$B$2="",$D$2=0),0,IF(BU$3&lt;0,0,N(INDEX('CURVA PREVISION'!$A$1:$KZ$3000,$C39,10+3*MIN(BU$3,$D$2-1)))))</f>
        <v>100</v>
      </c>
      <c r="BV39" s="132" t="n">
        <f aca="false">IF(OR($C39="",$B$2="",$D$2=0),0,IF(BV$3&lt;0,0,N(INDEX('CURVA PREVISION'!$A$1:$KZ$3000,$C39,10+3*MIN(BV$3,$D$2-1)))))</f>
        <v>100</v>
      </c>
      <c r="BW39" s="132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JARDINEIRAS E PAISAGISMO</v>
      </c>
      <c r="C40" s="64" t="n">
        <f aca="false">IFERROR(MATCH(A40,'CURVA PREVISION'!$B$1:$B$3000,0),"")</f>
        <v>1040</v>
      </c>
      <c r="D40" s="132" t="n">
        <f aca="false">IF(OR($C40="",$B$2="",$D$2=0),0,IF(D$3&lt;0,0,N(INDEX('CURVA PREVISION'!$A$1:$KZ$3000,$C40,10+3*MIN(D$3,$D$2-1)))))</f>
        <v>0</v>
      </c>
      <c r="E40" s="132" t="n">
        <f aca="false">IF(OR($C40="",$B$2="",$D$2=0),0,IF(E$3&lt;0,0,N(INDEX('CURVA PREVISION'!$A$1:$KZ$3000,$C40,10+3*MIN(E$3,$D$2-1)))))</f>
        <v>0</v>
      </c>
      <c r="F40" s="132" t="n">
        <f aca="false">IF(OR($C40="",$B$2="",$D$2=0),0,IF(F$3&lt;0,0,N(INDEX('CURVA PREVISION'!$A$1:$KZ$3000,$C40,10+3*MIN(F$3,$D$2-1)))))</f>
        <v>0</v>
      </c>
      <c r="G40" s="132" t="n">
        <f aca="false">IF(OR($C40="",$B$2="",$D$2=0),0,IF(G$3&lt;0,0,N(INDEX('CURVA PREVISION'!$A$1:$KZ$3000,$C40,10+3*MIN(G$3,$D$2-1)))))</f>
        <v>0</v>
      </c>
      <c r="H40" s="132" t="n">
        <f aca="false">IF(OR($C40="",$B$2="",$D$2=0),0,IF(H$3&lt;0,0,N(INDEX('CURVA PREVISION'!$A$1:$KZ$3000,$C40,10+3*MIN(H$3,$D$2-1)))))</f>
        <v>0</v>
      </c>
      <c r="I40" s="132" t="n">
        <f aca="false">IF(OR($C40="",$B$2="",$D$2=0),0,IF(I$3&lt;0,0,N(INDEX('CURVA PREVISION'!$A$1:$KZ$3000,$C40,10+3*MIN(I$3,$D$2-1)))))</f>
        <v>0</v>
      </c>
      <c r="J40" s="132" t="n">
        <f aca="false">IF(OR($C40="",$B$2="",$D$2=0),0,IF(J$3&lt;0,0,N(INDEX('CURVA PREVISION'!$A$1:$KZ$3000,$C40,10+3*MIN(J$3,$D$2-1)))))</f>
        <v>0</v>
      </c>
      <c r="K40" s="132" t="n">
        <f aca="false">IF(OR($C40="",$B$2="",$D$2=0),0,IF(K$3&lt;0,0,N(INDEX('CURVA PREVISION'!$A$1:$KZ$3000,$C40,10+3*MIN(K$3,$D$2-1)))))</f>
        <v>0</v>
      </c>
      <c r="L40" s="132" t="n">
        <f aca="false">IF(OR($C40="",$B$2="",$D$2=0),0,IF(L$3&lt;0,0,N(INDEX('CURVA PREVISION'!$A$1:$KZ$3000,$C40,10+3*MIN(L$3,$D$2-1)))))</f>
        <v>0</v>
      </c>
      <c r="M40" s="132" t="n">
        <f aca="false">IF(OR($C40="",$B$2="",$D$2=0),0,IF(M$3&lt;0,0,N(INDEX('CURVA PREVISION'!$A$1:$KZ$3000,$C40,10+3*MIN(M$3,$D$2-1)))))</f>
        <v>0</v>
      </c>
      <c r="N40" s="132" t="n">
        <f aca="false">IF(OR($C40="",$B$2="",$D$2=0),0,IF(N$3&lt;0,0,N(INDEX('CURVA PREVISION'!$A$1:$KZ$3000,$C40,10+3*MIN(N$3,$D$2-1)))))</f>
        <v>0</v>
      </c>
      <c r="O40" s="132" t="n">
        <f aca="false">IF(OR($C40="",$B$2="",$D$2=0),0,IF(O$3&lt;0,0,N(INDEX('CURVA PREVISION'!$A$1:$KZ$3000,$C40,10+3*MIN(O$3,$D$2-1)))))</f>
        <v>0</v>
      </c>
      <c r="P40" s="132" t="n">
        <f aca="false">IF(OR($C40="",$B$2="",$D$2=0),0,IF(P$3&lt;0,0,N(INDEX('CURVA PREVISION'!$A$1:$KZ$3000,$C40,10+3*MIN(P$3,$D$2-1)))))</f>
        <v>0</v>
      </c>
      <c r="Q40" s="132" t="n">
        <f aca="false">IF(OR($C40="",$B$2="",$D$2=0),0,IF(Q$3&lt;0,0,N(INDEX('CURVA PREVISION'!$A$1:$KZ$3000,$C40,10+3*MIN(Q$3,$D$2-1)))))</f>
        <v>0</v>
      </c>
      <c r="R40" s="132" t="n">
        <f aca="false">IF(OR($C40="",$B$2="",$D$2=0),0,IF(R$3&lt;0,0,N(INDEX('CURVA PREVISION'!$A$1:$KZ$3000,$C40,10+3*MIN(R$3,$D$2-1)))))</f>
        <v>2.5</v>
      </c>
      <c r="S40" s="132" t="n">
        <f aca="false">IF(OR($C40="",$B$2="",$D$2=0),0,IF(S$3&lt;0,0,N(INDEX('CURVA PREVISION'!$A$1:$KZ$3000,$C40,10+3*MIN(S$3,$D$2-1)))))</f>
        <v>5.24</v>
      </c>
      <c r="T40" s="132" t="n">
        <f aca="false">IF(OR($C40="",$B$2="",$D$2=0),0,IF(T$3&lt;0,0,N(INDEX('CURVA PREVISION'!$A$1:$KZ$3000,$C40,10+3*MIN(T$3,$D$2-1)))))</f>
        <v>7.74</v>
      </c>
      <c r="U40" s="132" t="n">
        <f aca="false">IF(OR($C40="",$B$2="",$D$2=0),0,IF(U$3&lt;0,0,N(INDEX('CURVA PREVISION'!$A$1:$KZ$3000,$C40,10+3*MIN(U$3,$D$2-1)))))</f>
        <v>10.24</v>
      </c>
      <c r="V40" s="132" t="n">
        <f aca="false">IF(OR($C40="",$B$2="",$D$2=0),0,IF(V$3&lt;0,0,N(INDEX('CURVA PREVISION'!$A$1:$KZ$3000,$C40,10+3*MIN(V$3,$D$2-1)))))</f>
        <v>12.86</v>
      </c>
      <c r="W40" s="132" t="n">
        <f aca="false">IF(OR($C40="",$B$2="",$D$2=0),0,IF(W$3&lt;0,0,N(INDEX('CURVA PREVISION'!$A$1:$KZ$3000,$C40,10+3*MIN(W$3,$D$2-1)))))</f>
        <v>15.73</v>
      </c>
      <c r="X40" s="132" t="n">
        <f aca="false">IF(OR($C40="",$B$2="",$D$2=0),0,IF(X$3&lt;0,0,N(INDEX('CURVA PREVISION'!$A$1:$KZ$3000,$C40,10+3*MIN(X$3,$D$2-1)))))</f>
        <v>18.36</v>
      </c>
      <c r="Y40" s="132" t="n">
        <f aca="false">IF(OR($C40="",$B$2="",$D$2=0),0,IF(Y$3&lt;0,0,N(INDEX('CURVA PREVISION'!$A$1:$KZ$3000,$C40,10+3*MIN(Y$3,$D$2-1)))))</f>
        <v>20.98</v>
      </c>
      <c r="Z40" s="132" t="n">
        <f aca="false">IF(OR($C40="",$B$2="",$D$2=0),0,IF(Z$3&lt;0,0,N(INDEX('CURVA PREVISION'!$A$1:$KZ$3000,$C40,10+3*MIN(Z$3,$D$2-1)))))</f>
        <v>23.6</v>
      </c>
      <c r="AA40" s="132" t="n">
        <f aca="false">IF(OR($C40="",$B$2="",$D$2=0),0,IF(AA$3&lt;0,0,N(INDEX('CURVA PREVISION'!$A$1:$KZ$3000,$C40,10+3*MIN(AA$3,$D$2-1)))))</f>
        <v>23.6</v>
      </c>
      <c r="AB40" s="132" t="n">
        <f aca="false">IF(OR($C40="",$B$2="",$D$2=0),0,IF(AB$3&lt;0,0,N(INDEX('CURVA PREVISION'!$A$1:$KZ$3000,$C40,10+3*MIN(AB$3,$D$2-1)))))</f>
        <v>23.6</v>
      </c>
      <c r="AC40" s="132" t="n">
        <f aca="false">IF(OR($C40="",$B$2="",$D$2=0),0,IF(AC$3&lt;0,0,N(INDEX('CURVA PREVISION'!$A$1:$KZ$3000,$C40,10+3*MIN(AC$3,$D$2-1)))))</f>
        <v>30.75</v>
      </c>
      <c r="AD40" s="132" t="n">
        <f aca="false">IF(OR($C40="",$B$2="",$D$2=0),0,IF(AD$3&lt;0,0,N(INDEX('CURVA PREVISION'!$A$1:$KZ$3000,$C40,10+3*MIN(AD$3,$D$2-1)))))</f>
        <v>38.36</v>
      </c>
      <c r="AE40" s="132" t="n">
        <f aca="false">IF(OR($C40="",$B$2="",$D$2=0),0,IF(AE$3&lt;0,0,N(INDEX('CURVA PREVISION'!$A$1:$KZ$3000,$C40,10+3*MIN(AE$3,$D$2-1)))))</f>
        <v>46.63</v>
      </c>
      <c r="AF40" s="132" t="n">
        <f aca="false">IF(OR($C40="",$B$2="",$D$2=0),0,IF(AF$3&lt;0,0,N(INDEX('CURVA PREVISION'!$A$1:$KZ$3000,$C40,10+3*MIN(AF$3,$D$2-1)))))</f>
        <v>53.17</v>
      </c>
      <c r="AG40" s="132" t="n">
        <f aca="false">IF(OR($C40="",$B$2="",$D$2=0),0,IF(AG$3&lt;0,0,N(INDEX('CURVA PREVISION'!$A$1:$KZ$3000,$C40,10+3*MIN(AG$3,$D$2-1)))))</f>
        <v>54.03</v>
      </c>
      <c r="AH40" s="132" t="n">
        <f aca="false">IF(OR($C40="",$B$2="",$D$2=0),0,IF(AH$3&lt;0,0,N(INDEX('CURVA PREVISION'!$A$1:$KZ$3000,$C40,10+3*MIN(AH$3,$D$2-1)))))</f>
        <v>54.95</v>
      </c>
      <c r="AI40" s="132" t="n">
        <f aca="false">IF(OR($C40="",$B$2="",$D$2=0),0,IF(AI$3&lt;0,0,N(INDEX('CURVA PREVISION'!$A$1:$KZ$3000,$C40,10+3*MIN(AI$3,$D$2-1)))))</f>
        <v>56.19</v>
      </c>
      <c r="AJ40" s="132" t="n">
        <f aca="false">IF(OR($C40="",$B$2="",$D$2=0),0,IF(AJ$3&lt;0,0,N(INDEX('CURVA PREVISION'!$A$1:$KZ$3000,$C40,10+3*MIN(AJ$3,$D$2-1)))))</f>
        <v>58.71</v>
      </c>
      <c r="AK40" s="132" t="n">
        <f aca="false">IF(OR($C40="",$B$2="",$D$2=0),0,IF(AK$3&lt;0,0,N(INDEX('CURVA PREVISION'!$A$1:$KZ$3000,$C40,10+3*MIN(AK$3,$D$2-1)))))</f>
        <v>60.98</v>
      </c>
      <c r="AL40" s="132" t="n">
        <f aca="false">IF(OR($C40="",$B$2="",$D$2=0),0,IF(AL$3&lt;0,0,N(INDEX('CURVA PREVISION'!$A$1:$KZ$3000,$C40,10+3*MIN(AL$3,$D$2-1)))))</f>
        <v>62.08</v>
      </c>
      <c r="AM40" s="132" t="n">
        <f aca="false">IF(OR($C40="",$B$2="",$D$2=0),0,IF(AM$3&lt;0,0,N(INDEX('CURVA PREVISION'!$A$1:$KZ$3000,$C40,10+3*MIN(AM$3,$D$2-1)))))</f>
        <v>64.54</v>
      </c>
      <c r="AN40" s="132" t="n">
        <f aca="false">IF(OR($C40="",$B$2="",$D$2=0),0,IF(AN$3&lt;0,0,N(INDEX('CURVA PREVISION'!$A$1:$KZ$3000,$C40,10+3*MIN(AN$3,$D$2-1)))))</f>
        <v>67.81</v>
      </c>
      <c r="AO40" s="132" t="n">
        <f aca="false">IF(OR($C40="",$B$2="",$D$2=0),0,IF(AO$3&lt;0,0,N(INDEX('CURVA PREVISION'!$A$1:$KZ$3000,$C40,10+3*MIN(AO$3,$D$2-1)))))</f>
        <v>71.21</v>
      </c>
      <c r="AP40" s="132" t="n">
        <f aca="false">IF(OR($C40="",$B$2="",$D$2=0),0,IF(AP$3&lt;0,0,N(INDEX('CURVA PREVISION'!$A$1:$KZ$3000,$C40,10+3*MIN(AP$3,$D$2-1)))))</f>
        <v>74.55</v>
      </c>
      <c r="AQ40" s="132" t="n">
        <f aca="false">IF(OR($C40="",$B$2="",$D$2=0),0,IF(AQ$3&lt;0,0,N(INDEX('CURVA PREVISION'!$A$1:$KZ$3000,$C40,10+3*MIN(AQ$3,$D$2-1)))))</f>
        <v>76.72</v>
      </c>
      <c r="AR40" s="132" t="n">
        <f aca="false">IF(OR($C40="",$B$2="",$D$2=0),0,IF(AR$3&lt;0,0,N(INDEX('CURVA PREVISION'!$A$1:$KZ$3000,$C40,10+3*MIN(AR$3,$D$2-1)))))</f>
        <v>80.56</v>
      </c>
      <c r="AS40" s="132" t="n">
        <f aca="false">IF(OR($C40="",$B$2="",$D$2=0),0,IF(AS$3&lt;0,0,N(INDEX('CURVA PREVISION'!$A$1:$KZ$3000,$C40,10+3*MIN(AS$3,$D$2-1)))))</f>
        <v>85.28</v>
      </c>
      <c r="AT40" s="132" t="n">
        <f aca="false">IF(OR($C40="",$B$2="",$D$2=0),0,IF(AT$3&lt;0,0,N(INDEX('CURVA PREVISION'!$A$1:$KZ$3000,$C40,10+3*MIN(AT$3,$D$2-1)))))</f>
        <v>87.21</v>
      </c>
      <c r="AU40" s="132" t="n">
        <f aca="false">IF(OR($C40="",$B$2="",$D$2=0),0,IF(AU$3&lt;0,0,N(INDEX('CURVA PREVISION'!$A$1:$KZ$3000,$C40,10+3*MIN(AU$3,$D$2-1)))))</f>
        <v>89.63</v>
      </c>
      <c r="AV40" s="132" t="n">
        <f aca="false">IF(OR($C40="",$B$2="",$D$2=0),0,IF(AV$3&lt;0,0,N(INDEX('CURVA PREVISION'!$A$1:$KZ$3000,$C40,10+3*MIN(AV$3,$D$2-1)))))</f>
        <v>92.04</v>
      </c>
      <c r="AW40" s="132" t="n">
        <f aca="false">IF(OR($C40="",$B$2="",$D$2=0),0,IF(AW$3&lt;0,0,N(INDEX('CURVA PREVISION'!$A$1:$KZ$3000,$C40,10+3*MIN(AW$3,$D$2-1)))))</f>
        <v>94.13</v>
      </c>
      <c r="AX40" s="132" t="n">
        <f aca="false">IF(OR($C40="",$B$2="",$D$2=0),0,IF(AX$3&lt;0,0,N(INDEX('CURVA PREVISION'!$A$1:$KZ$3000,$C40,10+3*MIN(AX$3,$D$2-1)))))</f>
        <v>96.7</v>
      </c>
      <c r="AY40" s="132" t="n">
        <f aca="false">IF(OR($C40="",$B$2="",$D$2=0),0,IF(AY$3&lt;0,0,N(INDEX('CURVA PREVISION'!$A$1:$KZ$3000,$C40,10+3*MIN(AY$3,$D$2-1)))))</f>
        <v>99.88</v>
      </c>
      <c r="AZ40" s="132" t="n">
        <f aca="false">IF(OR($C40="",$B$2="",$D$2=0),0,IF(AZ$3&lt;0,0,N(INDEX('CURVA PREVISION'!$A$1:$KZ$3000,$C40,10+3*MIN(AZ$3,$D$2-1)))))</f>
        <v>100</v>
      </c>
      <c r="BA40" s="132" t="n">
        <f aca="false">IF(OR($C40="",$B$2="",$D$2=0),0,IF(BA$3&lt;0,0,N(INDEX('CURVA PREVISION'!$A$1:$KZ$3000,$C40,10+3*MIN(BA$3,$D$2-1)))))</f>
        <v>100</v>
      </c>
      <c r="BB40" s="132" t="n">
        <f aca="false">IF(OR($C40="",$B$2="",$D$2=0),0,IF(BB$3&lt;0,0,N(INDEX('CURVA PREVISION'!$A$1:$KZ$3000,$C40,10+3*MIN(BB$3,$D$2-1)))))</f>
        <v>100</v>
      </c>
      <c r="BC40" s="132" t="n">
        <f aca="false">IF(OR($C40="",$B$2="",$D$2=0),0,IF(BC$3&lt;0,0,N(INDEX('CURVA PREVISION'!$A$1:$KZ$3000,$C40,10+3*MIN(BC$3,$D$2-1)))))</f>
        <v>100</v>
      </c>
      <c r="BD40" s="132" t="n">
        <f aca="false">IF(OR($C40="",$B$2="",$D$2=0),0,IF(BD$3&lt;0,0,N(INDEX('CURVA PREVISION'!$A$1:$KZ$3000,$C40,10+3*MIN(BD$3,$D$2-1)))))</f>
        <v>100</v>
      </c>
      <c r="BE40" s="132" t="n">
        <f aca="false">IF(OR($C40="",$B$2="",$D$2=0),0,IF(BE$3&lt;0,0,N(INDEX('CURVA PREVISION'!$A$1:$KZ$3000,$C40,10+3*MIN(BE$3,$D$2-1)))))</f>
        <v>100</v>
      </c>
      <c r="BF40" s="132" t="n">
        <f aca="false">IF(OR($C40="",$B$2="",$D$2=0),0,IF(BF$3&lt;0,0,N(INDEX('CURVA PREVISION'!$A$1:$KZ$3000,$C40,10+3*MIN(BF$3,$D$2-1)))))</f>
        <v>100</v>
      </c>
      <c r="BG40" s="132" t="n">
        <f aca="false">IF(OR($C40="",$B$2="",$D$2=0),0,IF(BG$3&lt;0,0,N(INDEX('CURVA PREVISION'!$A$1:$KZ$3000,$C40,10+3*MIN(BG$3,$D$2-1)))))</f>
        <v>100</v>
      </c>
      <c r="BH40" s="132" t="n">
        <f aca="false">IF(OR($C40="",$B$2="",$D$2=0),0,IF(BH$3&lt;0,0,N(INDEX('CURVA PREVISION'!$A$1:$KZ$3000,$C40,10+3*MIN(BH$3,$D$2-1)))))</f>
        <v>100</v>
      </c>
      <c r="BI40" s="132" t="n">
        <f aca="false">IF(OR($C40="",$B$2="",$D$2=0),0,IF(BI$3&lt;0,0,N(INDEX('CURVA PREVISION'!$A$1:$KZ$3000,$C40,10+3*MIN(BI$3,$D$2-1)))))</f>
        <v>100</v>
      </c>
      <c r="BJ40" s="132" t="n">
        <f aca="false">IF(OR($C40="",$B$2="",$D$2=0),0,IF(BJ$3&lt;0,0,N(INDEX('CURVA PREVISION'!$A$1:$KZ$3000,$C40,10+3*MIN(BJ$3,$D$2-1)))))</f>
        <v>100</v>
      </c>
      <c r="BK40" s="132" t="n">
        <f aca="false">IF(OR($C40="",$B$2="",$D$2=0),0,IF(BK$3&lt;0,0,N(INDEX('CURVA PREVISION'!$A$1:$KZ$3000,$C40,10+3*MIN(BK$3,$D$2-1)))))</f>
        <v>100</v>
      </c>
      <c r="BL40" s="132" t="n">
        <f aca="false">IF(OR($C40="",$B$2="",$D$2=0),0,IF(BL$3&lt;0,0,N(INDEX('CURVA PREVISION'!$A$1:$KZ$3000,$C40,10+3*MIN(BL$3,$D$2-1)))))</f>
        <v>100</v>
      </c>
      <c r="BM40" s="132" t="n">
        <f aca="false">IF(OR($C40="",$B$2="",$D$2=0),0,IF(BM$3&lt;0,0,N(INDEX('CURVA PREVISION'!$A$1:$KZ$3000,$C40,10+3*MIN(BM$3,$D$2-1)))))</f>
        <v>100</v>
      </c>
      <c r="BN40" s="132" t="n">
        <f aca="false">IF(OR($C40="",$B$2="",$D$2=0),0,IF(BN$3&lt;0,0,N(INDEX('CURVA PREVISION'!$A$1:$KZ$3000,$C40,10+3*MIN(BN$3,$D$2-1)))))</f>
        <v>100</v>
      </c>
      <c r="BO40" s="132" t="n">
        <f aca="false">IF(OR($C40="",$B$2="",$D$2=0),0,IF(BO$3&lt;0,0,N(INDEX('CURVA PREVISION'!$A$1:$KZ$3000,$C40,10+3*MIN(BO$3,$D$2-1)))))</f>
        <v>100</v>
      </c>
      <c r="BP40" s="132" t="n">
        <f aca="false">IF(OR($C40="",$B$2="",$D$2=0),0,IF(BP$3&lt;0,0,N(INDEX('CURVA PREVISION'!$A$1:$KZ$3000,$C40,10+3*MIN(BP$3,$D$2-1)))))</f>
        <v>100</v>
      </c>
      <c r="BQ40" s="132" t="n">
        <f aca="false">IF(OR($C40="",$B$2="",$D$2=0),0,IF(BQ$3&lt;0,0,N(INDEX('CURVA PREVISION'!$A$1:$KZ$3000,$C40,10+3*MIN(BQ$3,$D$2-1)))))</f>
        <v>100</v>
      </c>
      <c r="BR40" s="132" t="n">
        <f aca="false">IF(OR($C40="",$B$2="",$D$2=0),0,IF(BR$3&lt;0,0,N(INDEX('CURVA PREVISION'!$A$1:$KZ$3000,$C40,10+3*MIN(BR$3,$D$2-1)))))</f>
        <v>100</v>
      </c>
      <c r="BS40" s="132" t="n">
        <f aca="false">IF(OR($C40="",$B$2="",$D$2=0),0,IF(BS$3&lt;0,0,N(INDEX('CURVA PREVISION'!$A$1:$KZ$3000,$C40,10+3*MIN(BS$3,$D$2-1)))))</f>
        <v>100</v>
      </c>
      <c r="BT40" s="132" t="n">
        <f aca="false">IF(OR($C40="",$B$2="",$D$2=0),0,IF(BT$3&lt;0,0,N(INDEX('CURVA PREVISION'!$A$1:$KZ$3000,$C40,10+3*MIN(BT$3,$D$2-1)))))</f>
        <v>100</v>
      </c>
      <c r="BU40" s="132" t="n">
        <f aca="false">IF(OR($C40="",$B$2="",$D$2=0),0,IF(BU$3&lt;0,0,N(INDEX('CURVA PREVISION'!$A$1:$KZ$3000,$C40,10+3*MIN(BU$3,$D$2-1)))))</f>
        <v>100</v>
      </c>
      <c r="BV40" s="132" t="n">
        <f aca="false">IF(OR($C40="",$B$2="",$D$2=0),0,IF(BV$3&lt;0,0,N(INDEX('CURVA PREVISION'!$A$1:$KZ$3000,$C40,10+3*MIN(BV$3,$D$2-1)))))</f>
        <v>100</v>
      </c>
      <c r="BW40" s="132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1046</v>
      </c>
      <c r="D41" s="132" t="n">
        <f aca="false">IF(OR($C41="",$B$2="",$D$2=0),0,IF(D$3&lt;0,0,N(INDEX('CURVA PREVISION'!$A$1:$KZ$3000,$C41,10+3*MIN(D$3,$D$2-1)))))</f>
        <v>0</v>
      </c>
      <c r="E41" s="132" t="n">
        <f aca="false">IF(OR($C41="",$B$2="",$D$2=0),0,IF(E$3&lt;0,0,N(INDEX('CURVA PREVISION'!$A$1:$KZ$3000,$C41,10+3*MIN(E$3,$D$2-1)))))</f>
        <v>0</v>
      </c>
      <c r="F41" s="132" t="n">
        <f aca="false">IF(OR($C41="",$B$2="",$D$2=0),0,IF(F$3&lt;0,0,N(INDEX('CURVA PREVISION'!$A$1:$KZ$3000,$C41,10+3*MIN(F$3,$D$2-1)))))</f>
        <v>0</v>
      </c>
      <c r="G41" s="132" t="n">
        <f aca="false">IF(OR($C41="",$B$2="",$D$2=0),0,IF(G$3&lt;0,0,N(INDEX('CURVA PREVISION'!$A$1:$KZ$3000,$C41,10+3*MIN(G$3,$D$2-1)))))</f>
        <v>0</v>
      </c>
      <c r="H41" s="132" t="n">
        <f aca="false">IF(OR($C41="",$B$2="",$D$2=0),0,IF(H$3&lt;0,0,N(INDEX('CURVA PREVISION'!$A$1:$KZ$3000,$C41,10+3*MIN(H$3,$D$2-1)))))</f>
        <v>0</v>
      </c>
      <c r="I41" s="132" t="n">
        <f aca="false">IF(OR($C41="",$B$2="",$D$2=0),0,IF(I$3&lt;0,0,N(INDEX('CURVA PREVISION'!$A$1:$KZ$3000,$C41,10+3*MIN(I$3,$D$2-1)))))</f>
        <v>0</v>
      </c>
      <c r="J41" s="132" t="n">
        <f aca="false">IF(OR($C41="",$B$2="",$D$2=0),0,IF(J$3&lt;0,0,N(INDEX('CURVA PREVISION'!$A$1:$KZ$3000,$C41,10+3*MIN(J$3,$D$2-1)))))</f>
        <v>0</v>
      </c>
      <c r="K41" s="132" t="n">
        <f aca="false">IF(OR($C41="",$B$2="",$D$2=0),0,IF(K$3&lt;0,0,N(INDEX('CURVA PREVISION'!$A$1:$KZ$3000,$C41,10+3*MIN(K$3,$D$2-1)))))</f>
        <v>0</v>
      </c>
      <c r="L41" s="132" t="n">
        <f aca="false">IF(OR($C41="",$B$2="",$D$2=0),0,IF(L$3&lt;0,0,N(INDEX('CURVA PREVISION'!$A$1:$KZ$3000,$C41,10+3*MIN(L$3,$D$2-1)))))</f>
        <v>0</v>
      </c>
      <c r="M41" s="132" t="n">
        <f aca="false">IF(OR($C41="",$B$2="",$D$2=0),0,IF(M$3&lt;0,0,N(INDEX('CURVA PREVISION'!$A$1:$KZ$3000,$C41,10+3*MIN(M$3,$D$2-1)))))</f>
        <v>0</v>
      </c>
      <c r="N41" s="132" t="n">
        <f aca="false">IF(OR($C41="",$B$2="",$D$2=0),0,IF(N$3&lt;0,0,N(INDEX('CURVA PREVISION'!$A$1:$KZ$3000,$C41,10+3*MIN(N$3,$D$2-1)))))</f>
        <v>0</v>
      </c>
      <c r="O41" s="132" t="n">
        <f aca="false">IF(OR($C41="",$B$2="",$D$2=0),0,IF(O$3&lt;0,0,N(INDEX('CURVA PREVISION'!$A$1:$KZ$3000,$C41,10+3*MIN(O$3,$D$2-1)))))</f>
        <v>0</v>
      </c>
      <c r="P41" s="132" t="n">
        <f aca="false">IF(OR($C41="",$B$2="",$D$2=0),0,IF(P$3&lt;0,0,N(INDEX('CURVA PREVISION'!$A$1:$KZ$3000,$C41,10+3*MIN(P$3,$D$2-1)))))</f>
        <v>0</v>
      </c>
      <c r="Q41" s="132" t="n">
        <f aca="false">IF(OR($C41="",$B$2="",$D$2=0),0,IF(Q$3&lt;0,0,N(INDEX('CURVA PREVISION'!$A$1:$KZ$3000,$C41,10+3*MIN(Q$3,$D$2-1)))))</f>
        <v>0</v>
      </c>
      <c r="R41" s="132" t="n">
        <f aca="false">IF(OR($C41="",$B$2="",$D$2=0),0,IF(R$3&lt;0,0,N(INDEX('CURVA PREVISION'!$A$1:$KZ$3000,$C41,10+3*MIN(R$3,$D$2-1)))))</f>
        <v>0</v>
      </c>
      <c r="S41" s="132" t="n">
        <f aca="false">IF(OR($C41="",$B$2="",$D$2=0),0,IF(S$3&lt;0,0,N(INDEX('CURVA PREVISION'!$A$1:$KZ$3000,$C41,10+3*MIN(S$3,$D$2-1)))))</f>
        <v>0</v>
      </c>
      <c r="T41" s="132" t="n">
        <f aca="false">IF(OR($C41="",$B$2="",$D$2=0),0,IF(T$3&lt;0,0,N(INDEX('CURVA PREVISION'!$A$1:$KZ$3000,$C41,10+3*MIN(T$3,$D$2-1)))))</f>
        <v>0</v>
      </c>
      <c r="U41" s="132" t="n">
        <f aca="false">IF(OR($C41="",$B$2="",$D$2=0),0,IF(U$3&lt;0,0,N(INDEX('CURVA PREVISION'!$A$1:$KZ$3000,$C41,10+3*MIN(U$3,$D$2-1)))))</f>
        <v>0</v>
      </c>
      <c r="V41" s="132" t="n">
        <f aca="false">IF(OR($C41="",$B$2="",$D$2=0),0,IF(V$3&lt;0,0,N(INDEX('CURVA PREVISION'!$A$1:$KZ$3000,$C41,10+3*MIN(V$3,$D$2-1)))))</f>
        <v>0</v>
      </c>
      <c r="W41" s="132" t="n">
        <f aca="false">IF(OR($C41="",$B$2="",$D$2=0),0,IF(W$3&lt;0,0,N(INDEX('CURVA PREVISION'!$A$1:$KZ$3000,$C41,10+3*MIN(W$3,$D$2-1)))))</f>
        <v>0</v>
      </c>
      <c r="X41" s="132" t="n">
        <f aca="false">IF(OR($C41="",$B$2="",$D$2=0),0,IF(X$3&lt;0,0,N(INDEX('CURVA PREVISION'!$A$1:$KZ$3000,$C41,10+3*MIN(X$3,$D$2-1)))))</f>
        <v>0</v>
      </c>
      <c r="Y41" s="132" t="n">
        <f aca="false">IF(OR($C41="",$B$2="",$D$2=0),0,IF(Y$3&lt;0,0,N(INDEX('CURVA PREVISION'!$A$1:$KZ$3000,$C41,10+3*MIN(Y$3,$D$2-1)))))</f>
        <v>0</v>
      </c>
      <c r="Z41" s="132" t="n">
        <f aca="false">IF(OR($C41="",$B$2="",$D$2=0),0,IF(Z$3&lt;0,0,N(INDEX('CURVA PREVISION'!$A$1:$KZ$3000,$C41,10+3*MIN(Z$3,$D$2-1)))))</f>
        <v>0</v>
      </c>
      <c r="AA41" s="132" t="n">
        <f aca="false">IF(OR($C41="",$B$2="",$D$2=0),0,IF(AA$3&lt;0,0,N(INDEX('CURVA PREVISION'!$A$1:$KZ$3000,$C41,10+3*MIN(AA$3,$D$2-1)))))</f>
        <v>0</v>
      </c>
      <c r="AB41" s="132" t="n">
        <f aca="false">IF(OR($C41="",$B$2="",$D$2=0),0,IF(AB$3&lt;0,0,N(INDEX('CURVA PREVISION'!$A$1:$KZ$3000,$C41,10+3*MIN(AB$3,$D$2-1)))))</f>
        <v>0</v>
      </c>
      <c r="AC41" s="132" t="n">
        <f aca="false">IF(OR($C41="",$B$2="",$D$2=0),0,IF(AC$3&lt;0,0,N(INDEX('CURVA PREVISION'!$A$1:$KZ$3000,$C41,10+3*MIN(AC$3,$D$2-1)))))</f>
        <v>0</v>
      </c>
      <c r="AD41" s="132" t="n">
        <f aca="false">IF(OR($C41="",$B$2="",$D$2=0),0,IF(AD$3&lt;0,0,N(INDEX('CURVA PREVISION'!$A$1:$KZ$3000,$C41,10+3*MIN(AD$3,$D$2-1)))))</f>
        <v>0</v>
      </c>
      <c r="AE41" s="132" t="n">
        <f aca="false">IF(OR($C41="",$B$2="",$D$2=0),0,IF(AE$3&lt;0,0,N(INDEX('CURVA PREVISION'!$A$1:$KZ$3000,$C41,10+3*MIN(AE$3,$D$2-1)))))</f>
        <v>0.45</v>
      </c>
      <c r="AF41" s="132" t="n">
        <f aca="false">IF(OR($C41="",$B$2="",$D$2=0),0,IF(AF$3&lt;0,0,N(INDEX('CURVA PREVISION'!$A$1:$KZ$3000,$C41,10+3*MIN(AF$3,$D$2-1)))))</f>
        <v>1.85</v>
      </c>
      <c r="AG41" s="132" t="n">
        <f aca="false">IF(OR($C41="",$B$2="",$D$2=0),0,IF(AG$3&lt;0,0,N(INDEX('CURVA PREVISION'!$A$1:$KZ$3000,$C41,10+3*MIN(AG$3,$D$2-1)))))</f>
        <v>1.85</v>
      </c>
      <c r="AH41" s="132" t="n">
        <f aca="false">IF(OR($C41="",$B$2="",$D$2=0),0,IF(AH$3&lt;0,0,N(INDEX('CURVA PREVISION'!$A$1:$KZ$3000,$C41,10+3*MIN(AH$3,$D$2-1)))))</f>
        <v>2.71</v>
      </c>
      <c r="AI41" s="132" t="n">
        <f aca="false">IF(OR($C41="",$B$2="",$D$2=0),0,IF(AI$3&lt;0,0,N(INDEX('CURVA PREVISION'!$A$1:$KZ$3000,$C41,10+3*MIN(AI$3,$D$2-1)))))</f>
        <v>3.7</v>
      </c>
      <c r="AJ41" s="132" t="n">
        <f aca="false">IF(OR($C41="",$B$2="",$D$2=0),0,IF(AJ$3&lt;0,0,N(INDEX('CURVA PREVISION'!$A$1:$KZ$3000,$C41,10+3*MIN(AJ$3,$D$2-1)))))</f>
        <v>3.7</v>
      </c>
      <c r="AK41" s="132" t="n">
        <f aca="false">IF(OR($C41="",$B$2="",$D$2=0),0,IF(AK$3&lt;0,0,N(INDEX('CURVA PREVISION'!$A$1:$KZ$3000,$C41,10+3*MIN(AK$3,$D$2-1)))))</f>
        <v>4.4</v>
      </c>
      <c r="AL41" s="132" t="n">
        <f aca="false">IF(OR($C41="",$B$2="",$D$2=0),0,IF(AL$3&lt;0,0,N(INDEX('CURVA PREVISION'!$A$1:$KZ$3000,$C41,10+3*MIN(AL$3,$D$2-1)))))</f>
        <v>5.56</v>
      </c>
      <c r="AM41" s="132" t="n">
        <f aca="false">IF(OR($C41="",$B$2="",$D$2=0),0,IF(AM$3&lt;0,0,N(INDEX('CURVA PREVISION'!$A$1:$KZ$3000,$C41,10+3*MIN(AM$3,$D$2-1)))))</f>
        <v>7.05</v>
      </c>
      <c r="AN41" s="132" t="n">
        <f aca="false">IF(OR($C41="",$B$2="",$D$2=0),0,IF(AN$3&lt;0,0,N(INDEX('CURVA PREVISION'!$A$1:$KZ$3000,$C41,10+3*MIN(AN$3,$D$2-1)))))</f>
        <v>9.25</v>
      </c>
      <c r="AO41" s="132" t="n">
        <f aca="false">IF(OR($C41="",$B$2="",$D$2=0),0,IF(AO$3&lt;0,0,N(INDEX('CURVA PREVISION'!$A$1:$KZ$3000,$C41,10+3*MIN(AO$3,$D$2-1)))))</f>
        <v>14.81</v>
      </c>
      <c r="AP41" s="132" t="n">
        <f aca="false">IF(OR($C41="",$B$2="",$D$2=0),0,IF(AP$3&lt;0,0,N(INDEX('CURVA PREVISION'!$A$1:$KZ$3000,$C41,10+3*MIN(AP$3,$D$2-1)))))</f>
        <v>19.27</v>
      </c>
      <c r="AQ41" s="132" t="n">
        <f aca="false">IF(OR($C41="",$B$2="",$D$2=0),0,IF(AQ$3&lt;0,0,N(INDEX('CURVA PREVISION'!$A$1:$KZ$3000,$C41,10+3*MIN(AQ$3,$D$2-1)))))</f>
        <v>34.69</v>
      </c>
      <c r="AR41" s="132" t="n">
        <f aca="false">IF(OR($C41="",$B$2="",$D$2=0),0,IF(AR$3&lt;0,0,N(INDEX('CURVA PREVISION'!$A$1:$KZ$3000,$C41,10+3*MIN(AR$3,$D$2-1)))))</f>
        <v>50.46</v>
      </c>
      <c r="AS41" s="132" t="n">
        <f aca="false">IF(OR($C41="",$B$2="",$D$2=0),0,IF(AS$3&lt;0,0,N(INDEX('CURVA PREVISION'!$A$1:$KZ$3000,$C41,10+3*MIN(AS$3,$D$2-1)))))</f>
        <v>69.07</v>
      </c>
      <c r="AT41" s="132" t="n">
        <f aca="false">IF(OR($C41="",$B$2="",$D$2=0),0,IF(AT$3&lt;0,0,N(INDEX('CURVA PREVISION'!$A$1:$KZ$3000,$C41,10+3*MIN(AT$3,$D$2-1)))))</f>
        <v>74.08</v>
      </c>
      <c r="AU41" s="132" t="n">
        <f aca="false">IF(OR($C41="",$B$2="",$D$2=0),0,IF(AU$3&lt;0,0,N(INDEX('CURVA PREVISION'!$A$1:$KZ$3000,$C41,10+3*MIN(AU$3,$D$2-1)))))</f>
        <v>78.55</v>
      </c>
      <c r="AV41" s="132" t="n">
        <f aca="false">IF(OR($C41="",$B$2="",$D$2=0),0,IF(AV$3&lt;0,0,N(INDEX('CURVA PREVISION'!$A$1:$KZ$3000,$C41,10+3*MIN(AV$3,$D$2-1)))))</f>
        <v>84.14</v>
      </c>
      <c r="AW41" s="132" t="n">
        <f aca="false">IF(OR($C41="",$B$2="",$D$2=0),0,IF(AW$3&lt;0,0,N(INDEX('CURVA PREVISION'!$A$1:$KZ$3000,$C41,10+3*MIN(AW$3,$D$2-1)))))</f>
        <v>87.69</v>
      </c>
      <c r="AX41" s="132" t="n">
        <f aca="false">IF(OR($C41="",$B$2="",$D$2=0),0,IF(AX$3&lt;0,0,N(INDEX('CURVA PREVISION'!$A$1:$KZ$3000,$C41,10+3*MIN(AX$3,$D$2-1)))))</f>
        <v>90.92</v>
      </c>
      <c r="AY41" s="132" t="n">
        <f aca="false">IF(OR($C41="",$B$2="",$D$2=0),0,IF(AY$3&lt;0,0,N(INDEX('CURVA PREVISION'!$A$1:$KZ$3000,$C41,10+3*MIN(AY$3,$D$2-1)))))</f>
        <v>93.84</v>
      </c>
      <c r="AZ41" s="132" t="n">
        <f aca="false">IF(OR($C41="",$B$2="",$D$2=0),0,IF(AZ$3&lt;0,0,N(INDEX('CURVA PREVISION'!$A$1:$KZ$3000,$C41,10+3*MIN(AZ$3,$D$2-1)))))</f>
        <v>96.64</v>
      </c>
      <c r="BA41" s="132" t="n">
        <f aca="false">IF(OR($C41="",$B$2="",$D$2=0),0,IF(BA$3&lt;0,0,N(INDEX('CURVA PREVISION'!$A$1:$KZ$3000,$C41,10+3*MIN(BA$3,$D$2-1)))))</f>
        <v>98.83</v>
      </c>
      <c r="BB41" s="132" t="n">
        <f aca="false">IF(OR($C41="",$B$2="",$D$2=0),0,IF(BB$3&lt;0,0,N(INDEX('CURVA PREVISION'!$A$1:$KZ$3000,$C41,10+3*MIN(BB$3,$D$2-1)))))</f>
        <v>100</v>
      </c>
      <c r="BC41" s="132" t="n">
        <f aca="false">IF(OR($C41="",$B$2="",$D$2=0),0,IF(BC$3&lt;0,0,N(INDEX('CURVA PREVISION'!$A$1:$KZ$3000,$C41,10+3*MIN(BC$3,$D$2-1)))))</f>
        <v>100</v>
      </c>
      <c r="BD41" s="132" t="n">
        <f aca="false">IF(OR($C41="",$B$2="",$D$2=0),0,IF(BD$3&lt;0,0,N(INDEX('CURVA PREVISION'!$A$1:$KZ$3000,$C41,10+3*MIN(BD$3,$D$2-1)))))</f>
        <v>100</v>
      </c>
      <c r="BE41" s="132" t="n">
        <f aca="false">IF(OR($C41="",$B$2="",$D$2=0),0,IF(BE$3&lt;0,0,N(INDEX('CURVA PREVISION'!$A$1:$KZ$3000,$C41,10+3*MIN(BE$3,$D$2-1)))))</f>
        <v>100</v>
      </c>
      <c r="BF41" s="132" t="n">
        <f aca="false">IF(OR($C41="",$B$2="",$D$2=0),0,IF(BF$3&lt;0,0,N(INDEX('CURVA PREVISION'!$A$1:$KZ$3000,$C41,10+3*MIN(BF$3,$D$2-1)))))</f>
        <v>100</v>
      </c>
      <c r="BG41" s="132" t="n">
        <f aca="false">IF(OR($C41="",$B$2="",$D$2=0),0,IF(BG$3&lt;0,0,N(INDEX('CURVA PREVISION'!$A$1:$KZ$3000,$C41,10+3*MIN(BG$3,$D$2-1)))))</f>
        <v>100</v>
      </c>
      <c r="BH41" s="132" t="n">
        <f aca="false">IF(OR($C41="",$B$2="",$D$2=0),0,IF(BH$3&lt;0,0,N(INDEX('CURVA PREVISION'!$A$1:$KZ$3000,$C41,10+3*MIN(BH$3,$D$2-1)))))</f>
        <v>100</v>
      </c>
      <c r="BI41" s="132" t="n">
        <f aca="false">IF(OR($C41="",$B$2="",$D$2=0),0,IF(BI$3&lt;0,0,N(INDEX('CURVA PREVISION'!$A$1:$KZ$3000,$C41,10+3*MIN(BI$3,$D$2-1)))))</f>
        <v>100</v>
      </c>
      <c r="BJ41" s="132" t="n">
        <f aca="false">IF(OR($C41="",$B$2="",$D$2=0),0,IF(BJ$3&lt;0,0,N(INDEX('CURVA PREVISION'!$A$1:$KZ$3000,$C41,10+3*MIN(BJ$3,$D$2-1)))))</f>
        <v>100</v>
      </c>
      <c r="BK41" s="132" t="n">
        <f aca="false">IF(OR($C41="",$B$2="",$D$2=0),0,IF(BK$3&lt;0,0,N(INDEX('CURVA PREVISION'!$A$1:$KZ$3000,$C41,10+3*MIN(BK$3,$D$2-1)))))</f>
        <v>100</v>
      </c>
      <c r="BL41" s="132" t="n">
        <f aca="false">IF(OR($C41="",$B$2="",$D$2=0),0,IF(BL$3&lt;0,0,N(INDEX('CURVA PREVISION'!$A$1:$KZ$3000,$C41,10+3*MIN(BL$3,$D$2-1)))))</f>
        <v>100</v>
      </c>
      <c r="BM41" s="132" t="n">
        <f aca="false">IF(OR($C41="",$B$2="",$D$2=0),0,IF(BM$3&lt;0,0,N(INDEX('CURVA PREVISION'!$A$1:$KZ$3000,$C41,10+3*MIN(BM$3,$D$2-1)))))</f>
        <v>100</v>
      </c>
      <c r="BN41" s="132" t="n">
        <f aca="false">IF(OR($C41="",$B$2="",$D$2=0),0,IF(BN$3&lt;0,0,N(INDEX('CURVA PREVISION'!$A$1:$KZ$3000,$C41,10+3*MIN(BN$3,$D$2-1)))))</f>
        <v>100</v>
      </c>
      <c r="BO41" s="132" t="n">
        <f aca="false">IF(OR($C41="",$B$2="",$D$2=0),0,IF(BO$3&lt;0,0,N(INDEX('CURVA PREVISION'!$A$1:$KZ$3000,$C41,10+3*MIN(BO$3,$D$2-1)))))</f>
        <v>100</v>
      </c>
      <c r="BP41" s="132" t="n">
        <f aca="false">IF(OR($C41="",$B$2="",$D$2=0),0,IF(BP$3&lt;0,0,N(INDEX('CURVA PREVISION'!$A$1:$KZ$3000,$C41,10+3*MIN(BP$3,$D$2-1)))))</f>
        <v>100</v>
      </c>
      <c r="BQ41" s="132" t="n">
        <f aca="false">IF(OR($C41="",$B$2="",$D$2=0),0,IF(BQ$3&lt;0,0,N(INDEX('CURVA PREVISION'!$A$1:$KZ$3000,$C41,10+3*MIN(BQ$3,$D$2-1)))))</f>
        <v>100</v>
      </c>
      <c r="BR41" s="132" t="n">
        <f aca="false">IF(OR($C41="",$B$2="",$D$2=0),0,IF(BR$3&lt;0,0,N(INDEX('CURVA PREVISION'!$A$1:$KZ$3000,$C41,10+3*MIN(BR$3,$D$2-1)))))</f>
        <v>100</v>
      </c>
      <c r="BS41" s="132" t="n">
        <f aca="false">IF(OR($C41="",$B$2="",$D$2=0),0,IF(BS$3&lt;0,0,N(INDEX('CURVA PREVISION'!$A$1:$KZ$3000,$C41,10+3*MIN(BS$3,$D$2-1)))))</f>
        <v>100</v>
      </c>
      <c r="BT41" s="132" t="n">
        <f aca="false">IF(OR($C41="",$B$2="",$D$2=0),0,IF(BT$3&lt;0,0,N(INDEX('CURVA PREVISION'!$A$1:$KZ$3000,$C41,10+3*MIN(BT$3,$D$2-1)))))</f>
        <v>100</v>
      </c>
      <c r="BU41" s="132" t="n">
        <f aca="false">IF(OR($C41="",$B$2="",$D$2=0),0,IF(BU$3&lt;0,0,N(INDEX('CURVA PREVISION'!$A$1:$KZ$3000,$C41,10+3*MIN(BU$3,$D$2-1)))))</f>
        <v>100</v>
      </c>
      <c r="BV41" s="132" t="n">
        <f aca="false">IF(OR($C41="",$B$2="",$D$2=0),0,IF(BV$3&lt;0,0,N(INDEX('CURVA PREVISION'!$A$1:$KZ$3000,$C41,10+3*MIN(BV$3,$D$2-1)))))</f>
        <v>100</v>
      </c>
      <c r="BW41" s="132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2" t="n">
        <f aca="false">IF(OR($C42="",$B$2="",$D$2=0),0,IF(D$3&lt;0,0,N(INDEX('CURVA PREVISION'!$A$1:$KZ$3000,$C42,10+3*MIN(D$3,$D$2-1)))))</f>
        <v>0</v>
      </c>
      <c r="E42" s="132" t="n">
        <f aca="false">IF(OR($C42="",$B$2="",$D$2=0),0,IF(E$3&lt;0,0,N(INDEX('CURVA PREVISION'!$A$1:$KZ$3000,$C42,10+3*MIN(E$3,$D$2-1)))))</f>
        <v>0</v>
      </c>
      <c r="F42" s="132" t="n">
        <f aca="false">IF(OR($C42="",$B$2="",$D$2=0),0,IF(F$3&lt;0,0,N(INDEX('CURVA PREVISION'!$A$1:$KZ$3000,$C42,10+3*MIN(F$3,$D$2-1)))))</f>
        <v>0</v>
      </c>
      <c r="G42" s="132" t="n">
        <f aca="false">IF(OR($C42="",$B$2="",$D$2=0),0,IF(G$3&lt;0,0,N(INDEX('CURVA PREVISION'!$A$1:$KZ$3000,$C42,10+3*MIN(G$3,$D$2-1)))))</f>
        <v>0</v>
      </c>
      <c r="H42" s="132" t="n">
        <f aca="false">IF(OR($C42="",$B$2="",$D$2=0),0,IF(H$3&lt;0,0,N(INDEX('CURVA PREVISION'!$A$1:$KZ$3000,$C42,10+3*MIN(H$3,$D$2-1)))))</f>
        <v>0</v>
      </c>
      <c r="I42" s="132" t="n">
        <f aca="false">IF(OR($C42="",$B$2="",$D$2=0),0,IF(I$3&lt;0,0,N(INDEX('CURVA PREVISION'!$A$1:$KZ$3000,$C42,10+3*MIN(I$3,$D$2-1)))))</f>
        <v>0</v>
      </c>
      <c r="J42" s="132" t="n">
        <f aca="false">IF(OR($C42="",$B$2="",$D$2=0),0,IF(J$3&lt;0,0,N(INDEX('CURVA PREVISION'!$A$1:$KZ$3000,$C42,10+3*MIN(J$3,$D$2-1)))))</f>
        <v>0</v>
      </c>
      <c r="K42" s="132" t="n">
        <f aca="false">IF(OR($C42="",$B$2="",$D$2=0),0,IF(K$3&lt;0,0,N(INDEX('CURVA PREVISION'!$A$1:$KZ$3000,$C42,10+3*MIN(K$3,$D$2-1)))))</f>
        <v>0</v>
      </c>
      <c r="L42" s="132" t="n">
        <f aca="false">IF(OR($C42="",$B$2="",$D$2=0),0,IF(L$3&lt;0,0,N(INDEX('CURVA PREVISION'!$A$1:$KZ$3000,$C42,10+3*MIN(L$3,$D$2-1)))))</f>
        <v>0</v>
      </c>
      <c r="M42" s="132" t="n">
        <f aca="false">IF(OR($C42="",$B$2="",$D$2=0),0,IF(M$3&lt;0,0,N(INDEX('CURVA PREVISION'!$A$1:$KZ$3000,$C42,10+3*MIN(M$3,$D$2-1)))))</f>
        <v>0</v>
      </c>
      <c r="N42" s="132" t="n">
        <f aca="false">IF(OR($C42="",$B$2="",$D$2=0),0,IF(N$3&lt;0,0,N(INDEX('CURVA PREVISION'!$A$1:$KZ$3000,$C42,10+3*MIN(N$3,$D$2-1)))))</f>
        <v>0</v>
      </c>
      <c r="O42" s="132" t="n">
        <f aca="false">IF(OR($C42="",$B$2="",$D$2=0),0,IF(O$3&lt;0,0,N(INDEX('CURVA PREVISION'!$A$1:$KZ$3000,$C42,10+3*MIN(O$3,$D$2-1)))))</f>
        <v>0</v>
      </c>
      <c r="P42" s="132" t="n">
        <f aca="false">IF(OR($C42="",$B$2="",$D$2=0),0,IF(P$3&lt;0,0,N(INDEX('CURVA PREVISION'!$A$1:$KZ$3000,$C42,10+3*MIN(P$3,$D$2-1)))))</f>
        <v>0</v>
      </c>
      <c r="Q42" s="132" t="n">
        <f aca="false">IF(OR($C42="",$B$2="",$D$2=0),0,IF(Q$3&lt;0,0,N(INDEX('CURVA PREVISION'!$A$1:$KZ$3000,$C42,10+3*MIN(Q$3,$D$2-1)))))</f>
        <v>0</v>
      </c>
      <c r="R42" s="132" t="n">
        <f aca="false">IF(OR($C42="",$B$2="",$D$2=0),0,IF(R$3&lt;0,0,N(INDEX('CURVA PREVISION'!$A$1:$KZ$3000,$C42,10+3*MIN(R$3,$D$2-1)))))</f>
        <v>0</v>
      </c>
      <c r="S42" s="132" t="n">
        <f aca="false">IF(OR($C42="",$B$2="",$D$2=0),0,IF(S$3&lt;0,0,N(INDEX('CURVA PREVISION'!$A$1:$KZ$3000,$C42,10+3*MIN(S$3,$D$2-1)))))</f>
        <v>0</v>
      </c>
      <c r="T42" s="132" t="n">
        <f aca="false">IF(OR($C42="",$B$2="",$D$2=0),0,IF(T$3&lt;0,0,N(INDEX('CURVA PREVISION'!$A$1:$KZ$3000,$C42,10+3*MIN(T$3,$D$2-1)))))</f>
        <v>0</v>
      </c>
      <c r="U42" s="132" t="n">
        <f aca="false">IF(OR($C42="",$B$2="",$D$2=0),0,IF(U$3&lt;0,0,N(INDEX('CURVA PREVISION'!$A$1:$KZ$3000,$C42,10+3*MIN(U$3,$D$2-1)))))</f>
        <v>0</v>
      </c>
      <c r="V42" s="132" t="n">
        <f aca="false">IF(OR($C42="",$B$2="",$D$2=0),0,IF(V$3&lt;0,0,N(INDEX('CURVA PREVISION'!$A$1:$KZ$3000,$C42,10+3*MIN(V$3,$D$2-1)))))</f>
        <v>0</v>
      </c>
      <c r="W42" s="132" t="n">
        <f aca="false">IF(OR($C42="",$B$2="",$D$2=0),0,IF(W$3&lt;0,0,N(INDEX('CURVA PREVISION'!$A$1:$KZ$3000,$C42,10+3*MIN(W$3,$D$2-1)))))</f>
        <v>0</v>
      </c>
      <c r="X42" s="132" t="n">
        <f aca="false">IF(OR($C42="",$B$2="",$D$2=0),0,IF(X$3&lt;0,0,N(INDEX('CURVA PREVISION'!$A$1:$KZ$3000,$C42,10+3*MIN(X$3,$D$2-1)))))</f>
        <v>0</v>
      </c>
      <c r="Y42" s="132" t="n">
        <f aca="false">IF(OR($C42="",$B$2="",$D$2=0),0,IF(Y$3&lt;0,0,N(INDEX('CURVA PREVISION'!$A$1:$KZ$3000,$C42,10+3*MIN(Y$3,$D$2-1)))))</f>
        <v>0</v>
      </c>
      <c r="Z42" s="132" t="n">
        <f aca="false">IF(OR($C42="",$B$2="",$D$2=0),0,IF(Z$3&lt;0,0,N(INDEX('CURVA PREVISION'!$A$1:$KZ$3000,$C42,10+3*MIN(Z$3,$D$2-1)))))</f>
        <v>0</v>
      </c>
      <c r="AA42" s="132" t="n">
        <f aca="false">IF(OR($C42="",$B$2="",$D$2=0),0,IF(AA$3&lt;0,0,N(INDEX('CURVA PREVISION'!$A$1:$KZ$3000,$C42,10+3*MIN(AA$3,$D$2-1)))))</f>
        <v>0</v>
      </c>
      <c r="AB42" s="132" t="n">
        <f aca="false">IF(OR($C42="",$B$2="",$D$2=0),0,IF(AB$3&lt;0,0,N(INDEX('CURVA PREVISION'!$A$1:$KZ$3000,$C42,10+3*MIN(AB$3,$D$2-1)))))</f>
        <v>0</v>
      </c>
      <c r="AC42" s="132" t="n">
        <f aca="false">IF(OR($C42="",$B$2="",$D$2=0),0,IF(AC$3&lt;0,0,N(INDEX('CURVA PREVISION'!$A$1:$KZ$3000,$C42,10+3*MIN(AC$3,$D$2-1)))))</f>
        <v>0</v>
      </c>
      <c r="AD42" s="132" t="n">
        <f aca="false">IF(OR($C42="",$B$2="",$D$2=0),0,IF(AD$3&lt;0,0,N(INDEX('CURVA PREVISION'!$A$1:$KZ$3000,$C42,10+3*MIN(AD$3,$D$2-1)))))</f>
        <v>0</v>
      </c>
      <c r="AE42" s="132" t="n">
        <f aca="false">IF(OR($C42="",$B$2="",$D$2=0),0,IF(AE$3&lt;0,0,N(INDEX('CURVA PREVISION'!$A$1:$KZ$3000,$C42,10+3*MIN(AE$3,$D$2-1)))))</f>
        <v>0</v>
      </c>
      <c r="AF42" s="132" t="n">
        <f aca="false">IF(OR($C42="",$B$2="",$D$2=0),0,IF(AF$3&lt;0,0,N(INDEX('CURVA PREVISION'!$A$1:$KZ$3000,$C42,10+3*MIN(AF$3,$D$2-1)))))</f>
        <v>0</v>
      </c>
      <c r="AG42" s="132" t="n">
        <f aca="false">IF(OR($C42="",$B$2="",$D$2=0),0,IF(AG$3&lt;0,0,N(INDEX('CURVA PREVISION'!$A$1:$KZ$3000,$C42,10+3*MIN(AG$3,$D$2-1)))))</f>
        <v>0</v>
      </c>
      <c r="AH42" s="132" t="n">
        <f aca="false">IF(OR($C42="",$B$2="",$D$2=0),0,IF(AH$3&lt;0,0,N(INDEX('CURVA PREVISION'!$A$1:$KZ$3000,$C42,10+3*MIN(AH$3,$D$2-1)))))</f>
        <v>0</v>
      </c>
      <c r="AI42" s="132" t="n">
        <f aca="false">IF(OR($C42="",$B$2="",$D$2=0),0,IF(AI$3&lt;0,0,N(INDEX('CURVA PREVISION'!$A$1:$KZ$3000,$C42,10+3*MIN(AI$3,$D$2-1)))))</f>
        <v>0</v>
      </c>
      <c r="AJ42" s="132" t="n">
        <f aca="false">IF(OR($C42="",$B$2="",$D$2=0),0,IF(AJ$3&lt;0,0,N(INDEX('CURVA PREVISION'!$A$1:$KZ$3000,$C42,10+3*MIN(AJ$3,$D$2-1)))))</f>
        <v>0</v>
      </c>
      <c r="AK42" s="132" t="n">
        <f aca="false">IF(OR($C42="",$B$2="",$D$2=0),0,IF(AK$3&lt;0,0,N(INDEX('CURVA PREVISION'!$A$1:$KZ$3000,$C42,10+3*MIN(AK$3,$D$2-1)))))</f>
        <v>0</v>
      </c>
      <c r="AL42" s="132" t="n">
        <f aca="false">IF(OR($C42="",$B$2="",$D$2=0),0,IF(AL$3&lt;0,0,N(INDEX('CURVA PREVISION'!$A$1:$KZ$3000,$C42,10+3*MIN(AL$3,$D$2-1)))))</f>
        <v>0</v>
      </c>
      <c r="AM42" s="132" t="n">
        <f aca="false">IF(OR($C42="",$B$2="",$D$2=0),0,IF(AM$3&lt;0,0,N(INDEX('CURVA PREVISION'!$A$1:$KZ$3000,$C42,10+3*MIN(AM$3,$D$2-1)))))</f>
        <v>0</v>
      </c>
      <c r="AN42" s="132" t="n">
        <f aca="false">IF(OR($C42="",$B$2="",$D$2=0),0,IF(AN$3&lt;0,0,N(INDEX('CURVA PREVISION'!$A$1:$KZ$3000,$C42,10+3*MIN(AN$3,$D$2-1)))))</f>
        <v>0</v>
      </c>
      <c r="AO42" s="132" t="n">
        <f aca="false">IF(OR($C42="",$B$2="",$D$2=0),0,IF(AO$3&lt;0,0,N(INDEX('CURVA PREVISION'!$A$1:$KZ$3000,$C42,10+3*MIN(AO$3,$D$2-1)))))</f>
        <v>0</v>
      </c>
      <c r="AP42" s="132" t="n">
        <f aca="false">IF(OR($C42="",$B$2="",$D$2=0),0,IF(AP$3&lt;0,0,N(INDEX('CURVA PREVISION'!$A$1:$KZ$3000,$C42,10+3*MIN(AP$3,$D$2-1)))))</f>
        <v>0</v>
      </c>
      <c r="AQ42" s="132" t="n">
        <f aca="false">IF(OR($C42="",$B$2="",$D$2=0),0,IF(AQ$3&lt;0,0,N(INDEX('CURVA PREVISION'!$A$1:$KZ$3000,$C42,10+3*MIN(AQ$3,$D$2-1)))))</f>
        <v>0</v>
      </c>
      <c r="AR42" s="132" t="n">
        <f aca="false">IF(OR($C42="",$B$2="",$D$2=0),0,IF(AR$3&lt;0,0,N(INDEX('CURVA PREVISION'!$A$1:$KZ$3000,$C42,10+3*MIN(AR$3,$D$2-1)))))</f>
        <v>0</v>
      </c>
      <c r="AS42" s="132" t="n">
        <f aca="false">IF(OR($C42="",$B$2="",$D$2=0),0,IF(AS$3&lt;0,0,N(INDEX('CURVA PREVISION'!$A$1:$KZ$3000,$C42,10+3*MIN(AS$3,$D$2-1)))))</f>
        <v>0</v>
      </c>
      <c r="AT42" s="132" t="n">
        <f aca="false">IF(OR($C42="",$B$2="",$D$2=0),0,IF(AT$3&lt;0,0,N(INDEX('CURVA PREVISION'!$A$1:$KZ$3000,$C42,10+3*MIN(AT$3,$D$2-1)))))</f>
        <v>0</v>
      </c>
      <c r="AU42" s="132" t="n">
        <f aca="false">IF(OR($C42="",$B$2="",$D$2=0),0,IF(AU$3&lt;0,0,N(INDEX('CURVA PREVISION'!$A$1:$KZ$3000,$C42,10+3*MIN(AU$3,$D$2-1)))))</f>
        <v>0</v>
      </c>
      <c r="AV42" s="132" t="n">
        <f aca="false">IF(OR($C42="",$B$2="",$D$2=0),0,IF(AV$3&lt;0,0,N(INDEX('CURVA PREVISION'!$A$1:$KZ$3000,$C42,10+3*MIN(AV$3,$D$2-1)))))</f>
        <v>0</v>
      </c>
      <c r="AW42" s="132" t="n">
        <f aca="false">IF(OR($C42="",$B$2="",$D$2=0),0,IF(AW$3&lt;0,0,N(INDEX('CURVA PREVISION'!$A$1:$KZ$3000,$C42,10+3*MIN(AW$3,$D$2-1)))))</f>
        <v>0</v>
      </c>
      <c r="AX42" s="132" t="n">
        <f aca="false">IF(OR($C42="",$B$2="",$D$2=0),0,IF(AX$3&lt;0,0,N(INDEX('CURVA PREVISION'!$A$1:$KZ$3000,$C42,10+3*MIN(AX$3,$D$2-1)))))</f>
        <v>0</v>
      </c>
      <c r="AY42" s="132" t="n">
        <f aca="false">IF(OR($C42="",$B$2="",$D$2=0),0,IF(AY$3&lt;0,0,N(INDEX('CURVA PREVISION'!$A$1:$KZ$3000,$C42,10+3*MIN(AY$3,$D$2-1)))))</f>
        <v>0</v>
      </c>
      <c r="AZ42" s="132" t="n">
        <f aca="false">IF(OR($C42="",$B$2="",$D$2=0),0,IF(AZ$3&lt;0,0,N(INDEX('CURVA PREVISION'!$A$1:$KZ$3000,$C42,10+3*MIN(AZ$3,$D$2-1)))))</f>
        <v>0</v>
      </c>
      <c r="BA42" s="132" t="n">
        <f aca="false">IF(OR($C42="",$B$2="",$D$2=0),0,IF(BA$3&lt;0,0,N(INDEX('CURVA PREVISION'!$A$1:$KZ$3000,$C42,10+3*MIN(BA$3,$D$2-1)))))</f>
        <v>0</v>
      </c>
      <c r="BB42" s="132" t="n">
        <f aca="false">IF(OR($C42="",$B$2="",$D$2=0),0,IF(BB$3&lt;0,0,N(INDEX('CURVA PREVISION'!$A$1:$KZ$3000,$C42,10+3*MIN(BB$3,$D$2-1)))))</f>
        <v>0</v>
      </c>
      <c r="BC42" s="132" t="n">
        <f aca="false">IF(OR($C42="",$B$2="",$D$2=0),0,IF(BC$3&lt;0,0,N(INDEX('CURVA PREVISION'!$A$1:$KZ$3000,$C42,10+3*MIN(BC$3,$D$2-1)))))</f>
        <v>0</v>
      </c>
      <c r="BD42" s="132" t="n">
        <f aca="false">IF(OR($C42="",$B$2="",$D$2=0),0,IF(BD$3&lt;0,0,N(INDEX('CURVA PREVISION'!$A$1:$KZ$3000,$C42,10+3*MIN(BD$3,$D$2-1)))))</f>
        <v>0</v>
      </c>
      <c r="BE42" s="132" t="n">
        <f aca="false">IF(OR($C42="",$B$2="",$D$2=0),0,IF(BE$3&lt;0,0,N(INDEX('CURVA PREVISION'!$A$1:$KZ$3000,$C42,10+3*MIN(BE$3,$D$2-1)))))</f>
        <v>0</v>
      </c>
      <c r="BF42" s="132" t="n">
        <f aca="false">IF(OR($C42="",$B$2="",$D$2=0),0,IF(BF$3&lt;0,0,N(INDEX('CURVA PREVISION'!$A$1:$KZ$3000,$C42,10+3*MIN(BF$3,$D$2-1)))))</f>
        <v>0</v>
      </c>
      <c r="BG42" s="132" t="n">
        <f aca="false">IF(OR($C42="",$B$2="",$D$2=0),0,IF(BG$3&lt;0,0,N(INDEX('CURVA PREVISION'!$A$1:$KZ$3000,$C42,10+3*MIN(BG$3,$D$2-1)))))</f>
        <v>0</v>
      </c>
      <c r="BH42" s="132" t="n">
        <f aca="false">IF(OR($C42="",$B$2="",$D$2=0),0,IF(BH$3&lt;0,0,N(INDEX('CURVA PREVISION'!$A$1:$KZ$3000,$C42,10+3*MIN(BH$3,$D$2-1)))))</f>
        <v>0</v>
      </c>
      <c r="BI42" s="132" t="n">
        <f aca="false">IF(OR($C42="",$B$2="",$D$2=0),0,IF(BI$3&lt;0,0,N(INDEX('CURVA PREVISION'!$A$1:$KZ$3000,$C42,10+3*MIN(BI$3,$D$2-1)))))</f>
        <v>0</v>
      </c>
      <c r="BJ42" s="132" t="n">
        <f aca="false">IF(OR($C42="",$B$2="",$D$2=0),0,IF(BJ$3&lt;0,0,N(INDEX('CURVA PREVISION'!$A$1:$KZ$3000,$C42,10+3*MIN(BJ$3,$D$2-1)))))</f>
        <v>0</v>
      </c>
      <c r="BK42" s="132" t="n">
        <f aca="false">IF(OR($C42="",$B$2="",$D$2=0),0,IF(BK$3&lt;0,0,N(INDEX('CURVA PREVISION'!$A$1:$KZ$3000,$C42,10+3*MIN(BK$3,$D$2-1)))))</f>
        <v>0</v>
      </c>
      <c r="BL42" s="132" t="n">
        <f aca="false">IF(OR($C42="",$B$2="",$D$2=0),0,IF(BL$3&lt;0,0,N(INDEX('CURVA PREVISION'!$A$1:$KZ$3000,$C42,10+3*MIN(BL$3,$D$2-1)))))</f>
        <v>0</v>
      </c>
      <c r="BM42" s="132" t="n">
        <f aca="false">IF(OR($C42="",$B$2="",$D$2=0),0,IF(BM$3&lt;0,0,N(INDEX('CURVA PREVISION'!$A$1:$KZ$3000,$C42,10+3*MIN(BM$3,$D$2-1)))))</f>
        <v>0</v>
      </c>
      <c r="BN42" s="132" t="n">
        <f aca="false">IF(OR($C42="",$B$2="",$D$2=0),0,IF(BN$3&lt;0,0,N(INDEX('CURVA PREVISION'!$A$1:$KZ$3000,$C42,10+3*MIN(BN$3,$D$2-1)))))</f>
        <v>0</v>
      </c>
      <c r="BO42" s="132" t="n">
        <f aca="false">IF(OR($C42="",$B$2="",$D$2=0),0,IF(BO$3&lt;0,0,N(INDEX('CURVA PREVISION'!$A$1:$KZ$3000,$C42,10+3*MIN(BO$3,$D$2-1)))))</f>
        <v>0</v>
      </c>
      <c r="BP42" s="132" t="n">
        <f aca="false">IF(OR($C42="",$B$2="",$D$2=0),0,IF(BP$3&lt;0,0,N(INDEX('CURVA PREVISION'!$A$1:$KZ$3000,$C42,10+3*MIN(BP$3,$D$2-1)))))</f>
        <v>0</v>
      </c>
      <c r="BQ42" s="132" t="n">
        <f aca="false">IF(OR($C42="",$B$2="",$D$2=0),0,IF(BQ$3&lt;0,0,N(INDEX('CURVA PREVISION'!$A$1:$KZ$3000,$C42,10+3*MIN(BQ$3,$D$2-1)))))</f>
        <v>0</v>
      </c>
      <c r="BR42" s="132" t="n">
        <f aca="false">IF(OR($C42="",$B$2="",$D$2=0),0,IF(BR$3&lt;0,0,N(INDEX('CURVA PREVISION'!$A$1:$KZ$3000,$C42,10+3*MIN(BR$3,$D$2-1)))))</f>
        <v>0</v>
      </c>
      <c r="BS42" s="132" t="n">
        <f aca="false">IF(OR($C42="",$B$2="",$D$2=0),0,IF(BS$3&lt;0,0,N(INDEX('CURVA PREVISION'!$A$1:$KZ$3000,$C42,10+3*MIN(BS$3,$D$2-1)))))</f>
        <v>0</v>
      </c>
      <c r="BT42" s="132" t="n">
        <f aca="false">IF(OR($C42="",$B$2="",$D$2=0),0,IF(BT$3&lt;0,0,N(INDEX('CURVA PREVISION'!$A$1:$KZ$3000,$C42,10+3*MIN(BT$3,$D$2-1)))))</f>
        <v>0</v>
      </c>
      <c r="BU42" s="132" t="n">
        <f aca="false">IF(OR($C42="",$B$2="",$D$2=0),0,IF(BU$3&lt;0,0,N(INDEX('CURVA PREVISION'!$A$1:$KZ$3000,$C42,10+3*MIN(BU$3,$D$2-1)))))</f>
        <v>0</v>
      </c>
      <c r="BV42" s="132" t="n">
        <f aca="false">IF(OR($C42="",$B$2="",$D$2=0),0,IF(BV$3&lt;0,0,N(INDEX('CURVA PREVISION'!$A$1:$KZ$3000,$C42,10+3*MIN(BV$3,$D$2-1)))))</f>
        <v>0</v>
      </c>
      <c r="BW42" s="132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3222</v>
      </c>
    </row>
    <row r="46" customFormat="false" ht="31.5" hidden="false" customHeight="true" outlineLevel="0" collapsed="false">
      <c r="A46" s="54" t="s">
        <v>115</v>
      </c>
      <c r="B46" s="54" t="s">
        <v>3220</v>
      </c>
      <c r="C46" s="54" t="s">
        <v>3221</v>
      </c>
      <c r="D46" s="131" t="n">
        <f aca="false">D4</f>
        <v>45627</v>
      </c>
      <c r="E46" s="131" t="n">
        <f aca="false">E4</f>
        <v>45658</v>
      </c>
      <c r="F46" s="131" t="n">
        <f aca="false">F4</f>
        <v>45689</v>
      </c>
      <c r="G46" s="131" t="n">
        <f aca="false">G4</f>
        <v>45717</v>
      </c>
      <c r="H46" s="131" t="n">
        <f aca="false">H4</f>
        <v>45748</v>
      </c>
      <c r="I46" s="131" t="n">
        <f aca="false">I4</f>
        <v>45778</v>
      </c>
      <c r="J46" s="131" t="n">
        <f aca="false">J4</f>
        <v>45809</v>
      </c>
      <c r="K46" s="131" t="n">
        <f aca="false">K4</f>
        <v>45839</v>
      </c>
      <c r="L46" s="131" t="n">
        <f aca="false">L4</f>
        <v>45870</v>
      </c>
      <c r="M46" s="131" t="n">
        <f aca="false">M4</f>
        <v>45901</v>
      </c>
      <c r="N46" s="131" t="n">
        <f aca="false">N4</f>
        <v>45931</v>
      </c>
      <c r="O46" s="131" t="n">
        <f aca="false">O4</f>
        <v>45962</v>
      </c>
      <c r="P46" s="131" t="n">
        <f aca="false">P4</f>
        <v>45992</v>
      </c>
      <c r="Q46" s="131" t="n">
        <f aca="false">Q4</f>
        <v>46023</v>
      </c>
      <c r="R46" s="131" t="n">
        <f aca="false">R4</f>
        <v>46054</v>
      </c>
      <c r="S46" s="131" t="n">
        <f aca="false">S4</f>
        <v>46082</v>
      </c>
      <c r="T46" s="131" t="n">
        <f aca="false">T4</f>
        <v>46113</v>
      </c>
      <c r="U46" s="131" t="n">
        <f aca="false">U4</f>
        <v>46143</v>
      </c>
      <c r="V46" s="131" t="n">
        <f aca="false">V4</f>
        <v>46174</v>
      </c>
      <c r="W46" s="131" t="n">
        <f aca="false">W4</f>
        <v>46204</v>
      </c>
      <c r="X46" s="131" t="n">
        <f aca="false">X4</f>
        <v>46235</v>
      </c>
      <c r="Y46" s="131" t="n">
        <f aca="false">Y4</f>
        <v>46266</v>
      </c>
      <c r="Z46" s="131" t="n">
        <f aca="false">Z4</f>
        <v>46296</v>
      </c>
      <c r="AA46" s="131" t="n">
        <f aca="false">AA4</f>
        <v>46327</v>
      </c>
      <c r="AB46" s="131" t="n">
        <f aca="false">AB4</f>
        <v>46357</v>
      </c>
      <c r="AC46" s="131" t="n">
        <f aca="false">AC4</f>
        <v>46388</v>
      </c>
      <c r="AD46" s="131" t="n">
        <f aca="false">AD4</f>
        <v>46419</v>
      </c>
      <c r="AE46" s="131" t="n">
        <f aca="false">AE4</f>
        <v>46447</v>
      </c>
      <c r="AF46" s="131" t="n">
        <f aca="false">AF4</f>
        <v>46478</v>
      </c>
      <c r="AG46" s="131" t="n">
        <f aca="false">AG4</f>
        <v>46508</v>
      </c>
      <c r="AH46" s="131" t="n">
        <f aca="false">AH4</f>
        <v>46539</v>
      </c>
      <c r="AI46" s="131" t="n">
        <f aca="false">AI4</f>
        <v>46569</v>
      </c>
      <c r="AJ46" s="131" t="n">
        <f aca="false">AJ4</f>
        <v>46600</v>
      </c>
      <c r="AK46" s="131" t="n">
        <f aca="false">AK4</f>
        <v>46631</v>
      </c>
      <c r="AL46" s="131" t="n">
        <f aca="false">AL4</f>
        <v>46661</v>
      </c>
      <c r="AM46" s="131" t="n">
        <f aca="false">AM4</f>
        <v>46692</v>
      </c>
      <c r="AN46" s="131" t="n">
        <f aca="false">AN4</f>
        <v>46722</v>
      </c>
      <c r="AO46" s="131" t="n">
        <f aca="false">AO4</f>
        <v>46753</v>
      </c>
      <c r="AP46" s="131" t="n">
        <f aca="false">AP4</f>
        <v>46784</v>
      </c>
      <c r="AQ46" s="131" t="n">
        <f aca="false">AQ4</f>
        <v>46813</v>
      </c>
      <c r="AR46" s="131" t="n">
        <f aca="false">AR4</f>
        <v>46844</v>
      </c>
      <c r="AS46" s="131" t="n">
        <f aca="false">AS4</f>
        <v>46874</v>
      </c>
      <c r="AT46" s="131" t="n">
        <f aca="false">AT4</f>
        <v>46905</v>
      </c>
      <c r="AU46" s="131" t="n">
        <f aca="false">AU4</f>
        <v>46935</v>
      </c>
      <c r="AV46" s="131" t="n">
        <f aca="false">AV4</f>
        <v>46966</v>
      </c>
      <c r="AW46" s="131" t="n">
        <f aca="false">AW4</f>
        <v>46997</v>
      </c>
      <c r="AX46" s="131" t="n">
        <f aca="false">AX4</f>
        <v>47027</v>
      </c>
      <c r="AY46" s="131" t="n">
        <f aca="false">AY4</f>
        <v>47058</v>
      </c>
      <c r="AZ46" s="131" t="n">
        <f aca="false">AZ4</f>
        <v>47088</v>
      </c>
      <c r="BA46" s="131" t="n">
        <f aca="false">BA4</f>
        <v>47119</v>
      </c>
      <c r="BB46" s="131" t="n">
        <f aca="false">BB4</f>
        <v>47150</v>
      </c>
      <c r="BC46" s="131" t="n">
        <f aca="false">BC4</f>
        <v>47178</v>
      </c>
      <c r="BD46" s="131" t="n">
        <f aca="false">BD4</f>
        <v>47209</v>
      </c>
      <c r="BE46" s="131" t="n">
        <f aca="false">BE4</f>
        <v>47239</v>
      </c>
      <c r="BF46" s="131" t="n">
        <f aca="false">BF4</f>
        <v>47270</v>
      </c>
      <c r="BG46" s="131" t="n">
        <f aca="false">BG4</f>
        <v>47300</v>
      </c>
      <c r="BH46" s="131" t="n">
        <f aca="false">BH4</f>
        <v>47331</v>
      </c>
      <c r="BI46" s="131" t="n">
        <f aca="false">BI4</f>
        <v>47362</v>
      </c>
      <c r="BJ46" s="131" t="n">
        <f aca="false">BJ4</f>
        <v>47392</v>
      </c>
      <c r="BK46" s="131" t="n">
        <f aca="false">BK4</f>
        <v>47423</v>
      </c>
      <c r="BL46" s="131" t="n">
        <f aca="false">BL4</f>
        <v>47453</v>
      </c>
      <c r="BM46" s="131" t="n">
        <f aca="false">BM4</f>
        <v>47484</v>
      </c>
      <c r="BN46" s="131" t="n">
        <f aca="false">BN4</f>
        <v>47515</v>
      </c>
      <c r="BO46" s="131" t="n">
        <f aca="false">BO4</f>
        <v>47543</v>
      </c>
      <c r="BP46" s="131" t="n">
        <f aca="false">BP4</f>
        <v>47574</v>
      </c>
      <c r="BQ46" s="131" t="n">
        <f aca="false">BQ4</f>
        <v>47604</v>
      </c>
      <c r="BR46" s="131" t="n">
        <f aca="false">BR4</f>
        <v>47635</v>
      </c>
      <c r="BS46" s="131" t="n">
        <f aca="false">BS4</f>
        <v>47665</v>
      </c>
      <c r="BT46" s="131" t="n">
        <f aca="false">BT4</f>
        <v>47696</v>
      </c>
      <c r="BU46" s="131" t="n">
        <f aca="false">BU4</f>
        <v>47727</v>
      </c>
      <c r="BV46" s="131" t="n">
        <f aca="false">BV4</f>
        <v>47757</v>
      </c>
      <c r="BW46" s="131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2" t="n">
        <f aca="false">IF(OR($C47="",$B$2="",$D$2=0),0,IF(D$3&lt;0,0,N(INDEX('CURVA PREVISION'!$A$1:$KZ$3000,$C47,11+3*MIN(D$3,$D$2-1)))))</f>
        <v>0</v>
      </c>
      <c r="E47" s="132" t="n">
        <f aca="false">IF(OR($C47="",$B$2="",$D$2=0),0,IF(E$3&lt;0,0,N(INDEX('CURVA PREVISION'!$A$1:$KZ$3000,$C47,11+3*MIN(E$3,$D$2-1)))))</f>
        <v>0</v>
      </c>
      <c r="F47" s="132" t="n">
        <f aca="false">IF(OR($C47="",$B$2="",$D$2=0),0,IF(F$3&lt;0,0,N(INDEX('CURVA PREVISION'!$A$1:$KZ$3000,$C47,11+3*MIN(F$3,$D$2-1)))))</f>
        <v>0</v>
      </c>
      <c r="G47" s="132" t="n">
        <f aca="false">IF(OR($C47="",$B$2="",$D$2=0),0,IF(G$3&lt;0,0,N(INDEX('CURVA PREVISION'!$A$1:$KZ$3000,$C47,11+3*MIN(G$3,$D$2-1)))))</f>
        <v>0</v>
      </c>
      <c r="H47" s="132" t="n">
        <f aca="false">IF(OR($C47="",$B$2="",$D$2=0),0,IF(H$3&lt;0,0,N(INDEX('CURVA PREVISION'!$A$1:$KZ$3000,$C47,11+3*MIN(H$3,$D$2-1)))))</f>
        <v>0</v>
      </c>
      <c r="I47" s="132" t="n">
        <f aca="false">IF(OR($C47="",$B$2="",$D$2=0),0,IF(I$3&lt;0,0,N(INDEX('CURVA PREVISION'!$A$1:$KZ$3000,$C47,11+3*MIN(I$3,$D$2-1)))))</f>
        <v>0</v>
      </c>
      <c r="J47" s="132" t="n">
        <f aca="false">IF(OR($C47="",$B$2="",$D$2=0),0,IF(J$3&lt;0,0,N(INDEX('CURVA PREVISION'!$A$1:$KZ$3000,$C47,11+3*MIN(J$3,$D$2-1)))))</f>
        <v>0</v>
      </c>
      <c r="K47" s="132" t="n">
        <f aca="false">IF(OR($C47="",$B$2="",$D$2=0),0,IF(K$3&lt;0,0,N(INDEX('CURVA PREVISION'!$A$1:$KZ$3000,$C47,11+3*MIN(K$3,$D$2-1)))))</f>
        <v>0</v>
      </c>
      <c r="L47" s="132" t="n">
        <f aca="false">IF(OR($C47="",$B$2="",$D$2=0),0,IF(L$3&lt;0,0,N(INDEX('CURVA PREVISION'!$A$1:$KZ$3000,$C47,11+3*MIN(L$3,$D$2-1)))))</f>
        <v>0</v>
      </c>
      <c r="M47" s="132" t="n">
        <f aca="false">IF(OR($C47="",$B$2="",$D$2=0),0,IF(M$3&lt;0,0,N(INDEX('CURVA PREVISION'!$A$1:$KZ$3000,$C47,11+3*MIN(M$3,$D$2-1)))))</f>
        <v>0</v>
      </c>
      <c r="N47" s="132" t="n">
        <f aca="false">IF(OR($C47="",$B$2="",$D$2=0),0,IF(N$3&lt;0,0,N(INDEX('CURVA PREVISION'!$A$1:$KZ$3000,$C47,11+3*MIN(N$3,$D$2-1)))))</f>
        <v>0</v>
      </c>
      <c r="O47" s="132" t="n">
        <f aca="false">IF(OR($C47="",$B$2="",$D$2=0),0,IF(O$3&lt;0,0,N(INDEX('CURVA PREVISION'!$A$1:$KZ$3000,$C47,11+3*MIN(O$3,$D$2-1)))))</f>
        <v>0</v>
      </c>
      <c r="P47" s="132" t="n">
        <f aca="false">IF(OR($C47="",$B$2="",$D$2=0),0,IF(P$3&lt;0,0,N(INDEX('CURVA PREVISION'!$A$1:$KZ$3000,$C47,11+3*MIN(P$3,$D$2-1)))))</f>
        <v>0</v>
      </c>
      <c r="Q47" s="132" t="n">
        <f aca="false">IF(OR($C47="",$B$2="",$D$2=0),0,IF(Q$3&lt;0,0,N(INDEX('CURVA PREVISION'!$A$1:$KZ$3000,$C47,11+3*MIN(Q$3,$D$2-1)))))</f>
        <v>0</v>
      </c>
      <c r="R47" s="132" t="n">
        <f aca="false">IF(OR($C47="",$B$2="",$D$2=0),0,IF(R$3&lt;0,0,N(INDEX('CURVA PREVISION'!$A$1:$KZ$3000,$C47,11+3*MIN(R$3,$D$2-1)))))</f>
        <v>0</v>
      </c>
      <c r="S47" s="132" t="n">
        <f aca="false">IF(OR($C47="",$B$2="",$D$2=0),0,IF(S$3&lt;0,0,N(INDEX('CURVA PREVISION'!$A$1:$KZ$3000,$C47,11+3*MIN(S$3,$D$2-1)))))</f>
        <v>0</v>
      </c>
      <c r="T47" s="132" t="n">
        <f aca="false">IF(OR($C47="",$B$2="",$D$2=0),0,IF(T$3&lt;0,0,N(INDEX('CURVA PREVISION'!$A$1:$KZ$3000,$C47,11+3*MIN(T$3,$D$2-1)))))</f>
        <v>0</v>
      </c>
      <c r="U47" s="132" t="n">
        <f aca="false">IF(OR($C47="",$B$2="",$D$2=0),0,IF(U$3&lt;0,0,N(INDEX('CURVA PREVISION'!$A$1:$KZ$3000,$C47,11+3*MIN(U$3,$D$2-1)))))</f>
        <v>0</v>
      </c>
      <c r="V47" s="132" t="n">
        <f aca="false">IF(OR($C47="",$B$2="",$D$2=0),0,IF(V$3&lt;0,0,N(INDEX('CURVA PREVISION'!$A$1:$KZ$3000,$C47,11+3*MIN(V$3,$D$2-1)))))</f>
        <v>0</v>
      </c>
      <c r="W47" s="132" t="n">
        <f aca="false">IF(OR($C47="",$B$2="",$D$2=0),0,IF(W$3&lt;0,0,N(INDEX('CURVA PREVISION'!$A$1:$KZ$3000,$C47,11+3*MIN(W$3,$D$2-1)))))</f>
        <v>0</v>
      </c>
      <c r="X47" s="132" t="n">
        <f aca="false">IF(OR($C47="",$B$2="",$D$2=0),0,IF(X$3&lt;0,0,N(INDEX('CURVA PREVISION'!$A$1:$KZ$3000,$C47,11+3*MIN(X$3,$D$2-1)))))</f>
        <v>0</v>
      </c>
      <c r="Y47" s="132" t="n">
        <f aca="false">IF(OR($C47="",$B$2="",$D$2=0),0,IF(Y$3&lt;0,0,N(INDEX('CURVA PREVISION'!$A$1:$KZ$3000,$C47,11+3*MIN(Y$3,$D$2-1)))))</f>
        <v>0</v>
      </c>
      <c r="Z47" s="132" t="n">
        <f aca="false">IF(OR($C47="",$B$2="",$D$2=0),0,IF(Z$3&lt;0,0,N(INDEX('CURVA PREVISION'!$A$1:$KZ$3000,$C47,11+3*MIN(Z$3,$D$2-1)))))</f>
        <v>0</v>
      </c>
      <c r="AA47" s="132" t="n">
        <f aca="false">IF(OR($C47="",$B$2="",$D$2=0),0,IF(AA$3&lt;0,0,N(INDEX('CURVA PREVISION'!$A$1:$KZ$3000,$C47,11+3*MIN(AA$3,$D$2-1)))))</f>
        <v>0</v>
      </c>
      <c r="AB47" s="132" t="n">
        <f aca="false">IF(OR($C47="",$B$2="",$D$2=0),0,IF(AB$3&lt;0,0,N(INDEX('CURVA PREVISION'!$A$1:$KZ$3000,$C47,11+3*MIN(AB$3,$D$2-1)))))</f>
        <v>0</v>
      </c>
      <c r="AC47" s="132" t="n">
        <f aca="false">IF(OR($C47="",$B$2="",$D$2=0),0,IF(AC$3&lt;0,0,N(INDEX('CURVA PREVISION'!$A$1:$KZ$3000,$C47,11+3*MIN(AC$3,$D$2-1)))))</f>
        <v>0</v>
      </c>
      <c r="AD47" s="132" t="n">
        <f aca="false">IF(OR($C47="",$B$2="",$D$2=0),0,IF(AD$3&lt;0,0,N(INDEX('CURVA PREVISION'!$A$1:$KZ$3000,$C47,11+3*MIN(AD$3,$D$2-1)))))</f>
        <v>0</v>
      </c>
      <c r="AE47" s="132" t="n">
        <f aca="false">IF(OR($C47="",$B$2="",$D$2=0),0,IF(AE$3&lt;0,0,N(INDEX('CURVA PREVISION'!$A$1:$KZ$3000,$C47,11+3*MIN(AE$3,$D$2-1)))))</f>
        <v>0</v>
      </c>
      <c r="AF47" s="132" t="n">
        <f aca="false">IF(OR($C47="",$B$2="",$D$2=0),0,IF(AF$3&lt;0,0,N(INDEX('CURVA PREVISION'!$A$1:$KZ$3000,$C47,11+3*MIN(AF$3,$D$2-1)))))</f>
        <v>0</v>
      </c>
      <c r="AG47" s="132" t="n">
        <f aca="false">IF(OR($C47="",$B$2="",$D$2=0),0,IF(AG$3&lt;0,0,N(INDEX('CURVA PREVISION'!$A$1:$KZ$3000,$C47,11+3*MIN(AG$3,$D$2-1)))))</f>
        <v>0</v>
      </c>
      <c r="AH47" s="132" t="n">
        <f aca="false">IF(OR($C47="",$B$2="",$D$2=0),0,IF(AH$3&lt;0,0,N(INDEX('CURVA PREVISION'!$A$1:$KZ$3000,$C47,11+3*MIN(AH$3,$D$2-1)))))</f>
        <v>0</v>
      </c>
      <c r="AI47" s="132" t="n">
        <f aca="false">IF(OR($C47="",$B$2="",$D$2=0),0,IF(AI$3&lt;0,0,N(INDEX('CURVA PREVISION'!$A$1:$KZ$3000,$C47,11+3*MIN(AI$3,$D$2-1)))))</f>
        <v>0</v>
      </c>
      <c r="AJ47" s="132" t="n">
        <f aca="false">IF(OR($C47="",$B$2="",$D$2=0),0,IF(AJ$3&lt;0,0,N(INDEX('CURVA PREVISION'!$A$1:$KZ$3000,$C47,11+3*MIN(AJ$3,$D$2-1)))))</f>
        <v>0</v>
      </c>
      <c r="AK47" s="132" t="n">
        <f aca="false">IF(OR($C47="",$B$2="",$D$2=0),0,IF(AK$3&lt;0,0,N(INDEX('CURVA PREVISION'!$A$1:$KZ$3000,$C47,11+3*MIN(AK$3,$D$2-1)))))</f>
        <v>0</v>
      </c>
      <c r="AL47" s="132" t="n">
        <f aca="false">IF(OR($C47="",$B$2="",$D$2=0),0,IF(AL$3&lt;0,0,N(INDEX('CURVA PREVISION'!$A$1:$KZ$3000,$C47,11+3*MIN(AL$3,$D$2-1)))))</f>
        <v>0</v>
      </c>
      <c r="AM47" s="132" t="n">
        <f aca="false">IF(OR($C47="",$B$2="",$D$2=0),0,IF(AM$3&lt;0,0,N(INDEX('CURVA PREVISION'!$A$1:$KZ$3000,$C47,11+3*MIN(AM$3,$D$2-1)))))</f>
        <v>0</v>
      </c>
      <c r="AN47" s="132" t="n">
        <f aca="false">IF(OR($C47="",$B$2="",$D$2=0),0,IF(AN$3&lt;0,0,N(INDEX('CURVA PREVISION'!$A$1:$KZ$3000,$C47,11+3*MIN(AN$3,$D$2-1)))))</f>
        <v>0</v>
      </c>
      <c r="AO47" s="132" t="n">
        <f aca="false">IF(OR($C47="",$B$2="",$D$2=0),0,IF(AO$3&lt;0,0,N(INDEX('CURVA PREVISION'!$A$1:$KZ$3000,$C47,11+3*MIN(AO$3,$D$2-1)))))</f>
        <v>0</v>
      </c>
      <c r="AP47" s="132" t="n">
        <f aca="false">IF(OR($C47="",$B$2="",$D$2=0),0,IF(AP$3&lt;0,0,N(INDEX('CURVA PREVISION'!$A$1:$KZ$3000,$C47,11+3*MIN(AP$3,$D$2-1)))))</f>
        <v>0</v>
      </c>
      <c r="AQ47" s="132" t="n">
        <f aca="false">IF(OR($C47="",$B$2="",$D$2=0),0,IF(AQ$3&lt;0,0,N(INDEX('CURVA PREVISION'!$A$1:$KZ$3000,$C47,11+3*MIN(AQ$3,$D$2-1)))))</f>
        <v>0</v>
      </c>
      <c r="AR47" s="132" t="n">
        <f aca="false">IF(OR($C47="",$B$2="",$D$2=0),0,IF(AR$3&lt;0,0,N(INDEX('CURVA PREVISION'!$A$1:$KZ$3000,$C47,11+3*MIN(AR$3,$D$2-1)))))</f>
        <v>0</v>
      </c>
      <c r="AS47" s="132" t="n">
        <f aca="false">IF(OR($C47="",$B$2="",$D$2=0),0,IF(AS$3&lt;0,0,N(INDEX('CURVA PREVISION'!$A$1:$KZ$3000,$C47,11+3*MIN(AS$3,$D$2-1)))))</f>
        <v>0</v>
      </c>
      <c r="AT47" s="132" t="n">
        <f aca="false">IF(OR($C47="",$B$2="",$D$2=0),0,IF(AT$3&lt;0,0,N(INDEX('CURVA PREVISION'!$A$1:$KZ$3000,$C47,11+3*MIN(AT$3,$D$2-1)))))</f>
        <v>0</v>
      </c>
      <c r="AU47" s="132" t="n">
        <f aca="false">IF(OR($C47="",$B$2="",$D$2=0),0,IF(AU$3&lt;0,0,N(INDEX('CURVA PREVISION'!$A$1:$KZ$3000,$C47,11+3*MIN(AU$3,$D$2-1)))))</f>
        <v>0</v>
      </c>
      <c r="AV47" s="132" t="n">
        <f aca="false">IF(OR($C47="",$B$2="",$D$2=0),0,IF(AV$3&lt;0,0,N(INDEX('CURVA PREVISION'!$A$1:$KZ$3000,$C47,11+3*MIN(AV$3,$D$2-1)))))</f>
        <v>0</v>
      </c>
      <c r="AW47" s="132" t="n">
        <f aca="false">IF(OR($C47="",$B$2="",$D$2=0),0,IF(AW$3&lt;0,0,N(INDEX('CURVA PREVISION'!$A$1:$KZ$3000,$C47,11+3*MIN(AW$3,$D$2-1)))))</f>
        <v>0</v>
      </c>
      <c r="AX47" s="132" t="n">
        <f aca="false">IF(OR($C47="",$B$2="",$D$2=0),0,IF(AX$3&lt;0,0,N(INDEX('CURVA PREVISION'!$A$1:$KZ$3000,$C47,11+3*MIN(AX$3,$D$2-1)))))</f>
        <v>0</v>
      </c>
      <c r="AY47" s="132" t="n">
        <f aca="false">IF(OR($C47="",$B$2="",$D$2=0),0,IF(AY$3&lt;0,0,N(INDEX('CURVA PREVISION'!$A$1:$KZ$3000,$C47,11+3*MIN(AY$3,$D$2-1)))))</f>
        <v>0</v>
      </c>
      <c r="AZ47" s="132" t="n">
        <f aca="false">IF(OR($C47="",$B$2="",$D$2=0),0,IF(AZ$3&lt;0,0,N(INDEX('CURVA PREVISION'!$A$1:$KZ$3000,$C47,11+3*MIN(AZ$3,$D$2-1)))))</f>
        <v>0</v>
      </c>
      <c r="BA47" s="132" t="n">
        <f aca="false">IF(OR($C47="",$B$2="",$D$2=0),0,IF(BA$3&lt;0,0,N(INDEX('CURVA PREVISION'!$A$1:$KZ$3000,$C47,11+3*MIN(BA$3,$D$2-1)))))</f>
        <v>0</v>
      </c>
      <c r="BB47" s="132" t="n">
        <f aca="false">IF(OR($C47="",$B$2="",$D$2=0),0,IF(BB$3&lt;0,0,N(INDEX('CURVA PREVISION'!$A$1:$KZ$3000,$C47,11+3*MIN(BB$3,$D$2-1)))))</f>
        <v>0</v>
      </c>
      <c r="BC47" s="132" t="n">
        <f aca="false">IF(OR($C47="",$B$2="",$D$2=0),0,IF(BC$3&lt;0,0,N(INDEX('CURVA PREVISION'!$A$1:$KZ$3000,$C47,11+3*MIN(BC$3,$D$2-1)))))</f>
        <v>0</v>
      </c>
      <c r="BD47" s="132" t="n">
        <f aca="false">IF(OR($C47="",$B$2="",$D$2=0),0,IF(BD$3&lt;0,0,N(INDEX('CURVA PREVISION'!$A$1:$KZ$3000,$C47,11+3*MIN(BD$3,$D$2-1)))))</f>
        <v>0</v>
      </c>
      <c r="BE47" s="132" t="n">
        <f aca="false">IF(OR($C47="",$B$2="",$D$2=0),0,IF(BE$3&lt;0,0,N(INDEX('CURVA PREVISION'!$A$1:$KZ$3000,$C47,11+3*MIN(BE$3,$D$2-1)))))</f>
        <v>0</v>
      </c>
      <c r="BF47" s="132" t="n">
        <f aca="false">IF(OR($C47="",$B$2="",$D$2=0),0,IF(BF$3&lt;0,0,N(INDEX('CURVA PREVISION'!$A$1:$KZ$3000,$C47,11+3*MIN(BF$3,$D$2-1)))))</f>
        <v>0</v>
      </c>
      <c r="BG47" s="132" t="n">
        <f aca="false">IF(OR($C47="",$B$2="",$D$2=0),0,IF(BG$3&lt;0,0,N(INDEX('CURVA PREVISION'!$A$1:$KZ$3000,$C47,11+3*MIN(BG$3,$D$2-1)))))</f>
        <v>0</v>
      </c>
      <c r="BH47" s="132" t="n">
        <f aca="false">IF(OR($C47="",$B$2="",$D$2=0),0,IF(BH$3&lt;0,0,N(INDEX('CURVA PREVISION'!$A$1:$KZ$3000,$C47,11+3*MIN(BH$3,$D$2-1)))))</f>
        <v>0</v>
      </c>
      <c r="BI47" s="132" t="n">
        <f aca="false">IF(OR($C47="",$B$2="",$D$2=0),0,IF(BI$3&lt;0,0,N(INDEX('CURVA PREVISION'!$A$1:$KZ$3000,$C47,11+3*MIN(BI$3,$D$2-1)))))</f>
        <v>0</v>
      </c>
      <c r="BJ47" s="132" t="n">
        <f aca="false">IF(OR($C47="",$B$2="",$D$2=0),0,IF(BJ$3&lt;0,0,N(INDEX('CURVA PREVISION'!$A$1:$KZ$3000,$C47,11+3*MIN(BJ$3,$D$2-1)))))</f>
        <v>0</v>
      </c>
      <c r="BK47" s="132" t="n">
        <f aca="false">IF(OR($C47="",$B$2="",$D$2=0),0,IF(BK$3&lt;0,0,N(INDEX('CURVA PREVISION'!$A$1:$KZ$3000,$C47,11+3*MIN(BK$3,$D$2-1)))))</f>
        <v>0</v>
      </c>
      <c r="BL47" s="132" t="n">
        <f aca="false">IF(OR($C47="",$B$2="",$D$2=0),0,IF(BL$3&lt;0,0,N(INDEX('CURVA PREVISION'!$A$1:$KZ$3000,$C47,11+3*MIN(BL$3,$D$2-1)))))</f>
        <v>0</v>
      </c>
      <c r="BM47" s="132" t="n">
        <f aca="false">IF(OR($C47="",$B$2="",$D$2=0),0,IF(BM$3&lt;0,0,N(INDEX('CURVA PREVISION'!$A$1:$KZ$3000,$C47,11+3*MIN(BM$3,$D$2-1)))))</f>
        <v>0</v>
      </c>
      <c r="BN47" s="132" t="n">
        <f aca="false">IF(OR($C47="",$B$2="",$D$2=0),0,IF(BN$3&lt;0,0,N(INDEX('CURVA PREVISION'!$A$1:$KZ$3000,$C47,11+3*MIN(BN$3,$D$2-1)))))</f>
        <v>0</v>
      </c>
      <c r="BO47" s="132" t="n">
        <f aca="false">IF(OR($C47="",$B$2="",$D$2=0),0,IF(BO$3&lt;0,0,N(INDEX('CURVA PREVISION'!$A$1:$KZ$3000,$C47,11+3*MIN(BO$3,$D$2-1)))))</f>
        <v>0</v>
      </c>
      <c r="BP47" s="132" t="n">
        <f aca="false">IF(OR($C47="",$B$2="",$D$2=0),0,IF(BP$3&lt;0,0,N(INDEX('CURVA PREVISION'!$A$1:$KZ$3000,$C47,11+3*MIN(BP$3,$D$2-1)))))</f>
        <v>0</v>
      </c>
      <c r="BQ47" s="132" t="n">
        <f aca="false">IF(OR($C47="",$B$2="",$D$2=0),0,IF(BQ$3&lt;0,0,N(INDEX('CURVA PREVISION'!$A$1:$KZ$3000,$C47,11+3*MIN(BQ$3,$D$2-1)))))</f>
        <v>0</v>
      </c>
      <c r="BR47" s="132" t="n">
        <f aca="false">IF(OR($C47="",$B$2="",$D$2=0),0,IF(BR$3&lt;0,0,N(INDEX('CURVA PREVISION'!$A$1:$KZ$3000,$C47,11+3*MIN(BR$3,$D$2-1)))))</f>
        <v>0</v>
      </c>
      <c r="BS47" s="132" t="n">
        <f aca="false">IF(OR($C47="",$B$2="",$D$2=0),0,IF(BS$3&lt;0,0,N(INDEX('CURVA PREVISION'!$A$1:$KZ$3000,$C47,11+3*MIN(BS$3,$D$2-1)))))</f>
        <v>0</v>
      </c>
      <c r="BT47" s="132" t="n">
        <f aca="false">IF(OR($C47="",$B$2="",$D$2=0),0,IF(BT$3&lt;0,0,N(INDEX('CURVA PREVISION'!$A$1:$KZ$3000,$C47,11+3*MIN(BT$3,$D$2-1)))))</f>
        <v>0</v>
      </c>
      <c r="BU47" s="132" t="n">
        <f aca="false">IF(OR($C47="",$B$2="",$D$2=0),0,IF(BU$3&lt;0,0,N(INDEX('CURVA PREVISION'!$A$1:$KZ$3000,$C47,11+3*MIN(BU$3,$D$2-1)))))</f>
        <v>0</v>
      </c>
      <c r="BV47" s="132" t="n">
        <f aca="false">IF(OR($C47="",$B$2="",$D$2=0),0,IF(BV$3&lt;0,0,N(INDEX('CURVA PREVISION'!$A$1:$KZ$3000,$C47,11+3*MIN(BV$3,$D$2-1)))))</f>
        <v>0</v>
      </c>
      <c r="BW47" s="132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8</v>
      </c>
      <c r="D48" s="132" t="n">
        <f aca="false">IF(OR($C48="",$B$2="",$D$2=0),0,IF(D$3&lt;0,0,N(INDEX('CURVA PREVISION'!$A$1:$KZ$3000,$C48,11+3*MIN(D$3,$D$2-1)))))</f>
        <v>0</v>
      </c>
      <c r="E48" s="132" t="n">
        <f aca="false">IF(OR($C48="",$B$2="",$D$2=0),0,IF(E$3&lt;0,0,N(INDEX('CURVA PREVISION'!$A$1:$KZ$3000,$C48,11+3*MIN(E$3,$D$2-1)))))</f>
        <v>0</v>
      </c>
      <c r="F48" s="132" t="n">
        <f aca="false">IF(OR($C48="",$B$2="",$D$2=0),0,IF(F$3&lt;0,0,N(INDEX('CURVA PREVISION'!$A$1:$KZ$3000,$C48,11+3*MIN(F$3,$D$2-1)))))</f>
        <v>0</v>
      </c>
      <c r="G48" s="132" t="n">
        <f aca="false">IF(OR($C48="",$B$2="",$D$2=0),0,IF(G$3&lt;0,0,N(INDEX('CURVA PREVISION'!$A$1:$KZ$3000,$C48,11+3*MIN(G$3,$D$2-1)))))</f>
        <v>0</v>
      </c>
      <c r="H48" s="132" t="n">
        <f aca="false">IF(OR($C48="",$B$2="",$D$2=0),0,IF(H$3&lt;0,0,N(INDEX('CURVA PREVISION'!$A$1:$KZ$3000,$C48,11+3*MIN(H$3,$D$2-1)))))</f>
        <v>0</v>
      </c>
      <c r="I48" s="132" t="n">
        <f aca="false">IF(OR($C48="",$B$2="",$D$2=0),0,IF(I$3&lt;0,0,N(INDEX('CURVA PREVISION'!$A$1:$KZ$3000,$C48,11+3*MIN(I$3,$D$2-1)))))</f>
        <v>0</v>
      </c>
      <c r="J48" s="132" t="n">
        <f aca="false">IF(OR($C48="",$B$2="",$D$2=0),0,IF(J$3&lt;0,0,N(INDEX('CURVA PREVISION'!$A$1:$KZ$3000,$C48,11+3*MIN(J$3,$D$2-1)))))</f>
        <v>0</v>
      </c>
      <c r="K48" s="132" t="n">
        <f aca="false">IF(OR($C48="",$B$2="",$D$2=0),0,IF(K$3&lt;0,0,N(INDEX('CURVA PREVISION'!$A$1:$KZ$3000,$C48,11+3*MIN(K$3,$D$2-1)))))</f>
        <v>0</v>
      </c>
      <c r="L48" s="132" t="n">
        <f aca="false">IF(OR($C48="",$B$2="",$D$2=0),0,IF(L$3&lt;0,0,N(INDEX('CURVA PREVISION'!$A$1:$KZ$3000,$C48,11+3*MIN(L$3,$D$2-1)))))</f>
        <v>0</v>
      </c>
      <c r="M48" s="132" t="n">
        <f aca="false">IF(OR($C48="",$B$2="",$D$2=0),0,IF(M$3&lt;0,0,N(INDEX('CURVA PREVISION'!$A$1:$KZ$3000,$C48,11+3*MIN(M$3,$D$2-1)))))</f>
        <v>0</v>
      </c>
      <c r="N48" s="132" t="n">
        <f aca="false">IF(OR($C48="",$B$2="",$D$2=0),0,IF(N$3&lt;0,0,N(INDEX('CURVA PREVISION'!$A$1:$KZ$3000,$C48,11+3*MIN(N$3,$D$2-1)))))</f>
        <v>0</v>
      </c>
      <c r="O48" s="132" t="n">
        <f aca="false">IF(OR($C48="",$B$2="",$D$2=0),0,IF(O$3&lt;0,0,N(INDEX('CURVA PREVISION'!$A$1:$KZ$3000,$C48,11+3*MIN(O$3,$D$2-1)))))</f>
        <v>0</v>
      </c>
      <c r="P48" s="132" t="n">
        <f aca="false">IF(OR($C48="",$B$2="",$D$2=0),0,IF(P$3&lt;0,0,N(INDEX('CURVA PREVISION'!$A$1:$KZ$3000,$C48,11+3*MIN(P$3,$D$2-1)))))</f>
        <v>0</v>
      </c>
      <c r="Q48" s="132" t="n">
        <f aca="false">IF(OR($C48="",$B$2="",$D$2=0),0,IF(Q$3&lt;0,0,N(INDEX('CURVA PREVISION'!$A$1:$KZ$3000,$C48,11+3*MIN(Q$3,$D$2-1)))))</f>
        <v>0</v>
      </c>
      <c r="R48" s="132" t="n">
        <f aca="false">IF(OR($C48="",$B$2="",$D$2=0),0,IF(R$3&lt;0,0,N(INDEX('CURVA PREVISION'!$A$1:$KZ$3000,$C48,11+3*MIN(R$3,$D$2-1)))))</f>
        <v>0</v>
      </c>
      <c r="S48" s="132" t="n">
        <f aca="false">IF(OR($C48="",$B$2="",$D$2=0),0,IF(S$3&lt;0,0,N(INDEX('CURVA PREVISION'!$A$1:$KZ$3000,$C48,11+3*MIN(S$3,$D$2-1)))))</f>
        <v>0</v>
      </c>
      <c r="T48" s="132" t="n">
        <f aca="false">IF(OR($C48="",$B$2="",$D$2=0),0,IF(T$3&lt;0,0,N(INDEX('CURVA PREVISION'!$A$1:$KZ$3000,$C48,11+3*MIN(T$3,$D$2-1)))))</f>
        <v>0</v>
      </c>
      <c r="U48" s="132" t="n">
        <f aca="false">IF(OR($C48="",$B$2="",$D$2=0),0,IF(U$3&lt;0,0,N(INDEX('CURVA PREVISION'!$A$1:$KZ$3000,$C48,11+3*MIN(U$3,$D$2-1)))))</f>
        <v>0</v>
      </c>
      <c r="V48" s="132" t="n">
        <f aca="false">IF(OR($C48="",$B$2="",$D$2=0),0,IF(V$3&lt;0,0,N(INDEX('CURVA PREVISION'!$A$1:$KZ$3000,$C48,11+3*MIN(V$3,$D$2-1)))))</f>
        <v>0</v>
      </c>
      <c r="W48" s="132" t="n">
        <f aca="false">IF(OR($C48="",$B$2="",$D$2=0),0,IF(W$3&lt;0,0,N(INDEX('CURVA PREVISION'!$A$1:$KZ$3000,$C48,11+3*MIN(W$3,$D$2-1)))))</f>
        <v>0</v>
      </c>
      <c r="X48" s="132" t="n">
        <f aca="false">IF(OR($C48="",$B$2="",$D$2=0),0,IF(X$3&lt;0,0,N(INDEX('CURVA PREVISION'!$A$1:$KZ$3000,$C48,11+3*MIN(X$3,$D$2-1)))))</f>
        <v>0</v>
      </c>
      <c r="Y48" s="132" t="n">
        <f aca="false">IF(OR($C48="",$B$2="",$D$2=0),0,IF(Y$3&lt;0,0,N(INDEX('CURVA PREVISION'!$A$1:$KZ$3000,$C48,11+3*MIN(Y$3,$D$2-1)))))</f>
        <v>0</v>
      </c>
      <c r="Z48" s="132" t="n">
        <f aca="false">IF(OR($C48="",$B$2="",$D$2=0),0,IF(Z$3&lt;0,0,N(INDEX('CURVA PREVISION'!$A$1:$KZ$3000,$C48,11+3*MIN(Z$3,$D$2-1)))))</f>
        <v>0</v>
      </c>
      <c r="AA48" s="132" t="n">
        <f aca="false">IF(OR($C48="",$B$2="",$D$2=0),0,IF(AA$3&lt;0,0,N(INDEX('CURVA PREVISION'!$A$1:$KZ$3000,$C48,11+3*MIN(AA$3,$D$2-1)))))</f>
        <v>0</v>
      </c>
      <c r="AB48" s="132" t="n">
        <f aca="false">IF(OR($C48="",$B$2="",$D$2=0),0,IF(AB$3&lt;0,0,N(INDEX('CURVA PREVISION'!$A$1:$KZ$3000,$C48,11+3*MIN(AB$3,$D$2-1)))))</f>
        <v>0</v>
      </c>
      <c r="AC48" s="132" t="n">
        <f aca="false">IF(OR($C48="",$B$2="",$D$2=0),0,IF(AC$3&lt;0,0,N(INDEX('CURVA PREVISION'!$A$1:$KZ$3000,$C48,11+3*MIN(AC$3,$D$2-1)))))</f>
        <v>0</v>
      </c>
      <c r="AD48" s="132" t="n">
        <f aca="false">IF(OR($C48="",$B$2="",$D$2=0),0,IF(AD$3&lt;0,0,N(INDEX('CURVA PREVISION'!$A$1:$KZ$3000,$C48,11+3*MIN(AD$3,$D$2-1)))))</f>
        <v>0</v>
      </c>
      <c r="AE48" s="132" t="n">
        <f aca="false">IF(OR($C48="",$B$2="",$D$2=0),0,IF(AE$3&lt;0,0,N(INDEX('CURVA PREVISION'!$A$1:$KZ$3000,$C48,11+3*MIN(AE$3,$D$2-1)))))</f>
        <v>0</v>
      </c>
      <c r="AF48" s="132" t="n">
        <f aca="false">IF(OR($C48="",$B$2="",$D$2=0),0,IF(AF$3&lt;0,0,N(INDEX('CURVA PREVISION'!$A$1:$KZ$3000,$C48,11+3*MIN(AF$3,$D$2-1)))))</f>
        <v>0</v>
      </c>
      <c r="AG48" s="132" t="n">
        <f aca="false">IF(OR($C48="",$B$2="",$D$2=0),0,IF(AG$3&lt;0,0,N(INDEX('CURVA PREVISION'!$A$1:$KZ$3000,$C48,11+3*MIN(AG$3,$D$2-1)))))</f>
        <v>0</v>
      </c>
      <c r="AH48" s="132" t="n">
        <f aca="false">IF(OR($C48="",$B$2="",$D$2=0),0,IF(AH$3&lt;0,0,N(INDEX('CURVA PREVISION'!$A$1:$KZ$3000,$C48,11+3*MIN(AH$3,$D$2-1)))))</f>
        <v>0</v>
      </c>
      <c r="AI48" s="132" t="n">
        <f aca="false">IF(OR($C48="",$B$2="",$D$2=0),0,IF(AI$3&lt;0,0,N(INDEX('CURVA PREVISION'!$A$1:$KZ$3000,$C48,11+3*MIN(AI$3,$D$2-1)))))</f>
        <v>0</v>
      </c>
      <c r="AJ48" s="132" t="n">
        <f aca="false">IF(OR($C48="",$B$2="",$D$2=0),0,IF(AJ$3&lt;0,0,N(INDEX('CURVA PREVISION'!$A$1:$KZ$3000,$C48,11+3*MIN(AJ$3,$D$2-1)))))</f>
        <v>0</v>
      </c>
      <c r="AK48" s="132" t="n">
        <f aca="false">IF(OR($C48="",$B$2="",$D$2=0),0,IF(AK$3&lt;0,0,N(INDEX('CURVA PREVISION'!$A$1:$KZ$3000,$C48,11+3*MIN(AK$3,$D$2-1)))))</f>
        <v>0</v>
      </c>
      <c r="AL48" s="132" t="n">
        <f aca="false">IF(OR($C48="",$B$2="",$D$2=0),0,IF(AL$3&lt;0,0,N(INDEX('CURVA PREVISION'!$A$1:$KZ$3000,$C48,11+3*MIN(AL$3,$D$2-1)))))</f>
        <v>0</v>
      </c>
      <c r="AM48" s="132" t="n">
        <f aca="false">IF(OR($C48="",$B$2="",$D$2=0),0,IF(AM$3&lt;0,0,N(INDEX('CURVA PREVISION'!$A$1:$KZ$3000,$C48,11+3*MIN(AM$3,$D$2-1)))))</f>
        <v>0</v>
      </c>
      <c r="AN48" s="132" t="n">
        <f aca="false">IF(OR($C48="",$B$2="",$D$2=0),0,IF(AN$3&lt;0,0,N(INDEX('CURVA PREVISION'!$A$1:$KZ$3000,$C48,11+3*MIN(AN$3,$D$2-1)))))</f>
        <v>0</v>
      </c>
      <c r="AO48" s="132" t="n">
        <f aca="false">IF(OR($C48="",$B$2="",$D$2=0),0,IF(AO$3&lt;0,0,N(INDEX('CURVA PREVISION'!$A$1:$KZ$3000,$C48,11+3*MIN(AO$3,$D$2-1)))))</f>
        <v>0</v>
      </c>
      <c r="AP48" s="132" t="n">
        <f aca="false">IF(OR($C48="",$B$2="",$D$2=0),0,IF(AP$3&lt;0,0,N(INDEX('CURVA PREVISION'!$A$1:$KZ$3000,$C48,11+3*MIN(AP$3,$D$2-1)))))</f>
        <v>0</v>
      </c>
      <c r="AQ48" s="132" t="n">
        <f aca="false">IF(OR($C48="",$B$2="",$D$2=0),0,IF(AQ$3&lt;0,0,N(INDEX('CURVA PREVISION'!$A$1:$KZ$3000,$C48,11+3*MIN(AQ$3,$D$2-1)))))</f>
        <v>0</v>
      </c>
      <c r="AR48" s="132" t="n">
        <f aca="false">IF(OR($C48="",$B$2="",$D$2=0),0,IF(AR$3&lt;0,0,N(INDEX('CURVA PREVISION'!$A$1:$KZ$3000,$C48,11+3*MIN(AR$3,$D$2-1)))))</f>
        <v>0</v>
      </c>
      <c r="AS48" s="132" t="n">
        <f aca="false">IF(OR($C48="",$B$2="",$D$2=0),0,IF(AS$3&lt;0,0,N(INDEX('CURVA PREVISION'!$A$1:$KZ$3000,$C48,11+3*MIN(AS$3,$D$2-1)))))</f>
        <v>0</v>
      </c>
      <c r="AT48" s="132" t="n">
        <f aca="false">IF(OR($C48="",$B$2="",$D$2=0),0,IF(AT$3&lt;0,0,N(INDEX('CURVA PREVISION'!$A$1:$KZ$3000,$C48,11+3*MIN(AT$3,$D$2-1)))))</f>
        <v>0</v>
      </c>
      <c r="AU48" s="132" t="n">
        <f aca="false">IF(OR($C48="",$B$2="",$D$2=0),0,IF(AU$3&lt;0,0,N(INDEX('CURVA PREVISION'!$A$1:$KZ$3000,$C48,11+3*MIN(AU$3,$D$2-1)))))</f>
        <v>0</v>
      </c>
      <c r="AV48" s="132" t="n">
        <f aca="false">IF(OR($C48="",$B$2="",$D$2=0),0,IF(AV$3&lt;0,0,N(INDEX('CURVA PREVISION'!$A$1:$KZ$3000,$C48,11+3*MIN(AV$3,$D$2-1)))))</f>
        <v>0</v>
      </c>
      <c r="AW48" s="132" t="n">
        <f aca="false">IF(OR($C48="",$B$2="",$D$2=0),0,IF(AW$3&lt;0,0,N(INDEX('CURVA PREVISION'!$A$1:$KZ$3000,$C48,11+3*MIN(AW$3,$D$2-1)))))</f>
        <v>0</v>
      </c>
      <c r="AX48" s="132" t="n">
        <f aca="false">IF(OR($C48="",$B$2="",$D$2=0),0,IF(AX$3&lt;0,0,N(INDEX('CURVA PREVISION'!$A$1:$KZ$3000,$C48,11+3*MIN(AX$3,$D$2-1)))))</f>
        <v>0</v>
      </c>
      <c r="AY48" s="132" t="n">
        <f aca="false">IF(OR($C48="",$B$2="",$D$2=0),0,IF(AY$3&lt;0,0,N(INDEX('CURVA PREVISION'!$A$1:$KZ$3000,$C48,11+3*MIN(AY$3,$D$2-1)))))</f>
        <v>0</v>
      </c>
      <c r="AZ48" s="132" t="n">
        <f aca="false">IF(OR($C48="",$B$2="",$D$2=0),0,IF(AZ$3&lt;0,0,N(INDEX('CURVA PREVISION'!$A$1:$KZ$3000,$C48,11+3*MIN(AZ$3,$D$2-1)))))</f>
        <v>0</v>
      </c>
      <c r="BA48" s="132" t="n">
        <f aca="false">IF(OR($C48="",$B$2="",$D$2=0),0,IF(BA$3&lt;0,0,N(INDEX('CURVA PREVISION'!$A$1:$KZ$3000,$C48,11+3*MIN(BA$3,$D$2-1)))))</f>
        <v>0</v>
      </c>
      <c r="BB48" s="132" t="n">
        <f aca="false">IF(OR($C48="",$B$2="",$D$2=0),0,IF(BB$3&lt;0,0,N(INDEX('CURVA PREVISION'!$A$1:$KZ$3000,$C48,11+3*MIN(BB$3,$D$2-1)))))</f>
        <v>0</v>
      </c>
      <c r="BC48" s="132" t="n">
        <f aca="false">IF(OR($C48="",$B$2="",$D$2=0),0,IF(BC$3&lt;0,0,N(INDEX('CURVA PREVISION'!$A$1:$KZ$3000,$C48,11+3*MIN(BC$3,$D$2-1)))))</f>
        <v>0</v>
      </c>
      <c r="BD48" s="132" t="n">
        <f aca="false">IF(OR($C48="",$B$2="",$D$2=0),0,IF(BD$3&lt;0,0,N(INDEX('CURVA PREVISION'!$A$1:$KZ$3000,$C48,11+3*MIN(BD$3,$D$2-1)))))</f>
        <v>0</v>
      </c>
      <c r="BE48" s="132" t="n">
        <f aca="false">IF(OR($C48="",$B$2="",$D$2=0),0,IF(BE$3&lt;0,0,N(INDEX('CURVA PREVISION'!$A$1:$KZ$3000,$C48,11+3*MIN(BE$3,$D$2-1)))))</f>
        <v>0</v>
      </c>
      <c r="BF48" s="132" t="n">
        <f aca="false">IF(OR($C48="",$B$2="",$D$2=0),0,IF(BF$3&lt;0,0,N(INDEX('CURVA PREVISION'!$A$1:$KZ$3000,$C48,11+3*MIN(BF$3,$D$2-1)))))</f>
        <v>0</v>
      </c>
      <c r="BG48" s="132" t="n">
        <f aca="false">IF(OR($C48="",$B$2="",$D$2=0),0,IF(BG$3&lt;0,0,N(INDEX('CURVA PREVISION'!$A$1:$KZ$3000,$C48,11+3*MIN(BG$3,$D$2-1)))))</f>
        <v>0</v>
      </c>
      <c r="BH48" s="132" t="n">
        <f aca="false">IF(OR($C48="",$B$2="",$D$2=0),0,IF(BH$3&lt;0,0,N(INDEX('CURVA PREVISION'!$A$1:$KZ$3000,$C48,11+3*MIN(BH$3,$D$2-1)))))</f>
        <v>0</v>
      </c>
      <c r="BI48" s="132" t="n">
        <f aca="false">IF(OR($C48="",$B$2="",$D$2=0),0,IF(BI$3&lt;0,0,N(INDEX('CURVA PREVISION'!$A$1:$KZ$3000,$C48,11+3*MIN(BI$3,$D$2-1)))))</f>
        <v>0</v>
      </c>
      <c r="BJ48" s="132" t="n">
        <f aca="false">IF(OR($C48="",$B$2="",$D$2=0),0,IF(BJ$3&lt;0,0,N(INDEX('CURVA PREVISION'!$A$1:$KZ$3000,$C48,11+3*MIN(BJ$3,$D$2-1)))))</f>
        <v>0</v>
      </c>
      <c r="BK48" s="132" t="n">
        <f aca="false">IF(OR($C48="",$B$2="",$D$2=0),0,IF(BK$3&lt;0,0,N(INDEX('CURVA PREVISION'!$A$1:$KZ$3000,$C48,11+3*MIN(BK$3,$D$2-1)))))</f>
        <v>0</v>
      </c>
      <c r="BL48" s="132" t="n">
        <f aca="false">IF(OR($C48="",$B$2="",$D$2=0),0,IF(BL$3&lt;0,0,N(INDEX('CURVA PREVISION'!$A$1:$KZ$3000,$C48,11+3*MIN(BL$3,$D$2-1)))))</f>
        <v>0</v>
      </c>
      <c r="BM48" s="132" t="n">
        <f aca="false">IF(OR($C48="",$B$2="",$D$2=0),0,IF(BM$3&lt;0,0,N(INDEX('CURVA PREVISION'!$A$1:$KZ$3000,$C48,11+3*MIN(BM$3,$D$2-1)))))</f>
        <v>0</v>
      </c>
      <c r="BN48" s="132" t="n">
        <f aca="false">IF(OR($C48="",$B$2="",$D$2=0),0,IF(BN$3&lt;0,0,N(INDEX('CURVA PREVISION'!$A$1:$KZ$3000,$C48,11+3*MIN(BN$3,$D$2-1)))))</f>
        <v>0</v>
      </c>
      <c r="BO48" s="132" t="n">
        <f aca="false">IF(OR($C48="",$B$2="",$D$2=0),0,IF(BO$3&lt;0,0,N(INDEX('CURVA PREVISION'!$A$1:$KZ$3000,$C48,11+3*MIN(BO$3,$D$2-1)))))</f>
        <v>0</v>
      </c>
      <c r="BP48" s="132" t="n">
        <f aca="false">IF(OR($C48="",$B$2="",$D$2=0),0,IF(BP$3&lt;0,0,N(INDEX('CURVA PREVISION'!$A$1:$KZ$3000,$C48,11+3*MIN(BP$3,$D$2-1)))))</f>
        <v>0</v>
      </c>
      <c r="BQ48" s="132" t="n">
        <f aca="false">IF(OR($C48="",$B$2="",$D$2=0),0,IF(BQ$3&lt;0,0,N(INDEX('CURVA PREVISION'!$A$1:$KZ$3000,$C48,11+3*MIN(BQ$3,$D$2-1)))))</f>
        <v>0</v>
      </c>
      <c r="BR48" s="132" t="n">
        <f aca="false">IF(OR($C48="",$B$2="",$D$2=0),0,IF(BR$3&lt;0,0,N(INDEX('CURVA PREVISION'!$A$1:$KZ$3000,$C48,11+3*MIN(BR$3,$D$2-1)))))</f>
        <v>0</v>
      </c>
      <c r="BS48" s="132" t="n">
        <f aca="false">IF(OR($C48="",$B$2="",$D$2=0),0,IF(BS$3&lt;0,0,N(INDEX('CURVA PREVISION'!$A$1:$KZ$3000,$C48,11+3*MIN(BS$3,$D$2-1)))))</f>
        <v>0</v>
      </c>
      <c r="BT48" s="132" t="n">
        <f aca="false">IF(OR($C48="",$B$2="",$D$2=0),0,IF(BT$3&lt;0,0,N(INDEX('CURVA PREVISION'!$A$1:$KZ$3000,$C48,11+3*MIN(BT$3,$D$2-1)))))</f>
        <v>0</v>
      </c>
      <c r="BU48" s="132" t="n">
        <f aca="false">IF(OR($C48="",$B$2="",$D$2=0),0,IF(BU$3&lt;0,0,N(INDEX('CURVA PREVISION'!$A$1:$KZ$3000,$C48,11+3*MIN(BU$3,$D$2-1)))))</f>
        <v>0</v>
      </c>
      <c r="BV48" s="132" t="n">
        <f aca="false">IF(OR($C48="",$B$2="",$D$2=0),0,IF(BV$3&lt;0,0,N(INDEX('CURVA PREVISION'!$A$1:$KZ$3000,$C48,11+3*MIN(BV$3,$D$2-1)))))</f>
        <v>0</v>
      </c>
      <c r="BW48" s="132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2" t="n">
        <f aca="false">IF(OR($C49="",$B$2="",$D$2=0),0,IF(D$3&lt;0,0,N(INDEX('CURVA PREVISION'!$A$1:$KZ$3000,$C49,11+3*MIN(D$3,$D$2-1)))))</f>
        <v>0</v>
      </c>
      <c r="E49" s="132" t="n">
        <f aca="false">IF(OR($C49="",$B$2="",$D$2=0),0,IF(E$3&lt;0,0,N(INDEX('CURVA PREVISION'!$A$1:$KZ$3000,$C49,11+3*MIN(E$3,$D$2-1)))))</f>
        <v>0</v>
      </c>
      <c r="F49" s="132" t="n">
        <f aca="false">IF(OR($C49="",$B$2="",$D$2=0),0,IF(F$3&lt;0,0,N(INDEX('CURVA PREVISION'!$A$1:$KZ$3000,$C49,11+3*MIN(F$3,$D$2-1)))))</f>
        <v>0</v>
      </c>
      <c r="G49" s="132" t="n">
        <f aca="false">IF(OR($C49="",$B$2="",$D$2=0),0,IF(G$3&lt;0,0,N(INDEX('CURVA PREVISION'!$A$1:$KZ$3000,$C49,11+3*MIN(G$3,$D$2-1)))))</f>
        <v>0</v>
      </c>
      <c r="H49" s="132" t="n">
        <f aca="false">IF(OR($C49="",$B$2="",$D$2=0),0,IF(H$3&lt;0,0,N(INDEX('CURVA PREVISION'!$A$1:$KZ$3000,$C49,11+3*MIN(H$3,$D$2-1)))))</f>
        <v>0</v>
      </c>
      <c r="I49" s="132" t="n">
        <f aca="false">IF(OR($C49="",$B$2="",$D$2=0),0,IF(I$3&lt;0,0,N(INDEX('CURVA PREVISION'!$A$1:$KZ$3000,$C49,11+3*MIN(I$3,$D$2-1)))))</f>
        <v>0</v>
      </c>
      <c r="J49" s="132" t="n">
        <f aca="false">IF(OR($C49="",$B$2="",$D$2=0),0,IF(J$3&lt;0,0,N(INDEX('CURVA PREVISION'!$A$1:$KZ$3000,$C49,11+3*MIN(J$3,$D$2-1)))))</f>
        <v>0</v>
      </c>
      <c r="K49" s="132" t="n">
        <f aca="false">IF(OR($C49="",$B$2="",$D$2=0),0,IF(K$3&lt;0,0,N(INDEX('CURVA PREVISION'!$A$1:$KZ$3000,$C49,11+3*MIN(K$3,$D$2-1)))))</f>
        <v>0</v>
      </c>
      <c r="L49" s="132" t="n">
        <f aca="false">IF(OR($C49="",$B$2="",$D$2=0),0,IF(L$3&lt;0,0,N(INDEX('CURVA PREVISION'!$A$1:$KZ$3000,$C49,11+3*MIN(L$3,$D$2-1)))))</f>
        <v>0</v>
      </c>
      <c r="M49" s="132" t="n">
        <f aca="false">IF(OR($C49="",$B$2="",$D$2=0),0,IF(M$3&lt;0,0,N(INDEX('CURVA PREVISION'!$A$1:$KZ$3000,$C49,11+3*MIN(M$3,$D$2-1)))))</f>
        <v>0</v>
      </c>
      <c r="N49" s="132" t="n">
        <f aca="false">IF(OR($C49="",$B$2="",$D$2=0),0,IF(N$3&lt;0,0,N(INDEX('CURVA PREVISION'!$A$1:$KZ$3000,$C49,11+3*MIN(N$3,$D$2-1)))))</f>
        <v>0</v>
      </c>
      <c r="O49" s="132" t="n">
        <f aca="false">IF(OR($C49="",$B$2="",$D$2=0),0,IF(O$3&lt;0,0,N(INDEX('CURVA PREVISION'!$A$1:$KZ$3000,$C49,11+3*MIN(O$3,$D$2-1)))))</f>
        <v>0</v>
      </c>
      <c r="P49" s="132" t="n">
        <f aca="false">IF(OR($C49="",$B$2="",$D$2=0),0,IF(P$3&lt;0,0,N(INDEX('CURVA PREVISION'!$A$1:$KZ$3000,$C49,11+3*MIN(P$3,$D$2-1)))))</f>
        <v>0</v>
      </c>
      <c r="Q49" s="132" t="n">
        <f aca="false">IF(OR($C49="",$B$2="",$D$2=0),0,IF(Q$3&lt;0,0,N(INDEX('CURVA PREVISION'!$A$1:$KZ$3000,$C49,11+3*MIN(Q$3,$D$2-1)))))</f>
        <v>0</v>
      </c>
      <c r="R49" s="132" t="n">
        <f aca="false">IF(OR($C49="",$B$2="",$D$2=0),0,IF(R$3&lt;0,0,N(INDEX('CURVA PREVISION'!$A$1:$KZ$3000,$C49,11+3*MIN(R$3,$D$2-1)))))</f>
        <v>0</v>
      </c>
      <c r="S49" s="132" t="n">
        <f aca="false">IF(OR($C49="",$B$2="",$D$2=0),0,IF(S$3&lt;0,0,N(INDEX('CURVA PREVISION'!$A$1:$KZ$3000,$C49,11+3*MIN(S$3,$D$2-1)))))</f>
        <v>0</v>
      </c>
      <c r="T49" s="132" t="n">
        <f aca="false">IF(OR($C49="",$B$2="",$D$2=0),0,IF(T$3&lt;0,0,N(INDEX('CURVA PREVISION'!$A$1:$KZ$3000,$C49,11+3*MIN(T$3,$D$2-1)))))</f>
        <v>0</v>
      </c>
      <c r="U49" s="132" t="n">
        <f aca="false">IF(OR($C49="",$B$2="",$D$2=0),0,IF(U$3&lt;0,0,N(INDEX('CURVA PREVISION'!$A$1:$KZ$3000,$C49,11+3*MIN(U$3,$D$2-1)))))</f>
        <v>0</v>
      </c>
      <c r="V49" s="132" t="n">
        <f aca="false">IF(OR($C49="",$B$2="",$D$2=0),0,IF(V$3&lt;0,0,N(INDEX('CURVA PREVISION'!$A$1:$KZ$3000,$C49,11+3*MIN(V$3,$D$2-1)))))</f>
        <v>0</v>
      </c>
      <c r="W49" s="132" t="n">
        <f aca="false">IF(OR($C49="",$B$2="",$D$2=0),0,IF(W$3&lt;0,0,N(INDEX('CURVA PREVISION'!$A$1:$KZ$3000,$C49,11+3*MIN(W$3,$D$2-1)))))</f>
        <v>0</v>
      </c>
      <c r="X49" s="132" t="n">
        <f aca="false">IF(OR($C49="",$B$2="",$D$2=0),0,IF(X$3&lt;0,0,N(INDEX('CURVA PREVISION'!$A$1:$KZ$3000,$C49,11+3*MIN(X$3,$D$2-1)))))</f>
        <v>0</v>
      </c>
      <c r="Y49" s="132" t="n">
        <f aca="false">IF(OR($C49="",$B$2="",$D$2=0),0,IF(Y$3&lt;0,0,N(INDEX('CURVA PREVISION'!$A$1:$KZ$3000,$C49,11+3*MIN(Y$3,$D$2-1)))))</f>
        <v>0</v>
      </c>
      <c r="Z49" s="132" t="n">
        <f aca="false">IF(OR($C49="",$B$2="",$D$2=0),0,IF(Z$3&lt;0,0,N(INDEX('CURVA PREVISION'!$A$1:$KZ$3000,$C49,11+3*MIN(Z$3,$D$2-1)))))</f>
        <v>0</v>
      </c>
      <c r="AA49" s="132" t="n">
        <f aca="false">IF(OR($C49="",$B$2="",$D$2=0),0,IF(AA$3&lt;0,0,N(INDEX('CURVA PREVISION'!$A$1:$KZ$3000,$C49,11+3*MIN(AA$3,$D$2-1)))))</f>
        <v>0</v>
      </c>
      <c r="AB49" s="132" t="n">
        <f aca="false">IF(OR($C49="",$B$2="",$D$2=0),0,IF(AB$3&lt;0,0,N(INDEX('CURVA PREVISION'!$A$1:$KZ$3000,$C49,11+3*MIN(AB$3,$D$2-1)))))</f>
        <v>0</v>
      </c>
      <c r="AC49" s="132" t="n">
        <f aca="false">IF(OR($C49="",$B$2="",$D$2=0),0,IF(AC$3&lt;0,0,N(INDEX('CURVA PREVISION'!$A$1:$KZ$3000,$C49,11+3*MIN(AC$3,$D$2-1)))))</f>
        <v>0</v>
      </c>
      <c r="AD49" s="132" t="n">
        <f aca="false">IF(OR($C49="",$B$2="",$D$2=0),0,IF(AD$3&lt;0,0,N(INDEX('CURVA PREVISION'!$A$1:$KZ$3000,$C49,11+3*MIN(AD$3,$D$2-1)))))</f>
        <v>0</v>
      </c>
      <c r="AE49" s="132" t="n">
        <f aca="false">IF(OR($C49="",$B$2="",$D$2=0),0,IF(AE$3&lt;0,0,N(INDEX('CURVA PREVISION'!$A$1:$KZ$3000,$C49,11+3*MIN(AE$3,$D$2-1)))))</f>
        <v>0</v>
      </c>
      <c r="AF49" s="132" t="n">
        <f aca="false">IF(OR($C49="",$B$2="",$D$2=0),0,IF(AF$3&lt;0,0,N(INDEX('CURVA PREVISION'!$A$1:$KZ$3000,$C49,11+3*MIN(AF$3,$D$2-1)))))</f>
        <v>0</v>
      </c>
      <c r="AG49" s="132" t="n">
        <f aca="false">IF(OR($C49="",$B$2="",$D$2=0),0,IF(AG$3&lt;0,0,N(INDEX('CURVA PREVISION'!$A$1:$KZ$3000,$C49,11+3*MIN(AG$3,$D$2-1)))))</f>
        <v>0</v>
      </c>
      <c r="AH49" s="132" t="n">
        <f aca="false">IF(OR($C49="",$B$2="",$D$2=0),0,IF(AH$3&lt;0,0,N(INDEX('CURVA PREVISION'!$A$1:$KZ$3000,$C49,11+3*MIN(AH$3,$D$2-1)))))</f>
        <v>0</v>
      </c>
      <c r="AI49" s="132" t="n">
        <f aca="false">IF(OR($C49="",$B$2="",$D$2=0),0,IF(AI$3&lt;0,0,N(INDEX('CURVA PREVISION'!$A$1:$KZ$3000,$C49,11+3*MIN(AI$3,$D$2-1)))))</f>
        <v>0</v>
      </c>
      <c r="AJ49" s="132" t="n">
        <f aca="false">IF(OR($C49="",$B$2="",$D$2=0),0,IF(AJ$3&lt;0,0,N(INDEX('CURVA PREVISION'!$A$1:$KZ$3000,$C49,11+3*MIN(AJ$3,$D$2-1)))))</f>
        <v>0</v>
      </c>
      <c r="AK49" s="132" t="n">
        <f aca="false">IF(OR($C49="",$B$2="",$D$2=0),0,IF(AK$3&lt;0,0,N(INDEX('CURVA PREVISION'!$A$1:$KZ$3000,$C49,11+3*MIN(AK$3,$D$2-1)))))</f>
        <v>0</v>
      </c>
      <c r="AL49" s="132" t="n">
        <f aca="false">IF(OR($C49="",$B$2="",$D$2=0),0,IF(AL$3&lt;0,0,N(INDEX('CURVA PREVISION'!$A$1:$KZ$3000,$C49,11+3*MIN(AL$3,$D$2-1)))))</f>
        <v>0</v>
      </c>
      <c r="AM49" s="132" t="n">
        <f aca="false">IF(OR($C49="",$B$2="",$D$2=0),0,IF(AM$3&lt;0,0,N(INDEX('CURVA PREVISION'!$A$1:$KZ$3000,$C49,11+3*MIN(AM$3,$D$2-1)))))</f>
        <v>0</v>
      </c>
      <c r="AN49" s="132" t="n">
        <f aca="false">IF(OR($C49="",$B$2="",$D$2=0),0,IF(AN$3&lt;0,0,N(INDEX('CURVA PREVISION'!$A$1:$KZ$3000,$C49,11+3*MIN(AN$3,$D$2-1)))))</f>
        <v>0</v>
      </c>
      <c r="AO49" s="132" t="n">
        <f aca="false">IF(OR($C49="",$B$2="",$D$2=0),0,IF(AO$3&lt;0,0,N(INDEX('CURVA PREVISION'!$A$1:$KZ$3000,$C49,11+3*MIN(AO$3,$D$2-1)))))</f>
        <v>0</v>
      </c>
      <c r="AP49" s="132" t="n">
        <f aca="false">IF(OR($C49="",$B$2="",$D$2=0),0,IF(AP$3&lt;0,0,N(INDEX('CURVA PREVISION'!$A$1:$KZ$3000,$C49,11+3*MIN(AP$3,$D$2-1)))))</f>
        <v>0</v>
      </c>
      <c r="AQ49" s="132" t="n">
        <f aca="false">IF(OR($C49="",$B$2="",$D$2=0),0,IF(AQ$3&lt;0,0,N(INDEX('CURVA PREVISION'!$A$1:$KZ$3000,$C49,11+3*MIN(AQ$3,$D$2-1)))))</f>
        <v>0</v>
      </c>
      <c r="AR49" s="132" t="n">
        <f aca="false">IF(OR($C49="",$B$2="",$D$2=0),0,IF(AR$3&lt;0,0,N(INDEX('CURVA PREVISION'!$A$1:$KZ$3000,$C49,11+3*MIN(AR$3,$D$2-1)))))</f>
        <v>0</v>
      </c>
      <c r="AS49" s="132" t="n">
        <f aca="false">IF(OR($C49="",$B$2="",$D$2=0),0,IF(AS$3&lt;0,0,N(INDEX('CURVA PREVISION'!$A$1:$KZ$3000,$C49,11+3*MIN(AS$3,$D$2-1)))))</f>
        <v>0</v>
      </c>
      <c r="AT49" s="132" t="n">
        <f aca="false">IF(OR($C49="",$B$2="",$D$2=0),0,IF(AT$3&lt;0,0,N(INDEX('CURVA PREVISION'!$A$1:$KZ$3000,$C49,11+3*MIN(AT$3,$D$2-1)))))</f>
        <v>0</v>
      </c>
      <c r="AU49" s="132" t="n">
        <f aca="false">IF(OR($C49="",$B$2="",$D$2=0),0,IF(AU$3&lt;0,0,N(INDEX('CURVA PREVISION'!$A$1:$KZ$3000,$C49,11+3*MIN(AU$3,$D$2-1)))))</f>
        <v>0</v>
      </c>
      <c r="AV49" s="132" t="n">
        <f aca="false">IF(OR($C49="",$B$2="",$D$2=0),0,IF(AV$3&lt;0,0,N(INDEX('CURVA PREVISION'!$A$1:$KZ$3000,$C49,11+3*MIN(AV$3,$D$2-1)))))</f>
        <v>0</v>
      </c>
      <c r="AW49" s="132" t="n">
        <f aca="false">IF(OR($C49="",$B$2="",$D$2=0),0,IF(AW$3&lt;0,0,N(INDEX('CURVA PREVISION'!$A$1:$KZ$3000,$C49,11+3*MIN(AW$3,$D$2-1)))))</f>
        <v>0</v>
      </c>
      <c r="AX49" s="132" t="n">
        <f aca="false">IF(OR($C49="",$B$2="",$D$2=0),0,IF(AX$3&lt;0,0,N(INDEX('CURVA PREVISION'!$A$1:$KZ$3000,$C49,11+3*MIN(AX$3,$D$2-1)))))</f>
        <v>0</v>
      </c>
      <c r="AY49" s="132" t="n">
        <f aca="false">IF(OR($C49="",$B$2="",$D$2=0),0,IF(AY$3&lt;0,0,N(INDEX('CURVA PREVISION'!$A$1:$KZ$3000,$C49,11+3*MIN(AY$3,$D$2-1)))))</f>
        <v>0</v>
      </c>
      <c r="AZ49" s="132" t="n">
        <f aca="false">IF(OR($C49="",$B$2="",$D$2=0),0,IF(AZ$3&lt;0,0,N(INDEX('CURVA PREVISION'!$A$1:$KZ$3000,$C49,11+3*MIN(AZ$3,$D$2-1)))))</f>
        <v>0</v>
      </c>
      <c r="BA49" s="132" t="n">
        <f aca="false">IF(OR($C49="",$B$2="",$D$2=0),0,IF(BA$3&lt;0,0,N(INDEX('CURVA PREVISION'!$A$1:$KZ$3000,$C49,11+3*MIN(BA$3,$D$2-1)))))</f>
        <v>0</v>
      </c>
      <c r="BB49" s="132" t="n">
        <f aca="false">IF(OR($C49="",$B$2="",$D$2=0),0,IF(BB$3&lt;0,0,N(INDEX('CURVA PREVISION'!$A$1:$KZ$3000,$C49,11+3*MIN(BB$3,$D$2-1)))))</f>
        <v>0</v>
      </c>
      <c r="BC49" s="132" t="n">
        <f aca="false">IF(OR($C49="",$B$2="",$D$2=0),0,IF(BC$3&lt;0,0,N(INDEX('CURVA PREVISION'!$A$1:$KZ$3000,$C49,11+3*MIN(BC$3,$D$2-1)))))</f>
        <v>0</v>
      </c>
      <c r="BD49" s="132" t="n">
        <f aca="false">IF(OR($C49="",$B$2="",$D$2=0),0,IF(BD$3&lt;0,0,N(INDEX('CURVA PREVISION'!$A$1:$KZ$3000,$C49,11+3*MIN(BD$3,$D$2-1)))))</f>
        <v>0</v>
      </c>
      <c r="BE49" s="132" t="n">
        <f aca="false">IF(OR($C49="",$B$2="",$D$2=0),0,IF(BE$3&lt;0,0,N(INDEX('CURVA PREVISION'!$A$1:$KZ$3000,$C49,11+3*MIN(BE$3,$D$2-1)))))</f>
        <v>0</v>
      </c>
      <c r="BF49" s="132" t="n">
        <f aca="false">IF(OR($C49="",$B$2="",$D$2=0),0,IF(BF$3&lt;0,0,N(INDEX('CURVA PREVISION'!$A$1:$KZ$3000,$C49,11+3*MIN(BF$3,$D$2-1)))))</f>
        <v>0</v>
      </c>
      <c r="BG49" s="132" t="n">
        <f aca="false">IF(OR($C49="",$B$2="",$D$2=0),0,IF(BG$3&lt;0,0,N(INDEX('CURVA PREVISION'!$A$1:$KZ$3000,$C49,11+3*MIN(BG$3,$D$2-1)))))</f>
        <v>0</v>
      </c>
      <c r="BH49" s="132" t="n">
        <f aca="false">IF(OR($C49="",$B$2="",$D$2=0),0,IF(BH$3&lt;0,0,N(INDEX('CURVA PREVISION'!$A$1:$KZ$3000,$C49,11+3*MIN(BH$3,$D$2-1)))))</f>
        <v>0</v>
      </c>
      <c r="BI49" s="132" t="n">
        <f aca="false">IF(OR($C49="",$B$2="",$D$2=0),0,IF(BI$3&lt;0,0,N(INDEX('CURVA PREVISION'!$A$1:$KZ$3000,$C49,11+3*MIN(BI$3,$D$2-1)))))</f>
        <v>0</v>
      </c>
      <c r="BJ49" s="132" t="n">
        <f aca="false">IF(OR($C49="",$B$2="",$D$2=0),0,IF(BJ$3&lt;0,0,N(INDEX('CURVA PREVISION'!$A$1:$KZ$3000,$C49,11+3*MIN(BJ$3,$D$2-1)))))</f>
        <v>0</v>
      </c>
      <c r="BK49" s="132" t="n">
        <f aca="false">IF(OR($C49="",$B$2="",$D$2=0),0,IF(BK$3&lt;0,0,N(INDEX('CURVA PREVISION'!$A$1:$KZ$3000,$C49,11+3*MIN(BK$3,$D$2-1)))))</f>
        <v>0</v>
      </c>
      <c r="BL49" s="132" t="n">
        <f aca="false">IF(OR($C49="",$B$2="",$D$2=0),0,IF(BL$3&lt;0,0,N(INDEX('CURVA PREVISION'!$A$1:$KZ$3000,$C49,11+3*MIN(BL$3,$D$2-1)))))</f>
        <v>0</v>
      </c>
      <c r="BM49" s="132" t="n">
        <f aca="false">IF(OR($C49="",$B$2="",$D$2=0),0,IF(BM$3&lt;0,0,N(INDEX('CURVA PREVISION'!$A$1:$KZ$3000,$C49,11+3*MIN(BM$3,$D$2-1)))))</f>
        <v>0</v>
      </c>
      <c r="BN49" s="132" t="n">
        <f aca="false">IF(OR($C49="",$B$2="",$D$2=0),0,IF(BN$3&lt;0,0,N(INDEX('CURVA PREVISION'!$A$1:$KZ$3000,$C49,11+3*MIN(BN$3,$D$2-1)))))</f>
        <v>0</v>
      </c>
      <c r="BO49" s="132" t="n">
        <f aca="false">IF(OR($C49="",$B$2="",$D$2=0),0,IF(BO$3&lt;0,0,N(INDEX('CURVA PREVISION'!$A$1:$KZ$3000,$C49,11+3*MIN(BO$3,$D$2-1)))))</f>
        <v>0</v>
      </c>
      <c r="BP49" s="132" t="n">
        <f aca="false">IF(OR($C49="",$B$2="",$D$2=0),0,IF(BP$3&lt;0,0,N(INDEX('CURVA PREVISION'!$A$1:$KZ$3000,$C49,11+3*MIN(BP$3,$D$2-1)))))</f>
        <v>0</v>
      </c>
      <c r="BQ49" s="132" t="n">
        <f aca="false">IF(OR($C49="",$B$2="",$D$2=0),0,IF(BQ$3&lt;0,0,N(INDEX('CURVA PREVISION'!$A$1:$KZ$3000,$C49,11+3*MIN(BQ$3,$D$2-1)))))</f>
        <v>0</v>
      </c>
      <c r="BR49" s="132" t="n">
        <f aca="false">IF(OR($C49="",$B$2="",$D$2=0),0,IF(BR$3&lt;0,0,N(INDEX('CURVA PREVISION'!$A$1:$KZ$3000,$C49,11+3*MIN(BR$3,$D$2-1)))))</f>
        <v>0</v>
      </c>
      <c r="BS49" s="132" t="n">
        <f aca="false">IF(OR($C49="",$B$2="",$D$2=0),0,IF(BS$3&lt;0,0,N(INDEX('CURVA PREVISION'!$A$1:$KZ$3000,$C49,11+3*MIN(BS$3,$D$2-1)))))</f>
        <v>0</v>
      </c>
      <c r="BT49" s="132" t="n">
        <f aca="false">IF(OR($C49="",$B$2="",$D$2=0),0,IF(BT$3&lt;0,0,N(INDEX('CURVA PREVISION'!$A$1:$KZ$3000,$C49,11+3*MIN(BT$3,$D$2-1)))))</f>
        <v>0</v>
      </c>
      <c r="BU49" s="132" t="n">
        <f aca="false">IF(OR($C49="",$B$2="",$D$2=0),0,IF(BU$3&lt;0,0,N(INDEX('CURVA PREVISION'!$A$1:$KZ$3000,$C49,11+3*MIN(BU$3,$D$2-1)))))</f>
        <v>0</v>
      </c>
      <c r="BV49" s="132" t="n">
        <f aca="false">IF(OR($C49="",$B$2="",$D$2=0),0,IF(BV$3&lt;0,0,N(INDEX('CURVA PREVISION'!$A$1:$KZ$3000,$C49,11+3*MIN(BV$3,$D$2-1)))))</f>
        <v>0</v>
      </c>
      <c r="BW49" s="132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2" t="n">
        <f aca="false">IF(OR($C50="",$B$2="",$D$2=0),0,IF(D$3&lt;0,0,N(INDEX('CURVA PREVISION'!$A$1:$KZ$3000,$C50,11+3*MIN(D$3,$D$2-1)))))</f>
        <v>0</v>
      </c>
      <c r="E50" s="132" t="n">
        <f aca="false">IF(OR($C50="",$B$2="",$D$2=0),0,IF(E$3&lt;0,0,N(INDEX('CURVA PREVISION'!$A$1:$KZ$3000,$C50,11+3*MIN(E$3,$D$2-1)))))</f>
        <v>0</v>
      </c>
      <c r="F50" s="132" t="n">
        <f aca="false">IF(OR($C50="",$B$2="",$D$2=0),0,IF(F$3&lt;0,0,N(INDEX('CURVA PREVISION'!$A$1:$KZ$3000,$C50,11+3*MIN(F$3,$D$2-1)))))</f>
        <v>0</v>
      </c>
      <c r="G50" s="132" t="n">
        <f aca="false">IF(OR($C50="",$B$2="",$D$2=0),0,IF(G$3&lt;0,0,N(INDEX('CURVA PREVISION'!$A$1:$KZ$3000,$C50,11+3*MIN(G$3,$D$2-1)))))</f>
        <v>0</v>
      </c>
      <c r="H50" s="132" t="n">
        <f aca="false">IF(OR($C50="",$B$2="",$D$2=0),0,IF(H$3&lt;0,0,N(INDEX('CURVA PREVISION'!$A$1:$KZ$3000,$C50,11+3*MIN(H$3,$D$2-1)))))</f>
        <v>0</v>
      </c>
      <c r="I50" s="132" t="n">
        <f aca="false">IF(OR($C50="",$B$2="",$D$2=0),0,IF(I$3&lt;0,0,N(INDEX('CURVA PREVISION'!$A$1:$KZ$3000,$C50,11+3*MIN(I$3,$D$2-1)))))</f>
        <v>0</v>
      </c>
      <c r="J50" s="132" t="n">
        <f aca="false">IF(OR($C50="",$B$2="",$D$2=0),0,IF(J$3&lt;0,0,N(INDEX('CURVA PREVISION'!$A$1:$KZ$3000,$C50,11+3*MIN(J$3,$D$2-1)))))</f>
        <v>0</v>
      </c>
      <c r="K50" s="132" t="n">
        <f aca="false">IF(OR($C50="",$B$2="",$D$2=0),0,IF(K$3&lt;0,0,N(INDEX('CURVA PREVISION'!$A$1:$KZ$3000,$C50,11+3*MIN(K$3,$D$2-1)))))</f>
        <v>0</v>
      </c>
      <c r="L50" s="132" t="n">
        <f aca="false">IF(OR($C50="",$B$2="",$D$2=0),0,IF(L$3&lt;0,0,N(INDEX('CURVA PREVISION'!$A$1:$KZ$3000,$C50,11+3*MIN(L$3,$D$2-1)))))</f>
        <v>0</v>
      </c>
      <c r="M50" s="132" t="n">
        <f aca="false">IF(OR($C50="",$B$2="",$D$2=0),0,IF(M$3&lt;0,0,N(INDEX('CURVA PREVISION'!$A$1:$KZ$3000,$C50,11+3*MIN(M$3,$D$2-1)))))</f>
        <v>0</v>
      </c>
      <c r="N50" s="132" t="n">
        <f aca="false">IF(OR($C50="",$B$2="",$D$2=0),0,IF(N$3&lt;0,0,N(INDEX('CURVA PREVISION'!$A$1:$KZ$3000,$C50,11+3*MIN(N$3,$D$2-1)))))</f>
        <v>0</v>
      </c>
      <c r="O50" s="132" t="n">
        <f aca="false">IF(OR($C50="",$B$2="",$D$2=0),0,IF(O$3&lt;0,0,N(INDEX('CURVA PREVISION'!$A$1:$KZ$3000,$C50,11+3*MIN(O$3,$D$2-1)))))</f>
        <v>0</v>
      </c>
      <c r="P50" s="132" t="n">
        <f aca="false">IF(OR($C50="",$B$2="",$D$2=0),0,IF(P$3&lt;0,0,N(INDEX('CURVA PREVISION'!$A$1:$KZ$3000,$C50,11+3*MIN(P$3,$D$2-1)))))</f>
        <v>0</v>
      </c>
      <c r="Q50" s="132" t="n">
        <f aca="false">IF(OR($C50="",$B$2="",$D$2=0),0,IF(Q$3&lt;0,0,N(INDEX('CURVA PREVISION'!$A$1:$KZ$3000,$C50,11+3*MIN(Q$3,$D$2-1)))))</f>
        <v>0</v>
      </c>
      <c r="R50" s="132" t="n">
        <f aca="false">IF(OR($C50="",$B$2="",$D$2=0),0,IF(R$3&lt;0,0,N(INDEX('CURVA PREVISION'!$A$1:$KZ$3000,$C50,11+3*MIN(R$3,$D$2-1)))))</f>
        <v>0</v>
      </c>
      <c r="S50" s="132" t="n">
        <f aca="false">IF(OR($C50="",$B$2="",$D$2=0),0,IF(S$3&lt;0,0,N(INDEX('CURVA PREVISION'!$A$1:$KZ$3000,$C50,11+3*MIN(S$3,$D$2-1)))))</f>
        <v>0</v>
      </c>
      <c r="T50" s="132" t="n">
        <f aca="false">IF(OR($C50="",$B$2="",$D$2=0),0,IF(T$3&lt;0,0,N(INDEX('CURVA PREVISION'!$A$1:$KZ$3000,$C50,11+3*MIN(T$3,$D$2-1)))))</f>
        <v>0</v>
      </c>
      <c r="U50" s="132" t="n">
        <f aca="false">IF(OR($C50="",$B$2="",$D$2=0),0,IF(U$3&lt;0,0,N(INDEX('CURVA PREVISION'!$A$1:$KZ$3000,$C50,11+3*MIN(U$3,$D$2-1)))))</f>
        <v>0</v>
      </c>
      <c r="V50" s="132" t="n">
        <f aca="false">IF(OR($C50="",$B$2="",$D$2=0),0,IF(V$3&lt;0,0,N(INDEX('CURVA PREVISION'!$A$1:$KZ$3000,$C50,11+3*MIN(V$3,$D$2-1)))))</f>
        <v>0</v>
      </c>
      <c r="W50" s="132" t="n">
        <f aca="false">IF(OR($C50="",$B$2="",$D$2=0),0,IF(W$3&lt;0,0,N(INDEX('CURVA PREVISION'!$A$1:$KZ$3000,$C50,11+3*MIN(W$3,$D$2-1)))))</f>
        <v>0</v>
      </c>
      <c r="X50" s="132" t="n">
        <f aca="false">IF(OR($C50="",$B$2="",$D$2=0),0,IF(X$3&lt;0,0,N(INDEX('CURVA PREVISION'!$A$1:$KZ$3000,$C50,11+3*MIN(X$3,$D$2-1)))))</f>
        <v>0</v>
      </c>
      <c r="Y50" s="132" t="n">
        <f aca="false">IF(OR($C50="",$B$2="",$D$2=0),0,IF(Y$3&lt;0,0,N(INDEX('CURVA PREVISION'!$A$1:$KZ$3000,$C50,11+3*MIN(Y$3,$D$2-1)))))</f>
        <v>0</v>
      </c>
      <c r="Z50" s="132" t="n">
        <f aca="false">IF(OR($C50="",$B$2="",$D$2=0),0,IF(Z$3&lt;0,0,N(INDEX('CURVA PREVISION'!$A$1:$KZ$3000,$C50,11+3*MIN(Z$3,$D$2-1)))))</f>
        <v>0</v>
      </c>
      <c r="AA50" s="132" t="n">
        <f aca="false">IF(OR($C50="",$B$2="",$D$2=0),0,IF(AA$3&lt;0,0,N(INDEX('CURVA PREVISION'!$A$1:$KZ$3000,$C50,11+3*MIN(AA$3,$D$2-1)))))</f>
        <v>0</v>
      </c>
      <c r="AB50" s="132" t="n">
        <f aca="false">IF(OR($C50="",$B$2="",$D$2=0),0,IF(AB$3&lt;0,0,N(INDEX('CURVA PREVISION'!$A$1:$KZ$3000,$C50,11+3*MIN(AB$3,$D$2-1)))))</f>
        <v>0</v>
      </c>
      <c r="AC50" s="132" t="n">
        <f aca="false">IF(OR($C50="",$B$2="",$D$2=0),0,IF(AC$3&lt;0,0,N(INDEX('CURVA PREVISION'!$A$1:$KZ$3000,$C50,11+3*MIN(AC$3,$D$2-1)))))</f>
        <v>0</v>
      </c>
      <c r="AD50" s="132" t="n">
        <f aca="false">IF(OR($C50="",$B$2="",$D$2=0),0,IF(AD$3&lt;0,0,N(INDEX('CURVA PREVISION'!$A$1:$KZ$3000,$C50,11+3*MIN(AD$3,$D$2-1)))))</f>
        <v>0</v>
      </c>
      <c r="AE50" s="132" t="n">
        <f aca="false">IF(OR($C50="",$B$2="",$D$2=0),0,IF(AE$3&lt;0,0,N(INDEX('CURVA PREVISION'!$A$1:$KZ$3000,$C50,11+3*MIN(AE$3,$D$2-1)))))</f>
        <v>0</v>
      </c>
      <c r="AF50" s="132" t="n">
        <f aca="false">IF(OR($C50="",$B$2="",$D$2=0),0,IF(AF$3&lt;0,0,N(INDEX('CURVA PREVISION'!$A$1:$KZ$3000,$C50,11+3*MIN(AF$3,$D$2-1)))))</f>
        <v>0</v>
      </c>
      <c r="AG50" s="132" t="n">
        <f aca="false">IF(OR($C50="",$B$2="",$D$2=0),0,IF(AG$3&lt;0,0,N(INDEX('CURVA PREVISION'!$A$1:$KZ$3000,$C50,11+3*MIN(AG$3,$D$2-1)))))</f>
        <v>0</v>
      </c>
      <c r="AH50" s="132" t="n">
        <f aca="false">IF(OR($C50="",$B$2="",$D$2=0),0,IF(AH$3&lt;0,0,N(INDEX('CURVA PREVISION'!$A$1:$KZ$3000,$C50,11+3*MIN(AH$3,$D$2-1)))))</f>
        <v>0</v>
      </c>
      <c r="AI50" s="132" t="n">
        <f aca="false">IF(OR($C50="",$B$2="",$D$2=0),0,IF(AI$3&lt;0,0,N(INDEX('CURVA PREVISION'!$A$1:$KZ$3000,$C50,11+3*MIN(AI$3,$D$2-1)))))</f>
        <v>0</v>
      </c>
      <c r="AJ50" s="132" t="n">
        <f aca="false">IF(OR($C50="",$B$2="",$D$2=0),0,IF(AJ$3&lt;0,0,N(INDEX('CURVA PREVISION'!$A$1:$KZ$3000,$C50,11+3*MIN(AJ$3,$D$2-1)))))</f>
        <v>0</v>
      </c>
      <c r="AK50" s="132" t="n">
        <f aca="false">IF(OR($C50="",$B$2="",$D$2=0),0,IF(AK$3&lt;0,0,N(INDEX('CURVA PREVISION'!$A$1:$KZ$3000,$C50,11+3*MIN(AK$3,$D$2-1)))))</f>
        <v>0</v>
      </c>
      <c r="AL50" s="132" t="n">
        <f aca="false">IF(OR($C50="",$B$2="",$D$2=0),0,IF(AL$3&lt;0,0,N(INDEX('CURVA PREVISION'!$A$1:$KZ$3000,$C50,11+3*MIN(AL$3,$D$2-1)))))</f>
        <v>0</v>
      </c>
      <c r="AM50" s="132" t="n">
        <f aca="false">IF(OR($C50="",$B$2="",$D$2=0),0,IF(AM$3&lt;0,0,N(INDEX('CURVA PREVISION'!$A$1:$KZ$3000,$C50,11+3*MIN(AM$3,$D$2-1)))))</f>
        <v>0</v>
      </c>
      <c r="AN50" s="132" t="n">
        <f aca="false">IF(OR($C50="",$B$2="",$D$2=0),0,IF(AN$3&lt;0,0,N(INDEX('CURVA PREVISION'!$A$1:$KZ$3000,$C50,11+3*MIN(AN$3,$D$2-1)))))</f>
        <v>0</v>
      </c>
      <c r="AO50" s="132" t="n">
        <f aca="false">IF(OR($C50="",$B$2="",$D$2=0),0,IF(AO$3&lt;0,0,N(INDEX('CURVA PREVISION'!$A$1:$KZ$3000,$C50,11+3*MIN(AO$3,$D$2-1)))))</f>
        <v>0</v>
      </c>
      <c r="AP50" s="132" t="n">
        <f aca="false">IF(OR($C50="",$B$2="",$D$2=0),0,IF(AP$3&lt;0,0,N(INDEX('CURVA PREVISION'!$A$1:$KZ$3000,$C50,11+3*MIN(AP$3,$D$2-1)))))</f>
        <v>0</v>
      </c>
      <c r="AQ50" s="132" t="n">
        <f aca="false">IF(OR($C50="",$B$2="",$D$2=0),0,IF(AQ$3&lt;0,0,N(INDEX('CURVA PREVISION'!$A$1:$KZ$3000,$C50,11+3*MIN(AQ$3,$D$2-1)))))</f>
        <v>0</v>
      </c>
      <c r="AR50" s="132" t="n">
        <f aca="false">IF(OR($C50="",$B$2="",$D$2=0),0,IF(AR$3&lt;0,0,N(INDEX('CURVA PREVISION'!$A$1:$KZ$3000,$C50,11+3*MIN(AR$3,$D$2-1)))))</f>
        <v>0</v>
      </c>
      <c r="AS50" s="132" t="n">
        <f aca="false">IF(OR($C50="",$B$2="",$D$2=0),0,IF(AS$3&lt;0,0,N(INDEX('CURVA PREVISION'!$A$1:$KZ$3000,$C50,11+3*MIN(AS$3,$D$2-1)))))</f>
        <v>0</v>
      </c>
      <c r="AT50" s="132" t="n">
        <f aca="false">IF(OR($C50="",$B$2="",$D$2=0),0,IF(AT$3&lt;0,0,N(INDEX('CURVA PREVISION'!$A$1:$KZ$3000,$C50,11+3*MIN(AT$3,$D$2-1)))))</f>
        <v>0</v>
      </c>
      <c r="AU50" s="132" t="n">
        <f aca="false">IF(OR($C50="",$B$2="",$D$2=0),0,IF(AU$3&lt;0,0,N(INDEX('CURVA PREVISION'!$A$1:$KZ$3000,$C50,11+3*MIN(AU$3,$D$2-1)))))</f>
        <v>0</v>
      </c>
      <c r="AV50" s="132" t="n">
        <f aca="false">IF(OR($C50="",$B$2="",$D$2=0),0,IF(AV$3&lt;0,0,N(INDEX('CURVA PREVISION'!$A$1:$KZ$3000,$C50,11+3*MIN(AV$3,$D$2-1)))))</f>
        <v>0</v>
      </c>
      <c r="AW50" s="132" t="n">
        <f aca="false">IF(OR($C50="",$B$2="",$D$2=0),0,IF(AW$3&lt;0,0,N(INDEX('CURVA PREVISION'!$A$1:$KZ$3000,$C50,11+3*MIN(AW$3,$D$2-1)))))</f>
        <v>0</v>
      </c>
      <c r="AX50" s="132" t="n">
        <f aca="false">IF(OR($C50="",$B$2="",$D$2=0),0,IF(AX$3&lt;0,0,N(INDEX('CURVA PREVISION'!$A$1:$KZ$3000,$C50,11+3*MIN(AX$3,$D$2-1)))))</f>
        <v>0</v>
      </c>
      <c r="AY50" s="132" t="n">
        <f aca="false">IF(OR($C50="",$B$2="",$D$2=0),0,IF(AY$3&lt;0,0,N(INDEX('CURVA PREVISION'!$A$1:$KZ$3000,$C50,11+3*MIN(AY$3,$D$2-1)))))</f>
        <v>0</v>
      </c>
      <c r="AZ50" s="132" t="n">
        <f aca="false">IF(OR($C50="",$B$2="",$D$2=0),0,IF(AZ$3&lt;0,0,N(INDEX('CURVA PREVISION'!$A$1:$KZ$3000,$C50,11+3*MIN(AZ$3,$D$2-1)))))</f>
        <v>0</v>
      </c>
      <c r="BA50" s="132" t="n">
        <f aca="false">IF(OR($C50="",$B$2="",$D$2=0),0,IF(BA$3&lt;0,0,N(INDEX('CURVA PREVISION'!$A$1:$KZ$3000,$C50,11+3*MIN(BA$3,$D$2-1)))))</f>
        <v>0</v>
      </c>
      <c r="BB50" s="132" t="n">
        <f aca="false">IF(OR($C50="",$B$2="",$D$2=0),0,IF(BB$3&lt;0,0,N(INDEX('CURVA PREVISION'!$A$1:$KZ$3000,$C50,11+3*MIN(BB$3,$D$2-1)))))</f>
        <v>0</v>
      </c>
      <c r="BC50" s="132" t="n">
        <f aca="false">IF(OR($C50="",$B$2="",$D$2=0),0,IF(BC$3&lt;0,0,N(INDEX('CURVA PREVISION'!$A$1:$KZ$3000,$C50,11+3*MIN(BC$3,$D$2-1)))))</f>
        <v>0</v>
      </c>
      <c r="BD50" s="132" t="n">
        <f aca="false">IF(OR($C50="",$B$2="",$D$2=0),0,IF(BD$3&lt;0,0,N(INDEX('CURVA PREVISION'!$A$1:$KZ$3000,$C50,11+3*MIN(BD$3,$D$2-1)))))</f>
        <v>0</v>
      </c>
      <c r="BE50" s="132" t="n">
        <f aca="false">IF(OR($C50="",$B$2="",$D$2=0),0,IF(BE$3&lt;0,0,N(INDEX('CURVA PREVISION'!$A$1:$KZ$3000,$C50,11+3*MIN(BE$3,$D$2-1)))))</f>
        <v>0</v>
      </c>
      <c r="BF50" s="132" t="n">
        <f aca="false">IF(OR($C50="",$B$2="",$D$2=0),0,IF(BF$3&lt;0,0,N(INDEX('CURVA PREVISION'!$A$1:$KZ$3000,$C50,11+3*MIN(BF$3,$D$2-1)))))</f>
        <v>0</v>
      </c>
      <c r="BG50" s="132" t="n">
        <f aca="false">IF(OR($C50="",$B$2="",$D$2=0),0,IF(BG$3&lt;0,0,N(INDEX('CURVA PREVISION'!$A$1:$KZ$3000,$C50,11+3*MIN(BG$3,$D$2-1)))))</f>
        <v>0</v>
      </c>
      <c r="BH50" s="132" t="n">
        <f aca="false">IF(OR($C50="",$B$2="",$D$2=0),0,IF(BH$3&lt;0,0,N(INDEX('CURVA PREVISION'!$A$1:$KZ$3000,$C50,11+3*MIN(BH$3,$D$2-1)))))</f>
        <v>0</v>
      </c>
      <c r="BI50" s="132" t="n">
        <f aca="false">IF(OR($C50="",$B$2="",$D$2=0),0,IF(BI$3&lt;0,0,N(INDEX('CURVA PREVISION'!$A$1:$KZ$3000,$C50,11+3*MIN(BI$3,$D$2-1)))))</f>
        <v>0</v>
      </c>
      <c r="BJ50" s="132" t="n">
        <f aca="false">IF(OR($C50="",$B$2="",$D$2=0),0,IF(BJ$3&lt;0,0,N(INDEX('CURVA PREVISION'!$A$1:$KZ$3000,$C50,11+3*MIN(BJ$3,$D$2-1)))))</f>
        <v>0</v>
      </c>
      <c r="BK50" s="132" t="n">
        <f aca="false">IF(OR($C50="",$B$2="",$D$2=0),0,IF(BK$3&lt;0,0,N(INDEX('CURVA PREVISION'!$A$1:$KZ$3000,$C50,11+3*MIN(BK$3,$D$2-1)))))</f>
        <v>0</v>
      </c>
      <c r="BL50" s="132" t="n">
        <f aca="false">IF(OR($C50="",$B$2="",$D$2=0),0,IF(BL$3&lt;0,0,N(INDEX('CURVA PREVISION'!$A$1:$KZ$3000,$C50,11+3*MIN(BL$3,$D$2-1)))))</f>
        <v>0</v>
      </c>
      <c r="BM50" s="132" t="n">
        <f aca="false">IF(OR($C50="",$B$2="",$D$2=0),0,IF(BM$3&lt;0,0,N(INDEX('CURVA PREVISION'!$A$1:$KZ$3000,$C50,11+3*MIN(BM$3,$D$2-1)))))</f>
        <v>0</v>
      </c>
      <c r="BN50" s="132" t="n">
        <f aca="false">IF(OR($C50="",$B$2="",$D$2=0),0,IF(BN$3&lt;0,0,N(INDEX('CURVA PREVISION'!$A$1:$KZ$3000,$C50,11+3*MIN(BN$3,$D$2-1)))))</f>
        <v>0</v>
      </c>
      <c r="BO50" s="132" t="n">
        <f aca="false">IF(OR($C50="",$B$2="",$D$2=0),0,IF(BO$3&lt;0,0,N(INDEX('CURVA PREVISION'!$A$1:$KZ$3000,$C50,11+3*MIN(BO$3,$D$2-1)))))</f>
        <v>0</v>
      </c>
      <c r="BP50" s="132" t="n">
        <f aca="false">IF(OR($C50="",$B$2="",$D$2=0),0,IF(BP$3&lt;0,0,N(INDEX('CURVA PREVISION'!$A$1:$KZ$3000,$C50,11+3*MIN(BP$3,$D$2-1)))))</f>
        <v>0</v>
      </c>
      <c r="BQ50" s="132" t="n">
        <f aca="false">IF(OR($C50="",$B$2="",$D$2=0),0,IF(BQ$3&lt;0,0,N(INDEX('CURVA PREVISION'!$A$1:$KZ$3000,$C50,11+3*MIN(BQ$3,$D$2-1)))))</f>
        <v>0</v>
      </c>
      <c r="BR50" s="132" t="n">
        <f aca="false">IF(OR($C50="",$B$2="",$D$2=0),0,IF(BR$3&lt;0,0,N(INDEX('CURVA PREVISION'!$A$1:$KZ$3000,$C50,11+3*MIN(BR$3,$D$2-1)))))</f>
        <v>0</v>
      </c>
      <c r="BS50" s="132" t="n">
        <f aca="false">IF(OR($C50="",$B$2="",$D$2=0),0,IF(BS$3&lt;0,0,N(INDEX('CURVA PREVISION'!$A$1:$KZ$3000,$C50,11+3*MIN(BS$3,$D$2-1)))))</f>
        <v>0</v>
      </c>
      <c r="BT50" s="132" t="n">
        <f aca="false">IF(OR($C50="",$B$2="",$D$2=0),0,IF(BT$3&lt;0,0,N(INDEX('CURVA PREVISION'!$A$1:$KZ$3000,$C50,11+3*MIN(BT$3,$D$2-1)))))</f>
        <v>0</v>
      </c>
      <c r="BU50" s="132" t="n">
        <f aca="false">IF(OR($C50="",$B$2="",$D$2=0),0,IF(BU$3&lt;0,0,N(INDEX('CURVA PREVISION'!$A$1:$KZ$3000,$C50,11+3*MIN(BU$3,$D$2-1)))))</f>
        <v>0</v>
      </c>
      <c r="BV50" s="132" t="n">
        <f aca="false">IF(OR($C50="",$B$2="",$D$2=0),0,IF(BV$3&lt;0,0,N(INDEX('CURVA PREVISION'!$A$1:$KZ$3000,$C50,11+3*MIN(BV$3,$D$2-1)))))</f>
        <v>0</v>
      </c>
      <c r="BW50" s="132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2" t="n">
        <f aca="false">IF(OR($C51="",$B$2="",$D$2=0),0,IF(D$3&lt;0,0,N(INDEX('CURVA PREVISION'!$A$1:$KZ$3000,$C51,11+3*MIN(D$3,$D$2-1)))))</f>
        <v>0</v>
      </c>
      <c r="E51" s="132" t="n">
        <f aca="false">IF(OR($C51="",$B$2="",$D$2=0),0,IF(E$3&lt;0,0,N(INDEX('CURVA PREVISION'!$A$1:$KZ$3000,$C51,11+3*MIN(E$3,$D$2-1)))))</f>
        <v>0</v>
      </c>
      <c r="F51" s="132" t="n">
        <f aca="false">IF(OR($C51="",$B$2="",$D$2=0),0,IF(F$3&lt;0,0,N(INDEX('CURVA PREVISION'!$A$1:$KZ$3000,$C51,11+3*MIN(F$3,$D$2-1)))))</f>
        <v>0</v>
      </c>
      <c r="G51" s="132" t="n">
        <f aca="false">IF(OR($C51="",$B$2="",$D$2=0),0,IF(G$3&lt;0,0,N(INDEX('CURVA PREVISION'!$A$1:$KZ$3000,$C51,11+3*MIN(G$3,$D$2-1)))))</f>
        <v>0</v>
      </c>
      <c r="H51" s="132" t="n">
        <f aca="false">IF(OR($C51="",$B$2="",$D$2=0),0,IF(H$3&lt;0,0,N(INDEX('CURVA PREVISION'!$A$1:$KZ$3000,$C51,11+3*MIN(H$3,$D$2-1)))))</f>
        <v>0</v>
      </c>
      <c r="I51" s="132" t="n">
        <f aca="false">IF(OR($C51="",$B$2="",$D$2=0),0,IF(I$3&lt;0,0,N(INDEX('CURVA PREVISION'!$A$1:$KZ$3000,$C51,11+3*MIN(I$3,$D$2-1)))))</f>
        <v>0</v>
      </c>
      <c r="J51" s="132" t="n">
        <f aca="false">IF(OR($C51="",$B$2="",$D$2=0),0,IF(J$3&lt;0,0,N(INDEX('CURVA PREVISION'!$A$1:$KZ$3000,$C51,11+3*MIN(J$3,$D$2-1)))))</f>
        <v>0</v>
      </c>
      <c r="K51" s="132" t="n">
        <f aca="false">IF(OR($C51="",$B$2="",$D$2=0),0,IF(K$3&lt;0,0,N(INDEX('CURVA PREVISION'!$A$1:$KZ$3000,$C51,11+3*MIN(K$3,$D$2-1)))))</f>
        <v>0</v>
      </c>
      <c r="L51" s="132" t="n">
        <f aca="false">IF(OR($C51="",$B$2="",$D$2=0),0,IF(L$3&lt;0,0,N(INDEX('CURVA PREVISION'!$A$1:$KZ$3000,$C51,11+3*MIN(L$3,$D$2-1)))))</f>
        <v>0</v>
      </c>
      <c r="M51" s="132" t="n">
        <f aca="false">IF(OR($C51="",$B$2="",$D$2=0),0,IF(M$3&lt;0,0,N(INDEX('CURVA PREVISION'!$A$1:$KZ$3000,$C51,11+3*MIN(M$3,$D$2-1)))))</f>
        <v>0</v>
      </c>
      <c r="N51" s="132" t="n">
        <f aca="false">IF(OR($C51="",$B$2="",$D$2=0),0,IF(N$3&lt;0,0,N(INDEX('CURVA PREVISION'!$A$1:$KZ$3000,$C51,11+3*MIN(N$3,$D$2-1)))))</f>
        <v>0</v>
      </c>
      <c r="O51" s="132" t="n">
        <f aca="false">IF(OR($C51="",$B$2="",$D$2=0),0,IF(O$3&lt;0,0,N(INDEX('CURVA PREVISION'!$A$1:$KZ$3000,$C51,11+3*MIN(O$3,$D$2-1)))))</f>
        <v>0</v>
      </c>
      <c r="P51" s="132" t="n">
        <f aca="false">IF(OR($C51="",$B$2="",$D$2=0),0,IF(P$3&lt;0,0,N(INDEX('CURVA PREVISION'!$A$1:$KZ$3000,$C51,11+3*MIN(P$3,$D$2-1)))))</f>
        <v>0</v>
      </c>
      <c r="Q51" s="132" t="n">
        <f aca="false">IF(OR($C51="",$B$2="",$D$2=0),0,IF(Q$3&lt;0,0,N(INDEX('CURVA PREVISION'!$A$1:$KZ$3000,$C51,11+3*MIN(Q$3,$D$2-1)))))</f>
        <v>0</v>
      </c>
      <c r="R51" s="132" t="n">
        <f aca="false">IF(OR($C51="",$B$2="",$D$2=0),0,IF(R$3&lt;0,0,N(INDEX('CURVA PREVISION'!$A$1:$KZ$3000,$C51,11+3*MIN(R$3,$D$2-1)))))</f>
        <v>0</v>
      </c>
      <c r="S51" s="132" t="n">
        <f aca="false">IF(OR($C51="",$B$2="",$D$2=0),0,IF(S$3&lt;0,0,N(INDEX('CURVA PREVISION'!$A$1:$KZ$3000,$C51,11+3*MIN(S$3,$D$2-1)))))</f>
        <v>0</v>
      </c>
      <c r="T51" s="132" t="n">
        <f aca="false">IF(OR($C51="",$B$2="",$D$2=0),0,IF(T$3&lt;0,0,N(INDEX('CURVA PREVISION'!$A$1:$KZ$3000,$C51,11+3*MIN(T$3,$D$2-1)))))</f>
        <v>0</v>
      </c>
      <c r="U51" s="132" t="n">
        <f aca="false">IF(OR($C51="",$B$2="",$D$2=0),0,IF(U$3&lt;0,0,N(INDEX('CURVA PREVISION'!$A$1:$KZ$3000,$C51,11+3*MIN(U$3,$D$2-1)))))</f>
        <v>0</v>
      </c>
      <c r="V51" s="132" t="n">
        <f aca="false">IF(OR($C51="",$B$2="",$D$2=0),0,IF(V$3&lt;0,0,N(INDEX('CURVA PREVISION'!$A$1:$KZ$3000,$C51,11+3*MIN(V$3,$D$2-1)))))</f>
        <v>0</v>
      </c>
      <c r="W51" s="132" t="n">
        <f aca="false">IF(OR($C51="",$B$2="",$D$2=0),0,IF(W$3&lt;0,0,N(INDEX('CURVA PREVISION'!$A$1:$KZ$3000,$C51,11+3*MIN(W$3,$D$2-1)))))</f>
        <v>0</v>
      </c>
      <c r="X51" s="132" t="n">
        <f aca="false">IF(OR($C51="",$B$2="",$D$2=0),0,IF(X$3&lt;0,0,N(INDEX('CURVA PREVISION'!$A$1:$KZ$3000,$C51,11+3*MIN(X$3,$D$2-1)))))</f>
        <v>0</v>
      </c>
      <c r="Y51" s="132" t="n">
        <f aca="false">IF(OR($C51="",$B$2="",$D$2=0),0,IF(Y$3&lt;0,0,N(INDEX('CURVA PREVISION'!$A$1:$KZ$3000,$C51,11+3*MIN(Y$3,$D$2-1)))))</f>
        <v>0</v>
      </c>
      <c r="Z51" s="132" t="n">
        <f aca="false">IF(OR($C51="",$B$2="",$D$2=0),0,IF(Z$3&lt;0,0,N(INDEX('CURVA PREVISION'!$A$1:$KZ$3000,$C51,11+3*MIN(Z$3,$D$2-1)))))</f>
        <v>0</v>
      </c>
      <c r="AA51" s="132" t="n">
        <f aca="false">IF(OR($C51="",$B$2="",$D$2=0),0,IF(AA$3&lt;0,0,N(INDEX('CURVA PREVISION'!$A$1:$KZ$3000,$C51,11+3*MIN(AA$3,$D$2-1)))))</f>
        <v>0</v>
      </c>
      <c r="AB51" s="132" t="n">
        <f aca="false">IF(OR($C51="",$B$2="",$D$2=0),0,IF(AB$3&lt;0,0,N(INDEX('CURVA PREVISION'!$A$1:$KZ$3000,$C51,11+3*MIN(AB$3,$D$2-1)))))</f>
        <v>0</v>
      </c>
      <c r="AC51" s="132" t="n">
        <f aca="false">IF(OR($C51="",$B$2="",$D$2=0),0,IF(AC$3&lt;0,0,N(INDEX('CURVA PREVISION'!$A$1:$KZ$3000,$C51,11+3*MIN(AC$3,$D$2-1)))))</f>
        <v>0</v>
      </c>
      <c r="AD51" s="132" t="n">
        <f aca="false">IF(OR($C51="",$B$2="",$D$2=0),0,IF(AD$3&lt;0,0,N(INDEX('CURVA PREVISION'!$A$1:$KZ$3000,$C51,11+3*MIN(AD$3,$D$2-1)))))</f>
        <v>0</v>
      </c>
      <c r="AE51" s="132" t="n">
        <f aca="false">IF(OR($C51="",$B$2="",$D$2=0),0,IF(AE$3&lt;0,0,N(INDEX('CURVA PREVISION'!$A$1:$KZ$3000,$C51,11+3*MIN(AE$3,$D$2-1)))))</f>
        <v>0</v>
      </c>
      <c r="AF51" s="132" t="n">
        <f aca="false">IF(OR($C51="",$B$2="",$D$2=0),0,IF(AF$3&lt;0,0,N(INDEX('CURVA PREVISION'!$A$1:$KZ$3000,$C51,11+3*MIN(AF$3,$D$2-1)))))</f>
        <v>0</v>
      </c>
      <c r="AG51" s="132" t="n">
        <f aca="false">IF(OR($C51="",$B$2="",$D$2=0),0,IF(AG$3&lt;0,0,N(INDEX('CURVA PREVISION'!$A$1:$KZ$3000,$C51,11+3*MIN(AG$3,$D$2-1)))))</f>
        <v>0</v>
      </c>
      <c r="AH51" s="132" t="n">
        <f aca="false">IF(OR($C51="",$B$2="",$D$2=0),0,IF(AH$3&lt;0,0,N(INDEX('CURVA PREVISION'!$A$1:$KZ$3000,$C51,11+3*MIN(AH$3,$D$2-1)))))</f>
        <v>0</v>
      </c>
      <c r="AI51" s="132" t="n">
        <f aca="false">IF(OR($C51="",$B$2="",$D$2=0),0,IF(AI$3&lt;0,0,N(INDEX('CURVA PREVISION'!$A$1:$KZ$3000,$C51,11+3*MIN(AI$3,$D$2-1)))))</f>
        <v>0</v>
      </c>
      <c r="AJ51" s="132" t="n">
        <f aca="false">IF(OR($C51="",$B$2="",$D$2=0),0,IF(AJ$3&lt;0,0,N(INDEX('CURVA PREVISION'!$A$1:$KZ$3000,$C51,11+3*MIN(AJ$3,$D$2-1)))))</f>
        <v>0</v>
      </c>
      <c r="AK51" s="132" t="n">
        <f aca="false">IF(OR($C51="",$B$2="",$D$2=0),0,IF(AK$3&lt;0,0,N(INDEX('CURVA PREVISION'!$A$1:$KZ$3000,$C51,11+3*MIN(AK$3,$D$2-1)))))</f>
        <v>0</v>
      </c>
      <c r="AL51" s="132" t="n">
        <f aca="false">IF(OR($C51="",$B$2="",$D$2=0),0,IF(AL$3&lt;0,0,N(INDEX('CURVA PREVISION'!$A$1:$KZ$3000,$C51,11+3*MIN(AL$3,$D$2-1)))))</f>
        <v>0</v>
      </c>
      <c r="AM51" s="132" t="n">
        <f aca="false">IF(OR($C51="",$B$2="",$D$2=0),0,IF(AM$3&lt;0,0,N(INDEX('CURVA PREVISION'!$A$1:$KZ$3000,$C51,11+3*MIN(AM$3,$D$2-1)))))</f>
        <v>0</v>
      </c>
      <c r="AN51" s="132" t="n">
        <f aca="false">IF(OR($C51="",$B$2="",$D$2=0),0,IF(AN$3&lt;0,0,N(INDEX('CURVA PREVISION'!$A$1:$KZ$3000,$C51,11+3*MIN(AN$3,$D$2-1)))))</f>
        <v>0</v>
      </c>
      <c r="AO51" s="132" t="n">
        <f aca="false">IF(OR($C51="",$B$2="",$D$2=0),0,IF(AO$3&lt;0,0,N(INDEX('CURVA PREVISION'!$A$1:$KZ$3000,$C51,11+3*MIN(AO$3,$D$2-1)))))</f>
        <v>0</v>
      </c>
      <c r="AP51" s="132" t="n">
        <f aca="false">IF(OR($C51="",$B$2="",$D$2=0),0,IF(AP$3&lt;0,0,N(INDEX('CURVA PREVISION'!$A$1:$KZ$3000,$C51,11+3*MIN(AP$3,$D$2-1)))))</f>
        <v>0</v>
      </c>
      <c r="AQ51" s="132" t="n">
        <f aca="false">IF(OR($C51="",$B$2="",$D$2=0),0,IF(AQ$3&lt;0,0,N(INDEX('CURVA PREVISION'!$A$1:$KZ$3000,$C51,11+3*MIN(AQ$3,$D$2-1)))))</f>
        <v>0</v>
      </c>
      <c r="AR51" s="132" t="n">
        <f aca="false">IF(OR($C51="",$B$2="",$D$2=0),0,IF(AR$3&lt;0,0,N(INDEX('CURVA PREVISION'!$A$1:$KZ$3000,$C51,11+3*MIN(AR$3,$D$2-1)))))</f>
        <v>0</v>
      </c>
      <c r="AS51" s="132" t="n">
        <f aca="false">IF(OR($C51="",$B$2="",$D$2=0),0,IF(AS$3&lt;0,0,N(INDEX('CURVA PREVISION'!$A$1:$KZ$3000,$C51,11+3*MIN(AS$3,$D$2-1)))))</f>
        <v>0</v>
      </c>
      <c r="AT51" s="132" t="n">
        <f aca="false">IF(OR($C51="",$B$2="",$D$2=0),0,IF(AT$3&lt;0,0,N(INDEX('CURVA PREVISION'!$A$1:$KZ$3000,$C51,11+3*MIN(AT$3,$D$2-1)))))</f>
        <v>0</v>
      </c>
      <c r="AU51" s="132" t="n">
        <f aca="false">IF(OR($C51="",$B$2="",$D$2=0),0,IF(AU$3&lt;0,0,N(INDEX('CURVA PREVISION'!$A$1:$KZ$3000,$C51,11+3*MIN(AU$3,$D$2-1)))))</f>
        <v>0</v>
      </c>
      <c r="AV51" s="132" t="n">
        <f aca="false">IF(OR($C51="",$B$2="",$D$2=0),0,IF(AV$3&lt;0,0,N(INDEX('CURVA PREVISION'!$A$1:$KZ$3000,$C51,11+3*MIN(AV$3,$D$2-1)))))</f>
        <v>0</v>
      </c>
      <c r="AW51" s="132" t="n">
        <f aca="false">IF(OR($C51="",$B$2="",$D$2=0),0,IF(AW$3&lt;0,0,N(INDEX('CURVA PREVISION'!$A$1:$KZ$3000,$C51,11+3*MIN(AW$3,$D$2-1)))))</f>
        <v>0</v>
      </c>
      <c r="AX51" s="132" t="n">
        <f aca="false">IF(OR($C51="",$B$2="",$D$2=0),0,IF(AX$3&lt;0,0,N(INDEX('CURVA PREVISION'!$A$1:$KZ$3000,$C51,11+3*MIN(AX$3,$D$2-1)))))</f>
        <v>0</v>
      </c>
      <c r="AY51" s="132" t="n">
        <f aca="false">IF(OR($C51="",$B$2="",$D$2=0),0,IF(AY$3&lt;0,0,N(INDEX('CURVA PREVISION'!$A$1:$KZ$3000,$C51,11+3*MIN(AY$3,$D$2-1)))))</f>
        <v>0</v>
      </c>
      <c r="AZ51" s="132" t="n">
        <f aca="false">IF(OR($C51="",$B$2="",$D$2=0),0,IF(AZ$3&lt;0,0,N(INDEX('CURVA PREVISION'!$A$1:$KZ$3000,$C51,11+3*MIN(AZ$3,$D$2-1)))))</f>
        <v>0</v>
      </c>
      <c r="BA51" s="132" t="n">
        <f aca="false">IF(OR($C51="",$B$2="",$D$2=0),0,IF(BA$3&lt;0,0,N(INDEX('CURVA PREVISION'!$A$1:$KZ$3000,$C51,11+3*MIN(BA$3,$D$2-1)))))</f>
        <v>0</v>
      </c>
      <c r="BB51" s="132" t="n">
        <f aca="false">IF(OR($C51="",$B$2="",$D$2=0),0,IF(BB$3&lt;0,0,N(INDEX('CURVA PREVISION'!$A$1:$KZ$3000,$C51,11+3*MIN(BB$3,$D$2-1)))))</f>
        <v>0</v>
      </c>
      <c r="BC51" s="132" t="n">
        <f aca="false">IF(OR($C51="",$B$2="",$D$2=0),0,IF(BC$3&lt;0,0,N(INDEX('CURVA PREVISION'!$A$1:$KZ$3000,$C51,11+3*MIN(BC$3,$D$2-1)))))</f>
        <v>0</v>
      </c>
      <c r="BD51" s="132" t="n">
        <f aca="false">IF(OR($C51="",$B$2="",$D$2=0),0,IF(BD$3&lt;0,0,N(INDEX('CURVA PREVISION'!$A$1:$KZ$3000,$C51,11+3*MIN(BD$3,$D$2-1)))))</f>
        <v>0</v>
      </c>
      <c r="BE51" s="132" t="n">
        <f aca="false">IF(OR($C51="",$B$2="",$D$2=0),0,IF(BE$3&lt;0,0,N(INDEX('CURVA PREVISION'!$A$1:$KZ$3000,$C51,11+3*MIN(BE$3,$D$2-1)))))</f>
        <v>0</v>
      </c>
      <c r="BF51" s="132" t="n">
        <f aca="false">IF(OR($C51="",$B$2="",$D$2=0),0,IF(BF$3&lt;0,0,N(INDEX('CURVA PREVISION'!$A$1:$KZ$3000,$C51,11+3*MIN(BF$3,$D$2-1)))))</f>
        <v>0</v>
      </c>
      <c r="BG51" s="132" t="n">
        <f aca="false">IF(OR($C51="",$B$2="",$D$2=0),0,IF(BG$3&lt;0,0,N(INDEX('CURVA PREVISION'!$A$1:$KZ$3000,$C51,11+3*MIN(BG$3,$D$2-1)))))</f>
        <v>0</v>
      </c>
      <c r="BH51" s="132" t="n">
        <f aca="false">IF(OR($C51="",$B$2="",$D$2=0),0,IF(BH$3&lt;0,0,N(INDEX('CURVA PREVISION'!$A$1:$KZ$3000,$C51,11+3*MIN(BH$3,$D$2-1)))))</f>
        <v>0</v>
      </c>
      <c r="BI51" s="132" t="n">
        <f aca="false">IF(OR($C51="",$B$2="",$D$2=0),0,IF(BI$3&lt;0,0,N(INDEX('CURVA PREVISION'!$A$1:$KZ$3000,$C51,11+3*MIN(BI$3,$D$2-1)))))</f>
        <v>0</v>
      </c>
      <c r="BJ51" s="132" t="n">
        <f aca="false">IF(OR($C51="",$B$2="",$D$2=0),0,IF(BJ$3&lt;0,0,N(INDEX('CURVA PREVISION'!$A$1:$KZ$3000,$C51,11+3*MIN(BJ$3,$D$2-1)))))</f>
        <v>0</v>
      </c>
      <c r="BK51" s="132" t="n">
        <f aca="false">IF(OR($C51="",$B$2="",$D$2=0),0,IF(BK$3&lt;0,0,N(INDEX('CURVA PREVISION'!$A$1:$KZ$3000,$C51,11+3*MIN(BK$3,$D$2-1)))))</f>
        <v>0</v>
      </c>
      <c r="BL51" s="132" t="n">
        <f aca="false">IF(OR($C51="",$B$2="",$D$2=0),0,IF(BL$3&lt;0,0,N(INDEX('CURVA PREVISION'!$A$1:$KZ$3000,$C51,11+3*MIN(BL$3,$D$2-1)))))</f>
        <v>0</v>
      </c>
      <c r="BM51" s="132" t="n">
        <f aca="false">IF(OR($C51="",$B$2="",$D$2=0),0,IF(BM$3&lt;0,0,N(INDEX('CURVA PREVISION'!$A$1:$KZ$3000,$C51,11+3*MIN(BM$3,$D$2-1)))))</f>
        <v>0</v>
      </c>
      <c r="BN51" s="132" t="n">
        <f aca="false">IF(OR($C51="",$B$2="",$D$2=0),0,IF(BN$3&lt;0,0,N(INDEX('CURVA PREVISION'!$A$1:$KZ$3000,$C51,11+3*MIN(BN$3,$D$2-1)))))</f>
        <v>0</v>
      </c>
      <c r="BO51" s="132" t="n">
        <f aca="false">IF(OR($C51="",$B$2="",$D$2=0),0,IF(BO$3&lt;0,0,N(INDEX('CURVA PREVISION'!$A$1:$KZ$3000,$C51,11+3*MIN(BO$3,$D$2-1)))))</f>
        <v>0</v>
      </c>
      <c r="BP51" s="132" t="n">
        <f aca="false">IF(OR($C51="",$B$2="",$D$2=0),0,IF(BP$3&lt;0,0,N(INDEX('CURVA PREVISION'!$A$1:$KZ$3000,$C51,11+3*MIN(BP$3,$D$2-1)))))</f>
        <v>0</v>
      </c>
      <c r="BQ51" s="132" t="n">
        <f aca="false">IF(OR($C51="",$B$2="",$D$2=0),0,IF(BQ$3&lt;0,0,N(INDEX('CURVA PREVISION'!$A$1:$KZ$3000,$C51,11+3*MIN(BQ$3,$D$2-1)))))</f>
        <v>0</v>
      </c>
      <c r="BR51" s="132" t="n">
        <f aca="false">IF(OR($C51="",$B$2="",$D$2=0),0,IF(BR$3&lt;0,0,N(INDEX('CURVA PREVISION'!$A$1:$KZ$3000,$C51,11+3*MIN(BR$3,$D$2-1)))))</f>
        <v>0</v>
      </c>
      <c r="BS51" s="132" t="n">
        <f aca="false">IF(OR($C51="",$B$2="",$D$2=0),0,IF(BS$3&lt;0,0,N(INDEX('CURVA PREVISION'!$A$1:$KZ$3000,$C51,11+3*MIN(BS$3,$D$2-1)))))</f>
        <v>0</v>
      </c>
      <c r="BT51" s="132" t="n">
        <f aca="false">IF(OR($C51="",$B$2="",$D$2=0),0,IF(BT$3&lt;0,0,N(INDEX('CURVA PREVISION'!$A$1:$KZ$3000,$C51,11+3*MIN(BT$3,$D$2-1)))))</f>
        <v>0</v>
      </c>
      <c r="BU51" s="132" t="n">
        <f aca="false">IF(OR($C51="",$B$2="",$D$2=0),0,IF(BU$3&lt;0,0,N(INDEX('CURVA PREVISION'!$A$1:$KZ$3000,$C51,11+3*MIN(BU$3,$D$2-1)))))</f>
        <v>0</v>
      </c>
      <c r="BV51" s="132" t="n">
        <f aca="false">IF(OR($C51="",$B$2="",$D$2=0),0,IF(BV$3&lt;0,0,N(INDEX('CURVA PREVISION'!$A$1:$KZ$3000,$C51,11+3*MIN(BV$3,$D$2-1)))))</f>
        <v>0</v>
      </c>
      <c r="BW51" s="132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2" t="n">
        <f aca="false">IF(OR($C52="",$B$2="",$D$2=0),0,IF(D$3&lt;0,0,N(INDEX('CURVA PREVISION'!$A$1:$KZ$3000,$C52,11+3*MIN(D$3,$D$2-1)))))</f>
        <v>0</v>
      </c>
      <c r="E52" s="132" t="n">
        <f aca="false">IF(OR($C52="",$B$2="",$D$2=0),0,IF(E$3&lt;0,0,N(INDEX('CURVA PREVISION'!$A$1:$KZ$3000,$C52,11+3*MIN(E$3,$D$2-1)))))</f>
        <v>0</v>
      </c>
      <c r="F52" s="132" t="n">
        <f aca="false">IF(OR($C52="",$B$2="",$D$2=0),0,IF(F$3&lt;0,0,N(INDEX('CURVA PREVISION'!$A$1:$KZ$3000,$C52,11+3*MIN(F$3,$D$2-1)))))</f>
        <v>0</v>
      </c>
      <c r="G52" s="132" t="n">
        <f aca="false">IF(OR($C52="",$B$2="",$D$2=0),0,IF(G$3&lt;0,0,N(INDEX('CURVA PREVISION'!$A$1:$KZ$3000,$C52,11+3*MIN(G$3,$D$2-1)))))</f>
        <v>0</v>
      </c>
      <c r="H52" s="132" t="n">
        <f aca="false">IF(OR($C52="",$B$2="",$D$2=0),0,IF(H$3&lt;0,0,N(INDEX('CURVA PREVISION'!$A$1:$KZ$3000,$C52,11+3*MIN(H$3,$D$2-1)))))</f>
        <v>0</v>
      </c>
      <c r="I52" s="132" t="n">
        <f aca="false">IF(OR($C52="",$B$2="",$D$2=0),0,IF(I$3&lt;0,0,N(INDEX('CURVA PREVISION'!$A$1:$KZ$3000,$C52,11+3*MIN(I$3,$D$2-1)))))</f>
        <v>0</v>
      </c>
      <c r="J52" s="132" t="n">
        <f aca="false">IF(OR($C52="",$B$2="",$D$2=0),0,IF(J$3&lt;0,0,N(INDEX('CURVA PREVISION'!$A$1:$KZ$3000,$C52,11+3*MIN(J$3,$D$2-1)))))</f>
        <v>0</v>
      </c>
      <c r="K52" s="132" t="n">
        <f aca="false">IF(OR($C52="",$B$2="",$D$2=0),0,IF(K$3&lt;0,0,N(INDEX('CURVA PREVISION'!$A$1:$KZ$3000,$C52,11+3*MIN(K$3,$D$2-1)))))</f>
        <v>0</v>
      </c>
      <c r="L52" s="132" t="n">
        <f aca="false">IF(OR($C52="",$B$2="",$D$2=0),0,IF(L$3&lt;0,0,N(INDEX('CURVA PREVISION'!$A$1:$KZ$3000,$C52,11+3*MIN(L$3,$D$2-1)))))</f>
        <v>0</v>
      </c>
      <c r="M52" s="132" t="n">
        <f aca="false">IF(OR($C52="",$B$2="",$D$2=0),0,IF(M$3&lt;0,0,N(INDEX('CURVA PREVISION'!$A$1:$KZ$3000,$C52,11+3*MIN(M$3,$D$2-1)))))</f>
        <v>0</v>
      </c>
      <c r="N52" s="132" t="n">
        <f aca="false">IF(OR($C52="",$B$2="",$D$2=0),0,IF(N$3&lt;0,0,N(INDEX('CURVA PREVISION'!$A$1:$KZ$3000,$C52,11+3*MIN(N$3,$D$2-1)))))</f>
        <v>0</v>
      </c>
      <c r="O52" s="132" t="n">
        <f aca="false">IF(OR($C52="",$B$2="",$D$2=0),0,IF(O$3&lt;0,0,N(INDEX('CURVA PREVISION'!$A$1:$KZ$3000,$C52,11+3*MIN(O$3,$D$2-1)))))</f>
        <v>0</v>
      </c>
      <c r="P52" s="132" t="n">
        <f aca="false">IF(OR($C52="",$B$2="",$D$2=0),0,IF(P$3&lt;0,0,N(INDEX('CURVA PREVISION'!$A$1:$KZ$3000,$C52,11+3*MIN(P$3,$D$2-1)))))</f>
        <v>0</v>
      </c>
      <c r="Q52" s="132" t="n">
        <f aca="false">IF(OR($C52="",$B$2="",$D$2=0),0,IF(Q$3&lt;0,0,N(INDEX('CURVA PREVISION'!$A$1:$KZ$3000,$C52,11+3*MIN(Q$3,$D$2-1)))))</f>
        <v>0</v>
      </c>
      <c r="R52" s="132" t="n">
        <f aca="false">IF(OR($C52="",$B$2="",$D$2=0),0,IF(R$3&lt;0,0,N(INDEX('CURVA PREVISION'!$A$1:$KZ$3000,$C52,11+3*MIN(R$3,$D$2-1)))))</f>
        <v>0</v>
      </c>
      <c r="S52" s="132" t="n">
        <f aca="false">IF(OR($C52="",$B$2="",$D$2=0),0,IF(S$3&lt;0,0,N(INDEX('CURVA PREVISION'!$A$1:$KZ$3000,$C52,11+3*MIN(S$3,$D$2-1)))))</f>
        <v>0</v>
      </c>
      <c r="T52" s="132" t="n">
        <f aca="false">IF(OR($C52="",$B$2="",$D$2=0),0,IF(T$3&lt;0,0,N(INDEX('CURVA PREVISION'!$A$1:$KZ$3000,$C52,11+3*MIN(T$3,$D$2-1)))))</f>
        <v>0</v>
      </c>
      <c r="U52" s="132" t="n">
        <f aca="false">IF(OR($C52="",$B$2="",$D$2=0),0,IF(U$3&lt;0,0,N(INDEX('CURVA PREVISION'!$A$1:$KZ$3000,$C52,11+3*MIN(U$3,$D$2-1)))))</f>
        <v>0</v>
      </c>
      <c r="V52" s="132" t="n">
        <f aca="false">IF(OR($C52="",$B$2="",$D$2=0),0,IF(V$3&lt;0,0,N(INDEX('CURVA PREVISION'!$A$1:$KZ$3000,$C52,11+3*MIN(V$3,$D$2-1)))))</f>
        <v>0</v>
      </c>
      <c r="W52" s="132" t="n">
        <f aca="false">IF(OR($C52="",$B$2="",$D$2=0),0,IF(W$3&lt;0,0,N(INDEX('CURVA PREVISION'!$A$1:$KZ$3000,$C52,11+3*MIN(W$3,$D$2-1)))))</f>
        <v>0</v>
      </c>
      <c r="X52" s="132" t="n">
        <f aca="false">IF(OR($C52="",$B$2="",$D$2=0),0,IF(X$3&lt;0,0,N(INDEX('CURVA PREVISION'!$A$1:$KZ$3000,$C52,11+3*MIN(X$3,$D$2-1)))))</f>
        <v>0</v>
      </c>
      <c r="Y52" s="132" t="n">
        <f aca="false">IF(OR($C52="",$B$2="",$D$2=0),0,IF(Y$3&lt;0,0,N(INDEX('CURVA PREVISION'!$A$1:$KZ$3000,$C52,11+3*MIN(Y$3,$D$2-1)))))</f>
        <v>0</v>
      </c>
      <c r="Z52" s="132" t="n">
        <f aca="false">IF(OR($C52="",$B$2="",$D$2=0),0,IF(Z$3&lt;0,0,N(INDEX('CURVA PREVISION'!$A$1:$KZ$3000,$C52,11+3*MIN(Z$3,$D$2-1)))))</f>
        <v>0</v>
      </c>
      <c r="AA52" s="132" t="n">
        <f aca="false">IF(OR($C52="",$B$2="",$D$2=0),0,IF(AA$3&lt;0,0,N(INDEX('CURVA PREVISION'!$A$1:$KZ$3000,$C52,11+3*MIN(AA$3,$D$2-1)))))</f>
        <v>0</v>
      </c>
      <c r="AB52" s="132" t="n">
        <f aca="false">IF(OR($C52="",$B$2="",$D$2=0),0,IF(AB$3&lt;0,0,N(INDEX('CURVA PREVISION'!$A$1:$KZ$3000,$C52,11+3*MIN(AB$3,$D$2-1)))))</f>
        <v>0</v>
      </c>
      <c r="AC52" s="132" t="n">
        <f aca="false">IF(OR($C52="",$B$2="",$D$2=0),0,IF(AC$3&lt;0,0,N(INDEX('CURVA PREVISION'!$A$1:$KZ$3000,$C52,11+3*MIN(AC$3,$D$2-1)))))</f>
        <v>0</v>
      </c>
      <c r="AD52" s="132" t="n">
        <f aca="false">IF(OR($C52="",$B$2="",$D$2=0),0,IF(AD$3&lt;0,0,N(INDEX('CURVA PREVISION'!$A$1:$KZ$3000,$C52,11+3*MIN(AD$3,$D$2-1)))))</f>
        <v>0</v>
      </c>
      <c r="AE52" s="132" t="n">
        <f aca="false">IF(OR($C52="",$B$2="",$D$2=0),0,IF(AE$3&lt;0,0,N(INDEX('CURVA PREVISION'!$A$1:$KZ$3000,$C52,11+3*MIN(AE$3,$D$2-1)))))</f>
        <v>0</v>
      </c>
      <c r="AF52" s="132" t="n">
        <f aca="false">IF(OR($C52="",$B$2="",$D$2=0),0,IF(AF$3&lt;0,0,N(INDEX('CURVA PREVISION'!$A$1:$KZ$3000,$C52,11+3*MIN(AF$3,$D$2-1)))))</f>
        <v>0</v>
      </c>
      <c r="AG52" s="132" t="n">
        <f aca="false">IF(OR($C52="",$B$2="",$D$2=0),0,IF(AG$3&lt;0,0,N(INDEX('CURVA PREVISION'!$A$1:$KZ$3000,$C52,11+3*MIN(AG$3,$D$2-1)))))</f>
        <v>0</v>
      </c>
      <c r="AH52" s="132" t="n">
        <f aca="false">IF(OR($C52="",$B$2="",$D$2=0),0,IF(AH$3&lt;0,0,N(INDEX('CURVA PREVISION'!$A$1:$KZ$3000,$C52,11+3*MIN(AH$3,$D$2-1)))))</f>
        <v>0</v>
      </c>
      <c r="AI52" s="132" t="n">
        <f aca="false">IF(OR($C52="",$B$2="",$D$2=0),0,IF(AI$3&lt;0,0,N(INDEX('CURVA PREVISION'!$A$1:$KZ$3000,$C52,11+3*MIN(AI$3,$D$2-1)))))</f>
        <v>0</v>
      </c>
      <c r="AJ52" s="132" t="n">
        <f aca="false">IF(OR($C52="",$B$2="",$D$2=0),0,IF(AJ$3&lt;0,0,N(INDEX('CURVA PREVISION'!$A$1:$KZ$3000,$C52,11+3*MIN(AJ$3,$D$2-1)))))</f>
        <v>0</v>
      </c>
      <c r="AK52" s="132" t="n">
        <f aca="false">IF(OR($C52="",$B$2="",$D$2=0),0,IF(AK$3&lt;0,0,N(INDEX('CURVA PREVISION'!$A$1:$KZ$3000,$C52,11+3*MIN(AK$3,$D$2-1)))))</f>
        <v>0</v>
      </c>
      <c r="AL52" s="132" t="n">
        <f aca="false">IF(OR($C52="",$B$2="",$D$2=0),0,IF(AL$3&lt;0,0,N(INDEX('CURVA PREVISION'!$A$1:$KZ$3000,$C52,11+3*MIN(AL$3,$D$2-1)))))</f>
        <v>0</v>
      </c>
      <c r="AM52" s="132" t="n">
        <f aca="false">IF(OR($C52="",$B$2="",$D$2=0),0,IF(AM$3&lt;0,0,N(INDEX('CURVA PREVISION'!$A$1:$KZ$3000,$C52,11+3*MIN(AM$3,$D$2-1)))))</f>
        <v>0</v>
      </c>
      <c r="AN52" s="132" t="n">
        <f aca="false">IF(OR($C52="",$B$2="",$D$2=0),0,IF(AN$3&lt;0,0,N(INDEX('CURVA PREVISION'!$A$1:$KZ$3000,$C52,11+3*MIN(AN$3,$D$2-1)))))</f>
        <v>0</v>
      </c>
      <c r="AO52" s="132" t="n">
        <f aca="false">IF(OR($C52="",$B$2="",$D$2=0),0,IF(AO$3&lt;0,0,N(INDEX('CURVA PREVISION'!$A$1:$KZ$3000,$C52,11+3*MIN(AO$3,$D$2-1)))))</f>
        <v>0</v>
      </c>
      <c r="AP52" s="132" t="n">
        <f aca="false">IF(OR($C52="",$B$2="",$D$2=0),0,IF(AP$3&lt;0,0,N(INDEX('CURVA PREVISION'!$A$1:$KZ$3000,$C52,11+3*MIN(AP$3,$D$2-1)))))</f>
        <v>0</v>
      </c>
      <c r="AQ52" s="132" t="n">
        <f aca="false">IF(OR($C52="",$B$2="",$D$2=0),0,IF(AQ$3&lt;0,0,N(INDEX('CURVA PREVISION'!$A$1:$KZ$3000,$C52,11+3*MIN(AQ$3,$D$2-1)))))</f>
        <v>0</v>
      </c>
      <c r="AR52" s="132" t="n">
        <f aca="false">IF(OR($C52="",$B$2="",$D$2=0),0,IF(AR$3&lt;0,0,N(INDEX('CURVA PREVISION'!$A$1:$KZ$3000,$C52,11+3*MIN(AR$3,$D$2-1)))))</f>
        <v>0</v>
      </c>
      <c r="AS52" s="132" t="n">
        <f aca="false">IF(OR($C52="",$B$2="",$D$2=0),0,IF(AS$3&lt;0,0,N(INDEX('CURVA PREVISION'!$A$1:$KZ$3000,$C52,11+3*MIN(AS$3,$D$2-1)))))</f>
        <v>0</v>
      </c>
      <c r="AT52" s="132" t="n">
        <f aca="false">IF(OR($C52="",$B$2="",$D$2=0),0,IF(AT$3&lt;0,0,N(INDEX('CURVA PREVISION'!$A$1:$KZ$3000,$C52,11+3*MIN(AT$3,$D$2-1)))))</f>
        <v>0</v>
      </c>
      <c r="AU52" s="132" t="n">
        <f aca="false">IF(OR($C52="",$B$2="",$D$2=0),0,IF(AU$3&lt;0,0,N(INDEX('CURVA PREVISION'!$A$1:$KZ$3000,$C52,11+3*MIN(AU$3,$D$2-1)))))</f>
        <v>0</v>
      </c>
      <c r="AV52" s="132" t="n">
        <f aca="false">IF(OR($C52="",$B$2="",$D$2=0),0,IF(AV$3&lt;0,0,N(INDEX('CURVA PREVISION'!$A$1:$KZ$3000,$C52,11+3*MIN(AV$3,$D$2-1)))))</f>
        <v>0</v>
      </c>
      <c r="AW52" s="132" t="n">
        <f aca="false">IF(OR($C52="",$B$2="",$D$2=0),0,IF(AW$3&lt;0,0,N(INDEX('CURVA PREVISION'!$A$1:$KZ$3000,$C52,11+3*MIN(AW$3,$D$2-1)))))</f>
        <v>0</v>
      </c>
      <c r="AX52" s="132" t="n">
        <f aca="false">IF(OR($C52="",$B$2="",$D$2=0),0,IF(AX$3&lt;0,0,N(INDEX('CURVA PREVISION'!$A$1:$KZ$3000,$C52,11+3*MIN(AX$3,$D$2-1)))))</f>
        <v>0</v>
      </c>
      <c r="AY52" s="132" t="n">
        <f aca="false">IF(OR($C52="",$B$2="",$D$2=0),0,IF(AY$3&lt;0,0,N(INDEX('CURVA PREVISION'!$A$1:$KZ$3000,$C52,11+3*MIN(AY$3,$D$2-1)))))</f>
        <v>0</v>
      </c>
      <c r="AZ52" s="132" t="n">
        <f aca="false">IF(OR($C52="",$B$2="",$D$2=0),0,IF(AZ$3&lt;0,0,N(INDEX('CURVA PREVISION'!$A$1:$KZ$3000,$C52,11+3*MIN(AZ$3,$D$2-1)))))</f>
        <v>0</v>
      </c>
      <c r="BA52" s="132" t="n">
        <f aca="false">IF(OR($C52="",$B$2="",$D$2=0),0,IF(BA$3&lt;0,0,N(INDEX('CURVA PREVISION'!$A$1:$KZ$3000,$C52,11+3*MIN(BA$3,$D$2-1)))))</f>
        <v>0</v>
      </c>
      <c r="BB52" s="132" t="n">
        <f aca="false">IF(OR($C52="",$B$2="",$D$2=0),0,IF(BB$3&lt;0,0,N(INDEX('CURVA PREVISION'!$A$1:$KZ$3000,$C52,11+3*MIN(BB$3,$D$2-1)))))</f>
        <v>0</v>
      </c>
      <c r="BC52" s="132" t="n">
        <f aca="false">IF(OR($C52="",$B$2="",$D$2=0),0,IF(BC$3&lt;0,0,N(INDEX('CURVA PREVISION'!$A$1:$KZ$3000,$C52,11+3*MIN(BC$3,$D$2-1)))))</f>
        <v>0</v>
      </c>
      <c r="BD52" s="132" t="n">
        <f aca="false">IF(OR($C52="",$B$2="",$D$2=0),0,IF(BD$3&lt;0,0,N(INDEX('CURVA PREVISION'!$A$1:$KZ$3000,$C52,11+3*MIN(BD$3,$D$2-1)))))</f>
        <v>0</v>
      </c>
      <c r="BE52" s="132" t="n">
        <f aca="false">IF(OR($C52="",$B$2="",$D$2=0),0,IF(BE$3&lt;0,0,N(INDEX('CURVA PREVISION'!$A$1:$KZ$3000,$C52,11+3*MIN(BE$3,$D$2-1)))))</f>
        <v>0</v>
      </c>
      <c r="BF52" s="132" t="n">
        <f aca="false">IF(OR($C52="",$B$2="",$D$2=0),0,IF(BF$3&lt;0,0,N(INDEX('CURVA PREVISION'!$A$1:$KZ$3000,$C52,11+3*MIN(BF$3,$D$2-1)))))</f>
        <v>0</v>
      </c>
      <c r="BG52" s="132" t="n">
        <f aca="false">IF(OR($C52="",$B$2="",$D$2=0),0,IF(BG$3&lt;0,0,N(INDEX('CURVA PREVISION'!$A$1:$KZ$3000,$C52,11+3*MIN(BG$3,$D$2-1)))))</f>
        <v>0</v>
      </c>
      <c r="BH52" s="132" t="n">
        <f aca="false">IF(OR($C52="",$B$2="",$D$2=0),0,IF(BH$3&lt;0,0,N(INDEX('CURVA PREVISION'!$A$1:$KZ$3000,$C52,11+3*MIN(BH$3,$D$2-1)))))</f>
        <v>0</v>
      </c>
      <c r="BI52" s="132" t="n">
        <f aca="false">IF(OR($C52="",$B$2="",$D$2=0),0,IF(BI$3&lt;0,0,N(INDEX('CURVA PREVISION'!$A$1:$KZ$3000,$C52,11+3*MIN(BI$3,$D$2-1)))))</f>
        <v>0</v>
      </c>
      <c r="BJ52" s="132" t="n">
        <f aca="false">IF(OR($C52="",$B$2="",$D$2=0),0,IF(BJ$3&lt;0,0,N(INDEX('CURVA PREVISION'!$A$1:$KZ$3000,$C52,11+3*MIN(BJ$3,$D$2-1)))))</f>
        <v>0</v>
      </c>
      <c r="BK52" s="132" t="n">
        <f aca="false">IF(OR($C52="",$B$2="",$D$2=0),0,IF(BK$3&lt;0,0,N(INDEX('CURVA PREVISION'!$A$1:$KZ$3000,$C52,11+3*MIN(BK$3,$D$2-1)))))</f>
        <v>0</v>
      </c>
      <c r="BL52" s="132" t="n">
        <f aca="false">IF(OR($C52="",$B$2="",$D$2=0),0,IF(BL$3&lt;0,0,N(INDEX('CURVA PREVISION'!$A$1:$KZ$3000,$C52,11+3*MIN(BL$3,$D$2-1)))))</f>
        <v>0</v>
      </c>
      <c r="BM52" s="132" t="n">
        <f aca="false">IF(OR($C52="",$B$2="",$D$2=0),0,IF(BM$3&lt;0,0,N(INDEX('CURVA PREVISION'!$A$1:$KZ$3000,$C52,11+3*MIN(BM$3,$D$2-1)))))</f>
        <v>0</v>
      </c>
      <c r="BN52" s="132" t="n">
        <f aca="false">IF(OR($C52="",$B$2="",$D$2=0),0,IF(BN$3&lt;0,0,N(INDEX('CURVA PREVISION'!$A$1:$KZ$3000,$C52,11+3*MIN(BN$3,$D$2-1)))))</f>
        <v>0</v>
      </c>
      <c r="BO52" s="132" t="n">
        <f aca="false">IF(OR($C52="",$B$2="",$D$2=0),0,IF(BO$3&lt;0,0,N(INDEX('CURVA PREVISION'!$A$1:$KZ$3000,$C52,11+3*MIN(BO$3,$D$2-1)))))</f>
        <v>0</v>
      </c>
      <c r="BP52" s="132" t="n">
        <f aca="false">IF(OR($C52="",$B$2="",$D$2=0),0,IF(BP$3&lt;0,0,N(INDEX('CURVA PREVISION'!$A$1:$KZ$3000,$C52,11+3*MIN(BP$3,$D$2-1)))))</f>
        <v>0</v>
      </c>
      <c r="BQ52" s="132" t="n">
        <f aca="false">IF(OR($C52="",$B$2="",$D$2=0),0,IF(BQ$3&lt;0,0,N(INDEX('CURVA PREVISION'!$A$1:$KZ$3000,$C52,11+3*MIN(BQ$3,$D$2-1)))))</f>
        <v>0</v>
      </c>
      <c r="BR52" s="132" t="n">
        <f aca="false">IF(OR($C52="",$B$2="",$D$2=0),0,IF(BR$3&lt;0,0,N(INDEX('CURVA PREVISION'!$A$1:$KZ$3000,$C52,11+3*MIN(BR$3,$D$2-1)))))</f>
        <v>0</v>
      </c>
      <c r="BS52" s="132" t="n">
        <f aca="false">IF(OR($C52="",$B$2="",$D$2=0),0,IF(BS$3&lt;0,0,N(INDEX('CURVA PREVISION'!$A$1:$KZ$3000,$C52,11+3*MIN(BS$3,$D$2-1)))))</f>
        <v>0</v>
      </c>
      <c r="BT52" s="132" t="n">
        <f aca="false">IF(OR($C52="",$B$2="",$D$2=0),0,IF(BT$3&lt;0,0,N(INDEX('CURVA PREVISION'!$A$1:$KZ$3000,$C52,11+3*MIN(BT$3,$D$2-1)))))</f>
        <v>0</v>
      </c>
      <c r="BU52" s="132" t="n">
        <f aca="false">IF(OR($C52="",$B$2="",$D$2=0),0,IF(BU$3&lt;0,0,N(INDEX('CURVA PREVISION'!$A$1:$KZ$3000,$C52,11+3*MIN(BU$3,$D$2-1)))))</f>
        <v>0</v>
      </c>
      <c r="BV52" s="132" t="n">
        <f aca="false">IF(OR($C52="",$B$2="",$D$2=0),0,IF(BV$3&lt;0,0,N(INDEX('CURVA PREVISION'!$A$1:$KZ$3000,$C52,11+3*MIN(BV$3,$D$2-1)))))</f>
        <v>0</v>
      </c>
      <c r="BW52" s="132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2" t="n">
        <f aca="false">IF(OR($C53="",$B$2="",$D$2=0),0,IF(D$3&lt;0,0,N(INDEX('CURVA PREVISION'!$A$1:$KZ$3000,$C53,11+3*MIN(D$3,$D$2-1)))))</f>
        <v>0</v>
      </c>
      <c r="E53" s="132" t="n">
        <f aca="false">IF(OR($C53="",$B$2="",$D$2=0),0,IF(E$3&lt;0,0,N(INDEX('CURVA PREVISION'!$A$1:$KZ$3000,$C53,11+3*MIN(E$3,$D$2-1)))))</f>
        <v>0</v>
      </c>
      <c r="F53" s="132" t="n">
        <f aca="false">IF(OR($C53="",$B$2="",$D$2=0),0,IF(F$3&lt;0,0,N(INDEX('CURVA PREVISION'!$A$1:$KZ$3000,$C53,11+3*MIN(F$3,$D$2-1)))))</f>
        <v>0</v>
      </c>
      <c r="G53" s="132" t="n">
        <f aca="false">IF(OR($C53="",$B$2="",$D$2=0),0,IF(G$3&lt;0,0,N(INDEX('CURVA PREVISION'!$A$1:$KZ$3000,$C53,11+3*MIN(G$3,$D$2-1)))))</f>
        <v>0</v>
      </c>
      <c r="H53" s="132" t="n">
        <f aca="false">IF(OR($C53="",$B$2="",$D$2=0),0,IF(H$3&lt;0,0,N(INDEX('CURVA PREVISION'!$A$1:$KZ$3000,$C53,11+3*MIN(H$3,$D$2-1)))))</f>
        <v>0</v>
      </c>
      <c r="I53" s="132" t="n">
        <f aca="false">IF(OR($C53="",$B$2="",$D$2=0),0,IF(I$3&lt;0,0,N(INDEX('CURVA PREVISION'!$A$1:$KZ$3000,$C53,11+3*MIN(I$3,$D$2-1)))))</f>
        <v>0</v>
      </c>
      <c r="J53" s="132" t="n">
        <f aca="false">IF(OR($C53="",$B$2="",$D$2=0),0,IF(J$3&lt;0,0,N(INDEX('CURVA PREVISION'!$A$1:$KZ$3000,$C53,11+3*MIN(J$3,$D$2-1)))))</f>
        <v>0</v>
      </c>
      <c r="K53" s="132" t="n">
        <f aca="false">IF(OR($C53="",$B$2="",$D$2=0),0,IF(K$3&lt;0,0,N(INDEX('CURVA PREVISION'!$A$1:$KZ$3000,$C53,11+3*MIN(K$3,$D$2-1)))))</f>
        <v>0</v>
      </c>
      <c r="L53" s="132" t="n">
        <f aca="false">IF(OR($C53="",$B$2="",$D$2=0),0,IF(L$3&lt;0,0,N(INDEX('CURVA PREVISION'!$A$1:$KZ$3000,$C53,11+3*MIN(L$3,$D$2-1)))))</f>
        <v>0</v>
      </c>
      <c r="M53" s="132" t="n">
        <f aca="false">IF(OR($C53="",$B$2="",$D$2=0),0,IF(M$3&lt;0,0,N(INDEX('CURVA PREVISION'!$A$1:$KZ$3000,$C53,11+3*MIN(M$3,$D$2-1)))))</f>
        <v>0</v>
      </c>
      <c r="N53" s="132" t="n">
        <f aca="false">IF(OR($C53="",$B$2="",$D$2=0),0,IF(N$3&lt;0,0,N(INDEX('CURVA PREVISION'!$A$1:$KZ$3000,$C53,11+3*MIN(N$3,$D$2-1)))))</f>
        <v>0</v>
      </c>
      <c r="O53" s="132" t="n">
        <f aca="false">IF(OR($C53="",$B$2="",$D$2=0),0,IF(O$3&lt;0,0,N(INDEX('CURVA PREVISION'!$A$1:$KZ$3000,$C53,11+3*MIN(O$3,$D$2-1)))))</f>
        <v>0</v>
      </c>
      <c r="P53" s="132" t="n">
        <f aca="false">IF(OR($C53="",$B$2="",$D$2=0),0,IF(P$3&lt;0,0,N(INDEX('CURVA PREVISION'!$A$1:$KZ$3000,$C53,11+3*MIN(P$3,$D$2-1)))))</f>
        <v>0</v>
      </c>
      <c r="Q53" s="132" t="n">
        <f aca="false">IF(OR($C53="",$B$2="",$D$2=0),0,IF(Q$3&lt;0,0,N(INDEX('CURVA PREVISION'!$A$1:$KZ$3000,$C53,11+3*MIN(Q$3,$D$2-1)))))</f>
        <v>0</v>
      </c>
      <c r="R53" s="132" t="n">
        <f aca="false">IF(OR($C53="",$B$2="",$D$2=0),0,IF(R$3&lt;0,0,N(INDEX('CURVA PREVISION'!$A$1:$KZ$3000,$C53,11+3*MIN(R$3,$D$2-1)))))</f>
        <v>0</v>
      </c>
      <c r="S53" s="132" t="n">
        <f aca="false">IF(OR($C53="",$B$2="",$D$2=0),0,IF(S$3&lt;0,0,N(INDEX('CURVA PREVISION'!$A$1:$KZ$3000,$C53,11+3*MIN(S$3,$D$2-1)))))</f>
        <v>0</v>
      </c>
      <c r="T53" s="132" t="n">
        <f aca="false">IF(OR($C53="",$B$2="",$D$2=0),0,IF(T$3&lt;0,0,N(INDEX('CURVA PREVISION'!$A$1:$KZ$3000,$C53,11+3*MIN(T$3,$D$2-1)))))</f>
        <v>0</v>
      </c>
      <c r="U53" s="132" t="n">
        <f aca="false">IF(OR($C53="",$B$2="",$D$2=0),0,IF(U$3&lt;0,0,N(INDEX('CURVA PREVISION'!$A$1:$KZ$3000,$C53,11+3*MIN(U$3,$D$2-1)))))</f>
        <v>0</v>
      </c>
      <c r="V53" s="132" t="n">
        <f aca="false">IF(OR($C53="",$B$2="",$D$2=0),0,IF(V$3&lt;0,0,N(INDEX('CURVA PREVISION'!$A$1:$KZ$3000,$C53,11+3*MIN(V$3,$D$2-1)))))</f>
        <v>0</v>
      </c>
      <c r="W53" s="132" t="n">
        <f aca="false">IF(OR($C53="",$B$2="",$D$2=0),0,IF(W$3&lt;0,0,N(INDEX('CURVA PREVISION'!$A$1:$KZ$3000,$C53,11+3*MIN(W$3,$D$2-1)))))</f>
        <v>0</v>
      </c>
      <c r="X53" s="132" t="n">
        <f aca="false">IF(OR($C53="",$B$2="",$D$2=0),0,IF(X$3&lt;0,0,N(INDEX('CURVA PREVISION'!$A$1:$KZ$3000,$C53,11+3*MIN(X$3,$D$2-1)))))</f>
        <v>0</v>
      </c>
      <c r="Y53" s="132" t="n">
        <f aca="false">IF(OR($C53="",$B$2="",$D$2=0),0,IF(Y$3&lt;0,0,N(INDEX('CURVA PREVISION'!$A$1:$KZ$3000,$C53,11+3*MIN(Y$3,$D$2-1)))))</f>
        <v>0</v>
      </c>
      <c r="Z53" s="132" t="n">
        <f aca="false">IF(OR($C53="",$B$2="",$D$2=0),0,IF(Z$3&lt;0,0,N(INDEX('CURVA PREVISION'!$A$1:$KZ$3000,$C53,11+3*MIN(Z$3,$D$2-1)))))</f>
        <v>0</v>
      </c>
      <c r="AA53" s="132" t="n">
        <f aca="false">IF(OR($C53="",$B$2="",$D$2=0),0,IF(AA$3&lt;0,0,N(INDEX('CURVA PREVISION'!$A$1:$KZ$3000,$C53,11+3*MIN(AA$3,$D$2-1)))))</f>
        <v>0</v>
      </c>
      <c r="AB53" s="132" t="n">
        <f aca="false">IF(OR($C53="",$B$2="",$D$2=0),0,IF(AB$3&lt;0,0,N(INDEX('CURVA PREVISION'!$A$1:$KZ$3000,$C53,11+3*MIN(AB$3,$D$2-1)))))</f>
        <v>0</v>
      </c>
      <c r="AC53" s="132" t="n">
        <f aca="false">IF(OR($C53="",$B$2="",$D$2=0),0,IF(AC$3&lt;0,0,N(INDEX('CURVA PREVISION'!$A$1:$KZ$3000,$C53,11+3*MIN(AC$3,$D$2-1)))))</f>
        <v>0</v>
      </c>
      <c r="AD53" s="132" t="n">
        <f aca="false">IF(OR($C53="",$B$2="",$D$2=0),0,IF(AD$3&lt;0,0,N(INDEX('CURVA PREVISION'!$A$1:$KZ$3000,$C53,11+3*MIN(AD$3,$D$2-1)))))</f>
        <v>0</v>
      </c>
      <c r="AE53" s="132" t="n">
        <f aca="false">IF(OR($C53="",$B$2="",$D$2=0),0,IF(AE$3&lt;0,0,N(INDEX('CURVA PREVISION'!$A$1:$KZ$3000,$C53,11+3*MIN(AE$3,$D$2-1)))))</f>
        <v>0</v>
      </c>
      <c r="AF53" s="132" t="n">
        <f aca="false">IF(OR($C53="",$B$2="",$D$2=0),0,IF(AF$3&lt;0,0,N(INDEX('CURVA PREVISION'!$A$1:$KZ$3000,$C53,11+3*MIN(AF$3,$D$2-1)))))</f>
        <v>0</v>
      </c>
      <c r="AG53" s="132" t="n">
        <f aca="false">IF(OR($C53="",$B$2="",$D$2=0),0,IF(AG$3&lt;0,0,N(INDEX('CURVA PREVISION'!$A$1:$KZ$3000,$C53,11+3*MIN(AG$3,$D$2-1)))))</f>
        <v>0</v>
      </c>
      <c r="AH53" s="132" t="n">
        <f aca="false">IF(OR($C53="",$B$2="",$D$2=0),0,IF(AH$3&lt;0,0,N(INDEX('CURVA PREVISION'!$A$1:$KZ$3000,$C53,11+3*MIN(AH$3,$D$2-1)))))</f>
        <v>0</v>
      </c>
      <c r="AI53" s="132" t="n">
        <f aca="false">IF(OR($C53="",$B$2="",$D$2=0),0,IF(AI$3&lt;0,0,N(INDEX('CURVA PREVISION'!$A$1:$KZ$3000,$C53,11+3*MIN(AI$3,$D$2-1)))))</f>
        <v>0</v>
      </c>
      <c r="AJ53" s="132" t="n">
        <f aca="false">IF(OR($C53="",$B$2="",$D$2=0),0,IF(AJ$3&lt;0,0,N(INDEX('CURVA PREVISION'!$A$1:$KZ$3000,$C53,11+3*MIN(AJ$3,$D$2-1)))))</f>
        <v>0</v>
      </c>
      <c r="AK53" s="132" t="n">
        <f aca="false">IF(OR($C53="",$B$2="",$D$2=0),0,IF(AK$3&lt;0,0,N(INDEX('CURVA PREVISION'!$A$1:$KZ$3000,$C53,11+3*MIN(AK$3,$D$2-1)))))</f>
        <v>0</v>
      </c>
      <c r="AL53" s="132" t="n">
        <f aca="false">IF(OR($C53="",$B$2="",$D$2=0),0,IF(AL$3&lt;0,0,N(INDEX('CURVA PREVISION'!$A$1:$KZ$3000,$C53,11+3*MIN(AL$3,$D$2-1)))))</f>
        <v>0</v>
      </c>
      <c r="AM53" s="132" t="n">
        <f aca="false">IF(OR($C53="",$B$2="",$D$2=0),0,IF(AM$3&lt;0,0,N(INDEX('CURVA PREVISION'!$A$1:$KZ$3000,$C53,11+3*MIN(AM$3,$D$2-1)))))</f>
        <v>0</v>
      </c>
      <c r="AN53" s="132" t="n">
        <f aca="false">IF(OR($C53="",$B$2="",$D$2=0),0,IF(AN$3&lt;0,0,N(INDEX('CURVA PREVISION'!$A$1:$KZ$3000,$C53,11+3*MIN(AN$3,$D$2-1)))))</f>
        <v>0</v>
      </c>
      <c r="AO53" s="132" t="n">
        <f aca="false">IF(OR($C53="",$B$2="",$D$2=0),0,IF(AO$3&lt;0,0,N(INDEX('CURVA PREVISION'!$A$1:$KZ$3000,$C53,11+3*MIN(AO$3,$D$2-1)))))</f>
        <v>0</v>
      </c>
      <c r="AP53" s="132" t="n">
        <f aca="false">IF(OR($C53="",$B$2="",$D$2=0),0,IF(AP$3&lt;0,0,N(INDEX('CURVA PREVISION'!$A$1:$KZ$3000,$C53,11+3*MIN(AP$3,$D$2-1)))))</f>
        <v>0</v>
      </c>
      <c r="AQ53" s="132" t="n">
        <f aca="false">IF(OR($C53="",$B$2="",$D$2=0),0,IF(AQ$3&lt;0,0,N(INDEX('CURVA PREVISION'!$A$1:$KZ$3000,$C53,11+3*MIN(AQ$3,$D$2-1)))))</f>
        <v>0</v>
      </c>
      <c r="AR53" s="132" t="n">
        <f aca="false">IF(OR($C53="",$B$2="",$D$2=0),0,IF(AR$3&lt;0,0,N(INDEX('CURVA PREVISION'!$A$1:$KZ$3000,$C53,11+3*MIN(AR$3,$D$2-1)))))</f>
        <v>0</v>
      </c>
      <c r="AS53" s="132" t="n">
        <f aca="false">IF(OR($C53="",$B$2="",$D$2=0),0,IF(AS$3&lt;0,0,N(INDEX('CURVA PREVISION'!$A$1:$KZ$3000,$C53,11+3*MIN(AS$3,$D$2-1)))))</f>
        <v>0</v>
      </c>
      <c r="AT53" s="132" t="n">
        <f aca="false">IF(OR($C53="",$B$2="",$D$2=0),0,IF(AT$3&lt;0,0,N(INDEX('CURVA PREVISION'!$A$1:$KZ$3000,$C53,11+3*MIN(AT$3,$D$2-1)))))</f>
        <v>0</v>
      </c>
      <c r="AU53" s="132" t="n">
        <f aca="false">IF(OR($C53="",$B$2="",$D$2=0),0,IF(AU$3&lt;0,0,N(INDEX('CURVA PREVISION'!$A$1:$KZ$3000,$C53,11+3*MIN(AU$3,$D$2-1)))))</f>
        <v>0</v>
      </c>
      <c r="AV53" s="132" t="n">
        <f aca="false">IF(OR($C53="",$B$2="",$D$2=0),0,IF(AV$3&lt;0,0,N(INDEX('CURVA PREVISION'!$A$1:$KZ$3000,$C53,11+3*MIN(AV$3,$D$2-1)))))</f>
        <v>0</v>
      </c>
      <c r="AW53" s="132" t="n">
        <f aca="false">IF(OR($C53="",$B$2="",$D$2=0),0,IF(AW$3&lt;0,0,N(INDEX('CURVA PREVISION'!$A$1:$KZ$3000,$C53,11+3*MIN(AW$3,$D$2-1)))))</f>
        <v>0</v>
      </c>
      <c r="AX53" s="132" t="n">
        <f aca="false">IF(OR($C53="",$B$2="",$D$2=0),0,IF(AX$3&lt;0,0,N(INDEX('CURVA PREVISION'!$A$1:$KZ$3000,$C53,11+3*MIN(AX$3,$D$2-1)))))</f>
        <v>0</v>
      </c>
      <c r="AY53" s="132" t="n">
        <f aca="false">IF(OR($C53="",$B$2="",$D$2=0),0,IF(AY$3&lt;0,0,N(INDEX('CURVA PREVISION'!$A$1:$KZ$3000,$C53,11+3*MIN(AY$3,$D$2-1)))))</f>
        <v>0</v>
      </c>
      <c r="AZ53" s="132" t="n">
        <f aca="false">IF(OR($C53="",$B$2="",$D$2=0),0,IF(AZ$3&lt;0,0,N(INDEX('CURVA PREVISION'!$A$1:$KZ$3000,$C53,11+3*MIN(AZ$3,$D$2-1)))))</f>
        <v>0</v>
      </c>
      <c r="BA53" s="132" t="n">
        <f aca="false">IF(OR($C53="",$B$2="",$D$2=0),0,IF(BA$3&lt;0,0,N(INDEX('CURVA PREVISION'!$A$1:$KZ$3000,$C53,11+3*MIN(BA$3,$D$2-1)))))</f>
        <v>0</v>
      </c>
      <c r="BB53" s="132" t="n">
        <f aca="false">IF(OR($C53="",$B$2="",$D$2=0),0,IF(BB$3&lt;0,0,N(INDEX('CURVA PREVISION'!$A$1:$KZ$3000,$C53,11+3*MIN(BB$3,$D$2-1)))))</f>
        <v>0</v>
      </c>
      <c r="BC53" s="132" t="n">
        <f aca="false">IF(OR($C53="",$B$2="",$D$2=0),0,IF(BC$3&lt;0,0,N(INDEX('CURVA PREVISION'!$A$1:$KZ$3000,$C53,11+3*MIN(BC$3,$D$2-1)))))</f>
        <v>0</v>
      </c>
      <c r="BD53" s="132" t="n">
        <f aca="false">IF(OR($C53="",$B$2="",$D$2=0),0,IF(BD$3&lt;0,0,N(INDEX('CURVA PREVISION'!$A$1:$KZ$3000,$C53,11+3*MIN(BD$3,$D$2-1)))))</f>
        <v>0</v>
      </c>
      <c r="BE53" s="132" t="n">
        <f aca="false">IF(OR($C53="",$B$2="",$D$2=0),0,IF(BE$3&lt;0,0,N(INDEX('CURVA PREVISION'!$A$1:$KZ$3000,$C53,11+3*MIN(BE$3,$D$2-1)))))</f>
        <v>0</v>
      </c>
      <c r="BF53" s="132" t="n">
        <f aca="false">IF(OR($C53="",$B$2="",$D$2=0),0,IF(BF$3&lt;0,0,N(INDEX('CURVA PREVISION'!$A$1:$KZ$3000,$C53,11+3*MIN(BF$3,$D$2-1)))))</f>
        <v>0</v>
      </c>
      <c r="BG53" s="132" t="n">
        <f aca="false">IF(OR($C53="",$B$2="",$D$2=0),0,IF(BG$3&lt;0,0,N(INDEX('CURVA PREVISION'!$A$1:$KZ$3000,$C53,11+3*MIN(BG$3,$D$2-1)))))</f>
        <v>0</v>
      </c>
      <c r="BH53" s="132" t="n">
        <f aca="false">IF(OR($C53="",$B$2="",$D$2=0),0,IF(BH$3&lt;0,0,N(INDEX('CURVA PREVISION'!$A$1:$KZ$3000,$C53,11+3*MIN(BH$3,$D$2-1)))))</f>
        <v>0</v>
      </c>
      <c r="BI53" s="132" t="n">
        <f aca="false">IF(OR($C53="",$B$2="",$D$2=0),0,IF(BI$3&lt;0,0,N(INDEX('CURVA PREVISION'!$A$1:$KZ$3000,$C53,11+3*MIN(BI$3,$D$2-1)))))</f>
        <v>0</v>
      </c>
      <c r="BJ53" s="132" t="n">
        <f aca="false">IF(OR($C53="",$B$2="",$D$2=0),0,IF(BJ$3&lt;0,0,N(INDEX('CURVA PREVISION'!$A$1:$KZ$3000,$C53,11+3*MIN(BJ$3,$D$2-1)))))</f>
        <v>0</v>
      </c>
      <c r="BK53" s="132" t="n">
        <f aca="false">IF(OR($C53="",$B$2="",$D$2=0),0,IF(BK$3&lt;0,0,N(INDEX('CURVA PREVISION'!$A$1:$KZ$3000,$C53,11+3*MIN(BK$3,$D$2-1)))))</f>
        <v>0</v>
      </c>
      <c r="BL53" s="132" t="n">
        <f aca="false">IF(OR($C53="",$B$2="",$D$2=0),0,IF(BL$3&lt;0,0,N(INDEX('CURVA PREVISION'!$A$1:$KZ$3000,$C53,11+3*MIN(BL$3,$D$2-1)))))</f>
        <v>0</v>
      </c>
      <c r="BM53" s="132" t="n">
        <f aca="false">IF(OR($C53="",$B$2="",$D$2=0),0,IF(BM$3&lt;0,0,N(INDEX('CURVA PREVISION'!$A$1:$KZ$3000,$C53,11+3*MIN(BM$3,$D$2-1)))))</f>
        <v>0</v>
      </c>
      <c r="BN53" s="132" t="n">
        <f aca="false">IF(OR($C53="",$B$2="",$D$2=0),0,IF(BN$3&lt;0,0,N(INDEX('CURVA PREVISION'!$A$1:$KZ$3000,$C53,11+3*MIN(BN$3,$D$2-1)))))</f>
        <v>0</v>
      </c>
      <c r="BO53" s="132" t="n">
        <f aca="false">IF(OR($C53="",$B$2="",$D$2=0),0,IF(BO$3&lt;0,0,N(INDEX('CURVA PREVISION'!$A$1:$KZ$3000,$C53,11+3*MIN(BO$3,$D$2-1)))))</f>
        <v>0</v>
      </c>
      <c r="BP53" s="132" t="n">
        <f aca="false">IF(OR($C53="",$B$2="",$D$2=0),0,IF(BP$3&lt;0,0,N(INDEX('CURVA PREVISION'!$A$1:$KZ$3000,$C53,11+3*MIN(BP$3,$D$2-1)))))</f>
        <v>0</v>
      </c>
      <c r="BQ53" s="132" t="n">
        <f aca="false">IF(OR($C53="",$B$2="",$D$2=0),0,IF(BQ$3&lt;0,0,N(INDEX('CURVA PREVISION'!$A$1:$KZ$3000,$C53,11+3*MIN(BQ$3,$D$2-1)))))</f>
        <v>0</v>
      </c>
      <c r="BR53" s="132" t="n">
        <f aca="false">IF(OR($C53="",$B$2="",$D$2=0),0,IF(BR$3&lt;0,0,N(INDEX('CURVA PREVISION'!$A$1:$KZ$3000,$C53,11+3*MIN(BR$3,$D$2-1)))))</f>
        <v>0</v>
      </c>
      <c r="BS53" s="132" t="n">
        <f aca="false">IF(OR($C53="",$B$2="",$D$2=0),0,IF(BS$3&lt;0,0,N(INDEX('CURVA PREVISION'!$A$1:$KZ$3000,$C53,11+3*MIN(BS$3,$D$2-1)))))</f>
        <v>0</v>
      </c>
      <c r="BT53" s="132" t="n">
        <f aca="false">IF(OR($C53="",$B$2="",$D$2=0),0,IF(BT$3&lt;0,0,N(INDEX('CURVA PREVISION'!$A$1:$KZ$3000,$C53,11+3*MIN(BT$3,$D$2-1)))))</f>
        <v>0</v>
      </c>
      <c r="BU53" s="132" t="n">
        <f aca="false">IF(OR($C53="",$B$2="",$D$2=0),0,IF(BU$3&lt;0,0,N(INDEX('CURVA PREVISION'!$A$1:$KZ$3000,$C53,11+3*MIN(BU$3,$D$2-1)))))</f>
        <v>0</v>
      </c>
      <c r="BV53" s="132" t="n">
        <f aca="false">IF(OR($C53="",$B$2="",$D$2=0),0,IF(BV$3&lt;0,0,N(INDEX('CURVA PREVISION'!$A$1:$KZ$3000,$C53,11+3*MIN(BV$3,$D$2-1)))))</f>
        <v>0</v>
      </c>
      <c r="BW53" s="132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2" t="n">
        <f aca="false">IF(OR($C54="",$B$2="",$D$2=0),0,IF(D$3&lt;0,0,N(INDEX('CURVA PREVISION'!$A$1:$KZ$3000,$C54,11+3*MIN(D$3,$D$2-1)))))</f>
        <v>0</v>
      </c>
      <c r="E54" s="132" t="n">
        <f aca="false">IF(OR($C54="",$B$2="",$D$2=0),0,IF(E$3&lt;0,0,N(INDEX('CURVA PREVISION'!$A$1:$KZ$3000,$C54,11+3*MIN(E$3,$D$2-1)))))</f>
        <v>0</v>
      </c>
      <c r="F54" s="132" t="n">
        <f aca="false">IF(OR($C54="",$B$2="",$D$2=0),0,IF(F$3&lt;0,0,N(INDEX('CURVA PREVISION'!$A$1:$KZ$3000,$C54,11+3*MIN(F$3,$D$2-1)))))</f>
        <v>0</v>
      </c>
      <c r="G54" s="132" t="n">
        <f aca="false">IF(OR($C54="",$B$2="",$D$2=0),0,IF(G$3&lt;0,0,N(INDEX('CURVA PREVISION'!$A$1:$KZ$3000,$C54,11+3*MIN(G$3,$D$2-1)))))</f>
        <v>0</v>
      </c>
      <c r="H54" s="132" t="n">
        <f aca="false">IF(OR($C54="",$B$2="",$D$2=0),0,IF(H$3&lt;0,0,N(INDEX('CURVA PREVISION'!$A$1:$KZ$3000,$C54,11+3*MIN(H$3,$D$2-1)))))</f>
        <v>0</v>
      </c>
      <c r="I54" s="132" t="n">
        <f aca="false">IF(OR($C54="",$B$2="",$D$2=0),0,IF(I$3&lt;0,0,N(INDEX('CURVA PREVISION'!$A$1:$KZ$3000,$C54,11+3*MIN(I$3,$D$2-1)))))</f>
        <v>0</v>
      </c>
      <c r="J54" s="132" t="n">
        <f aca="false">IF(OR($C54="",$B$2="",$D$2=0),0,IF(J$3&lt;0,0,N(INDEX('CURVA PREVISION'!$A$1:$KZ$3000,$C54,11+3*MIN(J$3,$D$2-1)))))</f>
        <v>0</v>
      </c>
      <c r="K54" s="132" t="n">
        <f aca="false">IF(OR($C54="",$B$2="",$D$2=0),0,IF(K$3&lt;0,0,N(INDEX('CURVA PREVISION'!$A$1:$KZ$3000,$C54,11+3*MIN(K$3,$D$2-1)))))</f>
        <v>0</v>
      </c>
      <c r="L54" s="132" t="n">
        <f aca="false">IF(OR($C54="",$B$2="",$D$2=0),0,IF(L$3&lt;0,0,N(INDEX('CURVA PREVISION'!$A$1:$KZ$3000,$C54,11+3*MIN(L$3,$D$2-1)))))</f>
        <v>0</v>
      </c>
      <c r="M54" s="132" t="n">
        <f aca="false">IF(OR($C54="",$B$2="",$D$2=0),0,IF(M$3&lt;0,0,N(INDEX('CURVA PREVISION'!$A$1:$KZ$3000,$C54,11+3*MIN(M$3,$D$2-1)))))</f>
        <v>0</v>
      </c>
      <c r="N54" s="132" t="n">
        <f aca="false">IF(OR($C54="",$B$2="",$D$2=0),0,IF(N$3&lt;0,0,N(INDEX('CURVA PREVISION'!$A$1:$KZ$3000,$C54,11+3*MIN(N$3,$D$2-1)))))</f>
        <v>0</v>
      </c>
      <c r="O54" s="132" t="n">
        <f aca="false">IF(OR($C54="",$B$2="",$D$2=0),0,IF(O$3&lt;0,0,N(INDEX('CURVA PREVISION'!$A$1:$KZ$3000,$C54,11+3*MIN(O$3,$D$2-1)))))</f>
        <v>0</v>
      </c>
      <c r="P54" s="132" t="n">
        <f aca="false">IF(OR($C54="",$B$2="",$D$2=0),0,IF(P$3&lt;0,0,N(INDEX('CURVA PREVISION'!$A$1:$KZ$3000,$C54,11+3*MIN(P$3,$D$2-1)))))</f>
        <v>0</v>
      </c>
      <c r="Q54" s="132" t="n">
        <f aca="false">IF(OR($C54="",$B$2="",$D$2=0),0,IF(Q$3&lt;0,0,N(INDEX('CURVA PREVISION'!$A$1:$KZ$3000,$C54,11+3*MIN(Q$3,$D$2-1)))))</f>
        <v>0</v>
      </c>
      <c r="R54" s="132" t="n">
        <f aca="false">IF(OR($C54="",$B$2="",$D$2=0),0,IF(R$3&lt;0,0,N(INDEX('CURVA PREVISION'!$A$1:$KZ$3000,$C54,11+3*MIN(R$3,$D$2-1)))))</f>
        <v>0</v>
      </c>
      <c r="S54" s="132" t="n">
        <f aca="false">IF(OR($C54="",$B$2="",$D$2=0),0,IF(S$3&lt;0,0,N(INDEX('CURVA PREVISION'!$A$1:$KZ$3000,$C54,11+3*MIN(S$3,$D$2-1)))))</f>
        <v>0</v>
      </c>
      <c r="T54" s="132" t="n">
        <f aca="false">IF(OR($C54="",$B$2="",$D$2=0),0,IF(T$3&lt;0,0,N(INDEX('CURVA PREVISION'!$A$1:$KZ$3000,$C54,11+3*MIN(T$3,$D$2-1)))))</f>
        <v>0</v>
      </c>
      <c r="U54" s="132" t="n">
        <f aca="false">IF(OR($C54="",$B$2="",$D$2=0),0,IF(U$3&lt;0,0,N(INDEX('CURVA PREVISION'!$A$1:$KZ$3000,$C54,11+3*MIN(U$3,$D$2-1)))))</f>
        <v>0</v>
      </c>
      <c r="V54" s="132" t="n">
        <f aca="false">IF(OR($C54="",$B$2="",$D$2=0),0,IF(V$3&lt;0,0,N(INDEX('CURVA PREVISION'!$A$1:$KZ$3000,$C54,11+3*MIN(V$3,$D$2-1)))))</f>
        <v>0</v>
      </c>
      <c r="W54" s="132" t="n">
        <f aca="false">IF(OR($C54="",$B$2="",$D$2=0),0,IF(W$3&lt;0,0,N(INDEX('CURVA PREVISION'!$A$1:$KZ$3000,$C54,11+3*MIN(W$3,$D$2-1)))))</f>
        <v>0</v>
      </c>
      <c r="X54" s="132" t="n">
        <f aca="false">IF(OR($C54="",$B$2="",$D$2=0),0,IF(X$3&lt;0,0,N(INDEX('CURVA PREVISION'!$A$1:$KZ$3000,$C54,11+3*MIN(X$3,$D$2-1)))))</f>
        <v>0</v>
      </c>
      <c r="Y54" s="132" t="n">
        <f aca="false">IF(OR($C54="",$B$2="",$D$2=0),0,IF(Y$3&lt;0,0,N(INDEX('CURVA PREVISION'!$A$1:$KZ$3000,$C54,11+3*MIN(Y$3,$D$2-1)))))</f>
        <v>0</v>
      </c>
      <c r="Z54" s="132" t="n">
        <f aca="false">IF(OR($C54="",$B$2="",$D$2=0),0,IF(Z$3&lt;0,0,N(INDEX('CURVA PREVISION'!$A$1:$KZ$3000,$C54,11+3*MIN(Z$3,$D$2-1)))))</f>
        <v>0</v>
      </c>
      <c r="AA54" s="132" t="n">
        <f aca="false">IF(OR($C54="",$B$2="",$D$2=0),0,IF(AA$3&lt;0,0,N(INDEX('CURVA PREVISION'!$A$1:$KZ$3000,$C54,11+3*MIN(AA$3,$D$2-1)))))</f>
        <v>0</v>
      </c>
      <c r="AB54" s="132" t="n">
        <f aca="false">IF(OR($C54="",$B$2="",$D$2=0),0,IF(AB$3&lt;0,0,N(INDEX('CURVA PREVISION'!$A$1:$KZ$3000,$C54,11+3*MIN(AB$3,$D$2-1)))))</f>
        <v>0</v>
      </c>
      <c r="AC54" s="132" t="n">
        <f aca="false">IF(OR($C54="",$B$2="",$D$2=0),0,IF(AC$3&lt;0,0,N(INDEX('CURVA PREVISION'!$A$1:$KZ$3000,$C54,11+3*MIN(AC$3,$D$2-1)))))</f>
        <v>0</v>
      </c>
      <c r="AD54" s="132" t="n">
        <f aca="false">IF(OR($C54="",$B$2="",$D$2=0),0,IF(AD$3&lt;0,0,N(INDEX('CURVA PREVISION'!$A$1:$KZ$3000,$C54,11+3*MIN(AD$3,$D$2-1)))))</f>
        <v>0</v>
      </c>
      <c r="AE54" s="132" t="n">
        <f aca="false">IF(OR($C54="",$B$2="",$D$2=0),0,IF(AE$3&lt;0,0,N(INDEX('CURVA PREVISION'!$A$1:$KZ$3000,$C54,11+3*MIN(AE$3,$D$2-1)))))</f>
        <v>0</v>
      </c>
      <c r="AF54" s="132" t="n">
        <f aca="false">IF(OR($C54="",$B$2="",$D$2=0),0,IF(AF$3&lt;0,0,N(INDEX('CURVA PREVISION'!$A$1:$KZ$3000,$C54,11+3*MIN(AF$3,$D$2-1)))))</f>
        <v>0</v>
      </c>
      <c r="AG54" s="132" t="n">
        <f aca="false">IF(OR($C54="",$B$2="",$D$2=0),0,IF(AG$3&lt;0,0,N(INDEX('CURVA PREVISION'!$A$1:$KZ$3000,$C54,11+3*MIN(AG$3,$D$2-1)))))</f>
        <v>0</v>
      </c>
      <c r="AH54" s="132" t="n">
        <f aca="false">IF(OR($C54="",$B$2="",$D$2=0),0,IF(AH$3&lt;0,0,N(INDEX('CURVA PREVISION'!$A$1:$KZ$3000,$C54,11+3*MIN(AH$3,$D$2-1)))))</f>
        <v>0</v>
      </c>
      <c r="AI54" s="132" t="n">
        <f aca="false">IF(OR($C54="",$B$2="",$D$2=0),0,IF(AI$3&lt;0,0,N(INDEX('CURVA PREVISION'!$A$1:$KZ$3000,$C54,11+3*MIN(AI$3,$D$2-1)))))</f>
        <v>0</v>
      </c>
      <c r="AJ54" s="132" t="n">
        <f aca="false">IF(OR($C54="",$B$2="",$D$2=0),0,IF(AJ$3&lt;0,0,N(INDEX('CURVA PREVISION'!$A$1:$KZ$3000,$C54,11+3*MIN(AJ$3,$D$2-1)))))</f>
        <v>0</v>
      </c>
      <c r="AK54" s="132" t="n">
        <f aca="false">IF(OR($C54="",$B$2="",$D$2=0),0,IF(AK$3&lt;0,0,N(INDEX('CURVA PREVISION'!$A$1:$KZ$3000,$C54,11+3*MIN(AK$3,$D$2-1)))))</f>
        <v>0</v>
      </c>
      <c r="AL54" s="132" t="n">
        <f aca="false">IF(OR($C54="",$B$2="",$D$2=0),0,IF(AL$3&lt;0,0,N(INDEX('CURVA PREVISION'!$A$1:$KZ$3000,$C54,11+3*MIN(AL$3,$D$2-1)))))</f>
        <v>0</v>
      </c>
      <c r="AM54" s="132" t="n">
        <f aca="false">IF(OR($C54="",$B$2="",$D$2=0),0,IF(AM$3&lt;0,0,N(INDEX('CURVA PREVISION'!$A$1:$KZ$3000,$C54,11+3*MIN(AM$3,$D$2-1)))))</f>
        <v>0</v>
      </c>
      <c r="AN54" s="132" t="n">
        <f aca="false">IF(OR($C54="",$B$2="",$D$2=0),0,IF(AN$3&lt;0,0,N(INDEX('CURVA PREVISION'!$A$1:$KZ$3000,$C54,11+3*MIN(AN$3,$D$2-1)))))</f>
        <v>0</v>
      </c>
      <c r="AO54" s="132" t="n">
        <f aca="false">IF(OR($C54="",$B$2="",$D$2=0),0,IF(AO$3&lt;0,0,N(INDEX('CURVA PREVISION'!$A$1:$KZ$3000,$C54,11+3*MIN(AO$3,$D$2-1)))))</f>
        <v>0</v>
      </c>
      <c r="AP54" s="132" t="n">
        <f aca="false">IF(OR($C54="",$B$2="",$D$2=0),0,IF(AP$3&lt;0,0,N(INDEX('CURVA PREVISION'!$A$1:$KZ$3000,$C54,11+3*MIN(AP$3,$D$2-1)))))</f>
        <v>0</v>
      </c>
      <c r="AQ54" s="132" t="n">
        <f aca="false">IF(OR($C54="",$B$2="",$D$2=0),0,IF(AQ$3&lt;0,0,N(INDEX('CURVA PREVISION'!$A$1:$KZ$3000,$C54,11+3*MIN(AQ$3,$D$2-1)))))</f>
        <v>0</v>
      </c>
      <c r="AR54" s="132" t="n">
        <f aca="false">IF(OR($C54="",$B$2="",$D$2=0),0,IF(AR$3&lt;0,0,N(INDEX('CURVA PREVISION'!$A$1:$KZ$3000,$C54,11+3*MIN(AR$3,$D$2-1)))))</f>
        <v>0</v>
      </c>
      <c r="AS54" s="132" t="n">
        <f aca="false">IF(OR($C54="",$B$2="",$D$2=0),0,IF(AS$3&lt;0,0,N(INDEX('CURVA PREVISION'!$A$1:$KZ$3000,$C54,11+3*MIN(AS$3,$D$2-1)))))</f>
        <v>0</v>
      </c>
      <c r="AT54" s="132" t="n">
        <f aca="false">IF(OR($C54="",$B$2="",$D$2=0),0,IF(AT$3&lt;0,0,N(INDEX('CURVA PREVISION'!$A$1:$KZ$3000,$C54,11+3*MIN(AT$3,$D$2-1)))))</f>
        <v>0</v>
      </c>
      <c r="AU54" s="132" t="n">
        <f aca="false">IF(OR($C54="",$B$2="",$D$2=0),0,IF(AU$3&lt;0,0,N(INDEX('CURVA PREVISION'!$A$1:$KZ$3000,$C54,11+3*MIN(AU$3,$D$2-1)))))</f>
        <v>0</v>
      </c>
      <c r="AV54" s="132" t="n">
        <f aca="false">IF(OR($C54="",$B$2="",$D$2=0),0,IF(AV$3&lt;0,0,N(INDEX('CURVA PREVISION'!$A$1:$KZ$3000,$C54,11+3*MIN(AV$3,$D$2-1)))))</f>
        <v>0</v>
      </c>
      <c r="AW54" s="132" t="n">
        <f aca="false">IF(OR($C54="",$B$2="",$D$2=0),0,IF(AW$3&lt;0,0,N(INDEX('CURVA PREVISION'!$A$1:$KZ$3000,$C54,11+3*MIN(AW$3,$D$2-1)))))</f>
        <v>0</v>
      </c>
      <c r="AX54" s="132" t="n">
        <f aca="false">IF(OR($C54="",$B$2="",$D$2=0),0,IF(AX$3&lt;0,0,N(INDEX('CURVA PREVISION'!$A$1:$KZ$3000,$C54,11+3*MIN(AX$3,$D$2-1)))))</f>
        <v>0</v>
      </c>
      <c r="AY54" s="132" t="n">
        <f aca="false">IF(OR($C54="",$B$2="",$D$2=0),0,IF(AY$3&lt;0,0,N(INDEX('CURVA PREVISION'!$A$1:$KZ$3000,$C54,11+3*MIN(AY$3,$D$2-1)))))</f>
        <v>0</v>
      </c>
      <c r="AZ54" s="132" t="n">
        <f aca="false">IF(OR($C54="",$B$2="",$D$2=0),0,IF(AZ$3&lt;0,0,N(INDEX('CURVA PREVISION'!$A$1:$KZ$3000,$C54,11+3*MIN(AZ$3,$D$2-1)))))</f>
        <v>0</v>
      </c>
      <c r="BA54" s="132" t="n">
        <f aca="false">IF(OR($C54="",$B$2="",$D$2=0),0,IF(BA$3&lt;0,0,N(INDEX('CURVA PREVISION'!$A$1:$KZ$3000,$C54,11+3*MIN(BA$3,$D$2-1)))))</f>
        <v>0</v>
      </c>
      <c r="BB54" s="132" t="n">
        <f aca="false">IF(OR($C54="",$B$2="",$D$2=0),0,IF(BB$3&lt;0,0,N(INDEX('CURVA PREVISION'!$A$1:$KZ$3000,$C54,11+3*MIN(BB$3,$D$2-1)))))</f>
        <v>0</v>
      </c>
      <c r="BC54" s="132" t="n">
        <f aca="false">IF(OR($C54="",$B$2="",$D$2=0),0,IF(BC$3&lt;0,0,N(INDEX('CURVA PREVISION'!$A$1:$KZ$3000,$C54,11+3*MIN(BC$3,$D$2-1)))))</f>
        <v>0</v>
      </c>
      <c r="BD54" s="132" t="n">
        <f aca="false">IF(OR($C54="",$B$2="",$D$2=0),0,IF(BD$3&lt;0,0,N(INDEX('CURVA PREVISION'!$A$1:$KZ$3000,$C54,11+3*MIN(BD$3,$D$2-1)))))</f>
        <v>0</v>
      </c>
      <c r="BE54" s="132" t="n">
        <f aca="false">IF(OR($C54="",$B$2="",$D$2=0),0,IF(BE$3&lt;0,0,N(INDEX('CURVA PREVISION'!$A$1:$KZ$3000,$C54,11+3*MIN(BE$3,$D$2-1)))))</f>
        <v>0</v>
      </c>
      <c r="BF54" s="132" t="n">
        <f aca="false">IF(OR($C54="",$B$2="",$D$2=0),0,IF(BF$3&lt;0,0,N(INDEX('CURVA PREVISION'!$A$1:$KZ$3000,$C54,11+3*MIN(BF$3,$D$2-1)))))</f>
        <v>0</v>
      </c>
      <c r="BG54" s="132" t="n">
        <f aca="false">IF(OR($C54="",$B$2="",$D$2=0),0,IF(BG$3&lt;0,0,N(INDEX('CURVA PREVISION'!$A$1:$KZ$3000,$C54,11+3*MIN(BG$3,$D$2-1)))))</f>
        <v>0</v>
      </c>
      <c r="BH54" s="132" t="n">
        <f aca="false">IF(OR($C54="",$B$2="",$D$2=0),0,IF(BH$3&lt;0,0,N(INDEX('CURVA PREVISION'!$A$1:$KZ$3000,$C54,11+3*MIN(BH$3,$D$2-1)))))</f>
        <v>0</v>
      </c>
      <c r="BI54" s="132" t="n">
        <f aca="false">IF(OR($C54="",$B$2="",$D$2=0),0,IF(BI$3&lt;0,0,N(INDEX('CURVA PREVISION'!$A$1:$KZ$3000,$C54,11+3*MIN(BI$3,$D$2-1)))))</f>
        <v>0</v>
      </c>
      <c r="BJ54" s="132" t="n">
        <f aca="false">IF(OR($C54="",$B$2="",$D$2=0),0,IF(BJ$3&lt;0,0,N(INDEX('CURVA PREVISION'!$A$1:$KZ$3000,$C54,11+3*MIN(BJ$3,$D$2-1)))))</f>
        <v>0</v>
      </c>
      <c r="BK54" s="132" t="n">
        <f aca="false">IF(OR($C54="",$B$2="",$D$2=0),0,IF(BK$3&lt;0,0,N(INDEX('CURVA PREVISION'!$A$1:$KZ$3000,$C54,11+3*MIN(BK$3,$D$2-1)))))</f>
        <v>0</v>
      </c>
      <c r="BL54" s="132" t="n">
        <f aca="false">IF(OR($C54="",$B$2="",$D$2=0),0,IF(BL$3&lt;0,0,N(INDEX('CURVA PREVISION'!$A$1:$KZ$3000,$C54,11+3*MIN(BL$3,$D$2-1)))))</f>
        <v>0</v>
      </c>
      <c r="BM54" s="132" t="n">
        <f aca="false">IF(OR($C54="",$B$2="",$D$2=0),0,IF(BM$3&lt;0,0,N(INDEX('CURVA PREVISION'!$A$1:$KZ$3000,$C54,11+3*MIN(BM$3,$D$2-1)))))</f>
        <v>0</v>
      </c>
      <c r="BN54" s="132" t="n">
        <f aca="false">IF(OR($C54="",$B$2="",$D$2=0),0,IF(BN$3&lt;0,0,N(INDEX('CURVA PREVISION'!$A$1:$KZ$3000,$C54,11+3*MIN(BN$3,$D$2-1)))))</f>
        <v>0</v>
      </c>
      <c r="BO54" s="132" t="n">
        <f aca="false">IF(OR($C54="",$B$2="",$D$2=0),0,IF(BO$3&lt;0,0,N(INDEX('CURVA PREVISION'!$A$1:$KZ$3000,$C54,11+3*MIN(BO$3,$D$2-1)))))</f>
        <v>0</v>
      </c>
      <c r="BP54" s="132" t="n">
        <f aca="false">IF(OR($C54="",$B$2="",$D$2=0),0,IF(BP$3&lt;0,0,N(INDEX('CURVA PREVISION'!$A$1:$KZ$3000,$C54,11+3*MIN(BP$3,$D$2-1)))))</f>
        <v>0</v>
      </c>
      <c r="BQ54" s="132" t="n">
        <f aca="false">IF(OR($C54="",$B$2="",$D$2=0),0,IF(BQ$3&lt;0,0,N(INDEX('CURVA PREVISION'!$A$1:$KZ$3000,$C54,11+3*MIN(BQ$3,$D$2-1)))))</f>
        <v>0</v>
      </c>
      <c r="BR54" s="132" t="n">
        <f aca="false">IF(OR($C54="",$B$2="",$D$2=0),0,IF(BR$3&lt;0,0,N(INDEX('CURVA PREVISION'!$A$1:$KZ$3000,$C54,11+3*MIN(BR$3,$D$2-1)))))</f>
        <v>0</v>
      </c>
      <c r="BS54" s="132" t="n">
        <f aca="false">IF(OR($C54="",$B$2="",$D$2=0),0,IF(BS$3&lt;0,0,N(INDEX('CURVA PREVISION'!$A$1:$KZ$3000,$C54,11+3*MIN(BS$3,$D$2-1)))))</f>
        <v>0</v>
      </c>
      <c r="BT54" s="132" t="n">
        <f aca="false">IF(OR($C54="",$B$2="",$D$2=0),0,IF(BT$3&lt;0,0,N(INDEX('CURVA PREVISION'!$A$1:$KZ$3000,$C54,11+3*MIN(BT$3,$D$2-1)))))</f>
        <v>0</v>
      </c>
      <c r="BU54" s="132" t="n">
        <f aca="false">IF(OR($C54="",$B$2="",$D$2=0),0,IF(BU$3&lt;0,0,N(INDEX('CURVA PREVISION'!$A$1:$KZ$3000,$C54,11+3*MIN(BU$3,$D$2-1)))))</f>
        <v>0</v>
      </c>
      <c r="BV54" s="132" t="n">
        <f aca="false">IF(OR($C54="",$B$2="",$D$2=0),0,IF(BV$3&lt;0,0,N(INDEX('CURVA PREVISION'!$A$1:$KZ$3000,$C54,11+3*MIN(BV$3,$D$2-1)))))</f>
        <v>0</v>
      </c>
      <c r="BW54" s="132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2" t="n">
        <f aca="false">IF(OR($C55="",$B$2="",$D$2=0),0,IF(D$3&lt;0,0,N(INDEX('CURVA PREVISION'!$A$1:$KZ$3000,$C55,11+3*MIN(D$3,$D$2-1)))))</f>
        <v>0</v>
      </c>
      <c r="E55" s="132" t="n">
        <f aca="false">IF(OR($C55="",$B$2="",$D$2=0),0,IF(E$3&lt;0,0,N(INDEX('CURVA PREVISION'!$A$1:$KZ$3000,$C55,11+3*MIN(E$3,$D$2-1)))))</f>
        <v>0</v>
      </c>
      <c r="F55" s="132" t="n">
        <f aca="false">IF(OR($C55="",$B$2="",$D$2=0),0,IF(F$3&lt;0,0,N(INDEX('CURVA PREVISION'!$A$1:$KZ$3000,$C55,11+3*MIN(F$3,$D$2-1)))))</f>
        <v>0</v>
      </c>
      <c r="G55" s="132" t="n">
        <f aca="false">IF(OR($C55="",$B$2="",$D$2=0),0,IF(G$3&lt;0,0,N(INDEX('CURVA PREVISION'!$A$1:$KZ$3000,$C55,11+3*MIN(G$3,$D$2-1)))))</f>
        <v>0</v>
      </c>
      <c r="H55" s="132" t="n">
        <f aca="false">IF(OR($C55="",$B$2="",$D$2=0),0,IF(H$3&lt;0,0,N(INDEX('CURVA PREVISION'!$A$1:$KZ$3000,$C55,11+3*MIN(H$3,$D$2-1)))))</f>
        <v>0</v>
      </c>
      <c r="I55" s="132" t="n">
        <f aca="false">IF(OR($C55="",$B$2="",$D$2=0),0,IF(I$3&lt;0,0,N(INDEX('CURVA PREVISION'!$A$1:$KZ$3000,$C55,11+3*MIN(I$3,$D$2-1)))))</f>
        <v>0</v>
      </c>
      <c r="J55" s="132" t="n">
        <f aca="false">IF(OR($C55="",$B$2="",$D$2=0),0,IF(J$3&lt;0,0,N(INDEX('CURVA PREVISION'!$A$1:$KZ$3000,$C55,11+3*MIN(J$3,$D$2-1)))))</f>
        <v>0</v>
      </c>
      <c r="K55" s="132" t="n">
        <f aca="false">IF(OR($C55="",$B$2="",$D$2=0),0,IF(K$3&lt;0,0,N(INDEX('CURVA PREVISION'!$A$1:$KZ$3000,$C55,11+3*MIN(K$3,$D$2-1)))))</f>
        <v>0</v>
      </c>
      <c r="L55" s="132" t="n">
        <f aca="false">IF(OR($C55="",$B$2="",$D$2=0),0,IF(L$3&lt;0,0,N(INDEX('CURVA PREVISION'!$A$1:$KZ$3000,$C55,11+3*MIN(L$3,$D$2-1)))))</f>
        <v>0</v>
      </c>
      <c r="M55" s="132" t="n">
        <f aca="false">IF(OR($C55="",$B$2="",$D$2=0),0,IF(M$3&lt;0,0,N(INDEX('CURVA PREVISION'!$A$1:$KZ$3000,$C55,11+3*MIN(M$3,$D$2-1)))))</f>
        <v>0</v>
      </c>
      <c r="N55" s="132" t="n">
        <f aca="false">IF(OR($C55="",$B$2="",$D$2=0),0,IF(N$3&lt;0,0,N(INDEX('CURVA PREVISION'!$A$1:$KZ$3000,$C55,11+3*MIN(N$3,$D$2-1)))))</f>
        <v>0</v>
      </c>
      <c r="O55" s="132" t="n">
        <f aca="false">IF(OR($C55="",$B$2="",$D$2=0),0,IF(O$3&lt;0,0,N(INDEX('CURVA PREVISION'!$A$1:$KZ$3000,$C55,11+3*MIN(O$3,$D$2-1)))))</f>
        <v>0</v>
      </c>
      <c r="P55" s="132" t="n">
        <f aca="false">IF(OR($C55="",$B$2="",$D$2=0),0,IF(P$3&lt;0,0,N(INDEX('CURVA PREVISION'!$A$1:$KZ$3000,$C55,11+3*MIN(P$3,$D$2-1)))))</f>
        <v>0</v>
      </c>
      <c r="Q55" s="132" t="n">
        <f aca="false">IF(OR($C55="",$B$2="",$D$2=0),0,IF(Q$3&lt;0,0,N(INDEX('CURVA PREVISION'!$A$1:$KZ$3000,$C55,11+3*MIN(Q$3,$D$2-1)))))</f>
        <v>0</v>
      </c>
      <c r="R55" s="132" t="n">
        <f aca="false">IF(OR($C55="",$B$2="",$D$2=0),0,IF(R$3&lt;0,0,N(INDEX('CURVA PREVISION'!$A$1:$KZ$3000,$C55,11+3*MIN(R$3,$D$2-1)))))</f>
        <v>0</v>
      </c>
      <c r="S55" s="132" t="n">
        <f aca="false">IF(OR($C55="",$B$2="",$D$2=0),0,IF(S$3&lt;0,0,N(INDEX('CURVA PREVISION'!$A$1:$KZ$3000,$C55,11+3*MIN(S$3,$D$2-1)))))</f>
        <v>0</v>
      </c>
      <c r="T55" s="132" t="n">
        <f aca="false">IF(OR($C55="",$B$2="",$D$2=0),0,IF(T$3&lt;0,0,N(INDEX('CURVA PREVISION'!$A$1:$KZ$3000,$C55,11+3*MIN(T$3,$D$2-1)))))</f>
        <v>0</v>
      </c>
      <c r="U55" s="132" t="n">
        <f aca="false">IF(OR($C55="",$B$2="",$D$2=0),0,IF(U$3&lt;0,0,N(INDEX('CURVA PREVISION'!$A$1:$KZ$3000,$C55,11+3*MIN(U$3,$D$2-1)))))</f>
        <v>0</v>
      </c>
      <c r="V55" s="132" t="n">
        <f aca="false">IF(OR($C55="",$B$2="",$D$2=0),0,IF(V$3&lt;0,0,N(INDEX('CURVA PREVISION'!$A$1:$KZ$3000,$C55,11+3*MIN(V$3,$D$2-1)))))</f>
        <v>0</v>
      </c>
      <c r="W55" s="132" t="n">
        <f aca="false">IF(OR($C55="",$B$2="",$D$2=0),0,IF(W$3&lt;0,0,N(INDEX('CURVA PREVISION'!$A$1:$KZ$3000,$C55,11+3*MIN(W$3,$D$2-1)))))</f>
        <v>0</v>
      </c>
      <c r="X55" s="132" t="n">
        <f aca="false">IF(OR($C55="",$B$2="",$D$2=0),0,IF(X$3&lt;0,0,N(INDEX('CURVA PREVISION'!$A$1:$KZ$3000,$C55,11+3*MIN(X$3,$D$2-1)))))</f>
        <v>0</v>
      </c>
      <c r="Y55" s="132" t="n">
        <f aca="false">IF(OR($C55="",$B$2="",$D$2=0),0,IF(Y$3&lt;0,0,N(INDEX('CURVA PREVISION'!$A$1:$KZ$3000,$C55,11+3*MIN(Y$3,$D$2-1)))))</f>
        <v>0</v>
      </c>
      <c r="Z55" s="132" t="n">
        <f aca="false">IF(OR($C55="",$B$2="",$D$2=0),0,IF(Z$3&lt;0,0,N(INDEX('CURVA PREVISION'!$A$1:$KZ$3000,$C55,11+3*MIN(Z$3,$D$2-1)))))</f>
        <v>0</v>
      </c>
      <c r="AA55" s="132" t="n">
        <f aca="false">IF(OR($C55="",$B$2="",$D$2=0),0,IF(AA$3&lt;0,0,N(INDEX('CURVA PREVISION'!$A$1:$KZ$3000,$C55,11+3*MIN(AA$3,$D$2-1)))))</f>
        <v>0</v>
      </c>
      <c r="AB55" s="132" t="n">
        <f aca="false">IF(OR($C55="",$B$2="",$D$2=0),0,IF(AB$3&lt;0,0,N(INDEX('CURVA PREVISION'!$A$1:$KZ$3000,$C55,11+3*MIN(AB$3,$D$2-1)))))</f>
        <v>0</v>
      </c>
      <c r="AC55" s="132" t="n">
        <f aca="false">IF(OR($C55="",$B$2="",$D$2=0),0,IF(AC$3&lt;0,0,N(INDEX('CURVA PREVISION'!$A$1:$KZ$3000,$C55,11+3*MIN(AC$3,$D$2-1)))))</f>
        <v>0</v>
      </c>
      <c r="AD55" s="132" t="n">
        <f aca="false">IF(OR($C55="",$B$2="",$D$2=0),0,IF(AD$3&lt;0,0,N(INDEX('CURVA PREVISION'!$A$1:$KZ$3000,$C55,11+3*MIN(AD$3,$D$2-1)))))</f>
        <v>0</v>
      </c>
      <c r="AE55" s="132" t="n">
        <f aca="false">IF(OR($C55="",$B$2="",$D$2=0),0,IF(AE$3&lt;0,0,N(INDEX('CURVA PREVISION'!$A$1:$KZ$3000,$C55,11+3*MIN(AE$3,$D$2-1)))))</f>
        <v>0</v>
      </c>
      <c r="AF55" s="132" t="n">
        <f aca="false">IF(OR($C55="",$B$2="",$D$2=0),0,IF(AF$3&lt;0,0,N(INDEX('CURVA PREVISION'!$A$1:$KZ$3000,$C55,11+3*MIN(AF$3,$D$2-1)))))</f>
        <v>0</v>
      </c>
      <c r="AG55" s="132" t="n">
        <f aca="false">IF(OR($C55="",$B$2="",$D$2=0),0,IF(AG$3&lt;0,0,N(INDEX('CURVA PREVISION'!$A$1:$KZ$3000,$C55,11+3*MIN(AG$3,$D$2-1)))))</f>
        <v>0</v>
      </c>
      <c r="AH55" s="132" t="n">
        <f aca="false">IF(OR($C55="",$B$2="",$D$2=0),0,IF(AH$3&lt;0,0,N(INDEX('CURVA PREVISION'!$A$1:$KZ$3000,$C55,11+3*MIN(AH$3,$D$2-1)))))</f>
        <v>0</v>
      </c>
      <c r="AI55" s="132" t="n">
        <f aca="false">IF(OR($C55="",$B$2="",$D$2=0),0,IF(AI$3&lt;0,0,N(INDEX('CURVA PREVISION'!$A$1:$KZ$3000,$C55,11+3*MIN(AI$3,$D$2-1)))))</f>
        <v>0</v>
      </c>
      <c r="AJ55" s="132" t="n">
        <f aca="false">IF(OR($C55="",$B$2="",$D$2=0),0,IF(AJ$3&lt;0,0,N(INDEX('CURVA PREVISION'!$A$1:$KZ$3000,$C55,11+3*MIN(AJ$3,$D$2-1)))))</f>
        <v>0</v>
      </c>
      <c r="AK55" s="132" t="n">
        <f aca="false">IF(OR($C55="",$B$2="",$D$2=0),0,IF(AK$3&lt;0,0,N(INDEX('CURVA PREVISION'!$A$1:$KZ$3000,$C55,11+3*MIN(AK$3,$D$2-1)))))</f>
        <v>0</v>
      </c>
      <c r="AL55" s="132" t="n">
        <f aca="false">IF(OR($C55="",$B$2="",$D$2=0),0,IF(AL$3&lt;0,0,N(INDEX('CURVA PREVISION'!$A$1:$KZ$3000,$C55,11+3*MIN(AL$3,$D$2-1)))))</f>
        <v>0</v>
      </c>
      <c r="AM55" s="132" t="n">
        <f aca="false">IF(OR($C55="",$B$2="",$D$2=0),0,IF(AM$3&lt;0,0,N(INDEX('CURVA PREVISION'!$A$1:$KZ$3000,$C55,11+3*MIN(AM$3,$D$2-1)))))</f>
        <v>0</v>
      </c>
      <c r="AN55" s="132" t="n">
        <f aca="false">IF(OR($C55="",$B$2="",$D$2=0),0,IF(AN$3&lt;0,0,N(INDEX('CURVA PREVISION'!$A$1:$KZ$3000,$C55,11+3*MIN(AN$3,$D$2-1)))))</f>
        <v>0</v>
      </c>
      <c r="AO55" s="132" t="n">
        <f aca="false">IF(OR($C55="",$B$2="",$D$2=0),0,IF(AO$3&lt;0,0,N(INDEX('CURVA PREVISION'!$A$1:$KZ$3000,$C55,11+3*MIN(AO$3,$D$2-1)))))</f>
        <v>0</v>
      </c>
      <c r="AP55" s="132" t="n">
        <f aca="false">IF(OR($C55="",$B$2="",$D$2=0),0,IF(AP$3&lt;0,0,N(INDEX('CURVA PREVISION'!$A$1:$KZ$3000,$C55,11+3*MIN(AP$3,$D$2-1)))))</f>
        <v>0</v>
      </c>
      <c r="AQ55" s="132" t="n">
        <f aca="false">IF(OR($C55="",$B$2="",$D$2=0),0,IF(AQ$3&lt;0,0,N(INDEX('CURVA PREVISION'!$A$1:$KZ$3000,$C55,11+3*MIN(AQ$3,$D$2-1)))))</f>
        <v>0</v>
      </c>
      <c r="AR55" s="132" t="n">
        <f aca="false">IF(OR($C55="",$B$2="",$D$2=0),0,IF(AR$3&lt;0,0,N(INDEX('CURVA PREVISION'!$A$1:$KZ$3000,$C55,11+3*MIN(AR$3,$D$2-1)))))</f>
        <v>0</v>
      </c>
      <c r="AS55" s="132" t="n">
        <f aca="false">IF(OR($C55="",$B$2="",$D$2=0),0,IF(AS$3&lt;0,0,N(INDEX('CURVA PREVISION'!$A$1:$KZ$3000,$C55,11+3*MIN(AS$3,$D$2-1)))))</f>
        <v>0</v>
      </c>
      <c r="AT55" s="132" t="n">
        <f aca="false">IF(OR($C55="",$B$2="",$D$2=0),0,IF(AT$3&lt;0,0,N(INDEX('CURVA PREVISION'!$A$1:$KZ$3000,$C55,11+3*MIN(AT$3,$D$2-1)))))</f>
        <v>0</v>
      </c>
      <c r="AU55" s="132" t="n">
        <f aca="false">IF(OR($C55="",$B$2="",$D$2=0),0,IF(AU$3&lt;0,0,N(INDEX('CURVA PREVISION'!$A$1:$KZ$3000,$C55,11+3*MIN(AU$3,$D$2-1)))))</f>
        <v>0</v>
      </c>
      <c r="AV55" s="132" t="n">
        <f aca="false">IF(OR($C55="",$B$2="",$D$2=0),0,IF(AV$3&lt;0,0,N(INDEX('CURVA PREVISION'!$A$1:$KZ$3000,$C55,11+3*MIN(AV$3,$D$2-1)))))</f>
        <v>0</v>
      </c>
      <c r="AW55" s="132" t="n">
        <f aca="false">IF(OR($C55="",$B$2="",$D$2=0),0,IF(AW$3&lt;0,0,N(INDEX('CURVA PREVISION'!$A$1:$KZ$3000,$C55,11+3*MIN(AW$3,$D$2-1)))))</f>
        <v>0</v>
      </c>
      <c r="AX55" s="132" t="n">
        <f aca="false">IF(OR($C55="",$B$2="",$D$2=0),0,IF(AX$3&lt;0,0,N(INDEX('CURVA PREVISION'!$A$1:$KZ$3000,$C55,11+3*MIN(AX$3,$D$2-1)))))</f>
        <v>0</v>
      </c>
      <c r="AY55" s="132" t="n">
        <f aca="false">IF(OR($C55="",$B$2="",$D$2=0),0,IF(AY$3&lt;0,0,N(INDEX('CURVA PREVISION'!$A$1:$KZ$3000,$C55,11+3*MIN(AY$3,$D$2-1)))))</f>
        <v>0</v>
      </c>
      <c r="AZ55" s="132" t="n">
        <f aca="false">IF(OR($C55="",$B$2="",$D$2=0),0,IF(AZ$3&lt;0,0,N(INDEX('CURVA PREVISION'!$A$1:$KZ$3000,$C55,11+3*MIN(AZ$3,$D$2-1)))))</f>
        <v>0</v>
      </c>
      <c r="BA55" s="132" t="n">
        <f aca="false">IF(OR($C55="",$B$2="",$D$2=0),0,IF(BA$3&lt;0,0,N(INDEX('CURVA PREVISION'!$A$1:$KZ$3000,$C55,11+3*MIN(BA$3,$D$2-1)))))</f>
        <v>0</v>
      </c>
      <c r="BB55" s="132" t="n">
        <f aca="false">IF(OR($C55="",$B$2="",$D$2=0),0,IF(BB$3&lt;0,0,N(INDEX('CURVA PREVISION'!$A$1:$KZ$3000,$C55,11+3*MIN(BB$3,$D$2-1)))))</f>
        <v>0</v>
      </c>
      <c r="BC55" s="132" t="n">
        <f aca="false">IF(OR($C55="",$B$2="",$D$2=0),0,IF(BC$3&lt;0,0,N(INDEX('CURVA PREVISION'!$A$1:$KZ$3000,$C55,11+3*MIN(BC$3,$D$2-1)))))</f>
        <v>0</v>
      </c>
      <c r="BD55" s="132" t="n">
        <f aca="false">IF(OR($C55="",$B$2="",$D$2=0),0,IF(BD$3&lt;0,0,N(INDEX('CURVA PREVISION'!$A$1:$KZ$3000,$C55,11+3*MIN(BD$3,$D$2-1)))))</f>
        <v>0</v>
      </c>
      <c r="BE55" s="132" t="n">
        <f aca="false">IF(OR($C55="",$B$2="",$D$2=0),0,IF(BE$3&lt;0,0,N(INDEX('CURVA PREVISION'!$A$1:$KZ$3000,$C55,11+3*MIN(BE$3,$D$2-1)))))</f>
        <v>0</v>
      </c>
      <c r="BF55" s="132" t="n">
        <f aca="false">IF(OR($C55="",$B$2="",$D$2=0),0,IF(BF$3&lt;0,0,N(INDEX('CURVA PREVISION'!$A$1:$KZ$3000,$C55,11+3*MIN(BF$3,$D$2-1)))))</f>
        <v>0</v>
      </c>
      <c r="BG55" s="132" t="n">
        <f aca="false">IF(OR($C55="",$B$2="",$D$2=0),0,IF(BG$3&lt;0,0,N(INDEX('CURVA PREVISION'!$A$1:$KZ$3000,$C55,11+3*MIN(BG$3,$D$2-1)))))</f>
        <v>0</v>
      </c>
      <c r="BH55" s="132" t="n">
        <f aca="false">IF(OR($C55="",$B$2="",$D$2=0),0,IF(BH$3&lt;0,0,N(INDEX('CURVA PREVISION'!$A$1:$KZ$3000,$C55,11+3*MIN(BH$3,$D$2-1)))))</f>
        <v>0</v>
      </c>
      <c r="BI55" s="132" t="n">
        <f aca="false">IF(OR($C55="",$B$2="",$D$2=0),0,IF(BI$3&lt;0,0,N(INDEX('CURVA PREVISION'!$A$1:$KZ$3000,$C55,11+3*MIN(BI$3,$D$2-1)))))</f>
        <v>0</v>
      </c>
      <c r="BJ55" s="132" t="n">
        <f aca="false">IF(OR($C55="",$B$2="",$D$2=0),0,IF(BJ$3&lt;0,0,N(INDEX('CURVA PREVISION'!$A$1:$KZ$3000,$C55,11+3*MIN(BJ$3,$D$2-1)))))</f>
        <v>0</v>
      </c>
      <c r="BK55" s="132" t="n">
        <f aca="false">IF(OR($C55="",$B$2="",$D$2=0),0,IF(BK$3&lt;0,0,N(INDEX('CURVA PREVISION'!$A$1:$KZ$3000,$C55,11+3*MIN(BK$3,$D$2-1)))))</f>
        <v>0</v>
      </c>
      <c r="BL55" s="132" t="n">
        <f aca="false">IF(OR($C55="",$B$2="",$D$2=0),0,IF(BL$3&lt;0,0,N(INDEX('CURVA PREVISION'!$A$1:$KZ$3000,$C55,11+3*MIN(BL$3,$D$2-1)))))</f>
        <v>0</v>
      </c>
      <c r="BM55" s="132" t="n">
        <f aca="false">IF(OR($C55="",$B$2="",$D$2=0),0,IF(BM$3&lt;0,0,N(INDEX('CURVA PREVISION'!$A$1:$KZ$3000,$C55,11+3*MIN(BM$3,$D$2-1)))))</f>
        <v>0</v>
      </c>
      <c r="BN55" s="132" t="n">
        <f aca="false">IF(OR($C55="",$B$2="",$D$2=0),0,IF(BN$3&lt;0,0,N(INDEX('CURVA PREVISION'!$A$1:$KZ$3000,$C55,11+3*MIN(BN$3,$D$2-1)))))</f>
        <v>0</v>
      </c>
      <c r="BO55" s="132" t="n">
        <f aca="false">IF(OR($C55="",$B$2="",$D$2=0),0,IF(BO$3&lt;0,0,N(INDEX('CURVA PREVISION'!$A$1:$KZ$3000,$C55,11+3*MIN(BO$3,$D$2-1)))))</f>
        <v>0</v>
      </c>
      <c r="BP55" s="132" t="n">
        <f aca="false">IF(OR($C55="",$B$2="",$D$2=0),0,IF(BP$3&lt;0,0,N(INDEX('CURVA PREVISION'!$A$1:$KZ$3000,$C55,11+3*MIN(BP$3,$D$2-1)))))</f>
        <v>0</v>
      </c>
      <c r="BQ55" s="132" t="n">
        <f aca="false">IF(OR($C55="",$B$2="",$D$2=0),0,IF(BQ$3&lt;0,0,N(INDEX('CURVA PREVISION'!$A$1:$KZ$3000,$C55,11+3*MIN(BQ$3,$D$2-1)))))</f>
        <v>0</v>
      </c>
      <c r="BR55" s="132" t="n">
        <f aca="false">IF(OR($C55="",$B$2="",$D$2=0),0,IF(BR$3&lt;0,0,N(INDEX('CURVA PREVISION'!$A$1:$KZ$3000,$C55,11+3*MIN(BR$3,$D$2-1)))))</f>
        <v>0</v>
      </c>
      <c r="BS55" s="132" t="n">
        <f aca="false">IF(OR($C55="",$B$2="",$D$2=0),0,IF(BS$3&lt;0,0,N(INDEX('CURVA PREVISION'!$A$1:$KZ$3000,$C55,11+3*MIN(BS$3,$D$2-1)))))</f>
        <v>0</v>
      </c>
      <c r="BT55" s="132" t="n">
        <f aca="false">IF(OR($C55="",$B$2="",$D$2=0),0,IF(BT$3&lt;0,0,N(INDEX('CURVA PREVISION'!$A$1:$KZ$3000,$C55,11+3*MIN(BT$3,$D$2-1)))))</f>
        <v>0</v>
      </c>
      <c r="BU55" s="132" t="n">
        <f aca="false">IF(OR($C55="",$B$2="",$D$2=0),0,IF(BU$3&lt;0,0,N(INDEX('CURVA PREVISION'!$A$1:$KZ$3000,$C55,11+3*MIN(BU$3,$D$2-1)))))</f>
        <v>0</v>
      </c>
      <c r="BV55" s="132" t="n">
        <f aca="false">IF(OR($C55="",$B$2="",$D$2=0),0,IF(BV$3&lt;0,0,N(INDEX('CURVA PREVISION'!$A$1:$KZ$3000,$C55,11+3*MIN(BV$3,$D$2-1)))))</f>
        <v>0</v>
      </c>
      <c r="BW55" s="132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111</v>
      </c>
      <c r="D56" s="132" t="n">
        <f aca="false">IF(OR($C56="",$B$2="",$D$2=0),0,IF(D$3&lt;0,0,N(INDEX('CURVA PREVISION'!$A$1:$KZ$3000,$C56,11+3*MIN(D$3,$D$2-1)))))</f>
        <v>0</v>
      </c>
      <c r="E56" s="132" t="n">
        <f aca="false">IF(OR($C56="",$B$2="",$D$2=0),0,IF(E$3&lt;0,0,N(INDEX('CURVA PREVISION'!$A$1:$KZ$3000,$C56,11+3*MIN(E$3,$D$2-1)))))</f>
        <v>0</v>
      </c>
      <c r="F56" s="132" t="n">
        <f aca="false">IF(OR($C56="",$B$2="",$D$2=0),0,IF(F$3&lt;0,0,N(INDEX('CURVA PREVISION'!$A$1:$KZ$3000,$C56,11+3*MIN(F$3,$D$2-1)))))</f>
        <v>0</v>
      </c>
      <c r="G56" s="132" t="n">
        <f aca="false">IF(OR($C56="",$B$2="",$D$2=0),0,IF(G$3&lt;0,0,N(INDEX('CURVA PREVISION'!$A$1:$KZ$3000,$C56,11+3*MIN(G$3,$D$2-1)))))</f>
        <v>0</v>
      </c>
      <c r="H56" s="132" t="n">
        <f aca="false">IF(OR($C56="",$B$2="",$D$2=0),0,IF(H$3&lt;0,0,N(INDEX('CURVA PREVISION'!$A$1:$KZ$3000,$C56,11+3*MIN(H$3,$D$2-1)))))</f>
        <v>0</v>
      </c>
      <c r="I56" s="132" t="n">
        <f aca="false">IF(OR($C56="",$B$2="",$D$2=0),0,IF(I$3&lt;0,0,N(INDEX('CURVA PREVISION'!$A$1:$KZ$3000,$C56,11+3*MIN(I$3,$D$2-1)))))</f>
        <v>0</v>
      </c>
      <c r="J56" s="132" t="n">
        <f aca="false">IF(OR($C56="",$B$2="",$D$2=0),0,IF(J$3&lt;0,0,N(INDEX('CURVA PREVISION'!$A$1:$KZ$3000,$C56,11+3*MIN(J$3,$D$2-1)))))</f>
        <v>0</v>
      </c>
      <c r="K56" s="132" t="n">
        <f aca="false">IF(OR($C56="",$B$2="",$D$2=0),0,IF(K$3&lt;0,0,N(INDEX('CURVA PREVISION'!$A$1:$KZ$3000,$C56,11+3*MIN(K$3,$D$2-1)))))</f>
        <v>0</v>
      </c>
      <c r="L56" s="132" t="n">
        <f aca="false">IF(OR($C56="",$B$2="",$D$2=0),0,IF(L$3&lt;0,0,N(INDEX('CURVA PREVISION'!$A$1:$KZ$3000,$C56,11+3*MIN(L$3,$D$2-1)))))</f>
        <v>0</v>
      </c>
      <c r="M56" s="132" t="n">
        <f aca="false">IF(OR($C56="",$B$2="",$D$2=0),0,IF(M$3&lt;0,0,N(INDEX('CURVA PREVISION'!$A$1:$KZ$3000,$C56,11+3*MIN(M$3,$D$2-1)))))</f>
        <v>0</v>
      </c>
      <c r="N56" s="132" t="n">
        <f aca="false">IF(OR($C56="",$B$2="",$D$2=0),0,IF(N$3&lt;0,0,N(INDEX('CURVA PREVISION'!$A$1:$KZ$3000,$C56,11+3*MIN(N$3,$D$2-1)))))</f>
        <v>0</v>
      </c>
      <c r="O56" s="132" t="n">
        <f aca="false">IF(OR($C56="",$B$2="",$D$2=0),0,IF(O$3&lt;0,0,N(INDEX('CURVA PREVISION'!$A$1:$KZ$3000,$C56,11+3*MIN(O$3,$D$2-1)))))</f>
        <v>0</v>
      </c>
      <c r="P56" s="132" t="n">
        <f aca="false">IF(OR($C56="",$B$2="",$D$2=0),0,IF(P$3&lt;0,0,N(INDEX('CURVA PREVISION'!$A$1:$KZ$3000,$C56,11+3*MIN(P$3,$D$2-1)))))</f>
        <v>0</v>
      </c>
      <c r="Q56" s="132" t="n">
        <f aca="false">IF(OR($C56="",$B$2="",$D$2=0),0,IF(Q$3&lt;0,0,N(INDEX('CURVA PREVISION'!$A$1:$KZ$3000,$C56,11+3*MIN(Q$3,$D$2-1)))))</f>
        <v>0</v>
      </c>
      <c r="R56" s="132" t="n">
        <f aca="false">IF(OR($C56="",$B$2="",$D$2=0),0,IF(R$3&lt;0,0,N(INDEX('CURVA PREVISION'!$A$1:$KZ$3000,$C56,11+3*MIN(R$3,$D$2-1)))))</f>
        <v>0</v>
      </c>
      <c r="S56" s="132" t="n">
        <f aca="false">IF(OR($C56="",$B$2="",$D$2=0),0,IF(S$3&lt;0,0,N(INDEX('CURVA PREVISION'!$A$1:$KZ$3000,$C56,11+3*MIN(S$3,$D$2-1)))))</f>
        <v>0</v>
      </c>
      <c r="T56" s="132" t="n">
        <f aca="false">IF(OR($C56="",$B$2="",$D$2=0),0,IF(T$3&lt;0,0,N(INDEX('CURVA PREVISION'!$A$1:$KZ$3000,$C56,11+3*MIN(T$3,$D$2-1)))))</f>
        <v>0</v>
      </c>
      <c r="U56" s="132" t="n">
        <f aca="false">IF(OR($C56="",$B$2="",$D$2=0),0,IF(U$3&lt;0,0,N(INDEX('CURVA PREVISION'!$A$1:$KZ$3000,$C56,11+3*MIN(U$3,$D$2-1)))))</f>
        <v>0</v>
      </c>
      <c r="V56" s="132" t="n">
        <f aca="false">IF(OR($C56="",$B$2="",$D$2=0),0,IF(V$3&lt;0,0,N(INDEX('CURVA PREVISION'!$A$1:$KZ$3000,$C56,11+3*MIN(V$3,$D$2-1)))))</f>
        <v>0</v>
      </c>
      <c r="W56" s="132" t="n">
        <f aca="false">IF(OR($C56="",$B$2="",$D$2=0),0,IF(W$3&lt;0,0,N(INDEX('CURVA PREVISION'!$A$1:$KZ$3000,$C56,11+3*MIN(W$3,$D$2-1)))))</f>
        <v>0</v>
      </c>
      <c r="X56" s="132" t="n">
        <f aca="false">IF(OR($C56="",$B$2="",$D$2=0),0,IF(X$3&lt;0,0,N(INDEX('CURVA PREVISION'!$A$1:$KZ$3000,$C56,11+3*MIN(X$3,$D$2-1)))))</f>
        <v>0</v>
      </c>
      <c r="Y56" s="132" t="n">
        <f aca="false">IF(OR($C56="",$B$2="",$D$2=0),0,IF(Y$3&lt;0,0,N(INDEX('CURVA PREVISION'!$A$1:$KZ$3000,$C56,11+3*MIN(Y$3,$D$2-1)))))</f>
        <v>0</v>
      </c>
      <c r="Z56" s="132" t="n">
        <f aca="false">IF(OR($C56="",$B$2="",$D$2=0),0,IF(Z$3&lt;0,0,N(INDEX('CURVA PREVISION'!$A$1:$KZ$3000,$C56,11+3*MIN(Z$3,$D$2-1)))))</f>
        <v>0</v>
      </c>
      <c r="AA56" s="132" t="n">
        <f aca="false">IF(OR($C56="",$B$2="",$D$2=0),0,IF(AA$3&lt;0,0,N(INDEX('CURVA PREVISION'!$A$1:$KZ$3000,$C56,11+3*MIN(AA$3,$D$2-1)))))</f>
        <v>0</v>
      </c>
      <c r="AB56" s="132" t="n">
        <f aca="false">IF(OR($C56="",$B$2="",$D$2=0),0,IF(AB$3&lt;0,0,N(INDEX('CURVA PREVISION'!$A$1:$KZ$3000,$C56,11+3*MIN(AB$3,$D$2-1)))))</f>
        <v>0</v>
      </c>
      <c r="AC56" s="132" t="n">
        <f aca="false">IF(OR($C56="",$B$2="",$D$2=0),0,IF(AC$3&lt;0,0,N(INDEX('CURVA PREVISION'!$A$1:$KZ$3000,$C56,11+3*MIN(AC$3,$D$2-1)))))</f>
        <v>0</v>
      </c>
      <c r="AD56" s="132" t="n">
        <f aca="false">IF(OR($C56="",$B$2="",$D$2=0),0,IF(AD$3&lt;0,0,N(INDEX('CURVA PREVISION'!$A$1:$KZ$3000,$C56,11+3*MIN(AD$3,$D$2-1)))))</f>
        <v>0</v>
      </c>
      <c r="AE56" s="132" t="n">
        <f aca="false">IF(OR($C56="",$B$2="",$D$2=0),0,IF(AE$3&lt;0,0,N(INDEX('CURVA PREVISION'!$A$1:$KZ$3000,$C56,11+3*MIN(AE$3,$D$2-1)))))</f>
        <v>0</v>
      </c>
      <c r="AF56" s="132" t="n">
        <f aca="false">IF(OR($C56="",$B$2="",$D$2=0),0,IF(AF$3&lt;0,0,N(INDEX('CURVA PREVISION'!$A$1:$KZ$3000,$C56,11+3*MIN(AF$3,$D$2-1)))))</f>
        <v>0</v>
      </c>
      <c r="AG56" s="132" t="n">
        <f aca="false">IF(OR($C56="",$B$2="",$D$2=0),0,IF(AG$3&lt;0,0,N(INDEX('CURVA PREVISION'!$A$1:$KZ$3000,$C56,11+3*MIN(AG$3,$D$2-1)))))</f>
        <v>0</v>
      </c>
      <c r="AH56" s="132" t="n">
        <f aca="false">IF(OR($C56="",$B$2="",$D$2=0),0,IF(AH$3&lt;0,0,N(INDEX('CURVA PREVISION'!$A$1:$KZ$3000,$C56,11+3*MIN(AH$3,$D$2-1)))))</f>
        <v>0</v>
      </c>
      <c r="AI56" s="132" t="n">
        <f aca="false">IF(OR($C56="",$B$2="",$D$2=0),0,IF(AI$3&lt;0,0,N(INDEX('CURVA PREVISION'!$A$1:$KZ$3000,$C56,11+3*MIN(AI$3,$D$2-1)))))</f>
        <v>0</v>
      </c>
      <c r="AJ56" s="132" t="n">
        <f aca="false">IF(OR($C56="",$B$2="",$D$2=0),0,IF(AJ$3&lt;0,0,N(INDEX('CURVA PREVISION'!$A$1:$KZ$3000,$C56,11+3*MIN(AJ$3,$D$2-1)))))</f>
        <v>0</v>
      </c>
      <c r="AK56" s="132" t="n">
        <f aca="false">IF(OR($C56="",$B$2="",$D$2=0),0,IF(AK$3&lt;0,0,N(INDEX('CURVA PREVISION'!$A$1:$KZ$3000,$C56,11+3*MIN(AK$3,$D$2-1)))))</f>
        <v>0</v>
      </c>
      <c r="AL56" s="132" t="n">
        <f aca="false">IF(OR($C56="",$B$2="",$D$2=0),0,IF(AL$3&lt;0,0,N(INDEX('CURVA PREVISION'!$A$1:$KZ$3000,$C56,11+3*MIN(AL$3,$D$2-1)))))</f>
        <v>0</v>
      </c>
      <c r="AM56" s="132" t="n">
        <f aca="false">IF(OR($C56="",$B$2="",$D$2=0),0,IF(AM$3&lt;0,0,N(INDEX('CURVA PREVISION'!$A$1:$KZ$3000,$C56,11+3*MIN(AM$3,$D$2-1)))))</f>
        <v>0</v>
      </c>
      <c r="AN56" s="132" t="n">
        <f aca="false">IF(OR($C56="",$B$2="",$D$2=0),0,IF(AN$3&lt;0,0,N(INDEX('CURVA PREVISION'!$A$1:$KZ$3000,$C56,11+3*MIN(AN$3,$D$2-1)))))</f>
        <v>0</v>
      </c>
      <c r="AO56" s="132" t="n">
        <f aca="false">IF(OR($C56="",$B$2="",$D$2=0),0,IF(AO$3&lt;0,0,N(INDEX('CURVA PREVISION'!$A$1:$KZ$3000,$C56,11+3*MIN(AO$3,$D$2-1)))))</f>
        <v>0</v>
      </c>
      <c r="AP56" s="132" t="n">
        <f aca="false">IF(OR($C56="",$B$2="",$D$2=0),0,IF(AP$3&lt;0,0,N(INDEX('CURVA PREVISION'!$A$1:$KZ$3000,$C56,11+3*MIN(AP$3,$D$2-1)))))</f>
        <v>0</v>
      </c>
      <c r="AQ56" s="132" t="n">
        <f aca="false">IF(OR($C56="",$B$2="",$D$2=0),0,IF(AQ$3&lt;0,0,N(INDEX('CURVA PREVISION'!$A$1:$KZ$3000,$C56,11+3*MIN(AQ$3,$D$2-1)))))</f>
        <v>0</v>
      </c>
      <c r="AR56" s="132" t="n">
        <f aca="false">IF(OR($C56="",$B$2="",$D$2=0),0,IF(AR$3&lt;0,0,N(INDEX('CURVA PREVISION'!$A$1:$KZ$3000,$C56,11+3*MIN(AR$3,$D$2-1)))))</f>
        <v>0</v>
      </c>
      <c r="AS56" s="132" t="n">
        <f aca="false">IF(OR($C56="",$B$2="",$D$2=0),0,IF(AS$3&lt;0,0,N(INDEX('CURVA PREVISION'!$A$1:$KZ$3000,$C56,11+3*MIN(AS$3,$D$2-1)))))</f>
        <v>0</v>
      </c>
      <c r="AT56" s="132" t="n">
        <f aca="false">IF(OR($C56="",$B$2="",$D$2=0),0,IF(AT$3&lt;0,0,N(INDEX('CURVA PREVISION'!$A$1:$KZ$3000,$C56,11+3*MIN(AT$3,$D$2-1)))))</f>
        <v>0</v>
      </c>
      <c r="AU56" s="132" t="n">
        <f aca="false">IF(OR($C56="",$B$2="",$D$2=0),0,IF(AU$3&lt;0,0,N(INDEX('CURVA PREVISION'!$A$1:$KZ$3000,$C56,11+3*MIN(AU$3,$D$2-1)))))</f>
        <v>0</v>
      </c>
      <c r="AV56" s="132" t="n">
        <f aca="false">IF(OR($C56="",$B$2="",$D$2=0),0,IF(AV$3&lt;0,0,N(INDEX('CURVA PREVISION'!$A$1:$KZ$3000,$C56,11+3*MIN(AV$3,$D$2-1)))))</f>
        <v>0</v>
      </c>
      <c r="AW56" s="132" t="n">
        <f aca="false">IF(OR($C56="",$B$2="",$D$2=0),0,IF(AW$3&lt;0,0,N(INDEX('CURVA PREVISION'!$A$1:$KZ$3000,$C56,11+3*MIN(AW$3,$D$2-1)))))</f>
        <v>0</v>
      </c>
      <c r="AX56" s="132" t="n">
        <f aca="false">IF(OR($C56="",$B$2="",$D$2=0),0,IF(AX$3&lt;0,0,N(INDEX('CURVA PREVISION'!$A$1:$KZ$3000,$C56,11+3*MIN(AX$3,$D$2-1)))))</f>
        <v>0</v>
      </c>
      <c r="AY56" s="132" t="n">
        <f aca="false">IF(OR($C56="",$B$2="",$D$2=0),0,IF(AY$3&lt;0,0,N(INDEX('CURVA PREVISION'!$A$1:$KZ$3000,$C56,11+3*MIN(AY$3,$D$2-1)))))</f>
        <v>0</v>
      </c>
      <c r="AZ56" s="132" t="n">
        <f aca="false">IF(OR($C56="",$B$2="",$D$2=0),0,IF(AZ$3&lt;0,0,N(INDEX('CURVA PREVISION'!$A$1:$KZ$3000,$C56,11+3*MIN(AZ$3,$D$2-1)))))</f>
        <v>0</v>
      </c>
      <c r="BA56" s="132" t="n">
        <f aca="false">IF(OR($C56="",$B$2="",$D$2=0),0,IF(BA$3&lt;0,0,N(INDEX('CURVA PREVISION'!$A$1:$KZ$3000,$C56,11+3*MIN(BA$3,$D$2-1)))))</f>
        <v>0</v>
      </c>
      <c r="BB56" s="132" t="n">
        <f aca="false">IF(OR($C56="",$B$2="",$D$2=0),0,IF(BB$3&lt;0,0,N(INDEX('CURVA PREVISION'!$A$1:$KZ$3000,$C56,11+3*MIN(BB$3,$D$2-1)))))</f>
        <v>0</v>
      </c>
      <c r="BC56" s="132" t="n">
        <f aca="false">IF(OR($C56="",$B$2="",$D$2=0),0,IF(BC$3&lt;0,0,N(INDEX('CURVA PREVISION'!$A$1:$KZ$3000,$C56,11+3*MIN(BC$3,$D$2-1)))))</f>
        <v>0</v>
      </c>
      <c r="BD56" s="132" t="n">
        <f aca="false">IF(OR($C56="",$B$2="",$D$2=0),0,IF(BD$3&lt;0,0,N(INDEX('CURVA PREVISION'!$A$1:$KZ$3000,$C56,11+3*MIN(BD$3,$D$2-1)))))</f>
        <v>0</v>
      </c>
      <c r="BE56" s="132" t="n">
        <f aca="false">IF(OR($C56="",$B$2="",$D$2=0),0,IF(BE$3&lt;0,0,N(INDEX('CURVA PREVISION'!$A$1:$KZ$3000,$C56,11+3*MIN(BE$3,$D$2-1)))))</f>
        <v>0</v>
      </c>
      <c r="BF56" s="132" t="n">
        <f aca="false">IF(OR($C56="",$B$2="",$D$2=0),0,IF(BF$3&lt;0,0,N(INDEX('CURVA PREVISION'!$A$1:$KZ$3000,$C56,11+3*MIN(BF$3,$D$2-1)))))</f>
        <v>0</v>
      </c>
      <c r="BG56" s="132" t="n">
        <f aca="false">IF(OR($C56="",$B$2="",$D$2=0),0,IF(BG$3&lt;0,0,N(INDEX('CURVA PREVISION'!$A$1:$KZ$3000,$C56,11+3*MIN(BG$3,$D$2-1)))))</f>
        <v>0</v>
      </c>
      <c r="BH56" s="132" t="n">
        <f aca="false">IF(OR($C56="",$B$2="",$D$2=0),0,IF(BH$3&lt;0,0,N(INDEX('CURVA PREVISION'!$A$1:$KZ$3000,$C56,11+3*MIN(BH$3,$D$2-1)))))</f>
        <v>0</v>
      </c>
      <c r="BI56" s="132" t="n">
        <f aca="false">IF(OR($C56="",$B$2="",$D$2=0),0,IF(BI$3&lt;0,0,N(INDEX('CURVA PREVISION'!$A$1:$KZ$3000,$C56,11+3*MIN(BI$3,$D$2-1)))))</f>
        <v>0</v>
      </c>
      <c r="BJ56" s="132" t="n">
        <f aca="false">IF(OR($C56="",$B$2="",$D$2=0),0,IF(BJ$3&lt;0,0,N(INDEX('CURVA PREVISION'!$A$1:$KZ$3000,$C56,11+3*MIN(BJ$3,$D$2-1)))))</f>
        <v>0</v>
      </c>
      <c r="BK56" s="132" t="n">
        <f aca="false">IF(OR($C56="",$B$2="",$D$2=0),0,IF(BK$3&lt;0,0,N(INDEX('CURVA PREVISION'!$A$1:$KZ$3000,$C56,11+3*MIN(BK$3,$D$2-1)))))</f>
        <v>0</v>
      </c>
      <c r="BL56" s="132" t="n">
        <f aca="false">IF(OR($C56="",$B$2="",$D$2=0),0,IF(BL$3&lt;0,0,N(INDEX('CURVA PREVISION'!$A$1:$KZ$3000,$C56,11+3*MIN(BL$3,$D$2-1)))))</f>
        <v>0</v>
      </c>
      <c r="BM56" s="132" t="n">
        <f aca="false">IF(OR($C56="",$B$2="",$D$2=0),0,IF(BM$3&lt;0,0,N(INDEX('CURVA PREVISION'!$A$1:$KZ$3000,$C56,11+3*MIN(BM$3,$D$2-1)))))</f>
        <v>0</v>
      </c>
      <c r="BN56" s="132" t="n">
        <f aca="false">IF(OR($C56="",$B$2="",$D$2=0),0,IF(BN$3&lt;0,0,N(INDEX('CURVA PREVISION'!$A$1:$KZ$3000,$C56,11+3*MIN(BN$3,$D$2-1)))))</f>
        <v>0</v>
      </c>
      <c r="BO56" s="132" t="n">
        <f aca="false">IF(OR($C56="",$B$2="",$D$2=0),0,IF(BO$3&lt;0,0,N(INDEX('CURVA PREVISION'!$A$1:$KZ$3000,$C56,11+3*MIN(BO$3,$D$2-1)))))</f>
        <v>0</v>
      </c>
      <c r="BP56" s="132" t="n">
        <f aca="false">IF(OR($C56="",$B$2="",$D$2=0),0,IF(BP$3&lt;0,0,N(INDEX('CURVA PREVISION'!$A$1:$KZ$3000,$C56,11+3*MIN(BP$3,$D$2-1)))))</f>
        <v>0</v>
      </c>
      <c r="BQ56" s="132" t="n">
        <f aca="false">IF(OR($C56="",$B$2="",$D$2=0),0,IF(BQ$3&lt;0,0,N(INDEX('CURVA PREVISION'!$A$1:$KZ$3000,$C56,11+3*MIN(BQ$3,$D$2-1)))))</f>
        <v>0</v>
      </c>
      <c r="BR56" s="132" t="n">
        <f aca="false">IF(OR($C56="",$B$2="",$D$2=0),0,IF(BR$3&lt;0,0,N(INDEX('CURVA PREVISION'!$A$1:$KZ$3000,$C56,11+3*MIN(BR$3,$D$2-1)))))</f>
        <v>0</v>
      </c>
      <c r="BS56" s="132" t="n">
        <f aca="false">IF(OR($C56="",$B$2="",$D$2=0),0,IF(BS$3&lt;0,0,N(INDEX('CURVA PREVISION'!$A$1:$KZ$3000,$C56,11+3*MIN(BS$3,$D$2-1)))))</f>
        <v>0</v>
      </c>
      <c r="BT56" s="132" t="n">
        <f aca="false">IF(OR($C56="",$B$2="",$D$2=0),0,IF(BT$3&lt;0,0,N(INDEX('CURVA PREVISION'!$A$1:$KZ$3000,$C56,11+3*MIN(BT$3,$D$2-1)))))</f>
        <v>0</v>
      </c>
      <c r="BU56" s="132" t="n">
        <f aca="false">IF(OR($C56="",$B$2="",$D$2=0),0,IF(BU$3&lt;0,0,N(INDEX('CURVA PREVISION'!$A$1:$KZ$3000,$C56,11+3*MIN(BU$3,$D$2-1)))))</f>
        <v>0</v>
      </c>
      <c r="BV56" s="132" t="n">
        <f aca="false">IF(OR($C56="",$B$2="",$D$2=0),0,IF(BV$3&lt;0,0,N(INDEX('CURVA PREVISION'!$A$1:$KZ$3000,$C56,11+3*MIN(BV$3,$D$2-1)))))</f>
        <v>0</v>
      </c>
      <c r="BW56" s="132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2" t="n">
        <f aca="false">IF(OR($C57="",$B$2="",$D$2=0),0,IF(D$3&lt;0,0,N(INDEX('CURVA PREVISION'!$A$1:$KZ$3000,$C57,11+3*MIN(D$3,$D$2-1)))))</f>
        <v>0</v>
      </c>
      <c r="E57" s="132" t="n">
        <f aca="false">IF(OR($C57="",$B$2="",$D$2=0),0,IF(E$3&lt;0,0,N(INDEX('CURVA PREVISION'!$A$1:$KZ$3000,$C57,11+3*MIN(E$3,$D$2-1)))))</f>
        <v>0</v>
      </c>
      <c r="F57" s="132" t="n">
        <f aca="false">IF(OR($C57="",$B$2="",$D$2=0),0,IF(F$3&lt;0,0,N(INDEX('CURVA PREVISION'!$A$1:$KZ$3000,$C57,11+3*MIN(F$3,$D$2-1)))))</f>
        <v>0</v>
      </c>
      <c r="G57" s="132" t="n">
        <f aca="false">IF(OR($C57="",$B$2="",$D$2=0),0,IF(G$3&lt;0,0,N(INDEX('CURVA PREVISION'!$A$1:$KZ$3000,$C57,11+3*MIN(G$3,$D$2-1)))))</f>
        <v>0</v>
      </c>
      <c r="H57" s="132" t="n">
        <f aca="false">IF(OR($C57="",$B$2="",$D$2=0),0,IF(H$3&lt;0,0,N(INDEX('CURVA PREVISION'!$A$1:$KZ$3000,$C57,11+3*MIN(H$3,$D$2-1)))))</f>
        <v>0</v>
      </c>
      <c r="I57" s="132" t="n">
        <f aca="false">IF(OR($C57="",$B$2="",$D$2=0),0,IF(I$3&lt;0,0,N(INDEX('CURVA PREVISION'!$A$1:$KZ$3000,$C57,11+3*MIN(I$3,$D$2-1)))))</f>
        <v>0</v>
      </c>
      <c r="J57" s="132" t="n">
        <f aca="false">IF(OR($C57="",$B$2="",$D$2=0),0,IF(J$3&lt;0,0,N(INDEX('CURVA PREVISION'!$A$1:$KZ$3000,$C57,11+3*MIN(J$3,$D$2-1)))))</f>
        <v>0</v>
      </c>
      <c r="K57" s="132" t="n">
        <f aca="false">IF(OR($C57="",$B$2="",$D$2=0),0,IF(K$3&lt;0,0,N(INDEX('CURVA PREVISION'!$A$1:$KZ$3000,$C57,11+3*MIN(K$3,$D$2-1)))))</f>
        <v>0</v>
      </c>
      <c r="L57" s="132" t="n">
        <f aca="false">IF(OR($C57="",$B$2="",$D$2=0),0,IF(L$3&lt;0,0,N(INDEX('CURVA PREVISION'!$A$1:$KZ$3000,$C57,11+3*MIN(L$3,$D$2-1)))))</f>
        <v>0</v>
      </c>
      <c r="M57" s="132" t="n">
        <f aca="false">IF(OR($C57="",$B$2="",$D$2=0),0,IF(M$3&lt;0,0,N(INDEX('CURVA PREVISION'!$A$1:$KZ$3000,$C57,11+3*MIN(M$3,$D$2-1)))))</f>
        <v>0</v>
      </c>
      <c r="N57" s="132" t="n">
        <f aca="false">IF(OR($C57="",$B$2="",$D$2=0),0,IF(N$3&lt;0,0,N(INDEX('CURVA PREVISION'!$A$1:$KZ$3000,$C57,11+3*MIN(N$3,$D$2-1)))))</f>
        <v>0</v>
      </c>
      <c r="O57" s="132" t="n">
        <f aca="false">IF(OR($C57="",$B$2="",$D$2=0),0,IF(O$3&lt;0,0,N(INDEX('CURVA PREVISION'!$A$1:$KZ$3000,$C57,11+3*MIN(O$3,$D$2-1)))))</f>
        <v>0</v>
      </c>
      <c r="P57" s="132" t="n">
        <f aca="false">IF(OR($C57="",$B$2="",$D$2=0),0,IF(P$3&lt;0,0,N(INDEX('CURVA PREVISION'!$A$1:$KZ$3000,$C57,11+3*MIN(P$3,$D$2-1)))))</f>
        <v>0</v>
      </c>
      <c r="Q57" s="132" t="n">
        <f aca="false">IF(OR($C57="",$B$2="",$D$2=0),0,IF(Q$3&lt;0,0,N(INDEX('CURVA PREVISION'!$A$1:$KZ$3000,$C57,11+3*MIN(Q$3,$D$2-1)))))</f>
        <v>0</v>
      </c>
      <c r="R57" s="132" t="n">
        <f aca="false">IF(OR($C57="",$B$2="",$D$2=0),0,IF(R$3&lt;0,0,N(INDEX('CURVA PREVISION'!$A$1:$KZ$3000,$C57,11+3*MIN(R$3,$D$2-1)))))</f>
        <v>0</v>
      </c>
      <c r="S57" s="132" t="n">
        <f aca="false">IF(OR($C57="",$B$2="",$D$2=0),0,IF(S$3&lt;0,0,N(INDEX('CURVA PREVISION'!$A$1:$KZ$3000,$C57,11+3*MIN(S$3,$D$2-1)))))</f>
        <v>0</v>
      </c>
      <c r="T57" s="132" t="n">
        <f aca="false">IF(OR($C57="",$B$2="",$D$2=0),0,IF(T$3&lt;0,0,N(INDEX('CURVA PREVISION'!$A$1:$KZ$3000,$C57,11+3*MIN(T$3,$D$2-1)))))</f>
        <v>0</v>
      </c>
      <c r="U57" s="132" t="n">
        <f aca="false">IF(OR($C57="",$B$2="",$D$2=0),0,IF(U$3&lt;0,0,N(INDEX('CURVA PREVISION'!$A$1:$KZ$3000,$C57,11+3*MIN(U$3,$D$2-1)))))</f>
        <v>0</v>
      </c>
      <c r="V57" s="132" t="n">
        <f aca="false">IF(OR($C57="",$B$2="",$D$2=0),0,IF(V$3&lt;0,0,N(INDEX('CURVA PREVISION'!$A$1:$KZ$3000,$C57,11+3*MIN(V$3,$D$2-1)))))</f>
        <v>0</v>
      </c>
      <c r="W57" s="132" t="n">
        <f aca="false">IF(OR($C57="",$B$2="",$D$2=0),0,IF(W$3&lt;0,0,N(INDEX('CURVA PREVISION'!$A$1:$KZ$3000,$C57,11+3*MIN(W$3,$D$2-1)))))</f>
        <v>0</v>
      </c>
      <c r="X57" s="132" t="n">
        <f aca="false">IF(OR($C57="",$B$2="",$D$2=0),0,IF(X$3&lt;0,0,N(INDEX('CURVA PREVISION'!$A$1:$KZ$3000,$C57,11+3*MIN(X$3,$D$2-1)))))</f>
        <v>0</v>
      </c>
      <c r="Y57" s="132" t="n">
        <f aca="false">IF(OR($C57="",$B$2="",$D$2=0),0,IF(Y$3&lt;0,0,N(INDEX('CURVA PREVISION'!$A$1:$KZ$3000,$C57,11+3*MIN(Y$3,$D$2-1)))))</f>
        <v>0</v>
      </c>
      <c r="Z57" s="132" t="n">
        <f aca="false">IF(OR($C57="",$B$2="",$D$2=0),0,IF(Z$3&lt;0,0,N(INDEX('CURVA PREVISION'!$A$1:$KZ$3000,$C57,11+3*MIN(Z$3,$D$2-1)))))</f>
        <v>0</v>
      </c>
      <c r="AA57" s="132" t="n">
        <f aca="false">IF(OR($C57="",$B$2="",$D$2=0),0,IF(AA$3&lt;0,0,N(INDEX('CURVA PREVISION'!$A$1:$KZ$3000,$C57,11+3*MIN(AA$3,$D$2-1)))))</f>
        <v>0</v>
      </c>
      <c r="AB57" s="132" t="n">
        <f aca="false">IF(OR($C57="",$B$2="",$D$2=0),0,IF(AB$3&lt;0,0,N(INDEX('CURVA PREVISION'!$A$1:$KZ$3000,$C57,11+3*MIN(AB$3,$D$2-1)))))</f>
        <v>0</v>
      </c>
      <c r="AC57" s="132" t="n">
        <f aca="false">IF(OR($C57="",$B$2="",$D$2=0),0,IF(AC$3&lt;0,0,N(INDEX('CURVA PREVISION'!$A$1:$KZ$3000,$C57,11+3*MIN(AC$3,$D$2-1)))))</f>
        <v>0</v>
      </c>
      <c r="AD57" s="132" t="n">
        <f aca="false">IF(OR($C57="",$B$2="",$D$2=0),0,IF(AD$3&lt;0,0,N(INDEX('CURVA PREVISION'!$A$1:$KZ$3000,$C57,11+3*MIN(AD$3,$D$2-1)))))</f>
        <v>0</v>
      </c>
      <c r="AE57" s="132" t="n">
        <f aca="false">IF(OR($C57="",$B$2="",$D$2=0),0,IF(AE$3&lt;0,0,N(INDEX('CURVA PREVISION'!$A$1:$KZ$3000,$C57,11+3*MIN(AE$3,$D$2-1)))))</f>
        <v>0</v>
      </c>
      <c r="AF57" s="132" t="n">
        <f aca="false">IF(OR($C57="",$B$2="",$D$2=0),0,IF(AF$3&lt;0,0,N(INDEX('CURVA PREVISION'!$A$1:$KZ$3000,$C57,11+3*MIN(AF$3,$D$2-1)))))</f>
        <v>0</v>
      </c>
      <c r="AG57" s="132" t="n">
        <f aca="false">IF(OR($C57="",$B$2="",$D$2=0),0,IF(AG$3&lt;0,0,N(INDEX('CURVA PREVISION'!$A$1:$KZ$3000,$C57,11+3*MIN(AG$3,$D$2-1)))))</f>
        <v>0</v>
      </c>
      <c r="AH57" s="132" t="n">
        <f aca="false">IF(OR($C57="",$B$2="",$D$2=0),0,IF(AH$3&lt;0,0,N(INDEX('CURVA PREVISION'!$A$1:$KZ$3000,$C57,11+3*MIN(AH$3,$D$2-1)))))</f>
        <v>0</v>
      </c>
      <c r="AI57" s="132" t="n">
        <f aca="false">IF(OR($C57="",$B$2="",$D$2=0),0,IF(AI$3&lt;0,0,N(INDEX('CURVA PREVISION'!$A$1:$KZ$3000,$C57,11+3*MIN(AI$3,$D$2-1)))))</f>
        <v>0</v>
      </c>
      <c r="AJ57" s="132" t="n">
        <f aca="false">IF(OR($C57="",$B$2="",$D$2=0),0,IF(AJ$3&lt;0,0,N(INDEX('CURVA PREVISION'!$A$1:$KZ$3000,$C57,11+3*MIN(AJ$3,$D$2-1)))))</f>
        <v>0</v>
      </c>
      <c r="AK57" s="132" t="n">
        <f aca="false">IF(OR($C57="",$B$2="",$D$2=0),0,IF(AK$3&lt;0,0,N(INDEX('CURVA PREVISION'!$A$1:$KZ$3000,$C57,11+3*MIN(AK$3,$D$2-1)))))</f>
        <v>0</v>
      </c>
      <c r="AL57" s="132" t="n">
        <f aca="false">IF(OR($C57="",$B$2="",$D$2=0),0,IF(AL$3&lt;0,0,N(INDEX('CURVA PREVISION'!$A$1:$KZ$3000,$C57,11+3*MIN(AL$3,$D$2-1)))))</f>
        <v>0</v>
      </c>
      <c r="AM57" s="132" t="n">
        <f aca="false">IF(OR($C57="",$B$2="",$D$2=0),0,IF(AM$3&lt;0,0,N(INDEX('CURVA PREVISION'!$A$1:$KZ$3000,$C57,11+3*MIN(AM$3,$D$2-1)))))</f>
        <v>0</v>
      </c>
      <c r="AN57" s="132" t="n">
        <f aca="false">IF(OR($C57="",$B$2="",$D$2=0),0,IF(AN$3&lt;0,0,N(INDEX('CURVA PREVISION'!$A$1:$KZ$3000,$C57,11+3*MIN(AN$3,$D$2-1)))))</f>
        <v>0</v>
      </c>
      <c r="AO57" s="132" t="n">
        <f aca="false">IF(OR($C57="",$B$2="",$D$2=0),0,IF(AO$3&lt;0,0,N(INDEX('CURVA PREVISION'!$A$1:$KZ$3000,$C57,11+3*MIN(AO$3,$D$2-1)))))</f>
        <v>0</v>
      </c>
      <c r="AP57" s="132" t="n">
        <f aca="false">IF(OR($C57="",$B$2="",$D$2=0),0,IF(AP$3&lt;0,0,N(INDEX('CURVA PREVISION'!$A$1:$KZ$3000,$C57,11+3*MIN(AP$3,$D$2-1)))))</f>
        <v>0</v>
      </c>
      <c r="AQ57" s="132" t="n">
        <f aca="false">IF(OR($C57="",$B$2="",$D$2=0),0,IF(AQ$3&lt;0,0,N(INDEX('CURVA PREVISION'!$A$1:$KZ$3000,$C57,11+3*MIN(AQ$3,$D$2-1)))))</f>
        <v>0</v>
      </c>
      <c r="AR57" s="132" t="n">
        <f aca="false">IF(OR($C57="",$B$2="",$D$2=0),0,IF(AR$3&lt;0,0,N(INDEX('CURVA PREVISION'!$A$1:$KZ$3000,$C57,11+3*MIN(AR$3,$D$2-1)))))</f>
        <v>0</v>
      </c>
      <c r="AS57" s="132" t="n">
        <f aca="false">IF(OR($C57="",$B$2="",$D$2=0),0,IF(AS$3&lt;0,0,N(INDEX('CURVA PREVISION'!$A$1:$KZ$3000,$C57,11+3*MIN(AS$3,$D$2-1)))))</f>
        <v>0</v>
      </c>
      <c r="AT57" s="132" t="n">
        <f aca="false">IF(OR($C57="",$B$2="",$D$2=0),0,IF(AT$3&lt;0,0,N(INDEX('CURVA PREVISION'!$A$1:$KZ$3000,$C57,11+3*MIN(AT$3,$D$2-1)))))</f>
        <v>0</v>
      </c>
      <c r="AU57" s="132" t="n">
        <f aca="false">IF(OR($C57="",$B$2="",$D$2=0),0,IF(AU$3&lt;0,0,N(INDEX('CURVA PREVISION'!$A$1:$KZ$3000,$C57,11+3*MIN(AU$3,$D$2-1)))))</f>
        <v>0</v>
      </c>
      <c r="AV57" s="132" t="n">
        <f aca="false">IF(OR($C57="",$B$2="",$D$2=0),0,IF(AV$3&lt;0,0,N(INDEX('CURVA PREVISION'!$A$1:$KZ$3000,$C57,11+3*MIN(AV$3,$D$2-1)))))</f>
        <v>0</v>
      </c>
      <c r="AW57" s="132" t="n">
        <f aca="false">IF(OR($C57="",$B$2="",$D$2=0),0,IF(AW$3&lt;0,0,N(INDEX('CURVA PREVISION'!$A$1:$KZ$3000,$C57,11+3*MIN(AW$3,$D$2-1)))))</f>
        <v>0</v>
      </c>
      <c r="AX57" s="132" t="n">
        <f aca="false">IF(OR($C57="",$B$2="",$D$2=0),0,IF(AX$3&lt;0,0,N(INDEX('CURVA PREVISION'!$A$1:$KZ$3000,$C57,11+3*MIN(AX$3,$D$2-1)))))</f>
        <v>0</v>
      </c>
      <c r="AY57" s="132" t="n">
        <f aca="false">IF(OR($C57="",$B$2="",$D$2=0),0,IF(AY$3&lt;0,0,N(INDEX('CURVA PREVISION'!$A$1:$KZ$3000,$C57,11+3*MIN(AY$3,$D$2-1)))))</f>
        <v>0</v>
      </c>
      <c r="AZ57" s="132" t="n">
        <f aca="false">IF(OR($C57="",$B$2="",$D$2=0),0,IF(AZ$3&lt;0,0,N(INDEX('CURVA PREVISION'!$A$1:$KZ$3000,$C57,11+3*MIN(AZ$3,$D$2-1)))))</f>
        <v>0</v>
      </c>
      <c r="BA57" s="132" t="n">
        <f aca="false">IF(OR($C57="",$B$2="",$D$2=0),0,IF(BA$3&lt;0,0,N(INDEX('CURVA PREVISION'!$A$1:$KZ$3000,$C57,11+3*MIN(BA$3,$D$2-1)))))</f>
        <v>0</v>
      </c>
      <c r="BB57" s="132" t="n">
        <f aca="false">IF(OR($C57="",$B$2="",$D$2=0),0,IF(BB$3&lt;0,0,N(INDEX('CURVA PREVISION'!$A$1:$KZ$3000,$C57,11+3*MIN(BB$3,$D$2-1)))))</f>
        <v>0</v>
      </c>
      <c r="BC57" s="132" t="n">
        <f aca="false">IF(OR($C57="",$B$2="",$D$2=0),0,IF(BC$3&lt;0,0,N(INDEX('CURVA PREVISION'!$A$1:$KZ$3000,$C57,11+3*MIN(BC$3,$D$2-1)))))</f>
        <v>0</v>
      </c>
      <c r="BD57" s="132" t="n">
        <f aca="false">IF(OR($C57="",$B$2="",$D$2=0),0,IF(BD$3&lt;0,0,N(INDEX('CURVA PREVISION'!$A$1:$KZ$3000,$C57,11+3*MIN(BD$3,$D$2-1)))))</f>
        <v>0</v>
      </c>
      <c r="BE57" s="132" t="n">
        <f aca="false">IF(OR($C57="",$B$2="",$D$2=0),0,IF(BE$3&lt;0,0,N(INDEX('CURVA PREVISION'!$A$1:$KZ$3000,$C57,11+3*MIN(BE$3,$D$2-1)))))</f>
        <v>0</v>
      </c>
      <c r="BF57" s="132" t="n">
        <f aca="false">IF(OR($C57="",$B$2="",$D$2=0),0,IF(BF$3&lt;0,0,N(INDEX('CURVA PREVISION'!$A$1:$KZ$3000,$C57,11+3*MIN(BF$3,$D$2-1)))))</f>
        <v>0</v>
      </c>
      <c r="BG57" s="132" t="n">
        <f aca="false">IF(OR($C57="",$B$2="",$D$2=0),0,IF(BG$3&lt;0,0,N(INDEX('CURVA PREVISION'!$A$1:$KZ$3000,$C57,11+3*MIN(BG$3,$D$2-1)))))</f>
        <v>0</v>
      </c>
      <c r="BH57" s="132" t="n">
        <f aca="false">IF(OR($C57="",$B$2="",$D$2=0),0,IF(BH$3&lt;0,0,N(INDEX('CURVA PREVISION'!$A$1:$KZ$3000,$C57,11+3*MIN(BH$3,$D$2-1)))))</f>
        <v>0</v>
      </c>
      <c r="BI57" s="132" t="n">
        <f aca="false">IF(OR($C57="",$B$2="",$D$2=0),0,IF(BI$3&lt;0,0,N(INDEX('CURVA PREVISION'!$A$1:$KZ$3000,$C57,11+3*MIN(BI$3,$D$2-1)))))</f>
        <v>0</v>
      </c>
      <c r="BJ57" s="132" t="n">
        <f aca="false">IF(OR($C57="",$B$2="",$D$2=0),0,IF(BJ$3&lt;0,0,N(INDEX('CURVA PREVISION'!$A$1:$KZ$3000,$C57,11+3*MIN(BJ$3,$D$2-1)))))</f>
        <v>0</v>
      </c>
      <c r="BK57" s="132" t="n">
        <f aca="false">IF(OR($C57="",$B$2="",$D$2=0),0,IF(BK$3&lt;0,0,N(INDEX('CURVA PREVISION'!$A$1:$KZ$3000,$C57,11+3*MIN(BK$3,$D$2-1)))))</f>
        <v>0</v>
      </c>
      <c r="BL57" s="132" t="n">
        <f aca="false">IF(OR($C57="",$B$2="",$D$2=0),0,IF(BL$3&lt;0,0,N(INDEX('CURVA PREVISION'!$A$1:$KZ$3000,$C57,11+3*MIN(BL$3,$D$2-1)))))</f>
        <v>0</v>
      </c>
      <c r="BM57" s="132" t="n">
        <f aca="false">IF(OR($C57="",$B$2="",$D$2=0),0,IF(BM$3&lt;0,0,N(INDEX('CURVA PREVISION'!$A$1:$KZ$3000,$C57,11+3*MIN(BM$3,$D$2-1)))))</f>
        <v>0</v>
      </c>
      <c r="BN57" s="132" t="n">
        <f aca="false">IF(OR($C57="",$B$2="",$D$2=0),0,IF(BN$3&lt;0,0,N(INDEX('CURVA PREVISION'!$A$1:$KZ$3000,$C57,11+3*MIN(BN$3,$D$2-1)))))</f>
        <v>0</v>
      </c>
      <c r="BO57" s="132" t="n">
        <f aca="false">IF(OR($C57="",$B$2="",$D$2=0),0,IF(BO$3&lt;0,0,N(INDEX('CURVA PREVISION'!$A$1:$KZ$3000,$C57,11+3*MIN(BO$3,$D$2-1)))))</f>
        <v>0</v>
      </c>
      <c r="BP57" s="132" t="n">
        <f aca="false">IF(OR($C57="",$B$2="",$D$2=0),0,IF(BP$3&lt;0,0,N(INDEX('CURVA PREVISION'!$A$1:$KZ$3000,$C57,11+3*MIN(BP$3,$D$2-1)))))</f>
        <v>0</v>
      </c>
      <c r="BQ57" s="132" t="n">
        <f aca="false">IF(OR($C57="",$B$2="",$D$2=0),0,IF(BQ$3&lt;0,0,N(INDEX('CURVA PREVISION'!$A$1:$KZ$3000,$C57,11+3*MIN(BQ$3,$D$2-1)))))</f>
        <v>0</v>
      </c>
      <c r="BR57" s="132" t="n">
        <f aca="false">IF(OR($C57="",$B$2="",$D$2=0),0,IF(BR$3&lt;0,0,N(INDEX('CURVA PREVISION'!$A$1:$KZ$3000,$C57,11+3*MIN(BR$3,$D$2-1)))))</f>
        <v>0</v>
      </c>
      <c r="BS57" s="132" t="n">
        <f aca="false">IF(OR($C57="",$B$2="",$D$2=0),0,IF(BS$3&lt;0,0,N(INDEX('CURVA PREVISION'!$A$1:$KZ$3000,$C57,11+3*MIN(BS$3,$D$2-1)))))</f>
        <v>0</v>
      </c>
      <c r="BT57" s="132" t="n">
        <f aca="false">IF(OR($C57="",$B$2="",$D$2=0),0,IF(BT$3&lt;0,0,N(INDEX('CURVA PREVISION'!$A$1:$KZ$3000,$C57,11+3*MIN(BT$3,$D$2-1)))))</f>
        <v>0</v>
      </c>
      <c r="BU57" s="132" t="n">
        <f aca="false">IF(OR($C57="",$B$2="",$D$2=0),0,IF(BU$3&lt;0,0,N(INDEX('CURVA PREVISION'!$A$1:$KZ$3000,$C57,11+3*MIN(BU$3,$D$2-1)))))</f>
        <v>0</v>
      </c>
      <c r="BV57" s="132" t="n">
        <f aca="false">IF(OR($C57="",$B$2="",$D$2=0),0,IF(BV$3&lt;0,0,N(INDEX('CURVA PREVISION'!$A$1:$KZ$3000,$C57,11+3*MIN(BV$3,$D$2-1)))))</f>
        <v>0</v>
      </c>
      <c r="BW57" s="132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2" t="n">
        <f aca="false">IF(OR($C58="",$B$2="",$D$2=0),0,IF(D$3&lt;0,0,N(INDEX('CURVA PREVISION'!$A$1:$KZ$3000,$C58,11+3*MIN(D$3,$D$2-1)))))</f>
        <v>0</v>
      </c>
      <c r="E58" s="132" t="n">
        <f aca="false">IF(OR($C58="",$B$2="",$D$2=0),0,IF(E$3&lt;0,0,N(INDEX('CURVA PREVISION'!$A$1:$KZ$3000,$C58,11+3*MIN(E$3,$D$2-1)))))</f>
        <v>0</v>
      </c>
      <c r="F58" s="132" t="n">
        <f aca="false">IF(OR($C58="",$B$2="",$D$2=0),0,IF(F$3&lt;0,0,N(INDEX('CURVA PREVISION'!$A$1:$KZ$3000,$C58,11+3*MIN(F$3,$D$2-1)))))</f>
        <v>0</v>
      </c>
      <c r="G58" s="132" t="n">
        <f aca="false">IF(OR($C58="",$B$2="",$D$2=0),0,IF(G$3&lt;0,0,N(INDEX('CURVA PREVISION'!$A$1:$KZ$3000,$C58,11+3*MIN(G$3,$D$2-1)))))</f>
        <v>0</v>
      </c>
      <c r="H58" s="132" t="n">
        <f aca="false">IF(OR($C58="",$B$2="",$D$2=0),0,IF(H$3&lt;0,0,N(INDEX('CURVA PREVISION'!$A$1:$KZ$3000,$C58,11+3*MIN(H$3,$D$2-1)))))</f>
        <v>90</v>
      </c>
      <c r="I58" s="132" t="n">
        <f aca="false">IF(OR($C58="",$B$2="",$D$2=0),0,IF(I$3&lt;0,0,N(INDEX('CURVA PREVISION'!$A$1:$KZ$3000,$C58,11+3*MIN(I$3,$D$2-1)))))</f>
        <v>90</v>
      </c>
      <c r="J58" s="132" t="n">
        <f aca="false">IF(OR($C58="",$B$2="",$D$2=0),0,IF(J$3&lt;0,0,N(INDEX('CURVA PREVISION'!$A$1:$KZ$3000,$C58,11+3*MIN(J$3,$D$2-1)))))</f>
        <v>90</v>
      </c>
      <c r="K58" s="132" t="n">
        <f aca="false">IF(OR($C58="",$B$2="",$D$2=0),0,IF(K$3&lt;0,0,N(INDEX('CURVA PREVISION'!$A$1:$KZ$3000,$C58,11+3*MIN(K$3,$D$2-1)))))</f>
        <v>90</v>
      </c>
      <c r="L58" s="132" t="n">
        <f aca="false">IF(OR($C58="",$B$2="",$D$2=0),0,IF(L$3&lt;0,0,N(INDEX('CURVA PREVISION'!$A$1:$KZ$3000,$C58,11+3*MIN(L$3,$D$2-1)))))</f>
        <v>90</v>
      </c>
      <c r="M58" s="132" t="n">
        <f aca="false">IF(OR($C58="",$B$2="",$D$2=0),0,IF(M$3&lt;0,0,N(INDEX('CURVA PREVISION'!$A$1:$KZ$3000,$C58,11+3*MIN(M$3,$D$2-1)))))</f>
        <v>90</v>
      </c>
      <c r="N58" s="132" t="n">
        <f aca="false">IF(OR($C58="",$B$2="",$D$2=0),0,IF(N$3&lt;0,0,N(INDEX('CURVA PREVISION'!$A$1:$KZ$3000,$C58,11+3*MIN(N$3,$D$2-1)))))</f>
        <v>90</v>
      </c>
      <c r="O58" s="132" t="n">
        <f aca="false">IF(OR($C58="",$B$2="",$D$2=0),0,IF(O$3&lt;0,0,N(INDEX('CURVA PREVISION'!$A$1:$KZ$3000,$C58,11+3*MIN(O$3,$D$2-1)))))</f>
        <v>90</v>
      </c>
      <c r="P58" s="132" t="n">
        <f aca="false">IF(OR($C58="",$B$2="",$D$2=0),0,IF(P$3&lt;0,0,N(INDEX('CURVA PREVISION'!$A$1:$KZ$3000,$C58,11+3*MIN(P$3,$D$2-1)))))</f>
        <v>90</v>
      </c>
      <c r="Q58" s="132" t="n">
        <f aca="false">IF(OR($C58="",$B$2="",$D$2=0),0,IF(Q$3&lt;0,0,N(INDEX('CURVA PREVISION'!$A$1:$KZ$3000,$C58,11+3*MIN(Q$3,$D$2-1)))))</f>
        <v>90</v>
      </c>
      <c r="R58" s="132" t="n">
        <f aca="false">IF(OR($C58="",$B$2="",$D$2=0),0,IF(R$3&lt;0,0,N(INDEX('CURVA PREVISION'!$A$1:$KZ$3000,$C58,11+3*MIN(R$3,$D$2-1)))))</f>
        <v>90</v>
      </c>
      <c r="S58" s="132" t="n">
        <f aca="false">IF(OR($C58="",$B$2="",$D$2=0),0,IF(S$3&lt;0,0,N(INDEX('CURVA PREVISION'!$A$1:$KZ$3000,$C58,11+3*MIN(S$3,$D$2-1)))))</f>
        <v>90</v>
      </c>
      <c r="T58" s="132" t="n">
        <f aca="false">IF(OR($C58="",$B$2="",$D$2=0),0,IF(T$3&lt;0,0,N(INDEX('CURVA PREVISION'!$A$1:$KZ$3000,$C58,11+3*MIN(T$3,$D$2-1)))))</f>
        <v>90</v>
      </c>
      <c r="U58" s="132" t="n">
        <f aca="false">IF(OR($C58="",$B$2="",$D$2=0),0,IF(U$3&lt;0,0,N(INDEX('CURVA PREVISION'!$A$1:$KZ$3000,$C58,11+3*MIN(U$3,$D$2-1)))))</f>
        <v>90</v>
      </c>
      <c r="V58" s="132" t="n">
        <f aca="false">IF(OR($C58="",$B$2="",$D$2=0),0,IF(V$3&lt;0,0,N(INDEX('CURVA PREVISION'!$A$1:$KZ$3000,$C58,11+3*MIN(V$3,$D$2-1)))))</f>
        <v>90</v>
      </c>
      <c r="W58" s="132" t="n">
        <f aca="false">IF(OR($C58="",$B$2="",$D$2=0),0,IF(W$3&lt;0,0,N(INDEX('CURVA PREVISION'!$A$1:$KZ$3000,$C58,11+3*MIN(W$3,$D$2-1)))))</f>
        <v>90</v>
      </c>
      <c r="X58" s="132" t="n">
        <f aca="false">IF(OR($C58="",$B$2="",$D$2=0),0,IF(X$3&lt;0,0,N(INDEX('CURVA PREVISION'!$A$1:$KZ$3000,$C58,11+3*MIN(X$3,$D$2-1)))))</f>
        <v>90</v>
      </c>
      <c r="Y58" s="132" t="n">
        <f aca="false">IF(OR($C58="",$B$2="",$D$2=0),0,IF(Y$3&lt;0,0,N(INDEX('CURVA PREVISION'!$A$1:$KZ$3000,$C58,11+3*MIN(Y$3,$D$2-1)))))</f>
        <v>90</v>
      </c>
      <c r="Z58" s="132" t="n">
        <f aca="false">IF(OR($C58="",$B$2="",$D$2=0),0,IF(Z$3&lt;0,0,N(INDEX('CURVA PREVISION'!$A$1:$KZ$3000,$C58,11+3*MIN(Z$3,$D$2-1)))))</f>
        <v>90</v>
      </c>
      <c r="AA58" s="132" t="n">
        <f aca="false">IF(OR($C58="",$B$2="",$D$2=0),0,IF(AA$3&lt;0,0,N(INDEX('CURVA PREVISION'!$A$1:$KZ$3000,$C58,11+3*MIN(AA$3,$D$2-1)))))</f>
        <v>90</v>
      </c>
      <c r="AB58" s="132" t="n">
        <f aca="false">IF(OR($C58="",$B$2="",$D$2=0),0,IF(AB$3&lt;0,0,N(INDEX('CURVA PREVISION'!$A$1:$KZ$3000,$C58,11+3*MIN(AB$3,$D$2-1)))))</f>
        <v>90</v>
      </c>
      <c r="AC58" s="132" t="n">
        <f aca="false">IF(OR($C58="",$B$2="",$D$2=0),0,IF(AC$3&lt;0,0,N(INDEX('CURVA PREVISION'!$A$1:$KZ$3000,$C58,11+3*MIN(AC$3,$D$2-1)))))</f>
        <v>90</v>
      </c>
      <c r="AD58" s="132" t="n">
        <f aca="false">IF(OR($C58="",$B$2="",$D$2=0),0,IF(AD$3&lt;0,0,N(INDEX('CURVA PREVISION'!$A$1:$KZ$3000,$C58,11+3*MIN(AD$3,$D$2-1)))))</f>
        <v>90</v>
      </c>
      <c r="AE58" s="132" t="n">
        <f aca="false">IF(OR($C58="",$B$2="",$D$2=0),0,IF(AE$3&lt;0,0,N(INDEX('CURVA PREVISION'!$A$1:$KZ$3000,$C58,11+3*MIN(AE$3,$D$2-1)))))</f>
        <v>90</v>
      </c>
      <c r="AF58" s="132" t="n">
        <f aca="false">IF(OR($C58="",$B$2="",$D$2=0),0,IF(AF$3&lt;0,0,N(INDEX('CURVA PREVISION'!$A$1:$KZ$3000,$C58,11+3*MIN(AF$3,$D$2-1)))))</f>
        <v>90</v>
      </c>
      <c r="AG58" s="132" t="n">
        <f aca="false">IF(OR($C58="",$B$2="",$D$2=0),0,IF(AG$3&lt;0,0,N(INDEX('CURVA PREVISION'!$A$1:$KZ$3000,$C58,11+3*MIN(AG$3,$D$2-1)))))</f>
        <v>90</v>
      </c>
      <c r="AH58" s="132" t="n">
        <f aca="false">IF(OR($C58="",$B$2="",$D$2=0),0,IF(AH$3&lt;0,0,N(INDEX('CURVA PREVISION'!$A$1:$KZ$3000,$C58,11+3*MIN(AH$3,$D$2-1)))))</f>
        <v>90</v>
      </c>
      <c r="AI58" s="132" t="n">
        <f aca="false">IF(OR($C58="",$B$2="",$D$2=0),0,IF(AI$3&lt;0,0,N(INDEX('CURVA PREVISION'!$A$1:$KZ$3000,$C58,11+3*MIN(AI$3,$D$2-1)))))</f>
        <v>90</v>
      </c>
      <c r="AJ58" s="132" t="n">
        <f aca="false">IF(OR($C58="",$B$2="",$D$2=0),0,IF(AJ$3&lt;0,0,N(INDEX('CURVA PREVISION'!$A$1:$KZ$3000,$C58,11+3*MIN(AJ$3,$D$2-1)))))</f>
        <v>90</v>
      </c>
      <c r="AK58" s="132" t="n">
        <f aca="false">IF(OR($C58="",$B$2="",$D$2=0),0,IF(AK$3&lt;0,0,N(INDEX('CURVA PREVISION'!$A$1:$KZ$3000,$C58,11+3*MIN(AK$3,$D$2-1)))))</f>
        <v>90</v>
      </c>
      <c r="AL58" s="132" t="n">
        <f aca="false">IF(OR($C58="",$B$2="",$D$2=0),0,IF(AL$3&lt;0,0,N(INDEX('CURVA PREVISION'!$A$1:$KZ$3000,$C58,11+3*MIN(AL$3,$D$2-1)))))</f>
        <v>90</v>
      </c>
      <c r="AM58" s="132" t="n">
        <f aca="false">IF(OR($C58="",$B$2="",$D$2=0),0,IF(AM$3&lt;0,0,N(INDEX('CURVA PREVISION'!$A$1:$KZ$3000,$C58,11+3*MIN(AM$3,$D$2-1)))))</f>
        <v>90</v>
      </c>
      <c r="AN58" s="132" t="n">
        <f aca="false">IF(OR($C58="",$B$2="",$D$2=0),0,IF(AN$3&lt;0,0,N(INDEX('CURVA PREVISION'!$A$1:$KZ$3000,$C58,11+3*MIN(AN$3,$D$2-1)))))</f>
        <v>90</v>
      </c>
      <c r="AO58" s="132" t="n">
        <f aca="false">IF(OR($C58="",$B$2="",$D$2=0),0,IF(AO$3&lt;0,0,N(INDEX('CURVA PREVISION'!$A$1:$KZ$3000,$C58,11+3*MIN(AO$3,$D$2-1)))))</f>
        <v>90</v>
      </c>
      <c r="AP58" s="132" t="n">
        <f aca="false">IF(OR($C58="",$B$2="",$D$2=0),0,IF(AP$3&lt;0,0,N(INDEX('CURVA PREVISION'!$A$1:$KZ$3000,$C58,11+3*MIN(AP$3,$D$2-1)))))</f>
        <v>90</v>
      </c>
      <c r="AQ58" s="132" t="n">
        <f aca="false">IF(OR($C58="",$B$2="",$D$2=0),0,IF(AQ$3&lt;0,0,N(INDEX('CURVA PREVISION'!$A$1:$KZ$3000,$C58,11+3*MIN(AQ$3,$D$2-1)))))</f>
        <v>90</v>
      </c>
      <c r="AR58" s="132" t="n">
        <f aca="false">IF(OR($C58="",$B$2="",$D$2=0),0,IF(AR$3&lt;0,0,N(INDEX('CURVA PREVISION'!$A$1:$KZ$3000,$C58,11+3*MIN(AR$3,$D$2-1)))))</f>
        <v>90</v>
      </c>
      <c r="AS58" s="132" t="n">
        <f aca="false">IF(OR($C58="",$B$2="",$D$2=0),0,IF(AS$3&lt;0,0,N(INDEX('CURVA PREVISION'!$A$1:$KZ$3000,$C58,11+3*MIN(AS$3,$D$2-1)))))</f>
        <v>90</v>
      </c>
      <c r="AT58" s="132" t="n">
        <f aca="false">IF(OR($C58="",$B$2="",$D$2=0),0,IF(AT$3&lt;0,0,N(INDEX('CURVA PREVISION'!$A$1:$KZ$3000,$C58,11+3*MIN(AT$3,$D$2-1)))))</f>
        <v>90</v>
      </c>
      <c r="AU58" s="132" t="n">
        <f aca="false">IF(OR($C58="",$B$2="",$D$2=0),0,IF(AU$3&lt;0,0,N(INDEX('CURVA PREVISION'!$A$1:$KZ$3000,$C58,11+3*MIN(AU$3,$D$2-1)))))</f>
        <v>90</v>
      </c>
      <c r="AV58" s="132" t="n">
        <f aca="false">IF(OR($C58="",$B$2="",$D$2=0),0,IF(AV$3&lt;0,0,N(INDEX('CURVA PREVISION'!$A$1:$KZ$3000,$C58,11+3*MIN(AV$3,$D$2-1)))))</f>
        <v>90</v>
      </c>
      <c r="AW58" s="132" t="n">
        <f aca="false">IF(OR($C58="",$B$2="",$D$2=0),0,IF(AW$3&lt;0,0,N(INDEX('CURVA PREVISION'!$A$1:$KZ$3000,$C58,11+3*MIN(AW$3,$D$2-1)))))</f>
        <v>90</v>
      </c>
      <c r="AX58" s="132" t="n">
        <f aca="false">IF(OR($C58="",$B$2="",$D$2=0),0,IF(AX$3&lt;0,0,N(INDEX('CURVA PREVISION'!$A$1:$KZ$3000,$C58,11+3*MIN(AX$3,$D$2-1)))))</f>
        <v>90</v>
      </c>
      <c r="AY58" s="132" t="n">
        <f aca="false">IF(OR($C58="",$B$2="",$D$2=0),0,IF(AY$3&lt;0,0,N(INDEX('CURVA PREVISION'!$A$1:$KZ$3000,$C58,11+3*MIN(AY$3,$D$2-1)))))</f>
        <v>90</v>
      </c>
      <c r="AZ58" s="132" t="n">
        <f aca="false">IF(OR($C58="",$B$2="",$D$2=0),0,IF(AZ$3&lt;0,0,N(INDEX('CURVA PREVISION'!$A$1:$KZ$3000,$C58,11+3*MIN(AZ$3,$D$2-1)))))</f>
        <v>90</v>
      </c>
      <c r="BA58" s="132" t="n">
        <f aca="false">IF(OR($C58="",$B$2="",$D$2=0),0,IF(BA$3&lt;0,0,N(INDEX('CURVA PREVISION'!$A$1:$KZ$3000,$C58,11+3*MIN(BA$3,$D$2-1)))))</f>
        <v>90</v>
      </c>
      <c r="BB58" s="132" t="n">
        <f aca="false">IF(OR($C58="",$B$2="",$D$2=0),0,IF(BB$3&lt;0,0,N(INDEX('CURVA PREVISION'!$A$1:$KZ$3000,$C58,11+3*MIN(BB$3,$D$2-1)))))</f>
        <v>90</v>
      </c>
      <c r="BC58" s="132" t="n">
        <f aca="false">IF(OR($C58="",$B$2="",$D$2=0),0,IF(BC$3&lt;0,0,N(INDEX('CURVA PREVISION'!$A$1:$KZ$3000,$C58,11+3*MIN(BC$3,$D$2-1)))))</f>
        <v>90</v>
      </c>
      <c r="BD58" s="132" t="n">
        <f aca="false">IF(OR($C58="",$B$2="",$D$2=0),0,IF(BD$3&lt;0,0,N(INDEX('CURVA PREVISION'!$A$1:$KZ$3000,$C58,11+3*MIN(BD$3,$D$2-1)))))</f>
        <v>90</v>
      </c>
      <c r="BE58" s="132" t="n">
        <f aca="false">IF(OR($C58="",$B$2="",$D$2=0),0,IF(BE$3&lt;0,0,N(INDEX('CURVA PREVISION'!$A$1:$KZ$3000,$C58,11+3*MIN(BE$3,$D$2-1)))))</f>
        <v>90</v>
      </c>
      <c r="BF58" s="132" t="n">
        <f aca="false">IF(OR($C58="",$B$2="",$D$2=0),0,IF(BF$3&lt;0,0,N(INDEX('CURVA PREVISION'!$A$1:$KZ$3000,$C58,11+3*MIN(BF$3,$D$2-1)))))</f>
        <v>90</v>
      </c>
      <c r="BG58" s="132" t="n">
        <f aca="false">IF(OR($C58="",$B$2="",$D$2=0),0,IF(BG$3&lt;0,0,N(INDEX('CURVA PREVISION'!$A$1:$KZ$3000,$C58,11+3*MIN(BG$3,$D$2-1)))))</f>
        <v>90</v>
      </c>
      <c r="BH58" s="132" t="n">
        <f aca="false">IF(OR($C58="",$B$2="",$D$2=0),0,IF(BH$3&lt;0,0,N(INDEX('CURVA PREVISION'!$A$1:$KZ$3000,$C58,11+3*MIN(BH$3,$D$2-1)))))</f>
        <v>90</v>
      </c>
      <c r="BI58" s="132" t="n">
        <f aca="false">IF(OR($C58="",$B$2="",$D$2=0),0,IF(BI$3&lt;0,0,N(INDEX('CURVA PREVISION'!$A$1:$KZ$3000,$C58,11+3*MIN(BI$3,$D$2-1)))))</f>
        <v>90</v>
      </c>
      <c r="BJ58" s="132" t="n">
        <f aca="false">IF(OR($C58="",$B$2="",$D$2=0),0,IF(BJ$3&lt;0,0,N(INDEX('CURVA PREVISION'!$A$1:$KZ$3000,$C58,11+3*MIN(BJ$3,$D$2-1)))))</f>
        <v>90</v>
      </c>
      <c r="BK58" s="132" t="n">
        <f aca="false">IF(OR($C58="",$B$2="",$D$2=0),0,IF(BK$3&lt;0,0,N(INDEX('CURVA PREVISION'!$A$1:$KZ$3000,$C58,11+3*MIN(BK$3,$D$2-1)))))</f>
        <v>90</v>
      </c>
      <c r="BL58" s="132" t="n">
        <f aca="false">IF(OR($C58="",$B$2="",$D$2=0),0,IF(BL$3&lt;0,0,N(INDEX('CURVA PREVISION'!$A$1:$KZ$3000,$C58,11+3*MIN(BL$3,$D$2-1)))))</f>
        <v>90</v>
      </c>
      <c r="BM58" s="132" t="n">
        <f aca="false">IF(OR($C58="",$B$2="",$D$2=0),0,IF(BM$3&lt;0,0,N(INDEX('CURVA PREVISION'!$A$1:$KZ$3000,$C58,11+3*MIN(BM$3,$D$2-1)))))</f>
        <v>90</v>
      </c>
      <c r="BN58" s="132" t="n">
        <f aca="false">IF(OR($C58="",$B$2="",$D$2=0),0,IF(BN$3&lt;0,0,N(INDEX('CURVA PREVISION'!$A$1:$KZ$3000,$C58,11+3*MIN(BN$3,$D$2-1)))))</f>
        <v>90</v>
      </c>
      <c r="BO58" s="132" t="n">
        <f aca="false">IF(OR($C58="",$B$2="",$D$2=0),0,IF(BO$3&lt;0,0,N(INDEX('CURVA PREVISION'!$A$1:$KZ$3000,$C58,11+3*MIN(BO$3,$D$2-1)))))</f>
        <v>90</v>
      </c>
      <c r="BP58" s="132" t="n">
        <f aca="false">IF(OR($C58="",$B$2="",$D$2=0),0,IF(BP$3&lt;0,0,N(INDEX('CURVA PREVISION'!$A$1:$KZ$3000,$C58,11+3*MIN(BP$3,$D$2-1)))))</f>
        <v>90</v>
      </c>
      <c r="BQ58" s="132" t="n">
        <f aca="false">IF(OR($C58="",$B$2="",$D$2=0),0,IF(BQ$3&lt;0,0,N(INDEX('CURVA PREVISION'!$A$1:$KZ$3000,$C58,11+3*MIN(BQ$3,$D$2-1)))))</f>
        <v>90</v>
      </c>
      <c r="BR58" s="132" t="n">
        <f aca="false">IF(OR($C58="",$B$2="",$D$2=0),0,IF(BR$3&lt;0,0,N(INDEX('CURVA PREVISION'!$A$1:$KZ$3000,$C58,11+3*MIN(BR$3,$D$2-1)))))</f>
        <v>90</v>
      </c>
      <c r="BS58" s="132" t="n">
        <f aca="false">IF(OR($C58="",$B$2="",$D$2=0),0,IF(BS$3&lt;0,0,N(INDEX('CURVA PREVISION'!$A$1:$KZ$3000,$C58,11+3*MIN(BS$3,$D$2-1)))))</f>
        <v>90</v>
      </c>
      <c r="BT58" s="132" t="n">
        <f aca="false">IF(OR($C58="",$B$2="",$D$2=0),0,IF(BT$3&lt;0,0,N(INDEX('CURVA PREVISION'!$A$1:$KZ$3000,$C58,11+3*MIN(BT$3,$D$2-1)))))</f>
        <v>90</v>
      </c>
      <c r="BU58" s="132" t="n">
        <f aca="false">IF(OR($C58="",$B$2="",$D$2=0),0,IF(BU$3&lt;0,0,N(INDEX('CURVA PREVISION'!$A$1:$KZ$3000,$C58,11+3*MIN(BU$3,$D$2-1)))))</f>
        <v>90</v>
      </c>
      <c r="BV58" s="132" t="n">
        <f aca="false">IF(OR($C58="",$B$2="",$D$2=0),0,IF(BV$3&lt;0,0,N(INDEX('CURVA PREVISION'!$A$1:$KZ$3000,$C58,11+3*MIN(BV$3,$D$2-1)))))</f>
        <v>90</v>
      </c>
      <c r="BW58" s="132" t="n">
        <f aca="false">IF(OR($C58="",$B$2="",$D$2=0),0,IF(BW$3&lt;0,0,N(INDEX('CURVA PREVISION'!$A$1:$KZ$3000,$C58,11+3*MIN(BW$3,$D$2-1)))))</f>
        <v>90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2" t="n">
        <f aca="false">IF(OR($C59="",$B$2="",$D$2=0),0,IF(D$3&lt;0,0,N(INDEX('CURVA PREVISION'!$A$1:$KZ$3000,$C59,11+3*MIN(D$3,$D$2-1)))))</f>
        <v>0</v>
      </c>
      <c r="E59" s="132" t="n">
        <f aca="false">IF(OR($C59="",$B$2="",$D$2=0),0,IF(E$3&lt;0,0,N(INDEX('CURVA PREVISION'!$A$1:$KZ$3000,$C59,11+3*MIN(E$3,$D$2-1)))))</f>
        <v>0</v>
      </c>
      <c r="F59" s="132" t="n">
        <f aca="false">IF(OR($C59="",$B$2="",$D$2=0),0,IF(F$3&lt;0,0,N(INDEX('CURVA PREVISION'!$A$1:$KZ$3000,$C59,11+3*MIN(F$3,$D$2-1)))))</f>
        <v>0</v>
      </c>
      <c r="G59" s="132" t="n">
        <f aca="false">IF(OR($C59="",$B$2="",$D$2=0),0,IF(G$3&lt;0,0,N(INDEX('CURVA PREVISION'!$A$1:$KZ$3000,$C59,11+3*MIN(G$3,$D$2-1)))))</f>
        <v>0</v>
      </c>
      <c r="H59" s="132" t="n">
        <f aca="false">IF(OR($C59="",$B$2="",$D$2=0),0,IF(H$3&lt;0,0,N(INDEX('CURVA PREVISION'!$A$1:$KZ$3000,$C59,11+3*MIN(H$3,$D$2-1)))))</f>
        <v>83.36</v>
      </c>
      <c r="I59" s="132" t="n">
        <f aca="false">IF(OR($C59="",$B$2="",$D$2=0),0,IF(I$3&lt;0,0,N(INDEX('CURVA PREVISION'!$A$1:$KZ$3000,$C59,11+3*MIN(I$3,$D$2-1)))))</f>
        <v>83.36</v>
      </c>
      <c r="J59" s="132" t="n">
        <f aca="false">IF(OR($C59="",$B$2="",$D$2=0),0,IF(J$3&lt;0,0,N(INDEX('CURVA PREVISION'!$A$1:$KZ$3000,$C59,11+3*MIN(J$3,$D$2-1)))))</f>
        <v>83.36</v>
      </c>
      <c r="K59" s="132" t="n">
        <f aca="false">IF(OR($C59="",$B$2="",$D$2=0),0,IF(K$3&lt;0,0,N(INDEX('CURVA PREVISION'!$A$1:$KZ$3000,$C59,11+3*MIN(K$3,$D$2-1)))))</f>
        <v>83.36</v>
      </c>
      <c r="L59" s="132" t="n">
        <f aca="false">IF(OR($C59="",$B$2="",$D$2=0),0,IF(L$3&lt;0,0,N(INDEX('CURVA PREVISION'!$A$1:$KZ$3000,$C59,11+3*MIN(L$3,$D$2-1)))))</f>
        <v>83.36</v>
      </c>
      <c r="M59" s="132" t="n">
        <f aca="false">IF(OR($C59="",$B$2="",$D$2=0),0,IF(M$3&lt;0,0,N(INDEX('CURVA PREVISION'!$A$1:$KZ$3000,$C59,11+3*MIN(M$3,$D$2-1)))))</f>
        <v>84.78</v>
      </c>
      <c r="N59" s="132" t="n">
        <f aca="false">IF(OR($C59="",$B$2="",$D$2=0),0,IF(N$3&lt;0,0,N(INDEX('CURVA PREVISION'!$A$1:$KZ$3000,$C59,11+3*MIN(N$3,$D$2-1)))))</f>
        <v>94.04</v>
      </c>
      <c r="O59" s="132" t="n">
        <f aca="false">IF(OR($C59="",$B$2="",$D$2=0),0,IF(O$3&lt;0,0,N(INDEX('CURVA PREVISION'!$A$1:$KZ$3000,$C59,11+3*MIN(O$3,$D$2-1)))))</f>
        <v>100</v>
      </c>
      <c r="P59" s="132" t="n">
        <f aca="false">IF(OR($C59="",$B$2="",$D$2=0),0,IF(P$3&lt;0,0,N(INDEX('CURVA PREVISION'!$A$1:$KZ$3000,$C59,11+3*MIN(P$3,$D$2-1)))))</f>
        <v>100</v>
      </c>
      <c r="Q59" s="132" t="n">
        <f aca="false">IF(OR($C59="",$B$2="",$D$2=0),0,IF(Q$3&lt;0,0,N(INDEX('CURVA PREVISION'!$A$1:$KZ$3000,$C59,11+3*MIN(Q$3,$D$2-1)))))</f>
        <v>100</v>
      </c>
      <c r="R59" s="132" t="n">
        <f aca="false">IF(OR($C59="",$B$2="",$D$2=0),0,IF(R$3&lt;0,0,N(INDEX('CURVA PREVISION'!$A$1:$KZ$3000,$C59,11+3*MIN(R$3,$D$2-1)))))</f>
        <v>100</v>
      </c>
      <c r="S59" s="132" t="n">
        <f aca="false">IF(OR($C59="",$B$2="",$D$2=0),0,IF(S$3&lt;0,0,N(INDEX('CURVA PREVISION'!$A$1:$KZ$3000,$C59,11+3*MIN(S$3,$D$2-1)))))</f>
        <v>100</v>
      </c>
      <c r="T59" s="132" t="n">
        <f aca="false">IF(OR($C59="",$B$2="",$D$2=0),0,IF(T$3&lt;0,0,N(INDEX('CURVA PREVISION'!$A$1:$KZ$3000,$C59,11+3*MIN(T$3,$D$2-1)))))</f>
        <v>100</v>
      </c>
      <c r="U59" s="132" t="n">
        <f aca="false">IF(OR($C59="",$B$2="",$D$2=0),0,IF(U$3&lt;0,0,N(INDEX('CURVA PREVISION'!$A$1:$KZ$3000,$C59,11+3*MIN(U$3,$D$2-1)))))</f>
        <v>100</v>
      </c>
      <c r="V59" s="132" t="n">
        <f aca="false">IF(OR($C59="",$B$2="",$D$2=0),0,IF(V$3&lt;0,0,N(INDEX('CURVA PREVISION'!$A$1:$KZ$3000,$C59,11+3*MIN(V$3,$D$2-1)))))</f>
        <v>100</v>
      </c>
      <c r="W59" s="132" t="n">
        <f aca="false">IF(OR($C59="",$B$2="",$D$2=0),0,IF(W$3&lt;0,0,N(INDEX('CURVA PREVISION'!$A$1:$KZ$3000,$C59,11+3*MIN(W$3,$D$2-1)))))</f>
        <v>100</v>
      </c>
      <c r="X59" s="132" t="n">
        <f aca="false">IF(OR($C59="",$B$2="",$D$2=0),0,IF(X$3&lt;0,0,N(INDEX('CURVA PREVISION'!$A$1:$KZ$3000,$C59,11+3*MIN(X$3,$D$2-1)))))</f>
        <v>100</v>
      </c>
      <c r="Y59" s="132" t="n">
        <f aca="false">IF(OR($C59="",$B$2="",$D$2=0),0,IF(Y$3&lt;0,0,N(INDEX('CURVA PREVISION'!$A$1:$KZ$3000,$C59,11+3*MIN(Y$3,$D$2-1)))))</f>
        <v>100</v>
      </c>
      <c r="Z59" s="132" t="n">
        <f aca="false">IF(OR($C59="",$B$2="",$D$2=0),0,IF(Z$3&lt;0,0,N(INDEX('CURVA PREVISION'!$A$1:$KZ$3000,$C59,11+3*MIN(Z$3,$D$2-1)))))</f>
        <v>100</v>
      </c>
      <c r="AA59" s="132" t="n">
        <f aca="false">IF(OR($C59="",$B$2="",$D$2=0),0,IF(AA$3&lt;0,0,N(INDEX('CURVA PREVISION'!$A$1:$KZ$3000,$C59,11+3*MIN(AA$3,$D$2-1)))))</f>
        <v>100</v>
      </c>
      <c r="AB59" s="132" t="n">
        <f aca="false">IF(OR($C59="",$B$2="",$D$2=0),0,IF(AB$3&lt;0,0,N(INDEX('CURVA PREVISION'!$A$1:$KZ$3000,$C59,11+3*MIN(AB$3,$D$2-1)))))</f>
        <v>100</v>
      </c>
      <c r="AC59" s="132" t="n">
        <f aca="false">IF(OR($C59="",$B$2="",$D$2=0),0,IF(AC$3&lt;0,0,N(INDEX('CURVA PREVISION'!$A$1:$KZ$3000,$C59,11+3*MIN(AC$3,$D$2-1)))))</f>
        <v>100</v>
      </c>
      <c r="AD59" s="132" t="n">
        <f aca="false">IF(OR($C59="",$B$2="",$D$2=0),0,IF(AD$3&lt;0,0,N(INDEX('CURVA PREVISION'!$A$1:$KZ$3000,$C59,11+3*MIN(AD$3,$D$2-1)))))</f>
        <v>100</v>
      </c>
      <c r="AE59" s="132" t="n">
        <f aca="false">IF(OR($C59="",$B$2="",$D$2=0),0,IF(AE$3&lt;0,0,N(INDEX('CURVA PREVISION'!$A$1:$KZ$3000,$C59,11+3*MIN(AE$3,$D$2-1)))))</f>
        <v>100</v>
      </c>
      <c r="AF59" s="132" t="n">
        <f aca="false">IF(OR($C59="",$B$2="",$D$2=0),0,IF(AF$3&lt;0,0,N(INDEX('CURVA PREVISION'!$A$1:$KZ$3000,$C59,11+3*MIN(AF$3,$D$2-1)))))</f>
        <v>100</v>
      </c>
      <c r="AG59" s="132" t="n">
        <f aca="false">IF(OR($C59="",$B$2="",$D$2=0),0,IF(AG$3&lt;0,0,N(INDEX('CURVA PREVISION'!$A$1:$KZ$3000,$C59,11+3*MIN(AG$3,$D$2-1)))))</f>
        <v>100</v>
      </c>
      <c r="AH59" s="132" t="n">
        <f aca="false">IF(OR($C59="",$B$2="",$D$2=0),0,IF(AH$3&lt;0,0,N(INDEX('CURVA PREVISION'!$A$1:$KZ$3000,$C59,11+3*MIN(AH$3,$D$2-1)))))</f>
        <v>100</v>
      </c>
      <c r="AI59" s="132" t="n">
        <f aca="false">IF(OR($C59="",$B$2="",$D$2=0),0,IF(AI$3&lt;0,0,N(INDEX('CURVA PREVISION'!$A$1:$KZ$3000,$C59,11+3*MIN(AI$3,$D$2-1)))))</f>
        <v>100</v>
      </c>
      <c r="AJ59" s="132" t="n">
        <f aca="false">IF(OR($C59="",$B$2="",$D$2=0),0,IF(AJ$3&lt;0,0,N(INDEX('CURVA PREVISION'!$A$1:$KZ$3000,$C59,11+3*MIN(AJ$3,$D$2-1)))))</f>
        <v>100</v>
      </c>
      <c r="AK59" s="132" t="n">
        <f aca="false">IF(OR($C59="",$B$2="",$D$2=0),0,IF(AK$3&lt;0,0,N(INDEX('CURVA PREVISION'!$A$1:$KZ$3000,$C59,11+3*MIN(AK$3,$D$2-1)))))</f>
        <v>100</v>
      </c>
      <c r="AL59" s="132" t="n">
        <f aca="false">IF(OR($C59="",$B$2="",$D$2=0),0,IF(AL$3&lt;0,0,N(INDEX('CURVA PREVISION'!$A$1:$KZ$3000,$C59,11+3*MIN(AL$3,$D$2-1)))))</f>
        <v>100</v>
      </c>
      <c r="AM59" s="132" t="n">
        <f aca="false">IF(OR($C59="",$B$2="",$D$2=0),0,IF(AM$3&lt;0,0,N(INDEX('CURVA PREVISION'!$A$1:$KZ$3000,$C59,11+3*MIN(AM$3,$D$2-1)))))</f>
        <v>100</v>
      </c>
      <c r="AN59" s="132" t="n">
        <f aca="false">IF(OR($C59="",$B$2="",$D$2=0),0,IF(AN$3&lt;0,0,N(INDEX('CURVA PREVISION'!$A$1:$KZ$3000,$C59,11+3*MIN(AN$3,$D$2-1)))))</f>
        <v>100</v>
      </c>
      <c r="AO59" s="132" t="n">
        <f aca="false">IF(OR($C59="",$B$2="",$D$2=0),0,IF(AO$3&lt;0,0,N(INDEX('CURVA PREVISION'!$A$1:$KZ$3000,$C59,11+3*MIN(AO$3,$D$2-1)))))</f>
        <v>100</v>
      </c>
      <c r="AP59" s="132" t="n">
        <f aca="false">IF(OR($C59="",$B$2="",$D$2=0),0,IF(AP$3&lt;0,0,N(INDEX('CURVA PREVISION'!$A$1:$KZ$3000,$C59,11+3*MIN(AP$3,$D$2-1)))))</f>
        <v>100</v>
      </c>
      <c r="AQ59" s="132" t="n">
        <f aca="false">IF(OR($C59="",$B$2="",$D$2=0),0,IF(AQ$3&lt;0,0,N(INDEX('CURVA PREVISION'!$A$1:$KZ$3000,$C59,11+3*MIN(AQ$3,$D$2-1)))))</f>
        <v>100</v>
      </c>
      <c r="AR59" s="132" t="n">
        <f aca="false">IF(OR($C59="",$B$2="",$D$2=0),0,IF(AR$3&lt;0,0,N(INDEX('CURVA PREVISION'!$A$1:$KZ$3000,$C59,11+3*MIN(AR$3,$D$2-1)))))</f>
        <v>100</v>
      </c>
      <c r="AS59" s="132" t="n">
        <f aca="false">IF(OR($C59="",$B$2="",$D$2=0),0,IF(AS$3&lt;0,0,N(INDEX('CURVA PREVISION'!$A$1:$KZ$3000,$C59,11+3*MIN(AS$3,$D$2-1)))))</f>
        <v>100</v>
      </c>
      <c r="AT59" s="132" t="n">
        <f aca="false">IF(OR($C59="",$B$2="",$D$2=0),0,IF(AT$3&lt;0,0,N(INDEX('CURVA PREVISION'!$A$1:$KZ$3000,$C59,11+3*MIN(AT$3,$D$2-1)))))</f>
        <v>100</v>
      </c>
      <c r="AU59" s="132" t="n">
        <f aca="false">IF(OR($C59="",$B$2="",$D$2=0),0,IF(AU$3&lt;0,0,N(INDEX('CURVA PREVISION'!$A$1:$KZ$3000,$C59,11+3*MIN(AU$3,$D$2-1)))))</f>
        <v>100</v>
      </c>
      <c r="AV59" s="132" t="n">
        <f aca="false">IF(OR($C59="",$B$2="",$D$2=0),0,IF(AV$3&lt;0,0,N(INDEX('CURVA PREVISION'!$A$1:$KZ$3000,$C59,11+3*MIN(AV$3,$D$2-1)))))</f>
        <v>100</v>
      </c>
      <c r="AW59" s="132" t="n">
        <f aca="false">IF(OR($C59="",$B$2="",$D$2=0),0,IF(AW$3&lt;0,0,N(INDEX('CURVA PREVISION'!$A$1:$KZ$3000,$C59,11+3*MIN(AW$3,$D$2-1)))))</f>
        <v>100</v>
      </c>
      <c r="AX59" s="132" t="n">
        <f aca="false">IF(OR($C59="",$B$2="",$D$2=0),0,IF(AX$3&lt;0,0,N(INDEX('CURVA PREVISION'!$A$1:$KZ$3000,$C59,11+3*MIN(AX$3,$D$2-1)))))</f>
        <v>100</v>
      </c>
      <c r="AY59" s="132" t="n">
        <f aca="false">IF(OR($C59="",$B$2="",$D$2=0),0,IF(AY$3&lt;0,0,N(INDEX('CURVA PREVISION'!$A$1:$KZ$3000,$C59,11+3*MIN(AY$3,$D$2-1)))))</f>
        <v>100</v>
      </c>
      <c r="AZ59" s="132" t="n">
        <f aca="false">IF(OR($C59="",$B$2="",$D$2=0),0,IF(AZ$3&lt;0,0,N(INDEX('CURVA PREVISION'!$A$1:$KZ$3000,$C59,11+3*MIN(AZ$3,$D$2-1)))))</f>
        <v>100</v>
      </c>
      <c r="BA59" s="132" t="n">
        <f aca="false">IF(OR($C59="",$B$2="",$D$2=0),0,IF(BA$3&lt;0,0,N(INDEX('CURVA PREVISION'!$A$1:$KZ$3000,$C59,11+3*MIN(BA$3,$D$2-1)))))</f>
        <v>100</v>
      </c>
      <c r="BB59" s="132" t="n">
        <f aca="false">IF(OR($C59="",$B$2="",$D$2=0),0,IF(BB$3&lt;0,0,N(INDEX('CURVA PREVISION'!$A$1:$KZ$3000,$C59,11+3*MIN(BB$3,$D$2-1)))))</f>
        <v>100</v>
      </c>
      <c r="BC59" s="132" t="n">
        <f aca="false">IF(OR($C59="",$B$2="",$D$2=0),0,IF(BC$3&lt;0,0,N(INDEX('CURVA PREVISION'!$A$1:$KZ$3000,$C59,11+3*MIN(BC$3,$D$2-1)))))</f>
        <v>100</v>
      </c>
      <c r="BD59" s="132" t="n">
        <f aca="false">IF(OR($C59="",$B$2="",$D$2=0),0,IF(BD$3&lt;0,0,N(INDEX('CURVA PREVISION'!$A$1:$KZ$3000,$C59,11+3*MIN(BD$3,$D$2-1)))))</f>
        <v>100</v>
      </c>
      <c r="BE59" s="132" t="n">
        <f aca="false">IF(OR($C59="",$B$2="",$D$2=0),0,IF(BE$3&lt;0,0,N(INDEX('CURVA PREVISION'!$A$1:$KZ$3000,$C59,11+3*MIN(BE$3,$D$2-1)))))</f>
        <v>100</v>
      </c>
      <c r="BF59" s="132" t="n">
        <f aca="false">IF(OR($C59="",$B$2="",$D$2=0),0,IF(BF$3&lt;0,0,N(INDEX('CURVA PREVISION'!$A$1:$KZ$3000,$C59,11+3*MIN(BF$3,$D$2-1)))))</f>
        <v>100</v>
      </c>
      <c r="BG59" s="132" t="n">
        <f aca="false">IF(OR($C59="",$B$2="",$D$2=0),0,IF(BG$3&lt;0,0,N(INDEX('CURVA PREVISION'!$A$1:$KZ$3000,$C59,11+3*MIN(BG$3,$D$2-1)))))</f>
        <v>100</v>
      </c>
      <c r="BH59" s="132" t="n">
        <f aca="false">IF(OR($C59="",$B$2="",$D$2=0),0,IF(BH$3&lt;0,0,N(INDEX('CURVA PREVISION'!$A$1:$KZ$3000,$C59,11+3*MIN(BH$3,$D$2-1)))))</f>
        <v>100</v>
      </c>
      <c r="BI59" s="132" t="n">
        <f aca="false">IF(OR($C59="",$B$2="",$D$2=0),0,IF(BI$3&lt;0,0,N(INDEX('CURVA PREVISION'!$A$1:$KZ$3000,$C59,11+3*MIN(BI$3,$D$2-1)))))</f>
        <v>100</v>
      </c>
      <c r="BJ59" s="132" t="n">
        <f aca="false">IF(OR($C59="",$B$2="",$D$2=0),0,IF(BJ$3&lt;0,0,N(INDEX('CURVA PREVISION'!$A$1:$KZ$3000,$C59,11+3*MIN(BJ$3,$D$2-1)))))</f>
        <v>100</v>
      </c>
      <c r="BK59" s="132" t="n">
        <f aca="false">IF(OR($C59="",$B$2="",$D$2=0),0,IF(BK$3&lt;0,0,N(INDEX('CURVA PREVISION'!$A$1:$KZ$3000,$C59,11+3*MIN(BK$3,$D$2-1)))))</f>
        <v>100</v>
      </c>
      <c r="BL59" s="132" t="n">
        <f aca="false">IF(OR($C59="",$B$2="",$D$2=0),0,IF(BL$3&lt;0,0,N(INDEX('CURVA PREVISION'!$A$1:$KZ$3000,$C59,11+3*MIN(BL$3,$D$2-1)))))</f>
        <v>100</v>
      </c>
      <c r="BM59" s="132" t="n">
        <f aca="false">IF(OR($C59="",$B$2="",$D$2=0),0,IF(BM$3&lt;0,0,N(INDEX('CURVA PREVISION'!$A$1:$KZ$3000,$C59,11+3*MIN(BM$3,$D$2-1)))))</f>
        <v>100</v>
      </c>
      <c r="BN59" s="132" t="n">
        <f aca="false">IF(OR($C59="",$B$2="",$D$2=0),0,IF(BN$3&lt;0,0,N(INDEX('CURVA PREVISION'!$A$1:$KZ$3000,$C59,11+3*MIN(BN$3,$D$2-1)))))</f>
        <v>100</v>
      </c>
      <c r="BO59" s="132" t="n">
        <f aca="false">IF(OR($C59="",$B$2="",$D$2=0),0,IF(BO$3&lt;0,0,N(INDEX('CURVA PREVISION'!$A$1:$KZ$3000,$C59,11+3*MIN(BO$3,$D$2-1)))))</f>
        <v>100</v>
      </c>
      <c r="BP59" s="132" t="n">
        <f aca="false">IF(OR($C59="",$B$2="",$D$2=0),0,IF(BP$3&lt;0,0,N(INDEX('CURVA PREVISION'!$A$1:$KZ$3000,$C59,11+3*MIN(BP$3,$D$2-1)))))</f>
        <v>100</v>
      </c>
      <c r="BQ59" s="132" t="n">
        <f aca="false">IF(OR($C59="",$B$2="",$D$2=0),0,IF(BQ$3&lt;0,0,N(INDEX('CURVA PREVISION'!$A$1:$KZ$3000,$C59,11+3*MIN(BQ$3,$D$2-1)))))</f>
        <v>100</v>
      </c>
      <c r="BR59" s="132" t="n">
        <f aca="false">IF(OR($C59="",$B$2="",$D$2=0),0,IF(BR$3&lt;0,0,N(INDEX('CURVA PREVISION'!$A$1:$KZ$3000,$C59,11+3*MIN(BR$3,$D$2-1)))))</f>
        <v>100</v>
      </c>
      <c r="BS59" s="132" t="n">
        <f aca="false">IF(OR($C59="",$B$2="",$D$2=0),0,IF(BS$3&lt;0,0,N(INDEX('CURVA PREVISION'!$A$1:$KZ$3000,$C59,11+3*MIN(BS$3,$D$2-1)))))</f>
        <v>100</v>
      </c>
      <c r="BT59" s="132" t="n">
        <f aca="false">IF(OR($C59="",$B$2="",$D$2=0),0,IF(BT$3&lt;0,0,N(INDEX('CURVA PREVISION'!$A$1:$KZ$3000,$C59,11+3*MIN(BT$3,$D$2-1)))))</f>
        <v>100</v>
      </c>
      <c r="BU59" s="132" t="n">
        <f aca="false">IF(OR($C59="",$B$2="",$D$2=0),0,IF(BU$3&lt;0,0,N(INDEX('CURVA PREVISION'!$A$1:$KZ$3000,$C59,11+3*MIN(BU$3,$D$2-1)))))</f>
        <v>100</v>
      </c>
      <c r="BV59" s="132" t="n">
        <f aca="false">IF(OR($C59="",$B$2="",$D$2=0),0,IF(BV$3&lt;0,0,N(INDEX('CURVA PREVISION'!$A$1:$KZ$3000,$C59,11+3*MIN(BV$3,$D$2-1)))))</f>
        <v>100</v>
      </c>
      <c r="BW59" s="132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281</v>
      </c>
      <c r="D60" s="132" t="n">
        <f aca="false">IF(OR($C60="",$B$2="",$D$2=0),0,IF(D$3&lt;0,0,N(INDEX('CURVA PREVISION'!$A$1:$KZ$3000,$C60,11+3*MIN(D$3,$D$2-1)))))</f>
        <v>0</v>
      </c>
      <c r="E60" s="132" t="n">
        <f aca="false">IF(OR($C60="",$B$2="",$D$2=0),0,IF(E$3&lt;0,0,N(INDEX('CURVA PREVISION'!$A$1:$KZ$3000,$C60,11+3*MIN(E$3,$D$2-1)))))</f>
        <v>0</v>
      </c>
      <c r="F60" s="132" t="n">
        <f aca="false">IF(OR($C60="",$B$2="",$D$2=0),0,IF(F$3&lt;0,0,N(INDEX('CURVA PREVISION'!$A$1:$KZ$3000,$C60,11+3*MIN(F$3,$D$2-1)))))</f>
        <v>0</v>
      </c>
      <c r="G60" s="132" t="n">
        <f aca="false">IF(OR($C60="",$B$2="",$D$2=0),0,IF(G$3&lt;0,0,N(INDEX('CURVA PREVISION'!$A$1:$KZ$3000,$C60,11+3*MIN(G$3,$D$2-1)))))</f>
        <v>0</v>
      </c>
      <c r="H60" s="132" t="n">
        <f aca="false">IF(OR($C60="",$B$2="",$D$2=0),0,IF(H$3&lt;0,0,N(INDEX('CURVA PREVISION'!$A$1:$KZ$3000,$C60,11+3*MIN(H$3,$D$2-1)))))</f>
        <v>84</v>
      </c>
      <c r="I60" s="132" t="n">
        <f aca="false">IF(OR($C60="",$B$2="",$D$2=0),0,IF(I$3&lt;0,0,N(INDEX('CURVA PREVISION'!$A$1:$KZ$3000,$C60,11+3*MIN(I$3,$D$2-1)))))</f>
        <v>89</v>
      </c>
      <c r="J60" s="132" t="n">
        <f aca="false">IF(OR($C60="",$B$2="",$D$2=0),0,IF(J$3&lt;0,0,N(INDEX('CURVA PREVISION'!$A$1:$KZ$3000,$C60,11+3*MIN(J$3,$D$2-1)))))</f>
        <v>89</v>
      </c>
      <c r="K60" s="132" t="n">
        <f aca="false">IF(OR($C60="",$B$2="",$D$2=0),0,IF(K$3&lt;0,0,N(INDEX('CURVA PREVISION'!$A$1:$KZ$3000,$C60,11+3*MIN(K$3,$D$2-1)))))</f>
        <v>89</v>
      </c>
      <c r="L60" s="132" t="n">
        <f aca="false">IF(OR($C60="",$B$2="",$D$2=0),0,IF(L$3&lt;0,0,N(INDEX('CURVA PREVISION'!$A$1:$KZ$3000,$C60,11+3*MIN(L$3,$D$2-1)))))</f>
        <v>89</v>
      </c>
      <c r="M60" s="132" t="n">
        <f aca="false">IF(OR($C60="",$B$2="",$D$2=0),0,IF(M$3&lt;0,0,N(INDEX('CURVA PREVISION'!$A$1:$KZ$3000,$C60,11+3*MIN(M$3,$D$2-1)))))</f>
        <v>89</v>
      </c>
      <c r="N60" s="132" t="n">
        <f aca="false">IF(OR($C60="",$B$2="",$D$2=0),0,IF(N$3&lt;0,0,N(INDEX('CURVA PREVISION'!$A$1:$KZ$3000,$C60,11+3*MIN(N$3,$D$2-1)))))</f>
        <v>89</v>
      </c>
      <c r="O60" s="132" t="n">
        <f aca="false">IF(OR($C60="",$B$2="",$D$2=0),0,IF(O$3&lt;0,0,N(INDEX('CURVA PREVISION'!$A$1:$KZ$3000,$C60,11+3*MIN(O$3,$D$2-1)))))</f>
        <v>89</v>
      </c>
      <c r="P60" s="132" t="n">
        <f aca="false">IF(OR($C60="",$B$2="",$D$2=0),0,IF(P$3&lt;0,0,N(INDEX('CURVA PREVISION'!$A$1:$KZ$3000,$C60,11+3*MIN(P$3,$D$2-1)))))</f>
        <v>89</v>
      </c>
      <c r="Q60" s="132" t="n">
        <f aca="false">IF(OR($C60="",$B$2="",$D$2=0),0,IF(Q$3&lt;0,0,N(INDEX('CURVA PREVISION'!$A$1:$KZ$3000,$C60,11+3*MIN(Q$3,$D$2-1)))))</f>
        <v>89</v>
      </c>
      <c r="R60" s="132" t="n">
        <f aca="false">IF(OR($C60="",$B$2="",$D$2=0),0,IF(R$3&lt;0,0,N(INDEX('CURVA PREVISION'!$A$1:$KZ$3000,$C60,11+3*MIN(R$3,$D$2-1)))))</f>
        <v>89</v>
      </c>
      <c r="S60" s="132" t="n">
        <f aca="false">IF(OR($C60="",$B$2="",$D$2=0),0,IF(S$3&lt;0,0,N(INDEX('CURVA PREVISION'!$A$1:$KZ$3000,$C60,11+3*MIN(S$3,$D$2-1)))))</f>
        <v>89</v>
      </c>
      <c r="T60" s="132" t="n">
        <f aca="false">IF(OR($C60="",$B$2="",$D$2=0),0,IF(T$3&lt;0,0,N(INDEX('CURVA PREVISION'!$A$1:$KZ$3000,$C60,11+3*MIN(T$3,$D$2-1)))))</f>
        <v>89</v>
      </c>
      <c r="U60" s="132" t="n">
        <f aca="false">IF(OR($C60="",$B$2="",$D$2=0),0,IF(U$3&lt;0,0,N(INDEX('CURVA PREVISION'!$A$1:$KZ$3000,$C60,11+3*MIN(U$3,$D$2-1)))))</f>
        <v>89</v>
      </c>
      <c r="V60" s="132" t="n">
        <f aca="false">IF(OR($C60="",$B$2="",$D$2=0),0,IF(V$3&lt;0,0,N(INDEX('CURVA PREVISION'!$A$1:$KZ$3000,$C60,11+3*MIN(V$3,$D$2-1)))))</f>
        <v>89</v>
      </c>
      <c r="W60" s="132" t="n">
        <f aca="false">IF(OR($C60="",$B$2="",$D$2=0),0,IF(W$3&lt;0,0,N(INDEX('CURVA PREVISION'!$A$1:$KZ$3000,$C60,11+3*MIN(W$3,$D$2-1)))))</f>
        <v>89</v>
      </c>
      <c r="X60" s="132" t="n">
        <f aca="false">IF(OR($C60="",$B$2="",$D$2=0),0,IF(X$3&lt;0,0,N(INDEX('CURVA PREVISION'!$A$1:$KZ$3000,$C60,11+3*MIN(X$3,$D$2-1)))))</f>
        <v>89</v>
      </c>
      <c r="Y60" s="132" t="n">
        <f aca="false">IF(OR($C60="",$B$2="",$D$2=0),0,IF(Y$3&lt;0,0,N(INDEX('CURVA PREVISION'!$A$1:$KZ$3000,$C60,11+3*MIN(Y$3,$D$2-1)))))</f>
        <v>89</v>
      </c>
      <c r="Z60" s="132" t="n">
        <f aca="false">IF(OR($C60="",$B$2="",$D$2=0),0,IF(Z$3&lt;0,0,N(INDEX('CURVA PREVISION'!$A$1:$KZ$3000,$C60,11+3*MIN(Z$3,$D$2-1)))))</f>
        <v>89</v>
      </c>
      <c r="AA60" s="132" t="n">
        <f aca="false">IF(OR($C60="",$B$2="",$D$2=0),0,IF(AA$3&lt;0,0,N(INDEX('CURVA PREVISION'!$A$1:$KZ$3000,$C60,11+3*MIN(AA$3,$D$2-1)))))</f>
        <v>89</v>
      </c>
      <c r="AB60" s="132" t="n">
        <f aca="false">IF(OR($C60="",$B$2="",$D$2=0),0,IF(AB$3&lt;0,0,N(INDEX('CURVA PREVISION'!$A$1:$KZ$3000,$C60,11+3*MIN(AB$3,$D$2-1)))))</f>
        <v>89</v>
      </c>
      <c r="AC60" s="132" t="n">
        <f aca="false">IF(OR($C60="",$B$2="",$D$2=0),0,IF(AC$3&lt;0,0,N(INDEX('CURVA PREVISION'!$A$1:$KZ$3000,$C60,11+3*MIN(AC$3,$D$2-1)))))</f>
        <v>89</v>
      </c>
      <c r="AD60" s="132" t="n">
        <f aca="false">IF(OR($C60="",$B$2="",$D$2=0),0,IF(AD$3&lt;0,0,N(INDEX('CURVA PREVISION'!$A$1:$KZ$3000,$C60,11+3*MIN(AD$3,$D$2-1)))))</f>
        <v>89</v>
      </c>
      <c r="AE60" s="132" t="n">
        <f aca="false">IF(OR($C60="",$B$2="",$D$2=0),0,IF(AE$3&lt;0,0,N(INDEX('CURVA PREVISION'!$A$1:$KZ$3000,$C60,11+3*MIN(AE$3,$D$2-1)))))</f>
        <v>89</v>
      </c>
      <c r="AF60" s="132" t="n">
        <f aca="false">IF(OR($C60="",$B$2="",$D$2=0),0,IF(AF$3&lt;0,0,N(INDEX('CURVA PREVISION'!$A$1:$KZ$3000,$C60,11+3*MIN(AF$3,$D$2-1)))))</f>
        <v>89</v>
      </c>
      <c r="AG60" s="132" t="n">
        <f aca="false">IF(OR($C60="",$B$2="",$D$2=0),0,IF(AG$3&lt;0,0,N(INDEX('CURVA PREVISION'!$A$1:$KZ$3000,$C60,11+3*MIN(AG$3,$D$2-1)))))</f>
        <v>89</v>
      </c>
      <c r="AH60" s="132" t="n">
        <f aca="false">IF(OR($C60="",$B$2="",$D$2=0),0,IF(AH$3&lt;0,0,N(INDEX('CURVA PREVISION'!$A$1:$KZ$3000,$C60,11+3*MIN(AH$3,$D$2-1)))))</f>
        <v>89</v>
      </c>
      <c r="AI60" s="132" t="n">
        <f aca="false">IF(OR($C60="",$B$2="",$D$2=0),0,IF(AI$3&lt;0,0,N(INDEX('CURVA PREVISION'!$A$1:$KZ$3000,$C60,11+3*MIN(AI$3,$D$2-1)))))</f>
        <v>89</v>
      </c>
      <c r="AJ60" s="132" t="n">
        <f aca="false">IF(OR($C60="",$B$2="",$D$2=0),0,IF(AJ$3&lt;0,0,N(INDEX('CURVA PREVISION'!$A$1:$KZ$3000,$C60,11+3*MIN(AJ$3,$D$2-1)))))</f>
        <v>89</v>
      </c>
      <c r="AK60" s="132" t="n">
        <f aca="false">IF(OR($C60="",$B$2="",$D$2=0),0,IF(AK$3&lt;0,0,N(INDEX('CURVA PREVISION'!$A$1:$KZ$3000,$C60,11+3*MIN(AK$3,$D$2-1)))))</f>
        <v>89</v>
      </c>
      <c r="AL60" s="132" t="n">
        <f aca="false">IF(OR($C60="",$B$2="",$D$2=0),0,IF(AL$3&lt;0,0,N(INDEX('CURVA PREVISION'!$A$1:$KZ$3000,$C60,11+3*MIN(AL$3,$D$2-1)))))</f>
        <v>89</v>
      </c>
      <c r="AM60" s="132" t="n">
        <f aca="false">IF(OR($C60="",$B$2="",$D$2=0),0,IF(AM$3&lt;0,0,N(INDEX('CURVA PREVISION'!$A$1:$KZ$3000,$C60,11+3*MIN(AM$3,$D$2-1)))))</f>
        <v>89</v>
      </c>
      <c r="AN60" s="132" t="n">
        <f aca="false">IF(OR($C60="",$B$2="",$D$2=0),0,IF(AN$3&lt;0,0,N(INDEX('CURVA PREVISION'!$A$1:$KZ$3000,$C60,11+3*MIN(AN$3,$D$2-1)))))</f>
        <v>89</v>
      </c>
      <c r="AO60" s="132" t="n">
        <f aca="false">IF(OR($C60="",$B$2="",$D$2=0),0,IF(AO$3&lt;0,0,N(INDEX('CURVA PREVISION'!$A$1:$KZ$3000,$C60,11+3*MIN(AO$3,$D$2-1)))))</f>
        <v>89</v>
      </c>
      <c r="AP60" s="132" t="n">
        <f aca="false">IF(OR($C60="",$B$2="",$D$2=0),0,IF(AP$3&lt;0,0,N(INDEX('CURVA PREVISION'!$A$1:$KZ$3000,$C60,11+3*MIN(AP$3,$D$2-1)))))</f>
        <v>89</v>
      </c>
      <c r="AQ60" s="132" t="n">
        <f aca="false">IF(OR($C60="",$B$2="",$D$2=0),0,IF(AQ$3&lt;0,0,N(INDEX('CURVA PREVISION'!$A$1:$KZ$3000,$C60,11+3*MIN(AQ$3,$D$2-1)))))</f>
        <v>89</v>
      </c>
      <c r="AR60" s="132" t="n">
        <f aca="false">IF(OR($C60="",$B$2="",$D$2=0),0,IF(AR$3&lt;0,0,N(INDEX('CURVA PREVISION'!$A$1:$KZ$3000,$C60,11+3*MIN(AR$3,$D$2-1)))))</f>
        <v>89</v>
      </c>
      <c r="AS60" s="132" t="n">
        <f aca="false">IF(OR($C60="",$B$2="",$D$2=0),0,IF(AS$3&lt;0,0,N(INDEX('CURVA PREVISION'!$A$1:$KZ$3000,$C60,11+3*MIN(AS$3,$D$2-1)))))</f>
        <v>89</v>
      </c>
      <c r="AT60" s="132" t="n">
        <f aca="false">IF(OR($C60="",$B$2="",$D$2=0),0,IF(AT$3&lt;0,0,N(INDEX('CURVA PREVISION'!$A$1:$KZ$3000,$C60,11+3*MIN(AT$3,$D$2-1)))))</f>
        <v>89</v>
      </c>
      <c r="AU60" s="132" t="n">
        <f aca="false">IF(OR($C60="",$B$2="",$D$2=0),0,IF(AU$3&lt;0,0,N(INDEX('CURVA PREVISION'!$A$1:$KZ$3000,$C60,11+3*MIN(AU$3,$D$2-1)))))</f>
        <v>89</v>
      </c>
      <c r="AV60" s="132" t="n">
        <f aca="false">IF(OR($C60="",$B$2="",$D$2=0),0,IF(AV$3&lt;0,0,N(INDEX('CURVA PREVISION'!$A$1:$KZ$3000,$C60,11+3*MIN(AV$3,$D$2-1)))))</f>
        <v>89</v>
      </c>
      <c r="AW60" s="132" t="n">
        <f aca="false">IF(OR($C60="",$B$2="",$D$2=0),0,IF(AW$3&lt;0,0,N(INDEX('CURVA PREVISION'!$A$1:$KZ$3000,$C60,11+3*MIN(AW$3,$D$2-1)))))</f>
        <v>89</v>
      </c>
      <c r="AX60" s="132" t="n">
        <f aca="false">IF(OR($C60="",$B$2="",$D$2=0),0,IF(AX$3&lt;0,0,N(INDEX('CURVA PREVISION'!$A$1:$KZ$3000,$C60,11+3*MIN(AX$3,$D$2-1)))))</f>
        <v>89</v>
      </c>
      <c r="AY60" s="132" t="n">
        <f aca="false">IF(OR($C60="",$B$2="",$D$2=0),0,IF(AY$3&lt;0,0,N(INDEX('CURVA PREVISION'!$A$1:$KZ$3000,$C60,11+3*MIN(AY$3,$D$2-1)))))</f>
        <v>89</v>
      </c>
      <c r="AZ60" s="132" t="n">
        <f aca="false">IF(OR($C60="",$B$2="",$D$2=0),0,IF(AZ$3&lt;0,0,N(INDEX('CURVA PREVISION'!$A$1:$KZ$3000,$C60,11+3*MIN(AZ$3,$D$2-1)))))</f>
        <v>89</v>
      </c>
      <c r="BA60" s="132" t="n">
        <f aca="false">IF(OR($C60="",$B$2="",$D$2=0),0,IF(BA$3&lt;0,0,N(INDEX('CURVA PREVISION'!$A$1:$KZ$3000,$C60,11+3*MIN(BA$3,$D$2-1)))))</f>
        <v>89</v>
      </c>
      <c r="BB60" s="132" t="n">
        <f aca="false">IF(OR($C60="",$B$2="",$D$2=0),0,IF(BB$3&lt;0,0,N(INDEX('CURVA PREVISION'!$A$1:$KZ$3000,$C60,11+3*MIN(BB$3,$D$2-1)))))</f>
        <v>89</v>
      </c>
      <c r="BC60" s="132" t="n">
        <f aca="false">IF(OR($C60="",$B$2="",$D$2=0),0,IF(BC$3&lt;0,0,N(INDEX('CURVA PREVISION'!$A$1:$KZ$3000,$C60,11+3*MIN(BC$3,$D$2-1)))))</f>
        <v>89</v>
      </c>
      <c r="BD60" s="132" t="n">
        <f aca="false">IF(OR($C60="",$B$2="",$D$2=0),0,IF(BD$3&lt;0,0,N(INDEX('CURVA PREVISION'!$A$1:$KZ$3000,$C60,11+3*MIN(BD$3,$D$2-1)))))</f>
        <v>89</v>
      </c>
      <c r="BE60" s="132" t="n">
        <f aca="false">IF(OR($C60="",$B$2="",$D$2=0),0,IF(BE$3&lt;0,0,N(INDEX('CURVA PREVISION'!$A$1:$KZ$3000,$C60,11+3*MIN(BE$3,$D$2-1)))))</f>
        <v>89</v>
      </c>
      <c r="BF60" s="132" t="n">
        <f aca="false">IF(OR($C60="",$B$2="",$D$2=0),0,IF(BF$3&lt;0,0,N(INDEX('CURVA PREVISION'!$A$1:$KZ$3000,$C60,11+3*MIN(BF$3,$D$2-1)))))</f>
        <v>89</v>
      </c>
      <c r="BG60" s="132" t="n">
        <f aca="false">IF(OR($C60="",$B$2="",$D$2=0),0,IF(BG$3&lt;0,0,N(INDEX('CURVA PREVISION'!$A$1:$KZ$3000,$C60,11+3*MIN(BG$3,$D$2-1)))))</f>
        <v>89</v>
      </c>
      <c r="BH60" s="132" t="n">
        <f aca="false">IF(OR($C60="",$B$2="",$D$2=0),0,IF(BH$3&lt;0,0,N(INDEX('CURVA PREVISION'!$A$1:$KZ$3000,$C60,11+3*MIN(BH$3,$D$2-1)))))</f>
        <v>89</v>
      </c>
      <c r="BI60" s="132" t="n">
        <f aca="false">IF(OR($C60="",$B$2="",$D$2=0),0,IF(BI$3&lt;0,0,N(INDEX('CURVA PREVISION'!$A$1:$KZ$3000,$C60,11+3*MIN(BI$3,$D$2-1)))))</f>
        <v>89</v>
      </c>
      <c r="BJ60" s="132" t="n">
        <f aca="false">IF(OR($C60="",$B$2="",$D$2=0),0,IF(BJ$3&lt;0,0,N(INDEX('CURVA PREVISION'!$A$1:$KZ$3000,$C60,11+3*MIN(BJ$3,$D$2-1)))))</f>
        <v>89</v>
      </c>
      <c r="BK60" s="132" t="n">
        <f aca="false">IF(OR($C60="",$B$2="",$D$2=0),0,IF(BK$3&lt;0,0,N(INDEX('CURVA PREVISION'!$A$1:$KZ$3000,$C60,11+3*MIN(BK$3,$D$2-1)))))</f>
        <v>89</v>
      </c>
      <c r="BL60" s="132" t="n">
        <f aca="false">IF(OR($C60="",$B$2="",$D$2=0),0,IF(BL$3&lt;0,0,N(INDEX('CURVA PREVISION'!$A$1:$KZ$3000,$C60,11+3*MIN(BL$3,$D$2-1)))))</f>
        <v>89</v>
      </c>
      <c r="BM60" s="132" t="n">
        <f aca="false">IF(OR($C60="",$B$2="",$D$2=0),0,IF(BM$3&lt;0,0,N(INDEX('CURVA PREVISION'!$A$1:$KZ$3000,$C60,11+3*MIN(BM$3,$D$2-1)))))</f>
        <v>89</v>
      </c>
      <c r="BN60" s="132" t="n">
        <f aca="false">IF(OR($C60="",$B$2="",$D$2=0),0,IF(BN$3&lt;0,0,N(INDEX('CURVA PREVISION'!$A$1:$KZ$3000,$C60,11+3*MIN(BN$3,$D$2-1)))))</f>
        <v>89</v>
      </c>
      <c r="BO60" s="132" t="n">
        <f aca="false">IF(OR($C60="",$B$2="",$D$2=0),0,IF(BO$3&lt;0,0,N(INDEX('CURVA PREVISION'!$A$1:$KZ$3000,$C60,11+3*MIN(BO$3,$D$2-1)))))</f>
        <v>89</v>
      </c>
      <c r="BP60" s="132" t="n">
        <f aca="false">IF(OR($C60="",$B$2="",$D$2=0),0,IF(BP$3&lt;0,0,N(INDEX('CURVA PREVISION'!$A$1:$KZ$3000,$C60,11+3*MIN(BP$3,$D$2-1)))))</f>
        <v>89</v>
      </c>
      <c r="BQ60" s="132" t="n">
        <f aca="false">IF(OR($C60="",$B$2="",$D$2=0),0,IF(BQ$3&lt;0,0,N(INDEX('CURVA PREVISION'!$A$1:$KZ$3000,$C60,11+3*MIN(BQ$3,$D$2-1)))))</f>
        <v>89</v>
      </c>
      <c r="BR60" s="132" t="n">
        <f aca="false">IF(OR($C60="",$B$2="",$D$2=0),0,IF(BR$3&lt;0,0,N(INDEX('CURVA PREVISION'!$A$1:$KZ$3000,$C60,11+3*MIN(BR$3,$D$2-1)))))</f>
        <v>89</v>
      </c>
      <c r="BS60" s="132" t="n">
        <f aca="false">IF(OR($C60="",$B$2="",$D$2=0),0,IF(BS$3&lt;0,0,N(INDEX('CURVA PREVISION'!$A$1:$KZ$3000,$C60,11+3*MIN(BS$3,$D$2-1)))))</f>
        <v>89</v>
      </c>
      <c r="BT60" s="132" t="n">
        <f aca="false">IF(OR($C60="",$B$2="",$D$2=0),0,IF(BT$3&lt;0,0,N(INDEX('CURVA PREVISION'!$A$1:$KZ$3000,$C60,11+3*MIN(BT$3,$D$2-1)))))</f>
        <v>89</v>
      </c>
      <c r="BU60" s="132" t="n">
        <f aca="false">IF(OR($C60="",$B$2="",$D$2=0),0,IF(BU$3&lt;0,0,N(INDEX('CURVA PREVISION'!$A$1:$KZ$3000,$C60,11+3*MIN(BU$3,$D$2-1)))))</f>
        <v>89</v>
      </c>
      <c r="BV60" s="132" t="n">
        <f aca="false">IF(OR($C60="",$B$2="",$D$2=0),0,IF(BV$3&lt;0,0,N(INDEX('CURVA PREVISION'!$A$1:$KZ$3000,$C60,11+3*MIN(BV$3,$D$2-1)))))</f>
        <v>89</v>
      </c>
      <c r="BW60" s="132" t="n">
        <f aca="false">IF(OR($C60="",$B$2="",$D$2=0),0,IF(BW$3&lt;0,0,N(INDEX('CURVA PREVISION'!$A$1:$KZ$3000,$C60,11+3*MIN(BW$3,$D$2-1)))))</f>
        <v>89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288</v>
      </c>
      <c r="D61" s="132" t="n">
        <f aca="false">IF(OR($C61="",$B$2="",$D$2=0),0,IF(D$3&lt;0,0,N(INDEX('CURVA PREVISION'!$A$1:$KZ$3000,$C61,11+3*MIN(D$3,$D$2-1)))))</f>
        <v>0</v>
      </c>
      <c r="E61" s="132" t="n">
        <f aca="false">IF(OR($C61="",$B$2="",$D$2=0),0,IF(E$3&lt;0,0,N(INDEX('CURVA PREVISION'!$A$1:$KZ$3000,$C61,11+3*MIN(E$3,$D$2-1)))))</f>
        <v>0</v>
      </c>
      <c r="F61" s="132" t="n">
        <f aca="false">IF(OR($C61="",$B$2="",$D$2=0),0,IF(F$3&lt;0,0,N(INDEX('CURVA PREVISION'!$A$1:$KZ$3000,$C61,11+3*MIN(F$3,$D$2-1)))))</f>
        <v>0</v>
      </c>
      <c r="G61" s="132" t="n">
        <f aca="false">IF(OR($C61="",$B$2="",$D$2=0),0,IF(G$3&lt;0,0,N(INDEX('CURVA PREVISION'!$A$1:$KZ$3000,$C61,11+3*MIN(G$3,$D$2-1)))))</f>
        <v>0</v>
      </c>
      <c r="H61" s="132" t="n">
        <f aca="false">IF(OR($C61="",$B$2="",$D$2=0),0,IF(H$3&lt;0,0,N(INDEX('CURVA PREVISION'!$A$1:$KZ$3000,$C61,11+3*MIN(H$3,$D$2-1)))))</f>
        <v>70.07</v>
      </c>
      <c r="I61" s="132" t="n">
        <f aca="false">IF(OR($C61="",$B$2="",$D$2=0),0,IF(I$3&lt;0,0,N(INDEX('CURVA PREVISION'!$A$1:$KZ$3000,$C61,11+3*MIN(I$3,$D$2-1)))))</f>
        <v>100</v>
      </c>
      <c r="J61" s="132" t="n">
        <f aca="false">IF(OR($C61="",$B$2="",$D$2=0),0,IF(J$3&lt;0,0,N(INDEX('CURVA PREVISION'!$A$1:$KZ$3000,$C61,11+3*MIN(J$3,$D$2-1)))))</f>
        <v>100</v>
      </c>
      <c r="K61" s="132" t="n">
        <f aca="false">IF(OR($C61="",$B$2="",$D$2=0),0,IF(K$3&lt;0,0,N(INDEX('CURVA PREVISION'!$A$1:$KZ$3000,$C61,11+3*MIN(K$3,$D$2-1)))))</f>
        <v>100</v>
      </c>
      <c r="L61" s="132" t="n">
        <f aca="false">IF(OR($C61="",$B$2="",$D$2=0),0,IF(L$3&lt;0,0,N(INDEX('CURVA PREVISION'!$A$1:$KZ$3000,$C61,11+3*MIN(L$3,$D$2-1)))))</f>
        <v>100</v>
      </c>
      <c r="M61" s="132" t="n">
        <f aca="false">IF(OR($C61="",$B$2="",$D$2=0),0,IF(M$3&lt;0,0,N(INDEX('CURVA PREVISION'!$A$1:$KZ$3000,$C61,11+3*MIN(M$3,$D$2-1)))))</f>
        <v>100</v>
      </c>
      <c r="N61" s="132" t="n">
        <f aca="false">IF(OR($C61="",$B$2="",$D$2=0),0,IF(N$3&lt;0,0,N(INDEX('CURVA PREVISION'!$A$1:$KZ$3000,$C61,11+3*MIN(N$3,$D$2-1)))))</f>
        <v>100</v>
      </c>
      <c r="O61" s="132" t="n">
        <f aca="false">IF(OR($C61="",$B$2="",$D$2=0),0,IF(O$3&lt;0,0,N(INDEX('CURVA PREVISION'!$A$1:$KZ$3000,$C61,11+3*MIN(O$3,$D$2-1)))))</f>
        <v>100</v>
      </c>
      <c r="P61" s="132" t="n">
        <f aca="false">IF(OR($C61="",$B$2="",$D$2=0),0,IF(P$3&lt;0,0,N(INDEX('CURVA PREVISION'!$A$1:$KZ$3000,$C61,11+3*MIN(P$3,$D$2-1)))))</f>
        <v>100</v>
      </c>
      <c r="Q61" s="132" t="n">
        <f aca="false">IF(OR($C61="",$B$2="",$D$2=0),0,IF(Q$3&lt;0,0,N(INDEX('CURVA PREVISION'!$A$1:$KZ$3000,$C61,11+3*MIN(Q$3,$D$2-1)))))</f>
        <v>100</v>
      </c>
      <c r="R61" s="132" t="n">
        <f aca="false">IF(OR($C61="",$B$2="",$D$2=0),0,IF(R$3&lt;0,0,N(INDEX('CURVA PREVISION'!$A$1:$KZ$3000,$C61,11+3*MIN(R$3,$D$2-1)))))</f>
        <v>100</v>
      </c>
      <c r="S61" s="132" t="n">
        <f aca="false">IF(OR($C61="",$B$2="",$D$2=0),0,IF(S$3&lt;0,0,N(INDEX('CURVA PREVISION'!$A$1:$KZ$3000,$C61,11+3*MIN(S$3,$D$2-1)))))</f>
        <v>100</v>
      </c>
      <c r="T61" s="132" t="n">
        <f aca="false">IF(OR($C61="",$B$2="",$D$2=0),0,IF(T$3&lt;0,0,N(INDEX('CURVA PREVISION'!$A$1:$KZ$3000,$C61,11+3*MIN(T$3,$D$2-1)))))</f>
        <v>100</v>
      </c>
      <c r="U61" s="132" t="n">
        <f aca="false">IF(OR($C61="",$B$2="",$D$2=0),0,IF(U$3&lt;0,0,N(INDEX('CURVA PREVISION'!$A$1:$KZ$3000,$C61,11+3*MIN(U$3,$D$2-1)))))</f>
        <v>100</v>
      </c>
      <c r="V61" s="132" t="n">
        <f aca="false">IF(OR($C61="",$B$2="",$D$2=0),0,IF(V$3&lt;0,0,N(INDEX('CURVA PREVISION'!$A$1:$KZ$3000,$C61,11+3*MIN(V$3,$D$2-1)))))</f>
        <v>100</v>
      </c>
      <c r="W61" s="132" t="n">
        <f aca="false">IF(OR($C61="",$B$2="",$D$2=0),0,IF(W$3&lt;0,0,N(INDEX('CURVA PREVISION'!$A$1:$KZ$3000,$C61,11+3*MIN(W$3,$D$2-1)))))</f>
        <v>100</v>
      </c>
      <c r="X61" s="132" t="n">
        <f aca="false">IF(OR($C61="",$B$2="",$D$2=0),0,IF(X$3&lt;0,0,N(INDEX('CURVA PREVISION'!$A$1:$KZ$3000,$C61,11+3*MIN(X$3,$D$2-1)))))</f>
        <v>100</v>
      </c>
      <c r="Y61" s="132" t="n">
        <f aca="false">IF(OR($C61="",$B$2="",$D$2=0),0,IF(Y$3&lt;0,0,N(INDEX('CURVA PREVISION'!$A$1:$KZ$3000,$C61,11+3*MIN(Y$3,$D$2-1)))))</f>
        <v>100</v>
      </c>
      <c r="Z61" s="132" t="n">
        <f aca="false">IF(OR($C61="",$B$2="",$D$2=0),0,IF(Z$3&lt;0,0,N(INDEX('CURVA PREVISION'!$A$1:$KZ$3000,$C61,11+3*MIN(Z$3,$D$2-1)))))</f>
        <v>100</v>
      </c>
      <c r="AA61" s="132" t="n">
        <f aca="false">IF(OR($C61="",$B$2="",$D$2=0),0,IF(AA$3&lt;0,0,N(INDEX('CURVA PREVISION'!$A$1:$KZ$3000,$C61,11+3*MIN(AA$3,$D$2-1)))))</f>
        <v>100</v>
      </c>
      <c r="AB61" s="132" t="n">
        <f aca="false">IF(OR($C61="",$B$2="",$D$2=0),0,IF(AB$3&lt;0,0,N(INDEX('CURVA PREVISION'!$A$1:$KZ$3000,$C61,11+3*MIN(AB$3,$D$2-1)))))</f>
        <v>100</v>
      </c>
      <c r="AC61" s="132" t="n">
        <f aca="false">IF(OR($C61="",$B$2="",$D$2=0),0,IF(AC$3&lt;0,0,N(INDEX('CURVA PREVISION'!$A$1:$KZ$3000,$C61,11+3*MIN(AC$3,$D$2-1)))))</f>
        <v>100</v>
      </c>
      <c r="AD61" s="132" t="n">
        <f aca="false">IF(OR($C61="",$B$2="",$D$2=0),0,IF(AD$3&lt;0,0,N(INDEX('CURVA PREVISION'!$A$1:$KZ$3000,$C61,11+3*MIN(AD$3,$D$2-1)))))</f>
        <v>100</v>
      </c>
      <c r="AE61" s="132" t="n">
        <f aca="false">IF(OR($C61="",$B$2="",$D$2=0),0,IF(AE$3&lt;0,0,N(INDEX('CURVA PREVISION'!$A$1:$KZ$3000,$C61,11+3*MIN(AE$3,$D$2-1)))))</f>
        <v>100</v>
      </c>
      <c r="AF61" s="132" t="n">
        <f aca="false">IF(OR($C61="",$B$2="",$D$2=0),0,IF(AF$3&lt;0,0,N(INDEX('CURVA PREVISION'!$A$1:$KZ$3000,$C61,11+3*MIN(AF$3,$D$2-1)))))</f>
        <v>100</v>
      </c>
      <c r="AG61" s="132" t="n">
        <f aca="false">IF(OR($C61="",$B$2="",$D$2=0),0,IF(AG$3&lt;0,0,N(INDEX('CURVA PREVISION'!$A$1:$KZ$3000,$C61,11+3*MIN(AG$3,$D$2-1)))))</f>
        <v>100</v>
      </c>
      <c r="AH61" s="132" t="n">
        <f aca="false">IF(OR($C61="",$B$2="",$D$2=0),0,IF(AH$3&lt;0,0,N(INDEX('CURVA PREVISION'!$A$1:$KZ$3000,$C61,11+3*MIN(AH$3,$D$2-1)))))</f>
        <v>100</v>
      </c>
      <c r="AI61" s="132" t="n">
        <f aca="false">IF(OR($C61="",$B$2="",$D$2=0),0,IF(AI$3&lt;0,0,N(INDEX('CURVA PREVISION'!$A$1:$KZ$3000,$C61,11+3*MIN(AI$3,$D$2-1)))))</f>
        <v>100</v>
      </c>
      <c r="AJ61" s="132" t="n">
        <f aca="false">IF(OR($C61="",$B$2="",$D$2=0),0,IF(AJ$3&lt;0,0,N(INDEX('CURVA PREVISION'!$A$1:$KZ$3000,$C61,11+3*MIN(AJ$3,$D$2-1)))))</f>
        <v>100</v>
      </c>
      <c r="AK61" s="132" t="n">
        <f aca="false">IF(OR($C61="",$B$2="",$D$2=0),0,IF(AK$3&lt;0,0,N(INDEX('CURVA PREVISION'!$A$1:$KZ$3000,$C61,11+3*MIN(AK$3,$D$2-1)))))</f>
        <v>100</v>
      </c>
      <c r="AL61" s="132" t="n">
        <f aca="false">IF(OR($C61="",$B$2="",$D$2=0),0,IF(AL$3&lt;0,0,N(INDEX('CURVA PREVISION'!$A$1:$KZ$3000,$C61,11+3*MIN(AL$3,$D$2-1)))))</f>
        <v>100</v>
      </c>
      <c r="AM61" s="132" t="n">
        <f aca="false">IF(OR($C61="",$B$2="",$D$2=0),0,IF(AM$3&lt;0,0,N(INDEX('CURVA PREVISION'!$A$1:$KZ$3000,$C61,11+3*MIN(AM$3,$D$2-1)))))</f>
        <v>100</v>
      </c>
      <c r="AN61" s="132" t="n">
        <f aca="false">IF(OR($C61="",$B$2="",$D$2=0),0,IF(AN$3&lt;0,0,N(INDEX('CURVA PREVISION'!$A$1:$KZ$3000,$C61,11+3*MIN(AN$3,$D$2-1)))))</f>
        <v>100</v>
      </c>
      <c r="AO61" s="132" t="n">
        <f aca="false">IF(OR($C61="",$B$2="",$D$2=0),0,IF(AO$3&lt;0,0,N(INDEX('CURVA PREVISION'!$A$1:$KZ$3000,$C61,11+3*MIN(AO$3,$D$2-1)))))</f>
        <v>100</v>
      </c>
      <c r="AP61" s="132" t="n">
        <f aca="false">IF(OR($C61="",$B$2="",$D$2=0),0,IF(AP$3&lt;0,0,N(INDEX('CURVA PREVISION'!$A$1:$KZ$3000,$C61,11+3*MIN(AP$3,$D$2-1)))))</f>
        <v>100</v>
      </c>
      <c r="AQ61" s="132" t="n">
        <f aca="false">IF(OR($C61="",$B$2="",$D$2=0),0,IF(AQ$3&lt;0,0,N(INDEX('CURVA PREVISION'!$A$1:$KZ$3000,$C61,11+3*MIN(AQ$3,$D$2-1)))))</f>
        <v>100</v>
      </c>
      <c r="AR61" s="132" t="n">
        <f aca="false">IF(OR($C61="",$B$2="",$D$2=0),0,IF(AR$3&lt;0,0,N(INDEX('CURVA PREVISION'!$A$1:$KZ$3000,$C61,11+3*MIN(AR$3,$D$2-1)))))</f>
        <v>100</v>
      </c>
      <c r="AS61" s="132" t="n">
        <f aca="false">IF(OR($C61="",$B$2="",$D$2=0),0,IF(AS$3&lt;0,0,N(INDEX('CURVA PREVISION'!$A$1:$KZ$3000,$C61,11+3*MIN(AS$3,$D$2-1)))))</f>
        <v>100</v>
      </c>
      <c r="AT61" s="132" t="n">
        <f aca="false">IF(OR($C61="",$B$2="",$D$2=0),0,IF(AT$3&lt;0,0,N(INDEX('CURVA PREVISION'!$A$1:$KZ$3000,$C61,11+3*MIN(AT$3,$D$2-1)))))</f>
        <v>100</v>
      </c>
      <c r="AU61" s="132" t="n">
        <f aca="false">IF(OR($C61="",$B$2="",$D$2=0),0,IF(AU$3&lt;0,0,N(INDEX('CURVA PREVISION'!$A$1:$KZ$3000,$C61,11+3*MIN(AU$3,$D$2-1)))))</f>
        <v>100</v>
      </c>
      <c r="AV61" s="132" t="n">
        <f aca="false">IF(OR($C61="",$B$2="",$D$2=0),0,IF(AV$3&lt;0,0,N(INDEX('CURVA PREVISION'!$A$1:$KZ$3000,$C61,11+3*MIN(AV$3,$D$2-1)))))</f>
        <v>100</v>
      </c>
      <c r="AW61" s="132" t="n">
        <f aca="false">IF(OR($C61="",$B$2="",$D$2=0),0,IF(AW$3&lt;0,0,N(INDEX('CURVA PREVISION'!$A$1:$KZ$3000,$C61,11+3*MIN(AW$3,$D$2-1)))))</f>
        <v>100</v>
      </c>
      <c r="AX61" s="132" t="n">
        <f aca="false">IF(OR($C61="",$B$2="",$D$2=0),0,IF(AX$3&lt;0,0,N(INDEX('CURVA PREVISION'!$A$1:$KZ$3000,$C61,11+3*MIN(AX$3,$D$2-1)))))</f>
        <v>100</v>
      </c>
      <c r="AY61" s="132" t="n">
        <f aca="false">IF(OR($C61="",$B$2="",$D$2=0),0,IF(AY$3&lt;0,0,N(INDEX('CURVA PREVISION'!$A$1:$KZ$3000,$C61,11+3*MIN(AY$3,$D$2-1)))))</f>
        <v>100</v>
      </c>
      <c r="AZ61" s="132" t="n">
        <f aca="false">IF(OR($C61="",$B$2="",$D$2=0),0,IF(AZ$3&lt;0,0,N(INDEX('CURVA PREVISION'!$A$1:$KZ$3000,$C61,11+3*MIN(AZ$3,$D$2-1)))))</f>
        <v>100</v>
      </c>
      <c r="BA61" s="132" t="n">
        <f aca="false">IF(OR($C61="",$B$2="",$D$2=0),0,IF(BA$3&lt;0,0,N(INDEX('CURVA PREVISION'!$A$1:$KZ$3000,$C61,11+3*MIN(BA$3,$D$2-1)))))</f>
        <v>100</v>
      </c>
      <c r="BB61" s="132" t="n">
        <f aca="false">IF(OR($C61="",$B$2="",$D$2=0),0,IF(BB$3&lt;0,0,N(INDEX('CURVA PREVISION'!$A$1:$KZ$3000,$C61,11+3*MIN(BB$3,$D$2-1)))))</f>
        <v>100</v>
      </c>
      <c r="BC61" s="132" t="n">
        <f aca="false">IF(OR($C61="",$B$2="",$D$2=0),0,IF(BC$3&lt;0,0,N(INDEX('CURVA PREVISION'!$A$1:$KZ$3000,$C61,11+3*MIN(BC$3,$D$2-1)))))</f>
        <v>100</v>
      </c>
      <c r="BD61" s="132" t="n">
        <f aca="false">IF(OR($C61="",$B$2="",$D$2=0),0,IF(BD$3&lt;0,0,N(INDEX('CURVA PREVISION'!$A$1:$KZ$3000,$C61,11+3*MIN(BD$3,$D$2-1)))))</f>
        <v>100</v>
      </c>
      <c r="BE61" s="132" t="n">
        <f aca="false">IF(OR($C61="",$B$2="",$D$2=0),0,IF(BE$3&lt;0,0,N(INDEX('CURVA PREVISION'!$A$1:$KZ$3000,$C61,11+3*MIN(BE$3,$D$2-1)))))</f>
        <v>100</v>
      </c>
      <c r="BF61" s="132" t="n">
        <f aca="false">IF(OR($C61="",$B$2="",$D$2=0),0,IF(BF$3&lt;0,0,N(INDEX('CURVA PREVISION'!$A$1:$KZ$3000,$C61,11+3*MIN(BF$3,$D$2-1)))))</f>
        <v>100</v>
      </c>
      <c r="BG61" s="132" t="n">
        <f aca="false">IF(OR($C61="",$B$2="",$D$2=0),0,IF(BG$3&lt;0,0,N(INDEX('CURVA PREVISION'!$A$1:$KZ$3000,$C61,11+3*MIN(BG$3,$D$2-1)))))</f>
        <v>100</v>
      </c>
      <c r="BH61" s="132" t="n">
        <f aca="false">IF(OR($C61="",$B$2="",$D$2=0),0,IF(BH$3&lt;0,0,N(INDEX('CURVA PREVISION'!$A$1:$KZ$3000,$C61,11+3*MIN(BH$3,$D$2-1)))))</f>
        <v>100</v>
      </c>
      <c r="BI61" s="132" t="n">
        <f aca="false">IF(OR($C61="",$B$2="",$D$2=0),0,IF(BI$3&lt;0,0,N(INDEX('CURVA PREVISION'!$A$1:$KZ$3000,$C61,11+3*MIN(BI$3,$D$2-1)))))</f>
        <v>100</v>
      </c>
      <c r="BJ61" s="132" t="n">
        <f aca="false">IF(OR($C61="",$B$2="",$D$2=0),0,IF(BJ$3&lt;0,0,N(INDEX('CURVA PREVISION'!$A$1:$KZ$3000,$C61,11+3*MIN(BJ$3,$D$2-1)))))</f>
        <v>100</v>
      </c>
      <c r="BK61" s="132" t="n">
        <f aca="false">IF(OR($C61="",$B$2="",$D$2=0),0,IF(BK$3&lt;0,0,N(INDEX('CURVA PREVISION'!$A$1:$KZ$3000,$C61,11+3*MIN(BK$3,$D$2-1)))))</f>
        <v>100</v>
      </c>
      <c r="BL61" s="132" t="n">
        <f aca="false">IF(OR($C61="",$B$2="",$D$2=0),0,IF(BL$3&lt;0,0,N(INDEX('CURVA PREVISION'!$A$1:$KZ$3000,$C61,11+3*MIN(BL$3,$D$2-1)))))</f>
        <v>100</v>
      </c>
      <c r="BM61" s="132" t="n">
        <f aca="false">IF(OR($C61="",$B$2="",$D$2=0),0,IF(BM$3&lt;0,0,N(INDEX('CURVA PREVISION'!$A$1:$KZ$3000,$C61,11+3*MIN(BM$3,$D$2-1)))))</f>
        <v>100</v>
      </c>
      <c r="BN61" s="132" t="n">
        <f aca="false">IF(OR($C61="",$B$2="",$D$2=0),0,IF(BN$3&lt;0,0,N(INDEX('CURVA PREVISION'!$A$1:$KZ$3000,$C61,11+3*MIN(BN$3,$D$2-1)))))</f>
        <v>100</v>
      </c>
      <c r="BO61" s="132" t="n">
        <f aca="false">IF(OR($C61="",$B$2="",$D$2=0),0,IF(BO$3&lt;0,0,N(INDEX('CURVA PREVISION'!$A$1:$KZ$3000,$C61,11+3*MIN(BO$3,$D$2-1)))))</f>
        <v>100</v>
      </c>
      <c r="BP61" s="132" t="n">
        <f aca="false">IF(OR($C61="",$B$2="",$D$2=0),0,IF(BP$3&lt;0,0,N(INDEX('CURVA PREVISION'!$A$1:$KZ$3000,$C61,11+3*MIN(BP$3,$D$2-1)))))</f>
        <v>100</v>
      </c>
      <c r="BQ61" s="132" t="n">
        <f aca="false">IF(OR($C61="",$B$2="",$D$2=0),0,IF(BQ$3&lt;0,0,N(INDEX('CURVA PREVISION'!$A$1:$KZ$3000,$C61,11+3*MIN(BQ$3,$D$2-1)))))</f>
        <v>100</v>
      </c>
      <c r="BR61" s="132" t="n">
        <f aca="false">IF(OR($C61="",$B$2="",$D$2=0),0,IF(BR$3&lt;0,0,N(INDEX('CURVA PREVISION'!$A$1:$KZ$3000,$C61,11+3*MIN(BR$3,$D$2-1)))))</f>
        <v>100</v>
      </c>
      <c r="BS61" s="132" t="n">
        <f aca="false">IF(OR($C61="",$B$2="",$D$2=0),0,IF(BS$3&lt;0,0,N(INDEX('CURVA PREVISION'!$A$1:$KZ$3000,$C61,11+3*MIN(BS$3,$D$2-1)))))</f>
        <v>100</v>
      </c>
      <c r="BT61" s="132" t="n">
        <f aca="false">IF(OR($C61="",$B$2="",$D$2=0),0,IF(BT$3&lt;0,0,N(INDEX('CURVA PREVISION'!$A$1:$KZ$3000,$C61,11+3*MIN(BT$3,$D$2-1)))))</f>
        <v>100</v>
      </c>
      <c r="BU61" s="132" t="n">
        <f aca="false">IF(OR($C61="",$B$2="",$D$2=0),0,IF(BU$3&lt;0,0,N(INDEX('CURVA PREVISION'!$A$1:$KZ$3000,$C61,11+3*MIN(BU$3,$D$2-1)))))</f>
        <v>100</v>
      </c>
      <c r="BV61" s="132" t="n">
        <f aca="false">IF(OR($C61="",$B$2="",$D$2=0),0,IF(BV$3&lt;0,0,N(INDEX('CURVA PREVISION'!$A$1:$KZ$3000,$C61,11+3*MIN(BV$3,$D$2-1)))))</f>
        <v>100</v>
      </c>
      <c r="BW61" s="132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336</v>
      </c>
      <c r="D62" s="132" t="n">
        <f aca="false">IF(OR($C62="",$B$2="",$D$2=0),0,IF(D$3&lt;0,0,N(INDEX('CURVA PREVISION'!$A$1:$KZ$3000,$C62,11+3*MIN(D$3,$D$2-1)))))</f>
        <v>0</v>
      </c>
      <c r="E62" s="132" t="n">
        <f aca="false">IF(OR($C62="",$B$2="",$D$2=0),0,IF(E$3&lt;0,0,N(INDEX('CURVA PREVISION'!$A$1:$KZ$3000,$C62,11+3*MIN(E$3,$D$2-1)))))</f>
        <v>0</v>
      </c>
      <c r="F62" s="132" t="n">
        <f aca="false">IF(OR($C62="",$B$2="",$D$2=0),0,IF(F$3&lt;0,0,N(INDEX('CURVA PREVISION'!$A$1:$KZ$3000,$C62,11+3*MIN(F$3,$D$2-1)))))</f>
        <v>0</v>
      </c>
      <c r="G62" s="132" t="n">
        <f aca="false">IF(OR($C62="",$B$2="",$D$2=0),0,IF(G$3&lt;0,0,N(INDEX('CURVA PREVISION'!$A$1:$KZ$3000,$C62,11+3*MIN(G$3,$D$2-1)))))</f>
        <v>0</v>
      </c>
      <c r="H62" s="132" t="n">
        <f aca="false">IF(OR($C62="",$B$2="",$D$2=0),0,IF(H$3&lt;0,0,N(INDEX('CURVA PREVISION'!$A$1:$KZ$3000,$C62,11+3*MIN(H$3,$D$2-1)))))</f>
        <v>0</v>
      </c>
      <c r="I62" s="132" t="n">
        <f aca="false">IF(OR($C62="",$B$2="",$D$2=0),0,IF(I$3&lt;0,0,N(INDEX('CURVA PREVISION'!$A$1:$KZ$3000,$C62,11+3*MIN(I$3,$D$2-1)))))</f>
        <v>8.74</v>
      </c>
      <c r="J62" s="132" t="n">
        <f aca="false">IF(OR($C62="",$B$2="",$D$2=0),0,IF(J$3&lt;0,0,N(INDEX('CURVA PREVISION'!$A$1:$KZ$3000,$C62,11+3*MIN(J$3,$D$2-1)))))</f>
        <v>31.43</v>
      </c>
      <c r="K62" s="132" t="n">
        <f aca="false">IF(OR($C62="",$B$2="",$D$2=0),0,IF(K$3&lt;0,0,N(INDEX('CURVA PREVISION'!$A$1:$KZ$3000,$C62,11+3*MIN(K$3,$D$2-1)))))</f>
        <v>52</v>
      </c>
      <c r="L62" s="132" t="n">
        <f aca="false">IF(OR($C62="",$B$2="",$D$2=0),0,IF(L$3&lt;0,0,N(INDEX('CURVA PREVISION'!$A$1:$KZ$3000,$C62,11+3*MIN(L$3,$D$2-1)))))</f>
        <v>67.23</v>
      </c>
      <c r="M62" s="132" t="n">
        <f aca="false">IF(OR($C62="",$B$2="",$D$2=0),0,IF(M$3&lt;0,0,N(INDEX('CURVA PREVISION'!$A$1:$KZ$3000,$C62,11+3*MIN(M$3,$D$2-1)))))</f>
        <v>73.68</v>
      </c>
      <c r="N62" s="132" t="n">
        <f aca="false">IF(OR($C62="",$B$2="",$D$2=0),0,IF(N$3&lt;0,0,N(INDEX('CURVA PREVISION'!$A$1:$KZ$3000,$C62,11+3*MIN(N$3,$D$2-1)))))</f>
        <v>73.62</v>
      </c>
      <c r="O62" s="132" t="n">
        <f aca="false">IF(OR($C62="",$B$2="",$D$2=0),0,IF(O$3&lt;0,0,N(INDEX('CURVA PREVISION'!$A$1:$KZ$3000,$C62,11+3*MIN(O$3,$D$2-1)))))</f>
        <v>73.77</v>
      </c>
      <c r="P62" s="132" t="n">
        <f aca="false">IF(OR($C62="",$B$2="",$D$2=0),0,IF(P$3&lt;0,0,N(INDEX('CURVA PREVISION'!$A$1:$KZ$3000,$C62,11+3*MIN(P$3,$D$2-1)))))</f>
        <v>73.77</v>
      </c>
      <c r="Q62" s="132" t="n">
        <f aca="false">IF(OR($C62="",$B$2="",$D$2=0),0,IF(Q$3&lt;0,0,N(INDEX('CURVA PREVISION'!$A$1:$KZ$3000,$C62,11+3*MIN(Q$3,$D$2-1)))))</f>
        <v>73.77</v>
      </c>
      <c r="R62" s="132" t="n">
        <f aca="false">IF(OR($C62="",$B$2="",$D$2=0),0,IF(R$3&lt;0,0,N(INDEX('CURVA PREVISION'!$A$1:$KZ$3000,$C62,11+3*MIN(R$3,$D$2-1)))))</f>
        <v>73.77</v>
      </c>
      <c r="S62" s="132" t="n">
        <f aca="false">IF(OR($C62="",$B$2="",$D$2=0),0,IF(S$3&lt;0,0,N(INDEX('CURVA PREVISION'!$A$1:$KZ$3000,$C62,11+3*MIN(S$3,$D$2-1)))))</f>
        <v>73.77</v>
      </c>
      <c r="T62" s="132" t="n">
        <f aca="false">IF(OR($C62="",$B$2="",$D$2=0),0,IF(T$3&lt;0,0,N(INDEX('CURVA PREVISION'!$A$1:$KZ$3000,$C62,11+3*MIN(T$3,$D$2-1)))))</f>
        <v>73.77</v>
      </c>
      <c r="U62" s="132" t="n">
        <f aca="false">IF(OR($C62="",$B$2="",$D$2=0),0,IF(U$3&lt;0,0,N(INDEX('CURVA PREVISION'!$A$1:$KZ$3000,$C62,11+3*MIN(U$3,$D$2-1)))))</f>
        <v>73.77</v>
      </c>
      <c r="V62" s="132" t="n">
        <f aca="false">IF(OR($C62="",$B$2="",$D$2=0),0,IF(V$3&lt;0,0,N(INDEX('CURVA PREVISION'!$A$1:$KZ$3000,$C62,11+3*MIN(V$3,$D$2-1)))))</f>
        <v>75.58</v>
      </c>
      <c r="W62" s="132" t="n">
        <f aca="false">IF(OR($C62="",$B$2="",$D$2=0),0,IF(W$3&lt;0,0,N(INDEX('CURVA PREVISION'!$A$1:$KZ$3000,$C62,11+3*MIN(W$3,$D$2-1)))))</f>
        <v>88.24</v>
      </c>
      <c r="X62" s="132" t="n">
        <f aca="false">IF(OR($C62="",$B$2="",$D$2=0),0,IF(X$3&lt;0,0,N(INDEX('CURVA PREVISION'!$A$1:$KZ$3000,$C62,11+3*MIN(X$3,$D$2-1)))))</f>
        <v>88.24</v>
      </c>
      <c r="Y62" s="132" t="n">
        <f aca="false">IF(OR($C62="",$B$2="",$D$2=0),0,IF(Y$3&lt;0,0,N(INDEX('CURVA PREVISION'!$A$1:$KZ$3000,$C62,11+3*MIN(Y$3,$D$2-1)))))</f>
        <v>91.86</v>
      </c>
      <c r="Z62" s="132" t="n">
        <f aca="false">IF(OR($C62="",$B$2="",$D$2=0),0,IF(Z$3&lt;0,0,N(INDEX('CURVA PREVISION'!$A$1:$KZ$3000,$C62,11+3*MIN(Z$3,$D$2-1)))))</f>
        <v>91.86</v>
      </c>
      <c r="AA62" s="132" t="n">
        <f aca="false">IF(OR($C62="",$B$2="",$D$2=0),0,IF(AA$3&lt;0,0,N(INDEX('CURVA PREVISION'!$A$1:$KZ$3000,$C62,11+3*MIN(AA$3,$D$2-1)))))</f>
        <v>91.86</v>
      </c>
      <c r="AB62" s="132" t="n">
        <f aca="false">IF(OR($C62="",$B$2="",$D$2=0),0,IF(AB$3&lt;0,0,N(INDEX('CURVA PREVISION'!$A$1:$KZ$3000,$C62,11+3*MIN(AB$3,$D$2-1)))))</f>
        <v>91.86</v>
      </c>
      <c r="AC62" s="132" t="n">
        <f aca="false">IF(OR($C62="",$B$2="",$D$2=0),0,IF(AC$3&lt;0,0,N(INDEX('CURVA PREVISION'!$A$1:$KZ$3000,$C62,11+3*MIN(AC$3,$D$2-1)))))</f>
        <v>91.86</v>
      </c>
      <c r="AD62" s="132" t="n">
        <f aca="false">IF(OR($C62="",$B$2="",$D$2=0),0,IF(AD$3&lt;0,0,N(INDEX('CURVA PREVISION'!$A$1:$KZ$3000,$C62,11+3*MIN(AD$3,$D$2-1)))))</f>
        <v>91.86</v>
      </c>
      <c r="AE62" s="132" t="n">
        <f aca="false">IF(OR($C62="",$B$2="",$D$2=0),0,IF(AE$3&lt;0,0,N(INDEX('CURVA PREVISION'!$A$1:$KZ$3000,$C62,11+3*MIN(AE$3,$D$2-1)))))</f>
        <v>91.86</v>
      </c>
      <c r="AF62" s="132" t="n">
        <f aca="false">IF(OR($C62="",$B$2="",$D$2=0),0,IF(AF$3&lt;0,0,N(INDEX('CURVA PREVISION'!$A$1:$KZ$3000,$C62,11+3*MIN(AF$3,$D$2-1)))))</f>
        <v>91.86</v>
      </c>
      <c r="AG62" s="132" t="n">
        <f aca="false">IF(OR($C62="",$B$2="",$D$2=0),0,IF(AG$3&lt;0,0,N(INDEX('CURVA PREVISION'!$A$1:$KZ$3000,$C62,11+3*MIN(AG$3,$D$2-1)))))</f>
        <v>91.86</v>
      </c>
      <c r="AH62" s="132" t="n">
        <f aca="false">IF(OR($C62="",$B$2="",$D$2=0),0,IF(AH$3&lt;0,0,N(INDEX('CURVA PREVISION'!$A$1:$KZ$3000,$C62,11+3*MIN(AH$3,$D$2-1)))))</f>
        <v>91.86</v>
      </c>
      <c r="AI62" s="132" t="n">
        <f aca="false">IF(OR($C62="",$B$2="",$D$2=0),0,IF(AI$3&lt;0,0,N(INDEX('CURVA PREVISION'!$A$1:$KZ$3000,$C62,11+3*MIN(AI$3,$D$2-1)))))</f>
        <v>91.86</v>
      </c>
      <c r="AJ62" s="132" t="n">
        <f aca="false">IF(OR($C62="",$B$2="",$D$2=0),0,IF(AJ$3&lt;0,0,N(INDEX('CURVA PREVISION'!$A$1:$KZ$3000,$C62,11+3*MIN(AJ$3,$D$2-1)))))</f>
        <v>91.86</v>
      </c>
      <c r="AK62" s="132" t="n">
        <f aca="false">IF(OR($C62="",$B$2="",$D$2=0),0,IF(AK$3&lt;0,0,N(INDEX('CURVA PREVISION'!$A$1:$KZ$3000,$C62,11+3*MIN(AK$3,$D$2-1)))))</f>
        <v>91.86</v>
      </c>
      <c r="AL62" s="132" t="n">
        <f aca="false">IF(OR($C62="",$B$2="",$D$2=0),0,IF(AL$3&lt;0,0,N(INDEX('CURVA PREVISION'!$A$1:$KZ$3000,$C62,11+3*MIN(AL$3,$D$2-1)))))</f>
        <v>91.86</v>
      </c>
      <c r="AM62" s="132" t="n">
        <f aca="false">IF(OR($C62="",$B$2="",$D$2=0),0,IF(AM$3&lt;0,0,N(INDEX('CURVA PREVISION'!$A$1:$KZ$3000,$C62,11+3*MIN(AM$3,$D$2-1)))))</f>
        <v>91.86</v>
      </c>
      <c r="AN62" s="132" t="n">
        <f aca="false">IF(OR($C62="",$B$2="",$D$2=0),0,IF(AN$3&lt;0,0,N(INDEX('CURVA PREVISION'!$A$1:$KZ$3000,$C62,11+3*MIN(AN$3,$D$2-1)))))</f>
        <v>91.86</v>
      </c>
      <c r="AO62" s="132" t="n">
        <f aca="false">IF(OR($C62="",$B$2="",$D$2=0),0,IF(AO$3&lt;0,0,N(INDEX('CURVA PREVISION'!$A$1:$KZ$3000,$C62,11+3*MIN(AO$3,$D$2-1)))))</f>
        <v>91.86</v>
      </c>
      <c r="AP62" s="132" t="n">
        <f aca="false">IF(OR($C62="",$B$2="",$D$2=0),0,IF(AP$3&lt;0,0,N(INDEX('CURVA PREVISION'!$A$1:$KZ$3000,$C62,11+3*MIN(AP$3,$D$2-1)))))</f>
        <v>91.86</v>
      </c>
      <c r="AQ62" s="132" t="n">
        <f aca="false">IF(OR($C62="",$B$2="",$D$2=0),0,IF(AQ$3&lt;0,0,N(INDEX('CURVA PREVISION'!$A$1:$KZ$3000,$C62,11+3*MIN(AQ$3,$D$2-1)))))</f>
        <v>91.86</v>
      </c>
      <c r="AR62" s="132" t="n">
        <f aca="false">IF(OR($C62="",$B$2="",$D$2=0),0,IF(AR$3&lt;0,0,N(INDEX('CURVA PREVISION'!$A$1:$KZ$3000,$C62,11+3*MIN(AR$3,$D$2-1)))))</f>
        <v>91.86</v>
      </c>
      <c r="AS62" s="132" t="n">
        <f aca="false">IF(OR($C62="",$B$2="",$D$2=0),0,IF(AS$3&lt;0,0,N(INDEX('CURVA PREVISION'!$A$1:$KZ$3000,$C62,11+3*MIN(AS$3,$D$2-1)))))</f>
        <v>91.86</v>
      </c>
      <c r="AT62" s="132" t="n">
        <f aca="false">IF(OR($C62="",$B$2="",$D$2=0),0,IF(AT$3&lt;0,0,N(INDEX('CURVA PREVISION'!$A$1:$KZ$3000,$C62,11+3*MIN(AT$3,$D$2-1)))))</f>
        <v>91.86</v>
      </c>
      <c r="AU62" s="132" t="n">
        <f aca="false">IF(OR($C62="",$B$2="",$D$2=0),0,IF(AU$3&lt;0,0,N(INDEX('CURVA PREVISION'!$A$1:$KZ$3000,$C62,11+3*MIN(AU$3,$D$2-1)))))</f>
        <v>91.86</v>
      </c>
      <c r="AV62" s="132" t="n">
        <f aca="false">IF(OR($C62="",$B$2="",$D$2=0),0,IF(AV$3&lt;0,0,N(INDEX('CURVA PREVISION'!$A$1:$KZ$3000,$C62,11+3*MIN(AV$3,$D$2-1)))))</f>
        <v>91.86</v>
      </c>
      <c r="AW62" s="132" t="n">
        <f aca="false">IF(OR($C62="",$B$2="",$D$2=0),0,IF(AW$3&lt;0,0,N(INDEX('CURVA PREVISION'!$A$1:$KZ$3000,$C62,11+3*MIN(AW$3,$D$2-1)))))</f>
        <v>91.86</v>
      </c>
      <c r="AX62" s="132" t="n">
        <f aca="false">IF(OR($C62="",$B$2="",$D$2=0),0,IF(AX$3&lt;0,0,N(INDEX('CURVA PREVISION'!$A$1:$KZ$3000,$C62,11+3*MIN(AX$3,$D$2-1)))))</f>
        <v>91.86</v>
      </c>
      <c r="AY62" s="132" t="n">
        <f aca="false">IF(OR($C62="",$B$2="",$D$2=0),0,IF(AY$3&lt;0,0,N(INDEX('CURVA PREVISION'!$A$1:$KZ$3000,$C62,11+3*MIN(AY$3,$D$2-1)))))</f>
        <v>91.86</v>
      </c>
      <c r="AZ62" s="132" t="n">
        <f aca="false">IF(OR($C62="",$B$2="",$D$2=0),0,IF(AZ$3&lt;0,0,N(INDEX('CURVA PREVISION'!$A$1:$KZ$3000,$C62,11+3*MIN(AZ$3,$D$2-1)))))</f>
        <v>91.86</v>
      </c>
      <c r="BA62" s="132" t="n">
        <f aca="false">IF(OR($C62="",$B$2="",$D$2=0),0,IF(BA$3&lt;0,0,N(INDEX('CURVA PREVISION'!$A$1:$KZ$3000,$C62,11+3*MIN(BA$3,$D$2-1)))))</f>
        <v>91.86</v>
      </c>
      <c r="BB62" s="132" t="n">
        <f aca="false">IF(OR($C62="",$B$2="",$D$2=0),0,IF(BB$3&lt;0,0,N(INDEX('CURVA PREVISION'!$A$1:$KZ$3000,$C62,11+3*MIN(BB$3,$D$2-1)))))</f>
        <v>91.86</v>
      </c>
      <c r="BC62" s="132" t="n">
        <f aca="false">IF(OR($C62="",$B$2="",$D$2=0),0,IF(BC$3&lt;0,0,N(INDEX('CURVA PREVISION'!$A$1:$KZ$3000,$C62,11+3*MIN(BC$3,$D$2-1)))))</f>
        <v>91.86</v>
      </c>
      <c r="BD62" s="132" t="n">
        <f aca="false">IF(OR($C62="",$B$2="",$D$2=0),0,IF(BD$3&lt;0,0,N(INDEX('CURVA PREVISION'!$A$1:$KZ$3000,$C62,11+3*MIN(BD$3,$D$2-1)))))</f>
        <v>91.86</v>
      </c>
      <c r="BE62" s="132" t="n">
        <f aca="false">IF(OR($C62="",$B$2="",$D$2=0),0,IF(BE$3&lt;0,0,N(INDEX('CURVA PREVISION'!$A$1:$KZ$3000,$C62,11+3*MIN(BE$3,$D$2-1)))))</f>
        <v>91.86</v>
      </c>
      <c r="BF62" s="132" t="n">
        <f aca="false">IF(OR($C62="",$B$2="",$D$2=0),0,IF(BF$3&lt;0,0,N(INDEX('CURVA PREVISION'!$A$1:$KZ$3000,$C62,11+3*MIN(BF$3,$D$2-1)))))</f>
        <v>91.86</v>
      </c>
      <c r="BG62" s="132" t="n">
        <f aca="false">IF(OR($C62="",$B$2="",$D$2=0),0,IF(BG$3&lt;0,0,N(INDEX('CURVA PREVISION'!$A$1:$KZ$3000,$C62,11+3*MIN(BG$3,$D$2-1)))))</f>
        <v>91.86</v>
      </c>
      <c r="BH62" s="132" t="n">
        <f aca="false">IF(OR($C62="",$B$2="",$D$2=0),0,IF(BH$3&lt;0,0,N(INDEX('CURVA PREVISION'!$A$1:$KZ$3000,$C62,11+3*MIN(BH$3,$D$2-1)))))</f>
        <v>91.86</v>
      </c>
      <c r="BI62" s="132" t="n">
        <f aca="false">IF(OR($C62="",$B$2="",$D$2=0),0,IF(BI$3&lt;0,0,N(INDEX('CURVA PREVISION'!$A$1:$KZ$3000,$C62,11+3*MIN(BI$3,$D$2-1)))))</f>
        <v>91.86</v>
      </c>
      <c r="BJ62" s="132" t="n">
        <f aca="false">IF(OR($C62="",$B$2="",$D$2=0),0,IF(BJ$3&lt;0,0,N(INDEX('CURVA PREVISION'!$A$1:$KZ$3000,$C62,11+3*MIN(BJ$3,$D$2-1)))))</f>
        <v>91.86</v>
      </c>
      <c r="BK62" s="132" t="n">
        <f aca="false">IF(OR($C62="",$B$2="",$D$2=0),0,IF(BK$3&lt;0,0,N(INDEX('CURVA PREVISION'!$A$1:$KZ$3000,$C62,11+3*MIN(BK$3,$D$2-1)))))</f>
        <v>91.86</v>
      </c>
      <c r="BL62" s="132" t="n">
        <f aca="false">IF(OR($C62="",$B$2="",$D$2=0),0,IF(BL$3&lt;0,0,N(INDEX('CURVA PREVISION'!$A$1:$KZ$3000,$C62,11+3*MIN(BL$3,$D$2-1)))))</f>
        <v>91.86</v>
      </c>
      <c r="BM62" s="132" t="n">
        <f aca="false">IF(OR($C62="",$B$2="",$D$2=0),0,IF(BM$3&lt;0,0,N(INDEX('CURVA PREVISION'!$A$1:$KZ$3000,$C62,11+3*MIN(BM$3,$D$2-1)))))</f>
        <v>91.86</v>
      </c>
      <c r="BN62" s="132" t="n">
        <f aca="false">IF(OR($C62="",$B$2="",$D$2=0),0,IF(BN$3&lt;0,0,N(INDEX('CURVA PREVISION'!$A$1:$KZ$3000,$C62,11+3*MIN(BN$3,$D$2-1)))))</f>
        <v>91.86</v>
      </c>
      <c r="BO62" s="132" t="n">
        <f aca="false">IF(OR($C62="",$B$2="",$D$2=0),0,IF(BO$3&lt;0,0,N(INDEX('CURVA PREVISION'!$A$1:$KZ$3000,$C62,11+3*MIN(BO$3,$D$2-1)))))</f>
        <v>91.86</v>
      </c>
      <c r="BP62" s="132" t="n">
        <f aca="false">IF(OR($C62="",$B$2="",$D$2=0),0,IF(BP$3&lt;0,0,N(INDEX('CURVA PREVISION'!$A$1:$KZ$3000,$C62,11+3*MIN(BP$3,$D$2-1)))))</f>
        <v>91.86</v>
      </c>
      <c r="BQ62" s="132" t="n">
        <f aca="false">IF(OR($C62="",$B$2="",$D$2=0),0,IF(BQ$3&lt;0,0,N(INDEX('CURVA PREVISION'!$A$1:$KZ$3000,$C62,11+3*MIN(BQ$3,$D$2-1)))))</f>
        <v>91.86</v>
      </c>
      <c r="BR62" s="132" t="n">
        <f aca="false">IF(OR($C62="",$B$2="",$D$2=0),0,IF(BR$3&lt;0,0,N(INDEX('CURVA PREVISION'!$A$1:$KZ$3000,$C62,11+3*MIN(BR$3,$D$2-1)))))</f>
        <v>91.86</v>
      </c>
      <c r="BS62" s="132" t="n">
        <f aca="false">IF(OR($C62="",$B$2="",$D$2=0),0,IF(BS$3&lt;0,0,N(INDEX('CURVA PREVISION'!$A$1:$KZ$3000,$C62,11+3*MIN(BS$3,$D$2-1)))))</f>
        <v>91.86</v>
      </c>
      <c r="BT62" s="132" t="n">
        <f aca="false">IF(OR($C62="",$B$2="",$D$2=0),0,IF(BT$3&lt;0,0,N(INDEX('CURVA PREVISION'!$A$1:$KZ$3000,$C62,11+3*MIN(BT$3,$D$2-1)))))</f>
        <v>91.86</v>
      </c>
      <c r="BU62" s="132" t="n">
        <f aca="false">IF(OR($C62="",$B$2="",$D$2=0),0,IF(BU$3&lt;0,0,N(INDEX('CURVA PREVISION'!$A$1:$KZ$3000,$C62,11+3*MIN(BU$3,$D$2-1)))))</f>
        <v>91.86</v>
      </c>
      <c r="BV62" s="132" t="n">
        <f aca="false">IF(OR($C62="",$B$2="",$D$2=0),0,IF(BV$3&lt;0,0,N(INDEX('CURVA PREVISION'!$A$1:$KZ$3000,$C62,11+3*MIN(BV$3,$D$2-1)))))</f>
        <v>91.86</v>
      </c>
      <c r="BW62" s="132" t="n">
        <f aca="false">IF(OR($C62="",$B$2="",$D$2=0),0,IF(BW$3&lt;0,0,N(INDEX('CURVA PREVISION'!$A$1:$KZ$3000,$C62,11+3*MIN(BW$3,$D$2-1)))))</f>
        <v>91.86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361</v>
      </c>
      <c r="D63" s="132" t="n">
        <f aca="false">IF(OR($C63="",$B$2="",$D$2=0),0,IF(D$3&lt;0,0,N(INDEX('CURVA PREVISION'!$A$1:$KZ$3000,$C63,11+3*MIN(D$3,$D$2-1)))))</f>
        <v>0</v>
      </c>
      <c r="E63" s="132" t="n">
        <f aca="false">IF(OR($C63="",$B$2="",$D$2=0),0,IF(E$3&lt;0,0,N(INDEX('CURVA PREVISION'!$A$1:$KZ$3000,$C63,11+3*MIN(E$3,$D$2-1)))))</f>
        <v>0</v>
      </c>
      <c r="F63" s="132" t="n">
        <f aca="false">IF(OR($C63="",$B$2="",$D$2=0),0,IF(F$3&lt;0,0,N(INDEX('CURVA PREVISION'!$A$1:$KZ$3000,$C63,11+3*MIN(F$3,$D$2-1)))))</f>
        <v>0</v>
      </c>
      <c r="G63" s="132" t="n">
        <f aca="false">IF(OR($C63="",$B$2="",$D$2=0),0,IF(G$3&lt;0,0,N(INDEX('CURVA PREVISION'!$A$1:$KZ$3000,$C63,11+3*MIN(G$3,$D$2-1)))))</f>
        <v>0</v>
      </c>
      <c r="H63" s="132" t="n">
        <f aca="false">IF(OR($C63="",$B$2="",$D$2=0),0,IF(H$3&lt;0,0,N(INDEX('CURVA PREVISION'!$A$1:$KZ$3000,$C63,11+3*MIN(H$3,$D$2-1)))))</f>
        <v>0</v>
      </c>
      <c r="I63" s="132" t="n">
        <f aca="false">IF(OR($C63="",$B$2="",$D$2=0),0,IF(I$3&lt;0,0,N(INDEX('CURVA PREVISION'!$A$1:$KZ$3000,$C63,11+3*MIN(I$3,$D$2-1)))))</f>
        <v>0</v>
      </c>
      <c r="J63" s="132" t="n">
        <f aca="false">IF(OR($C63="",$B$2="",$D$2=0),0,IF(J$3&lt;0,0,N(INDEX('CURVA PREVISION'!$A$1:$KZ$3000,$C63,11+3*MIN(J$3,$D$2-1)))))</f>
        <v>4.36</v>
      </c>
      <c r="K63" s="132" t="n">
        <f aca="false">IF(OR($C63="",$B$2="",$D$2=0),0,IF(K$3&lt;0,0,N(INDEX('CURVA PREVISION'!$A$1:$KZ$3000,$C63,11+3*MIN(K$3,$D$2-1)))))</f>
        <v>8.73</v>
      </c>
      <c r="L63" s="132" t="n">
        <f aca="false">IF(OR($C63="",$B$2="",$D$2=0),0,IF(L$3&lt;0,0,N(INDEX('CURVA PREVISION'!$A$1:$KZ$3000,$C63,11+3*MIN(L$3,$D$2-1)))))</f>
        <v>11.64</v>
      </c>
      <c r="M63" s="132" t="n">
        <f aca="false">IF(OR($C63="",$B$2="",$D$2=0),0,IF(M$3&lt;0,0,N(INDEX('CURVA PREVISION'!$A$1:$KZ$3000,$C63,11+3*MIN(M$3,$D$2-1)))))</f>
        <v>13.33</v>
      </c>
      <c r="N63" s="132" t="n">
        <f aca="false">IF(OR($C63="",$B$2="",$D$2=0),0,IF(N$3&lt;0,0,N(INDEX('CURVA PREVISION'!$A$1:$KZ$3000,$C63,11+3*MIN(N$3,$D$2-1)))))</f>
        <v>20.32</v>
      </c>
      <c r="O63" s="132" t="n">
        <f aca="false">IF(OR($C63="",$B$2="",$D$2=0),0,IF(O$3&lt;0,0,N(INDEX('CURVA PREVISION'!$A$1:$KZ$3000,$C63,11+3*MIN(O$3,$D$2-1)))))</f>
        <v>26.18</v>
      </c>
      <c r="P63" s="132" t="n">
        <f aca="false">IF(OR($C63="",$B$2="",$D$2=0),0,IF(P$3&lt;0,0,N(INDEX('CURVA PREVISION'!$A$1:$KZ$3000,$C63,11+3*MIN(P$3,$D$2-1)))))</f>
        <v>32.56</v>
      </c>
      <c r="Q63" s="132" t="n">
        <f aca="false">IF(OR($C63="",$B$2="",$D$2=0),0,IF(Q$3&lt;0,0,N(INDEX('CURVA PREVISION'!$A$1:$KZ$3000,$C63,11+3*MIN(Q$3,$D$2-1)))))</f>
        <v>37.01</v>
      </c>
      <c r="R63" s="132" t="n">
        <f aca="false">IF(OR($C63="",$B$2="",$D$2=0),0,IF(R$3&lt;0,0,N(INDEX('CURVA PREVISION'!$A$1:$KZ$3000,$C63,11+3*MIN(R$3,$D$2-1)))))</f>
        <v>40.79</v>
      </c>
      <c r="S63" s="132" t="n">
        <f aca="false">IF(OR($C63="",$B$2="",$D$2=0),0,IF(S$3&lt;0,0,N(INDEX('CURVA PREVISION'!$A$1:$KZ$3000,$C63,11+3*MIN(S$3,$D$2-1)))))</f>
        <v>45</v>
      </c>
      <c r="T63" s="132" t="n">
        <f aca="false">IF(OR($C63="",$B$2="",$D$2=0),0,IF(T$3&lt;0,0,N(INDEX('CURVA PREVISION'!$A$1:$KZ$3000,$C63,11+3*MIN(T$3,$D$2-1)))))</f>
        <v>48.28</v>
      </c>
      <c r="U63" s="132" t="n">
        <f aca="false">IF(OR($C63="",$B$2="",$D$2=0),0,IF(U$3&lt;0,0,N(INDEX('CURVA PREVISION'!$A$1:$KZ$3000,$C63,11+3*MIN(U$3,$D$2-1)))))</f>
        <v>52.46</v>
      </c>
      <c r="V63" s="132" t="n">
        <f aca="false">IF(OR($C63="",$B$2="",$D$2=0),0,IF(V$3&lt;0,0,N(INDEX('CURVA PREVISION'!$A$1:$KZ$3000,$C63,11+3*MIN(V$3,$D$2-1)))))</f>
        <v>56.4</v>
      </c>
      <c r="W63" s="132" t="n">
        <f aca="false">IF(OR($C63="",$B$2="",$D$2=0),0,IF(W$3&lt;0,0,N(INDEX('CURVA PREVISION'!$A$1:$KZ$3000,$C63,11+3*MIN(W$3,$D$2-1)))))</f>
        <v>62.18</v>
      </c>
      <c r="X63" s="132" t="n">
        <f aca="false">IF(OR($C63="",$B$2="",$D$2=0),0,IF(X$3&lt;0,0,N(INDEX('CURVA PREVISION'!$A$1:$KZ$3000,$C63,11+3*MIN(X$3,$D$2-1)))))</f>
        <v>66.95</v>
      </c>
      <c r="Y63" s="132" t="n">
        <f aca="false">IF(OR($C63="",$B$2="",$D$2=0),0,IF(Y$3&lt;0,0,N(INDEX('CURVA PREVISION'!$A$1:$KZ$3000,$C63,11+3*MIN(Y$3,$D$2-1)))))</f>
        <v>69.81</v>
      </c>
      <c r="Z63" s="132" t="n">
        <f aca="false">IF(OR($C63="",$B$2="",$D$2=0),0,IF(Z$3&lt;0,0,N(INDEX('CURVA PREVISION'!$A$1:$KZ$3000,$C63,11+3*MIN(Z$3,$D$2-1)))))</f>
        <v>69.81</v>
      </c>
      <c r="AA63" s="132" t="n">
        <f aca="false">IF(OR($C63="",$B$2="",$D$2=0),0,IF(AA$3&lt;0,0,N(INDEX('CURVA PREVISION'!$A$1:$KZ$3000,$C63,11+3*MIN(AA$3,$D$2-1)))))</f>
        <v>69.81</v>
      </c>
      <c r="AB63" s="132" t="n">
        <f aca="false">IF(OR($C63="",$B$2="",$D$2=0),0,IF(AB$3&lt;0,0,N(INDEX('CURVA PREVISION'!$A$1:$KZ$3000,$C63,11+3*MIN(AB$3,$D$2-1)))))</f>
        <v>69.81</v>
      </c>
      <c r="AC63" s="132" t="n">
        <f aca="false">IF(OR($C63="",$B$2="",$D$2=0),0,IF(AC$3&lt;0,0,N(INDEX('CURVA PREVISION'!$A$1:$KZ$3000,$C63,11+3*MIN(AC$3,$D$2-1)))))</f>
        <v>69.81</v>
      </c>
      <c r="AD63" s="132" t="n">
        <f aca="false">IF(OR($C63="",$B$2="",$D$2=0),0,IF(AD$3&lt;0,0,N(INDEX('CURVA PREVISION'!$A$1:$KZ$3000,$C63,11+3*MIN(AD$3,$D$2-1)))))</f>
        <v>69.81</v>
      </c>
      <c r="AE63" s="132" t="n">
        <f aca="false">IF(OR($C63="",$B$2="",$D$2=0),0,IF(AE$3&lt;0,0,N(INDEX('CURVA PREVISION'!$A$1:$KZ$3000,$C63,11+3*MIN(AE$3,$D$2-1)))))</f>
        <v>69.81</v>
      </c>
      <c r="AF63" s="132" t="n">
        <f aca="false">IF(OR($C63="",$B$2="",$D$2=0),0,IF(AF$3&lt;0,0,N(INDEX('CURVA PREVISION'!$A$1:$KZ$3000,$C63,11+3*MIN(AF$3,$D$2-1)))))</f>
        <v>69.81</v>
      </c>
      <c r="AG63" s="132" t="n">
        <f aca="false">IF(OR($C63="",$B$2="",$D$2=0),0,IF(AG$3&lt;0,0,N(INDEX('CURVA PREVISION'!$A$1:$KZ$3000,$C63,11+3*MIN(AG$3,$D$2-1)))))</f>
        <v>69.81</v>
      </c>
      <c r="AH63" s="132" t="n">
        <f aca="false">IF(OR($C63="",$B$2="",$D$2=0),0,IF(AH$3&lt;0,0,N(INDEX('CURVA PREVISION'!$A$1:$KZ$3000,$C63,11+3*MIN(AH$3,$D$2-1)))))</f>
        <v>69.81</v>
      </c>
      <c r="AI63" s="132" t="n">
        <f aca="false">IF(OR($C63="",$B$2="",$D$2=0),0,IF(AI$3&lt;0,0,N(INDEX('CURVA PREVISION'!$A$1:$KZ$3000,$C63,11+3*MIN(AI$3,$D$2-1)))))</f>
        <v>69.81</v>
      </c>
      <c r="AJ63" s="132" t="n">
        <f aca="false">IF(OR($C63="",$B$2="",$D$2=0),0,IF(AJ$3&lt;0,0,N(INDEX('CURVA PREVISION'!$A$1:$KZ$3000,$C63,11+3*MIN(AJ$3,$D$2-1)))))</f>
        <v>69.81</v>
      </c>
      <c r="AK63" s="132" t="n">
        <f aca="false">IF(OR($C63="",$B$2="",$D$2=0),0,IF(AK$3&lt;0,0,N(INDEX('CURVA PREVISION'!$A$1:$KZ$3000,$C63,11+3*MIN(AK$3,$D$2-1)))))</f>
        <v>69.81</v>
      </c>
      <c r="AL63" s="132" t="n">
        <f aca="false">IF(OR($C63="",$B$2="",$D$2=0),0,IF(AL$3&lt;0,0,N(INDEX('CURVA PREVISION'!$A$1:$KZ$3000,$C63,11+3*MIN(AL$3,$D$2-1)))))</f>
        <v>69.81</v>
      </c>
      <c r="AM63" s="132" t="n">
        <f aca="false">IF(OR($C63="",$B$2="",$D$2=0),0,IF(AM$3&lt;0,0,N(INDEX('CURVA PREVISION'!$A$1:$KZ$3000,$C63,11+3*MIN(AM$3,$D$2-1)))))</f>
        <v>69.81</v>
      </c>
      <c r="AN63" s="132" t="n">
        <f aca="false">IF(OR($C63="",$B$2="",$D$2=0),0,IF(AN$3&lt;0,0,N(INDEX('CURVA PREVISION'!$A$1:$KZ$3000,$C63,11+3*MIN(AN$3,$D$2-1)))))</f>
        <v>69.81</v>
      </c>
      <c r="AO63" s="132" t="n">
        <f aca="false">IF(OR($C63="",$B$2="",$D$2=0),0,IF(AO$3&lt;0,0,N(INDEX('CURVA PREVISION'!$A$1:$KZ$3000,$C63,11+3*MIN(AO$3,$D$2-1)))))</f>
        <v>69.81</v>
      </c>
      <c r="AP63" s="132" t="n">
        <f aca="false">IF(OR($C63="",$B$2="",$D$2=0),0,IF(AP$3&lt;0,0,N(INDEX('CURVA PREVISION'!$A$1:$KZ$3000,$C63,11+3*MIN(AP$3,$D$2-1)))))</f>
        <v>69.81</v>
      </c>
      <c r="AQ63" s="132" t="n">
        <f aca="false">IF(OR($C63="",$B$2="",$D$2=0),0,IF(AQ$3&lt;0,0,N(INDEX('CURVA PREVISION'!$A$1:$KZ$3000,$C63,11+3*MIN(AQ$3,$D$2-1)))))</f>
        <v>69.81</v>
      </c>
      <c r="AR63" s="132" t="n">
        <f aca="false">IF(OR($C63="",$B$2="",$D$2=0),0,IF(AR$3&lt;0,0,N(INDEX('CURVA PREVISION'!$A$1:$KZ$3000,$C63,11+3*MIN(AR$3,$D$2-1)))))</f>
        <v>69.81</v>
      </c>
      <c r="AS63" s="132" t="n">
        <f aca="false">IF(OR($C63="",$B$2="",$D$2=0),0,IF(AS$3&lt;0,0,N(INDEX('CURVA PREVISION'!$A$1:$KZ$3000,$C63,11+3*MIN(AS$3,$D$2-1)))))</f>
        <v>69.81</v>
      </c>
      <c r="AT63" s="132" t="n">
        <f aca="false">IF(OR($C63="",$B$2="",$D$2=0),0,IF(AT$3&lt;0,0,N(INDEX('CURVA PREVISION'!$A$1:$KZ$3000,$C63,11+3*MIN(AT$3,$D$2-1)))))</f>
        <v>69.81</v>
      </c>
      <c r="AU63" s="132" t="n">
        <f aca="false">IF(OR($C63="",$B$2="",$D$2=0),0,IF(AU$3&lt;0,0,N(INDEX('CURVA PREVISION'!$A$1:$KZ$3000,$C63,11+3*MIN(AU$3,$D$2-1)))))</f>
        <v>69.81</v>
      </c>
      <c r="AV63" s="132" t="n">
        <f aca="false">IF(OR($C63="",$B$2="",$D$2=0),0,IF(AV$3&lt;0,0,N(INDEX('CURVA PREVISION'!$A$1:$KZ$3000,$C63,11+3*MIN(AV$3,$D$2-1)))))</f>
        <v>69.81</v>
      </c>
      <c r="AW63" s="132" t="n">
        <f aca="false">IF(OR($C63="",$B$2="",$D$2=0),0,IF(AW$3&lt;0,0,N(INDEX('CURVA PREVISION'!$A$1:$KZ$3000,$C63,11+3*MIN(AW$3,$D$2-1)))))</f>
        <v>69.81</v>
      </c>
      <c r="AX63" s="132" t="n">
        <f aca="false">IF(OR($C63="",$B$2="",$D$2=0),0,IF(AX$3&lt;0,0,N(INDEX('CURVA PREVISION'!$A$1:$KZ$3000,$C63,11+3*MIN(AX$3,$D$2-1)))))</f>
        <v>69.81</v>
      </c>
      <c r="AY63" s="132" t="n">
        <f aca="false">IF(OR($C63="",$B$2="",$D$2=0),0,IF(AY$3&lt;0,0,N(INDEX('CURVA PREVISION'!$A$1:$KZ$3000,$C63,11+3*MIN(AY$3,$D$2-1)))))</f>
        <v>69.81</v>
      </c>
      <c r="AZ63" s="132" t="n">
        <f aca="false">IF(OR($C63="",$B$2="",$D$2=0),0,IF(AZ$3&lt;0,0,N(INDEX('CURVA PREVISION'!$A$1:$KZ$3000,$C63,11+3*MIN(AZ$3,$D$2-1)))))</f>
        <v>69.81</v>
      </c>
      <c r="BA63" s="132" t="n">
        <f aca="false">IF(OR($C63="",$B$2="",$D$2=0),0,IF(BA$3&lt;0,0,N(INDEX('CURVA PREVISION'!$A$1:$KZ$3000,$C63,11+3*MIN(BA$3,$D$2-1)))))</f>
        <v>69.81</v>
      </c>
      <c r="BB63" s="132" t="n">
        <f aca="false">IF(OR($C63="",$B$2="",$D$2=0),0,IF(BB$3&lt;0,0,N(INDEX('CURVA PREVISION'!$A$1:$KZ$3000,$C63,11+3*MIN(BB$3,$D$2-1)))))</f>
        <v>69.81</v>
      </c>
      <c r="BC63" s="132" t="n">
        <f aca="false">IF(OR($C63="",$B$2="",$D$2=0),0,IF(BC$3&lt;0,0,N(INDEX('CURVA PREVISION'!$A$1:$KZ$3000,$C63,11+3*MIN(BC$3,$D$2-1)))))</f>
        <v>69.81</v>
      </c>
      <c r="BD63" s="132" t="n">
        <f aca="false">IF(OR($C63="",$B$2="",$D$2=0),0,IF(BD$3&lt;0,0,N(INDEX('CURVA PREVISION'!$A$1:$KZ$3000,$C63,11+3*MIN(BD$3,$D$2-1)))))</f>
        <v>69.81</v>
      </c>
      <c r="BE63" s="132" t="n">
        <f aca="false">IF(OR($C63="",$B$2="",$D$2=0),0,IF(BE$3&lt;0,0,N(INDEX('CURVA PREVISION'!$A$1:$KZ$3000,$C63,11+3*MIN(BE$3,$D$2-1)))))</f>
        <v>69.81</v>
      </c>
      <c r="BF63" s="132" t="n">
        <f aca="false">IF(OR($C63="",$B$2="",$D$2=0),0,IF(BF$3&lt;0,0,N(INDEX('CURVA PREVISION'!$A$1:$KZ$3000,$C63,11+3*MIN(BF$3,$D$2-1)))))</f>
        <v>69.81</v>
      </c>
      <c r="BG63" s="132" t="n">
        <f aca="false">IF(OR($C63="",$B$2="",$D$2=0),0,IF(BG$3&lt;0,0,N(INDEX('CURVA PREVISION'!$A$1:$KZ$3000,$C63,11+3*MIN(BG$3,$D$2-1)))))</f>
        <v>69.81</v>
      </c>
      <c r="BH63" s="132" t="n">
        <f aca="false">IF(OR($C63="",$B$2="",$D$2=0),0,IF(BH$3&lt;0,0,N(INDEX('CURVA PREVISION'!$A$1:$KZ$3000,$C63,11+3*MIN(BH$3,$D$2-1)))))</f>
        <v>69.81</v>
      </c>
      <c r="BI63" s="132" t="n">
        <f aca="false">IF(OR($C63="",$B$2="",$D$2=0),0,IF(BI$3&lt;0,0,N(INDEX('CURVA PREVISION'!$A$1:$KZ$3000,$C63,11+3*MIN(BI$3,$D$2-1)))))</f>
        <v>69.81</v>
      </c>
      <c r="BJ63" s="132" t="n">
        <f aca="false">IF(OR($C63="",$B$2="",$D$2=0),0,IF(BJ$3&lt;0,0,N(INDEX('CURVA PREVISION'!$A$1:$KZ$3000,$C63,11+3*MIN(BJ$3,$D$2-1)))))</f>
        <v>69.81</v>
      </c>
      <c r="BK63" s="132" t="n">
        <f aca="false">IF(OR($C63="",$B$2="",$D$2=0),0,IF(BK$3&lt;0,0,N(INDEX('CURVA PREVISION'!$A$1:$KZ$3000,$C63,11+3*MIN(BK$3,$D$2-1)))))</f>
        <v>69.81</v>
      </c>
      <c r="BL63" s="132" t="n">
        <f aca="false">IF(OR($C63="",$B$2="",$D$2=0),0,IF(BL$3&lt;0,0,N(INDEX('CURVA PREVISION'!$A$1:$KZ$3000,$C63,11+3*MIN(BL$3,$D$2-1)))))</f>
        <v>69.81</v>
      </c>
      <c r="BM63" s="132" t="n">
        <f aca="false">IF(OR($C63="",$B$2="",$D$2=0),0,IF(BM$3&lt;0,0,N(INDEX('CURVA PREVISION'!$A$1:$KZ$3000,$C63,11+3*MIN(BM$3,$D$2-1)))))</f>
        <v>69.81</v>
      </c>
      <c r="BN63" s="132" t="n">
        <f aca="false">IF(OR($C63="",$B$2="",$D$2=0),0,IF(BN$3&lt;0,0,N(INDEX('CURVA PREVISION'!$A$1:$KZ$3000,$C63,11+3*MIN(BN$3,$D$2-1)))))</f>
        <v>69.81</v>
      </c>
      <c r="BO63" s="132" t="n">
        <f aca="false">IF(OR($C63="",$B$2="",$D$2=0),0,IF(BO$3&lt;0,0,N(INDEX('CURVA PREVISION'!$A$1:$KZ$3000,$C63,11+3*MIN(BO$3,$D$2-1)))))</f>
        <v>69.81</v>
      </c>
      <c r="BP63" s="132" t="n">
        <f aca="false">IF(OR($C63="",$B$2="",$D$2=0),0,IF(BP$3&lt;0,0,N(INDEX('CURVA PREVISION'!$A$1:$KZ$3000,$C63,11+3*MIN(BP$3,$D$2-1)))))</f>
        <v>69.81</v>
      </c>
      <c r="BQ63" s="132" t="n">
        <f aca="false">IF(OR($C63="",$B$2="",$D$2=0),0,IF(BQ$3&lt;0,0,N(INDEX('CURVA PREVISION'!$A$1:$KZ$3000,$C63,11+3*MIN(BQ$3,$D$2-1)))))</f>
        <v>69.81</v>
      </c>
      <c r="BR63" s="132" t="n">
        <f aca="false">IF(OR($C63="",$B$2="",$D$2=0),0,IF(BR$3&lt;0,0,N(INDEX('CURVA PREVISION'!$A$1:$KZ$3000,$C63,11+3*MIN(BR$3,$D$2-1)))))</f>
        <v>69.81</v>
      </c>
      <c r="BS63" s="132" t="n">
        <f aca="false">IF(OR($C63="",$B$2="",$D$2=0),0,IF(BS$3&lt;0,0,N(INDEX('CURVA PREVISION'!$A$1:$KZ$3000,$C63,11+3*MIN(BS$3,$D$2-1)))))</f>
        <v>69.81</v>
      </c>
      <c r="BT63" s="132" t="n">
        <f aca="false">IF(OR($C63="",$B$2="",$D$2=0),0,IF(BT$3&lt;0,0,N(INDEX('CURVA PREVISION'!$A$1:$KZ$3000,$C63,11+3*MIN(BT$3,$D$2-1)))))</f>
        <v>69.81</v>
      </c>
      <c r="BU63" s="132" t="n">
        <f aca="false">IF(OR($C63="",$B$2="",$D$2=0),0,IF(BU$3&lt;0,0,N(INDEX('CURVA PREVISION'!$A$1:$KZ$3000,$C63,11+3*MIN(BU$3,$D$2-1)))))</f>
        <v>69.81</v>
      </c>
      <c r="BV63" s="132" t="n">
        <f aca="false">IF(OR($C63="",$B$2="",$D$2=0),0,IF(BV$3&lt;0,0,N(INDEX('CURVA PREVISION'!$A$1:$KZ$3000,$C63,11+3*MIN(BV$3,$D$2-1)))))</f>
        <v>69.81</v>
      </c>
      <c r="BW63" s="132" t="n">
        <f aca="false">IF(OR($C63="",$B$2="",$D$2=0),0,IF(BW$3&lt;0,0,N(INDEX('CURVA PREVISION'!$A$1:$KZ$3000,$C63,11+3*MIN(BW$3,$D$2-1)))))</f>
        <v>69.81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19</v>
      </c>
      <c r="B64" s="47" t="str">
        <f aca="false">B22</f>
        <v>ALVENARIA</v>
      </c>
      <c r="C64" s="64" t="n">
        <f aca="false">IFERROR(MATCH(A64,'CURVA PREVISION'!$B$1:$B$3000,0),"")</f>
        <v>383</v>
      </c>
      <c r="D64" s="132" t="n">
        <f aca="false">IF(OR($C64="",$B$2="",$D$2=0),0,IF(D$3&lt;0,0,N(INDEX('CURVA PREVISION'!$A$1:$KZ$3000,$C64,11+3*MIN(D$3,$D$2-1)))))</f>
        <v>0</v>
      </c>
      <c r="E64" s="132" t="n">
        <f aca="false">IF(OR($C64="",$B$2="",$D$2=0),0,IF(E$3&lt;0,0,N(INDEX('CURVA PREVISION'!$A$1:$KZ$3000,$C64,11+3*MIN(E$3,$D$2-1)))))</f>
        <v>0</v>
      </c>
      <c r="F64" s="132" t="n">
        <f aca="false">IF(OR($C64="",$B$2="",$D$2=0),0,IF(F$3&lt;0,0,N(INDEX('CURVA PREVISION'!$A$1:$KZ$3000,$C64,11+3*MIN(F$3,$D$2-1)))))</f>
        <v>0</v>
      </c>
      <c r="G64" s="132" t="n">
        <f aca="false">IF(OR($C64="",$B$2="",$D$2=0),0,IF(G$3&lt;0,0,N(INDEX('CURVA PREVISION'!$A$1:$KZ$3000,$C64,11+3*MIN(G$3,$D$2-1)))))</f>
        <v>0</v>
      </c>
      <c r="H64" s="132" t="n">
        <f aca="false">IF(OR($C64="",$B$2="",$D$2=0),0,IF(H$3&lt;0,0,N(INDEX('CURVA PREVISION'!$A$1:$KZ$3000,$C64,11+3*MIN(H$3,$D$2-1)))))</f>
        <v>0</v>
      </c>
      <c r="I64" s="132" t="n">
        <f aca="false">IF(OR($C64="",$B$2="",$D$2=0),0,IF(I$3&lt;0,0,N(INDEX('CURVA PREVISION'!$A$1:$KZ$3000,$C64,11+3*MIN(I$3,$D$2-1)))))</f>
        <v>0</v>
      </c>
      <c r="J64" s="132" t="n">
        <f aca="false">IF(OR($C64="",$B$2="",$D$2=0),0,IF(J$3&lt;0,0,N(INDEX('CURVA PREVISION'!$A$1:$KZ$3000,$C64,11+3*MIN(J$3,$D$2-1)))))</f>
        <v>0</v>
      </c>
      <c r="K64" s="132" t="n">
        <f aca="false">IF(OR($C64="",$B$2="",$D$2=0),0,IF(K$3&lt;0,0,N(INDEX('CURVA PREVISION'!$A$1:$KZ$3000,$C64,11+3*MIN(K$3,$D$2-1)))))</f>
        <v>0</v>
      </c>
      <c r="L64" s="132" t="n">
        <f aca="false">IF(OR($C64="",$B$2="",$D$2=0),0,IF(L$3&lt;0,0,N(INDEX('CURVA PREVISION'!$A$1:$KZ$3000,$C64,11+3*MIN(L$3,$D$2-1)))))</f>
        <v>0</v>
      </c>
      <c r="M64" s="132" t="n">
        <f aca="false">IF(OR($C64="",$B$2="",$D$2=0),0,IF(M$3&lt;0,0,N(INDEX('CURVA PREVISION'!$A$1:$KZ$3000,$C64,11+3*MIN(M$3,$D$2-1)))))</f>
        <v>0</v>
      </c>
      <c r="N64" s="132" t="n">
        <f aca="false">IF(OR($C64="",$B$2="",$D$2=0),0,IF(N$3&lt;0,0,N(INDEX('CURVA PREVISION'!$A$1:$KZ$3000,$C64,11+3*MIN(N$3,$D$2-1)))))</f>
        <v>0</v>
      </c>
      <c r="O64" s="132" t="n">
        <f aca="false">IF(OR($C64="",$B$2="",$D$2=0),0,IF(O$3&lt;0,0,N(INDEX('CURVA PREVISION'!$A$1:$KZ$3000,$C64,11+3*MIN(O$3,$D$2-1)))))</f>
        <v>0</v>
      </c>
      <c r="P64" s="132" t="n">
        <f aca="false">IF(OR($C64="",$B$2="",$D$2=0),0,IF(P$3&lt;0,0,N(INDEX('CURVA PREVISION'!$A$1:$KZ$3000,$C64,11+3*MIN(P$3,$D$2-1)))))</f>
        <v>0</v>
      </c>
      <c r="Q64" s="132" t="n">
        <f aca="false">IF(OR($C64="",$B$2="",$D$2=0),0,IF(Q$3&lt;0,0,N(INDEX('CURVA PREVISION'!$A$1:$KZ$3000,$C64,11+3*MIN(Q$3,$D$2-1)))))</f>
        <v>0</v>
      </c>
      <c r="R64" s="132" t="n">
        <f aca="false">IF(OR($C64="",$B$2="",$D$2=0),0,IF(R$3&lt;0,0,N(INDEX('CURVA PREVISION'!$A$1:$KZ$3000,$C64,11+3*MIN(R$3,$D$2-1)))))</f>
        <v>0</v>
      </c>
      <c r="S64" s="132" t="n">
        <f aca="false">IF(OR($C64="",$B$2="",$D$2=0),0,IF(S$3&lt;0,0,N(INDEX('CURVA PREVISION'!$A$1:$KZ$3000,$C64,11+3*MIN(S$3,$D$2-1)))))</f>
        <v>0.78</v>
      </c>
      <c r="T64" s="132" t="n">
        <f aca="false">IF(OR($C64="",$B$2="",$D$2=0),0,IF(T$3&lt;0,0,N(INDEX('CURVA PREVISION'!$A$1:$KZ$3000,$C64,11+3*MIN(T$3,$D$2-1)))))</f>
        <v>3.42</v>
      </c>
      <c r="U64" s="132" t="n">
        <f aca="false">IF(OR($C64="",$B$2="",$D$2=0),0,IF(U$3&lt;0,0,N(INDEX('CURVA PREVISION'!$A$1:$KZ$3000,$C64,11+3*MIN(U$3,$D$2-1)))))</f>
        <v>7.29</v>
      </c>
      <c r="V64" s="132" t="n">
        <f aca="false">IF(OR($C64="",$B$2="",$D$2=0),0,IF(V$3&lt;0,0,N(INDEX('CURVA PREVISION'!$A$1:$KZ$3000,$C64,11+3*MIN(V$3,$D$2-1)))))</f>
        <v>13.01</v>
      </c>
      <c r="W64" s="132" t="n">
        <f aca="false">IF(OR($C64="",$B$2="",$D$2=0),0,IF(W$3&lt;0,0,N(INDEX('CURVA PREVISION'!$A$1:$KZ$3000,$C64,11+3*MIN(W$3,$D$2-1)))))</f>
        <v>22.06</v>
      </c>
      <c r="X64" s="132" t="n">
        <f aca="false">IF(OR($C64="",$B$2="",$D$2=0),0,IF(X$3&lt;0,0,N(INDEX('CURVA PREVISION'!$A$1:$KZ$3000,$C64,11+3*MIN(X$3,$D$2-1)))))</f>
        <v>31.02</v>
      </c>
      <c r="Y64" s="132" t="n">
        <f aca="false">IF(OR($C64="",$B$2="",$D$2=0),0,IF(Y$3&lt;0,0,N(INDEX('CURVA PREVISION'!$A$1:$KZ$3000,$C64,11+3*MIN(Y$3,$D$2-1)))))</f>
        <v>35.77</v>
      </c>
      <c r="Z64" s="132" t="n">
        <f aca="false">IF(OR($C64="",$B$2="",$D$2=0),0,IF(Z$3&lt;0,0,N(INDEX('CURVA PREVISION'!$A$1:$KZ$3000,$C64,11+3*MIN(Z$3,$D$2-1)))))</f>
        <v>35.77</v>
      </c>
      <c r="AA64" s="132" t="n">
        <f aca="false">IF(OR($C64="",$B$2="",$D$2=0),0,IF(AA$3&lt;0,0,N(INDEX('CURVA PREVISION'!$A$1:$KZ$3000,$C64,11+3*MIN(AA$3,$D$2-1)))))</f>
        <v>35.77</v>
      </c>
      <c r="AB64" s="132" t="n">
        <f aca="false">IF(OR($C64="",$B$2="",$D$2=0),0,IF(AB$3&lt;0,0,N(INDEX('CURVA PREVISION'!$A$1:$KZ$3000,$C64,11+3*MIN(AB$3,$D$2-1)))))</f>
        <v>35.77</v>
      </c>
      <c r="AC64" s="132" t="n">
        <f aca="false">IF(OR($C64="",$B$2="",$D$2=0),0,IF(AC$3&lt;0,0,N(INDEX('CURVA PREVISION'!$A$1:$KZ$3000,$C64,11+3*MIN(AC$3,$D$2-1)))))</f>
        <v>35.77</v>
      </c>
      <c r="AD64" s="132" t="n">
        <f aca="false">IF(OR($C64="",$B$2="",$D$2=0),0,IF(AD$3&lt;0,0,N(INDEX('CURVA PREVISION'!$A$1:$KZ$3000,$C64,11+3*MIN(AD$3,$D$2-1)))))</f>
        <v>35.77</v>
      </c>
      <c r="AE64" s="132" t="n">
        <f aca="false">IF(OR($C64="",$B$2="",$D$2=0),0,IF(AE$3&lt;0,0,N(INDEX('CURVA PREVISION'!$A$1:$KZ$3000,$C64,11+3*MIN(AE$3,$D$2-1)))))</f>
        <v>35.77</v>
      </c>
      <c r="AF64" s="132" t="n">
        <f aca="false">IF(OR($C64="",$B$2="",$D$2=0),0,IF(AF$3&lt;0,0,N(INDEX('CURVA PREVISION'!$A$1:$KZ$3000,$C64,11+3*MIN(AF$3,$D$2-1)))))</f>
        <v>35.77</v>
      </c>
      <c r="AG64" s="132" t="n">
        <f aca="false">IF(OR($C64="",$B$2="",$D$2=0),0,IF(AG$3&lt;0,0,N(INDEX('CURVA PREVISION'!$A$1:$KZ$3000,$C64,11+3*MIN(AG$3,$D$2-1)))))</f>
        <v>35.77</v>
      </c>
      <c r="AH64" s="132" t="n">
        <f aca="false">IF(OR($C64="",$B$2="",$D$2=0),0,IF(AH$3&lt;0,0,N(INDEX('CURVA PREVISION'!$A$1:$KZ$3000,$C64,11+3*MIN(AH$3,$D$2-1)))))</f>
        <v>35.77</v>
      </c>
      <c r="AI64" s="132" t="n">
        <f aca="false">IF(OR($C64="",$B$2="",$D$2=0),0,IF(AI$3&lt;0,0,N(INDEX('CURVA PREVISION'!$A$1:$KZ$3000,$C64,11+3*MIN(AI$3,$D$2-1)))))</f>
        <v>35.77</v>
      </c>
      <c r="AJ64" s="132" t="n">
        <f aca="false">IF(OR($C64="",$B$2="",$D$2=0),0,IF(AJ$3&lt;0,0,N(INDEX('CURVA PREVISION'!$A$1:$KZ$3000,$C64,11+3*MIN(AJ$3,$D$2-1)))))</f>
        <v>35.77</v>
      </c>
      <c r="AK64" s="132" t="n">
        <f aca="false">IF(OR($C64="",$B$2="",$D$2=0),0,IF(AK$3&lt;0,0,N(INDEX('CURVA PREVISION'!$A$1:$KZ$3000,$C64,11+3*MIN(AK$3,$D$2-1)))))</f>
        <v>35.77</v>
      </c>
      <c r="AL64" s="132" t="n">
        <f aca="false">IF(OR($C64="",$B$2="",$D$2=0),0,IF(AL$3&lt;0,0,N(INDEX('CURVA PREVISION'!$A$1:$KZ$3000,$C64,11+3*MIN(AL$3,$D$2-1)))))</f>
        <v>35.77</v>
      </c>
      <c r="AM64" s="132" t="n">
        <f aca="false">IF(OR($C64="",$B$2="",$D$2=0),0,IF(AM$3&lt;0,0,N(INDEX('CURVA PREVISION'!$A$1:$KZ$3000,$C64,11+3*MIN(AM$3,$D$2-1)))))</f>
        <v>35.77</v>
      </c>
      <c r="AN64" s="132" t="n">
        <f aca="false">IF(OR($C64="",$B$2="",$D$2=0),0,IF(AN$3&lt;0,0,N(INDEX('CURVA PREVISION'!$A$1:$KZ$3000,$C64,11+3*MIN(AN$3,$D$2-1)))))</f>
        <v>35.77</v>
      </c>
      <c r="AO64" s="132" t="n">
        <f aca="false">IF(OR($C64="",$B$2="",$D$2=0),0,IF(AO$3&lt;0,0,N(INDEX('CURVA PREVISION'!$A$1:$KZ$3000,$C64,11+3*MIN(AO$3,$D$2-1)))))</f>
        <v>35.77</v>
      </c>
      <c r="AP64" s="132" t="n">
        <f aca="false">IF(OR($C64="",$B$2="",$D$2=0),0,IF(AP$3&lt;0,0,N(INDEX('CURVA PREVISION'!$A$1:$KZ$3000,$C64,11+3*MIN(AP$3,$D$2-1)))))</f>
        <v>35.77</v>
      </c>
      <c r="AQ64" s="132" t="n">
        <f aca="false">IF(OR($C64="",$B$2="",$D$2=0),0,IF(AQ$3&lt;0,0,N(INDEX('CURVA PREVISION'!$A$1:$KZ$3000,$C64,11+3*MIN(AQ$3,$D$2-1)))))</f>
        <v>35.77</v>
      </c>
      <c r="AR64" s="132" t="n">
        <f aca="false">IF(OR($C64="",$B$2="",$D$2=0),0,IF(AR$3&lt;0,0,N(INDEX('CURVA PREVISION'!$A$1:$KZ$3000,$C64,11+3*MIN(AR$3,$D$2-1)))))</f>
        <v>35.77</v>
      </c>
      <c r="AS64" s="132" t="n">
        <f aca="false">IF(OR($C64="",$B$2="",$D$2=0),0,IF(AS$3&lt;0,0,N(INDEX('CURVA PREVISION'!$A$1:$KZ$3000,$C64,11+3*MIN(AS$3,$D$2-1)))))</f>
        <v>35.77</v>
      </c>
      <c r="AT64" s="132" t="n">
        <f aca="false">IF(OR($C64="",$B$2="",$D$2=0),0,IF(AT$3&lt;0,0,N(INDEX('CURVA PREVISION'!$A$1:$KZ$3000,$C64,11+3*MIN(AT$3,$D$2-1)))))</f>
        <v>35.77</v>
      </c>
      <c r="AU64" s="132" t="n">
        <f aca="false">IF(OR($C64="",$B$2="",$D$2=0),0,IF(AU$3&lt;0,0,N(INDEX('CURVA PREVISION'!$A$1:$KZ$3000,$C64,11+3*MIN(AU$3,$D$2-1)))))</f>
        <v>35.77</v>
      </c>
      <c r="AV64" s="132" t="n">
        <f aca="false">IF(OR($C64="",$B$2="",$D$2=0),0,IF(AV$3&lt;0,0,N(INDEX('CURVA PREVISION'!$A$1:$KZ$3000,$C64,11+3*MIN(AV$3,$D$2-1)))))</f>
        <v>35.77</v>
      </c>
      <c r="AW64" s="132" t="n">
        <f aca="false">IF(OR($C64="",$B$2="",$D$2=0),0,IF(AW$3&lt;0,0,N(INDEX('CURVA PREVISION'!$A$1:$KZ$3000,$C64,11+3*MIN(AW$3,$D$2-1)))))</f>
        <v>35.77</v>
      </c>
      <c r="AX64" s="132" t="n">
        <f aca="false">IF(OR($C64="",$B$2="",$D$2=0),0,IF(AX$3&lt;0,0,N(INDEX('CURVA PREVISION'!$A$1:$KZ$3000,$C64,11+3*MIN(AX$3,$D$2-1)))))</f>
        <v>35.77</v>
      </c>
      <c r="AY64" s="132" t="n">
        <f aca="false">IF(OR($C64="",$B$2="",$D$2=0),0,IF(AY$3&lt;0,0,N(INDEX('CURVA PREVISION'!$A$1:$KZ$3000,$C64,11+3*MIN(AY$3,$D$2-1)))))</f>
        <v>35.77</v>
      </c>
      <c r="AZ64" s="132" t="n">
        <f aca="false">IF(OR($C64="",$B$2="",$D$2=0),0,IF(AZ$3&lt;0,0,N(INDEX('CURVA PREVISION'!$A$1:$KZ$3000,$C64,11+3*MIN(AZ$3,$D$2-1)))))</f>
        <v>35.77</v>
      </c>
      <c r="BA64" s="132" t="n">
        <f aca="false">IF(OR($C64="",$B$2="",$D$2=0),0,IF(BA$3&lt;0,0,N(INDEX('CURVA PREVISION'!$A$1:$KZ$3000,$C64,11+3*MIN(BA$3,$D$2-1)))))</f>
        <v>35.77</v>
      </c>
      <c r="BB64" s="132" t="n">
        <f aca="false">IF(OR($C64="",$B$2="",$D$2=0),0,IF(BB$3&lt;0,0,N(INDEX('CURVA PREVISION'!$A$1:$KZ$3000,$C64,11+3*MIN(BB$3,$D$2-1)))))</f>
        <v>35.77</v>
      </c>
      <c r="BC64" s="132" t="n">
        <f aca="false">IF(OR($C64="",$B$2="",$D$2=0),0,IF(BC$3&lt;0,0,N(INDEX('CURVA PREVISION'!$A$1:$KZ$3000,$C64,11+3*MIN(BC$3,$D$2-1)))))</f>
        <v>35.77</v>
      </c>
      <c r="BD64" s="132" t="n">
        <f aca="false">IF(OR($C64="",$B$2="",$D$2=0),0,IF(BD$3&lt;0,0,N(INDEX('CURVA PREVISION'!$A$1:$KZ$3000,$C64,11+3*MIN(BD$3,$D$2-1)))))</f>
        <v>35.77</v>
      </c>
      <c r="BE64" s="132" t="n">
        <f aca="false">IF(OR($C64="",$B$2="",$D$2=0),0,IF(BE$3&lt;0,0,N(INDEX('CURVA PREVISION'!$A$1:$KZ$3000,$C64,11+3*MIN(BE$3,$D$2-1)))))</f>
        <v>35.77</v>
      </c>
      <c r="BF64" s="132" t="n">
        <f aca="false">IF(OR($C64="",$B$2="",$D$2=0),0,IF(BF$3&lt;0,0,N(INDEX('CURVA PREVISION'!$A$1:$KZ$3000,$C64,11+3*MIN(BF$3,$D$2-1)))))</f>
        <v>35.77</v>
      </c>
      <c r="BG64" s="132" t="n">
        <f aca="false">IF(OR($C64="",$B$2="",$D$2=0),0,IF(BG$3&lt;0,0,N(INDEX('CURVA PREVISION'!$A$1:$KZ$3000,$C64,11+3*MIN(BG$3,$D$2-1)))))</f>
        <v>35.77</v>
      </c>
      <c r="BH64" s="132" t="n">
        <f aca="false">IF(OR($C64="",$B$2="",$D$2=0),0,IF(BH$3&lt;0,0,N(INDEX('CURVA PREVISION'!$A$1:$KZ$3000,$C64,11+3*MIN(BH$3,$D$2-1)))))</f>
        <v>35.77</v>
      </c>
      <c r="BI64" s="132" t="n">
        <f aca="false">IF(OR($C64="",$B$2="",$D$2=0),0,IF(BI$3&lt;0,0,N(INDEX('CURVA PREVISION'!$A$1:$KZ$3000,$C64,11+3*MIN(BI$3,$D$2-1)))))</f>
        <v>35.77</v>
      </c>
      <c r="BJ64" s="132" t="n">
        <f aca="false">IF(OR($C64="",$B$2="",$D$2=0),0,IF(BJ$3&lt;0,0,N(INDEX('CURVA PREVISION'!$A$1:$KZ$3000,$C64,11+3*MIN(BJ$3,$D$2-1)))))</f>
        <v>35.77</v>
      </c>
      <c r="BK64" s="132" t="n">
        <f aca="false">IF(OR($C64="",$B$2="",$D$2=0),0,IF(BK$3&lt;0,0,N(INDEX('CURVA PREVISION'!$A$1:$KZ$3000,$C64,11+3*MIN(BK$3,$D$2-1)))))</f>
        <v>35.77</v>
      </c>
      <c r="BL64" s="132" t="n">
        <f aca="false">IF(OR($C64="",$B$2="",$D$2=0),0,IF(BL$3&lt;0,0,N(INDEX('CURVA PREVISION'!$A$1:$KZ$3000,$C64,11+3*MIN(BL$3,$D$2-1)))))</f>
        <v>35.77</v>
      </c>
      <c r="BM64" s="132" t="n">
        <f aca="false">IF(OR($C64="",$B$2="",$D$2=0),0,IF(BM$3&lt;0,0,N(INDEX('CURVA PREVISION'!$A$1:$KZ$3000,$C64,11+3*MIN(BM$3,$D$2-1)))))</f>
        <v>35.77</v>
      </c>
      <c r="BN64" s="132" t="n">
        <f aca="false">IF(OR($C64="",$B$2="",$D$2=0),0,IF(BN$3&lt;0,0,N(INDEX('CURVA PREVISION'!$A$1:$KZ$3000,$C64,11+3*MIN(BN$3,$D$2-1)))))</f>
        <v>35.77</v>
      </c>
      <c r="BO64" s="132" t="n">
        <f aca="false">IF(OR($C64="",$B$2="",$D$2=0),0,IF(BO$3&lt;0,0,N(INDEX('CURVA PREVISION'!$A$1:$KZ$3000,$C64,11+3*MIN(BO$3,$D$2-1)))))</f>
        <v>35.77</v>
      </c>
      <c r="BP64" s="132" t="n">
        <f aca="false">IF(OR($C64="",$B$2="",$D$2=0),0,IF(BP$3&lt;0,0,N(INDEX('CURVA PREVISION'!$A$1:$KZ$3000,$C64,11+3*MIN(BP$3,$D$2-1)))))</f>
        <v>35.77</v>
      </c>
      <c r="BQ64" s="132" t="n">
        <f aca="false">IF(OR($C64="",$B$2="",$D$2=0),0,IF(BQ$3&lt;0,0,N(INDEX('CURVA PREVISION'!$A$1:$KZ$3000,$C64,11+3*MIN(BQ$3,$D$2-1)))))</f>
        <v>35.77</v>
      </c>
      <c r="BR64" s="132" t="n">
        <f aca="false">IF(OR($C64="",$B$2="",$D$2=0),0,IF(BR$3&lt;0,0,N(INDEX('CURVA PREVISION'!$A$1:$KZ$3000,$C64,11+3*MIN(BR$3,$D$2-1)))))</f>
        <v>35.77</v>
      </c>
      <c r="BS64" s="132" t="n">
        <f aca="false">IF(OR($C64="",$B$2="",$D$2=0),0,IF(BS$3&lt;0,0,N(INDEX('CURVA PREVISION'!$A$1:$KZ$3000,$C64,11+3*MIN(BS$3,$D$2-1)))))</f>
        <v>35.77</v>
      </c>
      <c r="BT64" s="132" t="n">
        <f aca="false">IF(OR($C64="",$B$2="",$D$2=0),0,IF(BT$3&lt;0,0,N(INDEX('CURVA PREVISION'!$A$1:$KZ$3000,$C64,11+3*MIN(BT$3,$D$2-1)))))</f>
        <v>35.77</v>
      </c>
      <c r="BU64" s="132" t="n">
        <f aca="false">IF(OR($C64="",$B$2="",$D$2=0),0,IF(BU$3&lt;0,0,N(INDEX('CURVA PREVISION'!$A$1:$KZ$3000,$C64,11+3*MIN(BU$3,$D$2-1)))))</f>
        <v>35.77</v>
      </c>
      <c r="BV64" s="132" t="n">
        <f aca="false">IF(OR($C64="",$B$2="",$D$2=0),0,IF(BV$3&lt;0,0,N(INDEX('CURVA PREVISION'!$A$1:$KZ$3000,$C64,11+3*MIN(BV$3,$D$2-1)))))</f>
        <v>35.77</v>
      </c>
      <c r="BW64" s="132" t="n">
        <f aca="false">IF(OR($C64="",$B$2="",$D$2=0),0,IF(BW$3&lt;0,0,N(INDEX('CURVA PREVISION'!$A$1:$KZ$3000,$C64,11+3*MIN(BW$3,$D$2-1)))))</f>
        <v>35.77</v>
      </c>
    </row>
    <row r="65" customFormat="false" ht="15" hidden="false" customHeight="false" outlineLevel="0" collapsed="false">
      <c r="A65" s="57" t="str">
        <f aca="false">IF('VALOR POR PL'!Q29="",'VALOR POR PL'!C29,'VALOR POR PL'!Q29)</f>
        <v>20</v>
      </c>
      <c r="B65" s="47" t="str">
        <f aca="false">B23</f>
        <v>IMPERMEABILIZAÇÃO</v>
      </c>
      <c r="C65" s="64" t="n">
        <f aca="false">IFERROR(MATCH(A65,'CURVA PREVISION'!$B$1:$B$3000,0),"")</f>
        <v>413</v>
      </c>
      <c r="D65" s="132" t="n">
        <f aca="false">IF(OR($C65="",$B$2="",$D$2=0),0,IF(D$3&lt;0,0,N(INDEX('CURVA PREVISION'!$A$1:$KZ$3000,$C65,11+3*MIN(D$3,$D$2-1)))))</f>
        <v>0</v>
      </c>
      <c r="E65" s="132" t="n">
        <f aca="false">IF(OR($C65="",$B$2="",$D$2=0),0,IF(E$3&lt;0,0,N(INDEX('CURVA PREVISION'!$A$1:$KZ$3000,$C65,11+3*MIN(E$3,$D$2-1)))))</f>
        <v>0</v>
      </c>
      <c r="F65" s="132" t="n">
        <f aca="false">IF(OR($C65="",$B$2="",$D$2=0),0,IF(F$3&lt;0,0,N(INDEX('CURVA PREVISION'!$A$1:$KZ$3000,$C65,11+3*MIN(F$3,$D$2-1)))))</f>
        <v>0</v>
      </c>
      <c r="G65" s="132" t="n">
        <f aca="false">IF(OR($C65="",$B$2="",$D$2=0),0,IF(G$3&lt;0,0,N(INDEX('CURVA PREVISION'!$A$1:$KZ$3000,$C65,11+3*MIN(G$3,$D$2-1)))))</f>
        <v>0</v>
      </c>
      <c r="H65" s="132" t="n">
        <f aca="false">IF(OR($C65="",$B$2="",$D$2=0),0,IF(H$3&lt;0,0,N(INDEX('CURVA PREVISION'!$A$1:$KZ$3000,$C65,11+3*MIN(H$3,$D$2-1)))))</f>
        <v>0</v>
      </c>
      <c r="I65" s="132" t="n">
        <f aca="false">IF(OR($C65="",$B$2="",$D$2=0),0,IF(I$3&lt;0,0,N(INDEX('CURVA PREVISION'!$A$1:$KZ$3000,$C65,11+3*MIN(I$3,$D$2-1)))))</f>
        <v>0</v>
      </c>
      <c r="J65" s="132" t="n">
        <f aca="false">IF(OR($C65="",$B$2="",$D$2=0),0,IF(J$3&lt;0,0,N(INDEX('CURVA PREVISION'!$A$1:$KZ$3000,$C65,11+3*MIN(J$3,$D$2-1)))))</f>
        <v>0</v>
      </c>
      <c r="K65" s="132" t="n">
        <f aca="false">IF(OR($C65="",$B$2="",$D$2=0),0,IF(K$3&lt;0,0,N(INDEX('CURVA PREVISION'!$A$1:$KZ$3000,$C65,11+3*MIN(K$3,$D$2-1)))))</f>
        <v>0</v>
      </c>
      <c r="L65" s="132" t="n">
        <f aca="false">IF(OR($C65="",$B$2="",$D$2=0),0,IF(L$3&lt;0,0,N(INDEX('CURVA PREVISION'!$A$1:$KZ$3000,$C65,11+3*MIN(L$3,$D$2-1)))))</f>
        <v>0</v>
      </c>
      <c r="M65" s="132" t="n">
        <f aca="false">IF(OR($C65="",$B$2="",$D$2=0),0,IF(M$3&lt;0,0,N(INDEX('CURVA PREVISION'!$A$1:$KZ$3000,$C65,11+3*MIN(M$3,$D$2-1)))))</f>
        <v>0</v>
      </c>
      <c r="N65" s="132" t="n">
        <f aca="false">IF(OR($C65="",$B$2="",$D$2=0),0,IF(N$3&lt;0,0,N(INDEX('CURVA PREVISION'!$A$1:$KZ$3000,$C65,11+3*MIN(N$3,$D$2-1)))))</f>
        <v>0</v>
      </c>
      <c r="O65" s="132" t="n">
        <f aca="false">IF(OR($C65="",$B$2="",$D$2=0),0,IF(O$3&lt;0,0,N(INDEX('CURVA PREVISION'!$A$1:$KZ$3000,$C65,11+3*MIN(O$3,$D$2-1)))))</f>
        <v>0</v>
      </c>
      <c r="P65" s="132" t="n">
        <f aca="false">IF(OR($C65="",$B$2="",$D$2=0),0,IF(P$3&lt;0,0,N(INDEX('CURVA PREVISION'!$A$1:$KZ$3000,$C65,11+3*MIN(P$3,$D$2-1)))))</f>
        <v>0</v>
      </c>
      <c r="Q65" s="132" t="n">
        <f aca="false">IF(OR($C65="",$B$2="",$D$2=0),0,IF(Q$3&lt;0,0,N(INDEX('CURVA PREVISION'!$A$1:$KZ$3000,$C65,11+3*MIN(Q$3,$D$2-1)))))</f>
        <v>0</v>
      </c>
      <c r="R65" s="132" t="n">
        <f aca="false">IF(OR($C65="",$B$2="",$D$2=0),0,IF(R$3&lt;0,0,N(INDEX('CURVA PREVISION'!$A$1:$KZ$3000,$C65,11+3*MIN(R$3,$D$2-1)))))</f>
        <v>0</v>
      </c>
      <c r="S65" s="132" t="n">
        <f aca="false">IF(OR($C65="",$B$2="",$D$2=0),0,IF(S$3&lt;0,0,N(INDEX('CURVA PREVISION'!$A$1:$KZ$3000,$C65,11+3*MIN(S$3,$D$2-1)))))</f>
        <v>0</v>
      </c>
      <c r="T65" s="132" t="n">
        <f aca="false">IF(OR($C65="",$B$2="",$D$2=0),0,IF(T$3&lt;0,0,N(INDEX('CURVA PREVISION'!$A$1:$KZ$3000,$C65,11+3*MIN(T$3,$D$2-1)))))</f>
        <v>0</v>
      </c>
      <c r="U65" s="132" t="n">
        <f aca="false">IF(OR($C65="",$B$2="",$D$2=0),0,IF(U$3&lt;0,0,N(INDEX('CURVA PREVISION'!$A$1:$KZ$3000,$C65,11+3*MIN(U$3,$D$2-1)))))</f>
        <v>0</v>
      </c>
      <c r="V65" s="132" t="n">
        <f aca="false">IF(OR($C65="",$B$2="",$D$2=0),0,IF(V$3&lt;0,0,N(INDEX('CURVA PREVISION'!$A$1:$KZ$3000,$C65,11+3*MIN(V$3,$D$2-1)))))</f>
        <v>0</v>
      </c>
      <c r="W65" s="132" t="n">
        <f aca="false">IF(OR($C65="",$B$2="",$D$2=0),0,IF(W$3&lt;0,0,N(INDEX('CURVA PREVISION'!$A$1:$KZ$3000,$C65,11+3*MIN(W$3,$D$2-1)))))</f>
        <v>0</v>
      </c>
      <c r="X65" s="132" t="n">
        <f aca="false">IF(OR($C65="",$B$2="",$D$2=0),0,IF(X$3&lt;0,0,N(INDEX('CURVA PREVISION'!$A$1:$KZ$3000,$C65,11+3*MIN(X$3,$D$2-1)))))</f>
        <v>0</v>
      </c>
      <c r="Y65" s="132" t="n">
        <f aca="false">IF(OR($C65="",$B$2="",$D$2=0),0,IF(Y$3&lt;0,0,N(INDEX('CURVA PREVISION'!$A$1:$KZ$3000,$C65,11+3*MIN(Y$3,$D$2-1)))))</f>
        <v>0</v>
      </c>
      <c r="Z65" s="132" t="n">
        <f aca="false">IF(OR($C65="",$B$2="",$D$2=0),0,IF(Z$3&lt;0,0,N(INDEX('CURVA PREVISION'!$A$1:$KZ$3000,$C65,11+3*MIN(Z$3,$D$2-1)))))</f>
        <v>0</v>
      </c>
      <c r="AA65" s="132" t="n">
        <f aca="false">IF(OR($C65="",$B$2="",$D$2=0),0,IF(AA$3&lt;0,0,N(INDEX('CURVA PREVISION'!$A$1:$KZ$3000,$C65,11+3*MIN(AA$3,$D$2-1)))))</f>
        <v>0</v>
      </c>
      <c r="AB65" s="132" t="n">
        <f aca="false">IF(OR($C65="",$B$2="",$D$2=0),0,IF(AB$3&lt;0,0,N(INDEX('CURVA PREVISION'!$A$1:$KZ$3000,$C65,11+3*MIN(AB$3,$D$2-1)))))</f>
        <v>0</v>
      </c>
      <c r="AC65" s="132" t="n">
        <f aca="false">IF(OR($C65="",$B$2="",$D$2=0),0,IF(AC$3&lt;0,0,N(INDEX('CURVA PREVISION'!$A$1:$KZ$3000,$C65,11+3*MIN(AC$3,$D$2-1)))))</f>
        <v>0</v>
      </c>
      <c r="AD65" s="132" t="n">
        <f aca="false">IF(OR($C65="",$B$2="",$D$2=0),0,IF(AD$3&lt;0,0,N(INDEX('CURVA PREVISION'!$A$1:$KZ$3000,$C65,11+3*MIN(AD$3,$D$2-1)))))</f>
        <v>0</v>
      </c>
      <c r="AE65" s="132" t="n">
        <f aca="false">IF(OR($C65="",$B$2="",$D$2=0),0,IF(AE$3&lt;0,0,N(INDEX('CURVA PREVISION'!$A$1:$KZ$3000,$C65,11+3*MIN(AE$3,$D$2-1)))))</f>
        <v>0</v>
      </c>
      <c r="AF65" s="132" t="n">
        <f aca="false">IF(OR($C65="",$B$2="",$D$2=0),0,IF(AF$3&lt;0,0,N(INDEX('CURVA PREVISION'!$A$1:$KZ$3000,$C65,11+3*MIN(AF$3,$D$2-1)))))</f>
        <v>0</v>
      </c>
      <c r="AG65" s="132" t="n">
        <f aca="false">IF(OR($C65="",$B$2="",$D$2=0),0,IF(AG$3&lt;0,0,N(INDEX('CURVA PREVISION'!$A$1:$KZ$3000,$C65,11+3*MIN(AG$3,$D$2-1)))))</f>
        <v>0</v>
      </c>
      <c r="AH65" s="132" t="n">
        <f aca="false">IF(OR($C65="",$B$2="",$D$2=0),0,IF(AH$3&lt;0,0,N(INDEX('CURVA PREVISION'!$A$1:$KZ$3000,$C65,11+3*MIN(AH$3,$D$2-1)))))</f>
        <v>0</v>
      </c>
      <c r="AI65" s="132" t="n">
        <f aca="false">IF(OR($C65="",$B$2="",$D$2=0),0,IF(AI$3&lt;0,0,N(INDEX('CURVA PREVISION'!$A$1:$KZ$3000,$C65,11+3*MIN(AI$3,$D$2-1)))))</f>
        <v>0</v>
      </c>
      <c r="AJ65" s="132" t="n">
        <f aca="false">IF(OR($C65="",$B$2="",$D$2=0),0,IF(AJ$3&lt;0,0,N(INDEX('CURVA PREVISION'!$A$1:$KZ$3000,$C65,11+3*MIN(AJ$3,$D$2-1)))))</f>
        <v>0</v>
      </c>
      <c r="AK65" s="132" t="n">
        <f aca="false">IF(OR($C65="",$B$2="",$D$2=0),0,IF(AK$3&lt;0,0,N(INDEX('CURVA PREVISION'!$A$1:$KZ$3000,$C65,11+3*MIN(AK$3,$D$2-1)))))</f>
        <v>0</v>
      </c>
      <c r="AL65" s="132" t="n">
        <f aca="false">IF(OR($C65="",$B$2="",$D$2=0),0,IF(AL$3&lt;0,0,N(INDEX('CURVA PREVISION'!$A$1:$KZ$3000,$C65,11+3*MIN(AL$3,$D$2-1)))))</f>
        <v>0</v>
      </c>
      <c r="AM65" s="132" t="n">
        <f aca="false">IF(OR($C65="",$B$2="",$D$2=0),0,IF(AM$3&lt;0,0,N(INDEX('CURVA PREVISION'!$A$1:$KZ$3000,$C65,11+3*MIN(AM$3,$D$2-1)))))</f>
        <v>0</v>
      </c>
      <c r="AN65" s="132" t="n">
        <f aca="false">IF(OR($C65="",$B$2="",$D$2=0),0,IF(AN$3&lt;0,0,N(INDEX('CURVA PREVISION'!$A$1:$KZ$3000,$C65,11+3*MIN(AN$3,$D$2-1)))))</f>
        <v>0</v>
      </c>
      <c r="AO65" s="132" t="n">
        <f aca="false">IF(OR($C65="",$B$2="",$D$2=0),0,IF(AO$3&lt;0,0,N(INDEX('CURVA PREVISION'!$A$1:$KZ$3000,$C65,11+3*MIN(AO$3,$D$2-1)))))</f>
        <v>0</v>
      </c>
      <c r="AP65" s="132" t="n">
        <f aca="false">IF(OR($C65="",$B$2="",$D$2=0),0,IF(AP$3&lt;0,0,N(INDEX('CURVA PREVISION'!$A$1:$KZ$3000,$C65,11+3*MIN(AP$3,$D$2-1)))))</f>
        <v>0</v>
      </c>
      <c r="AQ65" s="132" t="n">
        <f aca="false">IF(OR($C65="",$B$2="",$D$2=0),0,IF(AQ$3&lt;0,0,N(INDEX('CURVA PREVISION'!$A$1:$KZ$3000,$C65,11+3*MIN(AQ$3,$D$2-1)))))</f>
        <v>0</v>
      </c>
      <c r="AR65" s="132" t="n">
        <f aca="false">IF(OR($C65="",$B$2="",$D$2=0),0,IF(AR$3&lt;0,0,N(INDEX('CURVA PREVISION'!$A$1:$KZ$3000,$C65,11+3*MIN(AR$3,$D$2-1)))))</f>
        <v>0</v>
      </c>
      <c r="AS65" s="132" t="n">
        <f aca="false">IF(OR($C65="",$B$2="",$D$2=0),0,IF(AS$3&lt;0,0,N(INDEX('CURVA PREVISION'!$A$1:$KZ$3000,$C65,11+3*MIN(AS$3,$D$2-1)))))</f>
        <v>0</v>
      </c>
      <c r="AT65" s="132" t="n">
        <f aca="false">IF(OR($C65="",$B$2="",$D$2=0),0,IF(AT$3&lt;0,0,N(INDEX('CURVA PREVISION'!$A$1:$KZ$3000,$C65,11+3*MIN(AT$3,$D$2-1)))))</f>
        <v>0</v>
      </c>
      <c r="AU65" s="132" t="n">
        <f aca="false">IF(OR($C65="",$B$2="",$D$2=0),0,IF(AU$3&lt;0,0,N(INDEX('CURVA PREVISION'!$A$1:$KZ$3000,$C65,11+3*MIN(AU$3,$D$2-1)))))</f>
        <v>0</v>
      </c>
      <c r="AV65" s="132" t="n">
        <f aca="false">IF(OR($C65="",$B$2="",$D$2=0),0,IF(AV$3&lt;0,0,N(INDEX('CURVA PREVISION'!$A$1:$KZ$3000,$C65,11+3*MIN(AV$3,$D$2-1)))))</f>
        <v>0</v>
      </c>
      <c r="AW65" s="132" t="n">
        <f aca="false">IF(OR($C65="",$B$2="",$D$2=0),0,IF(AW$3&lt;0,0,N(INDEX('CURVA PREVISION'!$A$1:$KZ$3000,$C65,11+3*MIN(AW$3,$D$2-1)))))</f>
        <v>0</v>
      </c>
      <c r="AX65" s="132" t="n">
        <f aca="false">IF(OR($C65="",$B$2="",$D$2=0),0,IF(AX$3&lt;0,0,N(INDEX('CURVA PREVISION'!$A$1:$KZ$3000,$C65,11+3*MIN(AX$3,$D$2-1)))))</f>
        <v>0</v>
      </c>
      <c r="AY65" s="132" t="n">
        <f aca="false">IF(OR($C65="",$B$2="",$D$2=0),0,IF(AY$3&lt;0,0,N(INDEX('CURVA PREVISION'!$A$1:$KZ$3000,$C65,11+3*MIN(AY$3,$D$2-1)))))</f>
        <v>0</v>
      </c>
      <c r="AZ65" s="132" t="n">
        <f aca="false">IF(OR($C65="",$B$2="",$D$2=0),0,IF(AZ$3&lt;0,0,N(INDEX('CURVA PREVISION'!$A$1:$KZ$3000,$C65,11+3*MIN(AZ$3,$D$2-1)))))</f>
        <v>0</v>
      </c>
      <c r="BA65" s="132" t="n">
        <f aca="false">IF(OR($C65="",$B$2="",$D$2=0),0,IF(BA$3&lt;0,0,N(INDEX('CURVA PREVISION'!$A$1:$KZ$3000,$C65,11+3*MIN(BA$3,$D$2-1)))))</f>
        <v>0</v>
      </c>
      <c r="BB65" s="132" t="n">
        <f aca="false">IF(OR($C65="",$B$2="",$D$2=0),0,IF(BB$3&lt;0,0,N(INDEX('CURVA PREVISION'!$A$1:$KZ$3000,$C65,11+3*MIN(BB$3,$D$2-1)))))</f>
        <v>0</v>
      </c>
      <c r="BC65" s="132" t="n">
        <f aca="false">IF(OR($C65="",$B$2="",$D$2=0),0,IF(BC$3&lt;0,0,N(INDEX('CURVA PREVISION'!$A$1:$KZ$3000,$C65,11+3*MIN(BC$3,$D$2-1)))))</f>
        <v>0</v>
      </c>
      <c r="BD65" s="132" t="n">
        <f aca="false">IF(OR($C65="",$B$2="",$D$2=0),0,IF(BD$3&lt;0,0,N(INDEX('CURVA PREVISION'!$A$1:$KZ$3000,$C65,11+3*MIN(BD$3,$D$2-1)))))</f>
        <v>0</v>
      </c>
      <c r="BE65" s="132" t="n">
        <f aca="false">IF(OR($C65="",$B$2="",$D$2=0),0,IF(BE$3&lt;0,0,N(INDEX('CURVA PREVISION'!$A$1:$KZ$3000,$C65,11+3*MIN(BE$3,$D$2-1)))))</f>
        <v>0</v>
      </c>
      <c r="BF65" s="132" t="n">
        <f aca="false">IF(OR($C65="",$B$2="",$D$2=0),0,IF(BF$3&lt;0,0,N(INDEX('CURVA PREVISION'!$A$1:$KZ$3000,$C65,11+3*MIN(BF$3,$D$2-1)))))</f>
        <v>0</v>
      </c>
      <c r="BG65" s="132" t="n">
        <f aca="false">IF(OR($C65="",$B$2="",$D$2=0),0,IF(BG$3&lt;0,0,N(INDEX('CURVA PREVISION'!$A$1:$KZ$3000,$C65,11+3*MIN(BG$3,$D$2-1)))))</f>
        <v>0</v>
      </c>
      <c r="BH65" s="132" t="n">
        <f aca="false">IF(OR($C65="",$B$2="",$D$2=0),0,IF(BH$3&lt;0,0,N(INDEX('CURVA PREVISION'!$A$1:$KZ$3000,$C65,11+3*MIN(BH$3,$D$2-1)))))</f>
        <v>0</v>
      </c>
      <c r="BI65" s="132" t="n">
        <f aca="false">IF(OR($C65="",$B$2="",$D$2=0),0,IF(BI$3&lt;0,0,N(INDEX('CURVA PREVISION'!$A$1:$KZ$3000,$C65,11+3*MIN(BI$3,$D$2-1)))))</f>
        <v>0</v>
      </c>
      <c r="BJ65" s="132" t="n">
        <f aca="false">IF(OR($C65="",$B$2="",$D$2=0),0,IF(BJ$3&lt;0,0,N(INDEX('CURVA PREVISION'!$A$1:$KZ$3000,$C65,11+3*MIN(BJ$3,$D$2-1)))))</f>
        <v>0</v>
      </c>
      <c r="BK65" s="132" t="n">
        <f aca="false">IF(OR($C65="",$B$2="",$D$2=0),0,IF(BK$3&lt;0,0,N(INDEX('CURVA PREVISION'!$A$1:$KZ$3000,$C65,11+3*MIN(BK$3,$D$2-1)))))</f>
        <v>0</v>
      </c>
      <c r="BL65" s="132" t="n">
        <f aca="false">IF(OR($C65="",$B$2="",$D$2=0),0,IF(BL$3&lt;0,0,N(INDEX('CURVA PREVISION'!$A$1:$KZ$3000,$C65,11+3*MIN(BL$3,$D$2-1)))))</f>
        <v>0</v>
      </c>
      <c r="BM65" s="132" t="n">
        <f aca="false">IF(OR($C65="",$B$2="",$D$2=0),0,IF(BM$3&lt;0,0,N(INDEX('CURVA PREVISION'!$A$1:$KZ$3000,$C65,11+3*MIN(BM$3,$D$2-1)))))</f>
        <v>0</v>
      </c>
      <c r="BN65" s="132" t="n">
        <f aca="false">IF(OR($C65="",$B$2="",$D$2=0),0,IF(BN$3&lt;0,0,N(INDEX('CURVA PREVISION'!$A$1:$KZ$3000,$C65,11+3*MIN(BN$3,$D$2-1)))))</f>
        <v>0</v>
      </c>
      <c r="BO65" s="132" t="n">
        <f aca="false">IF(OR($C65="",$B$2="",$D$2=0),0,IF(BO$3&lt;0,0,N(INDEX('CURVA PREVISION'!$A$1:$KZ$3000,$C65,11+3*MIN(BO$3,$D$2-1)))))</f>
        <v>0</v>
      </c>
      <c r="BP65" s="132" t="n">
        <f aca="false">IF(OR($C65="",$B$2="",$D$2=0),0,IF(BP$3&lt;0,0,N(INDEX('CURVA PREVISION'!$A$1:$KZ$3000,$C65,11+3*MIN(BP$3,$D$2-1)))))</f>
        <v>0</v>
      </c>
      <c r="BQ65" s="132" t="n">
        <f aca="false">IF(OR($C65="",$B$2="",$D$2=0),0,IF(BQ$3&lt;0,0,N(INDEX('CURVA PREVISION'!$A$1:$KZ$3000,$C65,11+3*MIN(BQ$3,$D$2-1)))))</f>
        <v>0</v>
      </c>
      <c r="BR65" s="132" t="n">
        <f aca="false">IF(OR($C65="",$B$2="",$D$2=0),0,IF(BR$3&lt;0,0,N(INDEX('CURVA PREVISION'!$A$1:$KZ$3000,$C65,11+3*MIN(BR$3,$D$2-1)))))</f>
        <v>0</v>
      </c>
      <c r="BS65" s="132" t="n">
        <f aca="false">IF(OR($C65="",$B$2="",$D$2=0),0,IF(BS$3&lt;0,0,N(INDEX('CURVA PREVISION'!$A$1:$KZ$3000,$C65,11+3*MIN(BS$3,$D$2-1)))))</f>
        <v>0</v>
      </c>
      <c r="BT65" s="132" t="n">
        <f aca="false">IF(OR($C65="",$B$2="",$D$2=0),0,IF(BT$3&lt;0,0,N(INDEX('CURVA PREVISION'!$A$1:$KZ$3000,$C65,11+3*MIN(BT$3,$D$2-1)))))</f>
        <v>0</v>
      </c>
      <c r="BU65" s="132" t="n">
        <f aca="false">IF(OR($C65="",$B$2="",$D$2=0),0,IF(BU$3&lt;0,0,N(INDEX('CURVA PREVISION'!$A$1:$KZ$3000,$C65,11+3*MIN(BU$3,$D$2-1)))))</f>
        <v>0</v>
      </c>
      <c r="BV65" s="132" t="n">
        <f aca="false">IF(OR($C65="",$B$2="",$D$2=0),0,IF(BV$3&lt;0,0,N(INDEX('CURVA PREVISION'!$A$1:$KZ$3000,$C65,11+3*MIN(BV$3,$D$2-1)))))</f>
        <v>0</v>
      </c>
      <c r="BW65" s="132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21</v>
      </c>
      <c r="B66" s="47" t="str">
        <f aca="false">B24</f>
        <v>INSTALAÇÕES ELÉTRICAS</v>
      </c>
      <c r="C66" s="64" t="n">
        <f aca="false">IFERROR(MATCH(A66,'CURVA PREVISION'!$B$1:$B$3000,0),"")</f>
        <v>494</v>
      </c>
      <c r="D66" s="132" t="n">
        <f aca="false">IF(OR($C66="",$B$2="",$D$2=0),0,IF(D$3&lt;0,0,N(INDEX('CURVA PREVISION'!$A$1:$KZ$3000,$C66,11+3*MIN(D$3,$D$2-1)))))</f>
        <v>0</v>
      </c>
      <c r="E66" s="132" t="n">
        <f aca="false">IF(OR($C66="",$B$2="",$D$2=0),0,IF(E$3&lt;0,0,N(INDEX('CURVA PREVISION'!$A$1:$KZ$3000,$C66,11+3*MIN(E$3,$D$2-1)))))</f>
        <v>0</v>
      </c>
      <c r="F66" s="132" t="n">
        <f aca="false">IF(OR($C66="",$B$2="",$D$2=0),0,IF(F$3&lt;0,0,N(INDEX('CURVA PREVISION'!$A$1:$KZ$3000,$C66,11+3*MIN(F$3,$D$2-1)))))</f>
        <v>0</v>
      </c>
      <c r="G66" s="132" t="n">
        <f aca="false">IF(OR($C66="",$B$2="",$D$2=0),0,IF(G$3&lt;0,0,N(INDEX('CURVA PREVISION'!$A$1:$KZ$3000,$C66,11+3*MIN(G$3,$D$2-1)))))</f>
        <v>0</v>
      </c>
      <c r="H66" s="132" t="n">
        <f aca="false">IF(OR($C66="",$B$2="",$D$2=0),0,IF(H$3&lt;0,0,N(INDEX('CURVA PREVISION'!$A$1:$KZ$3000,$C66,11+3*MIN(H$3,$D$2-1)))))</f>
        <v>0</v>
      </c>
      <c r="I66" s="132" t="n">
        <f aca="false">IF(OR($C66="",$B$2="",$D$2=0),0,IF(I$3&lt;0,0,N(INDEX('CURVA PREVISION'!$A$1:$KZ$3000,$C66,11+3*MIN(I$3,$D$2-1)))))</f>
        <v>0</v>
      </c>
      <c r="J66" s="132" t="n">
        <f aca="false">IF(OR($C66="",$B$2="",$D$2=0),0,IF(J$3&lt;0,0,N(INDEX('CURVA PREVISION'!$A$1:$KZ$3000,$C66,11+3*MIN(J$3,$D$2-1)))))</f>
        <v>0</v>
      </c>
      <c r="K66" s="132" t="n">
        <f aca="false">IF(OR($C66="",$B$2="",$D$2=0),0,IF(K$3&lt;0,0,N(INDEX('CURVA PREVISION'!$A$1:$KZ$3000,$C66,11+3*MIN(K$3,$D$2-1)))))</f>
        <v>0</v>
      </c>
      <c r="L66" s="132" t="n">
        <f aca="false">IF(OR($C66="",$B$2="",$D$2=0),0,IF(L$3&lt;0,0,N(INDEX('CURVA PREVISION'!$A$1:$KZ$3000,$C66,11+3*MIN(L$3,$D$2-1)))))</f>
        <v>0</v>
      </c>
      <c r="M66" s="132" t="n">
        <f aca="false">IF(OR($C66="",$B$2="",$D$2=0),0,IF(M$3&lt;0,0,N(INDEX('CURVA PREVISION'!$A$1:$KZ$3000,$C66,11+3*MIN(M$3,$D$2-1)))))</f>
        <v>0</v>
      </c>
      <c r="N66" s="132" t="n">
        <f aca="false">IF(OR($C66="",$B$2="",$D$2=0),0,IF(N$3&lt;0,0,N(INDEX('CURVA PREVISION'!$A$1:$KZ$3000,$C66,11+3*MIN(N$3,$D$2-1)))))</f>
        <v>0</v>
      </c>
      <c r="O66" s="132" t="n">
        <f aca="false">IF(OR($C66="",$B$2="",$D$2=0),0,IF(O$3&lt;0,0,N(INDEX('CURVA PREVISION'!$A$1:$KZ$3000,$C66,11+3*MIN(O$3,$D$2-1)))))</f>
        <v>0</v>
      </c>
      <c r="P66" s="132" t="n">
        <f aca="false">IF(OR($C66="",$B$2="",$D$2=0),0,IF(P$3&lt;0,0,N(INDEX('CURVA PREVISION'!$A$1:$KZ$3000,$C66,11+3*MIN(P$3,$D$2-1)))))</f>
        <v>0</v>
      </c>
      <c r="Q66" s="132" t="n">
        <f aca="false">IF(OR($C66="",$B$2="",$D$2=0),0,IF(Q$3&lt;0,0,N(INDEX('CURVA PREVISION'!$A$1:$KZ$3000,$C66,11+3*MIN(Q$3,$D$2-1)))))</f>
        <v>0</v>
      </c>
      <c r="R66" s="132" t="n">
        <f aca="false">IF(OR($C66="",$B$2="",$D$2=0),0,IF(R$3&lt;0,0,N(INDEX('CURVA PREVISION'!$A$1:$KZ$3000,$C66,11+3*MIN(R$3,$D$2-1)))))</f>
        <v>3.94</v>
      </c>
      <c r="S66" s="132" t="n">
        <f aca="false">IF(OR($C66="",$B$2="",$D$2=0),0,IF(S$3&lt;0,0,N(INDEX('CURVA PREVISION'!$A$1:$KZ$3000,$C66,11+3*MIN(S$3,$D$2-1)))))</f>
        <v>4.39</v>
      </c>
      <c r="T66" s="132" t="n">
        <f aca="false">IF(OR($C66="",$B$2="",$D$2=0),0,IF(T$3&lt;0,0,N(INDEX('CURVA PREVISION'!$A$1:$KZ$3000,$C66,11+3*MIN(T$3,$D$2-1)))))</f>
        <v>4.72</v>
      </c>
      <c r="U66" s="132" t="n">
        <f aca="false">IF(OR($C66="",$B$2="",$D$2=0),0,IF(U$3&lt;0,0,N(INDEX('CURVA PREVISION'!$A$1:$KZ$3000,$C66,11+3*MIN(U$3,$D$2-1)))))</f>
        <v>7.46</v>
      </c>
      <c r="V66" s="132" t="n">
        <f aca="false">IF(OR($C66="",$B$2="",$D$2=0),0,IF(V$3&lt;0,0,N(INDEX('CURVA PREVISION'!$A$1:$KZ$3000,$C66,11+3*MIN(V$3,$D$2-1)))))</f>
        <v>7.7</v>
      </c>
      <c r="W66" s="132" t="n">
        <f aca="false">IF(OR($C66="",$B$2="",$D$2=0),0,IF(W$3&lt;0,0,N(INDEX('CURVA PREVISION'!$A$1:$KZ$3000,$C66,11+3*MIN(W$3,$D$2-1)))))</f>
        <v>7.7</v>
      </c>
      <c r="X66" s="132" t="n">
        <f aca="false">IF(OR($C66="",$B$2="",$D$2=0),0,IF(X$3&lt;0,0,N(INDEX('CURVA PREVISION'!$A$1:$KZ$3000,$C66,11+3*MIN(X$3,$D$2-1)))))</f>
        <v>7.98</v>
      </c>
      <c r="Y66" s="132" t="n">
        <f aca="false">IF(OR($C66="",$B$2="",$D$2=0),0,IF(Y$3&lt;0,0,N(INDEX('CURVA PREVISION'!$A$1:$KZ$3000,$C66,11+3*MIN(Y$3,$D$2-1)))))</f>
        <v>9.19</v>
      </c>
      <c r="Z66" s="132" t="n">
        <f aca="false">IF(OR($C66="",$B$2="",$D$2=0),0,IF(Z$3&lt;0,0,N(INDEX('CURVA PREVISION'!$A$1:$KZ$3000,$C66,11+3*MIN(Z$3,$D$2-1)))))</f>
        <v>9.19</v>
      </c>
      <c r="AA66" s="132" t="n">
        <f aca="false">IF(OR($C66="",$B$2="",$D$2=0),0,IF(AA$3&lt;0,0,N(INDEX('CURVA PREVISION'!$A$1:$KZ$3000,$C66,11+3*MIN(AA$3,$D$2-1)))))</f>
        <v>9.19</v>
      </c>
      <c r="AB66" s="132" t="n">
        <f aca="false">IF(OR($C66="",$B$2="",$D$2=0),0,IF(AB$3&lt;0,0,N(INDEX('CURVA PREVISION'!$A$1:$KZ$3000,$C66,11+3*MIN(AB$3,$D$2-1)))))</f>
        <v>9.19</v>
      </c>
      <c r="AC66" s="132" t="n">
        <f aca="false">IF(OR($C66="",$B$2="",$D$2=0),0,IF(AC$3&lt;0,0,N(INDEX('CURVA PREVISION'!$A$1:$KZ$3000,$C66,11+3*MIN(AC$3,$D$2-1)))))</f>
        <v>9.19</v>
      </c>
      <c r="AD66" s="132" t="n">
        <f aca="false">IF(OR($C66="",$B$2="",$D$2=0),0,IF(AD$3&lt;0,0,N(INDEX('CURVA PREVISION'!$A$1:$KZ$3000,$C66,11+3*MIN(AD$3,$D$2-1)))))</f>
        <v>9.19</v>
      </c>
      <c r="AE66" s="132" t="n">
        <f aca="false">IF(OR($C66="",$B$2="",$D$2=0),0,IF(AE$3&lt;0,0,N(INDEX('CURVA PREVISION'!$A$1:$KZ$3000,$C66,11+3*MIN(AE$3,$D$2-1)))))</f>
        <v>9.19</v>
      </c>
      <c r="AF66" s="132" t="n">
        <f aca="false">IF(OR($C66="",$B$2="",$D$2=0),0,IF(AF$3&lt;0,0,N(INDEX('CURVA PREVISION'!$A$1:$KZ$3000,$C66,11+3*MIN(AF$3,$D$2-1)))))</f>
        <v>9.19</v>
      </c>
      <c r="AG66" s="132" t="n">
        <f aca="false">IF(OR($C66="",$B$2="",$D$2=0),0,IF(AG$3&lt;0,0,N(INDEX('CURVA PREVISION'!$A$1:$KZ$3000,$C66,11+3*MIN(AG$3,$D$2-1)))))</f>
        <v>9.19</v>
      </c>
      <c r="AH66" s="132" t="n">
        <f aca="false">IF(OR($C66="",$B$2="",$D$2=0),0,IF(AH$3&lt;0,0,N(INDEX('CURVA PREVISION'!$A$1:$KZ$3000,$C66,11+3*MIN(AH$3,$D$2-1)))))</f>
        <v>9.19</v>
      </c>
      <c r="AI66" s="132" t="n">
        <f aca="false">IF(OR($C66="",$B$2="",$D$2=0),0,IF(AI$3&lt;0,0,N(INDEX('CURVA PREVISION'!$A$1:$KZ$3000,$C66,11+3*MIN(AI$3,$D$2-1)))))</f>
        <v>9.19</v>
      </c>
      <c r="AJ66" s="132" t="n">
        <f aca="false">IF(OR($C66="",$B$2="",$D$2=0),0,IF(AJ$3&lt;0,0,N(INDEX('CURVA PREVISION'!$A$1:$KZ$3000,$C66,11+3*MIN(AJ$3,$D$2-1)))))</f>
        <v>9.19</v>
      </c>
      <c r="AK66" s="132" t="n">
        <f aca="false">IF(OR($C66="",$B$2="",$D$2=0),0,IF(AK$3&lt;0,0,N(INDEX('CURVA PREVISION'!$A$1:$KZ$3000,$C66,11+3*MIN(AK$3,$D$2-1)))))</f>
        <v>9.19</v>
      </c>
      <c r="AL66" s="132" t="n">
        <f aca="false">IF(OR($C66="",$B$2="",$D$2=0),0,IF(AL$3&lt;0,0,N(INDEX('CURVA PREVISION'!$A$1:$KZ$3000,$C66,11+3*MIN(AL$3,$D$2-1)))))</f>
        <v>9.19</v>
      </c>
      <c r="AM66" s="132" t="n">
        <f aca="false">IF(OR($C66="",$B$2="",$D$2=0),0,IF(AM$3&lt;0,0,N(INDEX('CURVA PREVISION'!$A$1:$KZ$3000,$C66,11+3*MIN(AM$3,$D$2-1)))))</f>
        <v>9.19</v>
      </c>
      <c r="AN66" s="132" t="n">
        <f aca="false">IF(OR($C66="",$B$2="",$D$2=0),0,IF(AN$3&lt;0,0,N(INDEX('CURVA PREVISION'!$A$1:$KZ$3000,$C66,11+3*MIN(AN$3,$D$2-1)))))</f>
        <v>9.19</v>
      </c>
      <c r="AO66" s="132" t="n">
        <f aca="false">IF(OR($C66="",$B$2="",$D$2=0),0,IF(AO$3&lt;0,0,N(INDEX('CURVA PREVISION'!$A$1:$KZ$3000,$C66,11+3*MIN(AO$3,$D$2-1)))))</f>
        <v>9.19</v>
      </c>
      <c r="AP66" s="132" t="n">
        <f aca="false">IF(OR($C66="",$B$2="",$D$2=0),0,IF(AP$3&lt;0,0,N(INDEX('CURVA PREVISION'!$A$1:$KZ$3000,$C66,11+3*MIN(AP$3,$D$2-1)))))</f>
        <v>9.19</v>
      </c>
      <c r="AQ66" s="132" t="n">
        <f aca="false">IF(OR($C66="",$B$2="",$D$2=0),0,IF(AQ$3&lt;0,0,N(INDEX('CURVA PREVISION'!$A$1:$KZ$3000,$C66,11+3*MIN(AQ$3,$D$2-1)))))</f>
        <v>9.19</v>
      </c>
      <c r="AR66" s="132" t="n">
        <f aca="false">IF(OR($C66="",$B$2="",$D$2=0),0,IF(AR$3&lt;0,0,N(INDEX('CURVA PREVISION'!$A$1:$KZ$3000,$C66,11+3*MIN(AR$3,$D$2-1)))))</f>
        <v>9.19</v>
      </c>
      <c r="AS66" s="132" t="n">
        <f aca="false">IF(OR($C66="",$B$2="",$D$2=0),0,IF(AS$3&lt;0,0,N(INDEX('CURVA PREVISION'!$A$1:$KZ$3000,$C66,11+3*MIN(AS$3,$D$2-1)))))</f>
        <v>9.19</v>
      </c>
      <c r="AT66" s="132" t="n">
        <f aca="false">IF(OR($C66="",$B$2="",$D$2=0),0,IF(AT$3&lt;0,0,N(INDEX('CURVA PREVISION'!$A$1:$KZ$3000,$C66,11+3*MIN(AT$3,$D$2-1)))))</f>
        <v>9.19</v>
      </c>
      <c r="AU66" s="132" t="n">
        <f aca="false">IF(OR($C66="",$B$2="",$D$2=0),0,IF(AU$3&lt;0,0,N(INDEX('CURVA PREVISION'!$A$1:$KZ$3000,$C66,11+3*MIN(AU$3,$D$2-1)))))</f>
        <v>9.19</v>
      </c>
      <c r="AV66" s="132" t="n">
        <f aca="false">IF(OR($C66="",$B$2="",$D$2=0),0,IF(AV$3&lt;0,0,N(INDEX('CURVA PREVISION'!$A$1:$KZ$3000,$C66,11+3*MIN(AV$3,$D$2-1)))))</f>
        <v>9.19</v>
      </c>
      <c r="AW66" s="132" t="n">
        <f aca="false">IF(OR($C66="",$B$2="",$D$2=0),0,IF(AW$3&lt;0,0,N(INDEX('CURVA PREVISION'!$A$1:$KZ$3000,$C66,11+3*MIN(AW$3,$D$2-1)))))</f>
        <v>9.19</v>
      </c>
      <c r="AX66" s="132" t="n">
        <f aca="false">IF(OR($C66="",$B$2="",$D$2=0),0,IF(AX$3&lt;0,0,N(INDEX('CURVA PREVISION'!$A$1:$KZ$3000,$C66,11+3*MIN(AX$3,$D$2-1)))))</f>
        <v>9.19</v>
      </c>
      <c r="AY66" s="132" t="n">
        <f aca="false">IF(OR($C66="",$B$2="",$D$2=0),0,IF(AY$3&lt;0,0,N(INDEX('CURVA PREVISION'!$A$1:$KZ$3000,$C66,11+3*MIN(AY$3,$D$2-1)))))</f>
        <v>9.19</v>
      </c>
      <c r="AZ66" s="132" t="n">
        <f aca="false">IF(OR($C66="",$B$2="",$D$2=0),0,IF(AZ$3&lt;0,0,N(INDEX('CURVA PREVISION'!$A$1:$KZ$3000,$C66,11+3*MIN(AZ$3,$D$2-1)))))</f>
        <v>9.19</v>
      </c>
      <c r="BA66" s="132" t="n">
        <f aca="false">IF(OR($C66="",$B$2="",$D$2=0),0,IF(BA$3&lt;0,0,N(INDEX('CURVA PREVISION'!$A$1:$KZ$3000,$C66,11+3*MIN(BA$3,$D$2-1)))))</f>
        <v>9.19</v>
      </c>
      <c r="BB66" s="132" t="n">
        <f aca="false">IF(OR($C66="",$B$2="",$D$2=0),0,IF(BB$3&lt;0,0,N(INDEX('CURVA PREVISION'!$A$1:$KZ$3000,$C66,11+3*MIN(BB$3,$D$2-1)))))</f>
        <v>9.19</v>
      </c>
      <c r="BC66" s="132" t="n">
        <f aca="false">IF(OR($C66="",$B$2="",$D$2=0),0,IF(BC$3&lt;0,0,N(INDEX('CURVA PREVISION'!$A$1:$KZ$3000,$C66,11+3*MIN(BC$3,$D$2-1)))))</f>
        <v>9.19</v>
      </c>
      <c r="BD66" s="132" t="n">
        <f aca="false">IF(OR($C66="",$B$2="",$D$2=0),0,IF(BD$3&lt;0,0,N(INDEX('CURVA PREVISION'!$A$1:$KZ$3000,$C66,11+3*MIN(BD$3,$D$2-1)))))</f>
        <v>9.19</v>
      </c>
      <c r="BE66" s="132" t="n">
        <f aca="false">IF(OR($C66="",$B$2="",$D$2=0),0,IF(BE$3&lt;0,0,N(INDEX('CURVA PREVISION'!$A$1:$KZ$3000,$C66,11+3*MIN(BE$3,$D$2-1)))))</f>
        <v>9.19</v>
      </c>
      <c r="BF66" s="132" t="n">
        <f aca="false">IF(OR($C66="",$B$2="",$D$2=0),0,IF(BF$3&lt;0,0,N(INDEX('CURVA PREVISION'!$A$1:$KZ$3000,$C66,11+3*MIN(BF$3,$D$2-1)))))</f>
        <v>9.19</v>
      </c>
      <c r="BG66" s="132" t="n">
        <f aca="false">IF(OR($C66="",$B$2="",$D$2=0),0,IF(BG$3&lt;0,0,N(INDEX('CURVA PREVISION'!$A$1:$KZ$3000,$C66,11+3*MIN(BG$3,$D$2-1)))))</f>
        <v>9.19</v>
      </c>
      <c r="BH66" s="132" t="n">
        <f aca="false">IF(OR($C66="",$B$2="",$D$2=0),0,IF(BH$3&lt;0,0,N(INDEX('CURVA PREVISION'!$A$1:$KZ$3000,$C66,11+3*MIN(BH$3,$D$2-1)))))</f>
        <v>9.19</v>
      </c>
      <c r="BI66" s="132" t="n">
        <f aca="false">IF(OR($C66="",$B$2="",$D$2=0),0,IF(BI$3&lt;0,0,N(INDEX('CURVA PREVISION'!$A$1:$KZ$3000,$C66,11+3*MIN(BI$3,$D$2-1)))))</f>
        <v>9.19</v>
      </c>
      <c r="BJ66" s="132" t="n">
        <f aca="false">IF(OR($C66="",$B$2="",$D$2=0),0,IF(BJ$3&lt;0,0,N(INDEX('CURVA PREVISION'!$A$1:$KZ$3000,$C66,11+3*MIN(BJ$3,$D$2-1)))))</f>
        <v>9.19</v>
      </c>
      <c r="BK66" s="132" t="n">
        <f aca="false">IF(OR($C66="",$B$2="",$D$2=0),0,IF(BK$3&lt;0,0,N(INDEX('CURVA PREVISION'!$A$1:$KZ$3000,$C66,11+3*MIN(BK$3,$D$2-1)))))</f>
        <v>9.19</v>
      </c>
      <c r="BL66" s="132" t="n">
        <f aca="false">IF(OR($C66="",$B$2="",$D$2=0),0,IF(BL$3&lt;0,0,N(INDEX('CURVA PREVISION'!$A$1:$KZ$3000,$C66,11+3*MIN(BL$3,$D$2-1)))))</f>
        <v>9.19</v>
      </c>
      <c r="BM66" s="132" t="n">
        <f aca="false">IF(OR($C66="",$B$2="",$D$2=0),0,IF(BM$3&lt;0,0,N(INDEX('CURVA PREVISION'!$A$1:$KZ$3000,$C66,11+3*MIN(BM$3,$D$2-1)))))</f>
        <v>9.19</v>
      </c>
      <c r="BN66" s="132" t="n">
        <f aca="false">IF(OR($C66="",$B$2="",$D$2=0),0,IF(BN$3&lt;0,0,N(INDEX('CURVA PREVISION'!$A$1:$KZ$3000,$C66,11+3*MIN(BN$3,$D$2-1)))))</f>
        <v>9.19</v>
      </c>
      <c r="BO66" s="132" t="n">
        <f aca="false">IF(OR($C66="",$B$2="",$D$2=0),0,IF(BO$3&lt;0,0,N(INDEX('CURVA PREVISION'!$A$1:$KZ$3000,$C66,11+3*MIN(BO$3,$D$2-1)))))</f>
        <v>9.19</v>
      </c>
      <c r="BP66" s="132" t="n">
        <f aca="false">IF(OR($C66="",$B$2="",$D$2=0),0,IF(BP$3&lt;0,0,N(INDEX('CURVA PREVISION'!$A$1:$KZ$3000,$C66,11+3*MIN(BP$3,$D$2-1)))))</f>
        <v>9.19</v>
      </c>
      <c r="BQ66" s="132" t="n">
        <f aca="false">IF(OR($C66="",$B$2="",$D$2=0),0,IF(BQ$3&lt;0,0,N(INDEX('CURVA PREVISION'!$A$1:$KZ$3000,$C66,11+3*MIN(BQ$3,$D$2-1)))))</f>
        <v>9.19</v>
      </c>
      <c r="BR66" s="132" t="n">
        <f aca="false">IF(OR($C66="",$B$2="",$D$2=0),0,IF(BR$3&lt;0,0,N(INDEX('CURVA PREVISION'!$A$1:$KZ$3000,$C66,11+3*MIN(BR$3,$D$2-1)))))</f>
        <v>9.19</v>
      </c>
      <c r="BS66" s="132" t="n">
        <f aca="false">IF(OR($C66="",$B$2="",$D$2=0),0,IF(BS$3&lt;0,0,N(INDEX('CURVA PREVISION'!$A$1:$KZ$3000,$C66,11+3*MIN(BS$3,$D$2-1)))))</f>
        <v>9.19</v>
      </c>
      <c r="BT66" s="132" t="n">
        <f aca="false">IF(OR($C66="",$B$2="",$D$2=0),0,IF(BT$3&lt;0,0,N(INDEX('CURVA PREVISION'!$A$1:$KZ$3000,$C66,11+3*MIN(BT$3,$D$2-1)))))</f>
        <v>9.19</v>
      </c>
      <c r="BU66" s="132" t="n">
        <f aca="false">IF(OR($C66="",$B$2="",$D$2=0),0,IF(BU$3&lt;0,0,N(INDEX('CURVA PREVISION'!$A$1:$KZ$3000,$C66,11+3*MIN(BU$3,$D$2-1)))))</f>
        <v>9.19</v>
      </c>
      <c r="BV66" s="132" t="n">
        <f aca="false">IF(OR($C66="",$B$2="",$D$2=0),0,IF(BV$3&lt;0,0,N(INDEX('CURVA PREVISION'!$A$1:$KZ$3000,$C66,11+3*MIN(BV$3,$D$2-1)))))</f>
        <v>9.19</v>
      </c>
      <c r="BW66" s="132" t="n">
        <f aca="false">IF(OR($C66="",$B$2="",$D$2=0),0,IF(BW$3&lt;0,0,N(INDEX('CURVA PREVISION'!$A$1:$KZ$3000,$C66,11+3*MIN(BW$3,$D$2-1)))))</f>
        <v>9.19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22</v>
      </c>
      <c r="B67" s="47" t="str">
        <f aca="false">B25</f>
        <v>INSTALAÇÕES HIDROSANITÁRIAS</v>
      </c>
      <c r="C67" s="64" t="n">
        <f aca="false">IFERROR(MATCH(A67,'CURVA PREVISION'!$B$1:$B$3000,0),"")</f>
        <v>513</v>
      </c>
      <c r="D67" s="132" t="n">
        <f aca="false">IF(OR($C67="",$B$2="",$D$2=0),0,IF(D$3&lt;0,0,N(INDEX('CURVA PREVISION'!$A$1:$KZ$3000,$C67,11+3*MIN(D$3,$D$2-1)))))</f>
        <v>0</v>
      </c>
      <c r="E67" s="132" t="n">
        <f aca="false">IF(OR($C67="",$B$2="",$D$2=0),0,IF(E$3&lt;0,0,N(INDEX('CURVA PREVISION'!$A$1:$KZ$3000,$C67,11+3*MIN(E$3,$D$2-1)))))</f>
        <v>0</v>
      </c>
      <c r="F67" s="132" t="n">
        <f aca="false">IF(OR($C67="",$B$2="",$D$2=0),0,IF(F$3&lt;0,0,N(INDEX('CURVA PREVISION'!$A$1:$KZ$3000,$C67,11+3*MIN(F$3,$D$2-1)))))</f>
        <v>0</v>
      </c>
      <c r="G67" s="132" t="n">
        <f aca="false">IF(OR($C67="",$B$2="",$D$2=0),0,IF(G$3&lt;0,0,N(INDEX('CURVA PREVISION'!$A$1:$KZ$3000,$C67,11+3*MIN(G$3,$D$2-1)))))</f>
        <v>0</v>
      </c>
      <c r="H67" s="132" t="n">
        <f aca="false">IF(OR($C67="",$B$2="",$D$2=0),0,IF(H$3&lt;0,0,N(INDEX('CURVA PREVISION'!$A$1:$KZ$3000,$C67,11+3*MIN(H$3,$D$2-1)))))</f>
        <v>0</v>
      </c>
      <c r="I67" s="132" t="n">
        <f aca="false">IF(OR($C67="",$B$2="",$D$2=0),0,IF(I$3&lt;0,0,N(INDEX('CURVA PREVISION'!$A$1:$KZ$3000,$C67,11+3*MIN(I$3,$D$2-1)))))</f>
        <v>0</v>
      </c>
      <c r="J67" s="132" t="n">
        <f aca="false">IF(OR($C67="",$B$2="",$D$2=0),0,IF(J$3&lt;0,0,N(INDEX('CURVA PREVISION'!$A$1:$KZ$3000,$C67,11+3*MIN(J$3,$D$2-1)))))</f>
        <v>0</v>
      </c>
      <c r="K67" s="132" t="n">
        <f aca="false">IF(OR($C67="",$B$2="",$D$2=0),0,IF(K$3&lt;0,0,N(INDEX('CURVA PREVISION'!$A$1:$KZ$3000,$C67,11+3*MIN(K$3,$D$2-1)))))</f>
        <v>0</v>
      </c>
      <c r="L67" s="132" t="n">
        <f aca="false">IF(OR($C67="",$B$2="",$D$2=0),0,IF(L$3&lt;0,0,N(INDEX('CURVA PREVISION'!$A$1:$KZ$3000,$C67,11+3*MIN(L$3,$D$2-1)))))</f>
        <v>0</v>
      </c>
      <c r="M67" s="132" t="n">
        <f aca="false">IF(OR($C67="",$B$2="",$D$2=0),0,IF(M$3&lt;0,0,N(INDEX('CURVA PREVISION'!$A$1:$KZ$3000,$C67,11+3*MIN(M$3,$D$2-1)))))</f>
        <v>0</v>
      </c>
      <c r="N67" s="132" t="n">
        <f aca="false">IF(OR($C67="",$B$2="",$D$2=0),0,IF(N$3&lt;0,0,N(INDEX('CURVA PREVISION'!$A$1:$KZ$3000,$C67,11+3*MIN(N$3,$D$2-1)))))</f>
        <v>0</v>
      </c>
      <c r="O67" s="132" t="n">
        <f aca="false">IF(OR($C67="",$B$2="",$D$2=0),0,IF(O$3&lt;0,0,N(INDEX('CURVA PREVISION'!$A$1:$KZ$3000,$C67,11+3*MIN(O$3,$D$2-1)))))</f>
        <v>0</v>
      </c>
      <c r="P67" s="132" t="n">
        <f aca="false">IF(OR($C67="",$B$2="",$D$2=0),0,IF(P$3&lt;0,0,N(INDEX('CURVA PREVISION'!$A$1:$KZ$3000,$C67,11+3*MIN(P$3,$D$2-1)))))</f>
        <v>0</v>
      </c>
      <c r="Q67" s="132" t="n">
        <f aca="false">IF(OR($C67="",$B$2="",$D$2=0),0,IF(Q$3&lt;0,0,N(INDEX('CURVA PREVISION'!$A$1:$KZ$3000,$C67,11+3*MIN(Q$3,$D$2-1)))))</f>
        <v>0</v>
      </c>
      <c r="R67" s="132" t="n">
        <f aca="false">IF(OR($C67="",$B$2="",$D$2=0),0,IF(R$3&lt;0,0,N(INDEX('CURVA PREVISION'!$A$1:$KZ$3000,$C67,11+3*MIN(R$3,$D$2-1)))))</f>
        <v>0</v>
      </c>
      <c r="S67" s="132" t="n">
        <f aca="false">IF(OR($C67="",$B$2="",$D$2=0),0,IF(S$3&lt;0,0,N(INDEX('CURVA PREVISION'!$A$1:$KZ$3000,$C67,11+3*MIN(S$3,$D$2-1)))))</f>
        <v>0</v>
      </c>
      <c r="T67" s="132" t="n">
        <f aca="false">IF(OR($C67="",$B$2="",$D$2=0),0,IF(T$3&lt;0,0,N(INDEX('CURVA PREVISION'!$A$1:$KZ$3000,$C67,11+3*MIN(T$3,$D$2-1)))))</f>
        <v>0</v>
      </c>
      <c r="U67" s="132" t="n">
        <f aca="false">IF(OR($C67="",$B$2="",$D$2=0),0,IF(U$3&lt;0,0,N(INDEX('CURVA PREVISION'!$A$1:$KZ$3000,$C67,11+3*MIN(U$3,$D$2-1)))))</f>
        <v>0</v>
      </c>
      <c r="V67" s="132" t="n">
        <f aca="false">IF(OR($C67="",$B$2="",$D$2=0),0,IF(V$3&lt;0,0,N(INDEX('CURVA PREVISION'!$A$1:$KZ$3000,$C67,11+3*MIN(V$3,$D$2-1)))))</f>
        <v>0</v>
      </c>
      <c r="W67" s="132" t="n">
        <f aca="false">IF(OR($C67="",$B$2="",$D$2=0),0,IF(W$3&lt;0,0,N(INDEX('CURVA PREVISION'!$A$1:$KZ$3000,$C67,11+3*MIN(W$3,$D$2-1)))))</f>
        <v>0</v>
      </c>
      <c r="X67" s="132" t="n">
        <f aca="false">IF(OR($C67="",$B$2="",$D$2=0),0,IF(X$3&lt;0,0,N(INDEX('CURVA PREVISION'!$A$1:$KZ$3000,$C67,11+3*MIN(X$3,$D$2-1)))))</f>
        <v>0</v>
      </c>
      <c r="Y67" s="132" t="n">
        <f aca="false">IF(OR($C67="",$B$2="",$D$2=0),0,IF(Y$3&lt;0,0,N(INDEX('CURVA PREVISION'!$A$1:$KZ$3000,$C67,11+3*MIN(Y$3,$D$2-1)))))</f>
        <v>0</v>
      </c>
      <c r="Z67" s="132" t="n">
        <f aca="false">IF(OR($C67="",$B$2="",$D$2=0),0,IF(Z$3&lt;0,0,N(INDEX('CURVA PREVISION'!$A$1:$KZ$3000,$C67,11+3*MIN(Z$3,$D$2-1)))))</f>
        <v>0</v>
      </c>
      <c r="AA67" s="132" t="n">
        <f aca="false">IF(OR($C67="",$B$2="",$D$2=0),0,IF(AA$3&lt;0,0,N(INDEX('CURVA PREVISION'!$A$1:$KZ$3000,$C67,11+3*MIN(AA$3,$D$2-1)))))</f>
        <v>0</v>
      </c>
      <c r="AB67" s="132" t="n">
        <f aca="false">IF(OR($C67="",$B$2="",$D$2=0),0,IF(AB$3&lt;0,0,N(INDEX('CURVA PREVISION'!$A$1:$KZ$3000,$C67,11+3*MIN(AB$3,$D$2-1)))))</f>
        <v>0</v>
      </c>
      <c r="AC67" s="132" t="n">
        <f aca="false">IF(OR($C67="",$B$2="",$D$2=0),0,IF(AC$3&lt;0,0,N(INDEX('CURVA PREVISION'!$A$1:$KZ$3000,$C67,11+3*MIN(AC$3,$D$2-1)))))</f>
        <v>0</v>
      </c>
      <c r="AD67" s="132" t="n">
        <f aca="false">IF(OR($C67="",$B$2="",$D$2=0),0,IF(AD$3&lt;0,0,N(INDEX('CURVA PREVISION'!$A$1:$KZ$3000,$C67,11+3*MIN(AD$3,$D$2-1)))))</f>
        <v>0</v>
      </c>
      <c r="AE67" s="132" t="n">
        <f aca="false">IF(OR($C67="",$B$2="",$D$2=0),0,IF(AE$3&lt;0,0,N(INDEX('CURVA PREVISION'!$A$1:$KZ$3000,$C67,11+3*MIN(AE$3,$D$2-1)))))</f>
        <v>0</v>
      </c>
      <c r="AF67" s="132" t="n">
        <f aca="false">IF(OR($C67="",$B$2="",$D$2=0),0,IF(AF$3&lt;0,0,N(INDEX('CURVA PREVISION'!$A$1:$KZ$3000,$C67,11+3*MIN(AF$3,$D$2-1)))))</f>
        <v>0</v>
      </c>
      <c r="AG67" s="132" t="n">
        <f aca="false">IF(OR($C67="",$B$2="",$D$2=0),0,IF(AG$3&lt;0,0,N(INDEX('CURVA PREVISION'!$A$1:$KZ$3000,$C67,11+3*MIN(AG$3,$D$2-1)))))</f>
        <v>0</v>
      </c>
      <c r="AH67" s="132" t="n">
        <f aca="false">IF(OR($C67="",$B$2="",$D$2=0),0,IF(AH$3&lt;0,0,N(INDEX('CURVA PREVISION'!$A$1:$KZ$3000,$C67,11+3*MIN(AH$3,$D$2-1)))))</f>
        <v>0</v>
      </c>
      <c r="AI67" s="132" t="n">
        <f aca="false">IF(OR($C67="",$B$2="",$D$2=0),0,IF(AI$3&lt;0,0,N(INDEX('CURVA PREVISION'!$A$1:$KZ$3000,$C67,11+3*MIN(AI$3,$D$2-1)))))</f>
        <v>0</v>
      </c>
      <c r="AJ67" s="132" t="n">
        <f aca="false">IF(OR($C67="",$B$2="",$D$2=0),0,IF(AJ$3&lt;0,0,N(INDEX('CURVA PREVISION'!$A$1:$KZ$3000,$C67,11+3*MIN(AJ$3,$D$2-1)))))</f>
        <v>0</v>
      </c>
      <c r="AK67" s="132" t="n">
        <f aca="false">IF(OR($C67="",$B$2="",$D$2=0),0,IF(AK$3&lt;0,0,N(INDEX('CURVA PREVISION'!$A$1:$KZ$3000,$C67,11+3*MIN(AK$3,$D$2-1)))))</f>
        <v>0</v>
      </c>
      <c r="AL67" s="132" t="n">
        <f aca="false">IF(OR($C67="",$B$2="",$D$2=0),0,IF(AL$3&lt;0,0,N(INDEX('CURVA PREVISION'!$A$1:$KZ$3000,$C67,11+3*MIN(AL$3,$D$2-1)))))</f>
        <v>0</v>
      </c>
      <c r="AM67" s="132" t="n">
        <f aca="false">IF(OR($C67="",$B$2="",$D$2=0),0,IF(AM$3&lt;0,0,N(INDEX('CURVA PREVISION'!$A$1:$KZ$3000,$C67,11+3*MIN(AM$3,$D$2-1)))))</f>
        <v>0</v>
      </c>
      <c r="AN67" s="132" t="n">
        <f aca="false">IF(OR($C67="",$B$2="",$D$2=0),0,IF(AN$3&lt;0,0,N(INDEX('CURVA PREVISION'!$A$1:$KZ$3000,$C67,11+3*MIN(AN$3,$D$2-1)))))</f>
        <v>0</v>
      </c>
      <c r="AO67" s="132" t="n">
        <f aca="false">IF(OR($C67="",$B$2="",$D$2=0),0,IF(AO$3&lt;0,0,N(INDEX('CURVA PREVISION'!$A$1:$KZ$3000,$C67,11+3*MIN(AO$3,$D$2-1)))))</f>
        <v>0</v>
      </c>
      <c r="AP67" s="132" t="n">
        <f aca="false">IF(OR($C67="",$B$2="",$D$2=0),0,IF(AP$3&lt;0,0,N(INDEX('CURVA PREVISION'!$A$1:$KZ$3000,$C67,11+3*MIN(AP$3,$D$2-1)))))</f>
        <v>0</v>
      </c>
      <c r="AQ67" s="132" t="n">
        <f aca="false">IF(OR($C67="",$B$2="",$D$2=0),0,IF(AQ$3&lt;0,0,N(INDEX('CURVA PREVISION'!$A$1:$KZ$3000,$C67,11+3*MIN(AQ$3,$D$2-1)))))</f>
        <v>0</v>
      </c>
      <c r="AR67" s="132" t="n">
        <f aca="false">IF(OR($C67="",$B$2="",$D$2=0),0,IF(AR$3&lt;0,0,N(INDEX('CURVA PREVISION'!$A$1:$KZ$3000,$C67,11+3*MIN(AR$3,$D$2-1)))))</f>
        <v>0</v>
      </c>
      <c r="AS67" s="132" t="n">
        <f aca="false">IF(OR($C67="",$B$2="",$D$2=0),0,IF(AS$3&lt;0,0,N(INDEX('CURVA PREVISION'!$A$1:$KZ$3000,$C67,11+3*MIN(AS$3,$D$2-1)))))</f>
        <v>0</v>
      </c>
      <c r="AT67" s="132" t="n">
        <f aca="false">IF(OR($C67="",$B$2="",$D$2=0),0,IF(AT$3&lt;0,0,N(INDEX('CURVA PREVISION'!$A$1:$KZ$3000,$C67,11+3*MIN(AT$3,$D$2-1)))))</f>
        <v>0</v>
      </c>
      <c r="AU67" s="132" t="n">
        <f aca="false">IF(OR($C67="",$B$2="",$D$2=0),0,IF(AU$3&lt;0,0,N(INDEX('CURVA PREVISION'!$A$1:$KZ$3000,$C67,11+3*MIN(AU$3,$D$2-1)))))</f>
        <v>0</v>
      </c>
      <c r="AV67" s="132" t="n">
        <f aca="false">IF(OR($C67="",$B$2="",$D$2=0),0,IF(AV$3&lt;0,0,N(INDEX('CURVA PREVISION'!$A$1:$KZ$3000,$C67,11+3*MIN(AV$3,$D$2-1)))))</f>
        <v>0</v>
      </c>
      <c r="AW67" s="132" t="n">
        <f aca="false">IF(OR($C67="",$B$2="",$D$2=0),0,IF(AW$3&lt;0,0,N(INDEX('CURVA PREVISION'!$A$1:$KZ$3000,$C67,11+3*MIN(AW$3,$D$2-1)))))</f>
        <v>0</v>
      </c>
      <c r="AX67" s="132" t="n">
        <f aca="false">IF(OR($C67="",$B$2="",$D$2=0),0,IF(AX$3&lt;0,0,N(INDEX('CURVA PREVISION'!$A$1:$KZ$3000,$C67,11+3*MIN(AX$3,$D$2-1)))))</f>
        <v>0</v>
      </c>
      <c r="AY67" s="132" t="n">
        <f aca="false">IF(OR($C67="",$B$2="",$D$2=0),0,IF(AY$3&lt;0,0,N(INDEX('CURVA PREVISION'!$A$1:$KZ$3000,$C67,11+3*MIN(AY$3,$D$2-1)))))</f>
        <v>0</v>
      </c>
      <c r="AZ67" s="132" t="n">
        <f aca="false">IF(OR($C67="",$B$2="",$D$2=0),0,IF(AZ$3&lt;0,0,N(INDEX('CURVA PREVISION'!$A$1:$KZ$3000,$C67,11+3*MIN(AZ$3,$D$2-1)))))</f>
        <v>0</v>
      </c>
      <c r="BA67" s="132" t="n">
        <f aca="false">IF(OR($C67="",$B$2="",$D$2=0),0,IF(BA$3&lt;0,0,N(INDEX('CURVA PREVISION'!$A$1:$KZ$3000,$C67,11+3*MIN(BA$3,$D$2-1)))))</f>
        <v>0</v>
      </c>
      <c r="BB67" s="132" t="n">
        <f aca="false">IF(OR($C67="",$B$2="",$D$2=0),0,IF(BB$3&lt;0,0,N(INDEX('CURVA PREVISION'!$A$1:$KZ$3000,$C67,11+3*MIN(BB$3,$D$2-1)))))</f>
        <v>0</v>
      </c>
      <c r="BC67" s="132" t="n">
        <f aca="false">IF(OR($C67="",$B$2="",$D$2=0),0,IF(BC$3&lt;0,0,N(INDEX('CURVA PREVISION'!$A$1:$KZ$3000,$C67,11+3*MIN(BC$3,$D$2-1)))))</f>
        <v>0</v>
      </c>
      <c r="BD67" s="132" t="n">
        <f aca="false">IF(OR($C67="",$B$2="",$D$2=0),0,IF(BD$3&lt;0,0,N(INDEX('CURVA PREVISION'!$A$1:$KZ$3000,$C67,11+3*MIN(BD$3,$D$2-1)))))</f>
        <v>0</v>
      </c>
      <c r="BE67" s="132" t="n">
        <f aca="false">IF(OR($C67="",$B$2="",$D$2=0),0,IF(BE$3&lt;0,0,N(INDEX('CURVA PREVISION'!$A$1:$KZ$3000,$C67,11+3*MIN(BE$3,$D$2-1)))))</f>
        <v>0</v>
      </c>
      <c r="BF67" s="132" t="n">
        <f aca="false">IF(OR($C67="",$B$2="",$D$2=0),0,IF(BF$3&lt;0,0,N(INDEX('CURVA PREVISION'!$A$1:$KZ$3000,$C67,11+3*MIN(BF$3,$D$2-1)))))</f>
        <v>0</v>
      </c>
      <c r="BG67" s="132" t="n">
        <f aca="false">IF(OR($C67="",$B$2="",$D$2=0),0,IF(BG$3&lt;0,0,N(INDEX('CURVA PREVISION'!$A$1:$KZ$3000,$C67,11+3*MIN(BG$3,$D$2-1)))))</f>
        <v>0</v>
      </c>
      <c r="BH67" s="132" t="n">
        <f aca="false">IF(OR($C67="",$B$2="",$D$2=0),0,IF(BH$3&lt;0,0,N(INDEX('CURVA PREVISION'!$A$1:$KZ$3000,$C67,11+3*MIN(BH$3,$D$2-1)))))</f>
        <v>0</v>
      </c>
      <c r="BI67" s="132" t="n">
        <f aca="false">IF(OR($C67="",$B$2="",$D$2=0),0,IF(BI$3&lt;0,0,N(INDEX('CURVA PREVISION'!$A$1:$KZ$3000,$C67,11+3*MIN(BI$3,$D$2-1)))))</f>
        <v>0</v>
      </c>
      <c r="BJ67" s="132" t="n">
        <f aca="false">IF(OR($C67="",$B$2="",$D$2=0),0,IF(BJ$3&lt;0,0,N(INDEX('CURVA PREVISION'!$A$1:$KZ$3000,$C67,11+3*MIN(BJ$3,$D$2-1)))))</f>
        <v>0</v>
      </c>
      <c r="BK67" s="132" t="n">
        <f aca="false">IF(OR($C67="",$B$2="",$D$2=0),0,IF(BK$3&lt;0,0,N(INDEX('CURVA PREVISION'!$A$1:$KZ$3000,$C67,11+3*MIN(BK$3,$D$2-1)))))</f>
        <v>0</v>
      </c>
      <c r="BL67" s="132" t="n">
        <f aca="false">IF(OR($C67="",$B$2="",$D$2=0),0,IF(BL$3&lt;0,0,N(INDEX('CURVA PREVISION'!$A$1:$KZ$3000,$C67,11+3*MIN(BL$3,$D$2-1)))))</f>
        <v>0</v>
      </c>
      <c r="BM67" s="132" t="n">
        <f aca="false">IF(OR($C67="",$B$2="",$D$2=0),0,IF(BM$3&lt;0,0,N(INDEX('CURVA PREVISION'!$A$1:$KZ$3000,$C67,11+3*MIN(BM$3,$D$2-1)))))</f>
        <v>0</v>
      </c>
      <c r="BN67" s="132" t="n">
        <f aca="false">IF(OR($C67="",$B$2="",$D$2=0),0,IF(BN$3&lt;0,0,N(INDEX('CURVA PREVISION'!$A$1:$KZ$3000,$C67,11+3*MIN(BN$3,$D$2-1)))))</f>
        <v>0</v>
      </c>
      <c r="BO67" s="132" t="n">
        <f aca="false">IF(OR($C67="",$B$2="",$D$2=0),0,IF(BO$3&lt;0,0,N(INDEX('CURVA PREVISION'!$A$1:$KZ$3000,$C67,11+3*MIN(BO$3,$D$2-1)))))</f>
        <v>0</v>
      </c>
      <c r="BP67" s="132" t="n">
        <f aca="false">IF(OR($C67="",$B$2="",$D$2=0),0,IF(BP$3&lt;0,0,N(INDEX('CURVA PREVISION'!$A$1:$KZ$3000,$C67,11+3*MIN(BP$3,$D$2-1)))))</f>
        <v>0</v>
      </c>
      <c r="BQ67" s="132" t="n">
        <f aca="false">IF(OR($C67="",$B$2="",$D$2=0),0,IF(BQ$3&lt;0,0,N(INDEX('CURVA PREVISION'!$A$1:$KZ$3000,$C67,11+3*MIN(BQ$3,$D$2-1)))))</f>
        <v>0</v>
      </c>
      <c r="BR67" s="132" t="n">
        <f aca="false">IF(OR($C67="",$B$2="",$D$2=0),0,IF(BR$3&lt;0,0,N(INDEX('CURVA PREVISION'!$A$1:$KZ$3000,$C67,11+3*MIN(BR$3,$D$2-1)))))</f>
        <v>0</v>
      </c>
      <c r="BS67" s="132" t="n">
        <f aca="false">IF(OR($C67="",$B$2="",$D$2=0),0,IF(BS$3&lt;0,0,N(INDEX('CURVA PREVISION'!$A$1:$KZ$3000,$C67,11+3*MIN(BS$3,$D$2-1)))))</f>
        <v>0</v>
      </c>
      <c r="BT67" s="132" t="n">
        <f aca="false">IF(OR($C67="",$B$2="",$D$2=0),0,IF(BT$3&lt;0,0,N(INDEX('CURVA PREVISION'!$A$1:$KZ$3000,$C67,11+3*MIN(BT$3,$D$2-1)))))</f>
        <v>0</v>
      </c>
      <c r="BU67" s="132" t="n">
        <f aca="false">IF(OR($C67="",$B$2="",$D$2=0),0,IF(BU$3&lt;0,0,N(INDEX('CURVA PREVISION'!$A$1:$KZ$3000,$C67,11+3*MIN(BU$3,$D$2-1)))))</f>
        <v>0</v>
      </c>
      <c r="BV67" s="132" t="n">
        <f aca="false">IF(OR($C67="",$B$2="",$D$2=0),0,IF(BV$3&lt;0,0,N(INDEX('CURVA PREVISION'!$A$1:$KZ$3000,$C67,11+3*MIN(BV$3,$D$2-1)))))</f>
        <v>0</v>
      </c>
      <c r="BW67" s="132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23</v>
      </c>
      <c r="B68" s="47" t="str">
        <f aca="false">B26</f>
        <v>INSTALAÇÕES COMBATE INCÊNDIO</v>
      </c>
      <c r="C68" s="64" t="n">
        <f aca="false">IFERROR(MATCH(A68,'CURVA PREVISION'!$B$1:$B$3000,0),"")</f>
        <v>539</v>
      </c>
      <c r="D68" s="132" t="n">
        <f aca="false">IF(OR($C68="",$B$2="",$D$2=0),0,IF(D$3&lt;0,0,N(INDEX('CURVA PREVISION'!$A$1:$KZ$3000,$C68,11+3*MIN(D$3,$D$2-1)))))</f>
        <v>0</v>
      </c>
      <c r="E68" s="132" t="n">
        <f aca="false">IF(OR($C68="",$B$2="",$D$2=0),0,IF(E$3&lt;0,0,N(INDEX('CURVA PREVISION'!$A$1:$KZ$3000,$C68,11+3*MIN(E$3,$D$2-1)))))</f>
        <v>0</v>
      </c>
      <c r="F68" s="132" t="n">
        <f aca="false">IF(OR($C68="",$B$2="",$D$2=0),0,IF(F$3&lt;0,0,N(INDEX('CURVA PREVISION'!$A$1:$KZ$3000,$C68,11+3*MIN(F$3,$D$2-1)))))</f>
        <v>0</v>
      </c>
      <c r="G68" s="132" t="n">
        <f aca="false">IF(OR($C68="",$B$2="",$D$2=0),0,IF(G$3&lt;0,0,N(INDEX('CURVA PREVISION'!$A$1:$KZ$3000,$C68,11+3*MIN(G$3,$D$2-1)))))</f>
        <v>0</v>
      </c>
      <c r="H68" s="132" t="n">
        <f aca="false">IF(OR($C68="",$B$2="",$D$2=0),0,IF(H$3&lt;0,0,N(INDEX('CURVA PREVISION'!$A$1:$KZ$3000,$C68,11+3*MIN(H$3,$D$2-1)))))</f>
        <v>0</v>
      </c>
      <c r="I68" s="132" t="n">
        <f aca="false">IF(OR($C68="",$B$2="",$D$2=0),0,IF(I$3&lt;0,0,N(INDEX('CURVA PREVISION'!$A$1:$KZ$3000,$C68,11+3*MIN(I$3,$D$2-1)))))</f>
        <v>0</v>
      </c>
      <c r="J68" s="132" t="n">
        <f aca="false">IF(OR($C68="",$B$2="",$D$2=0),0,IF(J$3&lt;0,0,N(INDEX('CURVA PREVISION'!$A$1:$KZ$3000,$C68,11+3*MIN(J$3,$D$2-1)))))</f>
        <v>0</v>
      </c>
      <c r="K68" s="132" t="n">
        <f aca="false">IF(OR($C68="",$B$2="",$D$2=0),0,IF(K$3&lt;0,0,N(INDEX('CURVA PREVISION'!$A$1:$KZ$3000,$C68,11+3*MIN(K$3,$D$2-1)))))</f>
        <v>0</v>
      </c>
      <c r="L68" s="132" t="n">
        <f aca="false">IF(OR($C68="",$B$2="",$D$2=0),0,IF(L$3&lt;0,0,N(INDEX('CURVA PREVISION'!$A$1:$KZ$3000,$C68,11+3*MIN(L$3,$D$2-1)))))</f>
        <v>0</v>
      </c>
      <c r="M68" s="132" t="n">
        <f aca="false">IF(OR($C68="",$B$2="",$D$2=0),0,IF(M$3&lt;0,0,N(INDEX('CURVA PREVISION'!$A$1:$KZ$3000,$C68,11+3*MIN(M$3,$D$2-1)))))</f>
        <v>0</v>
      </c>
      <c r="N68" s="132" t="n">
        <f aca="false">IF(OR($C68="",$B$2="",$D$2=0),0,IF(N$3&lt;0,0,N(INDEX('CURVA PREVISION'!$A$1:$KZ$3000,$C68,11+3*MIN(N$3,$D$2-1)))))</f>
        <v>0</v>
      </c>
      <c r="O68" s="132" t="n">
        <f aca="false">IF(OR($C68="",$B$2="",$D$2=0),0,IF(O$3&lt;0,0,N(INDEX('CURVA PREVISION'!$A$1:$KZ$3000,$C68,11+3*MIN(O$3,$D$2-1)))))</f>
        <v>0</v>
      </c>
      <c r="P68" s="132" t="n">
        <f aca="false">IF(OR($C68="",$B$2="",$D$2=0),0,IF(P$3&lt;0,0,N(INDEX('CURVA PREVISION'!$A$1:$KZ$3000,$C68,11+3*MIN(P$3,$D$2-1)))))</f>
        <v>0</v>
      </c>
      <c r="Q68" s="132" t="n">
        <f aca="false">IF(OR($C68="",$B$2="",$D$2=0),0,IF(Q$3&lt;0,0,N(INDEX('CURVA PREVISION'!$A$1:$KZ$3000,$C68,11+3*MIN(Q$3,$D$2-1)))))</f>
        <v>0</v>
      </c>
      <c r="R68" s="132" t="n">
        <f aca="false">IF(OR($C68="",$B$2="",$D$2=0),0,IF(R$3&lt;0,0,N(INDEX('CURVA PREVISION'!$A$1:$KZ$3000,$C68,11+3*MIN(R$3,$D$2-1)))))</f>
        <v>0</v>
      </c>
      <c r="S68" s="132" t="n">
        <f aca="false">IF(OR($C68="",$B$2="",$D$2=0),0,IF(S$3&lt;0,0,N(INDEX('CURVA PREVISION'!$A$1:$KZ$3000,$C68,11+3*MIN(S$3,$D$2-1)))))</f>
        <v>0</v>
      </c>
      <c r="T68" s="132" t="n">
        <f aca="false">IF(OR($C68="",$B$2="",$D$2=0),0,IF(T$3&lt;0,0,N(INDEX('CURVA PREVISION'!$A$1:$KZ$3000,$C68,11+3*MIN(T$3,$D$2-1)))))</f>
        <v>0</v>
      </c>
      <c r="U68" s="132" t="n">
        <f aca="false">IF(OR($C68="",$B$2="",$D$2=0),0,IF(U$3&lt;0,0,N(INDEX('CURVA PREVISION'!$A$1:$KZ$3000,$C68,11+3*MIN(U$3,$D$2-1)))))</f>
        <v>0</v>
      </c>
      <c r="V68" s="132" t="n">
        <f aca="false">IF(OR($C68="",$B$2="",$D$2=0),0,IF(V$3&lt;0,0,N(INDEX('CURVA PREVISION'!$A$1:$KZ$3000,$C68,11+3*MIN(V$3,$D$2-1)))))</f>
        <v>0</v>
      </c>
      <c r="W68" s="132" t="n">
        <f aca="false">IF(OR($C68="",$B$2="",$D$2=0),0,IF(W$3&lt;0,0,N(INDEX('CURVA PREVISION'!$A$1:$KZ$3000,$C68,11+3*MIN(W$3,$D$2-1)))))</f>
        <v>0</v>
      </c>
      <c r="X68" s="132" t="n">
        <f aca="false">IF(OR($C68="",$B$2="",$D$2=0),0,IF(X$3&lt;0,0,N(INDEX('CURVA PREVISION'!$A$1:$KZ$3000,$C68,11+3*MIN(X$3,$D$2-1)))))</f>
        <v>0</v>
      </c>
      <c r="Y68" s="132" t="n">
        <f aca="false">IF(OR($C68="",$B$2="",$D$2=0),0,IF(Y$3&lt;0,0,N(INDEX('CURVA PREVISION'!$A$1:$KZ$3000,$C68,11+3*MIN(Y$3,$D$2-1)))))</f>
        <v>0</v>
      </c>
      <c r="Z68" s="132" t="n">
        <f aca="false">IF(OR($C68="",$B$2="",$D$2=0),0,IF(Z$3&lt;0,0,N(INDEX('CURVA PREVISION'!$A$1:$KZ$3000,$C68,11+3*MIN(Z$3,$D$2-1)))))</f>
        <v>0</v>
      </c>
      <c r="AA68" s="132" t="n">
        <f aca="false">IF(OR($C68="",$B$2="",$D$2=0),0,IF(AA$3&lt;0,0,N(INDEX('CURVA PREVISION'!$A$1:$KZ$3000,$C68,11+3*MIN(AA$3,$D$2-1)))))</f>
        <v>0</v>
      </c>
      <c r="AB68" s="132" t="n">
        <f aca="false">IF(OR($C68="",$B$2="",$D$2=0),0,IF(AB$3&lt;0,0,N(INDEX('CURVA PREVISION'!$A$1:$KZ$3000,$C68,11+3*MIN(AB$3,$D$2-1)))))</f>
        <v>0</v>
      </c>
      <c r="AC68" s="132" t="n">
        <f aca="false">IF(OR($C68="",$B$2="",$D$2=0),0,IF(AC$3&lt;0,0,N(INDEX('CURVA PREVISION'!$A$1:$KZ$3000,$C68,11+3*MIN(AC$3,$D$2-1)))))</f>
        <v>0</v>
      </c>
      <c r="AD68" s="132" t="n">
        <f aca="false">IF(OR($C68="",$B$2="",$D$2=0),0,IF(AD$3&lt;0,0,N(INDEX('CURVA PREVISION'!$A$1:$KZ$3000,$C68,11+3*MIN(AD$3,$D$2-1)))))</f>
        <v>0</v>
      </c>
      <c r="AE68" s="132" t="n">
        <f aca="false">IF(OR($C68="",$B$2="",$D$2=0),0,IF(AE$3&lt;0,0,N(INDEX('CURVA PREVISION'!$A$1:$KZ$3000,$C68,11+3*MIN(AE$3,$D$2-1)))))</f>
        <v>0</v>
      </c>
      <c r="AF68" s="132" t="n">
        <f aca="false">IF(OR($C68="",$B$2="",$D$2=0),0,IF(AF$3&lt;0,0,N(INDEX('CURVA PREVISION'!$A$1:$KZ$3000,$C68,11+3*MIN(AF$3,$D$2-1)))))</f>
        <v>0</v>
      </c>
      <c r="AG68" s="132" t="n">
        <f aca="false">IF(OR($C68="",$B$2="",$D$2=0),0,IF(AG$3&lt;0,0,N(INDEX('CURVA PREVISION'!$A$1:$KZ$3000,$C68,11+3*MIN(AG$3,$D$2-1)))))</f>
        <v>0</v>
      </c>
      <c r="AH68" s="132" t="n">
        <f aca="false">IF(OR($C68="",$B$2="",$D$2=0),0,IF(AH$3&lt;0,0,N(INDEX('CURVA PREVISION'!$A$1:$KZ$3000,$C68,11+3*MIN(AH$3,$D$2-1)))))</f>
        <v>0</v>
      </c>
      <c r="AI68" s="132" t="n">
        <f aca="false">IF(OR($C68="",$B$2="",$D$2=0),0,IF(AI$3&lt;0,0,N(INDEX('CURVA PREVISION'!$A$1:$KZ$3000,$C68,11+3*MIN(AI$3,$D$2-1)))))</f>
        <v>0</v>
      </c>
      <c r="AJ68" s="132" t="n">
        <f aca="false">IF(OR($C68="",$B$2="",$D$2=0),0,IF(AJ$3&lt;0,0,N(INDEX('CURVA PREVISION'!$A$1:$KZ$3000,$C68,11+3*MIN(AJ$3,$D$2-1)))))</f>
        <v>0</v>
      </c>
      <c r="AK68" s="132" t="n">
        <f aca="false">IF(OR($C68="",$B$2="",$D$2=0),0,IF(AK$3&lt;0,0,N(INDEX('CURVA PREVISION'!$A$1:$KZ$3000,$C68,11+3*MIN(AK$3,$D$2-1)))))</f>
        <v>0</v>
      </c>
      <c r="AL68" s="132" t="n">
        <f aca="false">IF(OR($C68="",$B$2="",$D$2=0),0,IF(AL$3&lt;0,0,N(INDEX('CURVA PREVISION'!$A$1:$KZ$3000,$C68,11+3*MIN(AL$3,$D$2-1)))))</f>
        <v>0</v>
      </c>
      <c r="AM68" s="132" t="n">
        <f aca="false">IF(OR($C68="",$B$2="",$D$2=0),0,IF(AM$3&lt;0,0,N(INDEX('CURVA PREVISION'!$A$1:$KZ$3000,$C68,11+3*MIN(AM$3,$D$2-1)))))</f>
        <v>0</v>
      </c>
      <c r="AN68" s="132" t="n">
        <f aca="false">IF(OR($C68="",$B$2="",$D$2=0),0,IF(AN$3&lt;0,0,N(INDEX('CURVA PREVISION'!$A$1:$KZ$3000,$C68,11+3*MIN(AN$3,$D$2-1)))))</f>
        <v>0</v>
      </c>
      <c r="AO68" s="132" t="n">
        <f aca="false">IF(OR($C68="",$B$2="",$D$2=0),0,IF(AO$3&lt;0,0,N(INDEX('CURVA PREVISION'!$A$1:$KZ$3000,$C68,11+3*MIN(AO$3,$D$2-1)))))</f>
        <v>0</v>
      </c>
      <c r="AP68" s="132" t="n">
        <f aca="false">IF(OR($C68="",$B$2="",$D$2=0),0,IF(AP$3&lt;0,0,N(INDEX('CURVA PREVISION'!$A$1:$KZ$3000,$C68,11+3*MIN(AP$3,$D$2-1)))))</f>
        <v>0</v>
      </c>
      <c r="AQ68" s="132" t="n">
        <f aca="false">IF(OR($C68="",$B$2="",$D$2=0),0,IF(AQ$3&lt;0,0,N(INDEX('CURVA PREVISION'!$A$1:$KZ$3000,$C68,11+3*MIN(AQ$3,$D$2-1)))))</f>
        <v>0</v>
      </c>
      <c r="AR68" s="132" t="n">
        <f aca="false">IF(OR($C68="",$B$2="",$D$2=0),0,IF(AR$3&lt;0,0,N(INDEX('CURVA PREVISION'!$A$1:$KZ$3000,$C68,11+3*MIN(AR$3,$D$2-1)))))</f>
        <v>0</v>
      </c>
      <c r="AS68" s="132" t="n">
        <f aca="false">IF(OR($C68="",$B$2="",$D$2=0),0,IF(AS$3&lt;0,0,N(INDEX('CURVA PREVISION'!$A$1:$KZ$3000,$C68,11+3*MIN(AS$3,$D$2-1)))))</f>
        <v>0</v>
      </c>
      <c r="AT68" s="132" t="n">
        <f aca="false">IF(OR($C68="",$B$2="",$D$2=0),0,IF(AT$3&lt;0,0,N(INDEX('CURVA PREVISION'!$A$1:$KZ$3000,$C68,11+3*MIN(AT$3,$D$2-1)))))</f>
        <v>0</v>
      </c>
      <c r="AU68" s="132" t="n">
        <f aca="false">IF(OR($C68="",$B$2="",$D$2=0),0,IF(AU$3&lt;0,0,N(INDEX('CURVA PREVISION'!$A$1:$KZ$3000,$C68,11+3*MIN(AU$3,$D$2-1)))))</f>
        <v>0</v>
      </c>
      <c r="AV68" s="132" t="n">
        <f aca="false">IF(OR($C68="",$B$2="",$D$2=0),0,IF(AV$3&lt;0,0,N(INDEX('CURVA PREVISION'!$A$1:$KZ$3000,$C68,11+3*MIN(AV$3,$D$2-1)))))</f>
        <v>0</v>
      </c>
      <c r="AW68" s="132" t="n">
        <f aca="false">IF(OR($C68="",$B$2="",$D$2=0),0,IF(AW$3&lt;0,0,N(INDEX('CURVA PREVISION'!$A$1:$KZ$3000,$C68,11+3*MIN(AW$3,$D$2-1)))))</f>
        <v>0</v>
      </c>
      <c r="AX68" s="132" t="n">
        <f aca="false">IF(OR($C68="",$B$2="",$D$2=0),0,IF(AX$3&lt;0,0,N(INDEX('CURVA PREVISION'!$A$1:$KZ$3000,$C68,11+3*MIN(AX$3,$D$2-1)))))</f>
        <v>0</v>
      </c>
      <c r="AY68" s="132" t="n">
        <f aca="false">IF(OR($C68="",$B$2="",$D$2=0),0,IF(AY$3&lt;0,0,N(INDEX('CURVA PREVISION'!$A$1:$KZ$3000,$C68,11+3*MIN(AY$3,$D$2-1)))))</f>
        <v>0</v>
      </c>
      <c r="AZ68" s="132" t="n">
        <f aca="false">IF(OR($C68="",$B$2="",$D$2=0),0,IF(AZ$3&lt;0,0,N(INDEX('CURVA PREVISION'!$A$1:$KZ$3000,$C68,11+3*MIN(AZ$3,$D$2-1)))))</f>
        <v>0</v>
      </c>
      <c r="BA68" s="132" t="n">
        <f aca="false">IF(OR($C68="",$B$2="",$D$2=0),0,IF(BA$3&lt;0,0,N(INDEX('CURVA PREVISION'!$A$1:$KZ$3000,$C68,11+3*MIN(BA$3,$D$2-1)))))</f>
        <v>0</v>
      </c>
      <c r="BB68" s="132" t="n">
        <f aca="false">IF(OR($C68="",$B$2="",$D$2=0),0,IF(BB$3&lt;0,0,N(INDEX('CURVA PREVISION'!$A$1:$KZ$3000,$C68,11+3*MIN(BB$3,$D$2-1)))))</f>
        <v>0</v>
      </c>
      <c r="BC68" s="132" t="n">
        <f aca="false">IF(OR($C68="",$B$2="",$D$2=0),0,IF(BC$3&lt;0,0,N(INDEX('CURVA PREVISION'!$A$1:$KZ$3000,$C68,11+3*MIN(BC$3,$D$2-1)))))</f>
        <v>0</v>
      </c>
      <c r="BD68" s="132" t="n">
        <f aca="false">IF(OR($C68="",$B$2="",$D$2=0),0,IF(BD$3&lt;0,0,N(INDEX('CURVA PREVISION'!$A$1:$KZ$3000,$C68,11+3*MIN(BD$3,$D$2-1)))))</f>
        <v>0</v>
      </c>
      <c r="BE68" s="132" t="n">
        <f aca="false">IF(OR($C68="",$B$2="",$D$2=0),0,IF(BE$3&lt;0,0,N(INDEX('CURVA PREVISION'!$A$1:$KZ$3000,$C68,11+3*MIN(BE$3,$D$2-1)))))</f>
        <v>0</v>
      </c>
      <c r="BF68" s="132" t="n">
        <f aca="false">IF(OR($C68="",$B$2="",$D$2=0),0,IF(BF$3&lt;0,0,N(INDEX('CURVA PREVISION'!$A$1:$KZ$3000,$C68,11+3*MIN(BF$3,$D$2-1)))))</f>
        <v>0</v>
      </c>
      <c r="BG68" s="132" t="n">
        <f aca="false">IF(OR($C68="",$B$2="",$D$2=0),0,IF(BG$3&lt;0,0,N(INDEX('CURVA PREVISION'!$A$1:$KZ$3000,$C68,11+3*MIN(BG$3,$D$2-1)))))</f>
        <v>0</v>
      </c>
      <c r="BH68" s="132" t="n">
        <f aca="false">IF(OR($C68="",$B$2="",$D$2=0),0,IF(BH$3&lt;0,0,N(INDEX('CURVA PREVISION'!$A$1:$KZ$3000,$C68,11+3*MIN(BH$3,$D$2-1)))))</f>
        <v>0</v>
      </c>
      <c r="BI68" s="132" t="n">
        <f aca="false">IF(OR($C68="",$B$2="",$D$2=0),0,IF(BI$3&lt;0,0,N(INDEX('CURVA PREVISION'!$A$1:$KZ$3000,$C68,11+3*MIN(BI$3,$D$2-1)))))</f>
        <v>0</v>
      </c>
      <c r="BJ68" s="132" t="n">
        <f aca="false">IF(OR($C68="",$B$2="",$D$2=0),0,IF(BJ$3&lt;0,0,N(INDEX('CURVA PREVISION'!$A$1:$KZ$3000,$C68,11+3*MIN(BJ$3,$D$2-1)))))</f>
        <v>0</v>
      </c>
      <c r="BK68" s="132" t="n">
        <f aca="false">IF(OR($C68="",$B$2="",$D$2=0),0,IF(BK$3&lt;0,0,N(INDEX('CURVA PREVISION'!$A$1:$KZ$3000,$C68,11+3*MIN(BK$3,$D$2-1)))))</f>
        <v>0</v>
      </c>
      <c r="BL68" s="132" t="n">
        <f aca="false">IF(OR($C68="",$B$2="",$D$2=0),0,IF(BL$3&lt;0,0,N(INDEX('CURVA PREVISION'!$A$1:$KZ$3000,$C68,11+3*MIN(BL$3,$D$2-1)))))</f>
        <v>0</v>
      </c>
      <c r="BM68" s="132" t="n">
        <f aca="false">IF(OR($C68="",$B$2="",$D$2=0),0,IF(BM$3&lt;0,0,N(INDEX('CURVA PREVISION'!$A$1:$KZ$3000,$C68,11+3*MIN(BM$3,$D$2-1)))))</f>
        <v>0</v>
      </c>
      <c r="BN68" s="132" t="n">
        <f aca="false">IF(OR($C68="",$B$2="",$D$2=0),0,IF(BN$3&lt;0,0,N(INDEX('CURVA PREVISION'!$A$1:$KZ$3000,$C68,11+3*MIN(BN$3,$D$2-1)))))</f>
        <v>0</v>
      </c>
      <c r="BO68" s="132" t="n">
        <f aca="false">IF(OR($C68="",$B$2="",$D$2=0),0,IF(BO$3&lt;0,0,N(INDEX('CURVA PREVISION'!$A$1:$KZ$3000,$C68,11+3*MIN(BO$3,$D$2-1)))))</f>
        <v>0</v>
      </c>
      <c r="BP68" s="132" t="n">
        <f aca="false">IF(OR($C68="",$B$2="",$D$2=0),0,IF(BP$3&lt;0,0,N(INDEX('CURVA PREVISION'!$A$1:$KZ$3000,$C68,11+3*MIN(BP$3,$D$2-1)))))</f>
        <v>0</v>
      </c>
      <c r="BQ68" s="132" t="n">
        <f aca="false">IF(OR($C68="",$B$2="",$D$2=0),0,IF(BQ$3&lt;0,0,N(INDEX('CURVA PREVISION'!$A$1:$KZ$3000,$C68,11+3*MIN(BQ$3,$D$2-1)))))</f>
        <v>0</v>
      </c>
      <c r="BR68" s="132" t="n">
        <f aca="false">IF(OR($C68="",$B$2="",$D$2=0),0,IF(BR$3&lt;0,0,N(INDEX('CURVA PREVISION'!$A$1:$KZ$3000,$C68,11+3*MIN(BR$3,$D$2-1)))))</f>
        <v>0</v>
      </c>
      <c r="BS68" s="132" t="n">
        <f aca="false">IF(OR($C68="",$B$2="",$D$2=0),0,IF(BS$3&lt;0,0,N(INDEX('CURVA PREVISION'!$A$1:$KZ$3000,$C68,11+3*MIN(BS$3,$D$2-1)))))</f>
        <v>0</v>
      </c>
      <c r="BT68" s="132" t="n">
        <f aca="false">IF(OR($C68="",$B$2="",$D$2=0),0,IF(BT$3&lt;0,0,N(INDEX('CURVA PREVISION'!$A$1:$KZ$3000,$C68,11+3*MIN(BT$3,$D$2-1)))))</f>
        <v>0</v>
      </c>
      <c r="BU68" s="132" t="n">
        <f aca="false">IF(OR($C68="",$B$2="",$D$2=0),0,IF(BU$3&lt;0,0,N(INDEX('CURVA PREVISION'!$A$1:$KZ$3000,$C68,11+3*MIN(BU$3,$D$2-1)))))</f>
        <v>0</v>
      </c>
      <c r="BV68" s="132" t="n">
        <f aca="false">IF(OR($C68="",$B$2="",$D$2=0),0,IF(BV$3&lt;0,0,N(INDEX('CURVA PREVISION'!$A$1:$KZ$3000,$C68,11+3*MIN(BV$3,$D$2-1)))))</f>
        <v>0</v>
      </c>
      <c r="BW68" s="132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24</v>
      </c>
      <c r="B69" s="47" t="str">
        <f aca="false">B27</f>
        <v>INSTALAÇÕES ESPECIAIS</v>
      </c>
      <c r="C69" s="64" t="n">
        <f aca="false">IFERROR(MATCH(A69,'CURVA PREVISION'!$B$1:$B$3000,0),"")</f>
        <v>546</v>
      </c>
      <c r="D69" s="132" t="n">
        <f aca="false">IF(OR($C69="",$B$2="",$D$2=0),0,IF(D$3&lt;0,0,N(INDEX('CURVA PREVISION'!$A$1:$KZ$3000,$C69,11+3*MIN(D$3,$D$2-1)))))</f>
        <v>0</v>
      </c>
      <c r="E69" s="132" t="n">
        <f aca="false">IF(OR($C69="",$B$2="",$D$2=0),0,IF(E$3&lt;0,0,N(INDEX('CURVA PREVISION'!$A$1:$KZ$3000,$C69,11+3*MIN(E$3,$D$2-1)))))</f>
        <v>0</v>
      </c>
      <c r="F69" s="132" t="n">
        <f aca="false">IF(OR($C69="",$B$2="",$D$2=0),0,IF(F$3&lt;0,0,N(INDEX('CURVA PREVISION'!$A$1:$KZ$3000,$C69,11+3*MIN(F$3,$D$2-1)))))</f>
        <v>0</v>
      </c>
      <c r="G69" s="132" t="n">
        <f aca="false">IF(OR($C69="",$B$2="",$D$2=0),0,IF(G$3&lt;0,0,N(INDEX('CURVA PREVISION'!$A$1:$KZ$3000,$C69,11+3*MIN(G$3,$D$2-1)))))</f>
        <v>0</v>
      </c>
      <c r="H69" s="132" t="n">
        <f aca="false">IF(OR($C69="",$B$2="",$D$2=0),0,IF(H$3&lt;0,0,N(INDEX('CURVA PREVISION'!$A$1:$KZ$3000,$C69,11+3*MIN(H$3,$D$2-1)))))</f>
        <v>0</v>
      </c>
      <c r="I69" s="132" t="n">
        <f aca="false">IF(OR($C69="",$B$2="",$D$2=0),0,IF(I$3&lt;0,0,N(INDEX('CURVA PREVISION'!$A$1:$KZ$3000,$C69,11+3*MIN(I$3,$D$2-1)))))</f>
        <v>0</v>
      </c>
      <c r="J69" s="132" t="n">
        <f aca="false">IF(OR($C69="",$B$2="",$D$2=0),0,IF(J$3&lt;0,0,N(INDEX('CURVA PREVISION'!$A$1:$KZ$3000,$C69,11+3*MIN(J$3,$D$2-1)))))</f>
        <v>0</v>
      </c>
      <c r="K69" s="132" t="n">
        <f aca="false">IF(OR($C69="",$B$2="",$D$2=0),0,IF(K$3&lt;0,0,N(INDEX('CURVA PREVISION'!$A$1:$KZ$3000,$C69,11+3*MIN(K$3,$D$2-1)))))</f>
        <v>0</v>
      </c>
      <c r="L69" s="132" t="n">
        <f aca="false">IF(OR($C69="",$B$2="",$D$2=0),0,IF(L$3&lt;0,0,N(INDEX('CURVA PREVISION'!$A$1:$KZ$3000,$C69,11+3*MIN(L$3,$D$2-1)))))</f>
        <v>0</v>
      </c>
      <c r="M69" s="132" t="n">
        <f aca="false">IF(OR($C69="",$B$2="",$D$2=0),0,IF(M$3&lt;0,0,N(INDEX('CURVA PREVISION'!$A$1:$KZ$3000,$C69,11+3*MIN(M$3,$D$2-1)))))</f>
        <v>0</v>
      </c>
      <c r="N69" s="132" t="n">
        <f aca="false">IF(OR($C69="",$B$2="",$D$2=0),0,IF(N$3&lt;0,0,N(INDEX('CURVA PREVISION'!$A$1:$KZ$3000,$C69,11+3*MIN(N$3,$D$2-1)))))</f>
        <v>0</v>
      </c>
      <c r="O69" s="132" t="n">
        <f aca="false">IF(OR($C69="",$B$2="",$D$2=0),0,IF(O$3&lt;0,0,N(INDEX('CURVA PREVISION'!$A$1:$KZ$3000,$C69,11+3*MIN(O$3,$D$2-1)))))</f>
        <v>0</v>
      </c>
      <c r="P69" s="132" t="n">
        <f aca="false">IF(OR($C69="",$B$2="",$D$2=0),0,IF(P$3&lt;0,0,N(INDEX('CURVA PREVISION'!$A$1:$KZ$3000,$C69,11+3*MIN(P$3,$D$2-1)))))</f>
        <v>0</v>
      </c>
      <c r="Q69" s="132" t="n">
        <f aca="false">IF(OR($C69="",$B$2="",$D$2=0),0,IF(Q$3&lt;0,0,N(INDEX('CURVA PREVISION'!$A$1:$KZ$3000,$C69,11+3*MIN(Q$3,$D$2-1)))))</f>
        <v>0</v>
      </c>
      <c r="R69" s="132" t="n">
        <f aca="false">IF(OR($C69="",$B$2="",$D$2=0),0,IF(R$3&lt;0,0,N(INDEX('CURVA PREVISION'!$A$1:$KZ$3000,$C69,11+3*MIN(R$3,$D$2-1)))))</f>
        <v>0</v>
      </c>
      <c r="S69" s="132" t="n">
        <f aca="false">IF(OR($C69="",$B$2="",$D$2=0),0,IF(S$3&lt;0,0,N(INDEX('CURVA PREVISION'!$A$1:$KZ$3000,$C69,11+3*MIN(S$3,$D$2-1)))))</f>
        <v>0</v>
      </c>
      <c r="T69" s="132" t="n">
        <f aca="false">IF(OR($C69="",$B$2="",$D$2=0),0,IF(T$3&lt;0,0,N(INDEX('CURVA PREVISION'!$A$1:$KZ$3000,$C69,11+3*MIN(T$3,$D$2-1)))))</f>
        <v>0</v>
      </c>
      <c r="U69" s="132" t="n">
        <f aca="false">IF(OR($C69="",$B$2="",$D$2=0),0,IF(U$3&lt;0,0,N(INDEX('CURVA PREVISION'!$A$1:$KZ$3000,$C69,11+3*MIN(U$3,$D$2-1)))))</f>
        <v>0</v>
      </c>
      <c r="V69" s="132" t="n">
        <f aca="false">IF(OR($C69="",$B$2="",$D$2=0),0,IF(V$3&lt;0,0,N(INDEX('CURVA PREVISION'!$A$1:$KZ$3000,$C69,11+3*MIN(V$3,$D$2-1)))))</f>
        <v>0</v>
      </c>
      <c r="W69" s="132" t="n">
        <f aca="false">IF(OR($C69="",$B$2="",$D$2=0),0,IF(W$3&lt;0,0,N(INDEX('CURVA PREVISION'!$A$1:$KZ$3000,$C69,11+3*MIN(W$3,$D$2-1)))))</f>
        <v>0</v>
      </c>
      <c r="X69" s="132" t="n">
        <f aca="false">IF(OR($C69="",$B$2="",$D$2=0),0,IF(X$3&lt;0,0,N(INDEX('CURVA PREVISION'!$A$1:$KZ$3000,$C69,11+3*MIN(X$3,$D$2-1)))))</f>
        <v>0</v>
      </c>
      <c r="Y69" s="132" t="n">
        <f aca="false">IF(OR($C69="",$B$2="",$D$2=0),0,IF(Y$3&lt;0,0,N(INDEX('CURVA PREVISION'!$A$1:$KZ$3000,$C69,11+3*MIN(Y$3,$D$2-1)))))</f>
        <v>0</v>
      </c>
      <c r="Z69" s="132" t="n">
        <f aca="false">IF(OR($C69="",$B$2="",$D$2=0),0,IF(Z$3&lt;0,0,N(INDEX('CURVA PREVISION'!$A$1:$KZ$3000,$C69,11+3*MIN(Z$3,$D$2-1)))))</f>
        <v>0</v>
      </c>
      <c r="AA69" s="132" t="n">
        <f aca="false">IF(OR($C69="",$B$2="",$D$2=0),0,IF(AA$3&lt;0,0,N(INDEX('CURVA PREVISION'!$A$1:$KZ$3000,$C69,11+3*MIN(AA$3,$D$2-1)))))</f>
        <v>0</v>
      </c>
      <c r="AB69" s="132" t="n">
        <f aca="false">IF(OR($C69="",$B$2="",$D$2=0),0,IF(AB$3&lt;0,0,N(INDEX('CURVA PREVISION'!$A$1:$KZ$3000,$C69,11+3*MIN(AB$3,$D$2-1)))))</f>
        <v>0</v>
      </c>
      <c r="AC69" s="132" t="n">
        <f aca="false">IF(OR($C69="",$B$2="",$D$2=0),0,IF(AC$3&lt;0,0,N(INDEX('CURVA PREVISION'!$A$1:$KZ$3000,$C69,11+3*MIN(AC$3,$D$2-1)))))</f>
        <v>0</v>
      </c>
      <c r="AD69" s="132" t="n">
        <f aca="false">IF(OR($C69="",$B$2="",$D$2=0),0,IF(AD$3&lt;0,0,N(INDEX('CURVA PREVISION'!$A$1:$KZ$3000,$C69,11+3*MIN(AD$3,$D$2-1)))))</f>
        <v>0</v>
      </c>
      <c r="AE69" s="132" t="n">
        <f aca="false">IF(OR($C69="",$B$2="",$D$2=0),0,IF(AE$3&lt;0,0,N(INDEX('CURVA PREVISION'!$A$1:$KZ$3000,$C69,11+3*MIN(AE$3,$D$2-1)))))</f>
        <v>0</v>
      </c>
      <c r="AF69" s="132" t="n">
        <f aca="false">IF(OR($C69="",$B$2="",$D$2=0),0,IF(AF$3&lt;0,0,N(INDEX('CURVA PREVISION'!$A$1:$KZ$3000,$C69,11+3*MIN(AF$3,$D$2-1)))))</f>
        <v>0</v>
      </c>
      <c r="AG69" s="132" t="n">
        <f aca="false">IF(OR($C69="",$B$2="",$D$2=0),0,IF(AG$3&lt;0,0,N(INDEX('CURVA PREVISION'!$A$1:$KZ$3000,$C69,11+3*MIN(AG$3,$D$2-1)))))</f>
        <v>0</v>
      </c>
      <c r="AH69" s="132" t="n">
        <f aca="false">IF(OR($C69="",$B$2="",$D$2=0),0,IF(AH$3&lt;0,0,N(INDEX('CURVA PREVISION'!$A$1:$KZ$3000,$C69,11+3*MIN(AH$3,$D$2-1)))))</f>
        <v>0</v>
      </c>
      <c r="AI69" s="132" t="n">
        <f aca="false">IF(OR($C69="",$B$2="",$D$2=0),0,IF(AI$3&lt;0,0,N(INDEX('CURVA PREVISION'!$A$1:$KZ$3000,$C69,11+3*MIN(AI$3,$D$2-1)))))</f>
        <v>0</v>
      </c>
      <c r="AJ69" s="132" t="n">
        <f aca="false">IF(OR($C69="",$B$2="",$D$2=0),0,IF(AJ$3&lt;0,0,N(INDEX('CURVA PREVISION'!$A$1:$KZ$3000,$C69,11+3*MIN(AJ$3,$D$2-1)))))</f>
        <v>0</v>
      </c>
      <c r="AK69" s="132" t="n">
        <f aca="false">IF(OR($C69="",$B$2="",$D$2=0),0,IF(AK$3&lt;0,0,N(INDEX('CURVA PREVISION'!$A$1:$KZ$3000,$C69,11+3*MIN(AK$3,$D$2-1)))))</f>
        <v>0</v>
      </c>
      <c r="AL69" s="132" t="n">
        <f aca="false">IF(OR($C69="",$B$2="",$D$2=0),0,IF(AL$3&lt;0,0,N(INDEX('CURVA PREVISION'!$A$1:$KZ$3000,$C69,11+3*MIN(AL$3,$D$2-1)))))</f>
        <v>0</v>
      </c>
      <c r="AM69" s="132" t="n">
        <f aca="false">IF(OR($C69="",$B$2="",$D$2=0),0,IF(AM$3&lt;0,0,N(INDEX('CURVA PREVISION'!$A$1:$KZ$3000,$C69,11+3*MIN(AM$3,$D$2-1)))))</f>
        <v>0</v>
      </c>
      <c r="AN69" s="132" t="n">
        <f aca="false">IF(OR($C69="",$B$2="",$D$2=0),0,IF(AN$3&lt;0,0,N(INDEX('CURVA PREVISION'!$A$1:$KZ$3000,$C69,11+3*MIN(AN$3,$D$2-1)))))</f>
        <v>0</v>
      </c>
      <c r="AO69" s="132" t="n">
        <f aca="false">IF(OR($C69="",$B$2="",$D$2=0),0,IF(AO$3&lt;0,0,N(INDEX('CURVA PREVISION'!$A$1:$KZ$3000,$C69,11+3*MIN(AO$3,$D$2-1)))))</f>
        <v>0</v>
      </c>
      <c r="AP69" s="132" t="n">
        <f aca="false">IF(OR($C69="",$B$2="",$D$2=0),0,IF(AP$3&lt;0,0,N(INDEX('CURVA PREVISION'!$A$1:$KZ$3000,$C69,11+3*MIN(AP$3,$D$2-1)))))</f>
        <v>0</v>
      </c>
      <c r="AQ69" s="132" t="n">
        <f aca="false">IF(OR($C69="",$B$2="",$D$2=0),0,IF(AQ$3&lt;0,0,N(INDEX('CURVA PREVISION'!$A$1:$KZ$3000,$C69,11+3*MIN(AQ$3,$D$2-1)))))</f>
        <v>0</v>
      </c>
      <c r="AR69" s="132" t="n">
        <f aca="false">IF(OR($C69="",$B$2="",$D$2=0),0,IF(AR$3&lt;0,0,N(INDEX('CURVA PREVISION'!$A$1:$KZ$3000,$C69,11+3*MIN(AR$3,$D$2-1)))))</f>
        <v>0</v>
      </c>
      <c r="AS69" s="132" t="n">
        <f aca="false">IF(OR($C69="",$B$2="",$D$2=0),0,IF(AS$3&lt;0,0,N(INDEX('CURVA PREVISION'!$A$1:$KZ$3000,$C69,11+3*MIN(AS$3,$D$2-1)))))</f>
        <v>0</v>
      </c>
      <c r="AT69" s="132" t="n">
        <f aca="false">IF(OR($C69="",$B$2="",$D$2=0),0,IF(AT$3&lt;0,0,N(INDEX('CURVA PREVISION'!$A$1:$KZ$3000,$C69,11+3*MIN(AT$3,$D$2-1)))))</f>
        <v>0</v>
      </c>
      <c r="AU69" s="132" t="n">
        <f aca="false">IF(OR($C69="",$B$2="",$D$2=0),0,IF(AU$3&lt;0,0,N(INDEX('CURVA PREVISION'!$A$1:$KZ$3000,$C69,11+3*MIN(AU$3,$D$2-1)))))</f>
        <v>0</v>
      </c>
      <c r="AV69" s="132" t="n">
        <f aca="false">IF(OR($C69="",$B$2="",$D$2=0),0,IF(AV$3&lt;0,0,N(INDEX('CURVA PREVISION'!$A$1:$KZ$3000,$C69,11+3*MIN(AV$3,$D$2-1)))))</f>
        <v>0</v>
      </c>
      <c r="AW69" s="132" t="n">
        <f aca="false">IF(OR($C69="",$B$2="",$D$2=0),0,IF(AW$3&lt;0,0,N(INDEX('CURVA PREVISION'!$A$1:$KZ$3000,$C69,11+3*MIN(AW$3,$D$2-1)))))</f>
        <v>0</v>
      </c>
      <c r="AX69" s="132" t="n">
        <f aca="false">IF(OR($C69="",$B$2="",$D$2=0),0,IF(AX$3&lt;0,0,N(INDEX('CURVA PREVISION'!$A$1:$KZ$3000,$C69,11+3*MIN(AX$3,$D$2-1)))))</f>
        <v>0</v>
      </c>
      <c r="AY69" s="132" t="n">
        <f aca="false">IF(OR($C69="",$B$2="",$D$2=0),0,IF(AY$3&lt;0,0,N(INDEX('CURVA PREVISION'!$A$1:$KZ$3000,$C69,11+3*MIN(AY$3,$D$2-1)))))</f>
        <v>0</v>
      </c>
      <c r="AZ69" s="132" t="n">
        <f aca="false">IF(OR($C69="",$B$2="",$D$2=0),0,IF(AZ$3&lt;0,0,N(INDEX('CURVA PREVISION'!$A$1:$KZ$3000,$C69,11+3*MIN(AZ$3,$D$2-1)))))</f>
        <v>0</v>
      </c>
      <c r="BA69" s="132" t="n">
        <f aca="false">IF(OR($C69="",$B$2="",$D$2=0),0,IF(BA$3&lt;0,0,N(INDEX('CURVA PREVISION'!$A$1:$KZ$3000,$C69,11+3*MIN(BA$3,$D$2-1)))))</f>
        <v>0</v>
      </c>
      <c r="BB69" s="132" t="n">
        <f aca="false">IF(OR($C69="",$B$2="",$D$2=0),0,IF(BB$3&lt;0,0,N(INDEX('CURVA PREVISION'!$A$1:$KZ$3000,$C69,11+3*MIN(BB$3,$D$2-1)))))</f>
        <v>0</v>
      </c>
      <c r="BC69" s="132" t="n">
        <f aca="false">IF(OR($C69="",$B$2="",$D$2=0),0,IF(BC$3&lt;0,0,N(INDEX('CURVA PREVISION'!$A$1:$KZ$3000,$C69,11+3*MIN(BC$3,$D$2-1)))))</f>
        <v>0</v>
      </c>
      <c r="BD69" s="132" t="n">
        <f aca="false">IF(OR($C69="",$B$2="",$D$2=0),0,IF(BD$3&lt;0,0,N(INDEX('CURVA PREVISION'!$A$1:$KZ$3000,$C69,11+3*MIN(BD$3,$D$2-1)))))</f>
        <v>0</v>
      </c>
      <c r="BE69" s="132" t="n">
        <f aca="false">IF(OR($C69="",$B$2="",$D$2=0),0,IF(BE$3&lt;0,0,N(INDEX('CURVA PREVISION'!$A$1:$KZ$3000,$C69,11+3*MIN(BE$3,$D$2-1)))))</f>
        <v>0</v>
      </c>
      <c r="BF69" s="132" t="n">
        <f aca="false">IF(OR($C69="",$B$2="",$D$2=0),0,IF(BF$3&lt;0,0,N(INDEX('CURVA PREVISION'!$A$1:$KZ$3000,$C69,11+3*MIN(BF$3,$D$2-1)))))</f>
        <v>0</v>
      </c>
      <c r="BG69" s="132" t="n">
        <f aca="false">IF(OR($C69="",$B$2="",$D$2=0),0,IF(BG$3&lt;0,0,N(INDEX('CURVA PREVISION'!$A$1:$KZ$3000,$C69,11+3*MIN(BG$3,$D$2-1)))))</f>
        <v>0</v>
      </c>
      <c r="BH69" s="132" t="n">
        <f aca="false">IF(OR($C69="",$B$2="",$D$2=0),0,IF(BH$3&lt;0,0,N(INDEX('CURVA PREVISION'!$A$1:$KZ$3000,$C69,11+3*MIN(BH$3,$D$2-1)))))</f>
        <v>0</v>
      </c>
      <c r="BI69" s="132" t="n">
        <f aca="false">IF(OR($C69="",$B$2="",$D$2=0),0,IF(BI$3&lt;0,0,N(INDEX('CURVA PREVISION'!$A$1:$KZ$3000,$C69,11+3*MIN(BI$3,$D$2-1)))))</f>
        <v>0</v>
      </c>
      <c r="BJ69" s="132" t="n">
        <f aca="false">IF(OR($C69="",$B$2="",$D$2=0),0,IF(BJ$3&lt;0,0,N(INDEX('CURVA PREVISION'!$A$1:$KZ$3000,$C69,11+3*MIN(BJ$3,$D$2-1)))))</f>
        <v>0</v>
      </c>
      <c r="BK69" s="132" t="n">
        <f aca="false">IF(OR($C69="",$B$2="",$D$2=0),0,IF(BK$3&lt;0,0,N(INDEX('CURVA PREVISION'!$A$1:$KZ$3000,$C69,11+3*MIN(BK$3,$D$2-1)))))</f>
        <v>0</v>
      </c>
      <c r="BL69" s="132" t="n">
        <f aca="false">IF(OR($C69="",$B$2="",$D$2=0),0,IF(BL$3&lt;0,0,N(INDEX('CURVA PREVISION'!$A$1:$KZ$3000,$C69,11+3*MIN(BL$3,$D$2-1)))))</f>
        <v>0</v>
      </c>
      <c r="BM69" s="132" t="n">
        <f aca="false">IF(OR($C69="",$B$2="",$D$2=0),0,IF(BM$3&lt;0,0,N(INDEX('CURVA PREVISION'!$A$1:$KZ$3000,$C69,11+3*MIN(BM$3,$D$2-1)))))</f>
        <v>0</v>
      </c>
      <c r="BN69" s="132" t="n">
        <f aca="false">IF(OR($C69="",$B$2="",$D$2=0),0,IF(BN$3&lt;0,0,N(INDEX('CURVA PREVISION'!$A$1:$KZ$3000,$C69,11+3*MIN(BN$3,$D$2-1)))))</f>
        <v>0</v>
      </c>
      <c r="BO69" s="132" t="n">
        <f aca="false">IF(OR($C69="",$B$2="",$D$2=0),0,IF(BO$3&lt;0,0,N(INDEX('CURVA PREVISION'!$A$1:$KZ$3000,$C69,11+3*MIN(BO$3,$D$2-1)))))</f>
        <v>0</v>
      </c>
      <c r="BP69" s="132" t="n">
        <f aca="false">IF(OR($C69="",$B$2="",$D$2=0),0,IF(BP$3&lt;0,0,N(INDEX('CURVA PREVISION'!$A$1:$KZ$3000,$C69,11+3*MIN(BP$3,$D$2-1)))))</f>
        <v>0</v>
      </c>
      <c r="BQ69" s="132" t="n">
        <f aca="false">IF(OR($C69="",$B$2="",$D$2=0),0,IF(BQ$3&lt;0,0,N(INDEX('CURVA PREVISION'!$A$1:$KZ$3000,$C69,11+3*MIN(BQ$3,$D$2-1)))))</f>
        <v>0</v>
      </c>
      <c r="BR69" s="132" t="n">
        <f aca="false">IF(OR($C69="",$B$2="",$D$2=0),0,IF(BR$3&lt;0,0,N(INDEX('CURVA PREVISION'!$A$1:$KZ$3000,$C69,11+3*MIN(BR$3,$D$2-1)))))</f>
        <v>0</v>
      </c>
      <c r="BS69" s="132" t="n">
        <f aca="false">IF(OR($C69="",$B$2="",$D$2=0),0,IF(BS$3&lt;0,0,N(INDEX('CURVA PREVISION'!$A$1:$KZ$3000,$C69,11+3*MIN(BS$3,$D$2-1)))))</f>
        <v>0</v>
      </c>
      <c r="BT69" s="132" t="n">
        <f aca="false">IF(OR($C69="",$B$2="",$D$2=0),0,IF(BT$3&lt;0,0,N(INDEX('CURVA PREVISION'!$A$1:$KZ$3000,$C69,11+3*MIN(BT$3,$D$2-1)))))</f>
        <v>0</v>
      </c>
      <c r="BU69" s="132" t="n">
        <f aca="false">IF(OR($C69="",$B$2="",$D$2=0),0,IF(BU$3&lt;0,0,N(INDEX('CURVA PREVISION'!$A$1:$KZ$3000,$C69,11+3*MIN(BU$3,$D$2-1)))))</f>
        <v>0</v>
      </c>
      <c r="BV69" s="132" t="n">
        <f aca="false">IF(OR($C69="",$B$2="",$D$2=0),0,IF(BV$3&lt;0,0,N(INDEX('CURVA PREVISION'!$A$1:$KZ$3000,$C69,11+3*MIN(BV$3,$D$2-1)))))</f>
        <v>0</v>
      </c>
      <c r="BW69" s="132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25</v>
      </c>
      <c r="B70" s="47" t="str">
        <f aca="false">B28</f>
        <v>ELEVADORES</v>
      </c>
      <c r="C70" s="64" t="n">
        <f aca="false">IFERROR(MATCH(A70,'CURVA PREVISION'!$B$1:$B$3000,0),"")</f>
        <v>586</v>
      </c>
      <c r="D70" s="132" t="n">
        <f aca="false">IF(OR($C70="",$B$2="",$D$2=0),0,IF(D$3&lt;0,0,N(INDEX('CURVA PREVISION'!$A$1:$KZ$3000,$C70,11+3*MIN(D$3,$D$2-1)))))</f>
        <v>0</v>
      </c>
      <c r="E70" s="132" t="n">
        <f aca="false">IF(OR($C70="",$B$2="",$D$2=0),0,IF(E$3&lt;0,0,N(INDEX('CURVA PREVISION'!$A$1:$KZ$3000,$C70,11+3*MIN(E$3,$D$2-1)))))</f>
        <v>0</v>
      </c>
      <c r="F70" s="132" t="n">
        <f aca="false">IF(OR($C70="",$B$2="",$D$2=0),0,IF(F$3&lt;0,0,N(INDEX('CURVA PREVISION'!$A$1:$KZ$3000,$C70,11+3*MIN(F$3,$D$2-1)))))</f>
        <v>0</v>
      </c>
      <c r="G70" s="132" t="n">
        <f aca="false">IF(OR($C70="",$B$2="",$D$2=0),0,IF(G$3&lt;0,0,N(INDEX('CURVA PREVISION'!$A$1:$KZ$3000,$C70,11+3*MIN(G$3,$D$2-1)))))</f>
        <v>0</v>
      </c>
      <c r="H70" s="132" t="n">
        <f aca="false">IF(OR($C70="",$B$2="",$D$2=0),0,IF(H$3&lt;0,0,N(INDEX('CURVA PREVISION'!$A$1:$KZ$3000,$C70,11+3*MIN(H$3,$D$2-1)))))</f>
        <v>0</v>
      </c>
      <c r="I70" s="132" t="n">
        <f aca="false">IF(OR($C70="",$B$2="",$D$2=0),0,IF(I$3&lt;0,0,N(INDEX('CURVA PREVISION'!$A$1:$KZ$3000,$C70,11+3*MIN(I$3,$D$2-1)))))</f>
        <v>0</v>
      </c>
      <c r="J70" s="132" t="n">
        <f aca="false">IF(OR($C70="",$B$2="",$D$2=0),0,IF(J$3&lt;0,0,N(INDEX('CURVA PREVISION'!$A$1:$KZ$3000,$C70,11+3*MIN(J$3,$D$2-1)))))</f>
        <v>0</v>
      </c>
      <c r="K70" s="132" t="n">
        <f aca="false">IF(OR($C70="",$B$2="",$D$2=0),0,IF(K$3&lt;0,0,N(INDEX('CURVA PREVISION'!$A$1:$KZ$3000,$C70,11+3*MIN(K$3,$D$2-1)))))</f>
        <v>0</v>
      </c>
      <c r="L70" s="132" t="n">
        <f aca="false">IF(OR($C70="",$B$2="",$D$2=0),0,IF(L$3&lt;0,0,N(INDEX('CURVA PREVISION'!$A$1:$KZ$3000,$C70,11+3*MIN(L$3,$D$2-1)))))</f>
        <v>0</v>
      </c>
      <c r="M70" s="132" t="n">
        <f aca="false">IF(OR($C70="",$B$2="",$D$2=0),0,IF(M$3&lt;0,0,N(INDEX('CURVA PREVISION'!$A$1:$KZ$3000,$C70,11+3*MIN(M$3,$D$2-1)))))</f>
        <v>0</v>
      </c>
      <c r="N70" s="132" t="n">
        <f aca="false">IF(OR($C70="",$B$2="",$D$2=0),0,IF(N$3&lt;0,0,N(INDEX('CURVA PREVISION'!$A$1:$KZ$3000,$C70,11+3*MIN(N$3,$D$2-1)))))</f>
        <v>0</v>
      </c>
      <c r="O70" s="132" t="n">
        <f aca="false">IF(OR($C70="",$B$2="",$D$2=0),0,IF(O$3&lt;0,0,N(INDEX('CURVA PREVISION'!$A$1:$KZ$3000,$C70,11+3*MIN(O$3,$D$2-1)))))</f>
        <v>0</v>
      </c>
      <c r="P70" s="132" t="n">
        <f aca="false">IF(OR($C70="",$B$2="",$D$2=0),0,IF(P$3&lt;0,0,N(INDEX('CURVA PREVISION'!$A$1:$KZ$3000,$C70,11+3*MIN(P$3,$D$2-1)))))</f>
        <v>0</v>
      </c>
      <c r="Q70" s="132" t="n">
        <f aca="false">IF(OR($C70="",$B$2="",$D$2=0),0,IF(Q$3&lt;0,0,N(INDEX('CURVA PREVISION'!$A$1:$KZ$3000,$C70,11+3*MIN(Q$3,$D$2-1)))))</f>
        <v>0</v>
      </c>
      <c r="R70" s="132" t="n">
        <f aca="false">IF(OR($C70="",$B$2="",$D$2=0),0,IF(R$3&lt;0,0,N(INDEX('CURVA PREVISION'!$A$1:$KZ$3000,$C70,11+3*MIN(R$3,$D$2-1)))))</f>
        <v>0</v>
      </c>
      <c r="S70" s="132" t="n">
        <f aca="false">IF(OR($C70="",$B$2="",$D$2=0),0,IF(S$3&lt;0,0,N(INDEX('CURVA PREVISION'!$A$1:$KZ$3000,$C70,11+3*MIN(S$3,$D$2-1)))))</f>
        <v>0</v>
      </c>
      <c r="T70" s="132" t="n">
        <f aca="false">IF(OR($C70="",$B$2="",$D$2=0),0,IF(T$3&lt;0,0,N(INDEX('CURVA PREVISION'!$A$1:$KZ$3000,$C70,11+3*MIN(T$3,$D$2-1)))))</f>
        <v>0</v>
      </c>
      <c r="U70" s="132" t="n">
        <f aca="false">IF(OR($C70="",$B$2="",$D$2=0),0,IF(U$3&lt;0,0,N(INDEX('CURVA PREVISION'!$A$1:$KZ$3000,$C70,11+3*MIN(U$3,$D$2-1)))))</f>
        <v>0</v>
      </c>
      <c r="V70" s="132" t="n">
        <f aca="false">IF(OR($C70="",$B$2="",$D$2=0),0,IF(V$3&lt;0,0,N(INDEX('CURVA PREVISION'!$A$1:$KZ$3000,$C70,11+3*MIN(V$3,$D$2-1)))))</f>
        <v>0</v>
      </c>
      <c r="W70" s="132" t="n">
        <f aca="false">IF(OR($C70="",$B$2="",$D$2=0),0,IF(W$3&lt;0,0,N(INDEX('CURVA PREVISION'!$A$1:$KZ$3000,$C70,11+3*MIN(W$3,$D$2-1)))))</f>
        <v>0</v>
      </c>
      <c r="X70" s="132" t="n">
        <f aca="false">IF(OR($C70="",$B$2="",$D$2=0),0,IF(X$3&lt;0,0,N(INDEX('CURVA PREVISION'!$A$1:$KZ$3000,$C70,11+3*MIN(X$3,$D$2-1)))))</f>
        <v>0</v>
      </c>
      <c r="Y70" s="132" t="n">
        <f aca="false">IF(OR($C70="",$B$2="",$D$2=0),0,IF(Y$3&lt;0,0,N(INDEX('CURVA PREVISION'!$A$1:$KZ$3000,$C70,11+3*MIN(Y$3,$D$2-1)))))</f>
        <v>0</v>
      </c>
      <c r="Z70" s="132" t="n">
        <f aca="false">IF(OR($C70="",$B$2="",$D$2=0),0,IF(Z$3&lt;0,0,N(INDEX('CURVA PREVISION'!$A$1:$KZ$3000,$C70,11+3*MIN(Z$3,$D$2-1)))))</f>
        <v>0</v>
      </c>
      <c r="AA70" s="132" t="n">
        <f aca="false">IF(OR($C70="",$B$2="",$D$2=0),0,IF(AA$3&lt;0,0,N(INDEX('CURVA PREVISION'!$A$1:$KZ$3000,$C70,11+3*MIN(AA$3,$D$2-1)))))</f>
        <v>0</v>
      </c>
      <c r="AB70" s="132" t="n">
        <f aca="false">IF(OR($C70="",$B$2="",$D$2=0),0,IF(AB$3&lt;0,0,N(INDEX('CURVA PREVISION'!$A$1:$KZ$3000,$C70,11+3*MIN(AB$3,$D$2-1)))))</f>
        <v>0</v>
      </c>
      <c r="AC70" s="132" t="n">
        <f aca="false">IF(OR($C70="",$B$2="",$D$2=0),0,IF(AC$3&lt;0,0,N(INDEX('CURVA PREVISION'!$A$1:$KZ$3000,$C70,11+3*MIN(AC$3,$D$2-1)))))</f>
        <v>0</v>
      </c>
      <c r="AD70" s="132" t="n">
        <f aca="false">IF(OR($C70="",$B$2="",$D$2=0),0,IF(AD$3&lt;0,0,N(INDEX('CURVA PREVISION'!$A$1:$KZ$3000,$C70,11+3*MIN(AD$3,$D$2-1)))))</f>
        <v>0</v>
      </c>
      <c r="AE70" s="132" t="n">
        <f aca="false">IF(OR($C70="",$B$2="",$D$2=0),0,IF(AE$3&lt;0,0,N(INDEX('CURVA PREVISION'!$A$1:$KZ$3000,$C70,11+3*MIN(AE$3,$D$2-1)))))</f>
        <v>0</v>
      </c>
      <c r="AF70" s="132" t="n">
        <f aca="false">IF(OR($C70="",$B$2="",$D$2=0),0,IF(AF$3&lt;0,0,N(INDEX('CURVA PREVISION'!$A$1:$KZ$3000,$C70,11+3*MIN(AF$3,$D$2-1)))))</f>
        <v>0</v>
      </c>
      <c r="AG70" s="132" t="n">
        <f aca="false">IF(OR($C70="",$B$2="",$D$2=0),0,IF(AG$3&lt;0,0,N(INDEX('CURVA PREVISION'!$A$1:$KZ$3000,$C70,11+3*MIN(AG$3,$D$2-1)))))</f>
        <v>0</v>
      </c>
      <c r="AH70" s="132" t="n">
        <f aca="false">IF(OR($C70="",$B$2="",$D$2=0),0,IF(AH$3&lt;0,0,N(INDEX('CURVA PREVISION'!$A$1:$KZ$3000,$C70,11+3*MIN(AH$3,$D$2-1)))))</f>
        <v>0</v>
      </c>
      <c r="AI70" s="132" t="n">
        <f aca="false">IF(OR($C70="",$B$2="",$D$2=0),0,IF(AI$3&lt;0,0,N(INDEX('CURVA PREVISION'!$A$1:$KZ$3000,$C70,11+3*MIN(AI$3,$D$2-1)))))</f>
        <v>0</v>
      </c>
      <c r="AJ70" s="132" t="n">
        <f aca="false">IF(OR($C70="",$B$2="",$D$2=0),0,IF(AJ$3&lt;0,0,N(INDEX('CURVA PREVISION'!$A$1:$KZ$3000,$C70,11+3*MIN(AJ$3,$D$2-1)))))</f>
        <v>0</v>
      </c>
      <c r="AK70" s="132" t="n">
        <f aca="false">IF(OR($C70="",$B$2="",$D$2=0),0,IF(AK$3&lt;0,0,N(INDEX('CURVA PREVISION'!$A$1:$KZ$3000,$C70,11+3*MIN(AK$3,$D$2-1)))))</f>
        <v>0</v>
      </c>
      <c r="AL70" s="132" t="n">
        <f aca="false">IF(OR($C70="",$B$2="",$D$2=0),0,IF(AL$3&lt;0,0,N(INDEX('CURVA PREVISION'!$A$1:$KZ$3000,$C70,11+3*MIN(AL$3,$D$2-1)))))</f>
        <v>0</v>
      </c>
      <c r="AM70" s="132" t="n">
        <f aca="false">IF(OR($C70="",$B$2="",$D$2=0),0,IF(AM$3&lt;0,0,N(INDEX('CURVA PREVISION'!$A$1:$KZ$3000,$C70,11+3*MIN(AM$3,$D$2-1)))))</f>
        <v>0</v>
      </c>
      <c r="AN70" s="132" t="n">
        <f aca="false">IF(OR($C70="",$B$2="",$D$2=0),0,IF(AN$3&lt;0,0,N(INDEX('CURVA PREVISION'!$A$1:$KZ$3000,$C70,11+3*MIN(AN$3,$D$2-1)))))</f>
        <v>0</v>
      </c>
      <c r="AO70" s="132" t="n">
        <f aca="false">IF(OR($C70="",$B$2="",$D$2=0),0,IF(AO$3&lt;0,0,N(INDEX('CURVA PREVISION'!$A$1:$KZ$3000,$C70,11+3*MIN(AO$3,$D$2-1)))))</f>
        <v>0</v>
      </c>
      <c r="AP70" s="132" t="n">
        <f aca="false">IF(OR($C70="",$B$2="",$D$2=0),0,IF(AP$3&lt;0,0,N(INDEX('CURVA PREVISION'!$A$1:$KZ$3000,$C70,11+3*MIN(AP$3,$D$2-1)))))</f>
        <v>0</v>
      </c>
      <c r="AQ70" s="132" t="n">
        <f aca="false">IF(OR($C70="",$B$2="",$D$2=0),0,IF(AQ$3&lt;0,0,N(INDEX('CURVA PREVISION'!$A$1:$KZ$3000,$C70,11+3*MIN(AQ$3,$D$2-1)))))</f>
        <v>0</v>
      </c>
      <c r="AR70" s="132" t="n">
        <f aca="false">IF(OR($C70="",$B$2="",$D$2=0),0,IF(AR$3&lt;0,0,N(INDEX('CURVA PREVISION'!$A$1:$KZ$3000,$C70,11+3*MIN(AR$3,$D$2-1)))))</f>
        <v>0</v>
      </c>
      <c r="AS70" s="132" t="n">
        <f aca="false">IF(OR($C70="",$B$2="",$D$2=0),0,IF(AS$3&lt;0,0,N(INDEX('CURVA PREVISION'!$A$1:$KZ$3000,$C70,11+3*MIN(AS$3,$D$2-1)))))</f>
        <v>0</v>
      </c>
      <c r="AT70" s="132" t="n">
        <f aca="false">IF(OR($C70="",$B$2="",$D$2=0),0,IF(AT$3&lt;0,0,N(INDEX('CURVA PREVISION'!$A$1:$KZ$3000,$C70,11+3*MIN(AT$3,$D$2-1)))))</f>
        <v>0</v>
      </c>
      <c r="AU70" s="132" t="n">
        <f aca="false">IF(OR($C70="",$B$2="",$D$2=0),0,IF(AU$3&lt;0,0,N(INDEX('CURVA PREVISION'!$A$1:$KZ$3000,$C70,11+3*MIN(AU$3,$D$2-1)))))</f>
        <v>0</v>
      </c>
      <c r="AV70" s="132" t="n">
        <f aca="false">IF(OR($C70="",$B$2="",$D$2=0),0,IF(AV$3&lt;0,0,N(INDEX('CURVA PREVISION'!$A$1:$KZ$3000,$C70,11+3*MIN(AV$3,$D$2-1)))))</f>
        <v>0</v>
      </c>
      <c r="AW70" s="132" t="n">
        <f aca="false">IF(OR($C70="",$B$2="",$D$2=0),0,IF(AW$3&lt;0,0,N(INDEX('CURVA PREVISION'!$A$1:$KZ$3000,$C70,11+3*MIN(AW$3,$D$2-1)))))</f>
        <v>0</v>
      </c>
      <c r="AX70" s="132" t="n">
        <f aca="false">IF(OR($C70="",$B$2="",$D$2=0),0,IF(AX$3&lt;0,0,N(INDEX('CURVA PREVISION'!$A$1:$KZ$3000,$C70,11+3*MIN(AX$3,$D$2-1)))))</f>
        <v>0</v>
      </c>
      <c r="AY70" s="132" t="n">
        <f aca="false">IF(OR($C70="",$B$2="",$D$2=0),0,IF(AY$3&lt;0,0,N(INDEX('CURVA PREVISION'!$A$1:$KZ$3000,$C70,11+3*MIN(AY$3,$D$2-1)))))</f>
        <v>0</v>
      </c>
      <c r="AZ70" s="132" t="n">
        <f aca="false">IF(OR($C70="",$B$2="",$D$2=0),0,IF(AZ$3&lt;0,0,N(INDEX('CURVA PREVISION'!$A$1:$KZ$3000,$C70,11+3*MIN(AZ$3,$D$2-1)))))</f>
        <v>0</v>
      </c>
      <c r="BA70" s="132" t="n">
        <f aca="false">IF(OR($C70="",$B$2="",$D$2=0),0,IF(BA$3&lt;0,0,N(INDEX('CURVA PREVISION'!$A$1:$KZ$3000,$C70,11+3*MIN(BA$3,$D$2-1)))))</f>
        <v>0</v>
      </c>
      <c r="BB70" s="132" t="n">
        <f aca="false">IF(OR($C70="",$B$2="",$D$2=0),0,IF(BB$3&lt;0,0,N(INDEX('CURVA PREVISION'!$A$1:$KZ$3000,$C70,11+3*MIN(BB$3,$D$2-1)))))</f>
        <v>0</v>
      </c>
      <c r="BC70" s="132" t="n">
        <f aca="false">IF(OR($C70="",$B$2="",$D$2=0),0,IF(BC$3&lt;0,0,N(INDEX('CURVA PREVISION'!$A$1:$KZ$3000,$C70,11+3*MIN(BC$3,$D$2-1)))))</f>
        <v>0</v>
      </c>
      <c r="BD70" s="132" t="n">
        <f aca="false">IF(OR($C70="",$B$2="",$D$2=0),0,IF(BD$3&lt;0,0,N(INDEX('CURVA PREVISION'!$A$1:$KZ$3000,$C70,11+3*MIN(BD$3,$D$2-1)))))</f>
        <v>0</v>
      </c>
      <c r="BE70" s="132" t="n">
        <f aca="false">IF(OR($C70="",$B$2="",$D$2=0),0,IF(BE$3&lt;0,0,N(INDEX('CURVA PREVISION'!$A$1:$KZ$3000,$C70,11+3*MIN(BE$3,$D$2-1)))))</f>
        <v>0</v>
      </c>
      <c r="BF70" s="132" t="n">
        <f aca="false">IF(OR($C70="",$B$2="",$D$2=0),0,IF(BF$3&lt;0,0,N(INDEX('CURVA PREVISION'!$A$1:$KZ$3000,$C70,11+3*MIN(BF$3,$D$2-1)))))</f>
        <v>0</v>
      </c>
      <c r="BG70" s="132" t="n">
        <f aca="false">IF(OR($C70="",$B$2="",$D$2=0),0,IF(BG$3&lt;0,0,N(INDEX('CURVA PREVISION'!$A$1:$KZ$3000,$C70,11+3*MIN(BG$3,$D$2-1)))))</f>
        <v>0</v>
      </c>
      <c r="BH70" s="132" t="n">
        <f aca="false">IF(OR($C70="",$B$2="",$D$2=0),0,IF(BH$3&lt;0,0,N(INDEX('CURVA PREVISION'!$A$1:$KZ$3000,$C70,11+3*MIN(BH$3,$D$2-1)))))</f>
        <v>0</v>
      </c>
      <c r="BI70" s="132" t="n">
        <f aca="false">IF(OR($C70="",$B$2="",$D$2=0),0,IF(BI$3&lt;0,0,N(INDEX('CURVA PREVISION'!$A$1:$KZ$3000,$C70,11+3*MIN(BI$3,$D$2-1)))))</f>
        <v>0</v>
      </c>
      <c r="BJ70" s="132" t="n">
        <f aca="false">IF(OR($C70="",$B$2="",$D$2=0),0,IF(BJ$3&lt;0,0,N(INDEX('CURVA PREVISION'!$A$1:$KZ$3000,$C70,11+3*MIN(BJ$3,$D$2-1)))))</f>
        <v>0</v>
      </c>
      <c r="BK70" s="132" t="n">
        <f aca="false">IF(OR($C70="",$B$2="",$D$2=0),0,IF(BK$3&lt;0,0,N(INDEX('CURVA PREVISION'!$A$1:$KZ$3000,$C70,11+3*MIN(BK$3,$D$2-1)))))</f>
        <v>0</v>
      </c>
      <c r="BL70" s="132" t="n">
        <f aca="false">IF(OR($C70="",$B$2="",$D$2=0),0,IF(BL$3&lt;0,0,N(INDEX('CURVA PREVISION'!$A$1:$KZ$3000,$C70,11+3*MIN(BL$3,$D$2-1)))))</f>
        <v>0</v>
      </c>
      <c r="BM70" s="132" t="n">
        <f aca="false">IF(OR($C70="",$B$2="",$D$2=0),0,IF(BM$3&lt;0,0,N(INDEX('CURVA PREVISION'!$A$1:$KZ$3000,$C70,11+3*MIN(BM$3,$D$2-1)))))</f>
        <v>0</v>
      </c>
      <c r="BN70" s="132" t="n">
        <f aca="false">IF(OR($C70="",$B$2="",$D$2=0),0,IF(BN$3&lt;0,0,N(INDEX('CURVA PREVISION'!$A$1:$KZ$3000,$C70,11+3*MIN(BN$3,$D$2-1)))))</f>
        <v>0</v>
      </c>
      <c r="BO70" s="132" t="n">
        <f aca="false">IF(OR($C70="",$B$2="",$D$2=0),0,IF(BO$3&lt;0,0,N(INDEX('CURVA PREVISION'!$A$1:$KZ$3000,$C70,11+3*MIN(BO$3,$D$2-1)))))</f>
        <v>0</v>
      </c>
      <c r="BP70" s="132" t="n">
        <f aca="false">IF(OR($C70="",$B$2="",$D$2=0),0,IF(BP$3&lt;0,0,N(INDEX('CURVA PREVISION'!$A$1:$KZ$3000,$C70,11+3*MIN(BP$3,$D$2-1)))))</f>
        <v>0</v>
      </c>
      <c r="BQ70" s="132" t="n">
        <f aca="false">IF(OR($C70="",$B$2="",$D$2=0),0,IF(BQ$3&lt;0,0,N(INDEX('CURVA PREVISION'!$A$1:$KZ$3000,$C70,11+3*MIN(BQ$3,$D$2-1)))))</f>
        <v>0</v>
      </c>
      <c r="BR70" s="132" t="n">
        <f aca="false">IF(OR($C70="",$B$2="",$D$2=0),0,IF(BR$3&lt;0,0,N(INDEX('CURVA PREVISION'!$A$1:$KZ$3000,$C70,11+3*MIN(BR$3,$D$2-1)))))</f>
        <v>0</v>
      </c>
      <c r="BS70" s="132" t="n">
        <f aca="false">IF(OR($C70="",$B$2="",$D$2=0),0,IF(BS$3&lt;0,0,N(INDEX('CURVA PREVISION'!$A$1:$KZ$3000,$C70,11+3*MIN(BS$3,$D$2-1)))))</f>
        <v>0</v>
      </c>
      <c r="BT70" s="132" t="n">
        <f aca="false">IF(OR($C70="",$B$2="",$D$2=0),0,IF(BT$3&lt;0,0,N(INDEX('CURVA PREVISION'!$A$1:$KZ$3000,$C70,11+3*MIN(BT$3,$D$2-1)))))</f>
        <v>0</v>
      </c>
      <c r="BU70" s="132" t="n">
        <f aca="false">IF(OR($C70="",$B$2="",$D$2=0),0,IF(BU$3&lt;0,0,N(INDEX('CURVA PREVISION'!$A$1:$KZ$3000,$C70,11+3*MIN(BU$3,$D$2-1)))))</f>
        <v>0</v>
      </c>
      <c r="BV70" s="132" t="n">
        <f aca="false">IF(OR($C70="",$B$2="",$D$2=0),0,IF(BV$3&lt;0,0,N(INDEX('CURVA PREVISION'!$A$1:$KZ$3000,$C70,11+3*MIN(BV$3,$D$2-1)))))</f>
        <v>0</v>
      </c>
      <c r="BW70" s="132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26</v>
      </c>
      <c r="B71" s="47" t="str">
        <f aca="false">B29</f>
        <v>ESQUADRIAS</v>
      </c>
      <c r="C71" s="64" t="n">
        <f aca="false">IFERROR(MATCH(A71,'CURVA PREVISION'!$B$1:$B$3000,0),"")</f>
        <v>594</v>
      </c>
      <c r="D71" s="132" t="n">
        <f aca="false">IF(OR($C71="",$B$2="",$D$2=0),0,IF(D$3&lt;0,0,N(INDEX('CURVA PREVISION'!$A$1:$KZ$3000,$C71,11+3*MIN(D$3,$D$2-1)))))</f>
        <v>0</v>
      </c>
      <c r="E71" s="132" t="n">
        <f aca="false">IF(OR($C71="",$B$2="",$D$2=0),0,IF(E$3&lt;0,0,N(INDEX('CURVA PREVISION'!$A$1:$KZ$3000,$C71,11+3*MIN(E$3,$D$2-1)))))</f>
        <v>0</v>
      </c>
      <c r="F71" s="132" t="n">
        <f aca="false">IF(OR($C71="",$B$2="",$D$2=0),0,IF(F$3&lt;0,0,N(INDEX('CURVA PREVISION'!$A$1:$KZ$3000,$C71,11+3*MIN(F$3,$D$2-1)))))</f>
        <v>0</v>
      </c>
      <c r="G71" s="132" t="n">
        <f aca="false">IF(OR($C71="",$B$2="",$D$2=0),0,IF(G$3&lt;0,0,N(INDEX('CURVA PREVISION'!$A$1:$KZ$3000,$C71,11+3*MIN(G$3,$D$2-1)))))</f>
        <v>0</v>
      </c>
      <c r="H71" s="132" t="n">
        <f aca="false">IF(OR($C71="",$B$2="",$D$2=0),0,IF(H$3&lt;0,0,N(INDEX('CURVA PREVISION'!$A$1:$KZ$3000,$C71,11+3*MIN(H$3,$D$2-1)))))</f>
        <v>0</v>
      </c>
      <c r="I71" s="132" t="n">
        <f aca="false">IF(OR($C71="",$B$2="",$D$2=0),0,IF(I$3&lt;0,0,N(INDEX('CURVA PREVISION'!$A$1:$KZ$3000,$C71,11+3*MIN(I$3,$D$2-1)))))</f>
        <v>0</v>
      </c>
      <c r="J71" s="132" t="n">
        <f aca="false">IF(OR($C71="",$B$2="",$D$2=0),0,IF(J$3&lt;0,0,N(INDEX('CURVA PREVISION'!$A$1:$KZ$3000,$C71,11+3*MIN(J$3,$D$2-1)))))</f>
        <v>0</v>
      </c>
      <c r="K71" s="132" t="n">
        <f aca="false">IF(OR($C71="",$B$2="",$D$2=0),0,IF(K$3&lt;0,0,N(INDEX('CURVA PREVISION'!$A$1:$KZ$3000,$C71,11+3*MIN(K$3,$D$2-1)))))</f>
        <v>0</v>
      </c>
      <c r="L71" s="132" t="n">
        <f aca="false">IF(OR($C71="",$B$2="",$D$2=0),0,IF(L$3&lt;0,0,N(INDEX('CURVA PREVISION'!$A$1:$KZ$3000,$C71,11+3*MIN(L$3,$D$2-1)))))</f>
        <v>0</v>
      </c>
      <c r="M71" s="132" t="n">
        <f aca="false">IF(OR($C71="",$B$2="",$D$2=0),0,IF(M$3&lt;0,0,N(INDEX('CURVA PREVISION'!$A$1:$KZ$3000,$C71,11+3*MIN(M$3,$D$2-1)))))</f>
        <v>0</v>
      </c>
      <c r="N71" s="132" t="n">
        <f aca="false">IF(OR($C71="",$B$2="",$D$2=0),0,IF(N$3&lt;0,0,N(INDEX('CURVA PREVISION'!$A$1:$KZ$3000,$C71,11+3*MIN(N$3,$D$2-1)))))</f>
        <v>0</v>
      </c>
      <c r="O71" s="132" t="n">
        <f aca="false">IF(OR($C71="",$B$2="",$D$2=0),0,IF(O$3&lt;0,0,N(INDEX('CURVA PREVISION'!$A$1:$KZ$3000,$C71,11+3*MIN(O$3,$D$2-1)))))</f>
        <v>0</v>
      </c>
      <c r="P71" s="132" t="n">
        <f aca="false">IF(OR($C71="",$B$2="",$D$2=0),0,IF(P$3&lt;0,0,N(INDEX('CURVA PREVISION'!$A$1:$KZ$3000,$C71,11+3*MIN(P$3,$D$2-1)))))</f>
        <v>0</v>
      </c>
      <c r="Q71" s="132" t="n">
        <f aca="false">IF(OR($C71="",$B$2="",$D$2=0),0,IF(Q$3&lt;0,0,N(INDEX('CURVA PREVISION'!$A$1:$KZ$3000,$C71,11+3*MIN(Q$3,$D$2-1)))))</f>
        <v>0</v>
      </c>
      <c r="R71" s="132" t="n">
        <f aca="false">IF(OR($C71="",$B$2="",$D$2=0),0,IF(R$3&lt;0,0,N(INDEX('CURVA PREVISION'!$A$1:$KZ$3000,$C71,11+3*MIN(R$3,$D$2-1)))))</f>
        <v>0</v>
      </c>
      <c r="S71" s="132" t="n">
        <f aca="false">IF(OR($C71="",$B$2="",$D$2=0),0,IF(S$3&lt;0,0,N(INDEX('CURVA PREVISION'!$A$1:$KZ$3000,$C71,11+3*MIN(S$3,$D$2-1)))))</f>
        <v>0</v>
      </c>
      <c r="T71" s="132" t="n">
        <f aca="false">IF(OR($C71="",$B$2="",$D$2=0),0,IF(T$3&lt;0,0,N(INDEX('CURVA PREVISION'!$A$1:$KZ$3000,$C71,11+3*MIN(T$3,$D$2-1)))))</f>
        <v>0</v>
      </c>
      <c r="U71" s="132" t="n">
        <f aca="false">IF(OR($C71="",$B$2="",$D$2=0),0,IF(U$3&lt;0,0,N(INDEX('CURVA PREVISION'!$A$1:$KZ$3000,$C71,11+3*MIN(U$3,$D$2-1)))))</f>
        <v>0</v>
      </c>
      <c r="V71" s="132" t="n">
        <f aca="false">IF(OR($C71="",$B$2="",$D$2=0),0,IF(V$3&lt;0,0,N(INDEX('CURVA PREVISION'!$A$1:$KZ$3000,$C71,11+3*MIN(V$3,$D$2-1)))))</f>
        <v>0</v>
      </c>
      <c r="W71" s="132" t="n">
        <f aca="false">IF(OR($C71="",$B$2="",$D$2=0),0,IF(W$3&lt;0,0,N(INDEX('CURVA PREVISION'!$A$1:$KZ$3000,$C71,11+3*MIN(W$3,$D$2-1)))))</f>
        <v>0</v>
      </c>
      <c r="X71" s="132" t="n">
        <f aca="false">IF(OR($C71="",$B$2="",$D$2=0),0,IF(X$3&lt;0,0,N(INDEX('CURVA PREVISION'!$A$1:$KZ$3000,$C71,11+3*MIN(X$3,$D$2-1)))))</f>
        <v>0</v>
      </c>
      <c r="Y71" s="132" t="n">
        <f aca="false">IF(OR($C71="",$B$2="",$D$2=0),0,IF(Y$3&lt;0,0,N(INDEX('CURVA PREVISION'!$A$1:$KZ$3000,$C71,11+3*MIN(Y$3,$D$2-1)))))</f>
        <v>0</v>
      </c>
      <c r="Z71" s="132" t="n">
        <f aca="false">IF(OR($C71="",$B$2="",$D$2=0),0,IF(Z$3&lt;0,0,N(INDEX('CURVA PREVISION'!$A$1:$KZ$3000,$C71,11+3*MIN(Z$3,$D$2-1)))))</f>
        <v>0</v>
      </c>
      <c r="AA71" s="132" t="n">
        <f aca="false">IF(OR($C71="",$B$2="",$D$2=0),0,IF(AA$3&lt;0,0,N(INDEX('CURVA PREVISION'!$A$1:$KZ$3000,$C71,11+3*MIN(AA$3,$D$2-1)))))</f>
        <v>0</v>
      </c>
      <c r="AB71" s="132" t="n">
        <f aca="false">IF(OR($C71="",$B$2="",$D$2=0),0,IF(AB$3&lt;0,0,N(INDEX('CURVA PREVISION'!$A$1:$KZ$3000,$C71,11+3*MIN(AB$3,$D$2-1)))))</f>
        <v>0</v>
      </c>
      <c r="AC71" s="132" t="n">
        <f aca="false">IF(OR($C71="",$B$2="",$D$2=0),0,IF(AC$3&lt;0,0,N(INDEX('CURVA PREVISION'!$A$1:$KZ$3000,$C71,11+3*MIN(AC$3,$D$2-1)))))</f>
        <v>0</v>
      </c>
      <c r="AD71" s="132" t="n">
        <f aca="false">IF(OR($C71="",$B$2="",$D$2=0),0,IF(AD$3&lt;0,0,N(INDEX('CURVA PREVISION'!$A$1:$KZ$3000,$C71,11+3*MIN(AD$3,$D$2-1)))))</f>
        <v>0</v>
      </c>
      <c r="AE71" s="132" t="n">
        <f aca="false">IF(OR($C71="",$B$2="",$D$2=0),0,IF(AE$3&lt;0,0,N(INDEX('CURVA PREVISION'!$A$1:$KZ$3000,$C71,11+3*MIN(AE$3,$D$2-1)))))</f>
        <v>0</v>
      </c>
      <c r="AF71" s="132" t="n">
        <f aca="false">IF(OR($C71="",$B$2="",$D$2=0),0,IF(AF$3&lt;0,0,N(INDEX('CURVA PREVISION'!$A$1:$KZ$3000,$C71,11+3*MIN(AF$3,$D$2-1)))))</f>
        <v>0</v>
      </c>
      <c r="AG71" s="132" t="n">
        <f aca="false">IF(OR($C71="",$B$2="",$D$2=0),0,IF(AG$3&lt;0,0,N(INDEX('CURVA PREVISION'!$A$1:$KZ$3000,$C71,11+3*MIN(AG$3,$D$2-1)))))</f>
        <v>0</v>
      </c>
      <c r="AH71" s="132" t="n">
        <f aca="false">IF(OR($C71="",$B$2="",$D$2=0),0,IF(AH$3&lt;0,0,N(INDEX('CURVA PREVISION'!$A$1:$KZ$3000,$C71,11+3*MIN(AH$3,$D$2-1)))))</f>
        <v>0</v>
      </c>
      <c r="AI71" s="132" t="n">
        <f aca="false">IF(OR($C71="",$B$2="",$D$2=0),0,IF(AI$3&lt;0,0,N(INDEX('CURVA PREVISION'!$A$1:$KZ$3000,$C71,11+3*MIN(AI$3,$D$2-1)))))</f>
        <v>0</v>
      </c>
      <c r="AJ71" s="132" t="n">
        <f aca="false">IF(OR($C71="",$B$2="",$D$2=0),0,IF(AJ$3&lt;0,0,N(INDEX('CURVA PREVISION'!$A$1:$KZ$3000,$C71,11+3*MIN(AJ$3,$D$2-1)))))</f>
        <v>0</v>
      </c>
      <c r="AK71" s="132" t="n">
        <f aca="false">IF(OR($C71="",$B$2="",$D$2=0),0,IF(AK$3&lt;0,0,N(INDEX('CURVA PREVISION'!$A$1:$KZ$3000,$C71,11+3*MIN(AK$3,$D$2-1)))))</f>
        <v>0</v>
      </c>
      <c r="AL71" s="132" t="n">
        <f aca="false">IF(OR($C71="",$B$2="",$D$2=0),0,IF(AL$3&lt;0,0,N(INDEX('CURVA PREVISION'!$A$1:$KZ$3000,$C71,11+3*MIN(AL$3,$D$2-1)))))</f>
        <v>0</v>
      </c>
      <c r="AM71" s="132" t="n">
        <f aca="false">IF(OR($C71="",$B$2="",$D$2=0),0,IF(AM$3&lt;0,0,N(INDEX('CURVA PREVISION'!$A$1:$KZ$3000,$C71,11+3*MIN(AM$3,$D$2-1)))))</f>
        <v>0</v>
      </c>
      <c r="AN71" s="132" t="n">
        <f aca="false">IF(OR($C71="",$B$2="",$D$2=0),0,IF(AN$3&lt;0,0,N(INDEX('CURVA PREVISION'!$A$1:$KZ$3000,$C71,11+3*MIN(AN$3,$D$2-1)))))</f>
        <v>0</v>
      </c>
      <c r="AO71" s="132" t="n">
        <f aca="false">IF(OR($C71="",$B$2="",$D$2=0),0,IF(AO$3&lt;0,0,N(INDEX('CURVA PREVISION'!$A$1:$KZ$3000,$C71,11+3*MIN(AO$3,$D$2-1)))))</f>
        <v>0</v>
      </c>
      <c r="AP71" s="132" t="n">
        <f aca="false">IF(OR($C71="",$B$2="",$D$2=0),0,IF(AP$3&lt;0,0,N(INDEX('CURVA PREVISION'!$A$1:$KZ$3000,$C71,11+3*MIN(AP$3,$D$2-1)))))</f>
        <v>0</v>
      </c>
      <c r="AQ71" s="132" t="n">
        <f aca="false">IF(OR($C71="",$B$2="",$D$2=0),0,IF(AQ$3&lt;0,0,N(INDEX('CURVA PREVISION'!$A$1:$KZ$3000,$C71,11+3*MIN(AQ$3,$D$2-1)))))</f>
        <v>0</v>
      </c>
      <c r="AR71" s="132" t="n">
        <f aca="false">IF(OR($C71="",$B$2="",$D$2=0),0,IF(AR$3&lt;0,0,N(INDEX('CURVA PREVISION'!$A$1:$KZ$3000,$C71,11+3*MIN(AR$3,$D$2-1)))))</f>
        <v>0</v>
      </c>
      <c r="AS71" s="132" t="n">
        <f aca="false">IF(OR($C71="",$B$2="",$D$2=0),0,IF(AS$3&lt;0,0,N(INDEX('CURVA PREVISION'!$A$1:$KZ$3000,$C71,11+3*MIN(AS$3,$D$2-1)))))</f>
        <v>0</v>
      </c>
      <c r="AT71" s="132" t="n">
        <f aca="false">IF(OR($C71="",$B$2="",$D$2=0),0,IF(AT$3&lt;0,0,N(INDEX('CURVA PREVISION'!$A$1:$KZ$3000,$C71,11+3*MIN(AT$3,$D$2-1)))))</f>
        <v>0</v>
      </c>
      <c r="AU71" s="132" t="n">
        <f aca="false">IF(OR($C71="",$B$2="",$D$2=0),0,IF(AU$3&lt;0,0,N(INDEX('CURVA PREVISION'!$A$1:$KZ$3000,$C71,11+3*MIN(AU$3,$D$2-1)))))</f>
        <v>0</v>
      </c>
      <c r="AV71" s="132" t="n">
        <f aca="false">IF(OR($C71="",$B$2="",$D$2=0),0,IF(AV$3&lt;0,0,N(INDEX('CURVA PREVISION'!$A$1:$KZ$3000,$C71,11+3*MIN(AV$3,$D$2-1)))))</f>
        <v>0</v>
      </c>
      <c r="AW71" s="132" t="n">
        <f aca="false">IF(OR($C71="",$B$2="",$D$2=0),0,IF(AW$3&lt;0,0,N(INDEX('CURVA PREVISION'!$A$1:$KZ$3000,$C71,11+3*MIN(AW$3,$D$2-1)))))</f>
        <v>0</v>
      </c>
      <c r="AX71" s="132" t="n">
        <f aca="false">IF(OR($C71="",$B$2="",$D$2=0),0,IF(AX$3&lt;0,0,N(INDEX('CURVA PREVISION'!$A$1:$KZ$3000,$C71,11+3*MIN(AX$3,$D$2-1)))))</f>
        <v>0</v>
      </c>
      <c r="AY71" s="132" t="n">
        <f aca="false">IF(OR($C71="",$B$2="",$D$2=0),0,IF(AY$3&lt;0,0,N(INDEX('CURVA PREVISION'!$A$1:$KZ$3000,$C71,11+3*MIN(AY$3,$D$2-1)))))</f>
        <v>0</v>
      </c>
      <c r="AZ71" s="132" t="n">
        <f aca="false">IF(OR($C71="",$B$2="",$D$2=0),0,IF(AZ$3&lt;0,0,N(INDEX('CURVA PREVISION'!$A$1:$KZ$3000,$C71,11+3*MIN(AZ$3,$D$2-1)))))</f>
        <v>0</v>
      </c>
      <c r="BA71" s="132" t="n">
        <f aca="false">IF(OR($C71="",$B$2="",$D$2=0),0,IF(BA$3&lt;0,0,N(INDEX('CURVA PREVISION'!$A$1:$KZ$3000,$C71,11+3*MIN(BA$3,$D$2-1)))))</f>
        <v>0</v>
      </c>
      <c r="BB71" s="132" t="n">
        <f aca="false">IF(OR($C71="",$B$2="",$D$2=0),0,IF(BB$3&lt;0,0,N(INDEX('CURVA PREVISION'!$A$1:$KZ$3000,$C71,11+3*MIN(BB$3,$D$2-1)))))</f>
        <v>0</v>
      </c>
      <c r="BC71" s="132" t="n">
        <f aca="false">IF(OR($C71="",$B$2="",$D$2=0),0,IF(BC$3&lt;0,0,N(INDEX('CURVA PREVISION'!$A$1:$KZ$3000,$C71,11+3*MIN(BC$3,$D$2-1)))))</f>
        <v>0</v>
      </c>
      <c r="BD71" s="132" t="n">
        <f aca="false">IF(OR($C71="",$B$2="",$D$2=0),0,IF(BD$3&lt;0,0,N(INDEX('CURVA PREVISION'!$A$1:$KZ$3000,$C71,11+3*MIN(BD$3,$D$2-1)))))</f>
        <v>0</v>
      </c>
      <c r="BE71" s="132" t="n">
        <f aca="false">IF(OR($C71="",$B$2="",$D$2=0),0,IF(BE$3&lt;0,0,N(INDEX('CURVA PREVISION'!$A$1:$KZ$3000,$C71,11+3*MIN(BE$3,$D$2-1)))))</f>
        <v>0</v>
      </c>
      <c r="BF71" s="132" t="n">
        <f aca="false">IF(OR($C71="",$B$2="",$D$2=0),0,IF(BF$3&lt;0,0,N(INDEX('CURVA PREVISION'!$A$1:$KZ$3000,$C71,11+3*MIN(BF$3,$D$2-1)))))</f>
        <v>0</v>
      </c>
      <c r="BG71" s="132" t="n">
        <f aca="false">IF(OR($C71="",$B$2="",$D$2=0),0,IF(BG$3&lt;0,0,N(INDEX('CURVA PREVISION'!$A$1:$KZ$3000,$C71,11+3*MIN(BG$3,$D$2-1)))))</f>
        <v>0</v>
      </c>
      <c r="BH71" s="132" t="n">
        <f aca="false">IF(OR($C71="",$B$2="",$D$2=0),0,IF(BH$3&lt;0,0,N(INDEX('CURVA PREVISION'!$A$1:$KZ$3000,$C71,11+3*MIN(BH$3,$D$2-1)))))</f>
        <v>0</v>
      </c>
      <c r="BI71" s="132" t="n">
        <f aca="false">IF(OR($C71="",$B$2="",$D$2=0),0,IF(BI$3&lt;0,0,N(INDEX('CURVA PREVISION'!$A$1:$KZ$3000,$C71,11+3*MIN(BI$3,$D$2-1)))))</f>
        <v>0</v>
      </c>
      <c r="BJ71" s="132" t="n">
        <f aca="false">IF(OR($C71="",$B$2="",$D$2=0),0,IF(BJ$3&lt;0,0,N(INDEX('CURVA PREVISION'!$A$1:$KZ$3000,$C71,11+3*MIN(BJ$3,$D$2-1)))))</f>
        <v>0</v>
      </c>
      <c r="BK71" s="132" t="n">
        <f aca="false">IF(OR($C71="",$B$2="",$D$2=0),0,IF(BK$3&lt;0,0,N(INDEX('CURVA PREVISION'!$A$1:$KZ$3000,$C71,11+3*MIN(BK$3,$D$2-1)))))</f>
        <v>0</v>
      </c>
      <c r="BL71" s="132" t="n">
        <f aca="false">IF(OR($C71="",$B$2="",$D$2=0),0,IF(BL$3&lt;0,0,N(INDEX('CURVA PREVISION'!$A$1:$KZ$3000,$C71,11+3*MIN(BL$3,$D$2-1)))))</f>
        <v>0</v>
      </c>
      <c r="BM71" s="132" t="n">
        <f aca="false">IF(OR($C71="",$B$2="",$D$2=0),0,IF(BM$3&lt;0,0,N(INDEX('CURVA PREVISION'!$A$1:$KZ$3000,$C71,11+3*MIN(BM$3,$D$2-1)))))</f>
        <v>0</v>
      </c>
      <c r="BN71" s="132" t="n">
        <f aca="false">IF(OR($C71="",$B$2="",$D$2=0),0,IF(BN$3&lt;0,0,N(INDEX('CURVA PREVISION'!$A$1:$KZ$3000,$C71,11+3*MIN(BN$3,$D$2-1)))))</f>
        <v>0</v>
      </c>
      <c r="BO71" s="132" t="n">
        <f aca="false">IF(OR($C71="",$B$2="",$D$2=0),0,IF(BO$3&lt;0,0,N(INDEX('CURVA PREVISION'!$A$1:$KZ$3000,$C71,11+3*MIN(BO$3,$D$2-1)))))</f>
        <v>0</v>
      </c>
      <c r="BP71" s="132" t="n">
        <f aca="false">IF(OR($C71="",$B$2="",$D$2=0),0,IF(BP$3&lt;0,0,N(INDEX('CURVA PREVISION'!$A$1:$KZ$3000,$C71,11+3*MIN(BP$3,$D$2-1)))))</f>
        <v>0</v>
      </c>
      <c r="BQ71" s="132" t="n">
        <f aca="false">IF(OR($C71="",$B$2="",$D$2=0),0,IF(BQ$3&lt;0,0,N(INDEX('CURVA PREVISION'!$A$1:$KZ$3000,$C71,11+3*MIN(BQ$3,$D$2-1)))))</f>
        <v>0</v>
      </c>
      <c r="BR71" s="132" t="n">
        <f aca="false">IF(OR($C71="",$B$2="",$D$2=0),0,IF(BR$3&lt;0,0,N(INDEX('CURVA PREVISION'!$A$1:$KZ$3000,$C71,11+3*MIN(BR$3,$D$2-1)))))</f>
        <v>0</v>
      </c>
      <c r="BS71" s="132" t="n">
        <f aca="false">IF(OR($C71="",$B$2="",$D$2=0),0,IF(BS$3&lt;0,0,N(INDEX('CURVA PREVISION'!$A$1:$KZ$3000,$C71,11+3*MIN(BS$3,$D$2-1)))))</f>
        <v>0</v>
      </c>
      <c r="BT71" s="132" t="n">
        <f aca="false">IF(OR($C71="",$B$2="",$D$2=0),0,IF(BT$3&lt;0,0,N(INDEX('CURVA PREVISION'!$A$1:$KZ$3000,$C71,11+3*MIN(BT$3,$D$2-1)))))</f>
        <v>0</v>
      </c>
      <c r="BU71" s="132" t="n">
        <f aca="false">IF(OR($C71="",$B$2="",$D$2=0),0,IF(BU$3&lt;0,0,N(INDEX('CURVA PREVISION'!$A$1:$KZ$3000,$C71,11+3*MIN(BU$3,$D$2-1)))))</f>
        <v>0</v>
      </c>
      <c r="BV71" s="132" t="n">
        <f aca="false">IF(OR($C71="",$B$2="",$D$2=0),0,IF(BV$3&lt;0,0,N(INDEX('CURVA PREVISION'!$A$1:$KZ$3000,$C71,11+3*MIN(BV$3,$D$2-1)))))</f>
        <v>0</v>
      </c>
      <c r="BW71" s="132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27</v>
      </c>
      <c r="B72" s="47" t="str">
        <f aca="false">B30</f>
        <v>SERRALHERIA</v>
      </c>
      <c r="C72" s="64" t="n">
        <f aca="false">IFERROR(MATCH(A72,'CURVA PREVISION'!$B$1:$B$3000,0),"")</f>
        <v>604</v>
      </c>
      <c r="D72" s="132" t="n">
        <f aca="false">IF(OR($C72="",$B$2="",$D$2=0),0,IF(D$3&lt;0,0,N(INDEX('CURVA PREVISION'!$A$1:$KZ$3000,$C72,11+3*MIN(D$3,$D$2-1)))))</f>
        <v>0</v>
      </c>
      <c r="E72" s="132" t="n">
        <f aca="false">IF(OR($C72="",$B$2="",$D$2=0),0,IF(E$3&lt;0,0,N(INDEX('CURVA PREVISION'!$A$1:$KZ$3000,$C72,11+3*MIN(E$3,$D$2-1)))))</f>
        <v>0</v>
      </c>
      <c r="F72" s="132" t="n">
        <f aca="false">IF(OR($C72="",$B$2="",$D$2=0),0,IF(F$3&lt;0,0,N(INDEX('CURVA PREVISION'!$A$1:$KZ$3000,$C72,11+3*MIN(F$3,$D$2-1)))))</f>
        <v>0</v>
      </c>
      <c r="G72" s="132" t="n">
        <f aca="false">IF(OR($C72="",$B$2="",$D$2=0),0,IF(G$3&lt;0,0,N(INDEX('CURVA PREVISION'!$A$1:$KZ$3000,$C72,11+3*MIN(G$3,$D$2-1)))))</f>
        <v>0</v>
      </c>
      <c r="H72" s="132" t="n">
        <f aca="false">IF(OR($C72="",$B$2="",$D$2=0),0,IF(H$3&lt;0,0,N(INDEX('CURVA PREVISION'!$A$1:$KZ$3000,$C72,11+3*MIN(H$3,$D$2-1)))))</f>
        <v>0</v>
      </c>
      <c r="I72" s="132" t="n">
        <f aca="false">IF(OR($C72="",$B$2="",$D$2=0),0,IF(I$3&lt;0,0,N(INDEX('CURVA PREVISION'!$A$1:$KZ$3000,$C72,11+3*MIN(I$3,$D$2-1)))))</f>
        <v>0</v>
      </c>
      <c r="J72" s="132" t="n">
        <f aca="false">IF(OR($C72="",$B$2="",$D$2=0),0,IF(J$3&lt;0,0,N(INDEX('CURVA PREVISION'!$A$1:$KZ$3000,$C72,11+3*MIN(J$3,$D$2-1)))))</f>
        <v>0</v>
      </c>
      <c r="K72" s="132" t="n">
        <f aca="false">IF(OR($C72="",$B$2="",$D$2=0),0,IF(K$3&lt;0,0,N(INDEX('CURVA PREVISION'!$A$1:$KZ$3000,$C72,11+3*MIN(K$3,$D$2-1)))))</f>
        <v>0</v>
      </c>
      <c r="L72" s="132" t="n">
        <f aca="false">IF(OR($C72="",$B$2="",$D$2=0),0,IF(L$3&lt;0,0,N(INDEX('CURVA PREVISION'!$A$1:$KZ$3000,$C72,11+3*MIN(L$3,$D$2-1)))))</f>
        <v>0</v>
      </c>
      <c r="M72" s="132" t="n">
        <f aca="false">IF(OR($C72="",$B$2="",$D$2=0),0,IF(M$3&lt;0,0,N(INDEX('CURVA PREVISION'!$A$1:$KZ$3000,$C72,11+3*MIN(M$3,$D$2-1)))))</f>
        <v>0</v>
      </c>
      <c r="N72" s="132" t="n">
        <f aca="false">IF(OR($C72="",$B$2="",$D$2=0),0,IF(N$3&lt;0,0,N(INDEX('CURVA PREVISION'!$A$1:$KZ$3000,$C72,11+3*MIN(N$3,$D$2-1)))))</f>
        <v>0</v>
      </c>
      <c r="O72" s="132" t="n">
        <f aca="false">IF(OR($C72="",$B$2="",$D$2=0),0,IF(O$3&lt;0,0,N(INDEX('CURVA PREVISION'!$A$1:$KZ$3000,$C72,11+3*MIN(O$3,$D$2-1)))))</f>
        <v>0</v>
      </c>
      <c r="P72" s="132" t="n">
        <f aca="false">IF(OR($C72="",$B$2="",$D$2=0),0,IF(P$3&lt;0,0,N(INDEX('CURVA PREVISION'!$A$1:$KZ$3000,$C72,11+3*MIN(P$3,$D$2-1)))))</f>
        <v>0</v>
      </c>
      <c r="Q72" s="132" t="n">
        <f aca="false">IF(OR($C72="",$B$2="",$D$2=0),0,IF(Q$3&lt;0,0,N(INDEX('CURVA PREVISION'!$A$1:$KZ$3000,$C72,11+3*MIN(Q$3,$D$2-1)))))</f>
        <v>0</v>
      </c>
      <c r="R72" s="132" t="n">
        <f aca="false">IF(OR($C72="",$B$2="",$D$2=0),0,IF(R$3&lt;0,0,N(INDEX('CURVA PREVISION'!$A$1:$KZ$3000,$C72,11+3*MIN(R$3,$D$2-1)))))</f>
        <v>0</v>
      </c>
      <c r="S72" s="132" t="n">
        <f aca="false">IF(OR($C72="",$B$2="",$D$2=0),0,IF(S$3&lt;0,0,N(INDEX('CURVA PREVISION'!$A$1:$KZ$3000,$C72,11+3*MIN(S$3,$D$2-1)))))</f>
        <v>0</v>
      </c>
      <c r="T72" s="132" t="n">
        <f aca="false">IF(OR($C72="",$B$2="",$D$2=0),0,IF(T$3&lt;0,0,N(INDEX('CURVA PREVISION'!$A$1:$KZ$3000,$C72,11+3*MIN(T$3,$D$2-1)))))</f>
        <v>0</v>
      </c>
      <c r="U72" s="132" t="n">
        <f aca="false">IF(OR($C72="",$B$2="",$D$2=0),0,IF(U$3&lt;0,0,N(INDEX('CURVA PREVISION'!$A$1:$KZ$3000,$C72,11+3*MIN(U$3,$D$2-1)))))</f>
        <v>0</v>
      </c>
      <c r="V72" s="132" t="n">
        <f aca="false">IF(OR($C72="",$B$2="",$D$2=0),0,IF(V$3&lt;0,0,N(INDEX('CURVA PREVISION'!$A$1:$KZ$3000,$C72,11+3*MIN(V$3,$D$2-1)))))</f>
        <v>0</v>
      </c>
      <c r="W72" s="132" t="n">
        <f aca="false">IF(OR($C72="",$B$2="",$D$2=0),0,IF(W$3&lt;0,0,N(INDEX('CURVA PREVISION'!$A$1:$KZ$3000,$C72,11+3*MIN(W$3,$D$2-1)))))</f>
        <v>0</v>
      </c>
      <c r="X72" s="132" t="n">
        <f aca="false">IF(OR($C72="",$B$2="",$D$2=0),0,IF(X$3&lt;0,0,N(INDEX('CURVA PREVISION'!$A$1:$KZ$3000,$C72,11+3*MIN(X$3,$D$2-1)))))</f>
        <v>0</v>
      </c>
      <c r="Y72" s="132" t="n">
        <f aca="false">IF(OR($C72="",$B$2="",$D$2=0),0,IF(Y$3&lt;0,0,N(INDEX('CURVA PREVISION'!$A$1:$KZ$3000,$C72,11+3*MIN(Y$3,$D$2-1)))))</f>
        <v>0</v>
      </c>
      <c r="Z72" s="132" t="n">
        <f aca="false">IF(OR($C72="",$B$2="",$D$2=0),0,IF(Z$3&lt;0,0,N(INDEX('CURVA PREVISION'!$A$1:$KZ$3000,$C72,11+3*MIN(Z$3,$D$2-1)))))</f>
        <v>0</v>
      </c>
      <c r="AA72" s="132" t="n">
        <f aca="false">IF(OR($C72="",$B$2="",$D$2=0),0,IF(AA$3&lt;0,0,N(INDEX('CURVA PREVISION'!$A$1:$KZ$3000,$C72,11+3*MIN(AA$3,$D$2-1)))))</f>
        <v>0</v>
      </c>
      <c r="AB72" s="132" t="n">
        <f aca="false">IF(OR($C72="",$B$2="",$D$2=0),0,IF(AB$3&lt;0,0,N(INDEX('CURVA PREVISION'!$A$1:$KZ$3000,$C72,11+3*MIN(AB$3,$D$2-1)))))</f>
        <v>0</v>
      </c>
      <c r="AC72" s="132" t="n">
        <f aca="false">IF(OR($C72="",$B$2="",$D$2=0),0,IF(AC$3&lt;0,0,N(INDEX('CURVA PREVISION'!$A$1:$KZ$3000,$C72,11+3*MIN(AC$3,$D$2-1)))))</f>
        <v>0</v>
      </c>
      <c r="AD72" s="132" t="n">
        <f aca="false">IF(OR($C72="",$B$2="",$D$2=0),0,IF(AD$3&lt;0,0,N(INDEX('CURVA PREVISION'!$A$1:$KZ$3000,$C72,11+3*MIN(AD$3,$D$2-1)))))</f>
        <v>0</v>
      </c>
      <c r="AE72" s="132" t="n">
        <f aca="false">IF(OR($C72="",$B$2="",$D$2=0),0,IF(AE$3&lt;0,0,N(INDEX('CURVA PREVISION'!$A$1:$KZ$3000,$C72,11+3*MIN(AE$3,$D$2-1)))))</f>
        <v>0</v>
      </c>
      <c r="AF72" s="132" t="n">
        <f aca="false">IF(OR($C72="",$B$2="",$D$2=0),0,IF(AF$3&lt;0,0,N(INDEX('CURVA PREVISION'!$A$1:$KZ$3000,$C72,11+3*MIN(AF$3,$D$2-1)))))</f>
        <v>0</v>
      </c>
      <c r="AG72" s="132" t="n">
        <f aca="false">IF(OR($C72="",$B$2="",$D$2=0),0,IF(AG$3&lt;0,0,N(INDEX('CURVA PREVISION'!$A$1:$KZ$3000,$C72,11+3*MIN(AG$3,$D$2-1)))))</f>
        <v>0</v>
      </c>
      <c r="AH72" s="132" t="n">
        <f aca="false">IF(OR($C72="",$B$2="",$D$2=0),0,IF(AH$3&lt;0,0,N(INDEX('CURVA PREVISION'!$A$1:$KZ$3000,$C72,11+3*MIN(AH$3,$D$2-1)))))</f>
        <v>0</v>
      </c>
      <c r="AI72" s="132" t="n">
        <f aca="false">IF(OR($C72="",$B$2="",$D$2=0),0,IF(AI$3&lt;0,0,N(INDEX('CURVA PREVISION'!$A$1:$KZ$3000,$C72,11+3*MIN(AI$3,$D$2-1)))))</f>
        <v>0</v>
      </c>
      <c r="AJ72" s="132" t="n">
        <f aca="false">IF(OR($C72="",$B$2="",$D$2=0),0,IF(AJ$3&lt;0,0,N(INDEX('CURVA PREVISION'!$A$1:$KZ$3000,$C72,11+3*MIN(AJ$3,$D$2-1)))))</f>
        <v>0</v>
      </c>
      <c r="AK72" s="132" t="n">
        <f aca="false">IF(OR($C72="",$B$2="",$D$2=0),0,IF(AK$3&lt;0,0,N(INDEX('CURVA PREVISION'!$A$1:$KZ$3000,$C72,11+3*MIN(AK$3,$D$2-1)))))</f>
        <v>0</v>
      </c>
      <c r="AL72" s="132" t="n">
        <f aca="false">IF(OR($C72="",$B$2="",$D$2=0),0,IF(AL$3&lt;0,0,N(INDEX('CURVA PREVISION'!$A$1:$KZ$3000,$C72,11+3*MIN(AL$3,$D$2-1)))))</f>
        <v>0</v>
      </c>
      <c r="AM72" s="132" t="n">
        <f aca="false">IF(OR($C72="",$B$2="",$D$2=0),0,IF(AM$3&lt;0,0,N(INDEX('CURVA PREVISION'!$A$1:$KZ$3000,$C72,11+3*MIN(AM$3,$D$2-1)))))</f>
        <v>0</v>
      </c>
      <c r="AN72" s="132" t="n">
        <f aca="false">IF(OR($C72="",$B$2="",$D$2=0),0,IF(AN$3&lt;0,0,N(INDEX('CURVA PREVISION'!$A$1:$KZ$3000,$C72,11+3*MIN(AN$3,$D$2-1)))))</f>
        <v>0</v>
      </c>
      <c r="AO72" s="132" t="n">
        <f aca="false">IF(OR($C72="",$B$2="",$D$2=0),0,IF(AO$3&lt;0,0,N(INDEX('CURVA PREVISION'!$A$1:$KZ$3000,$C72,11+3*MIN(AO$3,$D$2-1)))))</f>
        <v>0</v>
      </c>
      <c r="AP72" s="132" t="n">
        <f aca="false">IF(OR($C72="",$B$2="",$D$2=0),0,IF(AP$3&lt;0,0,N(INDEX('CURVA PREVISION'!$A$1:$KZ$3000,$C72,11+3*MIN(AP$3,$D$2-1)))))</f>
        <v>0</v>
      </c>
      <c r="AQ72" s="132" t="n">
        <f aca="false">IF(OR($C72="",$B$2="",$D$2=0),0,IF(AQ$3&lt;0,0,N(INDEX('CURVA PREVISION'!$A$1:$KZ$3000,$C72,11+3*MIN(AQ$3,$D$2-1)))))</f>
        <v>0</v>
      </c>
      <c r="AR72" s="132" t="n">
        <f aca="false">IF(OR($C72="",$B$2="",$D$2=0),0,IF(AR$3&lt;0,0,N(INDEX('CURVA PREVISION'!$A$1:$KZ$3000,$C72,11+3*MIN(AR$3,$D$2-1)))))</f>
        <v>0</v>
      </c>
      <c r="AS72" s="132" t="n">
        <f aca="false">IF(OR($C72="",$B$2="",$D$2=0),0,IF(AS$3&lt;0,0,N(INDEX('CURVA PREVISION'!$A$1:$KZ$3000,$C72,11+3*MIN(AS$3,$D$2-1)))))</f>
        <v>0</v>
      </c>
      <c r="AT72" s="132" t="n">
        <f aca="false">IF(OR($C72="",$B$2="",$D$2=0),0,IF(AT$3&lt;0,0,N(INDEX('CURVA PREVISION'!$A$1:$KZ$3000,$C72,11+3*MIN(AT$3,$D$2-1)))))</f>
        <v>0</v>
      </c>
      <c r="AU72" s="132" t="n">
        <f aca="false">IF(OR($C72="",$B$2="",$D$2=0),0,IF(AU$3&lt;0,0,N(INDEX('CURVA PREVISION'!$A$1:$KZ$3000,$C72,11+3*MIN(AU$3,$D$2-1)))))</f>
        <v>0</v>
      </c>
      <c r="AV72" s="132" t="n">
        <f aca="false">IF(OR($C72="",$B$2="",$D$2=0),0,IF(AV$3&lt;0,0,N(INDEX('CURVA PREVISION'!$A$1:$KZ$3000,$C72,11+3*MIN(AV$3,$D$2-1)))))</f>
        <v>0</v>
      </c>
      <c r="AW72" s="132" t="n">
        <f aca="false">IF(OR($C72="",$B$2="",$D$2=0),0,IF(AW$3&lt;0,0,N(INDEX('CURVA PREVISION'!$A$1:$KZ$3000,$C72,11+3*MIN(AW$3,$D$2-1)))))</f>
        <v>0</v>
      </c>
      <c r="AX72" s="132" t="n">
        <f aca="false">IF(OR($C72="",$B$2="",$D$2=0),0,IF(AX$3&lt;0,0,N(INDEX('CURVA PREVISION'!$A$1:$KZ$3000,$C72,11+3*MIN(AX$3,$D$2-1)))))</f>
        <v>0</v>
      </c>
      <c r="AY72" s="132" t="n">
        <f aca="false">IF(OR($C72="",$B$2="",$D$2=0),0,IF(AY$3&lt;0,0,N(INDEX('CURVA PREVISION'!$A$1:$KZ$3000,$C72,11+3*MIN(AY$3,$D$2-1)))))</f>
        <v>0</v>
      </c>
      <c r="AZ72" s="132" t="n">
        <f aca="false">IF(OR($C72="",$B$2="",$D$2=0),0,IF(AZ$3&lt;0,0,N(INDEX('CURVA PREVISION'!$A$1:$KZ$3000,$C72,11+3*MIN(AZ$3,$D$2-1)))))</f>
        <v>0</v>
      </c>
      <c r="BA72" s="132" t="n">
        <f aca="false">IF(OR($C72="",$B$2="",$D$2=0),0,IF(BA$3&lt;0,0,N(INDEX('CURVA PREVISION'!$A$1:$KZ$3000,$C72,11+3*MIN(BA$3,$D$2-1)))))</f>
        <v>0</v>
      </c>
      <c r="BB72" s="132" t="n">
        <f aca="false">IF(OR($C72="",$B$2="",$D$2=0),0,IF(BB$3&lt;0,0,N(INDEX('CURVA PREVISION'!$A$1:$KZ$3000,$C72,11+3*MIN(BB$3,$D$2-1)))))</f>
        <v>0</v>
      </c>
      <c r="BC72" s="132" t="n">
        <f aca="false">IF(OR($C72="",$B$2="",$D$2=0),0,IF(BC$3&lt;0,0,N(INDEX('CURVA PREVISION'!$A$1:$KZ$3000,$C72,11+3*MIN(BC$3,$D$2-1)))))</f>
        <v>0</v>
      </c>
      <c r="BD72" s="132" t="n">
        <f aca="false">IF(OR($C72="",$B$2="",$D$2=0),0,IF(BD$3&lt;0,0,N(INDEX('CURVA PREVISION'!$A$1:$KZ$3000,$C72,11+3*MIN(BD$3,$D$2-1)))))</f>
        <v>0</v>
      </c>
      <c r="BE72" s="132" t="n">
        <f aca="false">IF(OR($C72="",$B$2="",$D$2=0),0,IF(BE$3&lt;0,0,N(INDEX('CURVA PREVISION'!$A$1:$KZ$3000,$C72,11+3*MIN(BE$3,$D$2-1)))))</f>
        <v>0</v>
      </c>
      <c r="BF72" s="132" t="n">
        <f aca="false">IF(OR($C72="",$B$2="",$D$2=0),0,IF(BF$3&lt;0,0,N(INDEX('CURVA PREVISION'!$A$1:$KZ$3000,$C72,11+3*MIN(BF$3,$D$2-1)))))</f>
        <v>0</v>
      </c>
      <c r="BG72" s="132" t="n">
        <f aca="false">IF(OR($C72="",$B$2="",$D$2=0),0,IF(BG$3&lt;0,0,N(INDEX('CURVA PREVISION'!$A$1:$KZ$3000,$C72,11+3*MIN(BG$3,$D$2-1)))))</f>
        <v>0</v>
      </c>
      <c r="BH72" s="132" t="n">
        <f aca="false">IF(OR($C72="",$B$2="",$D$2=0),0,IF(BH$3&lt;0,0,N(INDEX('CURVA PREVISION'!$A$1:$KZ$3000,$C72,11+3*MIN(BH$3,$D$2-1)))))</f>
        <v>0</v>
      </c>
      <c r="BI72" s="132" t="n">
        <f aca="false">IF(OR($C72="",$B$2="",$D$2=0),0,IF(BI$3&lt;0,0,N(INDEX('CURVA PREVISION'!$A$1:$KZ$3000,$C72,11+3*MIN(BI$3,$D$2-1)))))</f>
        <v>0</v>
      </c>
      <c r="BJ72" s="132" t="n">
        <f aca="false">IF(OR($C72="",$B$2="",$D$2=0),0,IF(BJ$3&lt;0,0,N(INDEX('CURVA PREVISION'!$A$1:$KZ$3000,$C72,11+3*MIN(BJ$3,$D$2-1)))))</f>
        <v>0</v>
      </c>
      <c r="BK72" s="132" t="n">
        <f aca="false">IF(OR($C72="",$B$2="",$D$2=0),0,IF(BK$3&lt;0,0,N(INDEX('CURVA PREVISION'!$A$1:$KZ$3000,$C72,11+3*MIN(BK$3,$D$2-1)))))</f>
        <v>0</v>
      </c>
      <c r="BL72" s="132" t="n">
        <f aca="false">IF(OR($C72="",$B$2="",$D$2=0),0,IF(BL$3&lt;0,0,N(INDEX('CURVA PREVISION'!$A$1:$KZ$3000,$C72,11+3*MIN(BL$3,$D$2-1)))))</f>
        <v>0</v>
      </c>
      <c r="BM72" s="132" t="n">
        <f aca="false">IF(OR($C72="",$B$2="",$D$2=0),0,IF(BM$3&lt;0,0,N(INDEX('CURVA PREVISION'!$A$1:$KZ$3000,$C72,11+3*MIN(BM$3,$D$2-1)))))</f>
        <v>0</v>
      </c>
      <c r="BN72" s="132" t="n">
        <f aca="false">IF(OR($C72="",$B$2="",$D$2=0),0,IF(BN$3&lt;0,0,N(INDEX('CURVA PREVISION'!$A$1:$KZ$3000,$C72,11+3*MIN(BN$3,$D$2-1)))))</f>
        <v>0</v>
      </c>
      <c r="BO72" s="132" t="n">
        <f aca="false">IF(OR($C72="",$B$2="",$D$2=0),0,IF(BO$3&lt;0,0,N(INDEX('CURVA PREVISION'!$A$1:$KZ$3000,$C72,11+3*MIN(BO$3,$D$2-1)))))</f>
        <v>0</v>
      </c>
      <c r="BP72" s="132" t="n">
        <f aca="false">IF(OR($C72="",$B$2="",$D$2=0),0,IF(BP$3&lt;0,0,N(INDEX('CURVA PREVISION'!$A$1:$KZ$3000,$C72,11+3*MIN(BP$3,$D$2-1)))))</f>
        <v>0</v>
      </c>
      <c r="BQ72" s="132" t="n">
        <f aca="false">IF(OR($C72="",$B$2="",$D$2=0),0,IF(BQ$3&lt;0,0,N(INDEX('CURVA PREVISION'!$A$1:$KZ$3000,$C72,11+3*MIN(BQ$3,$D$2-1)))))</f>
        <v>0</v>
      </c>
      <c r="BR72" s="132" t="n">
        <f aca="false">IF(OR($C72="",$B$2="",$D$2=0),0,IF(BR$3&lt;0,0,N(INDEX('CURVA PREVISION'!$A$1:$KZ$3000,$C72,11+3*MIN(BR$3,$D$2-1)))))</f>
        <v>0</v>
      </c>
      <c r="BS72" s="132" t="n">
        <f aca="false">IF(OR($C72="",$B$2="",$D$2=0),0,IF(BS$3&lt;0,0,N(INDEX('CURVA PREVISION'!$A$1:$KZ$3000,$C72,11+3*MIN(BS$3,$D$2-1)))))</f>
        <v>0</v>
      </c>
      <c r="BT72" s="132" t="n">
        <f aca="false">IF(OR($C72="",$B$2="",$D$2=0),0,IF(BT$3&lt;0,0,N(INDEX('CURVA PREVISION'!$A$1:$KZ$3000,$C72,11+3*MIN(BT$3,$D$2-1)))))</f>
        <v>0</v>
      </c>
      <c r="BU72" s="132" t="n">
        <f aca="false">IF(OR($C72="",$B$2="",$D$2=0),0,IF(BU$3&lt;0,0,N(INDEX('CURVA PREVISION'!$A$1:$KZ$3000,$C72,11+3*MIN(BU$3,$D$2-1)))))</f>
        <v>0</v>
      </c>
      <c r="BV72" s="132" t="n">
        <f aca="false">IF(OR($C72="",$B$2="",$D$2=0),0,IF(BV$3&lt;0,0,N(INDEX('CURVA PREVISION'!$A$1:$KZ$3000,$C72,11+3*MIN(BV$3,$D$2-1)))))</f>
        <v>0</v>
      </c>
      <c r="BW72" s="132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28</v>
      </c>
      <c r="B73" s="47" t="str">
        <f aca="false">B31</f>
        <v>MARCENARIA</v>
      </c>
      <c r="C73" s="64" t="n">
        <f aca="false">IFERROR(MATCH(A73,'CURVA PREVISION'!$B$1:$B$3000,0),"")</f>
        <v>622</v>
      </c>
      <c r="D73" s="132" t="n">
        <f aca="false">IF(OR($C73="",$B$2="",$D$2=0),0,IF(D$3&lt;0,0,N(INDEX('CURVA PREVISION'!$A$1:$KZ$3000,$C73,11+3*MIN(D$3,$D$2-1)))))</f>
        <v>0</v>
      </c>
      <c r="E73" s="132" t="n">
        <f aca="false">IF(OR($C73="",$B$2="",$D$2=0),0,IF(E$3&lt;0,0,N(INDEX('CURVA PREVISION'!$A$1:$KZ$3000,$C73,11+3*MIN(E$3,$D$2-1)))))</f>
        <v>0</v>
      </c>
      <c r="F73" s="132" t="n">
        <f aca="false">IF(OR($C73="",$B$2="",$D$2=0),0,IF(F$3&lt;0,0,N(INDEX('CURVA PREVISION'!$A$1:$KZ$3000,$C73,11+3*MIN(F$3,$D$2-1)))))</f>
        <v>0</v>
      </c>
      <c r="G73" s="132" t="n">
        <f aca="false">IF(OR($C73="",$B$2="",$D$2=0),0,IF(G$3&lt;0,0,N(INDEX('CURVA PREVISION'!$A$1:$KZ$3000,$C73,11+3*MIN(G$3,$D$2-1)))))</f>
        <v>0</v>
      </c>
      <c r="H73" s="132" t="n">
        <f aca="false">IF(OR($C73="",$B$2="",$D$2=0),0,IF(H$3&lt;0,0,N(INDEX('CURVA PREVISION'!$A$1:$KZ$3000,$C73,11+3*MIN(H$3,$D$2-1)))))</f>
        <v>0</v>
      </c>
      <c r="I73" s="132" t="n">
        <f aca="false">IF(OR($C73="",$B$2="",$D$2=0),0,IF(I$3&lt;0,0,N(INDEX('CURVA PREVISION'!$A$1:$KZ$3000,$C73,11+3*MIN(I$3,$D$2-1)))))</f>
        <v>0</v>
      </c>
      <c r="J73" s="132" t="n">
        <f aca="false">IF(OR($C73="",$B$2="",$D$2=0),0,IF(J$3&lt;0,0,N(INDEX('CURVA PREVISION'!$A$1:$KZ$3000,$C73,11+3*MIN(J$3,$D$2-1)))))</f>
        <v>0</v>
      </c>
      <c r="K73" s="132" t="n">
        <f aca="false">IF(OR($C73="",$B$2="",$D$2=0),0,IF(K$3&lt;0,0,N(INDEX('CURVA PREVISION'!$A$1:$KZ$3000,$C73,11+3*MIN(K$3,$D$2-1)))))</f>
        <v>0</v>
      </c>
      <c r="L73" s="132" t="n">
        <f aca="false">IF(OR($C73="",$B$2="",$D$2=0),0,IF(L$3&lt;0,0,N(INDEX('CURVA PREVISION'!$A$1:$KZ$3000,$C73,11+3*MIN(L$3,$D$2-1)))))</f>
        <v>0</v>
      </c>
      <c r="M73" s="132" t="n">
        <f aca="false">IF(OR($C73="",$B$2="",$D$2=0),0,IF(M$3&lt;0,0,N(INDEX('CURVA PREVISION'!$A$1:$KZ$3000,$C73,11+3*MIN(M$3,$D$2-1)))))</f>
        <v>0</v>
      </c>
      <c r="N73" s="132" t="n">
        <f aca="false">IF(OR($C73="",$B$2="",$D$2=0),0,IF(N$3&lt;0,0,N(INDEX('CURVA PREVISION'!$A$1:$KZ$3000,$C73,11+3*MIN(N$3,$D$2-1)))))</f>
        <v>0</v>
      </c>
      <c r="O73" s="132" t="n">
        <f aca="false">IF(OR($C73="",$B$2="",$D$2=0),0,IF(O$3&lt;0,0,N(INDEX('CURVA PREVISION'!$A$1:$KZ$3000,$C73,11+3*MIN(O$3,$D$2-1)))))</f>
        <v>0</v>
      </c>
      <c r="P73" s="132" t="n">
        <f aca="false">IF(OR($C73="",$B$2="",$D$2=0),0,IF(P$3&lt;0,0,N(INDEX('CURVA PREVISION'!$A$1:$KZ$3000,$C73,11+3*MIN(P$3,$D$2-1)))))</f>
        <v>0</v>
      </c>
      <c r="Q73" s="132" t="n">
        <f aca="false">IF(OR($C73="",$B$2="",$D$2=0),0,IF(Q$3&lt;0,0,N(INDEX('CURVA PREVISION'!$A$1:$KZ$3000,$C73,11+3*MIN(Q$3,$D$2-1)))))</f>
        <v>0</v>
      </c>
      <c r="R73" s="132" t="n">
        <f aca="false">IF(OR($C73="",$B$2="",$D$2=0),0,IF(R$3&lt;0,0,N(INDEX('CURVA PREVISION'!$A$1:$KZ$3000,$C73,11+3*MIN(R$3,$D$2-1)))))</f>
        <v>0</v>
      </c>
      <c r="S73" s="132" t="n">
        <f aca="false">IF(OR($C73="",$B$2="",$D$2=0),0,IF(S$3&lt;0,0,N(INDEX('CURVA PREVISION'!$A$1:$KZ$3000,$C73,11+3*MIN(S$3,$D$2-1)))))</f>
        <v>0</v>
      </c>
      <c r="T73" s="132" t="n">
        <f aca="false">IF(OR($C73="",$B$2="",$D$2=0),0,IF(T$3&lt;0,0,N(INDEX('CURVA PREVISION'!$A$1:$KZ$3000,$C73,11+3*MIN(T$3,$D$2-1)))))</f>
        <v>0</v>
      </c>
      <c r="U73" s="132" t="n">
        <f aca="false">IF(OR($C73="",$B$2="",$D$2=0),0,IF(U$3&lt;0,0,N(INDEX('CURVA PREVISION'!$A$1:$KZ$3000,$C73,11+3*MIN(U$3,$D$2-1)))))</f>
        <v>0</v>
      </c>
      <c r="V73" s="132" t="n">
        <f aca="false">IF(OR($C73="",$B$2="",$D$2=0),0,IF(V$3&lt;0,0,N(INDEX('CURVA PREVISION'!$A$1:$KZ$3000,$C73,11+3*MIN(V$3,$D$2-1)))))</f>
        <v>0</v>
      </c>
      <c r="W73" s="132" t="n">
        <f aca="false">IF(OR($C73="",$B$2="",$D$2=0),0,IF(W$3&lt;0,0,N(INDEX('CURVA PREVISION'!$A$1:$KZ$3000,$C73,11+3*MIN(W$3,$D$2-1)))))</f>
        <v>0</v>
      </c>
      <c r="X73" s="132" t="n">
        <f aca="false">IF(OR($C73="",$B$2="",$D$2=0),0,IF(X$3&lt;0,0,N(INDEX('CURVA PREVISION'!$A$1:$KZ$3000,$C73,11+3*MIN(X$3,$D$2-1)))))</f>
        <v>0</v>
      </c>
      <c r="Y73" s="132" t="n">
        <f aca="false">IF(OR($C73="",$B$2="",$D$2=0),0,IF(Y$3&lt;0,0,N(INDEX('CURVA PREVISION'!$A$1:$KZ$3000,$C73,11+3*MIN(Y$3,$D$2-1)))))</f>
        <v>0</v>
      </c>
      <c r="Z73" s="132" t="n">
        <f aca="false">IF(OR($C73="",$B$2="",$D$2=0),0,IF(Z$3&lt;0,0,N(INDEX('CURVA PREVISION'!$A$1:$KZ$3000,$C73,11+3*MIN(Z$3,$D$2-1)))))</f>
        <v>0</v>
      </c>
      <c r="AA73" s="132" t="n">
        <f aca="false">IF(OR($C73="",$B$2="",$D$2=0),0,IF(AA$3&lt;0,0,N(INDEX('CURVA PREVISION'!$A$1:$KZ$3000,$C73,11+3*MIN(AA$3,$D$2-1)))))</f>
        <v>0</v>
      </c>
      <c r="AB73" s="132" t="n">
        <f aca="false">IF(OR($C73="",$B$2="",$D$2=0),0,IF(AB$3&lt;0,0,N(INDEX('CURVA PREVISION'!$A$1:$KZ$3000,$C73,11+3*MIN(AB$3,$D$2-1)))))</f>
        <v>0</v>
      </c>
      <c r="AC73" s="132" t="n">
        <f aca="false">IF(OR($C73="",$B$2="",$D$2=0),0,IF(AC$3&lt;0,0,N(INDEX('CURVA PREVISION'!$A$1:$KZ$3000,$C73,11+3*MIN(AC$3,$D$2-1)))))</f>
        <v>0</v>
      </c>
      <c r="AD73" s="132" t="n">
        <f aca="false">IF(OR($C73="",$B$2="",$D$2=0),0,IF(AD$3&lt;0,0,N(INDEX('CURVA PREVISION'!$A$1:$KZ$3000,$C73,11+3*MIN(AD$3,$D$2-1)))))</f>
        <v>0</v>
      </c>
      <c r="AE73" s="132" t="n">
        <f aca="false">IF(OR($C73="",$B$2="",$D$2=0),0,IF(AE$3&lt;0,0,N(INDEX('CURVA PREVISION'!$A$1:$KZ$3000,$C73,11+3*MIN(AE$3,$D$2-1)))))</f>
        <v>0</v>
      </c>
      <c r="AF73" s="132" t="n">
        <f aca="false">IF(OR($C73="",$B$2="",$D$2=0),0,IF(AF$3&lt;0,0,N(INDEX('CURVA PREVISION'!$A$1:$KZ$3000,$C73,11+3*MIN(AF$3,$D$2-1)))))</f>
        <v>0</v>
      </c>
      <c r="AG73" s="132" t="n">
        <f aca="false">IF(OR($C73="",$B$2="",$D$2=0),0,IF(AG$3&lt;0,0,N(INDEX('CURVA PREVISION'!$A$1:$KZ$3000,$C73,11+3*MIN(AG$3,$D$2-1)))))</f>
        <v>0</v>
      </c>
      <c r="AH73" s="132" t="n">
        <f aca="false">IF(OR($C73="",$B$2="",$D$2=0),0,IF(AH$3&lt;0,0,N(INDEX('CURVA PREVISION'!$A$1:$KZ$3000,$C73,11+3*MIN(AH$3,$D$2-1)))))</f>
        <v>0</v>
      </c>
      <c r="AI73" s="132" t="n">
        <f aca="false">IF(OR($C73="",$B$2="",$D$2=0),0,IF(AI$3&lt;0,0,N(INDEX('CURVA PREVISION'!$A$1:$KZ$3000,$C73,11+3*MIN(AI$3,$D$2-1)))))</f>
        <v>0</v>
      </c>
      <c r="AJ73" s="132" t="n">
        <f aca="false">IF(OR($C73="",$B$2="",$D$2=0),0,IF(AJ$3&lt;0,0,N(INDEX('CURVA PREVISION'!$A$1:$KZ$3000,$C73,11+3*MIN(AJ$3,$D$2-1)))))</f>
        <v>0</v>
      </c>
      <c r="AK73" s="132" t="n">
        <f aca="false">IF(OR($C73="",$B$2="",$D$2=0),0,IF(AK$3&lt;0,0,N(INDEX('CURVA PREVISION'!$A$1:$KZ$3000,$C73,11+3*MIN(AK$3,$D$2-1)))))</f>
        <v>0</v>
      </c>
      <c r="AL73" s="132" t="n">
        <f aca="false">IF(OR($C73="",$B$2="",$D$2=0),0,IF(AL$3&lt;0,0,N(INDEX('CURVA PREVISION'!$A$1:$KZ$3000,$C73,11+3*MIN(AL$3,$D$2-1)))))</f>
        <v>0</v>
      </c>
      <c r="AM73" s="132" t="n">
        <f aca="false">IF(OR($C73="",$B$2="",$D$2=0),0,IF(AM$3&lt;0,0,N(INDEX('CURVA PREVISION'!$A$1:$KZ$3000,$C73,11+3*MIN(AM$3,$D$2-1)))))</f>
        <v>0</v>
      </c>
      <c r="AN73" s="132" t="n">
        <f aca="false">IF(OR($C73="",$B$2="",$D$2=0),0,IF(AN$3&lt;0,0,N(INDEX('CURVA PREVISION'!$A$1:$KZ$3000,$C73,11+3*MIN(AN$3,$D$2-1)))))</f>
        <v>0</v>
      </c>
      <c r="AO73" s="132" t="n">
        <f aca="false">IF(OR($C73="",$B$2="",$D$2=0),0,IF(AO$3&lt;0,0,N(INDEX('CURVA PREVISION'!$A$1:$KZ$3000,$C73,11+3*MIN(AO$3,$D$2-1)))))</f>
        <v>0</v>
      </c>
      <c r="AP73" s="132" t="n">
        <f aca="false">IF(OR($C73="",$B$2="",$D$2=0),0,IF(AP$3&lt;0,0,N(INDEX('CURVA PREVISION'!$A$1:$KZ$3000,$C73,11+3*MIN(AP$3,$D$2-1)))))</f>
        <v>0</v>
      </c>
      <c r="AQ73" s="132" t="n">
        <f aca="false">IF(OR($C73="",$B$2="",$D$2=0),0,IF(AQ$3&lt;0,0,N(INDEX('CURVA PREVISION'!$A$1:$KZ$3000,$C73,11+3*MIN(AQ$3,$D$2-1)))))</f>
        <v>0</v>
      </c>
      <c r="AR73" s="132" t="n">
        <f aca="false">IF(OR($C73="",$B$2="",$D$2=0),0,IF(AR$3&lt;0,0,N(INDEX('CURVA PREVISION'!$A$1:$KZ$3000,$C73,11+3*MIN(AR$3,$D$2-1)))))</f>
        <v>0</v>
      </c>
      <c r="AS73" s="132" t="n">
        <f aca="false">IF(OR($C73="",$B$2="",$D$2=0),0,IF(AS$3&lt;0,0,N(INDEX('CURVA PREVISION'!$A$1:$KZ$3000,$C73,11+3*MIN(AS$3,$D$2-1)))))</f>
        <v>0</v>
      </c>
      <c r="AT73" s="132" t="n">
        <f aca="false">IF(OR($C73="",$B$2="",$D$2=0),0,IF(AT$3&lt;0,0,N(INDEX('CURVA PREVISION'!$A$1:$KZ$3000,$C73,11+3*MIN(AT$3,$D$2-1)))))</f>
        <v>0</v>
      </c>
      <c r="AU73" s="132" t="n">
        <f aca="false">IF(OR($C73="",$B$2="",$D$2=0),0,IF(AU$3&lt;0,0,N(INDEX('CURVA PREVISION'!$A$1:$KZ$3000,$C73,11+3*MIN(AU$3,$D$2-1)))))</f>
        <v>0</v>
      </c>
      <c r="AV73" s="132" t="n">
        <f aca="false">IF(OR($C73="",$B$2="",$D$2=0),0,IF(AV$3&lt;0,0,N(INDEX('CURVA PREVISION'!$A$1:$KZ$3000,$C73,11+3*MIN(AV$3,$D$2-1)))))</f>
        <v>0</v>
      </c>
      <c r="AW73" s="132" t="n">
        <f aca="false">IF(OR($C73="",$B$2="",$D$2=0),0,IF(AW$3&lt;0,0,N(INDEX('CURVA PREVISION'!$A$1:$KZ$3000,$C73,11+3*MIN(AW$3,$D$2-1)))))</f>
        <v>0</v>
      </c>
      <c r="AX73" s="132" t="n">
        <f aca="false">IF(OR($C73="",$B$2="",$D$2=0),0,IF(AX$3&lt;0,0,N(INDEX('CURVA PREVISION'!$A$1:$KZ$3000,$C73,11+3*MIN(AX$3,$D$2-1)))))</f>
        <v>0</v>
      </c>
      <c r="AY73" s="132" t="n">
        <f aca="false">IF(OR($C73="",$B$2="",$D$2=0),0,IF(AY$3&lt;0,0,N(INDEX('CURVA PREVISION'!$A$1:$KZ$3000,$C73,11+3*MIN(AY$3,$D$2-1)))))</f>
        <v>0</v>
      </c>
      <c r="AZ73" s="132" t="n">
        <f aca="false">IF(OR($C73="",$B$2="",$D$2=0),0,IF(AZ$3&lt;0,0,N(INDEX('CURVA PREVISION'!$A$1:$KZ$3000,$C73,11+3*MIN(AZ$3,$D$2-1)))))</f>
        <v>0</v>
      </c>
      <c r="BA73" s="132" t="n">
        <f aca="false">IF(OR($C73="",$B$2="",$D$2=0),0,IF(BA$3&lt;0,0,N(INDEX('CURVA PREVISION'!$A$1:$KZ$3000,$C73,11+3*MIN(BA$3,$D$2-1)))))</f>
        <v>0</v>
      </c>
      <c r="BB73" s="132" t="n">
        <f aca="false">IF(OR($C73="",$B$2="",$D$2=0),0,IF(BB$3&lt;0,0,N(INDEX('CURVA PREVISION'!$A$1:$KZ$3000,$C73,11+3*MIN(BB$3,$D$2-1)))))</f>
        <v>0</v>
      </c>
      <c r="BC73" s="132" t="n">
        <f aca="false">IF(OR($C73="",$B$2="",$D$2=0),0,IF(BC$3&lt;0,0,N(INDEX('CURVA PREVISION'!$A$1:$KZ$3000,$C73,11+3*MIN(BC$3,$D$2-1)))))</f>
        <v>0</v>
      </c>
      <c r="BD73" s="132" t="n">
        <f aca="false">IF(OR($C73="",$B$2="",$D$2=0),0,IF(BD$3&lt;0,0,N(INDEX('CURVA PREVISION'!$A$1:$KZ$3000,$C73,11+3*MIN(BD$3,$D$2-1)))))</f>
        <v>0</v>
      </c>
      <c r="BE73" s="132" t="n">
        <f aca="false">IF(OR($C73="",$B$2="",$D$2=0),0,IF(BE$3&lt;0,0,N(INDEX('CURVA PREVISION'!$A$1:$KZ$3000,$C73,11+3*MIN(BE$3,$D$2-1)))))</f>
        <v>0</v>
      </c>
      <c r="BF73" s="132" t="n">
        <f aca="false">IF(OR($C73="",$B$2="",$D$2=0),0,IF(BF$3&lt;0,0,N(INDEX('CURVA PREVISION'!$A$1:$KZ$3000,$C73,11+3*MIN(BF$3,$D$2-1)))))</f>
        <v>0</v>
      </c>
      <c r="BG73" s="132" t="n">
        <f aca="false">IF(OR($C73="",$B$2="",$D$2=0),0,IF(BG$3&lt;0,0,N(INDEX('CURVA PREVISION'!$A$1:$KZ$3000,$C73,11+3*MIN(BG$3,$D$2-1)))))</f>
        <v>0</v>
      </c>
      <c r="BH73" s="132" t="n">
        <f aca="false">IF(OR($C73="",$B$2="",$D$2=0),0,IF(BH$3&lt;0,0,N(INDEX('CURVA PREVISION'!$A$1:$KZ$3000,$C73,11+3*MIN(BH$3,$D$2-1)))))</f>
        <v>0</v>
      </c>
      <c r="BI73" s="132" t="n">
        <f aca="false">IF(OR($C73="",$B$2="",$D$2=0),0,IF(BI$3&lt;0,0,N(INDEX('CURVA PREVISION'!$A$1:$KZ$3000,$C73,11+3*MIN(BI$3,$D$2-1)))))</f>
        <v>0</v>
      </c>
      <c r="BJ73" s="132" t="n">
        <f aca="false">IF(OR($C73="",$B$2="",$D$2=0),0,IF(BJ$3&lt;0,0,N(INDEX('CURVA PREVISION'!$A$1:$KZ$3000,$C73,11+3*MIN(BJ$3,$D$2-1)))))</f>
        <v>0</v>
      </c>
      <c r="BK73" s="132" t="n">
        <f aca="false">IF(OR($C73="",$B$2="",$D$2=0),0,IF(BK$3&lt;0,0,N(INDEX('CURVA PREVISION'!$A$1:$KZ$3000,$C73,11+3*MIN(BK$3,$D$2-1)))))</f>
        <v>0</v>
      </c>
      <c r="BL73" s="132" t="n">
        <f aca="false">IF(OR($C73="",$B$2="",$D$2=0),0,IF(BL$3&lt;0,0,N(INDEX('CURVA PREVISION'!$A$1:$KZ$3000,$C73,11+3*MIN(BL$3,$D$2-1)))))</f>
        <v>0</v>
      </c>
      <c r="BM73" s="132" t="n">
        <f aca="false">IF(OR($C73="",$B$2="",$D$2=0),0,IF(BM$3&lt;0,0,N(INDEX('CURVA PREVISION'!$A$1:$KZ$3000,$C73,11+3*MIN(BM$3,$D$2-1)))))</f>
        <v>0</v>
      </c>
      <c r="BN73" s="132" t="n">
        <f aca="false">IF(OR($C73="",$B$2="",$D$2=0),0,IF(BN$3&lt;0,0,N(INDEX('CURVA PREVISION'!$A$1:$KZ$3000,$C73,11+3*MIN(BN$3,$D$2-1)))))</f>
        <v>0</v>
      </c>
      <c r="BO73" s="132" t="n">
        <f aca="false">IF(OR($C73="",$B$2="",$D$2=0),0,IF(BO$3&lt;0,0,N(INDEX('CURVA PREVISION'!$A$1:$KZ$3000,$C73,11+3*MIN(BO$3,$D$2-1)))))</f>
        <v>0</v>
      </c>
      <c r="BP73" s="132" t="n">
        <f aca="false">IF(OR($C73="",$B$2="",$D$2=0),0,IF(BP$3&lt;0,0,N(INDEX('CURVA PREVISION'!$A$1:$KZ$3000,$C73,11+3*MIN(BP$3,$D$2-1)))))</f>
        <v>0</v>
      </c>
      <c r="BQ73" s="132" t="n">
        <f aca="false">IF(OR($C73="",$B$2="",$D$2=0),0,IF(BQ$3&lt;0,0,N(INDEX('CURVA PREVISION'!$A$1:$KZ$3000,$C73,11+3*MIN(BQ$3,$D$2-1)))))</f>
        <v>0</v>
      </c>
      <c r="BR73" s="132" t="n">
        <f aca="false">IF(OR($C73="",$B$2="",$D$2=0),0,IF(BR$3&lt;0,0,N(INDEX('CURVA PREVISION'!$A$1:$KZ$3000,$C73,11+3*MIN(BR$3,$D$2-1)))))</f>
        <v>0</v>
      </c>
      <c r="BS73" s="132" t="n">
        <f aca="false">IF(OR($C73="",$B$2="",$D$2=0),0,IF(BS$3&lt;0,0,N(INDEX('CURVA PREVISION'!$A$1:$KZ$3000,$C73,11+3*MIN(BS$3,$D$2-1)))))</f>
        <v>0</v>
      </c>
      <c r="BT73" s="132" t="n">
        <f aca="false">IF(OR($C73="",$B$2="",$D$2=0),0,IF(BT$3&lt;0,0,N(INDEX('CURVA PREVISION'!$A$1:$KZ$3000,$C73,11+3*MIN(BT$3,$D$2-1)))))</f>
        <v>0</v>
      </c>
      <c r="BU73" s="132" t="n">
        <f aca="false">IF(OR($C73="",$B$2="",$D$2=0),0,IF(BU$3&lt;0,0,N(INDEX('CURVA PREVISION'!$A$1:$KZ$3000,$C73,11+3*MIN(BU$3,$D$2-1)))))</f>
        <v>0</v>
      </c>
      <c r="BV73" s="132" t="n">
        <f aca="false">IF(OR($C73="",$B$2="",$D$2=0),0,IF(BV$3&lt;0,0,N(INDEX('CURVA PREVISION'!$A$1:$KZ$3000,$C73,11+3*MIN(BV$3,$D$2-1)))))</f>
        <v>0</v>
      </c>
      <c r="BW73" s="132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29</v>
      </c>
      <c r="B74" s="47" t="str">
        <f aca="false">B32</f>
        <v>REVESTIMENTOS DE MASSA EM PISOS</v>
      </c>
      <c r="C74" s="64" t="n">
        <f aca="false">IFERROR(MATCH(A74,'CURVA PREVISION'!$B$1:$B$3000,0),"")</f>
        <v>657</v>
      </c>
      <c r="D74" s="132" t="n">
        <f aca="false">IF(OR($C74="",$B$2="",$D$2=0),0,IF(D$3&lt;0,0,N(INDEX('CURVA PREVISION'!$A$1:$KZ$3000,$C74,11+3*MIN(D$3,$D$2-1)))))</f>
        <v>0</v>
      </c>
      <c r="E74" s="132" t="n">
        <f aca="false">IF(OR($C74="",$B$2="",$D$2=0),0,IF(E$3&lt;0,0,N(INDEX('CURVA PREVISION'!$A$1:$KZ$3000,$C74,11+3*MIN(E$3,$D$2-1)))))</f>
        <v>0</v>
      </c>
      <c r="F74" s="132" t="n">
        <f aca="false">IF(OR($C74="",$B$2="",$D$2=0),0,IF(F$3&lt;0,0,N(INDEX('CURVA PREVISION'!$A$1:$KZ$3000,$C74,11+3*MIN(F$3,$D$2-1)))))</f>
        <v>0</v>
      </c>
      <c r="G74" s="132" t="n">
        <f aca="false">IF(OR($C74="",$B$2="",$D$2=0),0,IF(G$3&lt;0,0,N(INDEX('CURVA PREVISION'!$A$1:$KZ$3000,$C74,11+3*MIN(G$3,$D$2-1)))))</f>
        <v>0</v>
      </c>
      <c r="H74" s="132" t="n">
        <f aca="false">IF(OR($C74="",$B$2="",$D$2=0),0,IF(H$3&lt;0,0,N(INDEX('CURVA PREVISION'!$A$1:$KZ$3000,$C74,11+3*MIN(H$3,$D$2-1)))))</f>
        <v>0</v>
      </c>
      <c r="I74" s="132" t="n">
        <f aca="false">IF(OR($C74="",$B$2="",$D$2=0),0,IF(I$3&lt;0,0,N(INDEX('CURVA PREVISION'!$A$1:$KZ$3000,$C74,11+3*MIN(I$3,$D$2-1)))))</f>
        <v>0</v>
      </c>
      <c r="J74" s="132" t="n">
        <f aca="false">IF(OR($C74="",$B$2="",$D$2=0),0,IF(J$3&lt;0,0,N(INDEX('CURVA PREVISION'!$A$1:$KZ$3000,$C74,11+3*MIN(J$3,$D$2-1)))))</f>
        <v>0</v>
      </c>
      <c r="K74" s="132" t="n">
        <f aca="false">IF(OR($C74="",$B$2="",$D$2=0),0,IF(K$3&lt;0,0,N(INDEX('CURVA PREVISION'!$A$1:$KZ$3000,$C74,11+3*MIN(K$3,$D$2-1)))))</f>
        <v>0</v>
      </c>
      <c r="L74" s="132" t="n">
        <f aca="false">IF(OR($C74="",$B$2="",$D$2=0),0,IF(L$3&lt;0,0,N(INDEX('CURVA PREVISION'!$A$1:$KZ$3000,$C74,11+3*MIN(L$3,$D$2-1)))))</f>
        <v>0</v>
      </c>
      <c r="M74" s="132" t="n">
        <f aca="false">IF(OR($C74="",$B$2="",$D$2=0),0,IF(M$3&lt;0,0,N(INDEX('CURVA PREVISION'!$A$1:$KZ$3000,$C74,11+3*MIN(M$3,$D$2-1)))))</f>
        <v>0</v>
      </c>
      <c r="N74" s="132" t="n">
        <f aca="false">IF(OR($C74="",$B$2="",$D$2=0),0,IF(N$3&lt;0,0,N(INDEX('CURVA PREVISION'!$A$1:$KZ$3000,$C74,11+3*MIN(N$3,$D$2-1)))))</f>
        <v>0</v>
      </c>
      <c r="O74" s="132" t="n">
        <f aca="false">IF(OR($C74="",$B$2="",$D$2=0),0,IF(O$3&lt;0,0,N(INDEX('CURVA PREVISION'!$A$1:$KZ$3000,$C74,11+3*MIN(O$3,$D$2-1)))))</f>
        <v>0</v>
      </c>
      <c r="P74" s="132" t="n">
        <f aca="false">IF(OR($C74="",$B$2="",$D$2=0),0,IF(P$3&lt;0,0,N(INDEX('CURVA PREVISION'!$A$1:$KZ$3000,$C74,11+3*MIN(P$3,$D$2-1)))))</f>
        <v>0</v>
      </c>
      <c r="Q74" s="132" t="n">
        <f aca="false">IF(OR($C74="",$B$2="",$D$2=0),0,IF(Q$3&lt;0,0,N(INDEX('CURVA PREVISION'!$A$1:$KZ$3000,$C74,11+3*MIN(Q$3,$D$2-1)))))</f>
        <v>0</v>
      </c>
      <c r="R74" s="132" t="n">
        <f aca="false">IF(OR($C74="",$B$2="",$D$2=0),0,IF(R$3&lt;0,0,N(INDEX('CURVA PREVISION'!$A$1:$KZ$3000,$C74,11+3*MIN(R$3,$D$2-1)))))</f>
        <v>0</v>
      </c>
      <c r="S74" s="132" t="n">
        <f aca="false">IF(OR($C74="",$B$2="",$D$2=0),0,IF(S$3&lt;0,0,N(INDEX('CURVA PREVISION'!$A$1:$KZ$3000,$C74,11+3*MIN(S$3,$D$2-1)))))</f>
        <v>0</v>
      </c>
      <c r="T74" s="132" t="n">
        <f aca="false">IF(OR($C74="",$B$2="",$D$2=0),0,IF(T$3&lt;0,0,N(INDEX('CURVA PREVISION'!$A$1:$KZ$3000,$C74,11+3*MIN(T$3,$D$2-1)))))</f>
        <v>0</v>
      </c>
      <c r="U74" s="132" t="n">
        <f aca="false">IF(OR($C74="",$B$2="",$D$2=0),0,IF(U$3&lt;0,0,N(INDEX('CURVA PREVISION'!$A$1:$KZ$3000,$C74,11+3*MIN(U$3,$D$2-1)))))</f>
        <v>0</v>
      </c>
      <c r="V74" s="132" t="n">
        <f aca="false">IF(OR($C74="",$B$2="",$D$2=0),0,IF(V$3&lt;0,0,N(INDEX('CURVA PREVISION'!$A$1:$KZ$3000,$C74,11+3*MIN(V$3,$D$2-1)))))</f>
        <v>0</v>
      </c>
      <c r="W74" s="132" t="n">
        <f aca="false">IF(OR($C74="",$B$2="",$D$2=0),0,IF(W$3&lt;0,0,N(INDEX('CURVA PREVISION'!$A$1:$KZ$3000,$C74,11+3*MIN(W$3,$D$2-1)))))</f>
        <v>0.32</v>
      </c>
      <c r="X74" s="132" t="n">
        <f aca="false">IF(OR($C74="",$B$2="",$D$2=0),0,IF(X$3&lt;0,0,N(INDEX('CURVA PREVISION'!$A$1:$KZ$3000,$C74,11+3*MIN(X$3,$D$2-1)))))</f>
        <v>0.49</v>
      </c>
      <c r="Y74" s="132" t="n">
        <f aca="false">IF(OR($C74="",$B$2="",$D$2=0),0,IF(Y$3&lt;0,0,N(INDEX('CURVA PREVISION'!$A$1:$KZ$3000,$C74,11+3*MIN(Y$3,$D$2-1)))))</f>
        <v>0.53</v>
      </c>
      <c r="Z74" s="132" t="n">
        <f aca="false">IF(OR($C74="",$B$2="",$D$2=0),0,IF(Z$3&lt;0,0,N(INDEX('CURVA PREVISION'!$A$1:$KZ$3000,$C74,11+3*MIN(Z$3,$D$2-1)))))</f>
        <v>0.53</v>
      </c>
      <c r="AA74" s="132" t="n">
        <f aca="false">IF(OR($C74="",$B$2="",$D$2=0),0,IF(AA$3&lt;0,0,N(INDEX('CURVA PREVISION'!$A$1:$KZ$3000,$C74,11+3*MIN(AA$3,$D$2-1)))))</f>
        <v>0.53</v>
      </c>
      <c r="AB74" s="132" t="n">
        <f aca="false">IF(OR($C74="",$B$2="",$D$2=0),0,IF(AB$3&lt;0,0,N(INDEX('CURVA PREVISION'!$A$1:$KZ$3000,$C74,11+3*MIN(AB$3,$D$2-1)))))</f>
        <v>0.53</v>
      </c>
      <c r="AC74" s="132" t="n">
        <f aca="false">IF(OR($C74="",$B$2="",$D$2=0),0,IF(AC$3&lt;0,0,N(INDEX('CURVA PREVISION'!$A$1:$KZ$3000,$C74,11+3*MIN(AC$3,$D$2-1)))))</f>
        <v>0.53</v>
      </c>
      <c r="AD74" s="132" t="n">
        <f aca="false">IF(OR($C74="",$B$2="",$D$2=0),0,IF(AD$3&lt;0,0,N(INDEX('CURVA PREVISION'!$A$1:$KZ$3000,$C74,11+3*MIN(AD$3,$D$2-1)))))</f>
        <v>0.53</v>
      </c>
      <c r="AE74" s="132" t="n">
        <f aca="false">IF(OR($C74="",$B$2="",$D$2=0),0,IF(AE$3&lt;0,0,N(INDEX('CURVA PREVISION'!$A$1:$KZ$3000,$C74,11+3*MIN(AE$3,$D$2-1)))))</f>
        <v>0.53</v>
      </c>
      <c r="AF74" s="132" t="n">
        <f aca="false">IF(OR($C74="",$B$2="",$D$2=0),0,IF(AF$3&lt;0,0,N(INDEX('CURVA PREVISION'!$A$1:$KZ$3000,$C74,11+3*MIN(AF$3,$D$2-1)))))</f>
        <v>0.53</v>
      </c>
      <c r="AG74" s="132" t="n">
        <f aca="false">IF(OR($C74="",$B$2="",$D$2=0),0,IF(AG$3&lt;0,0,N(INDEX('CURVA PREVISION'!$A$1:$KZ$3000,$C74,11+3*MIN(AG$3,$D$2-1)))))</f>
        <v>0.53</v>
      </c>
      <c r="AH74" s="132" t="n">
        <f aca="false">IF(OR($C74="",$B$2="",$D$2=0),0,IF(AH$3&lt;0,0,N(INDEX('CURVA PREVISION'!$A$1:$KZ$3000,$C74,11+3*MIN(AH$3,$D$2-1)))))</f>
        <v>0.53</v>
      </c>
      <c r="AI74" s="132" t="n">
        <f aca="false">IF(OR($C74="",$B$2="",$D$2=0),0,IF(AI$3&lt;0,0,N(INDEX('CURVA PREVISION'!$A$1:$KZ$3000,$C74,11+3*MIN(AI$3,$D$2-1)))))</f>
        <v>0.53</v>
      </c>
      <c r="AJ74" s="132" t="n">
        <f aca="false">IF(OR($C74="",$B$2="",$D$2=0),0,IF(AJ$3&lt;0,0,N(INDEX('CURVA PREVISION'!$A$1:$KZ$3000,$C74,11+3*MIN(AJ$3,$D$2-1)))))</f>
        <v>0.53</v>
      </c>
      <c r="AK74" s="132" t="n">
        <f aca="false">IF(OR($C74="",$B$2="",$D$2=0),0,IF(AK$3&lt;0,0,N(INDEX('CURVA PREVISION'!$A$1:$KZ$3000,$C74,11+3*MIN(AK$3,$D$2-1)))))</f>
        <v>0.53</v>
      </c>
      <c r="AL74" s="132" t="n">
        <f aca="false">IF(OR($C74="",$B$2="",$D$2=0),0,IF(AL$3&lt;0,0,N(INDEX('CURVA PREVISION'!$A$1:$KZ$3000,$C74,11+3*MIN(AL$3,$D$2-1)))))</f>
        <v>0.53</v>
      </c>
      <c r="AM74" s="132" t="n">
        <f aca="false">IF(OR($C74="",$B$2="",$D$2=0),0,IF(AM$3&lt;0,0,N(INDEX('CURVA PREVISION'!$A$1:$KZ$3000,$C74,11+3*MIN(AM$3,$D$2-1)))))</f>
        <v>0.53</v>
      </c>
      <c r="AN74" s="132" t="n">
        <f aca="false">IF(OR($C74="",$B$2="",$D$2=0),0,IF(AN$3&lt;0,0,N(INDEX('CURVA PREVISION'!$A$1:$KZ$3000,$C74,11+3*MIN(AN$3,$D$2-1)))))</f>
        <v>0.53</v>
      </c>
      <c r="AO74" s="132" t="n">
        <f aca="false">IF(OR($C74="",$B$2="",$D$2=0),0,IF(AO$3&lt;0,0,N(INDEX('CURVA PREVISION'!$A$1:$KZ$3000,$C74,11+3*MIN(AO$3,$D$2-1)))))</f>
        <v>0.53</v>
      </c>
      <c r="AP74" s="132" t="n">
        <f aca="false">IF(OR($C74="",$B$2="",$D$2=0),0,IF(AP$3&lt;0,0,N(INDEX('CURVA PREVISION'!$A$1:$KZ$3000,$C74,11+3*MIN(AP$3,$D$2-1)))))</f>
        <v>0.53</v>
      </c>
      <c r="AQ74" s="132" t="n">
        <f aca="false">IF(OR($C74="",$B$2="",$D$2=0),0,IF(AQ$3&lt;0,0,N(INDEX('CURVA PREVISION'!$A$1:$KZ$3000,$C74,11+3*MIN(AQ$3,$D$2-1)))))</f>
        <v>0.53</v>
      </c>
      <c r="AR74" s="132" t="n">
        <f aca="false">IF(OR($C74="",$B$2="",$D$2=0),0,IF(AR$3&lt;0,0,N(INDEX('CURVA PREVISION'!$A$1:$KZ$3000,$C74,11+3*MIN(AR$3,$D$2-1)))))</f>
        <v>0.53</v>
      </c>
      <c r="AS74" s="132" t="n">
        <f aca="false">IF(OR($C74="",$B$2="",$D$2=0),0,IF(AS$3&lt;0,0,N(INDEX('CURVA PREVISION'!$A$1:$KZ$3000,$C74,11+3*MIN(AS$3,$D$2-1)))))</f>
        <v>0.53</v>
      </c>
      <c r="AT74" s="132" t="n">
        <f aca="false">IF(OR($C74="",$B$2="",$D$2=0),0,IF(AT$3&lt;0,0,N(INDEX('CURVA PREVISION'!$A$1:$KZ$3000,$C74,11+3*MIN(AT$3,$D$2-1)))))</f>
        <v>0.53</v>
      </c>
      <c r="AU74" s="132" t="n">
        <f aca="false">IF(OR($C74="",$B$2="",$D$2=0),0,IF(AU$3&lt;0,0,N(INDEX('CURVA PREVISION'!$A$1:$KZ$3000,$C74,11+3*MIN(AU$3,$D$2-1)))))</f>
        <v>0.53</v>
      </c>
      <c r="AV74" s="132" t="n">
        <f aca="false">IF(OR($C74="",$B$2="",$D$2=0),0,IF(AV$3&lt;0,0,N(INDEX('CURVA PREVISION'!$A$1:$KZ$3000,$C74,11+3*MIN(AV$3,$D$2-1)))))</f>
        <v>0.53</v>
      </c>
      <c r="AW74" s="132" t="n">
        <f aca="false">IF(OR($C74="",$B$2="",$D$2=0),0,IF(AW$3&lt;0,0,N(INDEX('CURVA PREVISION'!$A$1:$KZ$3000,$C74,11+3*MIN(AW$3,$D$2-1)))))</f>
        <v>0.53</v>
      </c>
      <c r="AX74" s="132" t="n">
        <f aca="false">IF(OR($C74="",$B$2="",$D$2=0),0,IF(AX$3&lt;0,0,N(INDEX('CURVA PREVISION'!$A$1:$KZ$3000,$C74,11+3*MIN(AX$3,$D$2-1)))))</f>
        <v>0.53</v>
      </c>
      <c r="AY74" s="132" t="n">
        <f aca="false">IF(OR($C74="",$B$2="",$D$2=0),0,IF(AY$3&lt;0,0,N(INDEX('CURVA PREVISION'!$A$1:$KZ$3000,$C74,11+3*MIN(AY$3,$D$2-1)))))</f>
        <v>0.53</v>
      </c>
      <c r="AZ74" s="132" t="n">
        <f aca="false">IF(OR($C74="",$B$2="",$D$2=0),0,IF(AZ$3&lt;0,0,N(INDEX('CURVA PREVISION'!$A$1:$KZ$3000,$C74,11+3*MIN(AZ$3,$D$2-1)))))</f>
        <v>0.53</v>
      </c>
      <c r="BA74" s="132" t="n">
        <f aca="false">IF(OR($C74="",$B$2="",$D$2=0),0,IF(BA$3&lt;0,0,N(INDEX('CURVA PREVISION'!$A$1:$KZ$3000,$C74,11+3*MIN(BA$3,$D$2-1)))))</f>
        <v>0.53</v>
      </c>
      <c r="BB74" s="132" t="n">
        <f aca="false">IF(OR($C74="",$B$2="",$D$2=0),0,IF(BB$3&lt;0,0,N(INDEX('CURVA PREVISION'!$A$1:$KZ$3000,$C74,11+3*MIN(BB$3,$D$2-1)))))</f>
        <v>0.53</v>
      </c>
      <c r="BC74" s="132" t="n">
        <f aca="false">IF(OR($C74="",$B$2="",$D$2=0),0,IF(BC$3&lt;0,0,N(INDEX('CURVA PREVISION'!$A$1:$KZ$3000,$C74,11+3*MIN(BC$3,$D$2-1)))))</f>
        <v>0.53</v>
      </c>
      <c r="BD74" s="132" t="n">
        <f aca="false">IF(OR($C74="",$B$2="",$D$2=0),0,IF(BD$3&lt;0,0,N(INDEX('CURVA PREVISION'!$A$1:$KZ$3000,$C74,11+3*MIN(BD$3,$D$2-1)))))</f>
        <v>0.53</v>
      </c>
      <c r="BE74" s="132" t="n">
        <f aca="false">IF(OR($C74="",$B$2="",$D$2=0),0,IF(BE$3&lt;0,0,N(INDEX('CURVA PREVISION'!$A$1:$KZ$3000,$C74,11+3*MIN(BE$3,$D$2-1)))))</f>
        <v>0.53</v>
      </c>
      <c r="BF74" s="132" t="n">
        <f aca="false">IF(OR($C74="",$B$2="",$D$2=0),0,IF(BF$3&lt;0,0,N(INDEX('CURVA PREVISION'!$A$1:$KZ$3000,$C74,11+3*MIN(BF$3,$D$2-1)))))</f>
        <v>0.53</v>
      </c>
      <c r="BG74" s="132" t="n">
        <f aca="false">IF(OR($C74="",$B$2="",$D$2=0),0,IF(BG$3&lt;0,0,N(INDEX('CURVA PREVISION'!$A$1:$KZ$3000,$C74,11+3*MIN(BG$3,$D$2-1)))))</f>
        <v>0.53</v>
      </c>
      <c r="BH74" s="132" t="n">
        <f aca="false">IF(OR($C74="",$B$2="",$D$2=0),0,IF(BH$3&lt;0,0,N(INDEX('CURVA PREVISION'!$A$1:$KZ$3000,$C74,11+3*MIN(BH$3,$D$2-1)))))</f>
        <v>0.53</v>
      </c>
      <c r="BI74" s="132" t="n">
        <f aca="false">IF(OR($C74="",$B$2="",$D$2=0),0,IF(BI$3&lt;0,0,N(INDEX('CURVA PREVISION'!$A$1:$KZ$3000,$C74,11+3*MIN(BI$3,$D$2-1)))))</f>
        <v>0.53</v>
      </c>
      <c r="BJ74" s="132" t="n">
        <f aca="false">IF(OR($C74="",$B$2="",$D$2=0),0,IF(BJ$3&lt;0,0,N(INDEX('CURVA PREVISION'!$A$1:$KZ$3000,$C74,11+3*MIN(BJ$3,$D$2-1)))))</f>
        <v>0.53</v>
      </c>
      <c r="BK74" s="132" t="n">
        <f aca="false">IF(OR($C74="",$B$2="",$D$2=0),0,IF(BK$3&lt;0,0,N(INDEX('CURVA PREVISION'!$A$1:$KZ$3000,$C74,11+3*MIN(BK$3,$D$2-1)))))</f>
        <v>0.53</v>
      </c>
      <c r="BL74" s="132" t="n">
        <f aca="false">IF(OR($C74="",$B$2="",$D$2=0),0,IF(BL$3&lt;0,0,N(INDEX('CURVA PREVISION'!$A$1:$KZ$3000,$C74,11+3*MIN(BL$3,$D$2-1)))))</f>
        <v>0.53</v>
      </c>
      <c r="BM74" s="132" t="n">
        <f aca="false">IF(OR($C74="",$B$2="",$D$2=0),0,IF(BM$3&lt;0,0,N(INDEX('CURVA PREVISION'!$A$1:$KZ$3000,$C74,11+3*MIN(BM$3,$D$2-1)))))</f>
        <v>0.53</v>
      </c>
      <c r="BN74" s="132" t="n">
        <f aca="false">IF(OR($C74="",$B$2="",$D$2=0),0,IF(BN$3&lt;0,0,N(INDEX('CURVA PREVISION'!$A$1:$KZ$3000,$C74,11+3*MIN(BN$3,$D$2-1)))))</f>
        <v>0.53</v>
      </c>
      <c r="BO74" s="132" t="n">
        <f aca="false">IF(OR($C74="",$B$2="",$D$2=0),0,IF(BO$3&lt;0,0,N(INDEX('CURVA PREVISION'!$A$1:$KZ$3000,$C74,11+3*MIN(BO$3,$D$2-1)))))</f>
        <v>0.53</v>
      </c>
      <c r="BP74" s="132" t="n">
        <f aca="false">IF(OR($C74="",$B$2="",$D$2=0),0,IF(BP$3&lt;0,0,N(INDEX('CURVA PREVISION'!$A$1:$KZ$3000,$C74,11+3*MIN(BP$3,$D$2-1)))))</f>
        <v>0.53</v>
      </c>
      <c r="BQ74" s="132" t="n">
        <f aca="false">IF(OR($C74="",$B$2="",$D$2=0),0,IF(BQ$3&lt;0,0,N(INDEX('CURVA PREVISION'!$A$1:$KZ$3000,$C74,11+3*MIN(BQ$3,$D$2-1)))))</f>
        <v>0.53</v>
      </c>
      <c r="BR74" s="132" t="n">
        <f aca="false">IF(OR($C74="",$B$2="",$D$2=0),0,IF(BR$3&lt;0,0,N(INDEX('CURVA PREVISION'!$A$1:$KZ$3000,$C74,11+3*MIN(BR$3,$D$2-1)))))</f>
        <v>0.53</v>
      </c>
      <c r="BS74" s="132" t="n">
        <f aca="false">IF(OR($C74="",$B$2="",$D$2=0),0,IF(BS$3&lt;0,0,N(INDEX('CURVA PREVISION'!$A$1:$KZ$3000,$C74,11+3*MIN(BS$3,$D$2-1)))))</f>
        <v>0.53</v>
      </c>
      <c r="BT74" s="132" t="n">
        <f aca="false">IF(OR($C74="",$B$2="",$D$2=0),0,IF(BT$3&lt;0,0,N(INDEX('CURVA PREVISION'!$A$1:$KZ$3000,$C74,11+3*MIN(BT$3,$D$2-1)))))</f>
        <v>0.53</v>
      </c>
      <c r="BU74" s="132" t="n">
        <f aca="false">IF(OR($C74="",$B$2="",$D$2=0),0,IF(BU$3&lt;0,0,N(INDEX('CURVA PREVISION'!$A$1:$KZ$3000,$C74,11+3*MIN(BU$3,$D$2-1)))))</f>
        <v>0.53</v>
      </c>
      <c r="BV74" s="132" t="n">
        <f aca="false">IF(OR($C74="",$B$2="",$D$2=0),0,IF(BV$3&lt;0,0,N(INDEX('CURVA PREVISION'!$A$1:$KZ$3000,$C74,11+3*MIN(BV$3,$D$2-1)))))</f>
        <v>0.53</v>
      </c>
      <c r="BW74" s="132" t="n">
        <f aca="false">IF(OR($C74="",$B$2="",$D$2=0),0,IF(BW$3&lt;0,0,N(INDEX('CURVA PREVISION'!$A$1:$KZ$3000,$C74,11+3*MIN(BW$3,$D$2-1)))))</f>
        <v>0.53</v>
      </c>
    </row>
    <row r="75" customFormat="false" ht="15" hidden="false" customHeight="false" outlineLevel="0" collapsed="false">
      <c r="A75" s="57" t="str">
        <f aca="false">IF('VALOR POR PL'!Q39="",'VALOR POR PL'!C39,'VALOR POR PL'!Q39)</f>
        <v>30</v>
      </c>
      <c r="B75" s="47" t="str">
        <f aca="false">B33</f>
        <v>REVESTIMENTOS DE MASSA EM PAREDES</v>
      </c>
      <c r="C75" s="64" t="n">
        <f aca="false">IFERROR(MATCH(A75,'CURVA PREVISION'!$B$1:$B$3000,0),"")</f>
        <v>667</v>
      </c>
      <c r="D75" s="132" t="n">
        <f aca="false">IF(OR($C75="",$B$2="",$D$2=0),0,IF(D$3&lt;0,0,N(INDEX('CURVA PREVISION'!$A$1:$KZ$3000,$C75,11+3*MIN(D$3,$D$2-1)))))</f>
        <v>0</v>
      </c>
      <c r="E75" s="132" t="n">
        <f aca="false">IF(OR($C75="",$B$2="",$D$2=0),0,IF(E$3&lt;0,0,N(INDEX('CURVA PREVISION'!$A$1:$KZ$3000,$C75,11+3*MIN(E$3,$D$2-1)))))</f>
        <v>0</v>
      </c>
      <c r="F75" s="132" t="n">
        <f aca="false">IF(OR($C75="",$B$2="",$D$2=0),0,IF(F$3&lt;0,0,N(INDEX('CURVA PREVISION'!$A$1:$KZ$3000,$C75,11+3*MIN(F$3,$D$2-1)))))</f>
        <v>0</v>
      </c>
      <c r="G75" s="132" t="n">
        <f aca="false">IF(OR($C75="",$B$2="",$D$2=0),0,IF(G$3&lt;0,0,N(INDEX('CURVA PREVISION'!$A$1:$KZ$3000,$C75,11+3*MIN(G$3,$D$2-1)))))</f>
        <v>0</v>
      </c>
      <c r="H75" s="132" t="n">
        <f aca="false">IF(OR($C75="",$B$2="",$D$2=0),0,IF(H$3&lt;0,0,N(INDEX('CURVA PREVISION'!$A$1:$KZ$3000,$C75,11+3*MIN(H$3,$D$2-1)))))</f>
        <v>0</v>
      </c>
      <c r="I75" s="132" t="n">
        <f aca="false">IF(OR($C75="",$B$2="",$D$2=0),0,IF(I$3&lt;0,0,N(INDEX('CURVA PREVISION'!$A$1:$KZ$3000,$C75,11+3*MIN(I$3,$D$2-1)))))</f>
        <v>0</v>
      </c>
      <c r="J75" s="132" t="n">
        <f aca="false">IF(OR($C75="",$B$2="",$D$2=0),0,IF(J$3&lt;0,0,N(INDEX('CURVA PREVISION'!$A$1:$KZ$3000,$C75,11+3*MIN(J$3,$D$2-1)))))</f>
        <v>0</v>
      </c>
      <c r="K75" s="132" t="n">
        <f aca="false">IF(OR($C75="",$B$2="",$D$2=0),0,IF(K$3&lt;0,0,N(INDEX('CURVA PREVISION'!$A$1:$KZ$3000,$C75,11+3*MIN(K$3,$D$2-1)))))</f>
        <v>0</v>
      </c>
      <c r="L75" s="132" t="n">
        <f aca="false">IF(OR($C75="",$B$2="",$D$2=0),0,IF(L$3&lt;0,0,N(INDEX('CURVA PREVISION'!$A$1:$KZ$3000,$C75,11+3*MIN(L$3,$D$2-1)))))</f>
        <v>0</v>
      </c>
      <c r="M75" s="132" t="n">
        <f aca="false">IF(OR($C75="",$B$2="",$D$2=0),0,IF(M$3&lt;0,0,N(INDEX('CURVA PREVISION'!$A$1:$KZ$3000,$C75,11+3*MIN(M$3,$D$2-1)))))</f>
        <v>0</v>
      </c>
      <c r="N75" s="132" t="n">
        <f aca="false">IF(OR($C75="",$B$2="",$D$2=0),0,IF(N$3&lt;0,0,N(INDEX('CURVA PREVISION'!$A$1:$KZ$3000,$C75,11+3*MIN(N$3,$D$2-1)))))</f>
        <v>0</v>
      </c>
      <c r="O75" s="132" t="n">
        <f aca="false">IF(OR($C75="",$B$2="",$D$2=0),0,IF(O$3&lt;0,0,N(INDEX('CURVA PREVISION'!$A$1:$KZ$3000,$C75,11+3*MIN(O$3,$D$2-1)))))</f>
        <v>0</v>
      </c>
      <c r="P75" s="132" t="n">
        <f aca="false">IF(OR($C75="",$B$2="",$D$2=0),0,IF(P$3&lt;0,0,N(INDEX('CURVA PREVISION'!$A$1:$KZ$3000,$C75,11+3*MIN(P$3,$D$2-1)))))</f>
        <v>0</v>
      </c>
      <c r="Q75" s="132" t="n">
        <f aca="false">IF(OR($C75="",$B$2="",$D$2=0),0,IF(Q$3&lt;0,0,N(INDEX('CURVA PREVISION'!$A$1:$KZ$3000,$C75,11+3*MIN(Q$3,$D$2-1)))))</f>
        <v>0</v>
      </c>
      <c r="R75" s="132" t="n">
        <f aca="false">IF(OR($C75="",$B$2="",$D$2=0),0,IF(R$3&lt;0,0,N(INDEX('CURVA PREVISION'!$A$1:$KZ$3000,$C75,11+3*MIN(R$3,$D$2-1)))))</f>
        <v>0</v>
      </c>
      <c r="S75" s="132" t="n">
        <f aca="false">IF(OR($C75="",$B$2="",$D$2=0),0,IF(S$3&lt;0,0,N(INDEX('CURVA PREVISION'!$A$1:$KZ$3000,$C75,11+3*MIN(S$3,$D$2-1)))))</f>
        <v>4.93</v>
      </c>
      <c r="T75" s="132" t="n">
        <f aca="false">IF(OR($C75="",$B$2="",$D$2=0),0,IF(T$3&lt;0,0,N(INDEX('CURVA PREVISION'!$A$1:$KZ$3000,$C75,11+3*MIN(T$3,$D$2-1)))))</f>
        <v>4.93</v>
      </c>
      <c r="U75" s="132" t="n">
        <f aca="false">IF(OR($C75="",$B$2="",$D$2=0),0,IF(U$3&lt;0,0,N(INDEX('CURVA PREVISION'!$A$1:$KZ$3000,$C75,11+3*MIN(U$3,$D$2-1)))))</f>
        <v>10</v>
      </c>
      <c r="V75" s="132" t="n">
        <f aca="false">IF(OR($C75="",$B$2="",$D$2=0),0,IF(V$3&lt;0,0,N(INDEX('CURVA PREVISION'!$A$1:$KZ$3000,$C75,11+3*MIN(V$3,$D$2-1)))))</f>
        <v>10</v>
      </c>
      <c r="W75" s="132" t="n">
        <f aca="false">IF(OR($C75="",$B$2="",$D$2=0),0,IF(W$3&lt;0,0,N(INDEX('CURVA PREVISION'!$A$1:$KZ$3000,$C75,11+3*MIN(W$3,$D$2-1)))))</f>
        <v>11.69</v>
      </c>
      <c r="X75" s="132" t="n">
        <f aca="false">IF(OR($C75="",$B$2="",$D$2=0),0,IF(X$3&lt;0,0,N(INDEX('CURVA PREVISION'!$A$1:$KZ$3000,$C75,11+3*MIN(X$3,$D$2-1)))))</f>
        <v>15.06</v>
      </c>
      <c r="Y75" s="132" t="n">
        <f aca="false">IF(OR($C75="",$B$2="",$D$2=0),0,IF(Y$3&lt;0,0,N(INDEX('CURVA PREVISION'!$A$1:$KZ$3000,$C75,11+3*MIN(Y$3,$D$2-1)))))</f>
        <v>15.34</v>
      </c>
      <c r="Z75" s="132" t="n">
        <f aca="false">IF(OR($C75="",$B$2="",$D$2=0),0,IF(Z$3&lt;0,0,N(INDEX('CURVA PREVISION'!$A$1:$KZ$3000,$C75,11+3*MIN(Z$3,$D$2-1)))))</f>
        <v>15.34</v>
      </c>
      <c r="AA75" s="132" t="n">
        <f aca="false">IF(OR($C75="",$B$2="",$D$2=0),0,IF(AA$3&lt;0,0,N(INDEX('CURVA PREVISION'!$A$1:$KZ$3000,$C75,11+3*MIN(AA$3,$D$2-1)))))</f>
        <v>15.34</v>
      </c>
      <c r="AB75" s="132" t="n">
        <f aca="false">IF(OR($C75="",$B$2="",$D$2=0),0,IF(AB$3&lt;0,0,N(INDEX('CURVA PREVISION'!$A$1:$KZ$3000,$C75,11+3*MIN(AB$3,$D$2-1)))))</f>
        <v>15.34</v>
      </c>
      <c r="AC75" s="132" t="n">
        <f aca="false">IF(OR($C75="",$B$2="",$D$2=0),0,IF(AC$3&lt;0,0,N(INDEX('CURVA PREVISION'!$A$1:$KZ$3000,$C75,11+3*MIN(AC$3,$D$2-1)))))</f>
        <v>15.34</v>
      </c>
      <c r="AD75" s="132" t="n">
        <f aca="false">IF(OR($C75="",$B$2="",$D$2=0),0,IF(AD$3&lt;0,0,N(INDEX('CURVA PREVISION'!$A$1:$KZ$3000,$C75,11+3*MIN(AD$3,$D$2-1)))))</f>
        <v>15.34</v>
      </c>
      <c r="AE75" s="132" t="n">
        <f aca="false">IF(OR($C75="",$B$2="",$D$2=0),0,IF(AE$3&lt;0,0,N(INDEX('CURVA PREVISION'!$A$1:$KZ$3000,$C75,11+3*MIN(AE$3,$D$2-1)))))</f>
        <v>15.34</v>
      </c>
      <c r="AF75" s="132" t="n">
        <f aca="false">IF(OR($C75="",$B$2="",$D$2=0),0,IF(AF$3&lt;0,0,N(INDEX('CURVA PREVISION'!$A$1:$KZ$3000,$C75,11+3*MIN(AF$3,$D$2-1)))))</f>
        <v>15.34</v>
      </c>
      <c r="AG75" s="132" t="n">
        <f aca="false">IF(OR($C75="",$B$2="",$D$2=0),0,IF(AG$3&lt;0,0,N(INDEX('CURVA PREVISION'!$A$1:$KZ$3000,$C75,11+3*MIN(AG$3,$D$2-1)))))</f>
        <v>15.34</v>
      </c>
      <c r="AH75" s="132" t="n">
        <f aca="false">IF(OR($C75="",$B$2="",$D$2=0),0,IF(AH$3&lt;0,0,N(INDEX('CURVA PREVISION'!$A$1:$KZ$3000,$C75,11+3*MIN(AH$3,$D$2-1)))))</f>
        <v>15.34</v>
      </c>
      <c r="AI75" s="132" t="n">
        <f aca="false">IF(OR($C75="",$B$2="",$D$2=0),0,IF(AI$3&lt;0,0,N(INDEX('CURVA PREVISION'!$A$1:$KZ$3000,$C75,11+3*MIN(AI$3,$D$2-1)))))</f>
        <v>15.34</v>
      </c>
      <c r="AJ75" s="132" t="n">
        <f aca="false">IF(OR($C75="",$B$2="",$D$2=0),0,IF(AJ$3&lt;0,0,N(INDEX('CURVA PREVISION'!$A$1:$KZ$3000,$C75,11+3*MIN(AJ$3,$D$2-1)))))</f>
        <v>15.34</v>
      </c>
      <c r="AK75" s="132" t="n">
        <f aca="false">IF(OR($C75="",$B$2="",$D$2=0),0,IF(AK$3&lt;0,0,N(INDEX('CURVA PREVISION'!$A$1:$KZ$3000,$C75,11+3*MIN(AK$3,$D$2-1)))))</f>
        <v>15.34</v>
      </c>
      <c r="AL75" s="132" t="n">
        <f aca="false">IF(OR($C75="",$B$2="",$D$2=0),0,IF(AL$3&lt;0,0,N(INDEX('CURVA PREVISION'!$A$1:$KZ$3000,$C75,11+3*MIN(AL$3,$D$2-1)))))</f>
        <v>15.34</v>
      </c>
      <c r="AM75" s="132" t="n">
        <f aca="false">IF(OR($C75="",$B$2="",$D$2=0),0,IF(AM$3&lt;0,0,N(INDEX('CURVA PREVISION'!$A$1:$KZ$3000,$C75,11+3*MIN(AM$3,$D$2-1)))))</f>
        <v>15.34</v>
      </c>
      <c r="AN75" s="132" t="n">
        <f aca="false">IF(OR($C75="",$B$2="",$D$2=0),0,IF(AN$3&lt;0,0,N(INDEX('CURVA PREVISION'!$A$1:$KZ$3000,$C75,11+3*MIN(AN$3,$D$2-1)))))</f>
        <v>15.34</v>
      </c>
      <c r="AO75" s="132" t="n">
        <f aca="false">IF(OR($C75="",$B$2="",$D$2=0),0,IF(AO$3&lt;0,0,N(INDEX('CURVA PREVISION'!$A$1:$KZ$3000,$C75,11+3*MIN(AO$3,$D$2-1)))))</f>
        <v>15.34</v>
      </c>
      <c r="AP75" s="132" t="n">
        <f aca="false">IF(OR($C75="",$B$2="",$D$2=0),0,IF(AP$3&lt;0,0,N(INDEX('CURVA PREVISION'!$A$1:$KZ$3000,$C75,11+3*MIN(AP$3,$D$2-1)))))</f>
        <v>15.34</v>
      </c>
      <c r="AQ75" s="132" t="n">
        <f aca="false">IF(OR($C75="",$B$2="",$D$2=0),0,IF(AQ$3&lt;0,0,N(INDEX('CURVA PREVISION'!$A$1:$KZ$3000,$C75,11+3*MIN(AQ$3,$D$2-1)))))</f>
        <v>15.34</v>
      </c>
      <c r="AR75" s="132" t="n">
        <f aca="false">IF(OR($C75="",$B$2="",$D$2=0),0,IF(AR$3&lt;0,0,N(INDEX('CURVA PREVISION'!$A$1:$KZ$3000,$C75,11+3*MIN(AR$3,$D$2-1)))))</f>
        <v>15.34</v>
      </c>
      <c r="AS75" s="132" t="n">
        <f aca="false">IF(OR($C75="",$B$2="",$D$2=0),0,IF(AS$3&lt;0,0,N(INDEX('CURVA PREVISION'!$A$1:$KZ$3000,$C75,11+3*MIN(AS$3,$D$2-1)))))</f>
        <v>15.34</v>
      </c>
      <c r="AT75" s="132" t="n">
        <f aca="false">IF(OR($C75="",$B$2="",$D$2=0),0,IF(AT$3&lt;0,0,N(INDEX('CURVA PREVISION'!$A$1:$KZ$3000,$C75,11+3*MIN(AT$3,$D$2-1)))))</f>
        <v>15.34</v>
      </c>
      <c r="AU75" s="132" t="n">
        <f aca="false">IF(OR($C75="",$B$2="",$D$2=0),0,IF(AU$3&lt;0,0,N(INDEX('CURVA PREVISION'!$A$1:$KZ$3000,$C75,11+3*MIN(AU$3,$D$2-1)))))</f>
        <v>15.34</v>
      </c>
      <c r="AV75" s="132" t="n">
        <f aca="false">IF(OR($C75="",$B$2="",$D$2=0),0,IF(AV$3&lt;0,0,N(INDEX('CURVA PREVISION'!$A$1:$KZ$3000,$C75,11+3*MIN(AV$3,$D$2-1)))))</f>
        <v>15.34</v>
      </c>
      <c r="AW75" s="132" t="n">
        <f aca="false">IF(OR($C75="",$B$2="",$D$2=0),0,IF(AW$3&lt;0,0,N(INDEX('CURVA PREVISION'!$A$1:$KZ$3000,$C75,11+3*MIN(AW$3,$D$2-1)))))</f>
        <v>15.34</v>
      </c>
      <c r="AX75" s="132" t="n">
        <f aca="false">IF(OR($C75="",$B$2="",$D$2=0),0,IF(AX$3&lt;0,0,N(INDEX('CURVA PREVISION'!$A$1:$KZ$3000,$C75,11+3*MIN(AX$3,$D$2-1)))))</f>
        <v>15.34</v>
      </c>
      <c r="AY75" s="132" t="n">
        <f aca="false">IF(OR($C75="",$B$2="",$D$2=0),0,IF(AY$3&lt;0,0,N(INDEX('CURVA PREVISION'!$A$1:$KZ$3000,$C75,11+3*MIN(AY$3,$D$2-1)))))</f>
        <v>15.34</v>
      </c>
      <c r="AZ75" s="132" t="n">
        <f aca="false">IF(OR($C75="",$B$2="",$D$2=0),0,IF(AZ$3&lt;0,0,N(INDEX('CURVA PREVISION'!$A$1:$KZ$3000,$C75,11+3*MIN(AZ$3,$D$2-1)))))</f>
        <v>15.34</v>
      </c>
      <c r="BA75" s="132" t="n">
        <f aca="false">IF(OR($C75="",$B$2="",$D$2=0),0,IF(BA$3&lt;0,0,N(INDEX('CURVA PREVISION'!$A$1:$KZ$3000,$C75,11+3*MIN(BA$3,$D$2-1)))))</f>
        <v>15.34</v>
      </c>
      <c r="BB75" s="132" t="n">
        <f aca="false">IF(OR($C75="",$B$2="",$D$2=0),0,IF(BB$3&lt;0,0,N(INDEX('CURVA PREVISION'!$A$1:$KZ$3000,$C75,11+3*MIN(BB$3,$D$2-1)))))</f>
        <v>15.34</v>
      </c>
      <c r="BC75" s="132" t="n">
        <f aca="false">IF(OR($C75="",$B$2="",$D$2=0),0,IF(BC$3&lt;0,0,N(INDEX('CURVA PREVISION'!$A$1:$KZ$3000,$C75,11+3*MIN(BC$3,$D$2-1)))))</f>
        <v>15.34</v>
      </c>
      <c r="BD75" s="132" t="n">
        <f aca="false">IF(OR($C75="",$B$2="",$D$2=0),0,IF(BD$3&lt;0,0,N(INDEX('CURVA PREVISION'!$A$1:$KZ$3000,$C75,11+3*MIN(BD$3,$D$2-1)))))</f>
        <v>15.34</v>
      </c>
      <c r="BE75" s="132" t="n">
        <f aca="false">IF(OR($C75="",$B$2="",$D$2=0),0,IF(BE$3&lt;0,0,N(INDEX('CURVA PREVISION'!$A$1:$KZ$3000,$C75,11+3*MIN(BE$3,$D$2-1)))))</f>
        <v>15.34</v>
      </c>
      <c r="BF75" s="132" t="n">
        <f aca="false">IF(OR($C75="",$B$2="",$D$2=0),0,IF(BF$3&lt;0,0,N(INDEX('CURVA PREVISION'!$A$1:$KZ$3000,$C75,11+3*MIN(BF$3,$D$2-1)))))</f>
        <v>15.34</v>
      </c>
      <c r="BG75" s="132" t="n">
        <f aca="false">IF(OR($C75="",$B$2="",$D$2=0),0,IF(BG$3&lt;0,0,N(INDEX('CURVA PREVISION'!$A$1:$KZ$3000,$C75,11+3*MIN(BG$3,$D$2-1)))))</f>
        <v>15.34</v>
      </c>
      <c r="BH75" s="132" t="n">
        <f aca="false">IF(OR($C75="",$B$2="",$D$2=0),0,IF(BH$3&lt;0,0,N(INDEX('CURVA PREVISION'!$A$1:$KZ$3000,$C75,11+3*MIN(BH$3,$D$2-1)))))</f>
        <v>15.34</v>
      </c>
      <c r="BI75" s="132" t="n">
        <f aca="false">IF(OR($C75="",$B$2="",$D$2=0),0,IF(BI$3&lt;0,0,N(INDEX('CURVA PREVISION'!$A$1:$KZ$3000,$C75,11+3*MIN(BI$3,$D$2-1)))))</f>
        <v>15.34</v>
      </c>
      <c r="BJ75" s="132" t="n">
        <f aca="false">IF(OR($C75="",$B$2="",$D$2=0),0,IF(BJ$3&lt;0,0,N(INDEX('CURVA PREVISION'!$A$1:$KZ$3000,$C75,11+3*MIN(BJ$3,$D$2-1)))))</f>
        <v>15.34</v>
      </c>
      <c r="BK75" s="132" t="n">
        <f aca="false">IF(OR($C75="",$B$2="",$D$2=0),0,IF(BK$3&lt;0,0,N(INDEX('CURVA PREVISION'!$A$1:$KZ$3000,$C75,11+3*MIN(BK$3,$D$2-1)))))</f>
        <v>15.34</v>
      </c>
      <c r="BL75" s="132" t="n">
        <f aca="false">IF(OR($C75="",$B$2="",$D$2=0),0,IF(BL$3&lt;0,0,N(INDEX('CURVA PREVISION'!$A$1:$KZ$3000,$C75,11+3*MIN(BL$3,$D$2-1)))))</f>
        <v>15.34</v>
      </c>
      <c r="BM75" s="132" t="n">
        <f aca="false">IF(OR($C75="",$B$2="",$D$2=0),0,IF(BM$3&lt;0,0,N(INDEX('CURVA PREVISION'!$A$1:$KZ$3000,$C75,11+3*MIN(BM$3,$D$2-1)))))</f>
        <v>15.34</v>
      </c>
      <c r="BN75" s="132" t="n">
        <f aca="false">IF(OR($C75="",$B$2="",$D$2=0),0,IF(BN$3&lt;0,0,N(INDEX('CURVA PREVISION'!$A$1:$KZ$3000,$C75,11+3*MIN(BN$3,$D$2-1)))))</f>
        <v>15.34</v>
      </c>
      <c r="BO75" s="132" t="n">
        <f aca="false">IF(OR($C75="",$B$2="",$D$2=0),0,IF(BO$3&lt;0,0,N(INDEX('CURVA PREVISION'!$A$1:$KZ$3000,$C75,11+3*MIN(BO$3,$D$2-1)))))</f>
        <v>15.34</v>
      </c>
      <c r="BP75" s="132" t="n">
        <f aca="false">IF(OR($C75="",$B$2="",$D$2=0),0,IF(BP$3&lt;0,0,N(INDEX('CURVA PREVISION'!$A$1:$KZ$3000,$C75,11+3*MIN(BP$3,$D$2-1)))))</f>
        <v>15.34</v>
      </c>
      <c r="BQ75" s="132" t="n">
        <f aca="false">IF(OR($C75="",$B$2="",$D$2=0),0,IF(BQ$3&lt;0,0,N(INDEX('CURVA PREVISION'!$A$1:$KZ$3000,$C75,11+3*MIN(BQ$3,$D$2-1)))))</f>
        <v>15.34</v>
      </c>
      <c r="BR75" s="132" t="n">
        <f aca="false">IF(OR($C75="",$B$2="",$D$2=0),0,IF(BR$3&lt;0,0,N(INDEX('CURVA PREVISION'!$A$1:$KZ$3000,$C75,11+3*MIN(BR$3,$D$2-1)))))</f>
        <v>15.34</v>
      </c>
      <c r="BS75" s="132" t="n">
        <f aca="false">IF(OR($C75="",$B$2="",$D$2=0),0,IF(BS$3&lt;0,0,N(INDEX('CURVA PREVISION'!$A$1:$KZ$3000,$C75,11+3*MIN(BS$3,$D$2-1)))))</f>
        <v>15.34</v>
      </c>
      <c r="BT75" s="132" t="n">
        <f aca="false">IF(OR($C75="",$B$2="",$D$2=0),0,IF(BT$3&lt;0,0,N(INDEX('CURVA PREVISION'!$A$1:$KZ$3000,$C75,11+3*MIN(BT$3,$D$2-1)))))</f>
        <v>15.34</v>
      </c>
      <c r="BU75" s="132" t="n">
        <f aca="false">IF(OR($C75="",$B$2="",$D$2=0),0,IF(BU$3&lt;0,0,N(INDEX('CURVA PREVISION'!$A$1:$KZ$3000,$C75,11+3*MIN(BU$3,$D$2-1)))))</f>
        <v>15.34</v>
      </c>
      <c r="BV75" s="132" t="n">
        <f aca="false">IF(OR($C75="",$B$2="",$D$2=0),0,IF(BV$3&lt;0,0,N(INDEX('CURVA PREVISION'!$A$1:$KZ$3000,$C75,11+3*MIN(BV$3,$D$2-1)))))</f>
        <v>15.34</v>
      </c>
      <c r="BW75" s="132" t="n">
        <f aca="false">IF(OR($C75="",$B$2="",$D$2=0),0,IF(BW$3&lt;0,0,N(INDEX('CURVA PREVISION'!$A$1:$KZ$3000,$C75,11+3*MIN(BW$3,$D$2-1)))))</f>
        <v>15.34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31</v>
      </c>
      <c r="B76" s="47" t="str">
        <f aca="false">B34</f>
        <v>REVESTIMENTOS DE ACABAMENTO</v>
      </c>
      <c r="C76" s="64" t="n">
        <f aca="false">IFERROR(MATCH(A76,'CURVA PREVISION'!$B$1:$B$3000,0),"")</f>
        <v>675</v>
      </c>
      <c r="D76" s="132" t="n">
        <f aca="false">IF(OR($C76="",$B$2="",$D$2=0),0,IF(D$3&lt;0,0,N(INDEX('CURVA PREVISION'!$A$1:$KZ$3000,$C76,11+3*MIN(D$3,$D$2-1)))))</f>
        <v>0</v>
      </c>
      <c r="E76" s="132" t="n">
        <f aca="false">IF(OR($C76="",$B$2="",$D$2=0),0,IF(E$3&lt;0,0,N(INDEX('CURVA PREVISION'!$A$1:$KZ$3000,$C76,11+3*MIN(E$3,$D$2-1)))))</f>
        <v>0</v>
      </c>
      <c r="F76" s="132" t="n">
        <f aca="false">IF(OR($C76="",$B$2="",$D$2=0),0,IF(F$3&lt;0,0,N(INDEX('CURVA PREVISION'!$A$1:$KZ$3000,$C76,11+3*MIN(F$3,$D$2-1)))))</f>
        <v>0</v>
      </c>
      <c r="G76" s="132" t="n">
        <f aca="false">IF(OR($C76="",$B$2="",$D$2=0),0,IF(G$3&lt;0,0,N(INDEX('CURVA PREVISION'!$A$1:$KZ$3000,$C76,11+3*MIN(G$3,$D$2-1)))))</f>
        <v>0</v>
      </c>
      <c r="H76" s="132" t="n">
        <f aca="false">IF(OR($C76="",$B$2="",$D$2=0),0,IF(H$3&lt;0,0,N(INDEX('CURVA PREVISION'!$A$1:$KZ$3000,$C76,11+3*MIN(H$3,$D$2-1)))))</f>
        <v>0</v>
      </c>
      <c r="I76" s="132" t="n">
        <f aca="false">IF(OR($C76="",$B$2="",$D$2=0),0,IF(I$3&lt;0,0,N(INDEX('CURVA PREVISION'!$A$1:$KZ$3000,$C76,11+3*MIN(I$3,$D$2-1)))))</f>
        <v>0</v>
      </c>
      <c r="J76" s="132" t="n">
        <f aca="false">IF(OR($C76="",$B$2="",$D$2=0),0,IF(J$3&lt;0,0,N(INDEX('CURVA PREVISION'!$A$1:$KZ$3000,$C76,11+3*MIN(J$3,$D$2-1)))))</f>
        <v>0</v>
      </c>
      <c r="K76" s="132" t="n">
        <f aca="false">IF(OR($C76="",$B$2="",$D$2=0),0,IF(K$3&lt;0,0,N(INDEX('CURVA PREVISION'!$A$1:$KZ$3000,$C76,11+3*MIN(K$3,$D$2-1)))))</f>
        <v>0</v>
      </c>
      <c r="L76" s="132" t="n">
        <f aca="false">IF(OR($C76="",$B$2="",$D$2=0),0,IF(L$3&lt;0,0,N(INDEX('CURVA PREVISION'!$A$1:$KZ$3000,$C76,11+3*MIN(L$3,$D$2-1)))))</f>
        <v>0</v>
      </c>
      <c r="M76" s="132" t="n">
        <f aca="false">IF(OR($C76="",$B$2="",$D$2=0),0,IF(M$3&lt;0,0,N(INDEX('CURVA PREVISION'!$A$1:$KZ$3000,$C76,11+3*MIN(M$3,$D$2-1)))))</f>
        <v>0</v>
      </c>
      <c r="N76" s="132" t="n">
        <f aca="false">IF(OR($C76="",$B$2="",$D$2=0),0,IF(N$3&lt;0,0,N(INDEX('CURVA PREVISION'!$A$1:$KZ$3000,$C76,11+3*MIN(N$3,$D$2-1)))))</f>
        <v>0</v>
      </c>
      <c r="O76" s="132" t="n">
        <f aca="false">IF(OR($C76="",$B$2="",$D$2=0),0,IF(O$3&lt;0,0,N(INDEX('CURVA PREVISION'!$A$1:$KZ$3000,$C76,11+3*MIN(O$3,$D$2-1)))))</f>
        <v>0</v>
      </c>
      <c r="P76" s="132" t="n">
        <f aca="false">IF(OR($C76="",$B$2="",$D$2=0),0,IF(P$3&lt;0,0,N(INDEX('CURVA PREVISION'!$A$1:$KZ$3000,$C76,11+3*MIN(P$3,$D$2-1)))))</f>
        <v>0</v>
      </c>
      <c r="Q76" s="132" t="n">
        <f aca="false">IF(OR($C76="",$B$2="",$D$2=0),0,IF(Q$3&lt;0,0,N(INDEX('CURVA PREVISION'!$A$1:$KZ$3000,$C76,11+3*MIN(Q$3,$D$2-1)))))</f>
        <v>0</v>
      </c>
      <c r="R76" s="132" t="n">
        <f aca="false">IF(OR($C76="",$B$2="",$D$2=0),0,IF(R$3&lt;0,0,N(INDEX('CURVA PREVISION'!$A$1:$KZ$3000,$C76,11+3*MIN(R$3,$D$2-1)))))</f>
        <v>0</v>
      </c>
      <c r="S76" s="132" t="n">
        <f aca="false">IF(OR($C76="",$B$2="",$D$2=0),0,IF(S$3&lt;0,0,N(INDEX('CURVA PREVISION'!$A$1:$KZ$3000,$C76,11+3*MIN(S$3,$D$2-1)))))</f>
        <v>0</v>
      </c>
      <c r="T76" s="132" t="n">
        <f aca="false">IF(OR($C76="",$B$2="",$D$2=0),0,IF(T$3&lt;0,0,N(INDEX('CURVA PREVISION'!$A$1:$KZ$3000,$C76,11+3*MIN(T$3,$D$2-1)))))</f>
        <v>0</v>
      </c>
      <c r="U76" s="132" t="n">
        <f aca="false">IF(OR($C76="",$B$2="",$D$2=0),0,IF(U$3&lt;0,0,N(INDEX('CURVA PREVISION'!$A$1:$KZ$3000,$C76,11+3*MIN(U$3,$D$2-1)))))</f>
        <v>0</v>
      </c>
      <c r="V76" s="132" t="n">
        <f aca="false">IF(OR($C76="",$B$2="",$D$2=0),0,IF(V$3&lt;0,0,N(INDEX('CURVA PREVISION'!$A$1:$KZ$3000,$C76,11+3*MIN(V$3,$D$2-1)))))</f>
        <v>0</v>
      </c>
      <c r="W76" s="132" t="n">
        <f aca="false">IF(OR($C76="",$B$2="",$D$2=0),0,IF(W$3&lt;0,0,N(INDEX('CURVA PREVISION'!$A$1:$KZ$3000,$C76,11+3*MIN(W$3,$D$2-1)))))</f>
        <v>0</v>
      </c>
      <c r="X76" s="132" t="n">
        <f aca="false">IF(OR($C76="",$B$2="",$D$2=0),0,IF(X$3&lt;0,0,N(INDEX('CURVA PREVISION'!$A$1:$KZ$3000,$C76,11+3*MIN(X$3,$D$2-1)))))</f>
        <v>0.01</v>
      </c>
      <c r="Y76" s="132" t="n">
        <f aca="false">IF(OR($C76="",$B$2="",$D$2=0),0,IF(Y$3&lt;0,0,N(INDEX('CURVA PREVISION'!$A$1:$KZ$3000,$C76,11+3*MIN(Y$3,$D$2-1)))))</f>
        <v>0.01</v>
      </c>
      <c r="Z76" s="132" t="n">
        <f aca="false">IF(OR($C76="",$B$2="",$D$2=0),0,IF(Z$3&lt;0,0,N(INDEX('CURVA PREVISION'!$A$1:$KZ$3000,$C76,11+3*MIN(Z$3,$D$2-1)))))</f>
        <v>0.01</v>
      </c>
      <c r="AA76" s="132" t="n">
        <f aca="false">IF(OR($C76="",$B$2="",$D$2=0),0,IF(AA$3&lt;0,0,N(INDEX('CURVA PREVISION'!$A$1:$KZ$3000,$C76,11+3*MIN(AA$3,$D$2-1)))))</f>
        <v>0.01</v>
      </c>
      <c r="AB76" s="132" t="n">
        <f aca="false">IF(OR($C76="",$B$2="",$D$2=0),0,IF(AB$3&lt;0,0,N(INDEX('CURVA PREVISION'!$A$1:$KZ$3000,$C76,11+3*MIN(AB$3,$D$2-1)))))</f>
        <v>0.01</v>
      </c>
      <c r="AC76" s="132" t="n">
        <f aca="false">IF(OR($C76="",$B$2="",$D$2=0),0,IF(AC$3&lt;0,0,N(INDEX('CURVA PREVISION'!$A$1:$KZ$3000,$C76,11+3*MIN(AC$3,$D$2-1)))))</f>
        <v>0.01</v>
      </c>
      <c r="AD76" s="132" t="n">
        <f aca="false">IF(OR($C76="",$B$2="",$D$2=0),0,IF(AD$3&lt;0,0,N(INDEX('CURVA PREVISION'!$A$1:$KZ$3000,$C76,11+3*MIN(AD$3,$D$2-1)))))</f>
        <v>0.01</v>
      </c>
      <c r="AE76" s="132" t="n">
        <f aca="false">IF(OR($C76="",$B$2="",$D$2=0),0,IF(AE$3&lt;0,0,N(INDEX('CURVA PREVISION'!$A$1:$KZ$3000,$C76,11+3*MIN(AE$3,$D$2-1)))))</f>
        <v>0.01</v>
      </c>
      <c r="AF76" s="132" t="n">
        <f aca="false">IF(OR($C76="",$B$2="",$D$2=0),0,IF(AF$3&lt;0,0,N(INDEX('CURVA PREVISION'!$A$1:$KZ$3000,$C76,11+3*MIN(AF$3,$D$2-1)))))</f>
        <v>0.01</v>
      </c>
      <c r="AG76" s="132" t="n">
        <f aca="false">IF(OR($C76="",$B$2="",$D$2=0),0,IF(AG$3&lt;0,0,N(INDEX('CURVA PREVISION'!$A$1:$KZ$3000,$C76,11+3*MIN(AG$3,$D$2-1)))))</f>
        <v>0.01</v>
      </c>
      <c r="AH76" s="132" t="n">
        <f aca="false">IF(OR($C76="",$B$2="",$D$2=0),0,IF(AH$3&lt;0,0,N(INDEX('CURVA PREVISION'!$A$1:$KZ$3000,$C76,11+3*MIN(AH$3,$D$2-1)))))</f>
        <v>0.01</v>
      </c>
      <c r="AI76" s="132" t="n">
        <f aca="false">IF(OR($C76="",$B$2="",$D$2=0),0,IF(AI$3&lt;0,0,N(INDEX('CURVA PREVISION'!$A$1:$KZ$3000,$C76,11+3*MIN(AI$3,$D$2-1)))))</f>
        <v>0.01</v>
      </c>
      <c r="AJ76" s="132" t="n">
        <f aca="false">IF(OR($C76="",$B$2="",$D$2=0),0,IF(AJ$3&lt;0,0,N(INDEX('CURVA PREVISION'!$A$1:$KZ$3000,$C76,11+3*MIN(AJ$3,$D$2-1)))))</f>
        <v>0.01</v>
      </c>
      <c r="AK76" s="132" t="n">
        <f aca="false">IF(OR($C76="",$B$2="",$D$2=0),0,IF(AK$3&lt;0,0,N(INDEX('CURVA PREVISION'!$A$1:$KZ$3000,$C76,11+3*MIN(AK$3,$D$2-1)))))</f>
        <v>0.01</v>
      </c>
      <c r="AL76" s="132" t="n">
        <f aca="false">IF(OR($C76="",$B$2="",$D$2=0),0,IF(AL$3&lt;0,0,N(INDEX('CURVA PREVISION'!$A$1:$KZ$3000,$C76,11+3*MIN(AL$3,$D$2-1)))))</f>
        <v>0.01</v>
      </c>
      <c r="AM76" s="132" t="n">
        <f aca="false">IF(OR($C76="",$B$2="",$D$2=0),0,IF(AM$3&lt;0,0,N(INDEX('CURVA PREVISION'!$A$1:$KZ$3000,$C76,11+3*MIN(AM$3,$D$2-1)))))</f>
        <v>0.01</v>
      </c>
      <c r="AN76" s="132" t="n">
        <f aca="false">IF(OR($C76="",$B$2="",$D$2=0),0,IF(AN$3&lt;0,0,N(INDEX('CURVA PREVISION'!$A$1:$KZ$3000,$C76,11+3*MIN(AN$3,$D$2-1)))))</f>
        <v>0.01</v>
      </c>
      <c r="AO76" s="132" t="n">
        <f aca="false">IF(OR($C76="",$B$2="",$D$2=0),0,IF(AO$3&lt;0,0,N(INDEX('CURVA PREVISION'!$A$1:$KZ$3000,$C76,11+3*MIN(AO$3,$D$2-1)))))</f>
        <v>0.01</v>
      </c>
      <c r="AP76" s="132" t="n">
        <f aca="false">IF(OR($C76="",$B$2="",$D$2=0),0,IF(AP$3&lt;0,0,N(INDEX('CURVA PREVISION'!$A$1:$KZ$3000,$C76,11+3*MIN(AP$3,$D$2-1)))))</f>
        <v>0.01</v>
      </c>
      <c r="AQ76" s="132" t="n">
        <f aca="false">IF(OR($C76="",$B$2="",$D$2=0),0,IF(AQ$3&lt;0,0,N(INDEX('CURVA PREVISION'!$A$1:$KZ$3000,$C76,11+3*MIN(AQ$3,$D$2-1)))))</f>
        <v>0.01</v>
      </c>
      <c r="AR76" s="132" t="n">
        <f aca="false">IF(OR($C76="",$B$2="",$D$2=0),0,IF(AR$3&lt;0,0,N(INDEX('CURVA PREVISION'!$A$1:$KZ$3000,$C76,11+3*MIN(AR$3,$D$2-1)))))</f>
        <v>0.01</v>
      </c>
      <c r="AS76" s="132" t="n">
        <f aca="false">IF(OR($C76="",$B$2="",$D$2=0),0,IF(AS$3&lt;0,0,N(INDEX('CURVA PREVISION'!$A$1:$KZ$3000,$C76,11+3*MIN(AS$3,$D$2-1)))))</f>
        <v>0.01</v>
      </c>
      <c r="AT76" s="132" t="n">
        <f aca="false">IF(OR($C76="",$B$2="",$D$2=0),0,IF(AT$3&lt;0,0,N(INDEX('CURVA PREVISION'!$A$1:$KZ$3000,$C76,11+3*MIN(AT$3,$D$2-1)))))</f>
        <v>0.01</v>
      </c>
      <c r="AU76" s="132" t="n">
        <f aca="false">IF(OR($C76="",$B$2="",$D$2=0),0,IF(AU$3&lt;0,0,N(INDEX('CURVA PREVISION'!$A$1:$KZ$3000,$C76,11+3*MIN(AU$3,$D$2-1)))))</f>
        <v>0.01</v>
      </c>
      <c r="AV76" s="132" t="n">
        <f aca="false">IF(OR($C76="",$B$2="",$D$2=0),0,IF(AV$3&lt;0,0,N(INDEX('CURVA PREVISION'!$A$1:$KZ$3000,$C76,11+3*MIN(AV$3,$D$2-1)))))</f>
        <v>0.01</v>
      </c>
      <c r="AW76" s="132" t="n">
        <f aca="false">IF(OR($C76="",$B$2="",$D$2=0),0,IF(AW$3&lt;0,0,N(INDEX('CURVA PREVISION'!$A$1:$KZ$3000,$C76,11+3*MIN(AW$3,$D$2-1)))))</f>
        <v>0.01</v>
      </c>
      <c r="AX76" s="132" t="n">
        <f aca="false">IF(OR($C76="",$B$2="",$D$2=0),0,IF(AX$3&lt;0,0,N(INDEX('CURVA PREVISION'!$A$1:$KZ$3000,$C76,11+3*MIN(AX$3,$D$2-1)))))</f>
        <v>0.01</v>
      </c>
      <c r="AY76" s="132" t="n">
        <f aca="false">IF(OR($C76="",$B$2="",$D$2=0),0,IF(AY$3&lt;0,0,N(INDEX('CURVA PREVISION'!$A$1:$KZ$3000,$C76,11+3*MIN(AY$3,$D$2-1)))))</f>
        <v>0.01</v>
      </c>
      <c r="AZ76" s="132" t="n">
        <f aca="false">IF(OR($C76="",$B$2="",$D$2=0),0,IF(AZ$3&lt;0,0,N(INDEX('CURVA PREVISION'!$A$1:$KZ$3000,$C76,11+3*MIN(AZ$3,$D$2-1)))))</f>
        <v>0.01</v>
      </c>
      <c r="BA76" s="132" t="n">
        <f aca="false">IF(OR($C76="",$B$2="",$D$2=0),0,IF(BA$3&lt;0,0,N(INDEX('CURVA PREVISION'!$A$1:$KZ$3000,$C76,11+3*MIN(BA$3,$D$2-1)))))</f>
        <v>0.01</v>
      </c>
      <c r="BB76" s="132" t="n">
        <f aca="false">IF(OR($C76="",$B$2="",$D$2=0),0,IF(BB$3&lt;0,0,N(INDEX('CURVA PREVISION'!$A$1:$KZ$3000,$C76,11+3*MIN(BB$3,$D$2-1)))))</f>
        <v>0.01</v>
      </c>
      <c r="BC76" s="132" t="n">
        <f aca="false">IF(OR($C76="",$B$2="",$D$2=0),0,IF(BC$3&lt;0,0,N(INDEX('CURVA PREVISION'!$A$1:$KZ$3000,$C76,11+3*MIN(BC$3,$D$2-1)))))</f>
        <v>0.01</v>
      </c>
      <c r="BD76" s="132" t="n">
        <f aca="false">IF(OR($C76="",$B$2="",$D$2=0),0,IF(BD$3&lt;0,0,N(INDEX('CURVA PREVISION'!$A$1:$KZ$3000,$C76,11+3*MIN(BD$3,$D$2-1)))))</f>
        <v>0.01</v>
      </c>
      <c r="BE76" s="132" t="n">
        <f aca="false">IF(OR($C76="",$B$2="",$D$2=0),0,IF(BE$3&lt;0,0,N(INDEX('CURVA PREVISION'!$A$1:$KZ$3000,$C76,11+3*MIN(BE$3,$D$2-1)))))</f>
        <v>0.01</v>
      </c>
      <c r="BF76" s="132" t="n">
        <f aca="false">IF(OR($C76="",$B$2="",$D$2=0),0,IF(BF$3&lt;0,0,N(INDEX('CURVA PREVISION'!$A$1:$KZ$3000,$C76,11+3*MIN(BF$3,$D$2-1)))))</f>
        <v>0.01</v>
      </c>
      <c r="BG76" s="132" t="n">
        <f aca="false">IF(OR($C76="",$B$2="",$D$2=0),0,IF(BG$3&lt;0,0,N(INDEX('CURVA PREVISION'!$A$1:$KZ$3000,$C76,11+3*MIN(BG$3,$D$2-1)))))</f>
        <v>0.01</v>
      </c>
      <c r="BH76" s="132" t="n">
        <f aca="false">IF(OR($C76="",$B$2="",$D$2=0),0,IF(BH$3&lt;0,0,N(INDEX('CURVA PREVISION'!$A$1:$KZ$3000,$C76,11+3*MIN(BH$3,$D$2-1)))))</f>
        <v>0.01</v>
      </c>
      <c r="BI76" s="132" t="n">
        <f aca="false">IF(OR($C76="",$B$2="",$D$2=0),0,IF(BI$3&lt;0,0,N(INDEX('CURVA PREVISION'!$A$1:$KZ$3000,$C76,11+3*MIN(BI$3,$D$2-1)))))</f>
        <v>0.01</v>
      </c>
      <c r="BJ76" s="132" t="n">
        <f aca="false">IF(OR($C76="",$B$2="",$D$2=0),0,IF(BJ$3&lt;0,0,N(INDEX('CURVA PREVISION'!$A$1:$KZ$3000,$C76,11+3*MIN(BJ$3,$D$2-1)))))</f>
        <v>0.01</v>
      </c>
      <c r="BK76" s="132" t="n">
        <f aca="false">IF(OR($C76="",$B$2="",$D$2=0),0,IF(BK$3&lt;0,0,N(INDEX('CURVA PREVISION'!$A$1:$KZ$3000,$C76,11+3*MIN(BK$3,$D$2-1)))))</f>
        <v>0.01</v>
      </c>
      <c r="BL76" s="132" t="n">
        <f aca="false">IF(OR($C76="",$B$2="",$D$2=0),0,IF(BL$3&lt;0,0,N(INDEX('CURVA PREVISION'!$A$1:$KZ$3000,$C76,11+3*MIN(BL$3,$D$2-1)))))</f>
        <v>0.01</v>
      </c>
      <c r="BM76" s="132" t="n">
        <f aca="false">IF(OR($C76="",$B$2="",$D$2=0),0,IF(BM$3&lt;0,0,N(INDEX('CURVA PREVISION'!$A$1:$KZ$3000,$C76,11+3*MIN(BM$3,$D$2-1)))))</f>
        <v>0.01</v>
      </c>
      <c r="BN76" s="132" t="n">
        <f aca="false">IF(OR($C76="",$B$2="",$D$2=0),0,IF(BN$3&lt;0,0,N(INDEX('CURVA PREVISION'!$A$1:$KZ$3000,$C76,11+3*MIN(BN$3,$D$2-1)))))</f>
        <v>0.01</v>
      </c>
      <c r="BO76" s="132" t="n">
        <f aca="false">IF(OR($C76="",$B$2="",$D$2=0),0,IF(BO$3&lt;0,0,N(INDEX('CURVA PREVISION'!$A$1:$KZ$3000,$C76,11+3*MIN(BO$3,$D$2-1)))))</f>
        <v>0.01</v>
      </c>
      <c r="BP76" s="132" t="n">
        <f aca="false">IF(OR($C76="",$B$2="",$D$2=0),0,IF(BP$3&lt;0,0,N(INDEX('CURVA PREVISION'!$A$1:$KZ$3000,$C76,11+3*MIN(BP$3,$D$2-1)))))</f>
        <v>0.01</v>
      </c>
      <c r="BQ76" s="132" t="n">
        <f aca="false">IF(OR($C76="",$B$2="",$D$2=0),0,IF(BQ$3&lt;0,0,N(INDEX('CURVA PREVISION'!$A$1:$KZ$3000,$C76,11+3*MIN(BQ$3,$D$2-1)))))</f>
        <v>0.01</v>
      </c>
      <c r="BR76" s="132" t="n">
        <f aca="false">IF(OR($C76="",$B$2="",$D$2=0),0,IF(BR$3&lt;0,0,N(INDEX('CURVA PREVISION'!$A$1:$KZ$3000,$C76,11+3*MIN(BR$3,$D$2-1)))))</f>
        <v>0.01</v>
      </c>
      <c r="BS76" s="132" t="n">
        <f aca="false">IF(OR($C76="",$B$2="",$D$2=0),0,IF(BS$3&lt;0,0,N(INDEX('CURVA PREVISION'!$A$1:$KZ$3000,$C76,11+3*MIN(BS$3,$D$2-1)))))</f>
        <v>0.01</v>
      </c>
      <c r="BT76" s="132" t="n">
        <f aca="false">IF(OR($C76="",$B$2="",$D$2=0),0,IF(BT$3&lt;0,0,N(INDEX('CURVA PREVISION'!$A$1:$KZ$3000,$C76,11+3*MIN(BT$3,$D$2-1)))))</f>
        <v>0.01</v>
      </c>
      <c r="BU76" s="132" t="n">
        <f aca="false">IF(OR($C76="",$B$2="",$D$2=0),0,IF(BU$3&lt;0,0,N(INDEX('CURVA PREVISION'!$A$1:$KZ$3000,$C76,11+3*MIN(BU$3,$D$2-1)))))</f>
        <v>0.01</v>
      </c>
      <c r="BV76" s="132" t="n">
        <f aca="false">IF(OR($C76="",$B$2="",$D$2=0),0,IF(BV$3&lt;0,0,N(INDEX('CURVA PREVISION'!$A$1:$KZ$3000,$C76,11+3*MIN(BV$3,$D$2-1)))))</f>
        <v>0.01</v>
      </c>
      <c r="BW76" s="132" t="n">
        <f aca="false">IF(OR($C76="",$B$2="",$D$2=0),0,IF(BW$3&lt;0,0,N(INDEX('CURVA PREVISION'!$A$1:$KZ$3000,$C76,11+3*MIN(BW$3,$D$2-1)))))</f>
        <v>0.01</v>
      </c>
    </row>
    <row r="77" customFormat="false" ht="15" hidden="false" customHeight="false" outlineLevel="0" collapsed="false">
      <c r="A77" s="57" t="str">
        <f aca="false">IF('VALOR POR PL'!Q41="",'VALOR POR PL'!C41,'VALOR POR PL'!Q41)</f>
        <v>18</v>
      </c>
      <c r="B77" s="47" t="str">
        <f aca="false">B35</f>
        <v>ESTRUTURA METÁLICA</v>
      </c>
      <c r="C77" s="64" t="n">
        <f aca="false">IFERROR(MATCH(A77,'CURVA PREVISION'!$B$1:$B$3000,0),"")</f>
        <v>379</v>
      </c>
      <c r="D77" s="132" t="n">
        <f aca="false">IF(OR($C77="",$B$2="",$D$2=0),0,IF(D$3&lt;0,0,N(INDEX('CURVA PREVISION'!$A$1:$KZ$3000,$C77,11+3*MIN(D$3,$D$2-1)))))</f>
        <v>0</v>
      </c>
      <c r="E77" s="132" t="n">
        <f aca="false">IF(OR($C77="",$B$2="",$D$2=0),0,IF(E$3&lt;0,0,N(INDEX('CURVA PREVISION'!$A$1:$KZ$3000,$C77,11+3*MIN(E$3,$D$2-1)))))</f>
        <v>0</v>
      </c>
      <c r="F77" s="132" t="n">
        <f aca="false">IF(OR($C77="",$B$2="",$D$2=0),0,IF(F$3&lt;0,0,N(INDEX('CURVA PREVISION'!$A$1:$KZ$3000,$C77,11+3*MIN(F$3,$D$2-1)))))</f>
        <v>0</v>
      </c>
      <c r="G77" s="132" t="n">
        <f aca="false">IF(OR($C77="",$B$2="",$D$2=0),0,IF(G$3&lt;0,0,N(INDEX('CURVA PREVISION'!$A$1:$KZ$3000,$C77,11+3*MIN(G$3,$D$2-1)))))</f>
        <v>0</v>
      </c>
      <c r="H77" s="132" t="n">
        <f aca="false">IF(OR($C77="",$B$2="",$D$2=0),0,IF(H$3&lt;0,0,N(INDEX('CURVA PREVISION'!$A$1:$KZ$3000,$C77,11+3*MIN(H$3,$D$2-1)))))</f>
        <v>0</v>
      </c>
      <c r="I77" s="132" t="n">
        <f aca="false">IF(OR($C77="",$B$2="",$D$2=0),0,IF(I$3&lt;0,0,N(INDEX('CURVA PREVISION'!$A$1:$KZ$3000,$C77,11+3*MIN(I$3,$D$2-1)))))</f>
        <v>0</v>
      </c>
      <c r="J77" s="132" t="n">
        <f aca="false">IF(OR($C77="",$B$2="",$D$2=0),0,IF(J$3&lt;0,0,N(INDEX('CURVA PREVISION'!$A$1:$KZ$3000,$C77,11+3*MIN(J$3,$D$2-1)))))</f>
        <v>0</v>
      </c>
      <c r="K77" s="132" t="n">
        <f aca="false">IF(OR($C77="",$B$2="",$D$2=0),0,IF(K$3&lt;0,0,N(INDEX('CURVA PREVISION'!$A$1:$KZ$3000,$C77,11+3*MIN(K$3,$D$2-1)))))</f>
        <v>0</v>
      </c>
      <c r="L77" s="132" t="n">
        <f aca="false">IF(OR($C77="",$B$2="",$D$2=0),0,IF(L$3&lt;0,0,N(INDEX('CURVA PREVISION'!$A$1:$KZ$3000,$C77,11+3*MIN(L$3,$D$2-1)))))</f>
        <v>0</v>
      </c>
      <c r="M77" s="132" t="n">
        <f aca="false">IF(OR($C77="",$B$2="",$D$2=0),0,IF(M$3&lt;0,0,N(INDEX('CURVA PREVISION'!$A$1:$KZ$3000,$C77,11+3*MIN(M$3,$D$2-1)))))</f>
        <v>0</v>
      </c>
      <c r="N77" s="132" t="n">
        <f aca="false">IF(OR($C77="",$B$2="",$D$2=0),0,IF(N$3&lt;0,0,N(INDEX('CURVA PREVISION'!$A$1:$KZ$3000,$C77,11+3*MIN(N$3,$D$2-1)))))</f>
        <v>0</v>
      </c>
      <c r="O77" s="132" t="n">
        <f aca="false">IF(OR($C77="",$B$2="",$D$2=0),0,IF(O$3&lt;0,0,N(INDEX('CURVA PREVISION'!$A$1:$KZ$3000,$C77,11+3*MIN(O$3,$D$2-1)))))</f>
        <v>0</v>
      </c>
      <c r="P77" s="132" t="n">
        <f aca="false">IF(OR($C77="",$B$2="",$D$2=0),0,IF(P$3&lt;0,0,N(INDEX('CURVA PREVISION'!$A$1:$KZ$3000,$C77,11+3*MIN(P$3,$D$2-1)))))</f>
        <v>0</v>
      </c>
      <c r="Q77" s="132" t="n">
        <f aca="false">IF(OR($C77="",$B$2="",$D$2=0),0,IF(Q$3&lt;0,0,N(INDEX('CURVA PREVISION'!$A$1:$KZ$3000,$C77,11+3*MIN(Q$3,$D$2-1)))))</f>
        <v>0</v>
      </c>
      <c r="R77" s="132" t="n">
        <f aca="false">IF(OR($C77="",$B$2="",$D$2=0),0,IF(R$3&lt;0,0,N(INDEX('CURVA PREVISION'!$A$1:$KZ$3000,$C77,11+3*MIN(R$3,$D$2-1)))))</f>
        <v>0</v>
      </c>
      <c r="S77" s="132" t="n">
        <f aca="false">IF(OR($C77="",$B$2="",$D$2=0),0,IF(S$3&lt;0,0,N(INDEX('CURVA PREVISION'!$A$1:$KZ$3000,$C77,11+3*MIN(S$3,$D$2-1)))))</f>
        <v>0</v>
      </c>
      <c r="T77" s="132" t="n">
        <f aca="false">IF(OR($C77="",$B$2="",$D$2=0),0,IF(T$3&lt;0,0,N(INDEX('CURVA PREVISION'!$A$1:$KZ$3000,$C77,11+3*MIN(T$3,$D$2-1)))))</f>
        <v>0</v>
      </c>
      <c r="U77" s="132" t="n">
        <f aca="false">IF(OR($C77="",$B$2="",$D$2=0),0,IF(U$3&lt;0,0,N(INDEX('CURVA PREVISION'!$A$1:$KZ$3000,$C77,11+3*MIN(U$3,$D$2-1)))))</f>
        <v>0</v>
      </c>
      <c r="V77" s="132" t="n">
        <f aca="false">IF(OR($C77="",$B$2="",$D$2=0),0,IF(V$3&lt;0,0,N(INDEX('CURVA PREVISION'!$A$1:$KZ$3000,$C77,11+3*MIN(V$3,$D$2-1)))))</f>
        <v>0</v>
      </c>
      <c r="W77" s="132" t="n">
        <f aca="false">IF(OR($C77="",$B$2="",$D$2=0),0,IF(W$3&lt;0,0,N(INDEX('CURVA PREVISION'!$A$1:$KZ$3000,$C77,11+3*MIN(W$3,$D$2-1)))))</f>
        <v>0</v>
      </c>
      <c r="X77" s="132" t="n">
        <f aca="false">IF(OR($C77="",$B$2="",$D$2=0),0,IF(X$3&lt;0,0,N(INDEX('CURVA PREVISION'!$A$1:$KZ$3000,$C77,11+3*MIN(X$3,$D$2-1)))))</f>
        <v>0</v>
      </c>
      <c r="Y77" s="132" t="n">
        <f aca="false">IF(OR($C77="",$B$2="",$D$2=0),0,IF(Y$3&lt;0,0,N(INDEX('CURVA PREVISION'!$A$1:$KZ$3000,$C77,11+3*MIN(Y$3,$D$2-1)))))</f>
        <v>0</v>
      </c>
      <c r="Z77" s="132" t="n">
        <f aca="false">IF(OR($C77="",$B$2="",$D$2=0),0,IF(Z$3&lt;0,0,N(INDEX('CURVA PREVISION'!$A$1:$KZ$3000,$C77,11+3*MIN(Z$3,$D$2-1)))))</f>
        <v>0</v>
      </c>
      <c r="AA77" s="132" t="n">
        <f aca="false">IF(OR($C77="",$B$2="",$D$2=0),0,IF(AA$3&lt;0,0,N(INDEX('CURVA PREVISION'!$A$1:$KZ$3000,$C77,11+3*MIN(AA$3,$D$2-1)))))</f>
        <v>0</v>
      </c>
      <c r="AB77" s="132" t="n">
        <f aca="false">IF(OR($C77="",$B$2="",$D$2=0),0,IF(AB$3&lt;0,0,N(INDEX('CURVA PREVISION'!$A$1:$KZ$3000,$C77,11+3*MIN(AB$3,$D$2-1)))))</f>
        <v>0</v>
      </c>
      <c r="AC77" s="132" t="n">
        <f aca="false">IF(OR($C77="",$B$2="",$D$2=0),0,IF(AC$3&lt;0,0,N(INDEX('CURVA PREVISION'!$A$1:$KZ$3000,$C77,11+3*MIN(AC$3,$D$2-1)))))</f>
        <v>0</v>
      </c>
      <c r="AD77" s="132" t="n">
        <f aca="false">IF(OR($C77="",$B$2="",$D$2=0),0,IF(AD$3&lt;0,0,N(INDEX('CURVA PREVISION'!$A$1:$KZ$3000,$C77,11+3*MIN(AD$3,$D$2-1)))))</f>
        <v>0</v>
      </c>
      <c r="AE77" s="132" t="n">
        <f aca="false">IF(OR($C77="",$B$2="",$D$2=0),0,IF(AE$3&lt;0,0,N(INDEX('CURVA PREVISION'!$A$1:$KZ$3000,$C77,11+3*MIN(AE$3,$D$2-1)))))</f>
        <v>0</v>
      </c>
      <c r="AF77" s="132" t="n">
        <f aca="false">IF(OR($C77="",$B$2="",$D$2=0),0,IF(AF$3&lt;0,0,N(INDEX('CURVA PREVISION'!$A$1:$KZ$3000,$C77,11+3*MIN(AF$3,$D$2-1)))))</f>
        <v>0</v>
      </c>
      <c r="AG77" s="132" t="n">
        <f aca="false">IF(OR($C77="",$B$2="",$D$2=0),0,IF(AG$3&lt;0,0,N(INDEX('CURVA PREVISION'!$A$1:$KZ$3000,$C77,11+3*MIN(AG$3,$D$2-1)))))</f>
        <v>0</v>
      </c>
      <c r="AH77" s="132" t="n">
        <f aca="false">IF(OR($C77="",$B$2="",$D$2=0),0,IF(AH$3&lt;0,0,N(INDEX('CURVA PREVISION'!$A$1:$KZ$3000,$C77,11+3*MIN(AH$3,$D$2-1)))))</f>
        <v>0</v>
      </c>
      <c r="AI77" s="132" t="n">
        <f aca="false">IF(OR($C77="",$B$2="",$D$2=0),0,IF(AI$3&lt;0,0,N(INDEX('CURVA PREVISION'!$A$1:$KZ$3000,$C77,11+3*MIN(AI$3,$D$2-1)))))</f>
        <v>0</v>
      </c>
      <c r="AJ77" s="132" t="n">
        <f aca="false">IF(OR($C77="",$B$2="",$D$2=0),0,IF(AJ$3&lt;0,0,N(INDEX('CURVA PREVISION'!$A$1:$KZ$3000,$C77,11+3*MIN(AJ$3,$D$2-1)))))</f>
        <v>0</v>
      </c>
      <c r="AK77" s="132" t="n">
        <f aca="false">IF(OR($C77="",$B$2="",$D$2=0),0,IF(AK$3&lt;0,0,N(INDEX('CURVA PREVISION'!$A$1:$KZ$3000,$C77,11+3*MIN(AK$3,$D$2-1)))))</f>
        <v>0</v>
      </c>
      <c r="AL77" s="132" t="n">
        <f aca="false">IF(OR($C77="",$B$2="",$D$2=0),0,IF(AL$3&lt;0,0,N(INDEX('CURVA PREVISION'!$A$1:$KZ$3000,$C77,11+3*MIN(AL$3,$D$2-1)))))</f>
        <v>0</v>
      </c>
      <c r="AM77" s="132" t="n">
        <f aca="false">IF(OR($C77="",$B$2="",$D$2=0),0,IF(AM$3&lt;0,0,N(INDEX('CURVA PREVISION'!$A$1:$KZ$3000,$C77,11+3*MIN(AM$3,$D$2-1)))))</f>
        <v>0</v>
      </c>
      <c r="AN77" s="132" t="n">
        <f aca="false">IF(OR($C77="",$B$2="",$D$2=0),0,IF(AN$3&lt;0,0,N(INDEX('CURVA PREVISION'!$A$1:$KZ$3000,$C77,11+3*MIN(AN$3,$D$2-1)))))</f>
        <v>0</v>
      </c>
      <c r="AO77" s="132" t="n">
        <f aca="false">IF(OR($C77="",$B$2="",$D$2=0),0,IF(AO$3&lt;0,0,N(INDEX('CURVA PREVISION'!$A$1:$KZ$3000,$C77,11+3*MIN(AO$3,$D$2-1)))))</f>
        <v>0</v>
      </c>
      <c r="AP77" s="132" t="n">
        <f aca="false">IF(OR($C77="",$B$2="",$D$2=0),0,IF(AP$3&lt;0,0,N(INDEX('CURVA PREVISION'!$A$1:$KZ$3000,$C77,11+3*MIN(AP$3,$D$2-1)))))</f>
        <v>0</v>
      </c>
      <c r="AQ77" s="132" t="n">
        <f aca="false">IF(OR($C77="",$B$2="",$D$2=0),0,IF(AQ$3&lt;0,0,N(INDEX('CURVA PREVISION'!$A$1:$KZ$3000,$C77,11+3*MIN(AQ$3,$D$2-1)))))</f>
        <v>0</v>
      </c>
      <c r="AR77" s="132" t="n">
        <f aca="false">IF(OR($C77="",$B$2="",$D$2=0),0,IF(AR$3&lt;0,0,N(INDEX('CURVA PREVISION'!$A$1:$KZ$3000,$C77,11+3*MIN(AR$3,$D$2-1)))))</f>
        <v>0</v>
      </c>
      <c r="AS77" s="132" t="n">
        <f aca="false">IF(OR($C77="",$B$2="",$D$2=0),0,IF(AS$3&lt;0,0,N(INDEX('CURVA PREVISION'!$A$1:$KZ$3000,$C77,11+3*MIN(AS$3,$D$2-1)))))</f>
        <v>0</v>
      </c>
      <c r="AT77" s="132" t="n">
        <f aca="false">IF(OR($C77="",$B$2="",$D$2=0),0,IF(AT$3&lt;0,0,N(INDEX('CURVA PREVISION'!$A$1:$KZ$3000,$C77,11+3*MIN(AT$3,$D$2-1)))))</f>
        <v>0</v>
      </c>
      <c r="AU77" s="132" t="n">
        <f aca="false">IF(OR($C77="",$B$2="",$D$2=0),0,IF(AU$3&lt;0,0,N(INDEX('CURVA PREVISION'!$A$1:$KZ$3000,$C77,11+3*MIN(AU$3,$D$2-1)))))</f>
        <v>0</v>
      </c>
      <c r="AV77" s="132" t="n">
        <f aca="false">IF(OR($C77="",$B$2="",$D$2=0),0,IF(AV$3&lt;0,0,N(INDEX('CURVA PREVISION'!$A$1:$KZ$3000,$C77,11+3*MIN(AV$3,$D$2-1)))))</f>
        <v>0</v>
      </c>
      <c r="AW77" s="132" t="n">
        <f aca="false">IF(OR($C77="",$B$2="",$D$2=0),0,IF(AW$3&lt;0,0,N(INDEX('CURVA PREVISION'!$A$1:$KZ$3000,$C77,11+3*MIN(AW$3,$D$2-1)))))</f>
        <v>0</v>
      </c>
      <c r="AX77" s="132" t="n">
        <f aca="false">IF(OR($C77="",$B$2="",$D$2=0),0,IF(AX$3&lt;0,0,N(INDEX('CURVA PREVISION'!$A$1:$KZ$3000,$C77,11+3*MIN(AX$3,$D$2-1)))))</f>
        <v>0</v>
      </c>
      <c r="AY77" s="132" t="n">
        <f aca="false">IF(OR($C77="",$B$2="",$D$2=0),0,IF(AY$3&lt;0,0,N(INDEX('CURVA PREVISION'!$A$1:$KZ$3000,$C77,11+3*MIN(AY$3,$D$2-1)))))</f>
        <v>0</v>
      </c>
      <c r="AZ77" s="132" t="n">
        <f aca="false">IF(OR($C77="",$B$2="",$D$2=0),0,IF(AZ$3&lt;0,0,N(INDEX('CURVA PREVISION'!$A$1:$KZ$3000,$C77,11+3*MIN(AZ$3,$D$2-1)))))</f>
        <v>0</v>
      </c>
      <c r="BA77" s="132" t="n">
        <f aca="false">IF(OR($C77="",$B$2="",$D$2=0),0,IF(BA$3&lt;0,0,N(INDEX('CURVA PREVISION'!$A$1:$KZ$3000,$C77,11+3*MIN(BA$3,$D$2-1)))))</f>
        <v>0</v>
      </c>
      <c r="BB77" s="132" t="n">
        <f aca="false">IF(OR($C77="",$B$2="",$D$2=0),0,IF(BB$3&lt;0,0,N(INDEX('CURVA PREVISION'!$A$1:$KZ$3000,$C77,11+3*MIN(BB$3,$D$2-1)))))</f>
        <v>0</v>
      </c>
      <c r="BC77" s="132" t="n">
        <f aca="false">IF(OR($C77="",$B$2="",$D$2=0),0,IF(BC$3&lt;0,0,N(INDEX('CURVA PREVISION'!$A$1:$KZ$3000,$C77,11+3*MIN(BC$3,$D$2-1)))))</f>
        <v>0</v>
      </c>
      <c r="BD77" s="132" t="n">
        <f aca="false">IF(OR($C77="",$B$2="",$D$2=0),0,IF(BD$3&lt;0,0,N(INDEX('CURVA PREVISION'!$A$1:$KZ$3000,$C77,11+3*MIN(BD$3,$D$2-1)))))</f>
        <v>0</v>
      </c>
      <c r="BE77" s="132" t="n">
        <f aca="false">IF(OR($C77="",$B$2="",$D$2=0),0,IF(BE$3&lt;0,0,N(INDEX('CURVA PREVISION'!$A$1:$KZ$3000,$C77,11+3*MIN(BE$3,$D$2-1)))))</f>
        <v>0</v>
      </c>
      <c r="BF77" s="132" t="n">
        <f aca="false">IF(OR($C77="",$B$2="",$D$2=0),0,IF(BF$3&lt;0,0,N(INDEX('CURVA PREVISION'!$A$1:$KZ$3000,$C77,11+3*MIN(BF$3,$D$2-1)))))</f>
        <v>0</v>
      </c>
      <c r="BG77" s="132" t="n">
        <f aca="false">IF(OR($C77="",$B$2="",$D$2=0),0,IF(BG$3&lt;0,0,N(INDEX('CURVA PREVISION'!$A$1:$KZ$3000,$C77,11+3*MIN(BG$3,$D$2-1)))))</f>
        <v>0</v>
      </c>
      <c r="BH77" s="132" t="n">
        <f aca="false">IF(OR($C77="",$B$2="",$D$2=0),0,IF(BH$3&lt;0,0,N(INDEX('CURVA PREVISION'!$A$1:$KZ$3000,$C77,11+3*MIN(BH$3,$D$2-1)))))</f>
        <v>0</v>
      </c>
      <c r="BI77" s="132" t="n">
        <f aca="false">IF(OR($C77="",$B$2="",$D$2=0),0,IF(BI$3&lt;0,0,N(INDEX('CURVA PREVISION'!$A$1:$KZ$3000,$C77,11+3*MIN(BI$3,$D$2-1)))))</f>
        <v>0</v>
      </c>
      <c r="BJ77" s="132" t="n">
        <f aca="false">IF(OR($C77="",$B$2="",$D$2=0),0,IF(BJ$3&lt;0,0,N(INDEX('CURVA PREVISION'!$A$1:$KZ$3000,$C77,11+3*MIN(BJ$3,$D$2-1)))))</f>
        <v>0</v>
      </c>
      <c r="BK77" s="132" t="n">
        <f aca="false">IF(OR($C77="",$B$2="",$D$2=0),0,IF(BK$3&lt;0,0,N(INDEX('CURVA PREVISION'!$A$1:$KZ$3000,$C77,11+3*MIN(BK$3,$D$2-1)))))</f>
        <v>0</v>
      </c>
      <c r="BL77" s="132" t="n">
        <f aca="false">IF(OR($C77="",$B$2="",$D$2=0),0,IF(BL$3&lt;0,0,N(INDEX('CURVA PREVISION'!$A$1:$KZ$3000,$C77,11+3*MIN(BL$3,$D$2-1)))))</f>
        <v>0</v>
      </c>
      <c r="BM77" s="132" t="n">
        <f aca="false">IF(OR($C77="",$B$2="",$D$2=0),0,IF(BM$3&lt;0,0,N(INDEX('CURVA PREVISION'!$A$1:$KZ$3000,$C77,11+3*MIN(BM$3,$D$2-1)))))</f>
        <v>0</v>
      </c>
      <c r="BN77" s="132" t="n">
        <f aca="false">IF(OR($C77="",$B$2="",$D$2=0),0,IF(BN$3&lt;0,0,N(INDEX('CURVA PREVISION'!$A$1:$KZ$3000,$C77,11+3*MIN(BN$3,$D$2-1)))))</f>
        <v>0</v>
      </c>
      <c r="BO77" s="132" t="n">
        <f aca="false">IF(OR($C77="",$B$2="",$D$2=0),0,IF(BO$3&lt;0,0,N(INDEX('CURVA PREVISION'!$A$1:$KZ$3000,$C77,11+3*MIN(BO$3,$D$2-1)))))</f>
        <v>0</v>
      </c>
      <c r="BP77" s="132" t="n">
        <f aca="false">IF(OR($C77="",$B$2="",$D$2=0),0,IF(BP$3&lt;0,0,N(INDEX('CURVA PREVISION'!$A$1:$KZ$3000,$C77,11+3*MIN(BP$3,$D$2-1)))))</f>
        <v>0</v>
      </c>
      <c r="BQ77" s="132" t="n">
        <f aca="false">IF(OR($C77="",$B$2="",$D$2=0),0,IF(BQ$3&lt;0,0,N(INDEX('CURVA PREVISION'!$A$1:$KZ$3000,$C77,11+3*MIN(BQ$3,$D$2-1)))))</f>
        <v>0</v>
      </c>
      <c r="BR77" s="132" t="n">
        <f aca="false">IF(OR($C77="",$B$2="",$D$2=0),0,IF(BR$3&lt;0,0,N(INDEX('CURVA PREVISION'!$A$1:$KZ$3000,$C77,11+3*MIN(BR$3,$D$2-1)))))</f>
        <v>0</v>
      </c>
      <c r="BS77" s="132" t="n">
        <f aca="false">IF(OR($C77="",$B$2="",$D$2=0),0,IF(BS$3&lt;0,0,N(INDEX('CURVA PREVISION'!$A$1:$KZ$3000,$C77,11+3*MIN(BS$3,$D$2-1)))))</f>
        <v>0</v>
      </c>
      <c r="BT77" s="132" t="n">
        <f aca="false">IF(OR($C77="",$B$2="",$D$2=0),0,IF(BT$3&lt;0,0,N(INDEX('CURVA PREVISION'!$A$1:$KZ$3000,$C77,11+3*MIN(BT$3,$D$2-1)))))</f>
        <v>0</v>
      </c>
      <c r="BU77" s="132" t="n">
        <f aca="false">IF(OR($C77="",$B$2="",$D$2=0),0,IF(BU$3&lt;0,0,N(INDEX('CURVA PREVISION'!$A$1:$KZ$3000,$C77,11+3*MIN(BU$3,$D$2-1)))))</f>
        <v>0</v>
      </c>
      <c r="BV77" s="132" t="n">
        <f aca="false">IF(OR($C77="",$B$2="",$D$2=0),0,IF(BV$3&lt;0,0,N(INDEX('CURVA PREVISION'!$A$1:$KZ$3000,$C77,11+3*MIN(BV$3,$D$2-1)))))</f>
        <v>0</v>
      </c>
      <c r="BW77" s="132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  FACHADA</v>
      </c>
      <c r="C78" s="64" t="n">
        <f aca="false">IFERROR(MATCH(A78,'CURVA PREVISION'!$B$1:$B$3000,0),"")</f>
        <v>861</v>
      </c>
      <c r="D78" s="132" t="n">
        <f aca="false">IF(OR($C78="",$B$2="",$D$2=0),0,IF(D$3&lt;0,0,N(INDEX('CURVA PREVISION'!$A$1:$KZ$3000,$C78,11+3*MIN(D$3,$D$2-1)))))</f>
        <v>0</v>
      </c>
      <c r="E78" s="132" t="n">
        <f aca="false">IF(OR($C78="",$B$2="",$D$2=0),0,IF(E$3&lt;0,0,N(INDEX('CURVA PREVISION'!$A$1:$KZ$3000,$C78,11+3*MIN(E$3,$D$2-1)))))</f>
        <v>0</v>
      </c>
      <c r="F78" s="132" t="n">
        <f aca="false">IF(OR($C78="",$B$2="",$D$2=0),0,IF(F$3&lt;0,0,N(INDEX('CURVA PREVISION'!$A$1:$KZ$3000,$C78,11+3*MIN(F$3,$D$2-1)))))</f>
        <v>0</v>
      </c>
      <c r="G78" s="132" t="n">
        <f aca="false">IF(OR($C78="",$B$2="",$D$2=0),0,IF(G$3&lt;0,0,N(INDEX('CURVA PREVISION'!$A$1:$KZ$3000,$C78,11+3*MIN(G$3,$D$2-1)))))</f>
        <v>0</v>
      </c>
      <c r="H78" s="132" t="n">
        <f aca="false">IF(OR($C78="",$B$2="",$D$2=0),0,IF(H$3&lt;0,0,N(INDEX('CURVA PREVISION'!$A$1:$KZ$3000,$C78,11+3*MIN(H$3,$D$2-1)))))</f>
        <v>0</v>
      </c>
      <c r="I78" s="132" t="n">
        <f aca="false">IF(OR($C78="",$B$2="",$D$2=0),0,IF(I$3&lt;0,0,N(INDEX('CURVA PREVISION'!$A$1:$KZ$3000,$C78,11+3*MIN(I$3,$D$2-1)))))</f>
        <v>0</v>
      </c>
      <c r="J78" s="132" t="n">
        <f aca="false">IF(OR($C78="",$B$2="",$D$2=0),0,IF(J$3&lt;0,0,N(INDEX('CURVA PREVISION'!$A$1:$KZ$3000,$C78,11+3*MIN(J$3,$D$2-1)))))</f>
        <v>0</v>
      </c>
      <c r="K78" s="132" t="n">
        <f aca="false">IF(OR($C78="",$B$2="",$D$2=0),0,IF(K$3&lt;0,0,N(INDEX('CURVA PREVISION'!$A$1:$KZ$3000,$C78,11+3*MIN(K$3,$D$2-1)))))</f>
        <v>0</v>
      </c>
      <c r="L78" s="132" t="n">
        <f aca="false">IF(OR($C78="",$B$2="",$D$2=0),0,IF(L$3&lt;0,0,N(INDEX('CURVA PREVISION'!$A$1:$KZ$3000,$C78,11+3*MIN(L$3,$D$2-1)))))</f>
        <v>0</v>
      </c>
      <c r="M78" s="132" t="n">
        <f aca="false">IF(OR($C78="",$B$2="",$D$2=0),0,IF(M$3&lt;0,0,N(INDEX('CURVA PREVISION'!$A$1:$KZ$3000,$C78,11+3*MIN(M$3,$D$2-1)))))</f>
        <v>0</v>
      </c>
      <c r="N78" s="132" t="n">
        <f aca="false">IF(OR($C78="",$B$2="",$D$2=0),0,IF(N$3&lt;0,0,N(INDEX('CURVA PREVISION'!$A$1:$KZ$3000,$C78,11+3*MIN(N$3,$D$2-1)))))</f>
        <v>0</v>
      </c>
      <c r="O78" s="132" t="n">
        <f aca="false">IF(OR($C78="",$B$2="",$D$2=0),0,IF(O$3&lt;0,0,N(INDEX('CURVA PREVISION'!$A$1:$KZ$3000,$C78,11+3*MIN(O$3,$D$2-1)))))</f>
        <v>0</v>
      </c>
      <c r="P78" s="132" t="n">
        <f aca="false">IF(OR($C78="",$B$2="",$D$2=0),0,IF(P$3&lt;0,0,N(INDEX('CURVA PREVISION'!$A$1:$KZ$3000,$C78,11+3*MIN(P$3,$D$2-1)))))</f>
        <v>0</v>
      </c>
      <c r="Q78" s="132" t="n">
        <f aca="false">IF(OR($C78="",$B$2="",$D$2=0),0,IF(Q$3&lt;0,0,N(INDEX('CURVA PREVISION'!$A$1:$KZ$3000,$C78,11+3*MIN(Q$3,$D$2-1)))))</f>
        <v>0</v>
      </c>
      <c r="R78" s="132" t="n">
        <f aca="false">IF(OR($C78="",$B$2="",$D$2=0),0,IF(R$3&lt;0,0,N(INDEX('CURVA PREVISION'!$A$1:$KZ$3000,$C78,11+3*MIN(R$3,$D$2-1)))))</f>
        <v>0</v>
      </c>
      <c r="S78" s="132" t="n">
        <f aca="false">IF(OR($C78="",$B$2="",$D$2=0),0,IF(S$3&lt;0,0,N(INDEX('CURVA PREVISION'!$A$1:$KZ$3000,$C78,11+3*MIN(S$3,$D$2-1)))))</f>
        <v>0</v>
      </c>
      <c r="T78" s="132" t="n">
        <f aca="false">IF(OR($C78="",$B$2="",$D$2=0),0,IF(T$3&lt;0,0,N(INDEX('CURVA PREVISION'!$A$1:$KZ$3000,$C78,11+3*MIN(T$3,$D$2-1)))))</f>
        <v>0</v>
      </c>
      <c r="U78" s="132" t="n">
        <f aca="false">IF(OR($C78="",$B$2="",$D$2=0),0,IF(U$3&lt;0,0,N(INDEX('CURVA PREVISION'!$A$1:$KZ$3000,$C78,11+3*MIN(U$3,$D$2-1)))))</f>
        <v>0</v>
      </c>
      <c r="V78" s="132" t="n">
        <f aca="false">IF(OR($C78="",$B$2="",$D$2=0),0,IF(V$3&lt;0,0,N(INDEX('CURVA PREVISION'!$A$1:$KZ$3000,$C78,11+3*MIN(V$3,$D$2-1)))))</f>
        <v>0</v>
      </c>
      <c r="W78" s="132" t="n">
        <f aca="false">IF(OR($C78="",$B$2="",$D$2=0),0,IF(W$3&lt;0,0,N(INDEX('CURVA PREVISION'!$A$1:$KZ$3000,$C78,11+3*MIN(W$3,$D$2-1)))))</f>
        <v>0</v>
      </c>
      <c r="X78" s="132" t="n">
        <f aca="false">IF(OR($C78="",$B$2="",$D$2=0),0,IF(X$3&lt;0,0,N(INDEX('CURVA PREVISION'!$A$1:$KZ$3000,$C78,11+3*MIN(X$3,$D$2-1)))))</f>
        <v>0</v>
      </c>
      <c r="Y78" s="132" t="n">
        <f aca="false">IF(OR($C78="",$B$2="",$D$2=0),0,IF(Y$3&lt;0,0,N(INDEX('CURVA PREVISION'!$A$1:$KZ$3000,$C78,11+3*MIN(Y$3,$D$2-1)))))</f>
        <v>0</v>
      </c>
      <c r="Z78" s="132" t="n">
        <f aca="false">IF(OR($C78="",$B$2="",$D$2=0),0,IF(Z$3&lt;0,0,N(INDEX('CURVA PREVISION'!$A$1:$KZ$3000,$C78,11+3*MIN(Z$3,$D$2-1)))))</f>
        <v>0</v>
      </c>
      <c r="AA78" s="132" t="n">
        <f aca="false">IF(OR($C78="",$B$2="",$D$2=0),0,IF(AA$3&lt;0,0,N(INDEX('CURVA PREVISION'!$A$1:$KZ$3000,$C78,11+3*MIN(AA$3,$D$2-1)))))</f>
        <v>0</v>
      </c>
      <c r="AB78" s="132" t="n">
        <f aca="false">IF(OR($C78="",$B$2="",$D$2=0),0,IF(AB$3&lt;0,0,N(INDEX('CURVA PREVISION'!$A$1:$KZ$3000,$C78,11+3*MIN(AB$3,$D$2-1)))))</f>
        <v>0</v>
      </c>
      <c r="AC78" s="132" t="n">
        <f aca="false">IF(OR($C78="",$B$2="",$D$2=0),0,IF(AC$3&lt;0,0,N(INDEX('CURVA PREVISION'!$A$1:$KZ$3000,$C78,11+3*MIN(AC$3,$D$2-1)))))</f>
        <v>0</v>
      </c>
      <c r="AD78" s="132" t="n">
        <f aca="false">IF(OR($C78="",$B$2="",$D$2=0),0,IF(AD$3&lt;0,0,N(INDEX('CURVA PREVISION'!$A$1:$KZ$3000,$C78,11+3*MIN(AD$3,$D$2-1)))))</f>
        <v>0</v>
      </c>
      <c r="AE78" s="132" t="n">
        <f aca="false">IF(OR($C78="",$B$2="",$D$2=0),0,IF(AE$3&lt;0,0,N(INDEX('CURVA PREVISION'!$A$1:$KZ$3000,$C78,11+3*MIN(AE$3,$D$2-1)))))</f>
        <v>0</v>
      </c>
      <c r="AF78" s="132" t="n">
        <f aca="false">IF(OR($C78="",$B$2="",$D$2=0),0,IF(AF$3&lt;0,0,N(INDEX('CURVA PREVISION'!$A$1:$KZ$3000,$C78,11+3*MIN(AF$3,$D$2-1)))))</f>
        <v>0</v>
      </c>
      <c r="AG78" s="132" t="n">
        <f aca="false">IF(OR($C78="",$B$2="",$D$2=0),0,IF(AG$3&lt;0,0,N(INDEX('CURVA PREVISION'!$A$1:$KZ$3000,$C78,11+3*MIN(AG$3,$D$2-1)))))</f>
        <v>0</v>
      </c>
      <c r="AH78" s="132" t="n">
        <f aca="false">IF(OR($C78="",$B$2="",$D$2=0),0,IF(AH$3&lt;0,0,N(INDEX('CURVA PREVISION'!$A$1:$KZ$3000,$C78,11+3*MIN(AH$3,$D$2-1)))))</f>
        <v>0</v>
      </c>
      <c r="AI78" s="132" t="n">
        <f aca="false">IF(OR($C78="",$B$2="",$D$2=0),0,IF(AI$3&lt;0,0,N(INDEX('CURVA PREVISION'!$A$1:$KZ$3000,$C78,11+3*MIN(AI$3,$D$2-1)))))</f>
        <v>0</v>
      </c>
      <c r="AJ78" s="132" t="n">
        <f aca="false">IF(OR($C78="",$B$2="",$D$2=0),0,IF(AJ$3&lt;0,0,N(INDEX('CURVA PREVISION'!$A$1:$KZ$3000,$C78,11+3*MIN(AJ$3,$D$2-1)))))</f>
        <v>0</v>
      </c>
      <c r="AK78" s="132" t="n">
        <f aca="false">IF(OR($C78="",$B$2="",$D$2=0),0,IF(AK$3&lt;0,0,N(INDEX('CURVA PREVISION'!$A$1:$KZ$3000,$C78,11+3*MIN(AK$3,$D$2-1)))))</f>
        <v>0</v>
      </c>
      <c r="AL78" s="132" t="n">
        <f aca="false">IF(OR($C78="",$B$2="",$D$2=0),0,IF(AL$3&lt;0,0,N(INDEX('CURVA PREVISION'!$A$1:$KZ$3000,$C78,11+3*MIN(AL$3,$D$2-1)))))</f>
        <v>0</v>
      </c>
      <c r="AM78" s="132" t="n">
        <f aca="false">IF(OR($C78="",$B$2="",$D$2=0),0,IF(AM$3&lt;0,0,N(INDEX('CURVA PREVISION'!$A$1:$KZ$3000,$C78,11+3*MIN(AM$3,$D$2-1)))))</f>
        <v>0</v>
      </c>
      <c r="AN78" s="132" t="n">
        <f aca="false">IF(OR($C78="",$B$2="",$D$2=0),0,IF(AN$3&lt;0,0,N(INDEX('CURVA PREVISION'!$A$1:$KZ$3000,$C78,11+3*MIN(AN$3,$D$2-1)))))</f>
        <v>0</v>
      </c>
      <c r="AO78" s="132" t="n">
        <f aca="false">IF(OR($C78="",$B$2="",$D$2=0),0,IF(AO$3&lt;0,0,N(INDEX('CURVA PREVISION'!$A$1:$KZ$3000,$C78,11+3*MIN(AO$3,$D$2-1)))))</f>
        <v>0</v>
      </c>
      <c r="AP78" s="132" t="n">
        <f aca="false">IF(OR($C78="",$B$2="",$D$2=0),0,IF(AP$3&lt;0,0,N(INDEX('CURVA PREVISION'!$A$1:$KZ$3000,$C78,11+3*MIN(AP$3,$D$2-1)))))</f>
        <v>0</v>
      </c>
      <c r="AQ78" s="132" t="n">
        <f aca="false">IF(OR($C78="",$B$2="",$D$2=0),0,IF(AQ$3&lt;0,0,N(INDEX('CURVA PREVISION'!$A$1:$KZ$3000,$C78,11+3*MIN(AQ$3,$D$2-1)))))</f>
        <v>0</v>
      </c>
      <c r="AR78" s="132" t="n">
        <f aca="false">IF(OR($C78="",$B$2="",$D$2=0),0,IF(AR$3&lt;0,0,N(INDEX('CURVA PREVISION'!$A$1:$KZ$3000,$C78,11+3*MIN(AR$3,$D$2-1)))))</f>
        <v>0</v>
      </c>
      <c r="AS78" s="132" t="n">
        <f aca="false">IF(OR($C78="",$B$2="",$D$2=0),0,IF(AS$3&lt;0,0,N(INDEX('CURVA PREVISION'!$A$1:$KZ$3000,$C78,11+3*MIN(AS$3,$D$2-1)))))</f>
        <v>0</v>
      </c>
      <c r="AT78" s="132" t="n">
        <f aca="false">IF(OR($C78="",$B$2="",$D$2=0),0,IF(AT$3&lt;0,0,N(INDEX('CURVA PREVISION'!$A$1:$KZ$3000,$C78,11+3*MIN(AT$3,$D$2-1)))))</f>
        <v>0</v>
      </c>
      <c r="AU78" s="132" t="n">
        <f aca="false">IF(OR($C78="",$B$2="",$D$2=0),0,IF(AU$3&lt;0,0,N(INDEX('CURVA PREVISION'!$A$1:$KZ$3000,$C78,11+3*MIN(AU$3,$D$2-1)))))</f>
        <v>0</v>
      </c>
      <c r="AV78" s="132" t="n">
        <f aca="false">IF(OR($C78="",$B$2="",$D$2=0),0,IF(AV$3&lt;0,0,N(INDEX('CURVA PREVISION'!$A$1:$KZ$3000,$C78,11+3*MIN(AV$3,$D$2-1)))))</f>
        <v>0</v>
      </c>
      <c r="AW78" s="132" t="n">
        <f aca="false">IF(OR($C78="",$B$2="",$D$2=0),0,IF(AW$3&lt;0,0,N(INDEX('CURVA PREVISION'!$A$1:$KZ$3000,$C78,11+3*MIN(AW$3,$D$2-1)))))</f>
        <v>0</v>
      </c>
      <c r="AX78" s="132" t="n">
        <f aca="false">IF(OR($C78="",$B$2="",$D$2=0),0,IF(AX$3&lt;0,0,N(INDEX('CURVA PREVISION'!$A$1:$KZ$3000,$C78,11+3*MIN(AX$3,$D$2-1)))))</f>
        <v>0</v>
      </c>
      <c r="AY78" s="132" t="n">
        <f aca="false">IF(OR($C78="",$B$2="",$D$2=0),0,IF(AY$3&lt;0,0,N(INDEX('CURVA PREVISION'!$A$1:$KZ$3000,$C78,11+3*MIN(AY$3,$D$2-1)))))</f>
        <v>0</v>
      </c>
      <c r="AZ78" s="132" t="n">
        <f aca="false">IF(OR($C78="",$B$2="",$D$2=0),0,IF(AZ$3&lt;0,0,N(INDEX('CURVA PREVISION'!$A$1:$KZ$3000,$C78,11+3*MIN(AZ$3,$D$2-1)))))</f>
        <v>0</v>
      </c>
      <c r="BA78" s="132" t="n">
        <f aca="false">IF(OR($C78="",$B$2="",$D$2=0),0,IF(BA$3&lt;0,0,N(INDEX('CURVA PREVISION'!$A$1:$KZ$3000,$C78,11+3*MIN(BA$3,$D$2-1)))))</f>
        <v>0</v>
      </c>
      <c r="BB78" s="132" t="n">
        <f aca="false">IF(OR($C78="",$B$2="",$D$2=0),0,IF(BB$3&lt;0,0,N(INDEX('CURVA PREVISION'!$A$1:$KZ$3000,$C78,11+3*MIN(BB$3,$D$2-1)))))</f>
        <v>0</v>
      </c>
      <c r="BC78" s="132" t="n">
        <f aca="false">IF(OR($C78="",$B$2="",$D$2=0),0,IF(BC$3&lt;0,0,N(INDEX('CURVA PREVISION'!$A$1:$KZ$3000,$C78,11+3*MIN(BC$3,$D$2-1)))))</f>
        <v>0</v>
      </c>
      <c r="BD78" s="132" t="n">
        <f aca="false">IF(OR($C78="",$B$2="",$D$2=0),0,IF(BD$3&lt;0,0,N(INDEX('CURVA PREVISION'!$A$1:$KZ$3000,$C78,11+3*MIN(BD$3,$D$2-1)))))</f>
        <v>0</v>
      </c>
      <c r="BE78" s="132" t="n">
        <f aca="false">IF(OR($C78="",$B$2="",$D$2=0),0,IF(BE$3&lt;0,0,N(INDEX('CURVA PREVISION'!$A$1:$KZ$3000,$C78,11+3*MIN(BE$3,$D$2-1)))))</f>
        <v>0</v>
      </c>
      <c r="BF78" s="132" t="n">
        <f aca="false">IF(OR($C78="",$B$2="",$D$2=0),0,IF(BF$3&lt;0,0,N(INDEX('CURVA PREVISION'!$A$1:$KZ$3000,$C78,11+3*MIN(BF$3,$D$2-1)))))</f>
        <v>0</v>
      </c>
      <c r="BG78" s="132" t="n">
        <f aca="false">IF(OR($C78="",$B$2="",$D$2=0),0,IF(BG$3&lt;0,0,N(INDEX('CURVA PREVISION'!$A$1:$KZ$3000,$C78,11+3*MIN(BG$3,$D$2-1)))))</f>
        <v>0</v>
      </c>
      <c r="BH78" s="132" t="n">
        <f aca="false">IF(OR($C78="",$B$2="",$D$2=0),0,IF(BH$3&lt;0,0,N(INDEX('CURVA PREVISION'!$A$1:$KZ$3000,$C78,11+3*MIN(BH$3,$D$2-1)))))</f>
        <v>0</v>
      </c>
      <c r="BI78" s="132" t="n">
        <f aca="false">IF(OR($C78="",$B$2="",$D$2=0),0,IF(BI$3&lt;0,0,N(INDEX('CURVA PREVISION'!$A$1:$KZ$3000,$C78,11+3*MIN(BI$3,$D$2-1)))))</f>
        <v>0</v>
      </c>
      <c r="BJ78" s="132" t="n">
        <f aca="false">IF(OR($C78="",$B$2="",$D$2=0),0,IF(BJ$3&lt;0,0,N(INDEX('CURVA PREVISION'!$A$1:$KZ$3000,$C78,11+3*MIN(BJ$3,$D$2-1)))))</f>
        <v>0</v>
      </c>
      <c r="BK78" s="132" t="n">
        <f aca="false">IF(OR($C78="",$B$2="",$D$2=0),0,IF(BK$3&lt;0,0,N(INDEX('CURVA PREVISION'!$A$1:$KZ$3000,$C78,11+3*MIN(BK$3,$D$2-1)))))</f>
        <v>0</v>
      </c>
      <c r="BL78" s="132" t="n">
        <f aca="false">IF(OR($C78="",$B$2="",$D$2=0),0,IF(BL$3&lt;0,0,N(INDEX('CURVA PREVISION'!$A$1:$KZ$3000,$C78,11+3*MIN(BL$3,$D$2-1)))))</f>
        <v>0</v>
      </c>
      <c r="BM78" s="132" t="n">
        <f aca="false">IF(OR($C78="",$B$2="",$D$2=0),0,IF(BM$3&lt;0,0,N(INDEX('CURVA PREVISION'!$A$1:$KZ$3000,$C78,11+3*MIN(BM$3,$D$2-1)))))</f>
        <v>0</v>
      </c>
      <c r="BN78" s="132" t="n">
        <f aca="false">IF(OR($C78="",$B$2="",$D$2=0),0,IF(BN$3&lt;0,0,N(INDEX('CURVA PREVISION'!$A$1:$KZ$3000,$C78,11+3*MIN(BN$3,$D$2-1)))))</f>
        <v>0</v>
      </c>
      <c r="BO78" s="132" t="n">
        <f aca="false">IF(OR($C78="",$B$2="",$D$2=0),0,IF(BO$3&lt;0,0,N(INDEX('CURVA PREVISION'!$A$1:$KZ$3000,$C78,11+3*MIN(BO$3,$D$2-1)))))</f>
        <v>0</v>
      </c>
      <c r="BP78" s="132" t="n">
        <f aca="false">IF(OR($C78="",$B$2="",$D$2=0),0,IF(BP$3&lt;0,0,N(INDEX('CURVA PREVISION'!$A$1:$KZ$3000,$C78,11+3*MIN(BP$3,$D$2-1)))))</f>
        <v>0</v>
      </c>
      <c r="BQ78" s="132" t="n">
        <f aca="false">IF(OR($C78="",$B$2="",$D$2=0),0,IF(BQ$3&lt;0,0,N(INDEX('CURVA PREVISION'!$A$1:$KZ$3000,$C78,11+3*MIN(BQ$3,$D$2-1)))))</f>
        <v>0</v>
      </c>
      <c r="BR78" s="132" t="n">
        <f aca="false">IF(OR($C78="",$B$2="",$D$2=0),0,IF(BR$3&lt;0,0,N(INDEX('CURVA PREVISION'!$A$1:$KZ$3000,$C78,11+3*MIN(BR$3,$D$2-1)))))</f>
        <v>0</v>
      </c>
      <c r="BS78" s="132" t="n">
        <f aca="false">IF(OR($C78="",$B$2="",$D$2=0),0,IF(BS$3&lt;0,0,N(INDEX('CURVA PREVISION'!$A$1:$KZ$3000,$C78,11+3*MIN(BS$3,$D$2-1)))))</f>
        <v>0</v>
      </c>
      <c r="BT78" s="132" t="n">
        <f aca="false">IF(OR($C78="",$B$2="",$D$2=0),0,IF(BT$3&lt;0,0,N(INDEX('CURVA PREVISION'!$A$1:$KZ$3000,$C78,11+3*MIN(BT$3,$D$2-1)))))</f>
        <v>0</v>
      </c>
      <c r="BU78" s="132" t="n">
        <f aca="false">IF(OR($C78="",$B$2="",$D$2=0),0,IF(BU$3&lt;0,0,N(INDEX('CURVA PREVISION'!$A$1:$KZ$3000,$C78,11+3*MIN(BU$3,$D$2-1)))))</f>
        <v>0</v>
      </c>
      <c r="BV78" s="132" t="n">
        <f aca="false">IF(OR($C78="",$B$2="",$D$2=0),0,IF(BV$3&lt;0,0,N(INDEX('CURVA PREVISION'!$A$1:$KZ$3000,$C78,11+3*MIN(BV$3,$D$2-1)))))</f>
        <v>0</v>
      </c>
      <c r="BW78" s="132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904</v>
      </c>
      <c r="D79" s="132" t="n">
        <f aca="false">IF(OR($C79="",$B$2="",$D$2=0),0,IF(D$3&lt;0,0,N(INDEX('CURVA PREVISION'!$A$1:$KZ$3000,$C79,11+3*MIN(D$3,$D$2-1)))))</f>
        <v>0</v>
      </c>
      <c r="E79" s="132" t="n">
        <f aca="false">IF(OR($C79="",$B$2="",$D$2=0),0,IF(E$3&lt;0,0,N(INDEX('CURVA PREVISION'!$A$1:$KZ$3000,$C79,11+3*MIN(E$3,$D$2-1)))))</f>
        <v>0</v>
      </c>
      <c r="F79" s="132" t="n">
        <f aca="false">IF(OR($C79="",$B$2="",$D$2=0),0,IF(F$3&lt;0,0,N(INDEX('CURVA PREVISION'!$A$1:$KZ$3000,$C79,11+3*MIN(F$3,$D$2-1)))))</f>
        <v>0</v>
      </c>
      <c r="G79" s="132" t="n">
        <f aca="false">IF(OR($C79="",$B$2="",$D$2=0),0,IF(G$3&lt;0,0,N(INDEX('CURVA PREVISION'!$A$1:$KZ$3000,$C79,11+3*MIN(G$3,$D$2-1)))))</f>
        <v>0</v>
      </c>
      <c r="H79" s="132" t="n">
        <f aca="false">IF(OR($C79="",$B$2="",$D$2=0),0,IF(H$3&lt;0,0,N(INDEX('CURVA PREVISION'!$A$1:$KZ$3000,$C79,11+3*MIN(H$3,$D$2-1)))))</f>
        <v>0</v>
      </c>
      <c r="I79" s="132" t="n">
        <f aca="false">IF(OR($C79="",$B$2="",$D$2=0),0,IF(I$3&lt;0,0,N(INDEX('CURVA PREVISION'!$A$1:$KZ$3000,$C79,11+3*MIN(I$3,$D$2-1)))))</f>
        <v>0</v>
      </c>
      <c r="J79" s="132" t="n">
        <f aca="false">IF(OR($C79="",$B$2="",$D$2=0),0,IF(J$3&lt;0,0,N(INDEX('CURVA PREVISION'!$A$1:$KZ$3000,$C79,11+3*MIN(J$3,$D$2-1)))))</f>
        <v>0</v>
      </c>
      <c r="K79" s="132" t="n">
        <f aca="false">IF(OR($C79="",$B$2="",$D$2=0),0,IF(K$3&lt;0,0,N(INDEX('CURVA PREVISION'!$A$1:$KZ$3000,$C79,11+3*MIN(K$3,$D$2-1)))))</f>
        <v>0</v>
      </c>
      <c r="L79" s="132" t="n">
        <f aca="false">IF(OR($C79="",$B$2="",$D$2=0),0,IF(L$3&lt;0,0,N(INDEX('CURVA PREVISION'!$A$1:$KZ$3000,$C79,11+3*MIN(L$3,$D$2-1)))))</f>
        <v>0</v>
      </c>
      <c r="M79" s="132" t="n">
        <f aca="false">IF(OR($C79="",$B$2="",$D$2=0),0,IF(M$3&lt;0,0,N(INDEX('CURVA PREVISION'!$A$1:$KZ$3000,$C79,11+3*MIN(M$3,$D$2-1)))))</f>
        <v>0</v>
      </c>
      <c r="N79" s="132" t="n">
        <f aca="false">IF(OR($C79="",$B$2="",$D$2=0),0,IF(N$3&lt;0,0,N(INDEX('CURVA PREVISION'!$A$1:$KZ$3000,$C79,11+3*MIN(N$3,$D$2-1)))))</f>
        <v>0</v>
      </c>
      <c r="O79" s="132" t="n">
        <f aca="false">IF(OR($C79="",$B$2="",$D$2=0),0,IF(O$3&lt;0,0,N(INDEX('CURVA PREVISION'!$A$1:$KZ$3000,$C79,11+3*MIN(O$3,$D$2-1)))))</f>
        <v>0</v>
      </c>
      <c r="P79" s="132" t="n">
        <f aca="false">IF(OR($C79="",$B$2="",$D$2=0),0,IF(P$3&lt;0,0,N(INDEX('CURVA PREVISION'!$A$1:$KZ$3000,$C79,11+3*MIN(P$3,$D$2-1)))))</f>
        <v>0</v>
      </c>
      <c r="Q79" s="132" t="n">
        <f aca="false">IF(OR($C79="",$B$2="",$D$2=0),0,IF(Q$3&lt;0,0,N(INDEX('CURVA PREVISION'!$A$1:$KZ$3000,$C79,11+3*MIN(Q$3,$D$2-1)))))</f>
        <v>0</v>
      </c>
      <c r="R79" s="132" t="n">
        <f aca="false">IF(OR($C79="",$B$2="",$D$2=0),0,IF(R$3&lt;0,0,N(INDEX('CURVA PREVISION'!$A$1:$KZ$3000,$C79,11+3*MIN(R$3,$D$2-1)))))</f>
        <v>0</v>
      </c>
      <c r="S79" s="132" t="n">
        <f aca="false">IF(OR($C79="",$B$2="",$D$2=0),0,IF(S$3&lt;0,0,N(INDEX('CURVA PREVISION'!$A$1:$KZ$3000,$C79,11+3*MIN(S$3,$D$2-1)))))</f>
        <v>0</v>
      </c>
      <c r="T79" s="132" t="n">
        <f aca="false">IF(OR($C79="",$B$2="",$D$2=0),0,IF(T$3&lt;0,0,N(INDEX('CURVA PREVISION'!$A$1:$KZ$3000,$C79,11+3*MIN(T$3,$D$2-1)))))</f>
        <v>0</v>
      </c>
      <c r="U79" s="132" t="n">
        <f aca="false">IF(OR($C79="",$B$2="",$D$2=0),0,IF(U$3&lt;0,0,N(INDEX('CURVA PREVISION'!$A$1:$KZ$3000,$C79,11+3*MIN(U$3,$D$2-1)))))</f>
        <v>0</v>
      </c>
      <c r="V79" s="132" t="n">
        <f aca="false">IF(OR($C79="",$B$2="",$D$2=0),0,IF(V$3&lt;0,0,N(INDEX('CURVA PREVISION'!$A$1:$KZ$3000,$C79,11+3*MIN(V$3,$D$2-1)))))</f>
        <v>0</v>
      </c>
      <c r="W79" s="132" t="n">
        <f aca="false">IF(OR($C79="",$B$2="",$D$2=0),0,IF(W$3&lt;0,0,N(INDEX('CURVA PREVISION'!$A$1:$KZ$3000,$C79,11+3*MIN(W$3,$D$2-1)))))</f>
        <v>0</v>
      </c>
      <c r="X79" s="132" t="n">
        <f aca="false">IF(OR($C79="",$B$2="",$D$2=0),0,IF(X$3&lt;0,0,N(INDEX('CURVA PREVISION'!$A$1:$KZ$3000,$C79,11+3*MIN(X$3,$D$2-1)))))</f>
        <v>0</v>
      </c>
      <c r="Y79" s="132" t="n">
        <f aca="false">IF(OR($C79="",$B$2="",$D$2=0),0,IF(Y$3&lt;0,0,N(INDEX('CURVA PREVISION'!$A$1:$KZ$3000,$C79,11+3*MIN(Y$3,$D$2-1)))))</f>
        <v>0</v>
      </c>
      <c r="Z79" s="132" t="n">
        <f aca="false">IF(OR($C79="",$B$2="",$D$2=0),0,IF(Z$3&lt;0,0,N(INDEX('CURVA PREVISION'!$A$1:$KZ$3000,$C79,11+3*MIN(Z$3,$D$2-1)))))</f>
        <v>0</v>
      </c>
      <c r="AA79" s="132" t="n">
        <f aca="false">IF(OR($C79="",$B$2="",$D$2=0),0,IF(AA$3&lt;0,0,N(INDEX('CURVA PREVISION'!$A$1:$KZ$3000,$C79,11+3*MIN(AA$3,$D$2-1)))))</f>
        <v>0</v>
      </c>
      <c r="AB79" s="132" t="n">
        <f aca="false">IF(OR($C79="",$B$2="",$D$2=0),0,IF(AB$3&lt;0,0,N(INDEX('CURVA PREVISION'!$A$1:$KZ$3000,$C79,11+3*MIN(AB$3,$D$2-1)))))</f>
        <v>0</v>
      </c>
      <c r="AC79" s="132" t="n">
        <f aca="false">IF(OR($C79="",$B$2="",$D$2=0),0,IF(AC$3&lt;0,0,N(INDEX('CURVA PREVISION'!$A$1:$KZ$3000,$C79,11+3*MIN(AC$3,$D$2-1)))))</f>
        <v>0</v>
      </c>
      <c r="AD79" s="132" t="n">
        <f aca="false">IF(OR($C79="",$B$2="",$D$2=0),0,IF(AD$3&lt;0,0,N(INDEX('CURVA PREVISION'!$A$1:$KZ$3000,$C79,11+3*MIN(AD$3,$D$2-1)))))</f>
        <v>0</v>
      </c>
      <c r="AE79" s="132" t="n">
        <f aca="false">IF(OR($C79="",$B$2="",$D$2=0),0,IF(AE$3&lt;0,0,N(INDEX('CURVA PREVISION'!$A$1:$KZ$3000,$C79,11+3*MIN(AE$3,$D$2-1)))))</f>
        <v>0</v>
      </c>
      <c r="AF79" s="132" t="n">
        <f aca="false">IF(OR($C79="",$B$2="",$D$2=0),0,IF(AF$3&lt;0,0,N(INDEX('CURVA PREVISION'!$A$1:$KZ$3000,$C79,11+3*MIN(AF$3,$D$2-1)))))</f>
        <v>0</v>
      </c>
      <c r="AG79" s="132" t="n">
        <f aca="false">IF(OR($C79="",$B$2="",$D$2=0),0,IF(AG$3&lt;0,0,N(INDEX('CURVA PREVISION'!$A$1:$KZ$3000,$C79,11+3*MIN(AG$3,$D$2-1)))))</f>
        <v>0</v>
      </c>
      <c r="AH79" s="132" t="n">
        <f aca="false">IF(OR($C79="",$B$2="",$D$2=0),0,IF(AH$3&lt;0,0,N(INDEX('CURVA PREVISION'!$A$1:$KZ$3000,$C79,11+3*MIN(AH$3,$D$2-1)))))</f>
        <v>0</v>
      </c>
      <c r="AI79" s="132" t="n">
        <f aca="false">IF(OR($C79="",$B$2="",$D$2=0),0,IF(AI$3&lt;0,0,N(INDEX('CURVA PREVISION'!$A$1:$KZ$3000,$C79,11+3*MIN(AI$3,$D$2-1)))))</f>
        <v>0</v>
      </c>
      <c r="AJ79" s="132" t="n">
        <f aca="false">IF(OR($C79="",$B$2="",$D$2=0),0,IF(AJ$3&lt;0,0,N(INDEX('CURVA PREVISION'!$A$1:$KZ$3000,$C79,11+3*MIN(AJ$3,$D$2-1)))))</f>
        <v>0</v>
      </c>
      <c r="AK79" s="132" t="n">
        <f aca="false">IF(OR($C79="",$B$2="",$D$2=0),0,IF(AK$3&lt;0,0,N(INDEX('CURVA PREVISION'!$A$1:$KZ$3000,$C79,11+3*MIN(AK$3,$D$2-1)))))</f>
        <v>0</v>
      </c>
      <c r="AL79" s="132" t="n">
        <f aca="false">IF(OR($C79="",$B$2="",$D$2=0),0,IF(AL$3&lt;0,0,N(INDEX('CURVA PREVISION'!$A$1:$KZ$3000,$C79,11+3*MIN(AL$3,$D$2-1)))))</f>
        <v>0</v>
      </c>
      <c r="AM79" s="132" t="n">
        <f aca="false">IF(OR($C79="",$B$2="",$D$2=0),0,IF(AM$3&lt;0,0,N(INDEX('CURVA PREVISION'!$A$1:$KZ$3000,$C79,11+3*MIN(AM$3,$D$2-1)))))</f>
        <v>0</v>
      </c>
      <c r="AN79" s="132" t="n">
        <f aca="false">IF(OR($C79="",$B$2="",$D$2=0),0,IF(AN$3&lt;0,0,N(INDEX('CURVA PREVISION'!$A$1:$KZ$3000,$C79,11+3*MIN(AN$3,$D$2-1)))))</f>
        <v>0</v>
      </c>
      <c r="AO79" s="132" t="n">
        <f aca="false">IF(OR($C79="",$B$2="",$D$2=0),0,IF(AO$3&lt;0,0,N(INDEX('CURVA PREVISION'!$A$1:$KZ$3000,$C79,11+3*MIN(AO$3,$D$2-1)))))</f>
        <v>0</v>
      </c>
      <c r="AP79" s="132" t="n">
        <f aca="false">IF(OR($C79="",$B$2="",$D$2=0),0,IF(AP$3&lt;0,0,N(INDEX('CURVA PREVISION'!$A$1:$KZ$3000,$C79,11+3*MIN(AP$3,$D$2-1)))))</f>
        <v>0</v>
      </c>
      <c r="AQ79" s="132" t="n">
        <f aca="false">IF(OR($C79="",$B$2="",$D$2=0),0,IF(AQ$3&lt;0,0,N(INDEX('CURVA PREVISION'!$A$1:$KZ$3000,$C79,11+3*MIN(AQ$3,$D$2-1)))))</f>
        <v>0</v>
      </c>
      <c r="AR79" s="132" t="n">
        <f aca="false">IF(OR($C79="",$B$2="",$D$2=0),0,IF(AR$3&lt;0,0,N(INDEX('CURVA PREVISION'!$A$1:$KZ$3000,$C79,11+3*MIN(AR$3,$D$2-1)))))</f>
        <v>0</v>
      </c>
      <c r="AS79" s="132" t="n">
        <f aca="false">IF(OR($C79="",$B$2="",$D$2=0),0,IF(AS$3&lt;0,0,N(INDEX('CURVA PREVISION'!$A$1:$KZ$3000,$C79,11+3*MIN(AS$3,$D$2-1)))))</f>
        <v>0</v>
      </c>
      <c r="AT79" s="132" t="n">
        <f aca="false">IF(OR($C79="",$B$2="",$D$2=0),0,IF(AT$3&lt;0,0,N(INDEX('CURVA PREVISION'!$A$1:$KZ$3000,$C79,11+3*MIN(AT$3,$D$2-1)))))</f>
        <v>0</v>
      </c>
      <c r="AU79" s="132" t="n">
        <f aca="false">IF(OR($C79="",$B$2="",$D$2=0),0,IF(AU$3&lt;0,0,N(INDEX('CURVA PREVISION'!$A$1:$KZ$3000,$C79,11+3*MIN(AU$3,$D$2-1)))))</f>
        <v>0</v>
      </c>
      <c r="AV79" s="132" t="n">
        <f aca="false">IF(OR($C79="",$B$2="",$D$2=0),0,IF(AV$3&lt;0,0,N(INDEX('CURVA PREVISION'!$A$1:$KZ$3000,$C79,11+3*MIN(AV$3,$D$2-1)))))</f>
        <v>0</v>
      </c>
      <c r="AW79" s="132" t="n">
        <f aca="false">IF(OR($C79="",$B$2="",$D$2=0),0,IF(AW$3&lt;0,0,N(INDEX('CURVA PREVISION'!$A$1:$KZ$3000,$C79,11+3*MIN(AW$3,$D$2-1)))))</f>
        <v>0</v>
      </c>
      <c r="AX79" s="132" t="n">
        <f aca="false">IF(OR($C79="",$B$2="",$D$2=0),0,IF(AX$3&lt;0,0,N(INDEX('CURVA PREVISION'!$A$1:$KZ$3000,$C79,11+3*MIN(AX$3,$D$2-1)))))</f>
        <v>0</v>
      </c>
      <c r="AY79" s="132" t="n">
        <f aca="false">IF(OR($C79="",$B$2="",$D$2=0),0,IF(AY$3&lt;0,0,N(INDEX('CURVA PREVISION'!$A$1:$KZ$3000,$C79,11+3*MIN(AY$3,$D$2-1)))))</f>
        <v>0</v>
      </c>
      <c r="AZ79" s="132" t="n">
        <f aca="false">IF(OR($C79="",$B$2="",$D$2=0),0,IF(AZ$3&lt;0,0,N(INDEX('CURVA PREVISION'!$A$1:$KZ$3000,$C79,11+3*MIN(AZ$3,$D$2-1)))))</f>
        <v>0</v>
      </c>
      <c r="BA79" s="132" t="n">
        <f aca="false">IF(OR($C79="",$B$2="",$D$2=0),0,IF(BA$3&lt;0,0,N(INDEX('CURVA PREVISION'!$A$1:$KZ$3000,$C79,11+3*MIN(BA$3,$D$2-1)))))</f>
        <v>0</v>
      </c>
      <c r="BB79" s="132" t="n">
        <f aca="false">IF(OR($C79="",$B$2="",$D$2=0),0,IF(BB$3&lt;0,0,N(INDEX('CURVA PREVISION'!$A$1:$KZ$3000,$C79,11+3*MIN(BB$3,$D$2-1)))))</f>
        <v>0</v>
      </c>
      <c r="BC79" s="132" t="n">
        <f aca="false">IF(OR($C79="",$B$2="",$D$2=0),0,IF(BC$3&lt;0,0,N(INDEX('CURVA PREVISION'!$A$1:$KZ$3000,$C79,11+3*MIN(BC$3,$D$2-1)))))</f>
        <v>0</v>
      </c>
      <c r="BD79" s="132" t="n">
        <f aca="false">IF(OR($C79="",$B$2="",$D$2=0),0,IF(BD$3&lt;0,0,N(INDEX('CURVA PREVISION'!$A$1:$KZ$3000,$C79,11+3*MIN(BD$3,$D$2-1)))))</f>
        <v>0</v>
      </c>
      <c r="BE79" s="132" t="n">
        <f aca="false">IF(OR($C79="",$B$2="",$D$2=0),0,IF(BE$3&lt;0,0,N(INDEX('CURVA PREVISION'!$A$1:$KZ$3000,$C79,11+3*MIN(BE$3,$D$2-1)))))</f>
        <v>0</v>
      </c>
      <c r="BF79" s="132" t="n">
        <f aca="false">IF(OR($C79="",$B$2="",$D$2=0),0,IF(BF$3&lt;0,0,N(INDEX('CURVA PREVISION'!$A$1:$KZ$3000,$C79,11+3*MIN(BF$3,$D$2-1)))))</f>
        <v>0</v>
      </c>
      <c r="BG79" s="132" t="n">
        <f aca="false">IF(OR($C79="",$B$2="",$D$2=0),0,IF(BG$3&lt;0,0,N(INDEX('CURVA PREVISION'!$A$1:$KZ$3000,$C79,11+3*MIN(BG$3,$D$2-1)))))</f>
        <v>0</v>
      </c>
      <c r="BH79" s="132" t="n">
        <f aca="false">IF(OR($C79="",$B$2="",$D$2=0),0,IF(BH$3&lt;0,0,N(INDEX('CURVA PREVISION'!$A$1:$KZ$3000,$C79,11+3*MIN(BH$3,$D$2-1)))))</f>
        <v>0</v>
      </c>
      <c r="BI79" s="132" t="n">
        <f aca="false">IF(OR($C79="",$B$2="",$D$2=0),0,IF(BI$3&lt;0,0,N(INDEX('CURVA PREVISION'!$A$1:$KZ$3000,$C79,11+3*MIN(BI$3,$D$2-1)))))</f>
        <v>0</v>
      </c>
      <c r="BJ79" s="132" t="n">
        <f aca="false">IF(OR($C79="",$B$2="",$D$2=0),0,IF(BJ$3&lt;0,0,N(INDEX('CURVA PREVISION'!$A$1:$KZ$3000,$C79,11+3*MIN(BJ$3,$D$2-1)))))</f>
        <v>0</v>
      </c>
      <c r="BK79" s="132" t="n">
        <f aca="false">IF(OR($C79="",$B$2="",$D$2=0),0,IF(BK$3&lt;0,0,N(INDEX('CURVA PREVISION'!$A$1:$KZ$3000,$C79,11+3*MIN(BK$3,$D$2-1)))))</f>
        <v>0</v>
      </c>
      <c r="BL79" s="132" t="n">
        <f aca="false">IF(OR($C79="",$B$2="",$D$2=0),0,IF(BL$3&lt;0,0,N(INDEX('CURVA PREVISION'!$A$1:$KZ$3000,$C79,11+3*MIN(BL$3,$D$2-1)))))</f>
        <v>0</v>
      </c>
      <c r="BM79" s="132" t="n">
        <f aca="false">IF(OR($C79="",$B$2="",$D$2=0),0,IF(BM$3&lt;0,0,N(INDEX('CURVA PREVISION'!$A$1:$KZ$3000,$C79,11+3*MIN(BM$3,$D$2-1)))))</f>
        <v>0</v>
      </c>
      <c r="BN79" s="132" t="n">
        <f aca="false">IF(OR($C79="",$B$2="",$D$2=0),0,IF(BN$3&lt;0,0,N(INDEX('CURVA PREVISION'!$A$1:$KZ$3000,$C79,11+3*MIN(BN$3,$D$2-1)))))</f>
        <v>0</v>
      </c>
      <c r="BO79" s="132" t="n">
        <f aca="false">IF(OR($C79="",$B$2="",$D$2=0),0,IF(BO$3&lt;0,0,N(INDEX('CURVA PREVISION'!$A$1:$KZ$3000,$C79,11+3*MIN(BO$3,$D$2-1)))))</f>
        <v>0</v>
      </c>
      <c r="BP79" s="132" t="n">
        <f aca="false">IF(OR($C79="",$B$2="",$D$2=0),0,IF(BP$3&lt;0,0,N(INDEX('CURVA PREVISION'!$A$1:$KZ$3000,$C79,11+3*MIN(BP$3,$D$2-1)))))</f>
        <v>0</v>
      </c>
      <c r="BQ79" s="132" t="n">
        <f aca="false">IF(OR($C79="",$B$2="",$D$2=0),0,IF(BQ$3&lt;0,0,N(INDEX('CURVA PREVISION'!$A$1:$KZ$3000,$C79,11+3*MIN(BQ$3,$D$2-1)))))</f>
        <v>0</v>
      </c>
      <c r="BR79" s="132" t="n">
        <f aca="false">IF(OR($C79="",$B$2="",$D$2=0),0,IF(BR$3&lt;0,0,N(INDEX('CURVA PREVISION'!$A$1:$KZ$3000,$C79,11+3*MIN(BR$3,$D$2-1)))))</f>
        <v>0</v>
      </c>
      <c r="BS79" s="132" t="n">
        <f aca="false">IF(OR($C79="",$B$2="",$D$2=0),0,IF(BS$3&lt;0,0,N(INDEX('CURVA PREVISION'!$A$1:$KZ$3000,$C79,11+3*MIN(BS$3,$D$2-1)))))</f>
        <v>0</v>
      </c>
      <c r="BT79" s="132" t="n">
        <f aca="false">IF(OR($C79="",$B$2="",$D$2=0),0,IF(BT$3&lt;0,0,N(INDEX('CURVA PREVISION'!$A$1:$KZ$3000,$C79,11+3*MIN(BT$3,$D$2-1)))))</f>
        <v>0</v>
      </c>
      <c r="BU79" s="132" t="n">
        <f aca="false">IF(OR($C79="",$B$2="",$D$2=0),0,IF(BU$3&lt;0,0,N(INDEX('CURVA PREVISION'!$A$1:$KZ$3000,$C79,11+3*MIN(BU$3,$D$2-1)))))</f>
        <v>0</v>
      </c>
      <c r="BV79" s="132" t="n">
        <f aca="false">IF(OR($C79="",$B$2="",$D$2=0),0,IF(BV$3&lt;0,0,N(INDEX('CURVA PREVISION'!$A$1:$KZ$3000,$C79,11+3*MIN(BV$3,$D$2-1)))))</f>
        <v>0</v>
      </c>
      <c r="BW79" s="132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919</v>
      </c>
      <c r="D80" s="132" t="n">
        <f aca="false">IF(OR($C80="",$B$2="",$D$2=0),0,IF(D$3&lt;0,0,N(INDEX('CURVA PREVISION'!$A$1:$KZ$3000,$C80,11+3*MIN(D$3,$D$2-1)))))</f>
        <v>0</v>
      </c>
      <c r="E80" s="132" t="n">
        <f aca="false">IF(OR($C80="",$B$2="",$D$2=0),0,IF(E$3&lt;0,0,N(INDEX('CURVA PREVISION'!$A$1:$KZ$3000,$C80,11+3*MIN(E$3,$D$2-1)))))</f>
        <v>0</v>
      </c>
      <c r="F80" s="132" t="n">
        <f aca="false">IF(OR($C80="",$B$2="",$D$2=0),0,IF(F$3&lt;0,0,N(INDEX('CURVA PREVISION'!$A$1:$KZ$3000,$C80,11+3*MIN(F$3,$D$2-1)))))</f>
        <v>0</v>
      </c>
      <c r="G80" s="132" t="n">
        <f aca="false">IF(OR($C80="",$B$2="",$D$2=0),0,IF(G$3&lt;0,0,N(INDEX('CURVA PREVISION'!$A$1:$KZ$3000,$C80,11+3*MIN(G$3,$D$2-1)))))</f>
        <v>0</v>
      </c>
      <c r="H80" s="132" t="n">
        <f aca="false">IF(OR($C80="",$B$2="",$D$2=0),0,IF(H$3&lt;0,0,N(INDEX('CURVA PREVISION'!$A$1:$KZ$3000,$C80,11+3*MIN(H$3,$D$2-1)))))</f>
        <v>0</v>
      </c>
      <c r="I80" s="132" t="n">
        <f aca="false">IF(OR($C80="",$B$2="",$D$2=0),0,IF(I$3&lt;0,0,N(INDEX('CURVA PREVISION'!$A$1:$KZ$3000,$C80,11+3*MIN(I$3,$D$2-1)))))</f>
        <v>0</v>
      </c>
      <c r="J80" s="132" t="n">
        <f aca="false">IF(OR($C80="",$B$2="",$D$2=0),0,IF(J$3&lt;0,0,N(INDEX('CURVA PREVISION'!$A$1:$KZ$3000,$C80,11+3*MIN(J$3,$D$2-1)))))</f>
        <v>0</v>
      </c>
      <c r="K80" s="132" t="n">
        <f aca="false">IF(OR($C80="",$B$2="",$D$2=0),0,IF(K$3&lt;0,0,N(INDEX('CURVA PREVISION'!$A$1:$KZ$3000,$C80,11+3*MIN(K$3,$D$2-1)))))</f>
        <v>0</v>
      </c>
      <c r="L80" s="132" t="n">
        <f aca="false">IF(OR($C80="",$B$2="",$D$2=0),0,IF(L$3&lt;0,0,N(INDEX('CURVA PREVISION'!$A$1:$KZ$3000,$C80,11+3*MIN(L$3,$D$2-1)))))</f>
        <v>0</v>
      </c>
      <c r="M80" s="132" t="n">
        <f aca="false">IF(OR($C80="",$B$2="",$D$2=0),0,IF(M$3&lt;0,0,N(INDEX('CURVA PREVISION'!$A$1:$KZ$3000,$C80,11+3*MIN(M$3,$D$2-1)))))</f>
        <v>0</v>
      </c>
      <c r="N80" s="132" t="n">
        <f aca="false">IF(OR($C80="",$B$2="",$D$2=0),0,IF(N$3&lt;0,0,N(INDEX('CURVA PREVISION'!$A$1:$KZ$3000,$C80,11+3*MIN(N$3,$D$2-1)))))</f>
        <v>0</v>
      </c>
      <c r="O80" s="132" t="n">
        <f aca="false">IF(OR($C80="",$B$2="",$D$2=0),0,IF(O$3&lt;0,0,N(INDEX('CURVA PREVISION'!$A$1:$KZ$3000,$C80,11+3*MIN(O$3,$D$2-1)))))</f>
        <v>0</v>
      </c>
      <c r="P80" s="132" t="n">
        <f aca="false">IF(OR($C80="",$B$2="",$D$2=0),0,IF(P$3&lt;0,0,N(INDEX('CURVA PREVISION'!$A$1:$KZ$3000,$C80,11+3*MIN(P$3,$D$2-1)))))</f>
        <v>0</v>
      </c>
      <c r="Q80" s="132" t="n">
        <f aca="false">IF(OR($C80="",$B$2="",$D$2=0),0,IF(Q$3&lt;0,0,N(INDEX('CURVA PREVISION'!$A$1:$KZ$3000,$C80,11+3*MIN(Q$3,$D$2-1)))))</f>
        <v>0</v>
      </c>
      <c r="R80" s="132" t="n">
        <f aca="false">IF(OR($C80="",$B$2="",$D$2=0),0,IF(R$3&lt;0,0,N(INDEX('CURVA PREVISION'!$A$1:$KZ$3000,$C80,11+3*MIN(R$3,$D$2-1)))))</f>
        <v>0</v>
      </c>
      <c r="S80" s="132" t="n">
        <f aca="false">IF(OR($C80="",$B$2="",$D$2=0),0,IF(S$3&lt;0,0,N(INDEX('CURVA PREVISION'!$A$1:$KZ$3000,$C80,11+3*MIN(S$3,$D$2-1)))))</f>
        <v>0</v>
      </c>
      <c r="T80" s="132" t="n">
        <f aca="false">IF(OR($C80="",$B$2="",$D$2=0),0,IF(T$3&lt;0,0,N(INDEX('CURVA PREVISION'!$A$1:$KZ$3000,$C80,11+3*MIN(T$3,$D$2-1)))))</f>
        <v>0</v>
      </c>
      <c r="U80" s="132" t="n">
        <f aca="false">IF(OR($C80="",$B$2="",$D$2=0),0,IF(U$3&lt;0,0,N(INDEX('CURVA PREVISION'!$A$1:$KZ$3000,$C80,11+3*MIN(U$3,$D$2-1)))))</f>
        <v>0</v>
      </c>
      <c r="V80" s="132" t="n">
        <f aca="false">IF(OR($C80="",$B$2="",$D$2=0),0,IF(V$3&lt;0,0,N(INDEX('CURVA PREVISION'!$A$1:$KZ$3000,$C80,11+3*MIN(V$3,$D$2-1)))))</f>
        <v>0</v>
      </c>
      <c r="W80" s="132" t="n">
        <f aca="false">IF(OR($C80="",$B$2="",$D$2=0),0,IF(W$3&lt;0,0,N(INDEX('CURVA PREVISION'!$A$1:$KZ$3000,$C80,11+3*MIN(W$3,$D$2-1)))))</f>
        <v>0</v>
      </c>
      <c r="X80" s="132" t="n">
        <f aca="false">IF(OR($C80="",$B$2="",$D$2=0),0,IF(X$3&lt;0,0,N(INDEX('CURVA PREVISION'!$A$1:$KZ$3000,$C80,11+3*MIN(X$3,$D$2-1)))))</f>
        <v>0</v>
      </c>
      <c r="Y80" s="132" t="n">
        <f aca="false">IF(OR($C80="",$B$2="",$D$2=0),0,IF(Y$3&lt;0,0,N(INDEX('CURVA PREVISION'!$A$1:$KZ$3000,$C80,11+3*MIN(Y$3,$D$2-1)))))</f>
        <v>0</v>
      </c>
      <c r="Z80" s="132" t="n">
        <f aca="false">IF(OR($C80="",$B$2="",$D$2=0),0,IF(Z$3&lt;0,0,N(INDEX('CURVA PREVISION'!$A$1:$KZ$3000,$C80,11+3*MIN(Z$3,$D$2-1)))))</f>
        <v>0</v>
      </c>
      <c r="AA80" s="132" t="n">
        <f aca="false">IF(OR($C80="",$B$2="",$D$2=0),0,IF(AA$3&lt;0,0,N(INDEX('CURVA PREVISION'!$A$1:$KZ$3000,$C80,11+3*MIN(AA$3,$D$2-1)))))</f>
        <v>0</v>
      </c>
      <c r="AB80" s="132" t="n">
        <f aca="false">IF(OR($C80="",$B$2="",$D$2=0),0,IF(AB$3&lt;0,0,N(INDEX('CURVA PREVISION'!$A$1:$KZ$3000,$C80,11+3*MIN(AB$3,$D$2-1)))))</f>
        <v>0</v>
      </c>
      <c r="AC80" s="132" t="n">
        <f aca="false">IF(OR($C80="",$B$2="",$D$2=0),0,IF(AC$3&lt;0,0,N(INDEX('CURVA PREVISION'!$A$1:$KZ$3000,$C80,11+3*MIN(AC$3,$D$2-1)))))</f>
        <v>0</v>
      </c>
      <c r="AD80" s="132" t="n">
        <f aca="false">IF(OR($C80="",$B$2="",$D$2=0),0,IF(AD$3&lt;0,0,N(INDEX('CURVA PREVISION'!$A$1:$KZ$3000,$C80,11+3*MIN(AD$3,$D$2-1)))))</f>
        <v>0</v>
      </c>
      <c r="AE80" s="132" t="n">
        <f aca="false">IF(OR($C80="",$B$2="",$D$2=0),0,IF(AE$3&lt;0,0,N(INDEX('CURVA PREVISION'!$A$1:$KZ$3000,$C80,11+3*MIN(AE$3,$D$2-1)))))</f>
        <v>0</v>
      </c>
      <c r="AF80" s="132" t="n">
        <f aca="false">IF(OR($C80="",$B$2="",$D$2=0),0,IF(AF$3&lt;0,0,N(INDEX('CURVA PREVISION'!$A$1:$KZ$3000,$C80,11+3*MIN(AF$3,$D$2-1)))))</f>
        <v>0</v>
      </c>
      <c r="AG80" s="132" t="n">
        <f aca="false">IF(OR($C80="",$B$2="",$D$2=0),0,IF(AG$3&lt;0,0,N(INDEX('CURVA PREVISION'!$A$1:$KZ$3000,$C80,11+3*MIN(AG$3,$D$2-1)))))</f>
        <v>0</v>
      </c>
      <c r="AH80" s="132" t="n">
        <f aca="false">IF(OR($C80="",$B$2="",$D$2=0),0,IF(AH$3&lt;0,0,N(INDEX('CURVA PREVISION'!$A$1:$KZ$3000,$C80,11+3*MIN(AH$3,$D$2-1)))))</f>
        <v>0</v>
      </c>
      <c r="AI80" s="132" t="n">
        <f aca="false">IF(OR($C80="",$B$2="",$D$2=0),0,IF(AI$3&lt;0,0,N(INDEX('CURVA PREVISION'!$A$1:$KZ$3000,$C80,11+3*MIN(AI$3,$D$2-1)))))</f>
        <v>0</v>
      </c>
      <c r="AJ80" s="132" t="n">
        <f aca="false">IF(OR($C80="",$B$2="",$D$2=0),0,IF(AJ$3&lt;0,0,N(INDEX('CURVA PREVISION'!$A$1:$KZ$3000,$C80,11+3*MIN(AJ$3,$D$2-1)))))</f>
        <v>0</v>
      </c>
      <c r="AK80" s="132" t="n">
        <f aca="false">IF(OR($C80="",$B$2="",$D$2=0),0,IF(AK$3&lt;0,0,N(INDEX('CURVA PREVISION'!$A$1:$KZ$3000,$C80,11+3*MIN(AK$3,$D$2-1)))))</f>
        <v>0</v>
      </c>
      <c r="AL80" s="132" t="n">
        <f aca="false">IF(OR($C80="",$B$2="",$D$2=0),0,IF(AL$3&lt;0,0,N(INDEX('CURVA PREVISION'!$A$1:$KZ$3000,$C80,11+3*MIN(AL$3,$D$2-1)))))</f>
        <v>0</v>
      </c>
      <c r="AM80" s="132" t="n">
        <f aca="false">IF(OR($C80="",$B$2="",$D$2=0),0,IF(AM$3&lt;0,0,N(INDEX('CURVA PREVISION'!$A$1:$KZ$3000,$C80,11+3*MIN(AM$3,$D$2-1)))))</f>
        <v>0</v>
      </c>
      <c r="AN80" s="132" t="n">
        <f aca="false">IF(OR($C80="",$B$2="",$D$2=0),0,IF(AN$3&lt;0,0,N(INDEX('CURVA PREVISION'!$A$1:$KZ$3000,$C80,11+3*MIN(AN$3,$D$2-1)))))</f>
        <v>0</v>
      </c>
      <c r="AO80" s="132" t="n">
        <f aca="false">IF(OR($C80="",$B$2="",$D$2=0),0,IF(AO$3&lt;0,0,N(INDEX('CURVA PREVISION'!$A$1:$KZ$3000,$C80,11+3*MIN(AO$3,$D$2-1)))))</f>
        <v>0</v>
      </c>
      <c r="AP80" s="132" t="n">
        <f aca="false">IF(OR($C80="",$B$2="",$D$2=0),0,IF(AP$3&lt;0,0,N(INDEX('CURVA PREVISION'!$A$1:$KZ$3000,$C80,11+3*MIN(AP$3,$D$2-1)))))</f>
        <v>0</v>
      </c>
      <c r="AQ80" s="132" t="n">
        <f aca="false">IF(OR($C80="",$B$2="",$D$2=0),0,IF(AQ$3&lt;0,0,N(INDEX('CURVA PREVISION'!$A$1:$KZ$3000,$C80,11+3*MIN(AQ$3,$D$2-1)))))</f>
        <v>0</v>
      </c>
      <c r="AR80" s="132" t="n">
        <f aca="false">IF(OR($C80="",$B$2="",$D$2=0),0,IF(AR$3&lt;0,0,N(INDEX('CURVA PREVISION'!$A$1:$KZ$3000,$C80,11+3*MIN(AR$3,$D$2-1)))))</f>
        <v>0</v>
      </c>
      <c r="AS80" s="132" t="n">
        <f aca="false">IF(OR($C80="",$B$2="",$D$2=0),0,IF(AS$3&lt;0,0,N(INDEX('CURVA PREVISION'!$A$1:$KZ$3000,$C80,11+3*MIN(AS$3,$D$2-1)))))</f>
        <v>0</v>
      </c>
      <c r="AT80" s="132" t="n">
        <f aca="false">IF(OR($C80="",$B$2="",$D$2=0),0,IF(AT$3&lt;0,0,N(INDEX('CURVA PREVISION'!$A$1:$KZ$3000,$C80,11+3*MIN(AT$3,$D$2-1)))))</f>
        <v>0</v>
      </c>
      <c r="AU80" s="132" t="n">
        <f aca="false">IF(OR($C80="",$B$2="",$D$2=0),0,IF(AU$3&lt;0,0,N(INDEX('CURVA PREVISION'!$A$1:$KZ$3000,$C80,11+3*MIN(AU$3,$D$2-1)))))</f>
        <v>0</v>
      </c>
      <c r="AV80" s="132" t="n">
        <f aca="false">IF(OR($C80="",$B$2="",$D$2=0),0,IF(AV$3&lt;0,0,N(INDEX('CURVA PREVISION'!$A$1:$KZ$3000,$C80,11+3*MIN(AV$3,$D$2-1)))))</f>
        <v>0</v>
      </c>
      <c r="AW80" s="132" t="n">
        <f aca="false">IF(OR($C80="",$B$2="",$D$2=0),0,IF(AW$3&lt;0,0,N(INDEX('CURVA PREVISION'!$A$1:$KZ$3000,$C80,11+3*MIN(AW$3,$D$2-1)))))</f>
        <v>0</v>
      </c>
      <c r="AX80" s="132" t="n">
        <f aca="false">IF(OR($C80="",$B$2="",$D$2=0),0,IF(AX$3&lt;0,0,N(INDEX('CURVA PREVISION'!$A$1:$KZ$3000,$C80,11+3*MIN(AX$3,$D$2-1)))))</f>
        <v>0</v>
      </c>
      <c r="AY80" s="132" t="n">
        <f aca="false">IF(OR($C80="",$B$2="",$D$2=0),0,IF(AY$3&lt;0,0,N(INDEX('CURVA PREVISION'!$A$1:$KZ$3000,$C80,11+3*MIN(AY$3,$D$2-1)))))</f>
        <v>0</v>
      </c>
      <c r="AZ80" s="132" t="n">
        <f aca="false">IF(OR($C80="",$B$2="",$D$2=0),0,IF(AZ$3&lt;0,0,N(INDEX('CURVA PREVISION'!$A$1:$KZ$3000,$C80,11+3*MIN(AZ$3,$D$2-1)))))</f>
        <v>0</v>
      </c>
      <c r="BA80" s="132" t="n">
        <f aca="false">IF(OR($C80="",$B$2="",$D$2=0),0,IF(BA$3&lt;0,0,N(INDEX('CURVA PREVISION'!$A$1:$KZ$3000,$C80,11+3*MIN(BA$3,$D$2-1)))))</f>
        <v>0</v>
      </c>
      <c r="BB80" s="132" t="n">
        <f aca="false">IF(OR($C80="",$B$2="",$D$2=0),0,IF(BB$3&lt;0,0,N(INDEX('CURVA PREVISION'!$A$1:$KZ$3000,$C80,11+3*MIN(BB$3,$D$2-1)))))</f>
        <v>0</v>
      </c>
      <c r="BC80" s="132" t="n">
        <f aca="false">IF(OR($C80="",$B$2="",$D$2=0),0,IF(BC$3&lt;0,0,N(INDEX('CURVA PREVISION'!$A$1:$KZ$3000,$C80,11+3*MIN(BC$3,$D$2-1)))))</f>
        <v>0</v>
      </c>
      <c r="BD80" s="132" t="n">
        <f aca="false">IF(OR($C80="",$B$2="",$D$2=0),0,IF(BD$3&lt;0,0,N(INDEX('CURVA PREVISION'!$A$1:$KZ$3000,$C80,11+3*MIN(BD$3,$D$2-1)))))</f>
        <v>0</v>
      </c>
      <c r="BE80" s="132" t="n">
        <f aca="false">IF(OR($C80="",$B$2="",$D$2=0),0,IF(BE$3&lt;0,0,N(INDEX('CURVA PREVISION'!$A$1:$KZ$3000,$C80,11+3*MIN(BE$3,$D$2-1)))))</f>
        <v>0</v>
      </c>
      <c r="BF80" s="132" t="n">
        <f aca="false">IF(OR($C80="",$B$2="",$D$2=0),0,IF(BF$3&lt;0,0,N(INDEX('CURVA PREVISION'!$A$1:$KZ$3000,$C80,11+3*MIN(BF$3,$D$2-1)))))</f>
        <v>0</v>
      </c>
      <c r="BG80" s="132" t="n">
        <f aca="false">IF(OR($C80="",$B$2="",$D$2=0),0,IF(BG$3&lt;0,0,N(INDEX('CURVA PREVISION'!$A$1:$KZ$3000,$C80,11+3*MIN(BG$3,$D$2-1)))))</f>
        <v>0</v>
      </c>
      <c r="BH80" s="132" t="n">
        <f aca="false">IF(OR($C80="",$B$2="",$D$2=0),0,IF(BH$3&lt;0,0,N(INDEX('CURVA PREVISION'!$A$1:$KZ$3000,$C80,11+3*MIN(BH$3,$D$2-1)))))</f>
        <v>0</v>
      </c>
      <c r="BI80" s="132" t="n">
        <f aca="false">IF(OR($C80="",$B$2="",$D$2=0),0,IF(BI$3&lt;0,0,N(INDEX('CURVA PREVISION'!$A$1:$KZ$3000,$C80,11+3*MIN(BI$3,$D$2-1)))))</f>
        <v>0</v>
      </c>
      <c r="BJ80" s="132" t="n">
        <f aca="false">IF(OR($C80="",$B$2="",$D$2=0),0,IF(BJ$3&lt;0,0,N(INDEX('CURVA PREVISION'!$A$1:$KZ$3000,$C80,11+3*MIN(BJ$3,$D$2-1)))))</f>
        <v>0</v>
      </c>
      <c r="BK80" s="132" t="n">
        <f aca="false">IF(OR($C80="",$B$2="",$D$2=0),0,IF(BK$3&lt;0,0,N(INDEX('CURVA PREVISION'!$A$1:$KZ$3000,$C80,11+3*MIN(BK$3,$D$2-1)))))</f>
        <v>0</v>
      </c>
      <c r="BL80" s="132" t="n">
        <f aca="false">IF(OR($C80="",$B$2="",$D$2=0),0,IF(BL$3&lt;0,0,N(INDEX('CURVA PREVISION'!$A$1:$KZ$3000,$C80,11+3*MIN(BL$3,$D$2-1)))))</f>
        <v>0</v>
      </c>
      <c r="BM80" s="132" t="n">
        <f aca="false">IF(OR($C80="",$B$2="",$D$2=0),0,IF(BM$3&lt;0,0,N(INDEX('CURVA PREVISION'!$A$1:$KZ$3000,$C80,11+3*MIN(BM$3,$D$2-1)))))</f>
        <v>0</v>
      </c>
      <c r="BN80" s="132" t="n">
        <f aca="false">IF(OR($C80="",$B$2="",$D$2=0),0,IF(BN$3&lt;0,0,N(INDEX('CURVA PREVISION'!$A$1:$KZ$3000,$C80,11+3*MIN(BN$3,$D$2-1)))))</f>
        <v>0</v>
      </c>
      <c r="BO80" s="132" t="n">
        <f aca="false">IF(OR($C80="",$B$2="",$D$2=0),0,IF(BO$3&lt;0,0,N(INDEX('CURVA PREVISION'!$A$1:$KZ$3000,$C80,11+3*MIN(BO$3,$D$2-1)))))</f>
        <v>0</v>
      </c>
      <c r="BP80" s="132" t="n">
        <f aca="false">IF(OR($C80="",$B$2="",$D$2=0),0,IF(BP$3&lt;0,0,N(INDEX('CURVA PREVISION'!$A$1:$KZ$3000,$C80,11+3*MIN(BP$3,$D$2-1)))))</f>
        <v>0</v>
      </c>
      <c r="BQ80" s="132" t="n">
        <f aca="false">IF(OR($C80="",$B$2="",$D$2=0),0,IF(BQ$3&lt;0,0,N(INDEX('CURVA PREVISION'!$A$1:$KZ$3000,$C80,11+3*MIN(BQ$3,$D$2-1)))))</f>
        <v>0</v>
      </c>
      <c r="BR80" s="132" t="n">
        <f aca="false">IF(OR($C80="",$B$2="",$D$2=0),0,IF(BR$3&lt;0,0,N(INDEX('CURVA PREVISION'!$A$1:$KZ$3000,$C80,11+3*MIN(BR$3,$D$2-1)))))</f>
        <v>0</v>
      </c>
      <c r="BS80" s="132" t="n">
        <f aca="false">IF(OR($C80="",$B$2="",$D$2=0),0,IF(BS$3&lt;0,0,N(INDEX('CURVA PREVISION'!$A$1:$KZ$3000,$C80,11+3*MIN(BS$3,$D$2-1)))))</f>
        <v>0</v>
      </c>
      <c r="BT80" s="132" t="n">
        <f aca="false">IF(OR($C80="",$B$2="",$D$2=0),0,IF(BT$3&lt;0,0,N(INDEX('CURVA PREVISION'!$A$1:$KZ$3000,$C80,11+3*MIN(BT$3,$D$2-1)))))</f>
        <v>0</v>
      </c>
      <c r="BU80" s="132" t="n">
        <f aca="false">IF(OR($C80="",$B$2="",$D$2=0),0,IF(BU$3&lt;0,0,N(INDEX('CURVA PREVISION'!$A$1:$KZ$3000,$C80,11+3*MIN(BU$3,$D$2-1)))))</f>
        <v>0</v>
      </c>
      <c r="BV80" s="132" t="n">
        <f aca="false">IF(OR($C80="",$B$2="",$D$2=0),0,IF(BV$3&lt;0,0,N(INDEX('CURVA PREVISION'!$A$1:$KZ$3000,$C80,11+3*MIN(BV$3,$D$2-1)))))</f>
        <v>0</v>
      </c>
      <c r="BW80" s="132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1016</v>
      </c>
      <c r="D81" s="132" t="n">
        <f aca="false">IF(OR($C81="",$B$2="",$D$2=0),0,IF(D$3&lt;0,0,N(INDEX('CURVA PREVISION'!$A$1:$KZ$3000,$C81,11+3*MIN(D$3,$D$2-1)))))</f>
        <v>0</v>
      </c>
      <c r="E81" s="132" t="n">
        <f aca="false">IF(OR($C81="",$B$2="",$D$2=0),0,IF(E$3&lt;0,0,N(INDEX('CURVA PREVISION'!$A$1:$KZ$3000,$C81,11+3*MIN(E$3,$D$2-1)))))</f>
        <v>0</v>
      </c>
      <c r="F81" s="132" t="n">
        <f aca="false">IF(OR($C81="",$B$2="",$D$2=0),0,IF(F$3&lt;0,0,N(INDEX('CURVA PREVISION'!$A$1:$KZ$3000,$C81,11+3*MIN(F$3,$D$2-1)))))</f>
        <v>0</v>
      </c>
      <c r="G81" s="132" t="n">
        <f aca="false">IF(OR($C81="",$B$2="",$D$2=0),0,IF(G$3&lt;0,0,N(INDEX('CURVA PREVISION'!$A$1:$KZ$3000,$C81,11+3*MIN(G$3,$D$2-1)))))</f>
        <v>0</v>
      </c>
      <c r="H81" s="132" t="n">
        <f aca="false">IF(OR($C81="",$B$2="",$D$2=0),0,IF(H$3&lt;0,0,N(INDEX('CURVA PREVISION'!$A$1:$KZ$3000,$C81,11+3*MIN(H$3,$D$2-1)))))</f>
        <v>0</v>
      </c>
      <c r="I81" s="132" t="n">
        <f aca="false">IF(OR($C81="",$B$2="",$D$2=0),0,IF(I$3&lt;0,0,N(INDEX('CURVA PREVISION'!$A$1:$KZ$3000,$C81,11+3*MIN(I$3,$D$2-1)))))</f>
        <v>0</v>
      </c>
      <c r="J81" s="132" t="n">
        <f aca="false">IF(OR($C81="",$B$2="",$D$2=0),0,IF(J$3&lt;0,0,N(INDEX('CURVA PREVISION'!$A$1:$KZ$3000,$C81,11+3*MIN(J$3,$D$2-1)))))</f>
        <v>0</v>
      </c>
      <c r="K81" s="132" t="n">
        <f aca="false">IF(OR($C81="",$B$2="",$D$2=0),0,IF(K$3&lt;0,0,N(INDEX('CURVA PREVISION'!$A$1:$KZ$3000,$C81,11+3*MIN(K$3,$D$2-1)))))</f>
        <v>0</v>
      </c>
      <c r="L81" s="132" t="n">
        <f aca="false">IF(OR($C81="",$B$2="",$D$2=0),0,IF(L$3&lt;0,0,N(INDEX('CURVA PREVISION'!$A$1:$KZ$3000,$C81,11+3*MIN(L$3,$D$2-1)))))</f>
        <v>0</v>
      </c>
      <c r="M81" s="132" t="n">
        <f aca="false">IF(OR($C81="",$B$2="",$D$2=0),0,IF(M$3&lt;0,0,N(INDEX('CURVA PREVISION'!$A$1:$KZ$3000,$C81,11+3*MIN(M$3,$D$2-1)))))</f>
        <v>0</v>
      </c>
      <c r="N81" s="132" t="n">
        <f aca="false">IF(OR($C81="",$B$2="",$D$2=0),0,IF(N$3&lt;0,0,N(INDEX('CURVA PREVISION'!$A$1:$KZ$3000,$C81,11+3*MIN(N$3,$D$2-1)))))</f>
        <v>0</v>
      </c>
      <c r="O81" s="132" t="n">
        <f aca="false">IF(OR($C81="",$B$2="",$D$2=0),0,IF(O$3&lt;0,0,N(INDEX('CURVA PREVISION'!$A$1:$KZ$3000,$C81,11+3*MIN(O$3,$D$2-1)))))</f>
        <v>0</v>
      </c>
      <c r="P81" s="132" t="n">
        <f aca="false">IF(OR($C81="",$B$2="",$D$2=0),0,IF(P$3&lt;0,0,N(INDEX('CURVA PREVISION'!$A$1:$KZ$3000,$C81,11+3*MIN(P$3,$D$2-1)))))</f>
        <v>0</v>
      </c>
      <c r="Q81" s="132" t="n">
        <f aca="false">IF(OR($C81="",$B$2="",$D$2=0),0,IF(Q$3&lt;0,0,N(INDEX('CURVA PREVISION'!$A$1:$KZ$3000,$C81,11+3*MIN(Q$3,$D$2-1)))))</f>
        <v>0.65</v>
      </c>
      <c r="R81" s="132" t="n">
        <f aca="false">IF(OR($C81="",$B$2="",$D$2=0),0,IF(R$3&lt;0,0,N(INDEX('CURVA PREVISION'!$A$1:$KZ$3000,$C81,11+3*MIN(R$3,$D$2-1)))))</f>
        <v>0.1</v>
      </c>
      <c r="S81" s="132" t="n">
        <f aca="false">IF(OR($C81="",$B$2="",$D$2=0),0,IF(S$3&lt;0,0,N(INDEX('CURVA PREVISION'!$A$1:$KZ$3000,$C81,11+3*MIN(S$3,$D$2-1)))))</f>
        <v>0.1</v>
      </c>
      <c r="T81" s="132" t="n">
        <f aca="false">IF(OR($C81="",$B$2="",$D$2=0),0,IF(T$3&lt;0,0,N(INDEX('CURVA PREVISION'!$A$1:$KZ$3000,$C81,11+3*MIN(T$3,$D$2-1)))))</f>
        <v>0.66</v>
      </c>
      <c r="U81" s="132" t="n">
        <f aca="false">IF(OR($C81="",$B$2="",$D$2=0),0,IF(U$3&lt;0,0,N(INDEX('CURVA PREVISION'!$A$1:$KZ$3000,$C81,11+3*MIN(U$3,$D$2-1)))))</f>
        <v>2.58</v>
      </c>
      <c r="V81" s="132" t="n">
        <f aca="false">IF(OR($C81="",$B$2="",$D$2=0),0,IF(V$3&lt;0,0,N(INDEX('CURVA PREVISION'!$A$1:$KZ$3000,$C81,11+3*MIN(V$3,$D$2-1)))))</f>
        <v>3.47</v>
      </c>
      <c r="W81" s="132" t="n">
        <f aca="false">IF(OR($C81="",$B$2="",$D$2=0),0,IF(W$3&lt;0,0,N(INDEX('CURVA PREVISION'!$A$1:$KZ$3000,$C81,11+3*MIN(W$3,$D$2-1)))))</f>
        <v>5.94</v>
      </c>
      <c r="X81" s="132" t="n">
        <f aca="false">IF(OR($C81="",$B$2="",$D$2=0),0,IF(X$3&lt;0,0,N(INDEX('CURVA PREVISION'!$A$1:$KZ$3000,$C81,11+3*MIN(X$3,$D$2-1)))))</f>
        <v>5.94</v>
      </c>
      <c r="Y81" s="132" t="n">
        <f aca="false">IF(OR($C81="",$B$2="",$D$2=0),0,IF(Y$3&lt;0,0,N(INDEX('CURVA PREVISION'!$A$1:$KZ$3000,$C81,11+3*MIN(Y$3,$D$2-1)))))</f>
        <v>5.94</v>
      </c>
      <c r="Z81" s="132" t="n">
        <f aca="false">IF(OR($C81="",$B$2="",$D$2=0),0,IF(Z$3&lt;0,0,N(INDEX('CURVA PREVISION'!$A$1:$KZ$3000,$C81,11+3*MIN(Z$3,$D$2-1)))))</f>
        <v>5.94</v>
      </c>
      <c r="AA81" s="132" t="n">
        <f aca="false">IF(OR($C81="",$B$2="",$D$2=0),0,IF(AA$3&lt;0,0,N(INDEX('CURVA PREVISION'!$A$1:$KZ$3000,$C81,11+3*MIN(AA$3,$D$2-1)))))</f>
        <v>5.94</v>
      </c>
      <c r="AB81" s="132" t="n">
        <f aca="false">IF(OR($C81="",$B$2="",$D$2=0),0,IF(AB$3&lt;0,0,N(INDEX('CURVA PREVISION'!$A$1:$KZ$3000,$C81,11+3*MIN(AB$3,$D$2-1)))))</f>
        <v>5.94</v>
      </c>
      <c r="AC81" s="132" t="n">
        <f aca="false">IF(OR($C81="",$B$2="",$D$2=0),0,IF(AC$3&lt;0,0,N(INDEX('CURVA PREVISION'!$A$1:$KZ$3000,$C81,11+3*MIN(AC$3,$D$2-1)))))</f>
        <v>5.94</v>
      </c>
      <c r="AD81" s="132" t="n">
        <f aca="false">IF(OR($C81="",$B$2="",$D$2=0),0,IF(AD$3&lt;0,0,N(INDEX('CURVA PREVISION'!$A$1:$KZ$3000,$C81,11+3*MIN(AD$3,$D$2-1)))))</f>
        <v>5.94</v>
      </c>
      <c r="AE81" s="132" t="n">
        <f aca="false">IF(OR($C81="",$B$2="",$D$2=0),0,IF(AE$3&lt;0,0,N(INDEX('CURVA PREVISION'!$A$1:$KZ$3000,$C81,11+3*MIN(AE$3,$D$2-1)))))</f>
        <v>5.94</v>
      </c>
      <c r="AF81" s="132" t="n">
        <f aca="false">IF(OR($C81="",$B$2="",$D$2=0),0,IF(AF$3&lt;0,0,N(INDEX('CURVA PREVISION'!$A$1:$KZ$3000,$C81,11+3*MIN(AF$3,$D$2-1)))))</f>
        <v>5.94</v>
      </c>
      <c r="AG81" s="132" t="n">
        <f aca="false">IF(OR($C81="",$B$2="",$D$2=0),0,IF(AG$3&lt;0,0,N(INDEX('CURVA PREVISION'!$A$1:$KZ$3000,$C81,11+3*MIN(AG$3,$D$2-1)))))</f>
        <v>5.94</v>
      </c>
      <c r="AH81" s="132" t="n">
        <f aca="false">IF(OR($C81="",$B$2="",$D$2=0),0,IF(AH$3&lt;0,0,N(INDEX('CURVA PREVISION'!$A$1:$KZ$3000,$C81,11+3*MIN(AH$3,$D$2-1)))))</f>
        <v>5.94</v>
      </c>
      <c r="AI81" s="132" t="n">
        <f aca="false">IF(OR($C81="",$B$2="",$D$2=0),0,IF(AI$3&lt;0,0,N(INDEX('CURVA PREVISION'!$A$1:$KZ$3000,$C81,11+3*MIN(AI$3,$D$2-1)))))</f>
        <v>5.94</v>
      </c>
      <c r="AJ81" s="132" t="n">
        <f aca="false">IF(OR($C81="",$B$2="",$D$2=0),0,IF(AJ$3&lt;0,0,N(INDEX('CURVA PREVISION'!$A$1:$KZ$3000,$C81,11+3*MIN(AJ$3,$D$2-1)))))</f>
        <v>5.94</v>
      </c>
      <c r="AK81" s="132" t="n">
        <f aca="false">IF(OR($C81="",$B$2="",$D$2=0),0,IF(AK$3&lt;0,0,N(INDEX('CURVA PREVISION'!$A$1:$KZ$3000,$C81,11+3*MIN(AK$3,$D$2-1)))))</f>
        <v>5.94</v>
      </c>
      <c r="AL81" s="132" t="n">
        <f aca="false">IF(OR($C81="",$B$2="",$D$2=0),0,IF(AL$3&lt;0,0,N(INDEX('CURVA PREVISION'!$A$1:$KZ$3000,$C81,11+3*MIN(AL$3,$D$2-1)))))</f>
        <v>5.94</v>
      </c>
      <c r="AM81" s="132" t="n">
        <f aca="false">IF(OR($C81="",$B$2="",$D$2=0),0,IF(AM$3&lt;0,0,N(INDEX('CURVA PREVISION'!$A$1:$KZ$3000,$C81,11+3*MIN(AM$3,$D$2-1)))))</f>
        <v>5.94</v>
      </c>
      <c r="AN81" s="132" t="n">
        <f aca="false">IF(OR($C81="",$B$2="",$D$2=0),0,IF(AN$3&lt;0,0,N(INDEX('CURVA PREVISION'!$A$1:$KZ$3000,$C81,11+3*MIN(AN$3,$D$2-1)))))</f>
        <v>5.94</v>
      </c>
      <c r="AO81" s="132" t="n">
        <f aca="false">IF(OR($C81="",$B$2="",$D$2=0),0,IF(AO$3&lt;0,0,N(INDEX('CURVA PREVISION'!$A$1:$KZ$3000,$C81,11+3*MIN(AO$3,$D$2-1)))))</f>
        <v>5.94</v>
      </c>
      <c r="AP81" s="132" t="n">
        <f aca="false">IF(OR($C81="",$B$2="",$D$2=0),0,IF(AP$3&lt;0,0,N(INDEX('CURVA PREVISION'!$A$1:$KZ$3000,$C81,11+3*MIN(AP$3,$D$2-1)))))</f>
        <v>5.94</v>
      </c>
      <c r="AQ81" s="132" t="n">
        <f aca="false">IF(OR($C81="",$B$2="",$D$2=0),0,IF(AQ$3&lt;0,0,N(INDEX('CURVA PREVISION'!$A$1:$KZ$3000,$C81,11+3*MIN(AQ$3,$D$2-1)))))</f>
        <v>5.94</v>
      </c>
      <c r="AR81" s="132" t="n">
        <f aca="false">IF(OR($C81="",$B$2="",$D$2=0),0,IF(AR$3&lt;0,0,N(INDEX('CURVA PREVISION'!$A$1:$KZ$3000,$C81,11+3*MIN(AR$3,$D$2-1)))))</f>
        <v>5.94</v>
      </c>
      <c r="AS81" s="132" t="n">
        <f aca="false">IF(OR($C81="",$B$2="",$D$2=0),0,IF(AS$3&lt;0,0,N(INDEX('CURVA PREVISION'!$A$1:$KZ$3000,$C81,11+3*MIN(AS$3,$D$2-1)))))</f>
        <v>5.94</v>
      </c>
      <c r="AT81" s="132" t="n">
        <f aca="false">IF(OR($C81="",$B$2="",$D$2=0),0,IF(AT$3&lt;0,0,N(INDEX('CURVA PREVISION'!$A$1:$KZ$3000,$C81,11+3*MIN(AT$3,$D$2-1)))))</f>
        <v>5.94</v>
      </c>
      <c r="AU81" s="132" t="n">
        <f aca="false">IF(OR($C81="",$B$2="",$D$2=0),0,IF(AU$3&lt;0,0,N(INDEX('CURVA PREVISION'!$A$1:$KZ$3000,$C81,11+3*MIN(AU$3,$D$2-1)))))</f>
        <v>5.94</v>
      </c>
      <c r="AV81" s="132" t="n">
        <f aca="false">IF(OR($C81="",$B$2="",$D$2=0),0,IF(AV$3&lt;0,0,N(INDEX('CURVA PREVISION'!$A$1:$KZ$3000,$C81,11+3*MIN(AV$3,$D$2-1)))))</f>
        <v>5.94</v>
      </c>
      <c r="AW81" s="132" t="n">
        <f aca="false">IF(OR($C81="",$B$2="",$D$2=0),0,IF(AW$3&lt;0,0,N(INDEX('CURVA PREVISION'!$A$1:$KZ$3000,$C81,11+3*MIN(AW$3,$D$2-1)))))</f>
        <v>5.94</v>
      </c>
      <c r="AX81" s="132" t="n">
        <f aca="false">IF(OR($C81="",$B$2="",$D$2=0),0,IF(AX$3&lt;0,0,N(INDEX('CURVA PREVISION'!$A$1:$KZ$3000,$C81,11+3*MIN(AX$3,$D$2-1)))))</f>
        <v>5.94</v>
      </c>
      <c r="AY81" s="132" t="n">
        <f aca="false">IF(OR($C81="",$B$2="",$D$2=0),0,IF(AY$3&lt;0,0,N(INDEX('CURVA PREVISION'!$A$1:$KZ$3000,$C81,11+3*MIN(AY$3,$D$2-1)))))</f>
        <v>5.94</v>
      </c>
      <c r="AZ81" s="132" t="n">
        <f aca="false">IF(OR($C81="",$B$2="",$D$2=0),0,IF(AZ$3&lt;0,0,N(INDEX('CURVA PREVISION'!$A$1:$KZ$3000,$C81,11+3*MIN(AZ$3,$D$2-1)))))</f>
        <v>5.94</v>
      </c>
      <c r="BA81" s="132" t="n">
        <f aca="false">IF(OR($C81="",$B$2="",$D$2=0),0,IF(BA$3&lt;0,0,N(INDEX('CURVA PREVISION'!$A$1:$KZ$3000,$C81,11+3*MIN(BA$3,$D$2-1)))))</f>
        <v>5.94</v>
      </c>
      <c r="BB81" s="132" t="n">
        <f aca="false">IF(OR($C81="",$B$2="",$D$2=0),0,IF(BB$3&lt;0,0,N(INDEX('CURVA PREVISION'!$A$1:$KZ$3000,$C81,11+3*MIN(BB$3,$D$2-1)))))</f>
        <v>5.94</v>
      </c>
      <c r="BC81" s="132" t="n">
        <f aca="false">IF(OR($C81="",$B$2="",$D$2=0),0,IF(BC$3&lt;0,0,N(INDEX('CURVA PREVISION'!$A$1:$KZ$3000,$C81,11+3*MIN(BC$3,$D$2-1)))))</f>
        <v>5.94</v>
      </c>
      <c r="BD81" s="132" t="n">
        <f aca="false">IF(OR($C81="",$B$2="",$D$2=0),0,IF(BD$3&lt;0,0,N(INDEX('CURVA PREVISION'!$A$1:$KZ$3000,$C81,11+3*MIN(BD$3,$D$2-1)))))</f>
        <v>5.94</v>
      </c>
      <c r="BE81" s="132" t="n">
        <f aca="false">IF(OR($C81="",$B$2="",$D$2=0),0,IF(BE$3&lt;0,0,N(INDEX('CURVA PREVISION'!$A$1:$KZ$3000,$C81,11+3*MIN(BE$3,$D$2-1)))))</f>
        <v>5.94</v>
      </c>
      <c r="BF81" s="132" t="n">
        <f aca="false">IF(OR($C81="",$B$2="",$D$2=0),0,IF(BF$3&lt;0,0,N(INDEX('CURVA PREVISION'!$A$1:$KZ$3000,$C81,11+3*MIN(BF$3,$D$2-1)))))</f>
        <v>5.94</v>
      </c>
      <c r="BG81" s="132" t="n">
        <f aca="false">IF(OR($C81="",$B$2="",$D$2=0),0,IF(BG$3&lt;0,0,N(INDEX('CURVA PREVISION'!$A$1:$KZ$3000,$C81,11+3*MIN(BG$3,$D$2-1)))))</f>
        <v>5.94</v>
      </c>
      <c r="BH81" s="132" t="n">
        <f aca="false">IF(OR($C81="",$B$2="",$D$2=0),0,IF(BH$3&lt;0,0,N(INDEX('CURVA PREVISION'!$A$1:$KZ$3000,$C81,11+3*MIN(BH$3,$D$2-1)))))</f>
        <v>5.94</v>
      </c>
      <c r="BI81" s="132" t="n">
        <f aca="false">IF(OR($C81="",$B$2="",$D$2=0),0,IF(BI$3&lt;0,0,N(INDEX('CURVA PREVISION'!$A$1:$KZ$3000,$C81,11+3*MIN(BI$3,$D$2-1)))))</f>
        <v>5.94</v>
      </c>
      <c r="BJ81" s="132" t="n">
        <f aca="false">IF(OR($C81="",$B$2="",$D$2=0),0,IF(BJ$3&lt;0,0,N(INDEX('CURVA PREVISION'!$A$1:$KZ$3000,$C81,11+3*MIN(BJ$3,$D$2-1)))))</f>
        <v>5.94</v>
      </c>
      <c r="BK81" s="132" t="n">
        <f aca="false">IF(OR($C81="",$B$2="",$D$2=0),0,IF(BK$3&lt;0,0,N(INDEX('CURVA PREVISION'!$A$1:$KZ$3000,$C81,11+3*MIN(BK$3,$D$2-1)))))</f>
        <v>5.94</v>
      </c>
      <c r="BL81" s="132" t="n">
        <f aca="false">IF(OR($C81="",$B$2="",$D$2=0),0,IF(BL$3&lt;0,0,N(INDEX('CURVA PREVISION'!$A$1:$KZ$3000,$C81,11+3*MIN(BL$3,$D$2-1)))))</f>
        <v>5.94</v>
      </c>
      <c r="BM81" s="132" t="n">
        <f aca="false">IF(OR($C81="",$B$2="",$D$2=0),0,IF(BM$3&lt;0,0,N(INDEX('CURVA PREVISION'!$A$1:$KZ$3000,$C81,11+3*MIN(BM$3,$D$2-1)))))</f>
        <v>5.94</v>
      </c>
      <c r="BN81" s="132" t="n">
        <f aca="false">IF(OR($C81="",$B$2="",$D$2=0),0,IF(BN$3&lt;0,0,N(INDEX('CURVA PREVISION'!$A$1:$KZ$3000,$C81,11+3*MIN(BN$3,$D$2-1)))))</f>
        <v>5.94</v>
      </c>
      <c r="BO81" s="132" t="n">
        <f aca="false">IF(OR($C81="",$B$2="",$D$2=0),0,IF(BO$3&lt;0,0,N(INDEX('CURVA PREVISION'!$A$1:$KZ$3000,$C81,11+3*MIN(BO$3,$D$2-1)))))</f>
        <v>5.94</v>
      </c>
      <c r="BP81" s="132" t="n">
        <f aca="false">IF(OR($C81="",$B$2="",$D$2=0),0,IF(BP$3&lt;0,0,N(INDEX('CURVA PREVISION'!$A$1:$KZ$3000,$C81,11+3*MIN(BP$3,$D$2-1)))))</f>
        <v>5.94</v>
      </c>
      <c r="BQ81" s="132" t="n">
        <f aca="false">IF(OR($C81="",$B$2="",$D$2=0),0,IF(BQ$3&lt;0,0,N(INDEX('CURVA PREVISION'!$A$1:$KZ$3000,$C81,11+3*MIN(BQ$3,$D$2-1)))))</f>
        <v>5.94</v>
      </c>
      <c r="BR81" s="132" t="n">
        <f aca="false">IF(OR($C81="",$B$2="",$D$2=0),0,IF(BR$3&lt;0,0,N(INDEX('CURVA PREVISION'!$A$1:$KZ$3000,$C81,11+3*MIN(BR$3,$D$2-1)))))</f>
        <v>5.94</v>
      </c>
      <c r="BS81" s="132" t="n">
        <f aca="false">IF(OR($C81="",$B$2="",$D$2=0),0,IF(BS$3&lt;0,0,N(INDEX('CURVA PREVISION'!$A$1:$KZ$3000,$C81,11+3*MIN(BS$3,$D$2-1)))))</f>
        <v>5.94</v>
      </c>
      <c r="BT81" s="132" t="n">
        <f aca="false">IF(OR($C81="",$B$2="",$D$2=0),0,IF(BT$3&lt;0,0,N(INDEX('CURVA PREVISION'!$A$1:$KZ$3000,$C81,11+3*MIN(BT$3,$D$2-1)))))</f>
        <v>5.94</v>
      </c>
      <c r="BU81" s="132" t="n">
        <f aca="false">IF(OR($C81="",$B$2="",$D$2=0),0,IF(BU$3&lt;0,0,N(INDEX('CURVA PREVISION'!$A$1:$KZ$3000,$C81,11+3*MIN(BU$3,$D$2-1)))))</f>
        <v>5.94</v>
      </c>
      <c r="BV81" s="132" t="n">
        <f aca="false">IF(OR($C81="",$B$2="",$D$2=0),0,IF(BV$3&lt;0,0,N(INDEX('CURVA PREVISION'!$A$1:$KZ$3000,$C81,11+3*MIN(BV$3,$D$2-1)))))</f>
        <v>5.94</v>
      </c>
      <c r="BW81" s="132" t="n">
        <f aca="false">IF(OR($C81="",$B$2="",$D$2=0),0,IF(BW$3&lt;0,0,N(INDEX('CURVA PREVISION'!$A$1:$KZ$3000,$C81,11+3*MIN(BW$3,$D$2-1)))))</f>
        <v>5.94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JARDINEIRAS E PAISAGISMO</v>
      </c>
      <c r="C82" s="64" t="n">
        <f aca="false">IFERROR(MATCH(A82,'CURVA PREVISION'!$B$1:$B$3000,0),"")</f>
        <v>1040</v>
      </c>
      <c r="D82" s="132" t="n">
        <f aca="false">IF(OR($C82="",$B$2="",$D$2=0),0,IF(D$3&lt;0,0,N(INDEX('CURVA PREVISION'!$A$1:$KZ$3000,$C82,11+3*MIN(D$3,$D$2-1)))))</f>
        <v>0</v>
      </c>
      <c r="E82" s="132" t="n">
        <f aca="false">IF(OR($C82="",$B$2="",$D$2=0),0,IF(E$3&lt;0,0,N(INDEX('CURVA PREVISION'!$A$1:$KZ$3000,$C82,11+3*MIN(E$3,$D$2-1)))))</f>
        <v>0</v>
      </c>
      <c r="F82" s="132" t="n">
        <f aca="false">IF(OR($C82="",$B$2="",$D$2=0),0,IF(F$3&lt;0,0,N(INDEX('CURVA PREVISION'!$A$1:$KZ$3000,$C82,11+3*MIN(F$3,$D$2-1)))))</f>
        <v>0</v>
      </c>
      <c r="G82" s="132" t="n">
        <f aca="false">IF(OR($C82="",$B$2="",$D$2=0),0,IF(G$3&lt;0,0,N(INDEX('CURVA PREVISION'!$A$1:$KZ$3000,$C82,11+3*MIN(G$3,$D$2-1)))))</f>
        <v>0</v>
      </c>
      <c r="H82" s="132" t="n">
        <f aca="false">IF(OR($C82="",$B$2="",$D$2=0),0,IF(H$3&lt;0,0,N(INDEX('CURVA PREVISION'!$A$1:$KZ$3000,$C82,11+3*MIN(H$3,$D$2-1)))))</f>
        <v>0</v>
      </c>
      <c r="I82" s="132" t="n">
        <f aca="false">IF(OR($C82="",$B$2="",$D$2=0),0,IF(I$3&lt;0,0,N(INDEX('CURVA PREVISION'!$A$1:$KZ$3000,$C82,11+3*MIN(I$3,$D$2-1)))))</f>
        <v>0</v>
      </c>
      <c r="J82" s="132" t="n">
        <f aca="false">IF(OR($C82="",$B$2="",$D$2=0),0,IF(J$3&lt;0,0,N(INDEX('CURVA PREVISION'!$A$1:$KZ$3000,$C82,11+3*MIN(J$3,$D$2-1)))))</f>
        <v>0</v>
      </c>
      <c r="K82" s="132" t="n">
        <f aca="false">IF(OR($C82="",$B$2="",$D$2=0),0,IF(K$3&lt;0,0,N(INDEX('CURVA PREVISION'!$A$1:$KZ$3000,$C82,11+3*MIN(K$3,$D$2-1)))))</f>
        <v>0</v>
      </c>
      <c r="L82" s="132" t="n">
        <f aca="false">IF(OR($C82="",$B$2="",$D$2=0),0,IF(L$3&lt;0,0,N(INDEX('CURVA PREVISION'!$A$1:$KZ$3000,$C82,11+3*MIN(L$3,$D$2-1)))))</f>
        <v>0</v>
      </c>
      <c r="M82" s="132" t="n">
        <f aca="false">IF(OR($C82="",$B$2="",$D$2=0),0,IF(M$3&lt;0,0,N(INDEX('CURVA PREVISION'!$A$1:$KZ$3000,$C82,11+3*MIN(M$3,$D$2-1)))))</f>
        <v>0</v>
      </c>
      <c r="N82" s="132" t="n">
        <f aca="false">IF(OR($C82="",$B$2="",$D$2=0),0,IF(N$3&lt;0,0,N(INDEX('CURVA PREVISION'!$A$1:$KZ$3000,$C82,11+3*MIN(N$3,$D$2-1)))))</f>
        <v>0</v>
      </c>
      <c r="O82" s="132" t="n">
        <f aca="false">IF(OR($C82="",$B$2="",$D$2=0),0,IF(O$3&lt;0,0,N(INDEX('CURVA PREVISION'!$A$1:$KZ$3000,$C82,11+3*MIN(O$3,$D$2-1)))))</f>
        <v>0</v>
      </c>
      <c r="P82" s="132" t="n">
        <f aca="false">IF(OR($C82="",$B$2="",$D$2=0),0,IF(P$3&lt;0,0,N(INDEX('CURVA PREVISION'!$A$1:$KZ$3000,$C82,11+3*MIN(P$3,$D$2-1)))))</f>
        <v>0</v>
      </c>
      <c r="Q82" s="132" t="n">
        <f aca="false">IF(OR($C82="",$B$2="",$D$2=0),0,IF(Q$3&lt;0,0,N(INDEX('CURVA PREVISION'!$A$1:$KZ$3000,$C82,11+3*MIN(Q$3,$D$2-1)))))</f>
        <v>0</v>
      </c>
      <c r="R82" s="132" t="n">
        <f aca="false">IF(OR($C82="",$B$2="",$D$2=0),0,IF(R$3&lt;0,0,N(INDEX('CURVA PREVISION'!$A$1:$KZ$3000,$C82,11+3*MIN(R$3,$D$2-1)))))</f>
        <v>0</v>
      </c>
      <c r="S82" s="132" t="n">
        <f aca="false">IF(OR($C82="",$B$2="",$D$2=0),0,IF(S$3&lt;0,0,N(INDEX('CURVA PREVISION'!$A$1:$KZ$3000,$C82,11+3*MIN(S$3,$D$2-1)))))</f>
        <v>7.55</v>
      </c>
      <c r="T82" s="132" t="n">
        <f aca="false">IF(OR($C82="",$B$2="",$D$2=0),0,IF(T$3&lt;0,0,N(INDEX('CURVA PREVISION'!$A$1:$KZ$3000,$C82,11+3*MIN(T$3,$D$2-1)))))</f>
        <v>7.55</v>
      </c>
      <c r="U82" s="132" t="n">
        <f aca="false">IF(OR($C82="",$B$2="",$D$2=0),0,IF(U$3&lt;0,0,N(INDEX('CURVA PREVISION'!$A$1:$KZ$3000,$C82,11+3*MIN(U$3,$D$2-1)))))</f>
        <v>10.24</v>
      </c>
      <c r="V82" s="132" t="n">
        <f aca="false">IF(OR($C82="",$B$2="",$D$2=0),0,IF(V$3&lt;0,0,N(INDEX('CURVA PREVISION'!$A$1:$KZ$3000,$C82,11+3*MIN(V$3,$D$2-1)))))</f>
        <v>11.36</v>
      </c>
      <c r="W82" s="132" t="n">
        <f aca="false">IF(OR($C82="",$B$2="",$D$2=0),0,IF(W$3&lt;0,0,N(INDEX('CURVA PREVISION'!$A$1:$KZ$3000,$C82,11+3*MIN(W$3,$D$2-1)))))</f>
        <v>11.36</v>
      </c>
      <c r="X82" s="132" t="n">
        <f aca="false">IF(OR($C82="",$B$2="",$D$2=0),0,IF(X$3&lt;0,0,N(INDEX('CURVA PREVISION'!$A$1:$KZ$3000,$C82,11+3*MIN(X$3,$D$2-1)))))</f>
        <v>11.36</v>
      </c>
      <c r="Y82" s="132" t="n">
        <f aca="false">IF(OR($C82="",$B$2="",$D$2=0),0,IF(Y$3&lt;0,0,N(INDEX('CURVA PREVISION'!$A$1:$KZ$3000,$C82,11+3*MIN(Y$3,$D$2-1)))))</f>
        <v>11.8</v>
      </c>
      <c r="Z82" s="132" t="n">
        <f aca="false">IF(OR($C82="",$B$2="",$D$2=0),0,IF(Z$3&lt;0,0,N(INDEX('CURVA PREVISION'!$A$1:$KZ$3000,$C82,11+3*MIN(Z$3,$D$2-1)))))</f>
        <v>11.8</v>
      </c>
      <c r="AA82" s="132" t="n">
        <f aca="false">IF(OR($C82="",$B$2="",$D$2=0),0,IF(AA$3&lt;0,0,N(INDEX('CURVA PREVISION'!$A$1:$KZ$3000,$C82,11+3*MIN(AA$3,$D$2-1)))))</f>
        <v>11.8</v>
      </c>
      <c r="AB82" s="132" t="n">
        <f aca="false">IF(OR($C82="",$B$2="",$D$2=0),0,IF(AB$3&lt;0,0,N(INDEX('CURVA PREVISION'!$A$1:$KZ$3000,$C82,11+3*MIN(AB$3,$D$2-1)))))</f>
        <v>11.8</v>
      </c>
      <c r="AC82" s="132" t="n">
        <f aca="false">IF(OR($C82="",$B$2="",$D$2=0),0,IF(AC$3&lt;0,0,N(INDEX('CURVA PREVISION'!$A$1:$KZ$3000,$C82,11+3*MIN(AC$3,$D$2-1)))))</f>
        <v>11.8</v>
      </c>
      <c r="AD82" s="132" t="n">
        <f aca="false">IF(OR($C82="",$B$2="",$D$2=0),0,IF(AD$3&lt;0,0,N(INDEX('CURVA PREVISION'!$A$1:$KZ$3000,$C82,11+3*MIN(AD$3,$D$2-1)))))</f>
        <v>11.8</v>
      </c>
      <c r="AE82" s="132" t="n">
        <f aca="false">IF(OR($C82="",$B$2="",$D$2=0),0,IF(AE$3&lt;0,0,N(INDEX('CURVA PREVISION'!$A$1:$KZ$3000,$C82,11+3*MIN(AE$3,$D$2-1)))))</f>
        <v>11.8</v>
      </c>
      <c r="AF82" s="132" t="n">
        <f aca="false">IF(OR($C82="",$B$2="",$D$2=0),0,IF(AF$3&lt;0,0,N(INDEX('CURVA PREVISION'!$A$1:$KZ$3000,$C82,11+3*MIN(AF$3,$D$2-1)))))</f>
        <v>11.8</v>
      </c>
      <c r="AG82" s="132" t="n">
        <f aca="false">IF(OR($C82="",$B$2="",$D$2=0),0,IF(AG$3&lt;0,0,N(INDEX('CURVA PREVISION'!$A$1:$KZ$3000,$C82,11+3*MIN(AG$3,$D$2-1)))))</f>
        <v>11.8</v>
      </c>
      <c r="AH82" s="132" t="n">
        <f aca="false">IF(OR($C82="",$B$2="",$D$2=0),0,IF(AH$3&lt;0,0,N(INDEX('CURVA PREVISION'!$A$1:$KZ$3000,$C82,11+3*MIN(AH$3,$D$2-1)))))</f>
        <v>11.8</v>
      </c>
      <c r="AI82" s="132" t="n">
        <f aca="false">IF(OR($C82="",$B$2="",$D$2=0),0,IF(AI$3&lt;0,0,N(INDEX('CURVA PREVISION'!$A$1:$KZ$3000,$C82,11+3*MIN(AI$3,$D$2-1)))))</f>
        <v>11.8</v>
      </c>
      <c r="AJ82" s="132" t="n">
        <f aca="false">IF(OR($C82="",$B$2="",$D$2=0),0,IF(AJ$3&lt;0,0,N(INDEX('CURVA PREVISION'!$A$1:$KZ$3000,$C82,11+3*MIN(AJ$3,$D$2-1)))))</f>
        <v>11.8</v>
      </c>
      <c r="AK82" s="132" t="n">
        <f aca="false">IF(OR($C82="",$B$2="",$D$2=0),0,IF(AK$3&lt;0,0,N(INDEX('CURVA PREVISION'!$A$1:$KZ$3000,$C82,11+3*MIN(AK$3,$D$2-1)))))</f>
        <v>11.8</v>
      </c>
      <c r="AL82" s="132" t="n">
        <f aca="false">IF(OR($C82="",$B$2="",$D$2=0),0,IF(AL$3&lt;0,0,N(INDEX('CURVA PREVISION'!$A$1:$KZ$3000,$C82,11+3*MIN(AL$3,$D$2-1)))))</f>
        <v>11.8</v>
      </c>
      <c r="AM82" s="132" t="n">
        <f aca="false">IF(OR($C82="",$B$2="",$D$2=0),0,IF(AM$3&lt;0,0,N(INDEX('CURVA PREVISION'!$A$1:$KZ$3000,$C82,11+3*MIN(AM$3,$D$2-1)))))</f>
        <v>11.8</v>
      </c>
      <c r="AN82" s="132" t="n">
        <f aca="false">IF(OR($C82="",$B$2="",$D$2=0),0,IF(AN$3&lt;0,0,N(INDEX('CURVA PREVISION'!$A$1:$KZ$3000,$C82,11+3*MIN(AN$3,$D$2-1)))))</f>
        <v>11.8</v>
      </c>
      <c r="AO82" s="132" t="n">
        <f aca="false">IF(OR($C82="",$B$2="",$D$2=0),0,IF(AO$3&lt;0,0,N(INDEX('CURVA PREVISION'!$A$1:$KZ$3000,$C82,11+3*MIN(AO$3,$D$2-1)))))</f>
        <v>11.8</v>
      </c>
      <c r="AP82" s="132" t="n">
        <f aca="false">IF(OR($C82="",$B$2="",$D$2=0),0,IF(AP$3&lt;0,0,N(INDEX('CURVA PREVISION'!$A$1:$KZ$3000,$C82,11+3*MIN(AP$3,$D$2-1)))))</f>
        <v>11.8</v>
      </c>
      <c r="AQ82" s="132" t="n">
        <f aca="false">IF(OR($C82="",$B$2="",$D$2=0),0,IF(AQ$3&lt;0,0,N(INDEX('CURVA PREVISION'!$A$1:$KZ$3000,$C82,11+3*MIN(AQ$3,$D$2-1)))))</f>
        <v>11.8</v>
      </c>
      <c r="AR82" s="132" t="n">
        <f aca="false">IF(OR($C82="",$B$2="",$D$2=0),0,IF(AR$3&lt;0,0,N(INDEX('CURVA PREVISION'!$A$1:$KZ$3000,$C82,11+3*MIN(AR$3,$D$2-1)))))</f>
        <v>11.8</v>
      </c>
      <c r="AS82" s="132" t="n">
        <f aca="false">IF(OR($C82="",$B$2="",$D$2=0),0,IF(AS$3&lt;0,0,N(INDEX('CURVA PREVISION'!$A$1:$KZ$3000,$C82,11+3*MIN(AS$3,$D$2-1)))))</f>
        <v>11.8</v>
      </c>
      <c r="AT82" s="132" t="n">
        <f aca="false">IF(OR($C82="",$B$2="",$D$2=0),0,IF(AT$3&lt;0,0,N(INDEX('CURVA PREVISION'!$A$1:$KZ$3000,$C82,11+3*MIN(AT$3,$D$2-1)))))</f>
        <v>11.8</v>
      </c>
      <c r="AU82" s="132" t="n">
        <f aca="false">IF(OR($C82="",$B$2="",$D$2=0),0,IF(AU$3&lt;0,0,N(INDEX('CURVA PREVISION'!$A$1:$KZ$3000,$C82,11+3*MIN(AU$3,$D$2-1)))))</f>
        <v>11.8</v>
      </c>
      <c r="AV82" s="132" t="n">
        <f aca="false">IF(OR($C82="",$B$2="",$D$2=0),0,IF(AV$3&lt;0,0,N(INDEX('CURVA PREVISION'!$A$1:$KZ$3000,$C82,11+3*MIN(AV$3,$D$2-1)))))</f>
        <v>11.8</v>
      </c>
      <c r="AW82" s="132" t="n">
        <f aca="false">IF(OR($C82="",$B$2="",$D$2=0),0,IF(AW$3&lt;0,0,N(INDEX('CURVA PREVISION'!$A$1:$KZ$3000,$C82,11+3*MIN(AW$3,$D$2-1)))))</f>
        <v>11.8</v>
      </c>
      <c r="AX82" s="132" t="n">
        <f aca="false">IF(OR($C82="",$B$2="",$D$2=0),0,IF(AX$3&lt;0,0,N(INDEX('CURVA PREVISION'!$A$1:$KZ$3000,$C82,11+3*MIN(AX$3,$D$2-1)))))</f>
        <v>11.8</v>
      </c>
      <c r="AY82" s="132" t="n">
        <f aca="false">IF(OR($C82="",$B$2="",$D$2=0),0,IF(AY$3&lt;0,0,N(INDEX('CURVA PREVISION'!$A$1:$KZ$3000,$C82,11+3*MIN(AY$3,$D$2-1)))))</f>
        <v>11.8</v>
      </c>
      <c r="AZ82" s="132" t="n">
        <f aca="false">IF(OR($C82="",$B$2="",$D$2=0),0,IF(AZ$3&lt;0,0,N(INDEX('CURVA PREVISION'!$A$1:$KZ$3000,$C82,11+3*MIN(AZ$3,$D$2-1)))))</f>
        <v>11.8</v>
      </c>
      <c r="BA82" s="132" t="n">
        <f aca="false">IF(OR($C82="",$B$2="",$D$2=0),0,IF(BA$3&lt;0,0,N(INDEX('CURVA PREVISION'!$A$1:$KZ$3000,$C82,11+3*MIN(BA$3,$D$2-1)))))</f>
        <v>11.8</v>
      </c>
      <c r="BB82" s="132" t="n">
        <f aca="false">IF(OR($C82="",$B$2="",$D$2=0),0,IF(BB$3&lt;0,0,N(INDEX('CURVA PREVISION'!$A$1:$KZ$3000,$C82,11+3*MIN(BB$3,$D$2-1)))))</f>
        <v>11.8</v>
      </c>
      <c r="BC82" s="132" t="n">
        <f aca="false">IF(OR($C82="",$B$2="",$D$2=0),0,IF(BC$3&lt;0,0,N(INDEX('CURVA PREVISION'!$A$1:$KZ$3000,$C82,11+3*MIN(BC$3,$D$2-1)))))</f>
        <v>11.8</v>
      </c>
      <c r="BD82" s="132" t="n">
        <f aca="false">IF(OR($C82="",$B$2="",$D$2=0),0,IF(BD$3&lt;0,0,N(INDEX('CURVA PREVISION'!$A$1:$KZ$3000,$C82,11+3*MIN(BD$3,$D$2-1)))))</f>
        <v>11.8</v>
      </c>
      <c r="BE82" s="132" t="n">
        <f aca="false">IF(OR($C82="",$B$2="",$D$2=0),0,IF(BE$3&lt;0,0,N(INDEX('CURVA PREVISION'!$A$1:$KZ$3000,$C82,11+3*MIN(BE$3,$D$2-1)))))</f>
        <v>11.8</v>
      </c>
      <c r="BF82" s="132" t="n">
        <f aca="false">IF(OR($C82="",$B$2="",$D$2=0),0,IF(BF$3&lt;0,0,N(INDEX('CURVA PREVISION'!$A$1:$KZ$3000,$C82,11+3*MIN(BF$3,$D$2-1)))))</f>
        <v>11.8</v>
      </c>
      <c r="BG82" s="132" t="n">
        <f aca="false">IF(OR($C82="",$B$2="",$D$2=0),0,IF(BG$3&lt;0,0,N(INDEX('CURVA PREVISION'!$A$1:$KZ$3000,$C82,11+3*MIN(BG$3,$D$2-1)))))</f>
        <v>11.8</v>
      </c>
      <c r="BH82" s="132" t="n">
        <f aca="false">IF(OR($C82="",$B$2="",$D$2=0),0,IF(BH$3&lt;0,0,N(INDEX('CURVA PREVISION'!$A$1:$KZ$3000,$C82,11+3*MIN(BH$3,$D$2-1)))))</f>
        <v>11.8</v>
      </c>
      <c r="BI82" s="132" t="n">
        <f aca="false">IF(OR($C82="",$B$2="",$D$2=0),0,IF(BI$3&lt;0,0,N(INDEX('CURVA PREVISION'!$A$1:$KZ$3000,$C82,11+3*MIN(BI$3,$D$2-1)))))</f>
        <v>11.8</v>
      </c>
      <c r="BJ82" s="132" t="n">
        <f aca="false">IF(OR($C82="",$B$2="",$D$2=0),0,IF(BJ$3&lt;0,0,N(INDEX('CURVA PREVISION'!$A$1:$KZ$3000,$C82,11+3*MIN(BJ$3,$D$2-1)))))</f>
        <v>11.8</v>
      </c>
      <c r="BK82" s="132" t="n">
        <f aca="false">IF(OR($C82="",$B$2="",$D$2=0),0,IF(BK$3&lt;0,0,N(INDEX('CURVA PREVISION'!$A$1:$KZ$3000,$C82,11+3*MIN(BK$3,$D$2-1)))))</f>
        <v>11.8</v>
      </c>
      <c r="BL82" s="132" t="n">
        <f aca="false">IF(OR($C82="",$B$2="",$D$2=0),0,IF(BL$3&lt;0,0,N(INDEX('CURVA PREVISION'!$A$1:$KZ$3000,$C82,11+3*MIN(BL$3,$D$2-1)))))</f>
        <v>11.8</v>
      </c>
      <c r="BM82" s="132" t="n">
        <f aca="false">IF(OR($C82="",$B$2="",$D$2=0),0,IF(BM$3&lt;0,0,N(INDEX('CURVA PREVISION'!$A$1:$KZ$3000,$C82,11+3*MIN(BM$3,$D$2-1)))))</f>
        <v>11.8</v>
      </c>
      <c r="BN82" s="132" t="n">
        <f aca="false">IF(OR($C82="",$B$2="",$D$2=0),0,IF(BN$3&lt;0,0,N(INDEX('CURVA PREVISION'!$A$1:$KZ$3000,$C82,11+3*MIN(BN$3,$D$2-1)))))</f>
        <v>11.8</v>
      </c>
      <c r="BO82" s="132" t="n">
        <f aca="false">IF(OR($C82="",$B$2="",$D$2=0),0,IF(BO$3&lt;0,0,N(INDEX('CURVA PREVISION'!$A$1:$KZ$3000,$C82,11+3*MIN(BO$3,$D$2-1)))))</f>
        <v>11.8</v>
      </c>
      <c r="BP82" s="132" t="n">
        <f aca="false">IF(OR($C82="",$B$2="",$D$2=0),0,IF(BP$3&lt;0,0,N(INDEX('CURVA PREVISION'!$A$1:$KZ$3000,$C82,11+3*MIN(BP$3,$D$2-1)))))</f>
        <v>11.8</v>
      </c>
      <c r="BQ82" s="132" t="n">
        <f aca="false">IF(OR($C82="",$B$2="",$D$2=0),0,IF(BQ$3&lt;0,0,N(INDEX('CURVA PREVISION'!$A$1:$KZ$3000,$C82,11+3*MIN(BQ$3,$D$2-1)))))</f>
        <v>11.8</v>
      </c>
      <c r="BR82" s="132" t="n">
        <f aca="false">IF(OR($C82="",$B$2="",$D$2=0),0,IF(BR$3&lt;0,0,N(INDEX('CURVA PREVISION'!$A$1:$KZ$3000,$C82,11+3*MIN(BR$3,$D$2-1)))))</f>
        <v>11.8</v>
      </c>
      <c r="BS82" s="132" t="n">
        <f aca="false">IF(OR($C82="",$B$2="",$D$2=0),0,IF(BS$3&lt;0,0,N(INDEX('CURVA PREVISION'!$A$1:$KZ$3000,$C82,11+3*MIN(BS$3,$D$2-1)))))</f>
        <v>11.8</v>
      </c>
      <c r="BT82" s="132" t="n">
        <f aca="false">IF(OR($C82="",$B$2="",$D$2=0),0,IF(BT$3&lt;0,0,N(INDEX('CURVA PREVISION'!$A$1:$KZ$3000,$C82,11+3*MIN(BT$3,$D$2-1)))))</f>
        <v>11.8</v>
      </c>
      <c r="BU82" s="132" t="n">
        <f aca="false">IF(OR($C82="",$B$2="",$D$2=0),0,IF(BU$3&lt;0,0,N(INDEX('CURVA PREVISION'!$A$1:$KZ$3000,$C82,11+3*MIN(BU$3,$D$2-1)))))</f>
        <v>11.8</v>
      </c>
      <c r="BV82" s="132" t="n">
        <f aca="false">IF(OR($C82="",$B$2="",$D$2=0),0,IF(BV$3&lt;0,0,N(INDEX('CURVA PREVISION'!$A$1:$KZ$3000,$C82,11+3*MIN(BV$3,$D$2-1)))))</f>
        <v>11.8</v>
      </c>
      <c r="BW82" s="132" t="n">
        <f aca="false">IF(OR($C82="",$B$2="",$D$2=0),0,IF(BW$3&lt;0,0,N(INDEX('CURVA PREVISION'!$A$1:$KZ$3000,$C82,11+3*MIN(BW$3,$D$2-1)))))</f>
        <v>11.8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1046</v>
      </c>
      <c r="D83" s="132" t="n">
        <f aca="false">IF(OR($C83="",$B$2="",$D$2=0),0,IF(D$3&lt;0,0,N(INDEX('CURVA PREVISION'!$A$1:$KZ$3000,$C83,11+3*MIN(D$3,$D$2-1)))))</f>
        <v>0</v>
      </c>
      <c r="E83" s="132" t="n">
        <f aca="false">IF(OR($C83="",$B$2="",$D$2=0),0,IF(E$3&lt;0,0,N(INDEX('CURVA PREVISION'!$A$1:$KZ$3000,$C83,11+3*MIN(E$3,$D$2-1)))))</f>
        <v>0</v>
      </c>
      <c r="F83" s="132" t="n">
        <f aca="false">IF(OR($C83="",$B$2="",$D$2=0),0,IF(F$3&lt;0,0,N(INDEX('CURVA PREVISION'!$A$1:$KZ$3000,$C83,11+3*MIN(F$3,$D$2-1)))))</f>
        <v>0</v>
      </c>
      <c r="G83" s="132" t="n">
        <f aca="false">IF(OR($C83="",$B$2="",$D$2=0),0,IF(G$3&lt;0,0,N(INDEX('CURVA PREVISION'!$A$1:$KZ$3000,$C83,11+3*MIN(G$3,$D$2-1)))))</f>
        <v>0</v>
      </c>
      <c r="H83" s="132" t="n">
        <f aca="false">IF(OR($C83="",$B$2="",$D$2=0),0,IF(H$3&lt;0,0,N(INDEX('CURVA PREVISION'!$A$1:$KZ$3000,$C83,11+3*MIN(H$3,$D$2-1)))))</f>
        <v>0</v>
      </c>
      <c r="I83" s="132" t="n">
        <f aca="false">IF(OR($C83="",$B$2="",$D$2=0),0,IF(I$3&lt;0,0,N(INDEX('CURVA PREVISION'!$A$1:$KZ$3000,$C83,11+3*MIN(I$3,$D$2-1)))))</f>
        <v>0</v>
      </c>
      <c r="J83" s="132" t="n">
        <f aca="false">IF(OR($C83="",$B$2="",$D$2=0),0,IF(J$3&lt;0,0,N(INDEX('CURVA PREVISION'!$A$1:$KZ$3000,$C83,11+3*MIN(J$3,$D$2-1)))))</f>
        <v>0</v>
      </c>
      <c r="K83" s="132" t="n">
        <f aca="false">IF(OR($C83="",$B$2="",$D$2=0),0,IF(K$3&lt;0,0,N(INDEX('CURVA PREVISION'!$A$1:$KZ$3000,$C83,11+3*MIN(K$3,$D$2-1)))))</f>
        <v>0</v>
      </c>
      <c r="L83" s="132" t="n">
        <f aca="false">IF(OR($C83="",$B$2="",$D$2=0),0,IF(L$3&lt;0,0,N(INDEX('CURVA PREVISION'!$A$1:$KZ$3000,$C83,11+3*MIN(L$3,$D$2-1)))))</f>
        <v>0</v>
      </c>
      <c r="M83" s="132" t="n">
        <f aca="false">IF(OR($C83="",$B$2="",$D$2=0),0,IF(M$3&lt;0,0,N(INDEX('CURVA PREVISION'!$A$1:$KZ$3000,$C83,11+3*MIN(M$3,$D$2-1)))))</f>
        <v>0</v>
      </c>
      <c r="N83" s="132" t="n">
        <f aca="false">IF(OR($C83="",$B$2="",$D$2=0),0,IF(N$3&lt;0,0,N(INDEX('CURVA PREVISION'!$A$1:$KZ$3000,$C83,11+3*MIN(N$3,$D$2-1)))))</f>
        <v>0</v>
      </c>
      <c r="O83" s="132" t="n">
        <f aca="false">IF(OR($C83="",$B$2="",$D$2=0),0,IF(O$3&lt;0,0,N(INDEX('CURVA PREVISION'!$A$1:$KZ$3000,$C83,11+3*MIN(O$3,$D$2-1)))))</f>
        <v>0</v>
      </c>
      <c r="P83" s="132" t="n">
        <f aca="false">IF(OR($C83="",$B$2="",$D$2=0),0,IF(P$3&lt;0,0,N(INDEX('CURVA PREVISION'!$A$1:$KZ$3000,$C83,11+3*MIN(P$3,$D$2-1)))))</f>
        <v>0</v>
      </c>
      <c r="Q83" s="132" t="n">
        <f aca="false">IF(OR($C83="",$B$2="",$D$2=0),0,IF(Q$3&lt;0,0,N(INDEX('CURVA PREVISION'!$A$1:$KZ$3000,$C83,11+3*MIN(Q$3,$D$2-1)))))</f>
        <v>0</v>
      </c>
      <c r="R83" s="132" t="n">
        <f aca="false">IF(OR($C83="",$B$2="",$D$2=0),0,IF(R$3&lt;0,0,N(INDEX('CURVA PREVISION'!$A$1:$KZ$3000,$C83,11+3*MIN(R$3,$D$2-1)))))</f>
        <v>0</v>
      </c>
      <c r="S83" s="132" t="n">
        <f aca="false">IF(OR($C83="",$B$2="",$D$2=0),0,IF(S$3&lt;0,0,N(INDEX('CURVA PREVISION'!$A$1:$KZ$3000,$C83,11+3*MIN(S$3,$D$2-1)))))</f>
        <v>0</v>
      </c>
      <c r="T83" s="132" t="n">
        <f aca="false">IF(OR($C83="",$B$2="",$D$2=0),0,IF(T$3&lt;0,0,N(INDEX('CURVA PREVISION'!$A$1:$KZ$3000,$C83,11+3*MIN(T$3,$D$2-1)))))</f>
        <v>0</v>
      </c>
      <c r="U83" s="132" t="n">
        <f aca="false">IF(OR($C83="",$B$2="",$D$2=0),0,IF(U$3&lt;0,0,N(INDEX('CURVA PREVISION'!$A$1:$KZ$3000,$C83,11+3*MIN(U$3,$D$2-1)))))</f>
        <v>0</v>
      </c>
      <c r="V83" s="132" t="n">
        <f aca="false">IF(OR($C83="",$B$2="",$D$2=0),0,IF(V$3&lt;0,0,N(INDEX('CURVA PREVISION'!$A$1:$KZ$3000,$C83,11+3*MIN(V$3,$D$2-1)))))</f>
        <v>0</v>
      </c>
      <c r="W83" s="132" t="n">
        <f aca="false">IF(OR($C83="",$B$2="",$D$2=0),0,IF(W$3&lt;0,0,N(INDEX('CURVA PREVISION'!$A$1:$KZ$3000,$C83,11+3*MIN(W$3,$D$2-1)))))</f>
        <v>0</v>
      </c>
      <c r="X83" s="132" t="n">
        <f aca="false">IF(OR($C83="",$B$2="",$D$2=0),0,IF(X$3&lt;0,0,N(INDEX('CURVA PREVISION'!$A$1:$KZ$3000,$C83,11+3*MIN(X$3,$D$2-1)))))</f>
        <v>0</v>
      </c>
      <c r="Y83" s="132" t="n">
        <f aca="false">IF(OR($C83="",$B$2="",$D$2=0),0,IF(Y$3&lt;0,0,N(INDEX('CURVA PREVISION'!$A$1:$KZ$3000,$C83,11+3*MIN(Y$3,$D$2-1)))))</f>
        <v>0</v>
      </c>
      <c r="Z83" s="132" t="n">
        <f aca="false">IF(OR($C83="",$B$2="",$D$2=0),0,IF(Z$3&lt;0,0,N(INDEX('CURVA PREVISION'!$A$1:$KZ$3000,$C83,11+3*MIN(Z$3,$D$2-1)))))</f>
        <v>0</v>
      </c>
      <c r="AA83" s="132" t="n">
        <f aca="false">IF(OR($C83="",$B$2="",$D$2=0),0,IF(AA$3&lt;0,0,N(INDEX('CURVA PREVISION'!$A$1:$KZ$3000,$C83,11+3*MIN(AA$3,$D$2-1)))))</f>
        <v>0</v>
      </c>
      <c r="AB83" s="132" t="n">
        <f aca="false">IF(OR($C83="",$B$2="",$D$2=0),0,IF(AB$3&lt;0,0,N(INDEX('CURVA PREVISION'!$A$1:$KZ$3000,$C83,11+3*MIN(AB$3,$D$2-1)))))</f>
        <v>0</v>
      </c>
      <c r="AC83" s="132" t="n">
        <f aca="false">IF(OR($C83="",$B$2="",$D$2=0),0,IF(AC$3&lt;0,0,N(INDEX('CURVA PREVISION'!$A$1:$KZ$3000,$C83,11+3*MIN(AC$3,$D$2-1)))))</f>
        <v>0</v>
      </c>
      <c r="AD83" s="132" t="n">
        <f aca="false">IF(OR($C83="",$B$2="",$D$2=0),0,IF(AD$3&lt;0,0,N(INDEX('CURVA PREVISION'!$A$1:$KZ$3000,$C83,11+3*MIN(AD$3,$D$2-1)))))</f>
        <v>0</v>
      </c>
      <c r="AE83" s="132" t="n">
        <f aca="false">IF(OR($C83="",$B$2="",$D$2=0),0,IF(AE$3&lt;0,0,N(INDEX('CURVA PREVISION'!$A$1:$KZ$3000,$C83,11+3*MIN(AE$3,$D$2-1)))))</f>
        <v>0</v>
      </c>
      <c r="AF83" s="132" t="n">
        <f aca="false">IF(OR($C83="",$B$2="",$D$2=0),0,IF(AF$3&lt;0,0,N(INDEX('CURVA PREVISION'!$A$1:$KZ$3000,$C83,11+3*MIN(AF$3,$D$2-1)))))</f>
        <v>0</v>
      </c>
      <c r="AG83" s="132" t="n">
        <f aca="false">IF(OR($C83="",$B$2="",$D$2=0),0,IF(AG$3&lt;0,0,N(INDEX('CURVA PREVISION'!$A$1:$KZ$3000,$C83,11+3*MIN(AG$3,$D$2-1)))))</f>
        <v>0</v>
      </c>
      <c r="AH83" s="132" t="n">
        <f aca="false">IF(OR($C83="",$B$2="",$D$2=0),0,IF(AH$3&lt;0,0,N(INDEX('CURVA PREVISION'!$A$1:$KZ$3000,$C83,11+3*MIN(AH$3,$D$2-1)))))</f>
        <v>0</v>
      </c>
      <c r="AI83" s="132" t="n">
        <f aca="false">IF(OR($C83="",$B$2="",$D$2=0),0,IF(AI$3&lt;0,0,N(INDEX('CURVA PREVISION'!$A$1:$KZ$3000,$C83,11+3*MIN(AI$3,$D$2-1)))))</f>
        <v>0</v>
      </c>
      <c r="AJ83" s="132" t="n">
        <f aca="false">IF(OR($C83="",$B$2="",$D$2=0),0,IF(AJ$3&lt;0,0,N(INDEX('CURVA PREVISION'!$A$1:$KZ$3000,$C83,11+3*MIN(AJ$3,$D$2-1)))))</f>
        <v>0</v>
      </c>
      <c r="AK83" s="132" t="n">
        <f aca="false">IF(OR($C83="",$B$2="",$D$2=0),0,IF(AK$3&lt;0,0,N(INDEX('CURVA PREVISION'!$A$1:$KZ$3000,$C83,11+3*MIN(AK$3,$D$2-1)))))</f>
        <v>0</v>
      </c>
      <c r="AL83" s="132" t="n">
        <f aca="false">IF(OR($C83="",$B$2="",$D$2=0),0,IF(AL$3&lt;0,0,N(INDEX('CURVA PREVISION'!$A$1:$KZ$3000,$C83,11+3*MIN(AL$3,$D$2-1)))))</f>
        <v>0</v>
      </c>
      <c r="AM83" s="132" t="n">
        <f aca="false">IF(OR($C83="",$B$2="",$D$2=0),0,IF(AM$3&lt;0,0,N(INDEX('CURVA PREVISION'!$A$1:$KZ$3000,$C83,11+3*MIN(AM$3,$D$2-1)))))</f>
        <v>0</v>
      </c>
      <c r="AN83" s="132" t="n">
        <f aca="false">IF(OR($C83="",$B$2="",$D$2=0),0,IF(AN$3&lt;0,0,N(INDEX('CURVA PREVISION'!$A$1:$KZ$3000,$C83,11+3*MIN(AN$3,$D$2-1)))))</f>
        <v>0</v>
      </c>
      <c r="AO83" s="132" t="n">
        <f aca="false">IF(OR($C83="",$B$2="",$D$2=0),0,IF(AO$3&lt;0,0,N(INDEX('CURVA PREVISION'!$A$1:$KZ$3000,$C83,11+3*MIN(AO$3,$D$2-1)))))</f>
        <v>0</v>
      </c>
      <c r="AP83" s="132" t="n">
        <f aca="false">IF(OR($C83="",$B$2="",$D$2=0),0,IF(AP$3&lt;0,0,N(INDEX('CURVA PREVISION'!$A$1:$KZ$3000,$C83,11+3*MIN(AP$3,$D$2-1)))))</f>
        <v>0</v>
      </c>
      <c r="AQ83" s="132" t="n">
        <f aca="false">IF(OR($C83="",$B$2="",$D$2=0),0,IF(AQ$3&lt;0,0,N(INDEX('CURVA PREVISION'!$A$1:$KZ$3000,$C83,11+3*MIN(AQ$3,$D$2-1)))))</f>
        <v>0</v>
      </c>
      <c r="AR83" s="132" t="n">
        <f aca="false">IF(OR($C83="",$B$2="",$D$2=0),0,IF(AR$3&lt;0,0,N(INDEX('CURVA PREVISION'!$A$1:$KZ$3000,$C83,11+3*MIN(AR$3,$D$2-1)))))</f>
        <v>0</v>
      </c>
      <c r="AS83" s="132" t="n">
        <f aca="false">IF(OR($C83="",$B$2="",$D$2=0),0,IF(AS$3&lt;0,0,N(INDEX('CURVA PREVISION'!$A$1:$KZ$3000,$C83,11+3*MIN(AS$3,$D$2-1)))))</f>
        <v>0</v>
      </c>
      <c r="AT83" s="132" t="n">
        <f aca="false">IF(OR($C83="",$B$2="",$D$2=0),0,IF(AT$3&lt;0,0,N(INDEX('CURVA PREVISION'!$A$1:$KZ$3000,$C83,11+3*MIN(AT$3,$D$2-1)))))</f>
        <v>0</v>
      </c>
      <c r="AU83" s="132" t="n">
        <f aca="false">IF(OR($C83="",$B$2="",$D$2=0),0,IF(AU$3&lt;0,0,N(INDEX('CURVA PREVISION'!$A$1:$KZ$3000,$C83,11+3*MIN(AU$3,$D$2-1)))))</f>
        <v>0</v>
      </c>
      <c r="AV83" s="132" t="n">
        <f aca="false">IF(OR($C83="",$B$2="",$D$2=0),0,IF(AV$3&lt;0,0,N(INDEX('CURVA PREVISION'!$A$1:$KZ$3000,$C83,11+3*MIN(AV$3,$D$2-1)))))</f>
        <v>0</v>
      </c>
      <c r="AW83" s="132" t="n">
        <f aca="false">IF(OR($C83="",$B$2="",$D$2=0),0,IF(AW$3&lt;0,0,N(INDEX('CURVA PREVISION'!$A$1:$KZ$3000,$C83,11+3*MIN(AW$3,$D$2-1)))))</f>
        <v>0</v>
      </c>
      <c r="AX83" s="132" t="n">
        <f aca="false">IF(OR($C83="",$B$2="",$D$2=0),0,IF(AX$3&lt;0,0,N(INDEX('CURVA PREVISION'!$A$1:$KZ$3000,$C83,11+3*MIN(AX$3,$D$2-1)))))</f>
        <v>0</v>
      </c>
      <c r="AY83" s="132" t="n">
        <f aca="false">IF(OR($C83="",$B$2="",$D$2=0),0,IF(AY$3&lt;0,0,N(INDEX('CURVA PREVISION'!$A$1:$KZ$3000,$C83,11+3*MIN(AY$3,$D$2-1)))))</f>
        <v>0</v>
      </c>
      <c r="AZ83" s="132" t="n">
        <f aca="false">IF(OR($C83="",$B$2="",$D$2=0),0,IF(AZ$3&lt;0,0,N(INDEX('CURVA PREVISION'!$A$1:$KZ$3000,$C83,11+3*MIN(AZ$3,$D$2-1)))))</f>
        <v>0</v>
      </c>
      <c r="BA83" s="132" t="n">
        <f aca="false">IF(OR($C83="",$B$2="",$D$2=0),0,IF(BA$3&lt;0,0,N(INDEX('CURVA PREVISION'!$A$1:$KZ$3000,$C83,11+3*MIN(BA$3,$D$2-1)))))</f>
        <v>0</v>
      </c>
      <c r="BB83" s="132" t="n">
        <f aca="false">IF(OR($C83="",$B$2="",$D$2=0),0,IF(BB$3&lt;0,0,N(INDEX('CURVA PREVISION'!$A$1:$KZ$3000,$C83,11+3*MIN(BB$3,$D$2-1)))))</f>
        <v>0</v>
      </c>
      <c r="BC83" s="132" t="n">
        <f aca="false">IF(OR($C83="",$B$2="",$D$2=0),0,IF(BC$3&lt;0,0,N(INDEX('CURVA PREVISION'!$A$1:$KZ$3000,$C83,11+3*MIN(BC$3,$D$2-1)))))</f>
        <v>0</v>
      </c>
      <c r="BD83" s="132" t="n">
        <f aca="false">IF(OR($C83="",$B$2="",$D$2=0),0,IF(BD$3&lt;0,0,N(INDEX('CURVA PREVISION'!$A$1:$KZ$3000,$C83,11+3*MIN(BD$3,$D$2-1)))))</f>
        <v>0</v>
      </c>
      <c r="BE83" s="132" t="n">
        <f aca="false">IF(OR($C83="",$B$2="",$D$2=0),0,IF(BE$3&lt;0,0,N(INDEX('CURVA PREVISION'!$A$1:$KZ$3000,$C83,11+3*MIN(BE$3,$D$2-1)))))</f>
        <v>0</v>
      </c>
      <c r="BF83" s="132" t="n">
        <f aca="false">IF(OR($C83="",$B$2="",$D$2=0),0,IF(BF$3&lt;0,0,N(INDEX('CURVA PREVISION'!$A$1:$KZ$3000,$C83,11+3*MIN(BF$3,$D$2-1)))))</f>
        <v>0</v>
      </c>
      <c r="BG83" s="132" t="n">
        <f aca="false">IF(OR($C83="",$B$2="",$D$2=0),0,IF(BG$3&lt;0,0,N(INDEX('CURVA PREVISION'!$A$1:$KZ$3000,$C83,11+3*MIN(BG$3,$D$2-1)))))</f>
        <v>0</v>
      </c>
      <c r="BH83" s="132" t="n">
        <f aca="false">IF(OR($C83="",$B$2="",$D$2=0),0,IF(BH$3&lt;0,0,N(INDEX('CURVA PREVISION'!$A$1:$KZ$3000,$C83,11+3*MIN(BH$3,$D$2-1)))))</f>
        <v>0</v>
      </c>
      <c r="BI83" s="132" t="n">
        <f aca="false">IF(OR($C83="",$B$2="",$D$2=0),0,IF(BI$3&lt;0,0,N(INDEX('CURVA PREVISION'!$A$1:$KZ$3000,$C83,11+3*MIN(BI$3,$D$2-1)))))</f>
        <v>0</v>
      </c>
      <c r="BJ83" s="132" t="n">
        <f aca="false">IF(OR($C83="",$B$2="",$D$2=0),0,IF(BJ$3&lt;0,0,N(INDEX('CURVA PREVISION'!$A$1:$KZ$3000,$C83,11+3*MIN(BJ$3,$D$2-1)))))</f>
        <v>0</v>
      </c>
      <c r="BK83" s="132" t="n">
        <f aca="false">IF(OR($C83="",$B$2="",$D$2=0),0,IF(BK$3&lt;0,0,N(INDEX('CURVA PREVISION'!$A$1:$KZ$3000,$C83,11+3*MIN(BK$3,$D$2-1)))))</f>
        <v>0</v>
      </c>
      <c r="BL83" s="132" t="n">
        <f aca="false">IF(OR($C83="",$B$2="",$D$2=0),0,IF(BL$3&lt;0,0,N(INDEX('CURVA PREVISION'!$A$1:$KZ$3000,$C83,11+3*MIN(BL$3,$D$2-1)))))</f>
        <v>0</v>
      </c>
      <c r="BM83" s="132" t="n">
        <f aca="false">IF(OR($C83="",$B$2="",$D$2=0),0,IF(BM$3&lt;0,0,N(INDEX('CURVA PREVISION'!$A$1:$KZ$3000,$C83,11+3*MIN(BM$3,$D$2-1)))))</f>
        <v>0</v>
      </c>
      <c r="BN83" s="132" t="n">
        <f aca="false">IF(OR($C83="",$B$2="",$D$2=0),0,IF(BN$3&lt;0,0,N(INDEX('CURVA PREVISION'!$A$1:$KZ$3000,$C83,11+3*MIN(BN$3,$D$2-1)))))</f>
        <v>0</v>
      </c>
      <c r="BO83" s="132" t="n">
        <f aca="false">IF(OR($C83="",$B$2="",$D$2=0),0,IF(BO$3&lt;0,0,N(INDEX('CURVA PREVISION'!$A$1:$KZ$3000,$C83,11+3*MIN(BO$3,$D$2-1)))))</f>
        <v>0</v>
      </c>
      <c r="BP83" s="132" t="n">
        <f aca="false">IF(OR($C83="",$B$2="",$D$2=0),0,IF(BP$3&lt;0,0,N(INDEX('CURVA PREVISION'!$A$1:$KZ$3000,$C83,11+3*MIN(BP$3,$D$2-1)))))</f>
        <v>0</v>
      </c>
      <c r="BQ83" s="132" t="n">
        <f aca="false">IF(OR($C83="",$B$2="",$D$2=0),0,IF(BQ$3&lt;0,0,N(INDEX('CURVA PREVISION'!$A$1:$KZ$3000,$C83,11+3*MIN(BQ$3,$D$2-1)))))</f>
        <v>0</v>
      </c>
      <c r="BR83" s="132" t="n">
        <f aca="false">IF(OR($C83="",$B$2="",$D$2=0),0,IF(BR$3&lt;0,0,N(INDEX('CURVA PREVISION'!$A$1:$KZ$3000,$C83,11+3*MIN(BR$3,$D$2-1)))))</f>
        <v>0</v>
      </c>
      <c r="BS83" s="132" t="n">
        <f aca="false">IF(OR($C83="",$B$2="",$D$2=0),0,IF(BS$3&lt;0,0,N(INDEX('CURVA PREVISION'!$A$1:$KZ$3000,$C83,11+3*MIN(BS$3,$D$2-1)))))</f>
        <v>0</v>
      </c>
      <c r="BT83" s="132" t="n">
        <f aca="false">IF(OR($C83="",$B$2="",$D$2=0),0,IF(BT$3&lt;0,0,N(INDEX('CURVA PREVISION'!$A$1:$KZ$3000,$C83,11+3*MIN(BT$3,$D$2-1)))))</f>
        <v>0</v>
      </c>
      <c r="BU83" s="132" t="n">
        <f aca="false">IF(OR($C83="",$B$2="",$D$2=0),0,IF(BU$3&lt;0,0,N(INDEX('CURVA PREVISION'!$A$1:$KZ$3000,$C83,11+3*MIN(BU$3,$D$2-1)))))</f>
        <v>0</v>
      </c>
      <c r="BV83" s="132" t="n">
        <f aca="false">IF(OR($C83="",$B$2="",$D$2=0),0,IF(BV$3&lt;0,0,N(INDEX('CURVA PREVISION'!$A$1:$KZ$3000,$C83,11+3*MIN(BV$3,$D$2-1)))))</f>
        <v>0</v>
      </c>
      <c r="BW83" s="132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2" t="n">
        <f aca="false">IF(OR($C84="",$B$2="",$D$2=0),0,IF(D$3&lt;0,0,N(INDEX('CURVA PREVISION'!$A$1:$KZ$3000,$C84,11+3*MIN(D$3,$D$2-1)))))</f>
        <v>0</v>
      </c>
      <c r="E84" s="132" t="n">
        <f aca="false">IF(OR($C84="",$B$2="",$D$2=0),0,IF(E$3&lt;0,0,N(INDEX('CURVA PREVISION'!$A$1:$KZ$3000,$C84,11+3*MIN(E$3,$D$2-1)))))</f>
        <v>0</v>
      </c>
      <c r="F84" s="132" t="n">
        <f aca="false">IF(OR($C84="",$B$2="",$D$2=0),0,IF(F$3&lt;0,0,N(INDEX('CURVA PREVISION'!$A$1:$KZ$3000,$C84,11+3*MIN(F$3,$D$2-1)))))</f>
        <v>0</v>
      </c>
      <c r="G84" s="132" t="n">
        <f aca="false">IF(OR($C84="",$B$2="",$D$2=0),0,IF(G$3&lt;0,0,N(INDEX('CURVA PREVISION'!$A$1:$KZ$3000,$C84,11+3*MIN(G$3,$D$2-1)))))</f>
        <v>0</v>
      </c>
      <c r="H84" s="132" t="n">
        <f aca="false">IF(OR($C84="",$B$2="",$D$2=0),0,IF(H$3&lt;0,0,N(INDEX('CURVA PREVISION'!$A$1:$KZ$3000,$C84,11+3*MIN(H$3,$D$2-1)))))</f>
        <v>0</v>
      </c>
      <c r="I84" s="132" t="n">
        <f aca="false">IF(OR($C84="",$B$2="",$D$2=0),0,IF(I$3&lt;0,0,N(INDEX('CURVA PREVISION'!$A$1:$KZ$3000,$C84,11+3*MIN(I$3,$D$2-1)))))</f>
        <v>0</v>
      </c>
      <c r="J84" s="132" t="n">
        <f aca="false">IF(OR($C84="",$B$2="",$D$2=0),0,IF(J$3&lt;0,0,N(INDEX('CURVA PREVISION'!$A$1:$KZ$3000,$C84,11+3*MIN(J$3,$D$2-1)))))</f>
        <v>0</v>
      </c>
      <c r="K84" s="132" t="n">
        <f aca="false">IF(OR($C84="",$B$2="",$D$2=0),0,IF(K$3&lt;0,0,N(INDEX('CURVA PREVISION'!$A$1:$KZ$3000,$C84,11+3*MIN(K$3,$D$2-1)))))</f>
        <v>0</v>
      </c>
      <c r="L84" s="132" t="n">
        <f aca="false">IF(OR($C84="",$B$2="",$D$2=0),0,IF(L$3&lt;0,0,N(INDEX('CURVA PREVISION'!$A$1:$KZ$3000,$C84,11+3*MIN(L$3,$D$2-1)))))</f>
        <v>0</v>
      </c>
      <c r="M84" s="132" t="n">
        <f aca="false">IF(OR($C84="",$B$2="",$D$2=0),0,IF(M$3&lt;0,0,N(INDEX('CURVA PREVISION'!$A$1:$KZ$3000,$C84,11+3*MIN(M$3,$D$2-1)))))</f>
        <v>0</v>
      </c>
      <c r="N84" s="132" t="n">
        <f aca="false">IF(OR($C84="",$B$2="",$D$2=0),0,IF(N$3&lt;0,0,N(INDEX('CURVA PREVISION'!$A$1:$KZ$3000,$C84,11+3*MIN(N$3,$D$2-1)))))</f>
        <v>0</v>
      </c>
      <c r="O84" s="132" t="n">
        <f aca="false">IF(OR($C84="",$B$2="",$D$2=0),0,IF(O$3&lt;0,0,N(INDEX('CURVA PREVISION'!$A$1:$KZ$3000,$C84,11+3*MIN(O$3,$D$2-1)))))</f>
        <v>0</v>
      </c>
      <c r="P84" s="132" t="n">
        <f aca="false">IF(OR($C84="",$B$2="",$D$2=0),0,IF(P$3&lt;0,0,N(INDEX('CURVA PREVISION'!$A$1:$KZ$3000,$C84,11+3*MIN(P$3,$D$2-1)))))</f>
        <v>0</v>
      </c>
      <c r="Q84" s="132" t="n">
        <f aca="false">IF(OR($C84="",$B$2="",$D$2=0),0,IF(Q$3&lt;0,0,N(INDEX('CURVA PREVISION'!$A$1:$KZ$3000,$C84,11+3*MIN(Q$3,$D$2-1)))))</f>
        <v>0</v>
      </c>
      <c r="R84" s="132" t="n">
        <f aca="false">IF(OR($C84="",$B$2="",$D$2=0),0,IF(R$3&lt;0,0,N(INDEX('CURVA PREVISION'!$A$1:$KZ$3000,$C84,11+3*MIN(R$3,$D$2-1)))))</f>
        <v>0</v>
      </c>
      <c r="S84" s="132" t="n">
        <f aca="false">IF(OR($C84="",$B$2="",$D$2=0),0,IF(S$3&lt;0,0,N(INDEX('CURVA PREVISION'!$A$1:$KZ$3000,$C84,11+3*MIN(S$3,$D$2-1)))))</f>
        <v>0</v>
      </c>
      <c r="T84" s="132" t="n">
        <f aca="false">IF(OR($C84="",$B$2="",$D$2=0),0,IF(T$3&lt;0,0,N(INDEX('CURVA PREVISION'!$A$1:$KZ$3000,$C84,11+3*MIN(T$3,$D$2-1)))))</f>
        <v>0</v>
      </c>
      <c r="U84" s="132" t="n">
        <f aca="false">IF(OR($C84="",$B$2="",$D$2=0),0,IF(U$3&lt;0,0,N(INDEX('CURVA PREVISION'!$A$1:$KZ$3000,$C84,11+3*MIN(U$3,$D$2-1)))))</f>
        <v>0</v>
      </c>
      <c r="V84" s="132" t="n">
        <f aca="false">IF(OR($C84="",$B$2="",$D$2=0),0,IF(V$3&lt;0,0,N(INDEX('CURVA PREVISION'!$A$1:$KZ$3000,$C84,11+3*MIN(V$3,$D$2-1)))))</f>
        <v>0</v>
      </c>
      <c r="W84" s="132" t="n">
        <f aca="false">IF(OR($C84="",$B$2="",$D$2=0),0,IF(W$3&lt;0,0,N(INDEX('CURVA PREVISION'!$A$1:$KZ$3000,$C84,11+3*MIN(W$3,$D$2-1)))))</f>
        <v>0</v>
      </c>
      <c r="X84" s="132" t="n">
        <f aca="false">IF(OR($C84="",$B$2="",$D$2=0),0,IF(X$3&lt;0,0,N(INDEX('CURVA PREVISION'!$A$1:$KZ$3000,$C84,11+3*MIN(X$3,$D$2-1)))))</f>
        <v>0</v>
      </c>
      <c r="Y84" s="132" t="n">
        <f aca="false">IF(OR($C84="",$B$2="",$D$2=0),0,IF(Y$3&lt;0,0,N(INDEX('CURVA PREVISION'!$A$1:$KZ$3000,$C84,11+3*MIN(Y$3,$D$2-1)))))</f>
        <v>0</v>
      </c>
      <c r="Z84" s="132" t="n">
        <f aca="false">IF(OR($C84="",$B$2="",$D$2=0),0,IF(Z$3&lt;0,0,N(INDEX('CURVA PREVISION'!$A$1:$KZ$3000,$C84,11+3*MIN(Z$3,$D$2-1)))))</f>
        <v>0</v>
      </c>
      <c r="AA84" s="132" t="n">
        <f aca="false">IF(OR($C84="",$B$2="",$D$2=0),0,IF(AA$3&lt;0,0,N(INDEX('CURVA PREVISION'!$A$1:$KZ$3000,$C84,11+3*MIN(AA$3,$D$2-1)))))</f>
        <v>0</v>
      </c>
      <c r="AB84" s="132" t="n">
        <f aca="false">IF(OR($C84="",$B$2="",$D$2=0),0,IF(AB$3&lt;0,0,N(INDEX('CURVA PREVISION'!$A$1:$KZ$3000,$C84,11+3*MIN(AB$3,$D$2-1)))))</f>
        <v>0</v>
      </c>
      <c r="AC84" s="132" t="n">
        <f aca="false">IF(OR($C84="",$B$2="",$D$2=0),0,IF(AC$3&lt;0,0,N(INDEX('CURVA PREVISION'!$A$1:$KZ$3000,$C84,11+3*MIN(AC$3,$D$2-1)))))</f>
        <v>0</v>
      </c>
      <c r="AD84" s="132" t="n">
        <f aca="false">IF(OR($C84="",$B$2="",$D$2=0),0,IF(AD$3&lt;0,0,N(INDEX('CURVA PREVISION'!$A$1:$KZ$3000,$C84,11+3*MIN(AD$3,$D$2-1)))))</f>
        <v>0</v>
      </c>
      <c r="AE84" s="132" t="n">
        <f aca="false">IF(OR($C84="",$B$2="",$D$2=0),0,IF(AE$3&lt;0,0,N(INDEX('CURVA PREVISION'!$A$1:$KZ$3000,$C84,11+3*MIN(AE$3,$D$2-1)))))</f>
        <v>0</v>
      </c>
      <c r="AF84" s="132" t="n">
        <f aca="false">IF(OR($C84="",$B$2="",$D$2=0),0,IF(AF$3&lt;0,0,N(INDEX('CURVA PREVISION'!$A$1:$KZ$3000,$C84,11+3*MIN(AF$3,$D$2-1)))))</f>
        <v>0</v>
      </c>
      <c r="AG84" s="132" t="n">
        <f aca="false">IF(OR($C84="",$B$2="",$D$2=0),0,IF(AG$3&lt;0,0,N(INDEX('CURVA PREVISION'!$A$1:$KZ$3000,$C84,11+3*MIN(AG$3,$D$2-1)))))</f>
        <v>0</v>
      </c>
      <c r="AH84" s="132" t="n">
        <f aca="false">IF(OR($C84="",$B$2="",$D$2=0),0,IF(AH$3&lt;0,0,N(INDEX('CURVA PREVISION'!$A$1:$KZ$3000,$C84,11+3*MIN(AH$3,$D$2-1)))))</f>
        <v>0</v>
      </c>
      <c r="AI84" s="132" t="n">
        <f aca="false">IF(OR($C84="",$B$2="",$D$2=0),0,IF(AI$3&lt;0,0,N(INDEX('CURVA PREVISION'!$A$1:$KZ$3000,$C84,11+3*MIN(AI$3,$D$2-1)))))</f>
        <v>0</v>
      </c>
      <c r="AJ84" s="132" t="n">
        <f aca="false">IF(OR($C84="",$B$2="",$D$2=0),0,IF(AJ$3&lt;0,0,N(INDEX('CURVA PREVISION'!$A$1:$KZ$3000,$C84,11+3*MIN(AJ$3,$D$2-1)))))</f>
        <v>0</v>
      </c>
      <c r="AK84" s="132" t="n">
        <f aca="false">IF(OR($C84="",$B$2="",$D$2=0),0,IF(AK$3&lt;0,0,N(INDEX('CURVA PREVISION'!$A$1:$KZ$3000,$C84,11+3*MIN(AK$3,$D$2-1)))))</f>
        <v>0</v>
      </c>
      <c r="AL84" s="132" t="n">
        <f aca="false">IF(OR($C84="",$B$2="",$D$2=0),0,IF(AL$3&lt;0,0,N(INDEX('CURVA PREVISION'!$A$1:$KZ$3000,$C84,11+3*MIN(AL$3,$D$2-1)))))</f>
        <v>0</v>
      </c>
      <c r="AM84" s="132" t="n">
        <f aca="false">IF(OR($C84="",$B$2="",$D$2=0),0,IF(AM$3&lt;0,0,N(INDEX('CURVA PREVISION'!$A$1:$KZ$3000,$C84,11+3*MIN(AM$3,$D$2-1)))))</f>
        <v>0</v>
      </c>
      <c r="AN84" s="132" t="n">
        <f aca="false">IF(OR($C84="",$B$2="",$D$2=0),0,IF(AN$3&lt;0,0,N(INDEX('CURVA PREVISION'!$A$1:$KZ$3000,$C84,11+3*MIN(AN$3,$D$2-1)))))</f>
        <v>0</v>
      </c>
      <c r="AO84" s="132" t="n">
        <f aca="false">IF(OR($C84="",$B$2="",$D$2=0),0,IF(AO$3&lt;0,0,N(INDEX('CURVA PREVISION'!$A$1:$KZ$3000,$C84,11+3*MIN(AO$3,$D$2-1)))))</f>
        <v>0</v>
      </c>
      <c r="AP84" s="132" t="n">
        <f aca="false">IF(OR($C84="",$B$2="",$D$2=0),0,IF(AP$3&lt;0,0,N(INDEX('CURVA PREVISION'!$A$1:$KZ$3000,$C84,11+3*MIN(AP$3,$D$2-1)))))</f>
        <v>0</v>
      </c>
      <c r="AQ84" s="132" t="n">
        <f aca="false">IF(OR($C84="",$B$2="",$D$2=0),0,IF(AQ$3&lt;0,0,N(INDEX('CURVA PREVISION'!$A$1:$KZ$3000,$C84,11+3*MIN(AQ$3,$D$2-1)))))</f>
        <v>0</v>
      </c>
      <c r="AR84" s="132" t="n">
        <f aca="false">IF(OR($C84="",$B$2="",$D$2=0),0,IF(AR$3&lt;0,0,N(INDEX('CURVA PREVISION'!$A$1:$KZ$3000,$C84,11+3*MIN(AR$3,$D$2-1)))))</f>
        <v>0</v>
      </c>
      <c r="AS84" s="132" t="n">
        <f aca="false">IF(OR($C84="",$B$2="",$D$2=0),0,IF(AS$3&lt;0,0,N(INDEX('CURVA PREVISION'!$A$1:$KZ$3000,$C84,11+3*MIN(AS$3,$D$2-1)))))</f>
        <v>0</v>
      </c>
      <c r="AT84" s="132" t="n">
        <f aca="false">IF(OR($C84="",$B$2="",$D$2=0),0,IF(AT$3&lt;0,0,N(INDEX('CURVA PREVISION'!$A$1:$KZ$3000,$C84,11+3*MIN(AT$3,$D$2-1)))))</f>
        <v>0</v>
      </c>
      <c r="AU84" s="132" t="n">
        <f aca="false">IF(OR($C84="",$B$2="",$D$2=0),0,IF(AU$3&lt;0,0,N(INDEX('CURVA PREVISION'!$A$1:$KZ$3000,$C84,11+3*MIN(AU$3,$D$2-1)))))</f>
        <v>0</v>
      </c>
      <c r="AV84" s="132" t="n">
        <f aca="false">IF(OR($C84="",$B$2="",$D$2=0),0,IF(AV$3&lt;0,0,N(INDEX('CURVA PREVISION'!$A$1:$KZ$3000,$C84,11+3*MIN(AV$3,$D$2-1)))))</f>
        <v>0</v>
      </c>
      <c r="AW84" s="132" t="n">
        <f aca="false">IF(OR($C84="",$B$2="",$D$2=0),0,IF(AW$3&lt;0,0,N(INDEX('CURVA PREVISION'!$A$1:$KZ$3000,$C84,11+3*MIN(AW$3,$D$2-1)))))</f>
        <v>0</v>
      </c>
      <c r="AX84" s="132" t="n">
        <f aca="false">IF(OR($C84="",$B$2="",$D$2=0),0,IF(AX$3&lt;0,0,N(INDEX('CURVA PREVISION'!$A$1:$KZ$3000,$C84,11+3*MIN(AX$3,$D$2-1)))))</f>
        <v>0</v>
      </c>
      <c r="AY84" s="132" t="n">
        <f aca="false">IF(OR($C84="",$B$2="",$D$2=0),0,IF(AY$3&lt;0,0,N(INDEX('CURVA PREVISION'!$A$1:$KZ$3000,$C84,11+3*MIN(AY$3,$D$2-1)))))</f>
        <v>0</v>
      </c>
      <c r="AZ84" s="132" t="n">
        <f aca="false">IF(OR($C84="",$B$2="",$D$2=0),0,IF(AZ$3&lt;0,0,N(INDEX('CURVA PREVISION'!$A$1:$KZ$3000,$C84,11+3*MIN(AZ$3,$D$2-1)))))</f>
        <v>0</v>
      </c>
      <c r="BA84" s="132" t="n">
        <f aca="false">IF(OR($C84="",$B$2="",$D$2=0),0,IF(BA$3&lt;0,0,N(INDEX('CURVA PREVISION'!$A$1:$KZ$3000,$C84,11+3*MIN(BA$3,$D$2-1)))))</f>
        <v>0</v>
      </c>
      <c r="BB84" s="132" t="n">
        <f aca="false">IF(OR($C84="",$B$2="",$D$2=0),0,IF(BB$3&lt;0,0,N(INDEX('CURVA PREVISION'!$A$1:$KZ$3000,$C84,11+3*MIN(BB$3,$D$2-1)))))</f>
        <v>0</v>
      </c>
      <c r="BC84" s="132" t="n">
        <f aca="false">IF(OR($C84="",$B$2="",$D$2=0),0,IF(BC$3&lt;0,0,N(INDEX('CURVA PREVISION'!$A$1:$KZ$3000,$C84,11+3*MIN(BC$3,$D$2-1)))))</f>
        <v>0</v>
      </c>
      <c r="BD84" s="132" t="n">
        <f aca="false">IF(OR($C84="",$B$2="",$D$2=0),0,IF(BD$3&lt;0,0,N(INDEX('CURVA PREVISION'!$A$1:$KZ$3000,$C84,11+3*MIN(BD$3,$D$2-1)))))</f>
        <v>0</v>
      </c>
      <c r="BE84" s="132" t="n">
        <f aca="false">IF(OR($C84="",$B$2="",$D$2=0),0,IF(BE$3&lt;0,0,N(INDEX('CURVA PREVISION'!$A$1:$KZ$3000,$C84,11+3*MIN(BE$3,$D$2-1)))))</f>
        <v>0</v>
      </c>
      <c r="BF84" s="132" t="n">
        <f aca="false">IF(OR($C84="",$B$2="",$D$2=0),0,IF(BF$3&lt;0,0,N(INDEX('CURVA PREVISION'!$A$1:$KZ$3000,$C84,11+3*MIN(BF$3,$D$2-1)))))</f>
        <v>0</v>
      </c>
      <c r="BG84" s="132" t="n">
        <f aca="false">IF(OR($C84="",$B$2="",$D$2=0),0,IF(BG$3&lt;0,0,N(INDEX('CURVA PREVISION'!$A$1:$KZ$3000,$C84,11+3*MIN(BG$3,$D$2-1)))))</f>
        <v>0</v>
      </c>
      <c r="BH84" s="132" t="n">
        <f aca="false">IF(OR($C84="",$B$2="",$D$2=0),0,IF(BH$3&lt;0,0,N(INDEX('CURVA PREVISION'!$A$1:$KZ$3000,$C84,11+3*MIN(BH$3,$D$2-1)))))</f>
        <v>0</v>
      </c>
      <c r="BI84" s="132" t="n">
        <f aca="false">IF(OR($C84="",$B$2="",$D$2=0),0,IF(BI$3&lt;0,0,N(INDEX('CURVA PREVISION'!$A$1:$KZ$3000,$C84,11+3*MIN(BI$3,$D$2-1)))))</f>
        <v>0</v>
      </c>
      <c r="BJ84" s="132" t="n">
        <f aca="false">IF(OR($C84="",$B$2="",$D$2=0),0,IF(BJ$3&lt;0,0,N(INDEX('CURVA PREVISION'!$A$1:$KZ$3000,$C84,11+3*MIN(BJ$3,$D$2-1)))))</f>
        <v>0</v>
      </c>
      <c r="BK84" s="132" t="n">
        <f aca="false">IF(OR($C84="",$B$2="",$D$2=0),0,IF(BK$3&lt;0,0,N(INDEX('CURVA PREVISION'!$A$1:$KZ$3000,$C84,11+3*MIN(BK$3,$D$2-1)))))</f>
        <v>0</v>
      </c>
      <c r="BL84" s="132" t="n">
        <f aca="false">IF(OR($C84="",$B$2="",$D$2=0),0,IF(BL$3&lt;0,0,N(INDEX('CURVA PREVISION'!$A$1:$KZ$3000,$C84,11+3*MIN(BL$3,$D$2-1)))))</f>
        <v>0</v>
      </c>
      <c r="BM84" s="132" t="n">
        <f aca="false">IF(OR($C84="",$B$2="",$D$2=0),0,IF(BM$3&lt;0,0,N(INDEX('CURVA PREVISION'!$A$1:$KZ$3000,$C84,11+3*MIN(BM$3,$D$2-1)))))</f>
        <v>0</v>
      </c>
      <c r="BN84" s="132" t="n">
        <f aca="false">IF(OR($C84="",$B$2="",$D$2=0),0,IF(BN$3&lt;0,0,N(INDEX('CURVA PREVISION'!$A$1:$KZ$3000,$C84,11+3*MIN(BN$3,$D$2-1)))))</f>
        <v>0</v>
      </c>
      <c r="BO84" s="132" t="n">
        <f aca="false">IF(OR($C84="",$B$2="",$D$2=0),0,IF(BO$3&lt;0,0,N(INDEX('CURVA PREVISION'!$A$1:$KZ$3000,$C84,11+3*MIN(BO$3,$D$2-1)))))</f>
        <v>0</v>
      </c>
      <c r="BP84" s="132" t="n">
        <f aca="false">IF(OR($C84="",$B$2="",$D$2=0),0,IF(BP$3&lt;0,0,N(INDEX('CURVA PREVISION'!$A$1:$KZ$3000,$C84,11+3*MIN(BP$3,$D$2-1)))))</f>
        <v>0</v>
      </c>
      <c r="BQ84" s="132" t="n">
        <f aca="false">IF(OR($C84="",$B$2="",$D$2=0),0,IF(BQ$3&lt;0,0,N(INDEX('CURVA PREVISION'!$A$1:$KZ$3000,$C84,11+3*MIN(BQ$3,$D$2-1)))))</f>
        <v>0</v>
      </c>
      <c r="BR84" s="132" t="n">
        <f aca="false">IF(OR($C84="",$B$2="",$D$2=0),0,IF(BR$3&lt;0,0,N(INDEX('CURVA PREVISION'!$A$1:$KZ$3000,$C84,11+3*MIN(BR$3,$D$2-1)))))</f>
        <v>0</v>
      </c>
      <c r="BS84" s="132" t="n">
        <f aca="false">IF(OR($C84="",$B$2="",$D$2=0),0,IF(BS$3&lt;0,0,N(INDEX('CURVA PREVISION'!$A$1:$KZ$3000,$C84,11+3*MIN(BS$3,$D$2-1)))))</f>
        <v>0</v>
      </c>
      <c r="BT84" s="132" t="n">
        <f aca="false">IF(OR($C84="",$B$2="",$D$2=0),0,IF(BT$3&lt;0,0,N(INDEX('CURVA PREVISION'!$A$1:$KZ$3000,$C84,11+3*MIN(BT$3,$D$2-1)))))</f>
        <v>0</v>
      </c>
      <c r="BU84" s="132" t="n">
        <f aca="false">IF(OR($C84="",$B$2="",$D$2=0),0,IF(BU$3&lt;0,0,N(INDEX('CURVA PREVISION'!$A$1:$KZ$3000,$C84,11+3*MIN(BU$3,$D$2-1)))))</f>
        <v>0</v>
      </c>
      <c r="BV84" s="132" t="n">
        <f aca="false">IF(OR($C84="",$B$2="",$D$2=0),0,IF(BV$3&lt;0,0,N(INDEX('CURVA PREVISION'!$A$1:$KZ$3000,$C84,11+3*MIN(BV$3,$D$2-1)))))</f>
        <v>0</v>
      </c>
      <c r="BW84" s="132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3223</v>
      </c>
      <c r="CB1" s="133" t="n">
        <f aca="false">IF(CB$4="",0,IFERROR(1/INDEX('"INCC-FGV"'!$B$2:$B$800,MATCH(CB$4,'"INCC-FGV"'!$A$2:$A$800,0)),0))</f>
        <v>0.00156523916854495</v>
      </c>
      <c r="CC1" s="133" t="n">
        <f aca="false">IF(CC$4="",0,IFERROR(1/INDEX('"INCC-FGV"'!$B$2:$B$800,MATCH(CC$4,'"INCC-FGV"'!$A$2:$A$800,0)),0))</f>
        <v>0.00155607147969949</v>
      </c>
      <c r="CD1" s="133" t="n">
        <f aca="false">IF(CD$4="",0,IFERROR(1/INDEX('"INCC-FGV"'!$B$2:$B$800,MATCH(CD$4,'"INCC-FGV"'!$A$2:$A$800,0)),0))</f>
        <v>0.00154713740900898</v>
      </c>
      <c r="CE1" s="133" t="n">
        <f aca="false">IF(CE$4="",0,IFERROR(1/INDEX('"INCC-FGV"'!$B$2:$B$800,MATCH(CE$4,'"INCC-FGV"'!$A$2:$A$800,0)),0))</f>
        <v>0.00154192018404359</v>
      </c>
      <c r="CF1" s="133" t="n">
        <f aca="false">IF(CF$4="",0,IFERROR(1/INDEX('"INCC-FGV"'!$B$2:$B$800,MATCH(CF$4,'"INCC-FGV"'!$A$2:$A$800,0)),0))</f>
        <v>0.00154031940063091</v>
      </c>
      <c r="CG1" s="133" t="n">
        <f aca="false">IF(CG$4="",0,IFERROR(1/INDEX('"INCC-FGV"'!$B$2:$B$800,MATCH(CG$4,'"INCC-FGV"'!$A$2:$A$800,0)),0))</f>
        <v>0.00153430946101243</v>
      </c>
      <c r="CH1" s="133" t="n">
        <f aca="false">IF(CH$4="",0,IFERROR(1/INDEX('"INCC-FGV"'!$B$2:$B$800,MATCH(CH$4,'"INCC-FGV"'!$A$2:$A$800,0)),0))</f>
        <v>0.00152610478540678</v>
      </c>
      <c r="CI1" s="133" t="n">
        <f aca="false">IF(CI$4="",0,IFERROR(1/INDEX('"INCC-FGV"'!$B$2:$B$800,MATCH(CI$4,'"INCC-FGV"'!$A$2:$A$800,0)),0))</f>
        <v>0.00143421815031754</v>
      </c>
      <c r="CJ1" s="133" t="n">
        <f aca="false">IF(CJ$4="",0,IFERROR(1/INDEX('"INCC-FGV"'!$B$2:$B$800,MATCH(CJ$4,'"INCC-FGV"'!$A$2:$A$800,0)),0))</f>
        <v>0.001425183563643</v>
      </c>
      <c r="CK1" s="133" t="n">
        <f aca="false">IF(CK$4="",0,IFERROR(1/INDEX('"INCC-FGV"'!$B$2:$B$800,MATCH(CK$4,'"INCC-FGV"'!$A$2:$A$800,0)),0))</f>
        <v>0.00140774683080995</v>
      </c>
      <c r="CL1" s="133" t="n">
        <f aca="false">IF(CL$4="",0,IFERROR(1/INDEX('"INCC-FGV"'!$B$2:$B$800,MATCH(CL$4,'"INCC-FGV"'!$A$2:$A$800,0)),0))</f>
        <v>0.00140275276202019</v>
      </c>
      <c r="CM1" s="133" t="n">
        <f aca="false">IF(CM$4="",0,IFERROR(1/INDEX('"INCC-FGV"'!$B$2:$B$800,MATCH(CM$4,'"INCC-FGV"'!$A$2:$A$800,0)),0))</f>
        <v>0.000943292998124734</v>
      </c>
      <c r="CN1" s="133" t="n">
        <f aca="false">IF(CN$4="",0,IFERROR(1/INDEX('"INCC-FGV"'!$B$2:$B$800,MATCH(CN$4,'"INCC-FGV"'!$A$2:$A$800,0)),0))</f>
        <v>0.000941943323270239</v>
      </c>
      <c r="CO1" s="133" t="n">
        <f aca="false">IF(CO$4="",0,IFERROR(1/INDEX('"INCC-FGV"'!$B$2:$B$800,MATCH(CO$4,'"INCC-FGV"'!$A$2:$A$800,0)),0))</f>
        <v>0.000936400607162154</v>
      </c>
      <c r="CP1" s="133" t="n">
        <f aca="false">IF(CP$4="",0,IFERROR(1/INDEX('"INCC-FGV"'!$B$2:$B$800,MATCH(CP$4,'"INCC-FGV"'!$A$2:$A$800,0)),0))</f>
        <v>0.000927289384762039</v>
      </c>
      <c r="CQ1" s="133" t="n">
        <f aca="false">IF(CQ$4="",0,IFERROR(1/INDEX('"INCC-FGV"'!$B$2:$B$800,MATCH(CQ$4,'"INCC-FGV"'!$A$2:$A$800,0)),0))</f>
        <v>0.000924125592364505</v>
      </c>
      <c r="CR1" s="133" t="n">
        <f aca="false">IF(CR$4="",0,IFERROR(1/INDEX('"INCC-FGV"'!$B$2:$B$800,MATCH(CR$4,'"INCC-FGV"'!$A$2:$A$800,0)),0))</f>
        <v>0.000921670878702582</v>
      </c>
      <c r="CS1" s="133" t="n">
        <f aca="false">IF(CS$4="",0,IFERROR(1/INDEX('"INCC-FGV"'!$B$2:$B$800,MATCH(CS$4,'"INCC-FGV"'!$A$2:$A$800,0)),0))</f>
        <v>0.000915176835043951</v>
      </c>
      <c r="CT1" s="133" t="n">
        <f aca="false">IF(CT$4="",0,IFERROR(1/INDEX('"INCC-FGV"'!$B$2:$B$800,MATCH(CT$4,'"INCC-FGV"'!$A$2:$A$800,0)),0))</f>
        <v>0.000912626923589398</v>
      </c>
      <c r="CU1" s="133" t="n">
        <f aca="false">IF(CU$4="",0,IFERROR(1/INDEX('"INCC-FGV"'!$B$2:$B$800,MATCH(CU$4,'"INCC-FGV"'!$A$2:$A$800,0)),0))</f>
        <v>0.000907944422905985</v>
      </c>
      <c r="CV1" s="133" t="n">
        <f aca="false">IF(CV$4="",0,IFERROR(1/INDEX('"INCC-FGV"'!$B$2:$B$800,MATCH(CV$4,'"INCC-FGV"'!$A$2:$A$800,0)),0))</f>
        <v>0.000900181566621988</v>
      </c>
      <c r="CW1" s="133" t="n">
        <f aca="false">IF(CW$4="",0,IFERROR(1/INDEX('"INCC-FGV"'!$B$2:$B$800,MATCH(CW$4,'"INCC-FGV"'!$A$2:$A$800,0)),0))</f>
        <v>0.000893793231661374</v>
      </c>
      <c r="CX1" s="133" t="n">
        <f aca="false">IF(CX$4="",0,IFERROR(1/INDEX('"INCC-FGV"'!$B$2:$B$800,MATCH(CX$4,'"INCC-FGV"'!$A$2:$A$800,0)),0))</f>
        <v>0.000887377586261975</v>
      </c>
      <c r="CY1" s="133" t="n">
        <f aca="false">IF(CY$4="",0,IFERROR(1/INDEX('"INCC-FGV"'!$B$2:$B$800,MATCH(CY$4,'"INCC-FGV"'!$A$2:$A$800,0)),0))</f>
        <v>0.000881231962283272</v>
      </c>
      <c r="CZ1" s="133" t="n">
        <f aca="false">IF(CZ$4="",0,IFERROR(1/INDEX('"INCC-FGV"'!$B$2:$B$800,MATCH(CZ$4,'"INCC-FGV"'!$A$2:$A$800,0)),0))</f>
        <v>0.000876118584402636</v>
      </c>
      <c r="DA1" s="133" t="n">
        <f aca="false">IF(DA$4="",0,IFERROR(1/INDEX('"INCC-FGV"'!$B$2:$B$800,MATCH(DA$4,'"INCC-FGV"'!$A$2:$A$800,0)),0))</f>
        <v>0.00087019326992525</v>
      </c>
      <c r="DB1" s="133" t="n">
        <f aca="false">IF(DB$4="",0,IFERROR(1/INDEX('"INCC-FGV"'!$B$2:$B$800,MATCH(DB$4,'"INCC-FGV"'!$A$2:$A$800,0)),0))</f>
        <v>0.00086675767622267</v>
      </c>
      <c r="DC1" s="133" t="n">
        <f aca="false">IF(DC$4="",0,IFERROR(1/INDEX('"INCC-FGV"'!$B$2:$B$800,MATCH(DC$4,'"INCC-FGV"'!$A$2:$A$800,0)),0))</f>
        <v>0.000862413931089677</v>
      </c>
      <c r="DD1" s="133" t="n">
        <f aca="false">IF(DD$4="",0,IFERROR(1/INDEX('"INCC-FGV"'!$B$2:$B$800,MATCH(DD$4,'"INCC-FGV"'!$A$2:$A$800,0)),0))</f>
        <v>0.000855347116967008</v>
      </c>
      <c r="DE1" s="133" t="n">
        <f aca="false">IF(DE$4="",0,IFERROR(1/INDEX('"INCC-FGV"'!$B$2:$B$800,MATCH(DE$4,'"INCC-FGV"'!$A$2:$A$800,0)),0))</f>
        <v>0.000851952035100424</v>
      </c>
      <c r="DF1" s="133" t="n">
        <f aca="false">IF(DF$4="",0,IFERROR(1/INDEX('"INCC-FGV"'!$B$2:$B$800,MATCH(DF$4,'"INCC-FGV"'!$A$2:$A$800,0)),0))</f>
        <v>0.000848618364440854</v>
      </c>
      <c r="DG1" s="133" t="n">
        <f aca="false">IF(DG$4="",0,IFERROR(1/INDEX('"INCC-FGV"'!$B$2:$B$800,MATCH(DG$4,'"INCC-FGV"'!$A$2:$A$800,0)),0))</f>
        <v>0.000844265160047346</v>
      </c>
      <c r="DH1" s="133" t="n">
        <f aca="false">IF(DH$4="",0,IFERROR(1/INDEX('"INCC-FGV"'!$B$2:$B$800,MATCH(DH$4,'"INCC-FGV"'!$A$2:$A$800,0)),0))</f>
        <v>0.000839400097538291</v>
      </c>
      <c r="DI1" s="133" t="n">
        <f aca="false">IF(DI$4="",0,IFERROR(1/INDEX('"INCC-FGV"'!$B$2:$B$800,MATCH(DI$4,'"INCC-FGV"'!$A$2:$A$800,0)),0))</f>
        <v>0.000833674445127131</v>
      </c>
      <c r="DJ1" s="133" t="n">
        <f aca="false">IF(DJ$4="",0,IFERROR(1/INDEX('"INCC-FGV"'!$B$2:$B$800,MATCH(DJ$4,'"INCC-FGV"'!$A$2:$A$800,0)),0))</f>
        <v>0.000826124706828995</v>
      </c>
      <c r="DK1" s="133" t="n">
        <f aca="false">IF(DK$4="",0,IFERROR(1/INDEX('"INCC-FGV"'!$B$2:$B$800,MATCH(DK$4,'"INCC-FGV"'!$A$2:$A$800,0)),0))</f>
        <v>0.000821891237488761</v>
      </c>
      <c r="DL1" s="133" t="n">
        <f aca="false">IF(DL$4="",0,IFERROR(1/INDEX('"INCC-FGV"'!$B$2:$B$800,MATCH(DL$4,'"INCC-FGV"'!$A$2:$A$800,0)),0))</f>
        <v>0.000820514840241658</v>
      </c>
      <c r="DM1" s="133" t="n">
        <f aca="false">IF(DM$4="",0,IFERROR(1/INDEX('"INCC-FGV"'!$B$2:$B$800,MATCH(DM$4,'"INCC-FGV"'!$A$2:$A$800,0)),0))</f>
        <v>0.000818092274263799</v>
      </c>
      <c r="DN1" s="133" t="n">
        <f aca="false">IF(DN$4="",0,IFERROR(1/INDEX('"INCC-FGV"'!$B$2:$B$800,MATCH(DN$4,'"INCC-FGV"'!$A$2:$A$800,0)),0))</f>
        <v>0.000815904924230989</v>
      </c>
      <c r="DO1" s="133" t="n">
        <f aca="false">IF(DO$4="",0,IFERROR(1/INDEX('"INCC-FGV"'!$B$2:$B$800,MATCH(DO$4,'"INCC-FGV"'!$A$2:$A$800,0)),0))</f>
        <v>0.000814225496494352</v>
      </c>
      <c r="DP1" s="133" t="n">
        <f aca="false">IF(DP$4="",0,IFERROR(1/INDEX('"INCC-FGV"'!$B$2:$B$800,MATCH(DP$4,'"INCC-FGV"'!$A$2:$A$800,0)),0))</f>
        <v>0.000808383911220045</v>
      </c>
      <c r="DQ1" s="133" t="n">
        <f aca="false">IF(DQ$4="",0,IFERROR(1/INDEX('"INCC-FGV"'!$B$2:$B$800,MATCH(DQ$4,'"INCC-FGV"'!$A$2:$A$800,0)),0))</f>
        <v>0.000806138909019969</v>
      </c>
      <c r="DR1" s="133" t="n">
        <f aca="false">IF(DR$4="",0,IFERROR(1/INDEX('"INCC-FGV"'!$B$2:$B$800,MATCH(DR$4,'"INCC-FGV"'!$A$2:$A$800,0)),0))</f>
        <v>0.000801808237938198</v>
      </c>
      <c r="DS1" s="133" t="n">
        <f aca="false">IF(DS$4="",0,IFERROR(1/INDEX('"INCC-FGV"'!$B$2:$B$800,MATCH(DS$4,'"INCC-FGV"'!$A$2:$A$800,0)),0))</f>
        <v>0.000793870052998765</v>
      </c>
      <c r="DT1" s="133" t="n">
        <f aca="false">IF(DT$4="",0,IFERROR(1/INDEX('"INCC-FGV"'!$B$2:$B$800,MATCH(DT$4,'"INCC-FGV"'!$A$2:$A$800,0)),0))</f>
        <v>0.000786970909620326</v>
      </c>
      <c r="DU1" s="133" t="n">
        <f aca="false">IF(DU$4="",0,IFERROR(1/INDEX('"INCC-FGV"'!$B$2:$B$800,MATCH(DU$4,'"INCC-FGV"'!$A$2:$A$800,0)),0))</f>
        <v>0.0007808589604737</v>
      </c>
      <c r="DV1" s="133" t="n">
        <f aca="false">IF(DV$4="",0,IFERROR(1/INDEX('"INCC-FGV"'!$B$2:$B$800,MATCH(DV$4,'"INCC-FGV"'!$A$2:$A$800,0)),0))</f>
        <v>0.000776137798609316</v>
      </c>
      <c r="DW1" s="133" t="n">
        <f aca="false">IF(DW$4="",0,IFERROR(1/INDEX('"INCC-FGV"'!$B$2:$B$800,MATCH(DW$4,'"INCC-FGV"'!$A$2:$A$800,0)),0))</f>
        <v>0.000771076013444481</v>
      </c>
      <c r="DX1" s="133" t="n">
        <f aca="false">IF(DX$4="",0,IFERROR(1/INDEX('"INCC-FGV"'!$B$2:$B$800,MATCH(DX$4,'"INCC-FGV"'!$A$2:$A$800,0)),0))</f>
        <v>0</v>
      </c>
      <c r="DY1" s="133" t="n">
        <f aca="false">IF(DY$4="",0,IFERROR(1/INDEX('"INCC-FGV"'!$B$2:$B$800,MATCH(DY$4,'"INCC-FGV"'!$A$2:$A$800,0)),0))</f>
        <v>0</v>
      </c>
      <c r="DZ1" s="133" t="n">
        <f aca="false">IF(DZ$4="",0,IFERROR(1/INDEX('"INCC-FGV"'!$B$2:$B$800,MATCH(DZ$4,'"INCC-FGV"'!$A$2:$A$800,0)),0))</f>
        <v>0</v>
      </c>
      <c r="EA1" s="133" t="n">
        <f aca="false">IF(EA$4="",0,IFERROR(1/INDEX('"INCC-FGV"'!$B$2:$B$800,MATCH(EA$4,'"INCC-FGV"'!$A$2:$A$800,0)),0))</f>
        <v>0</v>
      </c>
      <c r="EB1" s="133" t="n">
        <f aca="false">IF(EB$4="",0,IFERROR(1/INDEX('"INCC-FGV"'!$B$2:$B$800,MATCH(EB$4,'"INCC-FGV"'!$A$2:$A$800,0)),0))</f>
        <v>0</v>
      </c>
      <c r="EC1" s="133" t="n">
        <f aca="false">IF(EC$4="",0,IFERROR(1/INDEX('"INCC-FGV"'!$B$2:$B$800,MATCH(EC$4,'"INCC-FGV"'!$A$2:$A$800,0)),0))</f>
        <v>0</v>
      </c>
      <c r="ED1" s="133" t="n">
        <f aca="false">IF(ED$4="",0,IFERROR(1/INDEX('"INCC-FGV"'!$B$2:$B$800,MATCH(ED$4,'"INCC-FGV"'!$A$2:$A$800,0)),0))</f>
        <v>0</v>
      </c>
      <c r="EE1" s="133" t="n">
        <f aca="false">IF(EE$4="",0,IFERROR(1/INDEX('"INCC-FGV"'!$B$2:$B$800,MATCH(EE$4,'"INCC-FGV"'!$A$2:$A$800,0)),0))</f>
        <v>0</v>
      </c>
      <c r="EF1" s="133" t="n">
        <f aca="false">IF(EF$4="",0,IFERROR(1/INDEX('"INCC-FGV"'!$B$2:$B$800,MATCH(EF$4,'"INCC-FGV"'!$A$2:$A$800,0)),0))</f>
        <v>0</v>
      </c>
      <c r="EG1" s="133" t="n">
        <f aca="false">IF(EG$4="",0,IFERROR(1/INDEX('"INCC-FGV"'!$B$2:$B$800,MATCH(EG$4,'"INCC-FGV"'!$A$2:$A$800,0)),0))</f>
        <v>0</v>
      </c>
      <c r="EH1" s="133" t="n">
        <f aca="false">IF(EH$4="",0,IFERROR(1/INDEX('"INCC-FGV"'!$B$2:$B$800,MATCH(EH$4,'"INCC-FGV"'!$A$2:$A$800,0)),0))</f>
        <v>0</v>
      </c>
      <c r="EI1" s="133" t="n">
        <f aca="false">IF(EI$4="",0,IFERROR(1/INDEX('"INCC-FGV"'!$B$2:$B$800,MATCH(EI$4,'"INCC-FGV"'!$A$2:$A$800,0)),0))</f>
        <v>0</v>
      </c>
      <c r="EJ1" s="133" t="n">
        <f aca="false">IF(EJ$4="",0,IFERROR(1/INDEX('"INCC-FGV"'!$B$2:$B$800,MATCH(EJ$4,'"INCC-FGV"'!$A$2:$A$800,0)),0))</f>
        <v>0</v>
      </c>
      <c r="EK1" s="133" t="n">
        <f aca="false">IF(EK$4="",0,IFERROR(1/INDEX('"INCC-FGV"'!$B$2:$B$800,MATCH(EK$4,'"INCC-FGV"'!$A$2:$A$800,0)),0))</f>
        <v>0</v>
      </c>
      <c r="EL1" s="133" t="n">
        <f aca="false">IF(EL$4="",0,IFERROR(1/INDEX('"INCC-FGV"'!$B$2:$B$800,MATCH(EL$4,'"INCC-FGV"'!$A$2:$A$800,0)),0))</f>
        <v>0</v>
      </c>
      <c r="EM1" s="133" t="n">
        <f aca="false">IF(EM$4="",0,IFERROR(1/INDEX('"INCC-FGV"'!$B$2:$B$800,MATCH(EM$4,'"INCC-FGV"'!$A$2:$A$800,0)),0))</f>
        <v>0</v>
      </c>
      <c r="EN1" s="133" t="n">
        <f aca="false">IF(EN$4="",0,IFERROR(1/INDEX('"INCC-FGV"'!$B$2:$B$800,MATCH(EN$4,'"INCC-FGV"'!$A$2:$A$800,0)),0))</f>
        <v>0</v>
      </c>
      <c r="EO1" s="133" t="n">
        <f aca="false">IF(EO$4="",0,IFERROR(1/INDEX('"INCC-FGV"'!$B$2:$B$800,MATCH(EO$4,'"INCC-FGV"'!$A$2:$A$800,0)),0))</f>
        <v>0</v>
      </c>
      <c r="EP1" s="133" t="n">
        <f aca="false">IF(EP$4="",0,IFERROR(1/INDEX('"INCC-FGV"'!$B$2:$B$800,MATCH(EP$4,'"INCC-FGV"'!$A$2:$A$800,0)),0))</f>
        <v>0</v>
      </c>
      <c r="EQ1" s="133" t="n">
        <f aca="false">IF(EQ$4="",0,IFERROR(1/INDEX('"INCC-FGV"'!$B$2:$B$800,MATCH(EQ$4,'"INCC-FGV"'!$A$2:$A$800,0)),0))</f>
        <v>0</v>
      </c>
      <c r="ER1" s="133" t="n">
        <f aca="false">IF(ER$4="",0,IFERROR(1/INDEX('"INCC-FGV"'!$B$2:$B$800,MATCH(ER$4,'"INCC-FGV"'!$A$2:$A$800,0)),0))</f>
        <v>0</v>
      </c>
      <c r="ES1" s="133" t="n">
        <f aca="false">IF(ES$4="",0,IFERROR(1/INDEX('"INCC-FGV"'!$B$2:$B$800,MATCH(ES$4,'"INCC-FGV"'!$A$2:$A$800,0)),0))</f>
        <v>0</v>
      </c>
      <c r="ET1" s="133" t="n">
        <f aca="false">IF(ET$4="",0,IFERROR(1/INDEX('"INCC-FGV"'!$B$2:$B$800,MATCH(ET$4,'"INCC-FGV"'!$A$2:$A$800,0)),0))</f>
        <v>0</v>
      </c>
      <c r="EU1" s="133" t="n">
        <f aca="false">IF(EU$4="",0,IFERROR(1/INDEX('"INCC-FGV"'!$B$2:$B$800,MATCH(EU$4,'"INCC-FGV"'!$A$2:$A$800,0)),0))</f>
        <v>0</v>
      </c>
      <c r="EV1" s="133" t="n">
        <f aca="false">IF(EV$4="",0,IFERROR(1/INDEX('"INCC-FGV"'!$B$2:$B$800,MATCH(EV$4,'"INCC-FGV"'!$A$2:$A$800,0)),0))</f>
        <v>0</v>
      </c>
      <c r="EW1" s="133" t="n">
        <f aca="false">IF(EW$4="",0,IFERROR(1/INDEX('"INCC-FGV"'!$B$2:$B$800,MATCH(EW$4,'"INCC-FGV"'!$A$2:$A$800,0)),0))</f>
        <v>0</v>
      </c>
      <c r="EX1" s="133" t="n">
        <f aca="false">IF(EX$4="",0,IFERROR(1/INDEX('"INCC-FGV"'!$B$2:$B$800,MATCH(EX$4,'"INCC-FGV"'!$A$2:$A$800,0)),0))</f>
        <v>0</v>
      </c>
      <c r="EY1" s="133" t="n">
        <f aca="false">IF(EY$4="",0,IFERROR(1/INDEX('"INCC-FGV"'!$B$2:$B$800,MATCH(EY$4,'"INCC-FGV"'!$A$2:$A$800,0)),0))</f>
        <v>0</v>
      </c>
      <c r="EZ1" s="133" t="n">
        <f aca="false">IF(EZ$4="",0,IFERROR(1/INDEX('"INCC-FGV"'!$B$2:$B$800,MATCH(EZ$4,'"INCC-FGV"'!$A$2:$A$800,0)),0))</f>
        <v>0</v>
      </c>
      <c r="FA1" s="133" t="n">
        <f aca="false">IF(FA$4="",0,IFERROR(1/INDEX('"INCC-FGV"'!$B$2:$B$800,MATCH(FA$4,'"INCC-FGV"'!$A$2:$A$800,0)),0))</f>
        <v>0</v>
      </c>
      <c r="FB1" s="133" t="n">
        <f aca="false">IF(FB$4="",0,IFERROR(1/INDEX('"INCC-FGV"'!$B$2:$B$800,MATCH(FB$4,'"INCC-FGV"'!$A$2:$A$800,0)),0))</f>
        <v>0</v>
      </c>
      <c r="FC1" s="133" t="n">
        <f aca="false">IF(FC$4="",0,IFERROR(1/INDEX('"INCC-FGV"'!$B$2:$B$800,MATCH(FC$4,'"INCC-FGV"'!$A$2:$A$800,0)),0))</f>
        <v>0</v>
      </c>
      <c r="FD1" s="133" t="n">
        <f aca="false">IF(FD$4="",0,IFERROR(1/INDEX('"INCC-FGV"'!$B$2:$B$800,MATCH(FD$4,'"INCC-FGV"'!$A$2:$A$800,0)),0))</f>
        <v>0</v>
      </c>
      <c r="FE1" s="133" t="n">
        <f aca="false">IF(FE$4="",0,IFERROR(1/INDEX('"INCC-FGV"'!$B$2:$B$800,MATCH(FE$4,'"INCC-FGV"'!$A$2:$A$800,0)),0))</f>
        <v>0</v>
      </c>
      <c r="FF1" s="133" t="n">
        <f aca="false">IF(FF$4="",0,IFERROR(1/INDEX('"INCC-FGV"'!$B$2:$B$800,MATCH(FF$4,'"INCC-FGV"'!$A$2:$A$800,0)),0))</f>
        <v>0</v>
      </c>
      <c r="FG1" s="133" t="n">
        <f aca="false">IF(FG$4="",0,IFERROR(1/INDEX('"INCC-FGV"'!$B$2:$B$800,MATCH(FG$4,'"INCC-FGV"'!$A$2:$A$800,0)),0))</f>
        <v>0</v>
      </c>
      <c r="FH1" s="133" t="n">
        <f aca="false">IF(FH$4="",0,IFERROR(1/INDEX('"INCC-FGV"'!$B$2:$B$800,MATCH(FH$4,'"INCC-FGV"'!$A$2:$A$800,0)),0))</f>
        <v>0</v>
      </c>
      <c r="FI1" s="133" t="n">
        <f aca="false">IF(FI$4="",0,IFERROR(1/INDEX('"INCC-FGV"'!$B$2:$B$800,MATCH(FI$4,'"INCC-FGV"'!$A$2:$A$800,0)),0))</f>
        <v>0</v>
      </c>
      <c r="FJ1" s="133" t="n">
        <f aca="false">IF(FJ$4="",0,IFERROR(1/INDEX('"INCC-FGV"'!$B$2:$B$800,MATCH(FJ$4,'"INCC-FGV"'!$A$2:$A$800,0)),0))</f>
        <v>0</v>
      </c>
      <c r="FK1" s="133" t="n">
        <f aca="false">IF(FK$4="",0,IFERROR(1/INDEX('"INCC-FGV"'!$B$2:$B$800,MATCH(FK$4,'"INCC-FGV"'!$A$2:$A$800,0)),0))</f>
        <v>0</v>
      </c>
      <c r="FL1" s="133" t="n">
        <f aca="false">IF(FL$4="",0,IFERROR(1/INDEX('"INCC-FGV"'!$B$2:$B$800,MATCH(FL$4,'"INCC-FGV"'!$A$2:$A$800,0)),0))</f>
        <v>0</v>
      </c>
      <c r="FM1" s="133" t="n">
        <f aca="false">IF(FM$4="",0,IFERROR(1/INDEX('"INCC-FGV"'!$B$2:$B$800,MATCH(FM$4,'"INCC-FGV"'!$A$2:$A$800,0)),0))</f>
        <v>0</v>
      </c>
      <c r="FN1" s="133" t="n">
        <f aca="false">IF(FN$4="",0,IFERROR(1/INDEX('"INCC-FGV"'!$B$2:$B$800,MATCH(FN$4,'"INCC-FGV"'!$A$2:$A$800,0)),0))</f>
        <v>0</v>
      </c>
      <c r="FO1" s="133" t="n">
        <f aca="false">IF(FO$4="",0,IFERROR(1/INDEX('"INCC-FGV"'!$B$2:$B$800,MATCH(FO$4,'"INCC-FGV"'!$A$2:$A$800,0)),0))</f>
        <v>0</v>
      </c>
      <c r="FP1" s="133" t="n">
        <f aca="false">IF(FP$4="",0,IFERROR(1/INDEX('"INCC-FGV"'!$B$2:$B$800,MATCH(FP$4,'"INCC-FGV"'!$A$2:$A$800,0)),0))</f>
        <v>0</v>
      </c>
      <c r="FQ1" s="133" t="n">
        <f aca="false">IF(FQ$4="",0,IFERROR(1/INDEX('"INCC-FGV"'!$B$2:$B$800,MATCH(FQ$4,'"INCC-FGV"'!$A$2:$A$800,0)),0))</f>
        <v>0</v>
      </c>
      <c r="FR1" s="133" t="n">
        <f aca="false">IF(FR$4="",0,IFERROR(1/INDEX('"INCC-FGV"'!$B$2:$B$800,MATCH(FR$4,'"INCC-FGV"'!$A$2:$A$800,0)),0))</f>
        <v>0</v>
      </c>
      <c r="FS1" s="133" t="n">
        <f aca="false">IF(FS$4="",0,IFERROR(1/INDEX('"INCC-FGV"'!$B$2:$B$800,MATCH(FS$4,'"INCC-FGV"'!$A$2:$A$800,0)),0))</f>
        <v>0</v>
      </c>
      <c r="FT1" s="133" t="n">
        <f aca="false">IF(FT$4="",0,IFERROR(1/INDEX('"INCC-FGV"'!$B$2:$B$800,MATCH(FT$4,'"INCC-FGV"'!$A$2:$A$800,0)),0))</f>
        <v>0</v>
      </c>
      <c r="FU1" s="133" t="n">
        <f aca="false">IF(FU$4="",0,IFERROR(1/INDEX('"INCC-FGV"'!$B$2:$B$800,MATCH(FU$4,'"INCC-FGV"'!$A$2:$A$800,0)),0))</f>
        <v>0</v>
      </c>
      <c r="FV1" s="133" t="n">
        <f aca="false">IF(FV$4="",0,IFERROR(1/INDEX('"INCC-FGV"'!$B$2:$B$800,MATCH(FV$4,'"INCC-FGV"'!$A$2:$A$800,0)),0))</f>
        <v>0</v>
      </c>
      <c r="FW1" s="133" t="n">
        <f aca="false">IF(FW$4="",0,IFERROR(1/INDEX('"INCC-FGV"'!$B$2:$B$800,MATCH(FW$4,'"INCC-FGV"'!$A$2:$A$800,0)),0))</f>
        <v>0</v>
      </c>
      <c r="FX1" s="133" t="n">
        <f aca="false">IF(FX$4="",0,IFERROR(1/INDEX('"INCC-FGV"'!$B$2:$B$800,MATCH(FX$4,'"INCC-FGV"'!$A$2:$A$800,0)),0))</f>
        <v>0</v>
      </c>
      <c r="FY1" s="133" t="n">
        <f aca="false">IF(FY$4="",0,IFERROR(1/INDEX('"INCC-FGV"'!$B$2:$B$800,MATCH(FY$4,'"INCC-FGV"'!$A$2:$A$800,0)),0))</f>
        <v>0</v>
      </c>
      <c r="FZ1" s="133" t="n">
        <f aca="false">IF(FZ$4="",0,IFERROR(1/INDEX('"INCC-FGV"'!$B$2:$B$800,MATCH(FZ$4,'"INCC-FGV"'!$A$2:$A$800,0)),0))</f>
        <v>0</v>
      </c>
      <c r="GA1" s="133" t="n">
        <f aca="false">IF(GA$4="",0,IFERROR(1/INDEX('"INCC-FGV"'!$B$2:$B$800,MATCH(GA$4,'"INCC-FGV"'!$A$2:$A$800,0)),0))</f>
        <v>0</v>
      </c>
      <c r="GB1" s="133" t="n">
        <f aca="false">IF(GB$4="",0,IFERROR(1/INDEX('"INCC-FGV"'!$B$2:$B$800,MATCH(GB$4,'"INCC-FGV"'!$A$2:$A$800,0)),0))</f>
        <v>0</v>
      </c>
      <c r="GC1" s="133" t="n">
        <f aca="false">IF(GC$4="",0,IFERROR(1/INDEX('"INCC-FGV"'!$B$2:$B$800,MATCH(GC$4,'"INCC-FGV"'!$A$2:$A$800,0)),0))</f>
        <v>0</v>
      </c>
      <c r="GD1" s="133" t="n">
        <f aca="false">IF(GD$4="",0,IFERROR(1/INDEX('"INCC-FGV"'!$B$2:$B$800,MATCH(GD$4,'"INCC-FGV"'!$A$2:$A$800,0)),0))</f>
        <v>0</v>
      </c>
      <c r="GE1" s="133" t="n">
        <f aca="false">IF(GE$4="",0,IFERROR(1/INDEX('"INCC-FGV"'!$B$2:$B$800,MATCH(GE$4,'"INCC-FGV"'!$A$2:$A$800,0)),0))</f>
        <v>0</v>
      </c>
      <c r="GF1" s="133" t="n">
        <f aca="false">IF(GF$4="",0,IFERROR(1/INDEX('"INCC-FGV"'!$B$2:$B$800,MATCH(GF$4,'"INCC-FGV"'!$A$2:$A$800,0)),0))</f>
        <v>0</v>
      </c>
      <c r="GG1" s="133" t="n">
        <f aca="false">IF(GG$4="",0,IFERROR(1/INDEX('"INCC-FGV"'!$B$2:$B$800,MATCH(GG$4,'"INCC-FGV"'!$A$2:$A$800,0)),0))</f>
        <v>0</v>
      </c>
      <c r="GH1" s="133" t="n">
        <f aca="false">IF(GH$4="",0,IFERROR(1/INDEX('"INCC-FGV"'!$B$2:$B$800,MATCH(GH$4,'"INCC-FGV"'!$A$2:$A$800,0)),0))</f>
        <v>0</v>
      </c>
      <c r="GI1" s="133" t="n">
        <f aca="false">IF(GI$4="",0,IFERROR(1/INDEX('"INCC-FGV"'!$B$2:$B$800,MATCH(GI$4,'"INCC-FGV"'!$A$2:$A$800,0)),0))</f>
        <v>0</v>
      </c>
      <c r="GJ1" s="133" t="n">
        <f aca="false">IF(GJ$4="",0,IFERROR(1/INDEX('"INCC-FGV"'!$B$2:$B$800,MATCH(GJ$4,'"INCC-FGV"'!$A$2:$A$800,0)),0))</f>
        <v>0</v>
      </c>
      <c r="GK1" s="133" t="n">
        <f aca="false">IF(GK$4="",0,IFERROR(1/INDEX('"INCC-FGV"'!$B$2:$B$800,MATCH(GK$4,'"INCC-FGV"'!$A$2:$A$800,0)),0))</f>
        <v>0</v>
      </c>
      <c r="GL1" s="133" t="n">
        <f aca="false">IF(GL$4="",0,IFERROR(1/INDEX('"INCC-FGV"'!$B$2:$B$800,MATCH(GL$4,'"INCC-FGV"'!$A$2:$A$800,0)),0))</f>
        <v>0</v>
      </c>
      <c r="GM1" s="133" t="n">
        <f aca="false">IF(GM$4="",0,IFERROR(1/INDEX('"INCC-FGV"'!$B$2:$B$800,MATCH(GM$4,'"INCC-FGV"'!$A$2:$A$800,0)),0))</f>
        <v>0</v>
      </c>
      <c r="GN1" s="133" t="n">
        <f aca="false">IF(GN$4="",0,IFERROR(1/INDEX('"INCC-FGV"'!$B$2:$B$800,MATCH(GN$4,'"INCC-FGV"'!$A$2:$A$800,0)),0))</f>
        <v>0</v>
      </c>
      <c r="GO1" s="133" t="n">
        <f aca="false">IF(GO$4="",0,IFERROR(1/INDEX('"INCC-FGV"'!$B$2:$B$800,MATCH(GO$4,'"INCC-FGV"'!$A$2:$A$800,0)),0))</f>
        <v>0</v>
      </c>
      <c r="GP1" s="133" t="n">
        <f aca="false">IF(GP$4="",0,IFERROR(1/INDEX('"INCC-FGV"'!$B$2:$B$800,MATCH(GP$4,'"INCC-FGV"'!$A$2:$A$800,0)),0))</f>
        <v>0</v>
      </c>
      <c r="GQ1" s="133" t="n">
        <f aca="false">IF(GQ$4="",0,IFERROR(1/INDEX('"INCC-FGV"'!$B$2:$B$800,MATCH(GQ$4,'"INCC-FGV"'!$A$2:$A$800,0)),0))</f>
        <v>0</v>
      </c>
      <c r="GR1" s="133" t="n">
        <f aca="false">IF(GR$4="",0,IFERROR(1/INDEX('"INCC-FGV"'!$B$2:$B$800,MATCH(GR$4,'"INCC-FGV"'!$A$2:$A$800,0)),0))</f>
        <v>0</v>
      </c>
      <c r="GS1" s="133" t="n">
        <f aca="false">IF(GS$4="",0,IFERROR(1/INDEX('"INCC-FGV"'!$B$2:$B$800,MATCH(GS$4,'"INCC-FGV"'!$A$2:$A$800,0)),0))</f>
        <v>0</v>
      </c>
      <c r="GT1" s="133" t="n">
        <f aca="false">IF(GT$4="",0,IFERROR(1/INDEX('"INCC-FGV"'!$B$2:$B$800,MATCH(GT$4,'"INCC-FGV"'!$A$2:$A$800,0)),0))</f>
        <v>0</v>
      </c>
      <c r="GU1" s="133" t="n">
        <f aca="false">IF(GU$4="",0,IFERROR(1/INDEX('"INCC-FGV"'!$B$2:$B$800,MATCH(GU$4,'"INCC-FGV"'!$A$2:$A$800,0)),0))</f>
        <v>0</v>
      </c>
      <c r="GV1" s="133" t="n">
        <f aca="false">IF(GV$4="",0,IFERROR(1/INDEX('"INCC-FGV"'!$B$2:$B$800,MATCH(GV$4,'"INCC-FGV"'!$A$2:$A$800,0)),0))</f>
        <v>0</v>
      </c>
      <c r="GW1" s="133" t="n">
        <f aca="false">IF(GW$4="",0,IFERROR(1/INDEX('"INCC-FGV"'!$B$2:$B$800,MATCH(GW$4,'"INCC-FGV"'!$A$2:$A$800,0)),0))</f>
        <v>0</v>
      </c>
      <c r="GX1" s="133" t="n">
        <f aca="false">IF(GX$4="",0,IFERROR(1/INDEX('"INCC-FGV"'!$B$2:$B$800,MATCH(GX$4,'"INCC-FGV"'!$A$2:$A$800,0)),0))</f>
        <v>0</v>
      </c>
      <c r="GY1" s="133" t="n">
        <f aca="false">IF(GY$4="",0,IFERROR(1/INDEX('"INCC-FGV"'!$B$2:$B$800,MATCH(GY$4,'"INCC-FGV"'!$A$2:$A$800,0)),0))</f>
        <v>0</v>
      </c>
      <c r="GZ1" s="133" t="n">
        <f aca="false">IF(GZ$4="",0,IFERROR(1/INDEX('"INCC-FGV"'!$B$2:$B$800,MATCH(GZ$4,'"INCC-FGV"'!$A$2:$A$800,0)),0))</f>
        <v>0</v>
      </c>
      <c r="HA1" s="133" t="n">
        <f aca="false">IF(HA$4="",0,IFERROR(1/INDEX('"INCC-FGV"'!$B$2:$B$800,MATCH(HA$4,'"INCC-FGV"'!$A$2:$A$800,0)),0))</f>
        <v>0</v>
      </c>
      <c r="HB1" s="133" t="n">
        <f aca="false">IF(HB$4="",0,IFERROR(1/INDEX('"INCC-FGV"'!$B$2:$B$800,MATCH(HB$4,'"INCC-FGV"'!$A$2:$A$800,0)),0))</f>
        <v>0</v>
      </c>
      <c r="HC1" s="133" t="n">
        <f aca="false">IF(HC$4="",0,IFERROR(1/INDEX('"INCC-FGV"'!$B$2:$B$800,MATCH(HC$4,'"INCC-FGV"'!$A$2:$A$800,0)),0))</f>
        <v>0</v>
      </c>
      <c r="HD1" s="133" t="n">
        <f aca="false">IF(HD$4="",0,IFERROR(1/INDEX('"INCC-FGV"'!$B$2:$B$800,MATCH(HD$4,'"INCC-FGV"'!$A$2:$A$800,0)),0))</f>
        <v>0</v>
      </c>
      <c r="HE1" s="133" t="n">
        <f aca="false">IF(HE$4="",0,IFERROR(1/INDEX('"INCC-FGV"'!$B$2:$B$800,MATCH(HE$4,'"INCC-FGV"'!$A$2:$A$800,0)),0))</f>
        <v>0</v>
      </c>
      <c r="HF1" s="133" t="n">
        <f aca="false">IF(HF$4="",0,IFERROR(1/INDEX('"INCC-FGV"'!$B$2:$B$800,MATCH(HF$4,'"INCC-FGV"'!$A$2:$A$800,0)),0))</f>
        <v>0</v>
      </c>
      <c r="HG1" s="133" t="n">
        <f aca="false">IF(HG$4="",0,IFERROR(1/INDEX('"INCC-FGV"'!$B$2:$B$800,MATCH(HG$4,'"INCC-FGV"'!$A$2:$A$800,0)),0))</f>
        <v>0</v>
      </c>
      <c r="HH1" s="133" t="n">
        <f aca="false">IF(HH$4="",0,IFERROR(1/INDEX('"INCC-FGV"'!$B$2:$B$800,MATCH(HH$4,'"INCC-FGV"'!$A$2:$A$800,0)),0))</f>
        <v>0</v>
      </c>
      <c r="HI1" s="133" t="n">
        <f aca="false">IF(HI$4="",0,IFERROR(1/INDEX('"INCC-FGV"'!$B$2:$B$800,MATCH(HI$4,'"INCC-FGV"'!$A$2:$A$800,0)),0))</f>
        <v>0</v>
      </c>
      <c r="HJ1" s="133" t="n">
        <f aca="false">IF(HJ$4="",0,IFERROR(1/INDEX('"INCC-FGV"'!$B$2:$B$800,MATCH(HJ$4,'"INCC-FGV"'!$A$2:$A$800,0)),0))</f>
        <v>0</v>
      </c>
      <c r="HK1" s="133" t="n">
        <f aca="false">IF(HK$4="",0,IFERROR(1/INDEX('"INCC-FGV"'!$B$2:$B$800,MATCH(HK$4,'"INCC-FGV"'!$A$2:$A$800,0)),0))</f>
        <v>0</v>
      </c>
      <c r="HL1" s="133" t="n">
        <f aca="false">IF(HL$4="",0,IFERROR(1/INDEX('"INCC-FGV"'!$B$2:$B$800,MATCH(HL$4,'"INCC-FGV"'!$A$2:$A$800,0)),0))</f>
        <v>0</v>
      </c>
      <c r="HM1" s="133" t="n">
        <f aca="false">IF(HM$4="",0,IFERROR(1/INDEX('"INCC-FGV"'!$B$2:$B$800,MATCH(HM$4,'"INCC-FGV"'!$A$2:$A$800,0)),0))</f>
        <v>0</v>
      </c>
      <c r="HN1" s="133" t="n">
        <f aca="false">IF(HN$4="",0,IFERROR(1/INDEX('"INCC-FGV"'!$B$2:$B$800,MATCH(HN$4,'"INCC-FGV"'!$A$2:$A$800,0)),0))</f>
        <v>0</v>
      </c>
      <c r="HO1" s="133" t="n">
        <f aca="false">IF(HO$4="",0,IFERROR(1/INDEX('"INCC-FGV"'!$B$2:$B$800,MATCH(HO$4,'"INCC-FGV"'!$A$2:$A$800,0)),0))</f>
        <v>0</v>
      </c>
      <c r="HP1" s="133" t="n">
        <f aca="false">IF(HP$4="",0,IFERROR(1/INDEX('"INCC-FGV"'!$B$2:$B$800,MATCH(HP$4,'"INCC-FGV"'!$A$2:$A$800,0)),0))</f>
        <v>0</v>
      </c>
      <c r="HQ1" s="133" t="n">
        <f aca="false">IF(HQ$4="",0,IFERROR(1/INDEX('"INCC-FGV"'!$B$2:$B$800,MATCH(HQ$4,'"INCC-FGV"'!$A$2:$A$800,0)),0))</f>
        <v>0</v>
      </c>
      <c r="HR1" s="133" t="n">
        <f aca="false">IF(HR$4="",0,IFERROR(1/INDEX('"INCC-FGV"'!$B$2:$B$800,MATCH(HR$4,'"INCC-FGV"'!$A$2:$A$800,0)),0))</f>
        <v>0</v>
      </c>
      <c r="HS1" s="133" t="n">
        <f aca="false">IF(HS$4="",0,IFERROR(1/INDEX('"INCC-FGV"'!$B$2:$B$800,MATCH(HS$4,'"INCC-FGV"'!$A$2:$A$800,0)),0))</f>
        <v>0</v>
      </c>
      <c r="HT1" s="133" t="n">
        <f aca="false">IF(HT$4="",0,IFERROR(1/INDEX('"INCC-FGV"'!$B$2:$B$800,MATCH(HT$4,'"INCC-FGV"'!$A$2:$A$800,0)),0))</f>
        <v>0</v>
      </c>
      <c r="HU1" s="133" t="n">
        <f aca="false">IF(HU$4="",0,IFERROR(1/INDEX('"INCC-FGV"'!$B$2:$B$800,MATCH(HU$4,'"INCC-FGV"'!$A$2:$A$800,0)),0))</f>
        <v>0</v>
      </c>
      <c r="HV1" s="133" t="n">
        <f aca="false">IF(HV$4="",0,IFERROR(1/INDEX('"INCC-FGV"'!$B$2:$B$800,MATCH(HV$4,'"INCC-FGV"'!$A$2:$A$800,0)),0))</f>
        <v>0</v>
      </c>
      <c r="HW1" s="133" t="n">
        <f aca="false">IF(HW$4="",0,IFERROR(1/INDEX('"INCC-FGV"'!$B$2:$B$800,MATCH(HW$4,'"INCC-FGV"'!$A$2:$A$800,0)),0))</f>
        <v>0</v>
      </c>
      <c r="HX1" s="133" t="n">
        <f aca="false">IF(HX$4="",0,IFERROR(1/INDEX('"INCC-FGV"'!$B$2:$B$800,MATCH(HX$4,'"INCC-FGV"'!$A$2:$A$800,0)),0))</f>
        <v>0</v>
      </c>
      <c r="HY1" s="133" t="n">
        <f aca="false">IF(HY$4="",0,IFERROR(1/INDEX('"INCC-FGV"'!$B$2:$B$800,MATCH(HY$4,'"INCC-FGV"'!$A$2:$A$800,0)),0))</f>
        <v>0</v>
      </c>
      <c r="HZ1" s="133" t="n">
        <f aca="false">IF(HZ$4="",0,IFERROR(1/INDEX('"INCC-FGV"'!$B$2:$B$800,MATCH(HZ$4,'"INCC-FGV"'!$A$2:$A$800,0)),0))</f>
        <v>0</v>
      </c>
      <c r="IA1" s="133" t="n">
        <f aca="false">IF(IA$4="",0,IFERROR(1/INDEX('"INCC-FGV"'!$B$2:$B$800,MATCH(IA$4,'"INCC-FGV"'!$A$2:$A$800,0)),0))</f>
        <v>0</v>
      </c>
      <c r="IB1" s="133" t="n">
        <f aca="false">IF(IB$4="",0,IFERROR(1/INDEX('"INCC-FGV"'!$B$2:$B$800,MATCH(IB$4,'"INCC-FGV"'!$A$2:$A$800,0)),0))</f>
        <v>0</v>
      </c>
      <c r="IC1" s="133" t="n">
        <f aca="false">IF(IC$4="",0,IFERROR(1/INDEX('"INCC-FGV"'!$B$2:$B$800,MATCH(IC$4,'"INCC-FGV"'!$A$2:$A$800,0)),0))</f>
        <v>0</v>
      </c>
      <c r="ID1" s="133" t="n">
        <f aca="false">IF(ID$4="",0,IFERROR(1/INDEX('"INCC-FGV"'!$B$2:$B$800,MATCH(ID$4,'"INCC-FGV"'!$A$2:$A$800,0)),0))</f>
        <v>0</v>
      </c>
      <c r="IE1" s="133" t="n">
        <f aca="false">IF(IE$4="",0,IFERROR(1/INDEX('"INCC-FGV"'!$B$2:$B$800,MATCH(IE$4,'"INCC-FGV"'!$A$2:$A$800,0)),0))</f>
        <v>0</v>
      </c>
      <c r="IF1" s="133" t="n">
        <f aca="false">IF(IF$4="",0,IFERROR(1/INDEX('"INCC-FGV"'!$B$2:$B$800,MATCH(IF$4,'"INCC-FGV"'!$A$2:$A$800,0)),0))</f>
        <v>0</v>
      </c>
      <c r="IG1" s="133" t="n">
        <f aca="false">IF(IG$4="",0,IFERROR(1/INDEX('"INCC-FGV"'!$B$2:$B$800,MATCH(IG$4,'"INCC-FGV"'!$A$2:$A$800,0)),0))</f>
        <v>0</v>
      </c>
      <c r="IH1" s="133" t="n">
        <f aca="false">IF(IH$4="",0,IFERROR(1/INDEX('"INCC-FGV"'!$B$2:$B$800,MATCH(IH$4,'"INCC-FGV"'!$A$2:$A$800,0)),0))</f>
        <v>0</v>
      </c>
      <c r="II1" s="133" t="n">
        <f aca="false">IF(II$4="",0,IFERROR(1/INDEX('"INCC-FGV"'!$B$2:$B$800,MATCH(II$4,'"INCC-FGV"'!$A$2:$A$800,0)),0))</f>
        <v>0</v>
      </c>
      <c r="IJ1" s="133" t="n">
        <f aca="false">IF(IJ$4="",0,IFERROR(1/INDEX('"INCC-FGV"'!$B$2:$B$800,MATCH(IJ$4,'"INCC-FGV"'!$A$2:$A$800,0)),0))</f>
        <v>0</v>
      </c>
      <c r="IK1" s="133" t="n">
        <f aca="false">IF(IK$4="",0,IFERROR(1/INDEX('"INCC-FGV"'!$B$2:$B$800,MATCH(IK$4,'"INCC-FGV"'!$A$2:$A$800,0)),0))</f>
        <v>0</v>
      </c>
      <c r="IL1" s="133" t="n">
        <f aca="false">IF(IL$4="",0,IFERROR(1/INDEX('"INCC-FGV"'!$B$2:$B$800,MATCH(IL$4,'"INCC-FGV"'!$A$2:$A$800,0)),0))</f>
        <v>0</v>
      </c>
      <c r="IM1" s="133" t="n">
        <f aca="false">IF(IM$4="",0,IFERROR(1/INDEX('"INCC-FGV"'!$B$2:$B$800,MATCH(IM$4,'"INCC-FGV"'!$A$2:$A$800,0)),0))</f>
        <v>0</v>
      </c>
      <c r="IN1" s="133" t="n">
        <f aca="false">IF(IN$4="",0,IFERROR(1/INDEX('"INCC-FGV"'!$B$2:$B$800,MATCH(IN$4,'"INCC-FGV"'!$A$2:$A$800,0)),0))</f>
        <v>0</v>
      </c>
      <c r="IO1" s="133" t="n">
        <f aca="false">IF(IO$4="",0,IFERROR(1/INDEX('"INCC-FGV"'!$B$2:$B$800,MATCH(IO$4,'"INCC-FGV"'!$A$2:$A$800,0)),0))</f>
        <v>0</v>
      </c>
      <c r="IP1" s="133" t="n">
        <f aca="false">IF(IP$4="",0,IFERROR(1/INDEX('"INCC-FGV"'!$B$2:$B$800,MATCH(IP$4,'"INCC-FGV"'!$A$2:$A$800,0)),0))</f>
        <v>0</v>
      </c>
      <c r="IQ1" s="133" t="n">
        <f aca="false">IF(IQ$4="",0,IFERROR(1/INDEX('"INCC-FGV"'!$B$2:$B$800,MATCH(IQ$4,'"INCC-FGV"'!$A$2:$A$800,0)),0))</f>
        <v>0</v>
      </c>
      <c r="IR1" s="133" t="n">
        <f aca="false">IF(IR$4="",0,IFERROR(1/INDEX('"INCC-FGV"'!$B$2:$B$800,MATCH(IR$4,'"INCC-FGV"'!$A$2:$A$800,0)),0))</f>
        <v>0</v>
      </c>
      <c r="IS1" s="133" t="n">
        <f aca="false">IF(IS$4="",0,IFERROR(1/INDEX('"INCC-FGV"'!$B$2:$B$800,MATCH(IS$4,'"INCC-FGV"'!$A$2:$A$800,0)),0))</f>
        <v>0</v>
      </c>
      <c r="IT1" s="133" t="n">
        <f aca="false">IF(IT$4="",0,IFERROR(1/INDEX('"INCC-FGV"'!$B$2:$B$800,MATCH(IT$4,'"INCC-FGV"'!$A$2:$A$800,0)),0))</f>
        <v>0</v>
      </c>
      <c r="IU1" s="133" t="n">
        <f aca="false">IF(IU$4="",0,IFERROR(1/INDEX('"INCC-FGV"'!$B$2:$B$800,MATCH(IU$4,'"INCC-FGV"'!$A$2:$A$800,0)),0))</f>
        <v>0</v>
      </c>
      <c r="IV1" s="133" t="n">
        <f aca="false">IF(IV$4="",0,IFERROR(1/INDEX('"INCC-FGV"'!$B$2:$B$800,MATCH(IV$4,'"INCC-FGV"'!$A$2:$A$800,0)),0))</f>
        <v>0</v>
      </c>
      <c r="IW1" s="133" t="n">
        <f aca="false">IF(IW$4="",0,IFERROR(1/INDEX('"INCC-FGV"'!$B$2:$B$800,MATCH(IW$4,'"INCC-FGV"'!$A$2:$A$800,0)),0))</f>
        <v>0</v>
      </c>
      <c r="IX1" s="133" t="n">
        <f aca="false">IF(IX$4="",0,IFERROR(1/INDEX('"INCC-FGV"'!$B$2:$B$800,MATCH(IX$4,'"INCC-FGV"'!$A$2:$A$800,0)),0))</f>
        <v>0</v>
      </c>
      <c r="IY1" s="133" t="n">
        <f aca="false">IF(IY$4="",0,IFERROR(1/INDEX('"INCC-FGV"'!$B$2:$B$800,MATCH(IY$4,'"INCC-FGV"'!$A$2:$A$800,0)),0))</f>
        <v>0</v>
      </c>
      <c r="IZ1" s="133" t="n">
        <f aca="false">IF(IZ$4="",0,IFERROR(1/INDEX('"INCC-FGV"'!$B$2:$B$800,MATCH(IZ$4,'"INCC-FGV"'!$A$2:$A$800,0)),0))</f>
        <v>0</v>
      </c>
      <c r="JA1" s="133" t="n">
        <f aca="false">IF(JA$4="",0,IFERROR(1/INDEX('"INCC-FGV"'!$B$2:$B$800,MATCH(JA$4,'"INCC-FGV"'!$A$2:$A$800,0)),0))</f>
        <v>0</v>
      </c>
      <c r="JB1" s="133" t="n">
        <f aca="false">IF(JB$4="",0,IFERROR(1/INDEX('"INCC-FGV"'!$B$2:$B$800,MATCH(JB$4,'"INCC-FGV"'!$A$2:$A$800,0)),0))</f>
        <v>0</v>
      </c>
      <c r="JC1" s="133" t="n">
        <f aca="false">IF(JC$4="",0,IFERROR(1/INDEX('"INCC-FGV"'!$B$2:$B$800,MATCH(JC$4,'"INCC-FGV"'!$A$2:$A$800,0)),0))</f>
        <v>0</v>
      </c>
      <c r="JD1" s="133" t="n">
        <f aca="false">IF(JD$4="",0,IFERROR(1/INDEX('"INCC-FGV"'!$B$2:$B$800,MATCH(JD$4,'"INCC-FGV"'!$A$2:$A$800,0)),0))</f>
        <v>0</v>
      </c>
      <c r="JE1" s="133" t="n">
        <f aca="false">IF(JE$4="",0,IFERROR(1/INDEX('"INCC-FGV"'!$B$2:$B$800,MATCH(JE$4,'"INCC-FGV"'!$A$2:$A$800,0)),0))</f>
        <v>0</v>
      </c>
      <c r="JF1" s="133" t="n">
        <f aca="false">IF(JF$4="",0,IFERROR(1/INDEX('"INCC-FGV"'!$B$2:$B$800,MATCH(JF$4,'"INCC-FGV"'!$A$2:$A$800,0)),0))</f>
        <v>0</v>
      </c>
      <c r="JG1" s="133" t="n">
        <f aca="false">IF(JG$4="",0,IFERROR(1/INDEX('"INCC-FGV"'!$B$2:$B$800,MATCH(JG$4,'"INCC-FGV"'!$A$2:$A$800,0)),0))</f>
        <v>0</v>
      </c>
      <c r="JH1" s="133" t="n">
        <f aca="false">IF(JH$4="",0,IFERROR(1/INDEX('"INCC-FGV"'!$B$2:$B$800,MATCH(JH$4,'"INCC-FGV"'!$A$2:$A$800,0)),0))</f>
        <v>0</v>
      </c>
      <c r="JI1" s="133" t="n">
        <f aca="false">IF(JI$4="",0,IFERROR(1/INDEX('"INCC-FGV"'!$B$2:$B$800,MATCH(JI$4,'"INCC-FGV"'!$A$2:$A$800,0)),0))</f>
        <v>0</v>
      </c>
      <c r="JJ1" s="133" t="n">
        <f aca="false">IF(JJ$4="",0,IFERROR(1/INDEX('"INCC-FGV"'!$B$2:$B$800,MATCH(JJ$4,'"INCC-FGV"'!$A$2:$A$800,0)),0))</f>
        <v>0</v>
      </c>
      <c r="JK1" s="133" t="n">
        <f aca="false">IF(JK$4="",0,IFERROR(1/INDEX('"INCC-FGV"'!$B$2:$B$800,MATCH(JK$4,'"INCC-FGV"'!$A$2:$A$800,0)),0))</f>
        <v>0</v>
      </c>
      <c r="JL1" s="133" t="n">
        <f aca="false">IF(JL$4="",0,IFERROR(1/INDEX('"INCC-FGV"'!$B$2:$B$800,MATCH(JL$4,'"INCC-FGV"'!$A$2:$A$800,0)),0))</f>
        <v>0</v>
      </c>
      <c r="JM1" s="133" t="n">
        <f aca="false">IF(JM$4="",0,IFERROR(1/INDEX('"INCC-FGV"'!$B$2:$B$800,MATCH(JM$4,'"INCC-FGV"'!$A$2:$A$800,0)),0))</f>
        <v>0</v>
      </c>
      <c r="JN1" s="133" t="n">
        <f aca="false">IF(JN$4="",0,IFERROR(1/INDEX('"INCC-FGV"'!$B$2:$B$800,MATCH(JN$4,'"INCC-FGV"'!$A$2:$A$800,0)),0))</f>
        <v>0</v>
      </c>
      <c r="JO1" s="133" t="n">
        <f aca="false">IF(JO$4="",0,IFERROR(1/INDEX('"INCC-FGV"'!$B$2:$B$800,MATCH(JO$4,'"INCC-FGV"'!$A$2:$A$800,0)),0))</f>
        <v>0</v>
      </c>
      <c r="JP1" s="133" t="n">
        <f aca="false">IF(JP$4="",0,IFERROR(1/INDEX('"INCC-FGV"'!$B$2:$B$800,MATCH(JP$4,'"INCC-FGV"'!$A$2:$A$800,0)),0))</f>
        <v>0</v>
      </c>
      <c r="JQ1" s="133" t="n">
        <f aca="false">IF(JQ$4="",0,IFERROR(1/INDEX('"INCC-FGV"'!$B$2:$B$800,MATCH(JQ$4,'"INCC-FGV"'!$A$2:$A$800,0)),0))</f>
        <v>0</v>
      </c>
      <c r="JR1" s="133" t="n">
        <f aca="false">IF(JR$4="",0,IFERROR(1/INDEX('"INCC-FGV"'!$B$2:$B$800,MATCH(JR$4,'"INCC-FGV"'!$A$2:$A$800,0)),0))</f>
        <v>0</v>
      </c>
      <c r="JS1" s="133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3224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3225</v>
      </c>
    </row>
    <row r="3" customFormat="false" ht="15" hidden="false" customHeight="false" outlineLevel="0" collapsed="false">
      <c r="D3" s="124" t="s">
        <v>3226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3227</v>
      </c>
      <c r="C4" s="54" t="s">
        <v>3228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  <c r="BX4" s="54" t="s">
        <v>3229</v>
      </c>
      <c r="BY4" s="54" t="s">
        <v>3230</v>
      </c>
      <c r="BZ4" s="54" t="s">
        <v>3231</v>
      </c>
      <c r="CB4" s="119" t="n">
        <f aca="false">IF(ISNUMBER('DADOS BRUTOS'!B$2),DATE(YEAR('DADOS BRUTOS'!B$2),MONTH('DADOS BRUTOS'!B$2),1),"")</f>
        <v>42186</v>
      </c>
      <c r="CC4" s="119" t="n">
        <f aca="false">IF(ISNUMBER('DADOS BRUTOS'!C$2),DATE(YEAR('DADOS BRUTOS'!C$2),MONTH('DADOS BRUTOS'!C$2),1),"")</f>
        <v>42217</v>
      </c>
      <c r="CD4" s="119" t="n">
        <f aca="false">IF(ISNUMBER('DADOS BRUTOS'!D$2),DATE(YEAR('DADOS BRUTOS'!D$2),MONTH('DADOS BRUTOS'!D$2),1),"")</f>
        <v>42278</v>
      </c>
      <c r="CE4" s="119" t="n">
        <f aca="false">IF(ISNUMBER('DADOS BRUTOS'!E$2),DATE(YEAR('DADOS BRUTOS'!E$2),MONTH('DADOS BRUTOS'!E$2),1),"")</f>
        <v>42309</v>
      </c>
      <c r="CF4" s="119" t="n">
        <f aca="false">IF(ISNUMBER('DADOS BRUTOS'!F$2),DATE(YEAR('DADOS BRUTOS'!F$2),MONTH('DADOS BRUTOS'!F$2),1),"")</f>
        <v>42339</v>
      </c>
      <c r="CG4" s="119" t="n">
        <f aca="false">IF(ISNUMBER('DADOS BRUTOS'!G$2),DATE(YEAR('DADOS BRUTOS'!G$2),MONTH('DADOS BRUTOS'!G$2),1),"")</f>
        <v>42370</v>
      </c>
      <c r="CH4" s="119" t="n">
        <f aca="false">IF(ISNUMBER('DADOS BRUTOS'!H$2),DATE(YEAR('DADOS BRUTOS'!H$2),MONTH('DADOS BRUTOS'!H$2),1),"")</f>
        <v>42401</v>
      </c>
      <c r="CI4" s="119" t="n">
        <f aca="false">IF(ISNUMBER('DADOS BRUTOS'!I$2),DATE(YEAR('DADOS BRUTOS'!I$2),MONTH('DADOS BRUTOS'!I$2),1),"")</f>
        <v>42826</v>
      </c>
      <c r="CJ4" s="119" t="n">
        <f aca="false">IF(ISNUMBER('DADOS BRUTOS'!J$2),DATE(YEAR('DADOS BRUTOS'!J$2),MONTH('DADOS BRUTOS'!J$2),1),"")</f>
        <v>42856</v>
      </c>
      <c r="CK4" s="119" t="n">
        <f aca="false">IF(ISNUMBER('DADOS BRUTOS'!K$2),DATE(YEAR('DADOS BRUTOS'!K$2),MONTH('DADOS BRUTOS'!K$2),1),"")</f>
        <v>42917</v>
      </c>
      <c r="CL4" s="119" t="n">
        <f aca="false">IF(ISNUMBER('DADOS BRUTOS'!L$2),DATE(YEAR('DADOS BRUTOS'!L$2),MONTH('DADOS BRUTOS'!L$2),1),"")</f>
        <v>42948</v>
      </c>
      <c r="CM4" s="119" t="n">
        <f aca="false">IF(ISNUMBER('DADOS BRUTOS'!M$2),DATE(YEAR('DADOS BRUTOS'!M$2),MONTH('DADOS BRUTOS'!M$2),1),"")</f>
        <v>44986</v>
      </c>
      <c r="CN4" s="119" t="n">
        <f aca="false">IF(ISNUMBER('DADOS BRUTOS'!N$2),DATE(YEAR('DADOS BRUTOS'!N$2),MONTH('DADOS BRUTOS'!N$2),1),"")</f>
        <v>45017</v>
      </c>
      <c r="CO4" s="119" t="n">
        <f aca="false">IF(ISNUMBER('DADOS BRUTOS'!O$2),DATE(YEAR('DADOS BRUTOS'!O$2),MONTH('DADOS BRUTOS'!O$2),1),"")</f>
        <v>45047</v>
      </c>
      <c r="CP4" s="119" t="n">
        <f aca="false">IF(ISNUMBER('DADOS BRUTOS'!P$2),DATE(YEAR('DADOS BRUTOS'!P$2),MONTH('DADOS BRUTOS'!P$2),1),"")</f>
        <v>45139</v>
      </c>
      <c r="CQ4" s="119" t="n">
        <f aca="false">IF(ISNUMBER('DADOS BRUTOS'!Q$2),DATE(YEAR('DADOS BRUTOS'!Q$2),MONTH('DADOS BRUTOS'!Q$2),1),"")</f>
        <v>45170</v>
      </c>
      <c r="CR4" s="119" t="n">
        <f aca="false">IF(ISNUMBER('DADOS BRUTOS'!R$2),DATE(YEAR('DADOS BRUTOS'!R$2),MONTH('DADOS BRUTOS'!R$2),1),"")</f>
        <v>45231</v>
      </c>
      <c r="CS4" s="119" t="n">
        <f aca="false">IF(ISNUMBER('DADOS BRUTOS'!S$2),DATE(YEAR('DADOS BRUTOS'!S$2),MONTH('DADOS BRUTOS'!S$2),1),"")</f>
        <v>45323</v>
      </c>
      <c r="CT4" s="119" t="n">
        <f aca="false">IF(ISNUMBER('DADOS BRUTOS'!T$2),DATE(YEAR('DADOS BRUTOS'!T$2),MONTH('DADOS BRUTOS'!T$2),1),"")</f>
        <v>45352</v>
      </c>
      <c r="CU4" s="119" t="n">
        <f aca="false">IF(ISNUMBER('DADOS BRUTOS'!U$2),DATE(YEAR('DADOS BRUTOS'!U$2),MONTH('DADOS BRUTOS'!U$2),1),"")</f>
        <v>45383</v>
      </c>
      <c r="CV4" s="119" t="n">
        <f aca="false">IF(ISNUMBER('DADOS BRUTOS'!V$2),DATE(YEAR('DADOS BRUTOS'!V$2),MONTH('DADOS BRUTOS'!V$2),1),"")</f>
        <v>45413</v>
      </c>
      <c r="CW4" s="119" t="n">
        <f aca="false">IF(ISNUMBER('DADOS BRUTOS'!W$2),DATE(YEAR('DADOS BRUTOS'!W$2),MONTH('DADOS BRUTOS'!W$2),1),"")</f>
        <v>45444</v>
      </c>
      <c r="CX4" s="119" t="n">
        <f aca="false">IF(ISNUMBER('DADOS BRUTOS'!X$2),DATE(YEAR('DADOS BRUTOS'!X$2),MONTH('DADOS BRUTOS'!X$2),1),"")</f>
        <v>45474</v>
      </c>
      <c r="CY4" s="119" t="n">
        <f aca="false">IF(ISNUMBER('DADOS BRUTOS'!Y$2),DATE(YEAR('DADOS BRUTOS'!Y$2),MONTH('DADOS BRUTOS'!Y$2),1),"")</f>
        <v>45505</v>
      </c>
      <c r="CZ4" s="119" t="n">
        <f aca="false">IF(ISNUMBER('DADOS BRUTOS'!Z$2),DATE(YEAR('DADOS BRUTOS'!Z$2),MONTH('DADOS BRUTOS'!Z$2),1),"")</f>
        <v>45536</v>
      </c>
      <c r="DA4" s="119" t="n">
        <f aca="false">IF(ISNUMBER('DADOS BRUTOS'!AA$2),DATE(YEAR('DADOS BRUTOS'!AA$2),MONTH('DADOS BRUTOS'!AA$2),1),"")</f>
        <v>45566</v>
      </c>
      <c r="DB4" s="119" t="n">
        <f aca="false">IF(ISNUMBER('DADOS BRUTOS'!AB$2),DATE(YEAR('DADOS BRUTOS'!AB$2),MONTH('DADOS BRUTOS'!AB$2),1),"")</f>
        <v>45597</v>
      </c>
      <c r="DC4" s="119" t="n">
        <f aca="false">IF(ISNUMBER('DADOS BRUTOS'!AC$2),DATE(YEAR('DADOS BRUTOS'!AC$2),MONTH('DADOS BRUTOS'!AC$2),1),"")</f>
        <v>45627</v>
      </c>
      <c r="DD4" s="119" t="n">
        <f aca="false">IF(ISNUMBER('DADOS BRUTOS'!AD$2),DATE(YEAR('DADOS BRUTOS'!AD$2),MONTH('DADOS BRUTOS'!AD$2),1),"")</f>
        <v>45658</v>
      </c>
      <c r="DE4" s="119" t="n">
        <f aca="false">IF(ISNUMBER('DADOS BRUTOS'!AE$2),DATE(YEAR('DADOS BRUTOS'!AE$2),MONTH('DADOS BRUTOS'!AE$2),1),"")</f>
        <v>45689</v>
      </c>
      <c r="DF4" s="119" t="n">
        <f aca="false">IF(ISNUMBER('DADOS BRUTOS'!AF$2),DATE(YEAR('DADOS BRUTOS'!AF$2),MONTH('DADOS BRUTOS'!AF$2),1),"")</f>
        <v>45717</v>
      </c>
      <c r="DG4" s="119" t="n">
        <f aca="false">IF(ISNUMBER('DADOS BRUTOS'!AG$2),DATE(YEAR('DADOS BRUTOS'!AG$2),MONTH('DADOS BRUTOS'!AG$2),1),"")</f>
        <v>45748</v>
      </c>
      <c r="DH4" s="119" t="n">
        <f aca="false">IF(ISNUMBER('DADOS BRUTOS'!AH$2),DATE(YEAR('DADOS BRUTOS'!AH$2),MONTH('DADOS BRUTOS'!AH$2),1),"")</f>
        <v>45778</v>
      </c>
      <c r="DI4" s="119" t="n">
        <f aca="false">IF(ISNUMBER('DADOS BRUTOS'!AI$2),DATE(YEAR('DADOS BRUTOS'!AI$2),MONTH('DADOS BRUTOS'!AI$2),1),"")</f>
        <v>45809</v>
      </c>
      <c r="DJ4" s="119" t="n">
        <f aca="false">IF(ISNUMBER('DADOS BRUTOS'!AJ$2),DATE(YEAR('DADOS BRUTOS'!AJ$2),MONTH('DADOS BRUTOS'!AJ$2),1),"")</f>
        <v>45839</v>
      </c>
      <c r="DK4" s="119" t="n">
        <f aca="false">IF(ISNUMBER('DADOS BRUTOS'!AK$2),DATE(YEAR('DADOS BRUTOS'!AK$2),MONTH('DADOS BRUTOS'!AK$2),1),"")</f>
        <v>45870</v>
      </c>
      <c r="DL4" s="119" t="n">
        <f aca="false">IF(ISNUMBER('DADOS BRUTOS'!AL$2),DATE(YEAR('DADOS BRUTOS'!AL$2),MONTH('DADOS BRUTOS'!AL$2),1),"")</f>
        <v>45901</v>
      </c>
      <c r="DM4" s="119" t="n">
        <f aca="false">IF(ISNUMBER('DADOS BRUTOS'!AM$2),DATE(YEAR('DADOS BRUTOS'!AM$2),MONTH('DADOS BRUTOS'!AM$2),1),"")</f>
        <v>45931</v>
      </c>
      <c r="DN4" s="119" t="n">
        <f aca="false">IF(ISNUMBER('DADOS BRUTOS'!AN$2),DATE(YEAR('DADOS BRUTOS'!AN$2),MONTH('DADOS BRUTOS'!AN$2),1),"")</f>
        <v>45962</v>
      </c>
      <c r="DO4" s="119" t="n">
        <f aca="false">IF(ISNUMBER('DADOS BRUTOS'!AO$2),DATE(YEAR('DADOS BRUTOS'!AO$2),MONTH('DADOS BRUTOS'!AO$2),1),"")</f>
        <v>45992</v>
      </c>
      <c r="DP4" s="119" t="n">
        <f aca="false">IF(ISNUMBER('DADOS BRUTOS'!AP$2),DATE(YEAR('DADOS BRUTOS'!AP$2),MONTH('DADOS BRUTOS'!AP$2),1),"")</f>
        <v>46023</v>
      </c>
      <c r="DQ4" s="119" t="n">
        <f aca="false">IF(ISNUMBER('DADOS BRUTOS'!AQ$2),DATE(YEAR('DADOS BRUTOS'!AQ$2),MONTH('DADOS BRUTOS'!AQ$2),1),"")</f>
        <v>46054</v>
      </c>
      <c r="DR4" s="119" t="n">
        <f aca="false">IF(ISNUMBER('DADOS BRUTOS'!AR$2),DATE(YEAR('DADOS BRUTOS'!AR$2),MONTH('DADOS BRUTOS'!AR$2),1),"")</f>
        <v>46082</v>
      </c>
      <c r="DS4" s="119" t="n">
        <f aca="false">IF(ISNUMBER('DADOS BRUTOS'!AS$2),DATE(YEAR('DADOS BRUTOS'!AS$2),MONTH('DADOS BRUTOS'!AS$2),1),"")</f>
        <v>46113</v>
      </c>
      <c r="DT4" s="119" t="n">
        <f aca="false">IF(ISNUMBER('DADOS BRUTOS'!AT$2),DATE(YEAR('DADOS BRUTOS'!AT$2),MONTH('DADOS BRUTOS'!AT$2),1),"")</f>
        <v>46143</v>
      </c>
      <c r="DU4" s="119" t="n">
        <f aca="false">IF(ISNUMBER('DADOS BRUTOS'!AU$2),DATE(YEAR('DADOS BRUTOS'!AU$2),MONTH('DADOS BRUTOS'!AU$2),1),"")</f>
        <v>46174</v>
      </c>
      <c r="DV4" s="119" t="n">
        <f aca="false">IF(ISNUMBER('DADOS BRUTOS'!AV$2),DATE(YEAR('DADOS BRUTOS'!AV$2),MONTH('DADOS BRUTOS'!AV$2),1),"")</f>
        <v>46204</v>
      </c>
      <c r="DW4" s="119" t="n">
        <f aca="false">IF(ISNUMBER('DADOS BRUTOS'!AW$2),DATE(YEAR('DADOS BRUTOS'!AW$2),MONTH('DADOS BRUTOS'!AW$2),1),"")</f>
        <v>46235</v>
      </c>
      <c r="DX4" s="119" t="n">
        <f aca="false">IF(ISNUMBER('DADOS BRUTOS'!AX$2),DATE(YEAR('DADOS BRUTOS'!AX$2),MONTH('DADOS BRUTOS'!AX$2),1),"")</f>
        <v>46266</v>
      </c>
      <c r="DY4" s="119" t="n">
        <f aca="false">IF(ISNUMBER('DADOS BRUTOS'!AY$2),DATE(YEAR('DADOS BRUTOS'!AY$2),MONTH('DADOS BRUTOS'!AY$2),1),"")</f>
        <v>46296</v>
      </c>
      <c r="DZ4" s="119" t="n">
        <f aca="false">IF(ISNUMBER('DADOS BRUTOS'!AZ$2),DATE(YEAR('DADOS BRUTOS'!AZ$2),MONTH('DADOS BRUTOS'!AZ$2),1),"")</f>
        <v>46327</v>
      </c>
      <c r="EA4" s="119" t="n">
        <f aca="false">IF(ISNUMBER('DADOS BRUTOS'!BA$2),DATE(YEAR('DADOS BRUTOS'!BA$2),MONTH('DADOS BRUTOS'!BA$2),1),"")</f>
        <v>46357</v>
      </c>
      <c r="EB4" s="119" t="n">
        <f aca="false">IF(ISNUMBER('DADOS BRUTOS'!BB$2),DATE(YEAR('DADOS BRUTOS'!BB$2),MONTH('DADOS BRUTOS'!BB$2),1),"")</f>
        <v>46388</v>
      </c>
      <c r="EC4" s="119" t="n">
        <f aca="false">IF(ISNUMBER('DADOS BRUTOS'!BC$2),DATE(YEAR('DADOS BRUTOS'!BC$2),MONTH('DADOS BRUTOS'!BC$2),1),"")</f>
        <v>46419</v>
      </c>
      <c r="ED4" s="119" t="n">
        <f aca="false">IF(ISNUMBER('DADOS BRUTOS'!BD$2),DATE(YEAR('DADOS BRUTOS'!BD$2),MONTH('DADOS BRUTOS'!BD$2),1),"")</f>
        <v>46447</v>
      </c>
      <c r="EE4" s="119" t="n">
        <f aca="false">IF(ISNUMBER('DADOS BRUTOS'!BE$2),DATE(YEAR('DADOS BRUTOS'!BE$2),MONTH('DADOS BRUTOS'!BE$2),1),"")</f>
        <v>46478</v>
      </c>
      <c r="EF4" s="119" t="n">
        <f aca="false">IF(ISNUMBER('DADOS BRUTOS'!BF$2),DATE(YEAR('DADOS BRUTOS'!BF$2),MONTH('DADOS BRUTOS'!BF$2),1),"")</f>
        <v>46508</v>
      </c>
      <c r="EG4" s="119" t="n">
        <f aca="false">IF(ISNUMBER('DADOS BRUTOS'!BG$2),DATE(YEAR('DADOS BRUTOS'!BG$2),MONTH('DADOS BRUTOS'!BG$2),1),"")</f>
        <v>46569</v>
      </c>
      <c r="EH4" s="119" t="n">
        <f aca="false">IF(ISNUMBER('DADOS BRUTOS'!BH$2),DATE(YEAR('DADOS BRUTOS'!BH$2),MONTH('DADOS BRUTOS'!BH$2),1),"")</f>
        <v>46631</v>
      </c>
      <c r="EI4" s="119" t="n">
        <f aca="false">IF(ISNUMBER('DADOS BRUTOS'!BI$2),DATE(YEAR('DADOS BRUTOS'!BI$2),MONTH('DADOS BRUTOS'!BI$2),1),"")</f>
        <v>46661</v>
      </c>
      <c r="EJ4" s="119" t="n">
        <f aca="false">IF(ISNUMBER('DADOS BRUTOS'!BJ$2),DATE(YEAR('DADOS BRUTOS'!BJ$2),MONTH('DADOS BRUTOS'!BJ$2),1),"")</f>
        <v>46692</v>
      </c>
      <c r="EK4" s="119" t="n">
        <f aca="false">IF(ISNUMBER('DADOS BRUTOS'!BK$2),DATE(YEAR('DADOS BRUTOS'!BK$2),MONTH('DADOS BRUTOS'!BK$2),1),"")</f>
        <v>46722</v>
      </c>
      <c r="EL4" s="119" t="n">
        <f aca="false">IF(ISNUMBER('DADOS BRUTOS'!BL$2),DATE(YEAR('DADOS BRUTOS'!BL$2),MONTH('DADOS BRUTOS'!BL$2),1),"")</f>
        <v>46753</v>
      </c>
      <c r="EM4" s="119" t="n">
        <f aca="false">IF(ISNUMBER('DADOS BRUTOS'!BM$2),DATE(YEAR('DADOS BRUTOS'!BM$2),MONTH('DADOS BRUTOS'!BM$2),1),"")</f>
        <v>46874</v>
      </c>
      <c r="EN4" s="119" t="n">
        <f aca="false">IF(ISNUMBER('DADOS BRUTOS'!BN$2),DATE(YEAR('DADOS BRUTOS'!BN$2),MONTH('DADOS BRUTOS'!BN$2),1),"")</f>
        <v>46905</v>
      </c>
      <c r="EO4" s="119" t="n">
        <f aca="false">IF(ISNUMBER('DADOS BRUTOS'!BO$2),DATE(YEAR('DADOS BRUTOS'!BO$2),MONTH('DADOS BRUTOS'!BO$2),1),"")</f>
        <v>46935</v>
      </c>
      <c r="EP4" s="119" t="n">
        <f aca="false">IF(ISNUMBER('DADOS BRUTOS'!BP$2),DATE(YEAR('DADOS BRUTOS'!BP$2),MONTH('DADOS BRUTOS'!BP$2),1),"")</f>
        <v>46966</v>
      </c>
      <c r="EQ4" s="119" t="n">
        <f aca="false">IF(ISNUMBER('DADOS BRUTOS'!BQ$2),DATE(YEAR('DADOS BRUTOS'!BQ$2),MONTH('DADOS BRUTOS'!BQ$2),1),"")</f>
        <v>47088</v>
      </c>
      <c r="ER4" s="119" t="n">
        <f aca="false">IF(ISNUMBER('DADOS BRUTOS'!BR$2),DATE(YEAR('DADOS BRUTOS'!BR$2),MONTH('DADOS BRUTOS'!BR$2),1),"")</f>
        <v>47270</v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1372271.43</v>
      </c>
      <c r="E5" s="50" t="n">
        <f aca="false">SUMIF($CB$4:$JS$4,E$4,$CB5:$JS5)</f>
        <v>36.98</v>
      </c>
      <c r="F5" s="50" t="n">
        <f aca="false">SUMIF($CB$4:$JS$4,F$4,$CB5:$JS5)</f>
        <v>30447.52</v>
      </c>
      <c r="G5" s="50" t="n">
        <f aca="false">SUMIF($CB$4:$JS$4,G$4,$CB5:$JS5)</f>
        <v>0</v>
      </c>
      <c r="H5" s="50" t="n">
        <f aca="false">SUMIF($CB$4:$JS$4,H$4,$CB5:$JS5)</f>
        <v>82453.39</v>
      </c>
      <c r="I5" s="50" t="n">
        <f aca="false">SUMIF($CB$4:$JS$4,I$4,$CB5:$JS5)</f>
        <v>102881.43</v>
      </c>
      <c r="J5" s="50" t="n">
        <f aca="false">SUMIF($CB$4:$JS$4,J$4,$CB5:$JS5)</f>
        <v>74685.68</v>
      </c>
      <c r="K5" s="50" t="n">
        <f aca="false">SUMIF($CB$4:$JS$4,K$4,$CB5:$JS5)</f>
        <v>53850.38</v>
      </c>
      <c r="L5" s="50" t="n">
        <f aca="false">SUMIF($CB$4:$JS$4,L$4,$CB5:$JS5)</f>
        <v>24090.15</v>
      </c>
      <c r="M5" s="50" t="n">
        <f aca="false">SUMIF($CB$4:$JS$4,M$4,$CB5:$JS5)</f>
        <v>35275.5</v>
      </c>
      <c r="N5" s="50" t="n">
        <f aca="false">SUMIF($CB$4:$JS$4,N$4,$CB5:$JS5)</f>
        <v>73984.41</v>
      </c>
      <c r="O5" s="50" t="n">
        <f aca="false">SUMIF($CB$4:$JS$4,O$4,$CB5:$JS5)</f>
        <v>54894.51</v>
      </c>
      <c r="P5" s="50" t="n">
        <f aca="false">SUMIF($CB$4:$JS$4,P$4,$CB5:$JS5)</f>
        <v>83688.08</v>
      </c>
      <c r="Q5" s="50" t="n">
        <f aca="false">SUMIF($CB$4:$JS$4,Q$4,$CB5:$JS5)</f>
        <v>129838.79</v>
      </c>
      <c r="R5" s="50" t="n">
        <f aca="false">SUMIF($CB$4:$JS$4,R$4,$CB5:$JS5)</f>
        <v>7613.25</v>
      </c>
      <c r="S5" s="50" t="n">
        <f aca="false">SUMIF($CB$4:$JS$4,S$4,$CB5:$JS5)</f>
        <v>1592.25</v>
      </c>
      <c r="T5" s="50" t="n">
        <f aca="false">SUMIF($CB$4:$JS$4,T$4,$CB5:$JS5)</f>
        <v>1005.84</v>
      </c>
      <c r="U5" s="50" t="n">
        <f aca="false">SUMIF($CB$4:$JS$4,U$4,$CB5:$JS5)</f>
        <v>79.41</v>
      </c>
      <c r="V5" s="50" t="n">
        <f aca="false">SUMIF($CB$4:$JS$4,V$4,$CB5:$JS5)</f>
        <v>6303.15</v>
      </c>
      <c r="W5" s="50" t="n">
        <f aca="false">SUMIF($CB$4:$JS$4,W$4,$CB5:$JS5)</f>
        <v>1967.1</v>
      </c>
      <c r="X5" s="50" t="n">
        <f aca="false">SUMIF($CB$4:$JS$4,X$4,$CB5:$JS5)</f>
        <v>1054.75</v>
      </c>
      <c r="Y5" s="50" t="n">
        <f aca="false">SUMIF($CB$4:$JS$4,Y$4,$CB5:$JS5)</f>
        <v>5790.61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2143804.61</v>
      </c>
      <c r="BZ5" s="45" t="n">
        <f aca="false">SUMPRODUCT(($CB$4:$JS$4&lt;&gt;"")*($CB$4:$JS$4&lt;=$D$4),$CB5:$JS5,$CB$1:$JS$1)</f>
        <v>1314.92448312766</v>
      </c>
      <c r="CB5" s="134" t="n">
        <f aca="false">IF(OR(CB$4="",$B5=""),0,SUMIF('DADOS BRUTOS'!$A$3:$A$500,$B5,'DADOS BRUTOS'!B$3:B$500)+IF($C5="",0,SUMIF('DADOS BRUTOS'!$A$3:$A$500,$C5,'DADOS BRUTOS'!B$3:B$500)))</f>
        <v>1674</v>
      </c>
      <c r="CC5" s="134" t="n">
        <f aca="false">IF(OR(CC$4="",$B5=""),0,SUMIF('DADOS BRUTOS'!$A$3:$A$500,$B5,'DADOS BRUTOS'!C$3:C$500)+IF($C5="",0,SUMIF('DADOS BRUTOS'!$A$3:$A$500,$C5,'DADOS BRUTOS'!C$3:C$500)))</f>
        <v>34326</v>
      </c>
      <c r="CD5" s="134" t="n">
        <f aca="false">IF(OR(CD$4="",$B5=""),0,SUMIF('DADOS BRUTOS'!$A$3:$A$500,$B5,'DADOS BRUTOS'!D$3:D$500)+IF($C5="",0,SUMIF('DADOS BRUTOS'!$A$3:$A$500,$C5,'DADOS BRUTOS'!D$3:D$500)))</f>
        <v>21700</v>
      </c>
      <c r="CE5" s="134" t="n">
        <f aca="false">IF(OR(CE$4="",$B5=""),0,SUMIF('DADOS BRUTOS'!$A$3:$A$500,$B5,'DADOS BRUTOS'!E$3:E$500)+IF($C5="",0,SUMIF('DADOS BRUTOS'!$A$3:$A$500,$C5,'DADOS BRUTOS'!E$3:E$500)))</f>
        <v>19822.95</v>
      </c>
      <c r="CF5" s="134" t="n">
        <f aca="false">IF(OR(CF$4="",$B5=""),0,SUMIF('DADOS BRUTOS'!$A$3:$A$500,$B5,'DADOS BRUTOS'!F$3:F$500)+IF($C5="",0,SUMIF('DADOS BRUTOS'!$A$3:$A$500,$C5,'DADOS BRUTOS'!F$3:F$500)))</f>
        <v>1877.05</v>
      </c>
      <c r="CG5" s="134" t="n">
        <f aca="false">IF(OR(CG$4="",$B5=""),0,SUMIF('DADOS BRUTOS'!$A$3:$A$500,$B5,'DADOS BRUTOS'!G$3:G$500)+IF($C5="",0,SUMIF('DADOS BRUTOS'!$A$3:$A$500,$C5,'DADOS BRUTOS'!G$3:G$500)))</f>
        <v>21700</v>
      </c>
      <c r="CH5" s="134" t="n">
        <f aca="false">IF(OR(CH$4="",$B5=""),0,SUMIF('DADOS BRUTOS'!$A$3:$A$500,$B5,'DADOS BRUTOS'!H$3:H$500)+IF($C5="",0,SUMIF('DADOS BRUTOS'!$A$3:$A$500,$C5,'DADOS BRUTOS'!H$3:H$500)))</f>
        <v>21700</v>
      </c>
      <c r="CI5" s="134" t="n">
        <f aca="false">IF(OR(CI$4="",$B5=""),0,SUMIF('DADOS BRUTOS'!$A$3:$A$500,$B5,'DADOS BRUTOS'!I$3:I$500)+IF($C5="",0,SUMIF('DADOS BRUTOS'!$A$3:$A$500,$C5,'DADOS BRUTOS'!I$3:I$500)))</f>
        <v>19822.95</v>
      </c>
      <c r="CJ5" s="134" t="n">
        <f aca="false">IF(OR(CJ$4="",$B5=""),0,SUMIF('DADOS BRUTOS'!$A$3:$A$500,$B5,'DADOS BRUTOS'!J$3:J$500)+IF($C5="",0,SUMIF('DADOS BRUTOS'!$A$3:$A$500,$C5,'DADOS BRUTOS'!J$3:J$500)))</f>
        <v>1877.05</v>
      </c>
      <c r="CK5" s="134" t="n">
        <f aca="false">IF(OR(CK$4="",$B5=""),0,SUMIF('DADOS BRUTOS'!$A$3:$A$500,$B5,'DADOS BRUTOS'!K$3:K$500)+IF($C5="",0,SUMIF('DADOS BRUTOS'!$A$3:$A$500,$C5,'DADOS BRUTOS'!K$3:K$500)))</f>
        <v>11788.53</v>
      </c>
      <c r="CL5" s="134" t="n">
        <f aca="false">IF(OR(CL$4="",$B5=""),0,SUMIF('DADOS BRUTOS'!$A$3:$A$500,$B5,'DADOS BRUTOS'!L$3:L$500)+IF($C5="",0,SUMIF('DADOS BRUTOS'!$A$3:$A$500,$C5,'DADOS BRUTOS'!L$3:L$500)))</f>
        <v>9911.47</v>
      </c>
      <c r="CM5" s="134" t="n">
        <f aca="false">IF(OR(CM$4="",$B5=""),0,SUMIF('DADOS BRUTOS'!$A$3:$A$500,$B5,'DADOS BRUTOS'!M$3:M$500)+IF($C5="",0,SUMIF('DADOS BRUTOS'!$A$3:$A$500,$C5,'DADOS BRUTOS'!M$3:M$500)))</f>
        <v>27405</v>
      </c>
      <c r="CN5" s="134" t="n">
        <f aca="false">IF(OR(CN$4="",$B5=""),0,SUMIF('DADOS BRUTOS'!$A$3:$A$500,$B5,'DADOS BRUTOS'!N$3:N$500)+IF($C5="",0,SUMIF('DADOS BRUTOS'!$A$3:$A$500,$C5,'DADOS BRUTOS'!N$3:N$500)))</f>
        <v>30000</v>
      </c>
      <c r="CO5" s="134" t="n">
        <f aca="false">IF(OR(CO$4="",$B5=""),0,SUMIF('DADOS BRUTOS'!$A$3:$A$500,$B5,'DADOS BRUTOS'!O$3:O$500)+IF($C5="",0,SUMIF('DADOS BRUTOS'!$A$3:$A$500,$C5,'DADOS BRUTOS'!O$3:O$500)))</f>
        <v>2595</v>
      </c>
      <c r="CP5" s="134" t="n">
        <f aca="false">IF(OR(CP$4="",$B5=""),0,SUMIF('DADOS BRUTOS'!$A$3:$A$500,$B5,'DADOS BRUTOS'!P$3:P$500)+IF($C5="",0,SUMIF('DADOS BRUTOS'!$A$3:$A$500,$C5,'DADOS BRUTOS'!P$3:P$500)))</f>
        <v>27405</v>
      </c>
      <c r="CQ5" s="134" t="n">
        <f aca="false">IF(OR(CQ$4="",$B5=""),0,SUMIF('DADOS BRUTOS'!$A$3:$A$500,$B5,'DADOS BRUTOS'!Q$3:Q$500)+IF($C5="",0,SUMIF('DADOS BRUTOS'!$A$3:$A$500,$C5,'DADOS BRUTOS'!Q$3:Q$500)))</f>
        <v>2595</v>
      </c>
      <c r="CR5" s="134" t="n">
        <f aca="false">IF(OR(CR$4="",$B5=""),0,SUMIF('DADOS BRUTOS'!$A$3:$A$500,$B5,'DADOS BRUTOS'!R$3:R$500)+IF($C5="",0,SUMIF('DADOS BRUTOS'!$A$3:$A$500,$C5,'DADOS BRUTOS'!R$3:R$500)))</f>
        <v>0</v>
      </c>
      <c r="CS5" s="134" t="n">
        <f aca="false">IF(OR(CS$4="",$B5=""),0,SUMIF('DADOS BRUTOS'!$A$3:$A$500,$B5,'DADOS BRUTOS'!S$3:S$500)+IF($C5="",0,SUMIF('DADOS BRUTOS'!$A$3:$A$500,$C5,'DADOS BRUTOS'!S$3:S$500)))</f>
        <v>0</v>
      </c>
      <c r="CT5" s="134" t="n">
        <f aca="false">IF(OR(CT$4="",$B5=""),0,SUMIF('DADOS BRUTOS'!$A$3:$A$500,$B5,'DADOS BRUTOS'!T$3:T$500)+IF($C5="",0,SUMIF('DADOS BRUTOS'!$A$3:$A$500,$C5,'DADOS BRUTOS'!T$3:T$500)))</f>
        <v>0</v>
      </c>
      <c r="CU5" s="134" t="n">
        <f aca="false">IF(OR(CU$4="",$B5=""),0,SUMIF('DADOS BRUTOS'!$A$3:$A$500,$B5,'DADOS BRUTOS'!U$3:U$500)+IF($C5="",0,SUMIF('DADOS BRUTOS'!$A$3:$A$500,$C5,'DADOS BRUTOS'!U$3:U$500)))</f>
        <v>0</v>
      </c>
      <c r="CV5" s="134" t="n">
        <f aca="false">IF(OR(CV$4="",$B5=""),0,SUMIF('DADOS BRUTOS'!$A$3:$A$500,$B5,'DADOS BRUTOS'!V$3:V$500)+IF($C5="",0,SUMIF('DADOS BRUTOS'!$A$3:$A$500,$C5,'DADOS BRUTOS'!V$3:V$500)))</f>
        <v>0</v>
      </c>
      <c r="CW5" s="134" t="n">
        <f aca="false">IF(OR(CW$4="",$B5=""),0,SUMIF('DADOS BRUTOS'!$A$3:$A$500,$B5,'DADOS BRUTOS'!W$3:W$500)+IF($C5="",0,SUMIF('DADOS BRUTOS'!$A$3:$A$500,$C5,'DADOS BRUTOS'!W$3:W$500)))</f>
        <v>152491.91</v>
      </c>
      <c r="CX5" s="134" t="n">
        <f aca="false">IF(OR(CX$4="",$B5=""),0,SUMIF('DADOS BRUTOS'!$A$3:$A$500,$B5,'DADOS BRUTOS'!X$3:X$500)+IF($C5="",0,SUMIF('DADOS BRUTOS'!$A$3:$A$500,$C5,'DADOS BRUTOS'!X$3:X$500)))</f>
        <v>125140.95</v>
      </c>
      <c r="CY5" s="134" t="n">
        <f aca="false">IF(OR(CY$4="",$B5=""),0,SUMIF('DADOS BRUTOS'!$A$3:$A$500,$B5,'DADOS BRUTOS'!Y$3:Y$500)+IF($C5="",0,SUMIF('DADOS BRUTOS'!$A$3:$A$500,$C5,'DADOS BRUTOS'!Y$3:Y$500)))</f>
        <v>326043.62</v>
      </c>
      <c r="CZ5" s="134" t="n">
        <f aca="false">IF(OR(CZ$4="",$B5=""),0,SUMIF('DADOS BRUTOS'!$A$3:$A$500,$B5,'DADOS BRUTOS'!Z$3:Z$500)+IF($C5="",0,SUMIF('DADOS BRUTOS'!$A$3:$A$500,$C5,'DADOS BRUTOS'!Z$3:Z$500)))</f>
        <v>164914.3</v>
      </c>
      <c r="DA5" s="134" t="n">
        <f aca="false">IF(OR(DA$4="",$B5=""),0,SUMIF('DADOS BRUTOS'!$A$3:$A$500,$B5,'DADOS BRUTOS'!AA$3:AA$500)+IF($C5="",0,SUMIF('DADOS BRUTOS'!$A$3:$A$500,$C5,'DADOS BRUTOS'!AA$3:AA$500)))</f>
        <v>85250.64</v>
      </c>
      <c r="DB5" s="134" t="n">
        <f aca="false">IF(OR(DB$4="",$B5=""),0,SUMIF('DADOS BRUTOS'!$A$3:$A$500,$B5,'DADOS BRUTOS'!AB$3:AB$500)+IF($C5="",0,SUMIF('DADOS BRUTOS'!$A$3:$A$500,$C5,'DADOS BRUTOS'!AB$3:AB$500)))</f>
        <v>2939.9</v>
      </c>
      <c r="DC5" s="134" t="n">
        <f aca="false">IF(OR(DC$4="",$B5=""),0,SUMIF('DADOS BRUTOS'!$A$3:$A$500,$B5,'DADOS BRUTOS'!AC$3:AC$500)+IF($C5="",0,SUMIF('DADOS BRUTOS'!$A$3:$A$500,$C5,'DADOS BRUTOS'!AC$3:AC$500)))</f>
        <v>259290.11</v>
      </c>
      <c r="DD5" s="134" t="n">
        <f aca="false">IF(OR(DD$4="",$B5=""),0,SUMIF('DADOS BRUTOS'!$A$3:$A$500,$B5,'DADOS BRUTOS'!AD$3:AD$500)+IF($C5="",0,SUMIF('DADOS BRUTOS'!$A$3:$A$500,$C5,'DADOS BRUTOS'!AD$3:AD$500)))</f>
        <v>36.98</v>
      </c>
      <c r="DE5" s="134" t="n">
        <f aca="false">IF(OR(DE$4="",$B5=""),0,SUMIF('DADOS BRUTOS'!$A$3:$A$500,$B5,'DADOS BRUTOS'!AE$3:AE$500)+IF($C5="",0,SUMIF('DADOS BRUTOS'!$A$3:$A$500,$C5,'DADOS BRUTOS'!AE$3:AE$500)))</f>
        <v>30447.52</v>
      </c>
      <c r="DF5" s="134" t="n">
        <f aca="false">IF(OR(DF$4="",$B5=""),0,SUMIF('DADOS BRUTOS'!$A$3:$A$500,$B5,'DADOS BRUTOS'!AF$3:AF$500)+IF($C5="",0,SUMIF('DADOS BRUTOS'!$A$3:$A$500,$C5,'DADOS BRUTOS'!AF$3:AF$500)))</f>
        <v>0</v>
      </c>
      <c r="DG5" s="134" t="n">
        <f aca="false">IF(OR(DG$4="",$B5=""),0,SUMIF('DADOS BRUTOS'!$A$3:$A$500,$B5,'DADOS BRUTOS'!AG$3:AG$500)+IF($C5="",0,SUMIF('DADOS BRUTOS'!$A$3:$A$500,$C5,'DADOS BRUTOS'!AG$3:AG$500)))</f>
        <v>82453.39</v>
      </c>
      <c r="DH5" s="134" t="n">
        <f aca="false">IF(OR(DH$4="",$B5=""),0,SUMIF('DADOS BRUTOS'!$A$3:$A$500,$B5,'DADOS BRUTOS'!AH$3:AH$500)+IF($C5="",0,SUMIF('DADOS BRUTOS'!$A$3:$A$500,$C5,'DADOS BRUTOS'!AH$3:AH$500)))</f>
        <v>102881.43</v>
      </c>
      <c r="DI5" s="134" t="n">
        <f aca="false">IF(OR(DI$4="",$B5=""),0,SUMIF('DADOS BRUTOS'!$A$3:$A$500,$B5,'DADOS BRUTOS'!AI$3:AI$500)+IF($C5="",0,SUMIF('DADOS BRUTOS'!$A$3:$A$500,$C5,'DADOS BRUTOS'!AI$3:AI$500)))</f>
        <v>74685.68</v>
      </c>
      <c r="DJ5" s="134" t="n">
        <f aca="false">IF(OR(DJ$4="",$B5=""),0,SUMIF('DADOS BRUTOS'!$A$3:$A$500,$B5,'DADOS BRUTOS'!AJ$3:AJ$500)+IF($C5="",0,SUMIF('DADOS BRUTOS'!$A$3:$A$500,$C5,'DADOS BRUTOS'!AJ$3:AJ$500)))</f>
        <v>53850.38</v>
      </c>
      <c r="DK5" s="134" t="n">
        <f aca="false">IF(OR(DK$4="",$B5=""),0,SUMIF('DADOS BRUTOS'!$A$3:$A$500,$B5,'DADOS BRUTOS'!AK$3:AK$500)+IF($C5="",0,SUMIF('DADOS BRUTOS'!$A$3:$A$500,$C5,'DADOS BRUTOS'!AK$3:AK$500)))</f>
        <v>24090.15</v>
      </c>
      <c r="DL5" s="134" t="n">
        <f aca="false">IF(OR(DL$4="",$B5=""),0,SUMIF('DADOS BRUTOS'!$A$3:$A$500,$B5,'DADOS BRUTOS'!AL$3:AL$500)+IF($C5="",0,SUMIF('DADOS BRUTOS'!$A$3:$A$500,$C5,'DADOS BRUTOS'!AL$3:AL$500)))</f>
        <v>35275.5</v>
      </c>
      <c r="DM5" s="134" t="n">
        <f aca="false">IF(OR(DM$4="",$B5=""),0,SUMIF('DADOS BRUTOS'!$A$3:$A$500,$B5,'DADOS BRUTOS'!AM$3:AM$500)+IF($C5="",0,SUMIF('DADOS BRUTOS'!$A$3:$A$500,$C5,'DADOS BRUTOS'!AM$3:AM$500)))</f>
        <v>73984.41</v>
      </c>
      <c r="DN5" s="134" t="n">
        <f aca="false">IF(OR(DN$4="",$B5=""),0,SUMIF('DADOS BRUTOS'!$A$3:$A$500,$B5,'DADOS BRUTOS'!AN$3:AN$500)+IF($C5="",0,SUMIF('DADOS BRUTOS'!$A$3:$A$500,$C5,'DADOS BRUTOS'!AN$3:AN$500)))</f>
        <v>54894.51</v>
      </c>
      <c r="DO5" s="134" t="n">
        <f aca="false">IF(OR(DO$4="",$B5=""),0,SUMIF('DADOS BRUTOS'!$A$3:$A$500,$B5,'DADOS BRUTOS'!AO$3:AO$500)+IF($C5="",0,SUMIF('DADOS BRUTOS'!$A$3:$A$500,$C5,'DADOS BRUTOS'!AO$3:AO$500)))</f>
        <v>83688.08</v>
      </c>
      <c r="DP5" s="134" t="n">
        <f aca="false">IF(OR(DP$4="",$B5=""),0,SUMIF('DADOS BRUTOS'!$A$3:$A$500,$B5,'DADOS BRUTOS'!AP$3:AP$500)+IF($C5="",0,SUMIF('DADOS BRUTOS'!$A$3:$A$500,$C5,'DADOS BRUTOS'!AP$3:AP$500)))</f>
        <v>129838.79</v>
      </c>
      <c r="DQ5" s="134" t="n">
        <f aca="false">IF(OR(DQ$4="",$B5=""),0,SUMIF('DADOS BRUTOS'!$A$3:$A$500,$B5,'DADOS BRUTOS'!AQ$3:AQ$500)+IF($C5="",0,SUMIF('DADOS BRUTOS'!$A$3:$A$500,$C5,'DADOS BRUTOS'!AQ$3:AQ$500)))</f>
        <v>7613.25</v>
      </c>
      <c r="DR5" s="134" t="n">
        <f aca="false">IF(OR(DR$4="",$B5=""),0,SUMIF('DADOS BRUTOS'!$A$3:$A$500,$B5,'DADOS BRUTOS'!AR$3:AR$500)+IF($C5="",0,SUMIF('DADOS BRUTOS'!$A$3:$A$500,$C5,'DADOS BRUTOS'!AR$3:AR$500)))</f>
        <v>1592.25</v>
      </c>
      <c r="DS5" s="134" t="n">
        <f aca="false">IF(OR(DS$4="",$B5=""),0,SUMIF('DADOS BRUTOS'!$A$3:$A$500,$B5,'DADOS BRUTOS'!AS$3:AS$500)+IF($C5="",0,SUMIF('DADOS BRUTOS'!$A$3:$A$500,$C5,'DADOS BRUTOS'!AS$3:AS$500)))</f>
        <v>1005.84</v>
      </c>
      <c r="DT5" s="134" t="n">
        <f aca="false">IF(OR(DT$4="",$B5=""),0,SUMIF('DADOS BRUTOS'!$A$3:$A$500,$B5,'DADOS BRUTOS'!AT$3:AT$500)+IF($C5="",0,SUMIF('DADOS BRUTOS'!$A$3:$A$500,$C5,'DADOS BRUTOS'!AT$3:AT$500)))</f>
        <v>79.41</v>
      </c>
      <c r="DU5" s="134" t="n">
        <f aca="false">IF(OR(DU$4="",$B5=""),0,SUMIF('DADOS BRUTOS'!$A$3:$A$500,$B5,'DADOS BRUTOS'!AU$3:AU$500)+IF($C5="",0,SUMIF('DADOS BRUTOS'!$A$3:$A$500,$C5,'DADOS BRUTOS'!AU$3:AU$500)))</f>
        <v>6303.15</v>
      </c>
      <c r="DV5" s="134" t="n">
        <f aca="false">IF(OR(DV$4="",$B5=""),0,SUMIF('DADOS BRUTOS'!$A$3:$A$500,$B5,'DADOS BRUTOS'!AV$3:AV$500)+IF($C5="",0,SUMIF('DADOS BRUTOS'!$A$3:$A$500,$C5,'DADOS BRUTOS'!AV$3:AV$500)))</f>
        <v>1967.1</v>
      </c>
      <c r="DW5" s="134" t="n">
        <f aca="false">IF(OR(DW$4="",$B5=""),0,SUMIF('DADOS BRUTOS'!$A$3:$A$500,$B5,'DADOS BRUTOS'!AW$3:AW$500)+IF($C5="",0,SUMIF('DADOS BRUTOS'!$A$3:$A$500,$C5,'DADOS BRUTOS'!AW$3:AW$500)))</f>
        <v>1054.75</v>
      </c>
      <c r="DX5" s="134" t="n">
        <f aca="false">IF(OR(DX$4="",$B5=""),0,SUMIF('DADOS BRUTOS'!$A$3:$A$500,$B5,'DADOS BRUTOS'!AX$3:AX$500)+IF($C5="",0,SUMIF('DADOS BRUTOS'!$A$3:$A$500,$C5,'DADOS BRUTOS'!AX$3:AX$500)))</f>
        <v>5790.61</v>
      </c>
      <c r="DY5" s="134" t="n">
        <f aca="false">IF(OR(DY$4="",$B5=""),0,SUMIF('DADOS BRUTOS'!$A$3:$A$500,$B5,'DADOS BRUTOS'!AY$3:AY$500)+IF($C5="",0,SUMIF('DADOS BRUTOS'!$A$3:$A$500,$C5,'DADOS BRUTOS'!AY$3:AY$500)))</f>
        <v>0</v>
      </c>
      <c r="DZ5" s="134" t="n">
        <f aca="false">IF(OR(DZ$4="",$B5=""),0,SUMIF('DADOS BRUTOS'!$A$3:$A$500,$B5,'DADOS BRUTOS'!AZ$3:AZ$500)+IF($C5="",0,SUMIF('DADOS BRUTOS'!$A$3:$A$500,$C5,'DADOS BRUTOS'!AZ$3:AZ$500)))</f>
        <v>0</v>
      </c>
      <c r="EA5" s="134" t="n">
        <f aca="false">IF(OR(EA$4="",$B5=""),0,SUMIF('DADOS BRUTOS'!$A$3:$A$500,$B5,'DADOS BRUTOS'!BA$3:BA$500)+IF($C5="",0,SUMIF('DADOS BRUTOS'!$A$3:$A$500,$C5,'DADOS BRUTOS'!BA$3:BA$500)))</f>
        <v>0</v>
      </c>
      <c r="EB5" s="134" t="n">
        <f aca="false">IF(OR(EB$4="",$B5=""),0,SUMIF('DADOS BRUTOS'!$A$3:$A$500,$B5,'DADOS BRUTOS'!BB$3:BB$500)+IF($C5="",0,SUMIF('DADOS BRUTOS'!$A$3:$A$500,$C5,'DADOS BRUTOS'!BB$3:BB$500)))</f>
        <v>0</v>
      </c>
      <c r="EC5" s="134" t="n">
        <f aca="false">IF(OR(EC$4="",$B5=""),0,SUMIF('DADOS BRUTOS'!$A$3:$A$500,$B5,'DADOS BRUTOS'!BC$3:BC$500)+IF($C5="",0,SUMIF('DADOS BRUTOS'!$A$3:$A$500,$C5,'DADOS BRUTOS'!BC$3:BC$500)))</f>
        <v>0</v>
      </c>
      <c r="ED5" s="134" t="n">
        <f aca="false">IF(OR(ED$4="",$B5=""),0,SUMIF('DADOS BRUTOS'!$A$3:$A$500,$B5,'DADOS BRUTOS'!BD$3:BD$500)+IF($C5="",0,SUMIF('DADOS BRUTOS'!$A$3:$A$500,$C5,'DADOS BRUTOS'!BD$3:BD$500)))</f>
        <v>0</v>
      </c>
      <c r="EE5" s="134" t="n">
        <f aca="false">IF(OR(EE$4="",$B5=""),0,SUMIF('DADOS BRUTOS'!$A$3:$A$500,$B5,'DADOS BRUTOS'!BE$3:BE$500)+IF($C5="",0,SUMIF('DADOS BRUTOS'!$A$3:$A$500,$C5,'DADOS BRUTOS'!BE$3:BE$500)))</f>
        <v>0</v>
      </c>
      <c r="EF5" s="134" t="n">
        <f aca="false">IF(OR(EF$4="",$B5=""),0,SUMIF('DADOS BRUTOS'!$A$3:$A$500,$B5,'DADOS BRUTOS'!BF$3:BF$500)+IF($C5="",0,SUMIF('DADOS BRUTOS'!$A$3:$A$500,$C5,'DADOS BRUTOS'!BF$3:BF$500)))</f>
        <v>0</v>
      </c>
      <c r="EG5" s="134" t="n">
        <f aca="false">IF(OR(EG$4="",$B5=""),0,SUMIF('DADOS BRUTOS'!$A$3:$A$500,$B5,'DADOS BRUTOS'!BG$3:BG$500)+IF($C5="",0,SUMIF('DADOS BRUTOS'!$A$3:$A$500,$C5,'DADOS BRUTOS'!BG$3:BG$500)))</f>
        <v>0</v>
      </c>
      <c r="EH5" s="134" t="n">
        <f aca="false">IF(OR(EH$4="",$B5=""),0,SUMIF('DADOS BRUTOS'!$A$3:$A$500,$B5,'DADOS BRUTOS'!BH$3:BH$500)+IF($C5="",0,SUMIF('DADOS BRUTOS'!$A$3:$A$500,$C5,'DADOS BRUTOS'!BH$3:BH$500)))</f>
        <v>0</v>
      </c>
      <c r="EI5" s="134" t="n">
        <f aca="false">IF(OR(EI$4="",$B5=""),0,SUMIF('DADOS BRUTOS'!$A$3:$A$500,$B5,'DADOS BRUTOS'!BI$3:BI$500)+IF($C5="",0,SUMIF('DADOS BRUTOS'!$A$3:$A$500,$C5,'DADOS BRUTOS'!BI$3:BI$500)))</f>
        <v>0</v>
      </c>
      <c r="EJ5" s="134" t="n">
        <f aca="false">IF(OR(EJ$4="",$B5=""),0,SUMIF('DADOS BRUTOS'!$A$3:$A$500,$B5,'DADOS BRUTOS'!BJ$3:BJ$500)+IF($C5="",0,SUMIF('DADOS BRUTOS'!$A$3:$A$500,$C5,'DADOS BRUTOS'!BJ$3:BJ$500)))</f>
        <v>0</v>
      </c>
      <c r="EK5" s="134" t="n">
        <f aca="false">IF(OR(EK$4="",$B5=""),0,SUMIF('DADOS BRUTOS'!$A$3:$A$500,$B5,'DADOS BRUTOS'!BK$3:BK$500)+IF($C5="",0,SUMIF('DADOS BRUTOS'!$A$3:$A$500,$C5,'DADOS BRUTOS'!BK$3:BK$500)))</f>
        <v>0</v>
      </c>
      <c r="EL5" s="134" t="n">
        <f aca="false">IF(OR(EL$4="",$B5=""),0,SUMIF('DADOS BRUTOS'!$A$3:$A$500,$B5,'DADOS BRUTOS'!BL$3:BL$500)+IF($C5="",0,SUMIF('DADOS BRUTOS'!$A$3:$A$500,$C5,'DADOS BRUTOS'!BL$3:BL$500)))</f>
        <v>0</v>
      </c>
      <c r="EM5" s="134" t="n">
        <f aca="false">IF(OR(EM$4="",$B5=""),0,SUMIF('DADOS BRUTOS'!$A$3:$A$500,$B5,'DADOS BRUTOS'!BM$3:BM$500)+IF($C5="",0,SUMIF('DADOS BRUTOS'!$A$3:$A$500,$C5,'DADOS BRUTOS'!BM$3:BM$500)))</f>
        <v>0</v>
      </c>
      <c r="EN5" s="134" t="n">
        <f aca="false">IF(OR(EN$4="",$B5=""),0,SUMIF('DADOS BRUTOS'!$A$3:$A$500,$B5,'DADOS BRUTOS'!BN$3:BN$500)+IF($C5="",0,SUMIF('DADOS BRUTOS'!$A$3:$A$500,$C5,'DADOS BRUTOS'!BN$3:BN$500)))</f>
        <v>0</v>
      </c>
      <c r="EO5" s="134" t="n">
        <f aca="false">IF(OR(EO$4="",$B5=""),0,SUMIF('DADOS BRUTOS'!$A$3:$A$500,$B5,'DADOS BRUTOS'!BO$3:BO$500)+IF($C5="",0,SUMIF('DADOS BRUTOS'!$A$3:$A$500,$C5,'DADOS BRUTOS'!BO$3:BO$500)))</f>
        <v>0</v>
      </c>
      <c r="EP5" s="134" t="n">
        <f aca="false">IF(OR(EP$4="",$B5=""),0,SUMIF('DADOS BRUTOS'!$A$3:$A$500,$B5,'DADOS BRUTOS'!BP$3:BP$500)+IF($C5="",0,SUMIF('DADOS BRUTOS'!$A$3:$A$500,$C5,'DADOS BRUTOS'!BP$3:BP$500)))</f>
        <v>0</v>
      </c>
      <c r="EQ5" s="134" t="n">
        <f aca="false">IF(OR(EQ$4="",$B5=""),0,SUMIF('DADOS BRUTOS'!$A$3:$A$500,$B5,'DADOS BRUTOS'!BQ$3:BQ$500)+IF($C5="",0,SUMIF('DADOS BRUTOS'!$A$3:$A$500,$C5,'DADOS BRUTOS'!BQ$3:BQ$500)))</f>
        <v>0</v>
      </c>
      <c r="ER5" s="134" t="n">
        <f aca="false">IF(OR(ER$4="",$B5=""),0,SUMIF('DADOS BRUTOS'!$A$3:$A$500,$B5,'DADOS BRUTOS'!BR$3:BR$500)+IF($C5="",0,SUMIF('DADOS BRUTOS'!$A$3:$A$500,$C5,'DADOS BRUTOS'!BR$3:BR$500)))</f>
        <v>0</v>
      </c>
      <c r="ES5" s="134" t="n">
        <f aca="false">IF(OR(ES$4="",$B5=""),0,SUMIF('DADOS BRUTOS'!$A$3:$A$500,$B5,'DADOS BRUTOS'!BS$3:BS$500)+IF($C5="",0,SUMIF('DADOS BRUTOS'!$A$3:$A$500,$C5,'DADOS BRUTOS'!BS$3:BS$500)))</f>
        <v>0</v>
      </c>
      <c r="ET5" s="134" t="n">
        <f aca="false">IF(OR(ET$4="",$B5=""),0,SUMIF('DADOS BRUTOS'!$A$3:$A$500,$B5,'DADOS BRUTOS'!BT$3:BT$500)+IF($C5="",0,SUMIF('DADOS BRUTOS'!$A$3:$A$500,$C5,'DADOS BRUTOS'!BT$3:BT$500)))</f>
        <v>0</v>
      </c>
      <c r="EU5" s="134" t="n">
        <f aca="false">IF(OR(EU$4="",$B5=""),0,SUMIF('DADOS BRUTOS'!$A$3:$A$500,$B5,'DADOS BRUTOS'!BU$3:BU$500)+IF($C5="",0,SUMIF('DADOS BRUTOS'!$A$3:$A$500,$C5,'DADOS BRUTOS'!BU$3:BU$500)))</f>
        <v>0</v>
      </c>
      <c r="EV5" s="134" t="n">
        <f aca="false">IF(OR(EV$4="",$B5=""),0,SUMIF('DADOS BRUTOS'!$A$3:$A$500,$B5,'DADOS BRUTOS'!BV$3:BV$500)+IF($C5="",0,SUMIF('DADOS BRUTOS'!$A$3:$A$500,$C5,'DADOS BRUTOS'!BV$3:BV$500)))</f>
        <v>0</v>
      </c>
      <c r="EW5" s="134" t="n">
        <f aca="false">IF(OR(EW$4="",$B5=""),0,SUMIF('DADOS BRUTOS'!$A$3:$A$500,$B5,'DADOS BRUTOS'!BW$3:BW$500)+IF($C5="",0,SUMIF('DADOS BRUTOS'!$A$3:$A$500,$C5,'DADOS BRUTOS'!BW$3:BW$500)))</f>
        <v>0</v>
      </c>
      <c r="EX5" s="134" t="n">
        <f aca="false">IF(OR(EX$4="",$B5=""),0,SUMIF('DADOS BRUTOS'!$A$3:$A$500,$B5,'DADOS BRUTOS'!BX$3:BX$500)+IF($C5="",0,SUMIF('DADOS BRUTOS'!$A$3:$A$500,$C5,'DADOS BRUTOS'!BX$3:BX$500)))</f>
        <v>0</v>
      </c>
      <c r="EY5" s="134" t="n">
        <f aca="false">IF(OR(EY$4="",$B5=""),0,SUMIF('DADOS BRUTOS'!$A$3:$A$500,$B5,'DADOS BRUTOS'!BY$3:BY$500)+IF($C5="",0,SUMIF('DADOS BRUTOS'!$A$3:$A$500,$C5,'DADOS BRUTOS'!BY$3:BY$500)))</f>
        <v>0</v>
      </c>
      <c r="EZ5" s="134" t="n">
        <f aca="false">IF(OR(EZ$4="",$B5=""),0,SUMIF('DADOS BRUTOS'!$A$3:$A$500,$B5,'DADOS BRUTOS'!BZ$3:BZ$500)+IF($C5="",0,SUMIF('DADOS BRUTOS'!$A$3:$A$500,$C5,'DADOS BRUTOS'!BZ$3:BZ$500)))</f>
        <v>0</v>
      </c>
      <c r="FA5" s="134" t="n">
        <f aca="false">IF(OR(FA$4="",$B5=""),0,SUMIF('DADOS BRUTOS'!$A$3:$A$500,$B5,'DADOS BRUTOS'!CA$3:CA$500)+IF($C5="",0,SUMIF('DADOS BRUTOS'!$A$3:$A$500,$C5,'DADOS BRUTOS'!CA$3:CA$500)))</f>
        <v>0</v>
      </c>
      <c r="FB5" s="134" t="n">
        <f aca="false">IF(OR(FB$4="",$B5=""),0,SUMIF('DADOS BRUTOS'!$A$3:$A$500,$B5,'DADOS BRUTOS'!CB$3:CB$500)+IF($C5="",0,SUMIF('DADOS BRUTOS'!$A$3:$A$500,$C5,'DADOS BRUTOS'!CB$3:CB$500)))</f>
        <v>0</v>
      </c>
      <c r="FC5" s="134" t="n">
        <f aca="false">IF(OR(FC$4="",$B5=""),0,SUMIF('DADOS BRUTOS'!$A$3:$A$500,$B5,'DADOS BRUTOS'!CC$3:CC$500)+IF($C5="",0,SUMIF('DADOS BRUTOS'!$A$3:$A$500,$C5,'DADOS BRUTOS'!CC$3:CC$500)))</f>
        <v>0</v>
      </c>
      <c r="FD5" s="134" t="n">
        <f aca="false">IF(OR(FD$4="",$B5=""),0,SUMIF('DADOS BRUTOS'!$A$3:$A$500,$B5,'DADOS BRUTOS'!CD$3:CD$500)+IF($C5="",0,SUMIF('DADOS BRUTOS'!$A$3:$A$500,$C5,'DADOS BRUTOS'!CD$3:CD$500)))</f>
        <v>0</v>
      </c>
      <c r="FE5" s="134" t="n">
        <f aca="false">IF(OR(FE$4="",$B5=""),0,SUMIF('DADOS BRUTOS'!$A$3:$A$500,$B5,'DADOS BRUTOS'!CE$3:CE$500)+IF($C5="",0,SUMIF('DADOS BRUTOS'!$A$3:$A$500,$C5,'DADOS BRUTOS'!CE$3:CE$500)))</f>
        <v>0</v>
      </c>
      <c r="FF5" s="134" t="n">
        <f aca="false">IF(OR(FF$4="",$B5=""),0,SUMIF('DADOS BRUTOS'!$A$3:$A$500,$B5,'DADOS BRUTOS'!CF$3:CF$500)+IF($C5="",0,SUMIF('DADOS BRUTOS'!$A$3:$A$500,$C5,'DADOS BRUTOS'!CF$3:CF$500)))</f>
        <v>0</v>
      </c>
      <c r="FG5" s="134" t="n">
        <f aca="false">IF(OR(FG$4="",$B5=""),0,SUMIF('DADOS BRUTOS'!$A$3:$A$500,$B5,'DADOS BRUTOS'!CG$3:CG$500)+IF($C5="",0,SUMIF('DADOS BRUTOS'!$A$3:$A$500,$C5,'DADOS BRUTOS'!CG$3:CG$500)))</f>
        <v>0</v>
      </c>
      <c r="FH5" s="134" t="n">
        <f aca="false">IF(OR(FH$4="",$B5=""),0,SUMIF('DADOS BRUTOS'!$A$3:$A$500,$B5,'DADOS BRUTOS'!CH$3:CH$500)+IF($C5="",0,SUMIF('DADOS BRUTOS'!$A$3:$A$500,$C5,'DADOS BRUTOS'!CH$3:CH$500)))</f>
        <v>0</v>
      </c>
      <c r="FI5" s="134" t="n">
        <f aca="false">IF(OR(FI$4="",$B5=""),0,SUMIF('DADOS BRUTOS'!$A$3:$A$500,$B5,'DADOS BRUTOS'!CI$3:CI$500)+IF($C5="",0,SUMIF('DADOS BRUTOS'!$A$3:$A$500,$C5,'DADOS BRUTOS'!CI$3:CI$500)))</f>
        <v>0</v>
      </c>
      <c r="FJ5" s="134" t="n">
        <f aca="false">IF(OR(FJ$4="",$B5=""),0,SUMIF('DADOS BRUTOS'!$A$3:$A$500,$B5,'DADOS BRUTOS'!CJ$3:CJ$500)+IF($C5="",0,SUMIF('DADOS BRUTOS'!$A$3:$A$500,$C5,'DADOS BRUTOS'!CJ$3:CJ$500)))</f>
        <v>0</v>
      </c>
      <c r="FK5" s="134" t="n">
        <f aca="false">IF(OR(FK$4="",$B5=""),0,SUMIF('DADOS BRUTOS'!$A$3:$A$500,$B5,'DADOS BRUTOS'!CK$3:CK$500)+IF($C5="",0,SUMIF('DADOS BRUTOS'!$A$3:$A$500,$C5,'DADOS BRUTOS'!CK$3:CK$500)))</f>
        <v>0</v>
      </c>
      <c r="FL5" s="134" t="n">
        <f aca="false">IF(OR(FL$4="",$B5=""),0,SUMIF('DADOS BRUTOS'!$A$3:$A$500,$B5,'DADOS BRUTOS'!CL$3:CL$500)+IF($C5="",0,SUMIF('DADOS BRUTOS'!$A$3:$A$500,$C5,'DADOS BRUTOS'!CL$3:CL$500)))</f>
        <v>0</v>
      </c>
      <c r="FM5" s="134" t="n">
        <f aca="false">IF(OR(FM$4="",$B5=""),0,SUMIF('DADOS BRUTOS'!$A$3:$A$500,$B5,'DADOS BRUTOS'!CM$3:CM$500)+IF($C5="",0,SUMIF('DADOS BRUTOS'!$A$3:$A$500,$C5,'DADOS BRUTOS'!CM$3:CM$500)))</f>
        <v>0</v>
      </c>
      <c r="FN5" s="134" t="n">
        <f aca="false">IF(OR(FN$4="",$B5=""),0,SUMIF('DADOS BRUTOS'!$A$3:$A$500,$B5,'DADOS BRUTOS'!CN$3:CN$500)+IF($C5="",0,SUMIF('DADOS BRUTOS'!$A$3:$A$500,$C5,'DADOS BRUTOS'!CN$3:CN$500)))</f>
        <v>0</v>
      </c>
      <c r="FO5" s="134" t="n">
        <f aca="false">IF(OR(FO$4="",$B5=""),0,SUMIF('DADOS BRUTOS'!$A$3:$A$500,$B5,'DADOS BRUTOS'!CO$3:CO$500)+IF($C5="",0,SUMIF('DADOS BRUTOS'!$A$3:$A$500,$C5,'DADOS BRUTOS'!CO$3:CO$500)))</f>
        <v>0</v>
      </c>
      <c r="FP5" s="134" t="n">
        <f aca="false">IF(OR(FP$4="",$B5=""),0,SUMIF('DADOS BRUTOS'!$A$3:$A$500,$B5,'DADOS BRUTOS'!CP$3:CP$500)+IF($C5="",0,SUMIF('DADOS BRUTOS'!$A$3:$A$500,$C5,'DADOS BRUTOS'!CP$3:CP$500)))</f>
        <v>0</v>
      </c>
      <c r="FQ5" s="134" t="n">
        <f aca="false">IF(OR(FQ$4="",$B5=""),0,SUMIF('DADOS BRUTOS'!$A$3:$A$500,$B5,'DADOS BRUTOS'!CQ$3:CQ$500)+IF($C5="",0,SUMIF('DADOS BRUTOS'!$A$3:$A$500,$C5,'DADOS BRUTOS'!CQ$3:CQ$500)))</f>
        <v>0</v>
      </c>
      <c r="FR5" s="134" t="n">
        <f aca="false">IF(OR(FR$4="",$B5=""),0,SUMIF('DADOS BRUTOS'!$A$3:$A$500,$B5,'DADOS BRUTOS'!CR$3:CR$500)+IF($C5="",0,SUMIF('DADOS BRUTOS'!$A$3:$A$500,$C5,'DADOS BRUTOS'!CR$3:CR$500)))</f>
        <v>0</v>
      </c>
      <c r="FS5" s="134" t="n">
        <f aca="false">IF(OR(FS$4="",$B5=""),0,SUMIF('DADOS BRUTOS'!$A$3:$A$500,$B5,'DADOS BRUTOS'!CS$3:CS$500)+IF($C5="",0,SUMIF('DADOS BRUTOS'!$A$3:$A$500,$C5,'DADOS BRUTOS'!CS$3:CS$500)))</f>
        <v>0</v>
      </c>
      <c r="FT5" s="134" t="n">
        <f aca="false">IF(OR(FT$4="",$B5=""),0,SUMIF('DADOS BRUTOS'!$A$3:$A$500,$B5,'DADOS BRUTOS'!CT$3:CT$500)+IF($C5="",0,SUMIF('DADOS BRUTOS'!$A$3:$A$500,$C5,'DADOS BRUTOS'!CT$3:CT$500)))</f>
        <v>0</v>
      </c>
      <c r="FU5" s="134" t="n">
        <f aca="false">IF(OR(FU$4="",$B5=""),0,SUMIF('DADOS BRUTOS'!$A$3:$A$500,$B5,'DADOS BRUTOS'!CU$3:CU$500)+IF($C5="",0,SUMIF('DADOS BRUTOS'!$A$3:$A$500,$C5,'DADOS BRUTOS'!CU$3:CU$500)))</f>
        <v>0</v>
      </c>
      <c r="FV5" s="134" t="n">
        <f aca="false">IF(OR(FV$4="",$B5=""),0,SUMIF('DADOS BRUTOS'!$A$3:$A$500,$B5,'DADOS BRUTOS'!CV$3:CV$500)+IF($C5="",0,SUMIF('DADOS BRUTOS'!$A$3:$A$500,$C5,'DADOS BRUTOS'!CV$3:CV$500)))</f>
        <v>0</v>
      </c>
      <c r="FW5" s="134" t="n">
        <f aca="false">IF(OR(FW$4="",$B5=""),0,SUMIF('DADOS BRUTOS'!$A$3:$A$500,$B5,'DADOS BRUTOS'!CW$3:CW$500)+IF($C5="",0,SUMIF('DADOS BRUTOS'!$A$3:$A$500,$C5,'DADOS BRUTOS'!CW$3:CW$500)))</f>
        <v>0</v>
      </c>
      <c r="FX5" s="134" t="n">
        <f aca="false">IF(OR(FX$4="",$B5=""),0,SUMIF('DADOS BRUTOS'!$A$3:$A$500,$B5,'DADOS BRUTOS'!CX$3:CX$500)+IF($C5="",0,SUMIF('DADOS BRUTOS'!$A$3:$A$500,$C5,'DADOS BRUTOS'!CX$3:CX$500)))</f>
        <v>0</v>
      </c>
      <c r="FY5" s="134" t="n">
        <f aca="false">IF(OR(FY$4="",$B5=""),0,SUMIF('DADOS BRUTOS'!$A$3:$A$500,$B5,'DADOS BRUTOS'!CY$3:CY$500)+IF($C5="",0,SUMIF('DADOS BRUTOS'!$A$3:$A$500,$C5,'DADOS BRUTOS'!CY$3:CY$500)))</f>
        <v>0</v>
      </c>
      <c r="FZ5" s="134" t="n">
        <f aca="false">IF(OR(FZ$4="",$B5=""),0,SUMIF('DADOS BRUTOS'!$A$3:$A$500,$B5,'DADOS BRUTOS'!CZ$3:CZ$500)+IF($C5="",0,SUMIF('DADOS BRUTOS'!$A$3:$A$500,$C5,'DADOS BRUTOS'!CZ$3:CZ$500)))</f>
        <v>0</v>
      </c>
      <c r="GA5" s="134" t="n">
        <f aca="false">IF(OR(GA$4="",$B5=""),0,SUMIF('DADOS BRUTOS'!$A$3:$A$500,$B5,'DADOS BRUTOS'!DA$3:DA$500)+IF($C5="",0,SUMIF('DADOS BRUTOS'!$A$3:$A$500,$C5,'DADOS BRUTOS'!DA$3:DA$500)))</f>
        <v>0</v>
      </c>
      <c r="GB5" s="134" t="n">
        <f aca="false">IF(OR(GB$4="",$B5=""),0,SUMIF('DADOS BRUTOS'!$A$3:$A$500,$B5,'DADOS BRUTOS'!DB$3:DB$500)+IF($C5="",0,SUMIF('DADOS BRUTOS'!$A$3:$A$500,$C5,'DADOS BRUTOS'!DB$3:DB$500)))</f>
        <v>0</v>
      </c>
      <c r="GC5" s="134" t="n">
        <f aca="false">IF(OR(GC$4="",$B5=""),0,SUMIF('DADOS BRUTOS'!$A$3:$A$500,$B5,'DADOS BRUTOS'!DC$3:DC$500)+IF($C5="",0,SUMIF('DADOS BRUTOS'!$A$3:$A$500,$C5,'DADOS BRUTOS'!DC$3:DC$500)))</f>
        <v>0</v>
      </c>
      <c r="GD5" s="134" t="n">
        <f aca="false">IF(OR(GD$4="",$B5=""),0,SUMIF('DADOS BRUTOS'!$A$3:$A$500,$B5,'DADOS BRUTOS'!DD$3:DD$500)+IF($C5="",0,SUMIF('DADOS BRUTOS'!$A$3:$A$500,$C5,'DADOS BRUTOS'!DD$3:DD$500)))</f>
        <v>0</v>
      </c>
      <c r="GE5" s="134" t="n">
        <f aca="false">IF(OR(GE$4="",$B5=""),0,SUMIF('DADOS BRUTOS'!$A$3:$A$500,$B5,'DADOS BRUTOS'!DE$3:DE$500)+IF($C5="",0,SUMIF('DADOS BRUTOS'!$A$3:$A$500,$C5,'DADOS BRUTOS'!DE$3:DE$500)))</f>
        <v>0</v>
      </c>
      <c r="GF5" s="134" t="n">
        <f aca="false">IF(OR(GF$4="",$B5=""),0,SUMIF('DADOS BRUTOS'!$A$3:$A$500,$B5,'DADOS BRUTOS'!DF$3:DF$500)+IF($C5="",0,SUMIF('DADOS BRUTOS'!$A$3:$A$500,$C5,'DADOS BRUTOS'!DF$3:DF$500)))</f>
        <v>0</v>
      </c>
      <c r="GG5" s="134" t="n">
        <f aca="false">IF(OR(GG$4="",$B5=""),0,SUMIF('DADOS BRUTOS'!$A$3:$A$500,$B5,'DADOS BRUTOS'!DG$3:DG$500)+IF($C5="",0,SUMIF('DADOS BRUTOS'!$A$3:$A$500,$C5,'DADOS BRUTOS'!DG$3:DG$500)))</f>
        <v>0</v>
      </c>
      <c r="GH5" s="134" t="n">
        <f aca="false">IF(OR(GH$4="",$B5=""),0,SUMIF('DADOS BRUTOS'!$A$3:$A$500,$B5,'DADOS BRUTOS'!DH$3:DH$500)+IF($C5="",0,SUMIF('DADOS BRUTOS'!$A$3:$A$500,$C5,'DADOS BRUTOS'!DH$3:DH$500)))</f>
        <v>0</v>
      </c>
      <c r="GI5" s="134" t="n">
        <f aca="false">IF(OR(GI$4="",$B5=""),0,SUMIF('DADOS BRUTOS'!$A$3:$A$500,$B5,'DADOS BRUTOS'!DI$3:DI$500)+IF($C5="",0,SUMIF('DADOS BRUTOS'!$A$3:$A$500,$C5,'DADOS BRUTOS'!DI$3:DI$500)))</f>
        <v>0</v>
      </c>
      <c r="GJ5" s="134" t="n">
        <f aca="false">IF(OR(GJ$4="",$B5=""),0,SUMIF('DADOS BRUTOS'!$A$3:$A$500,$B5,'DADOS BRUTOS'!DJ$3:DJ$500)+IF($C5="",0,SUMIF('DADOS BRUTOS'!$A$3:$A$500,$C5,'DADOS BRUTOS'!DJ$3:DJ$500)))</f>
        <v>0</v>
      </c>
      <c r="GK5" s="134" t="n">
        <f aca="false">IF(OR(GK$4="",$B5=""),0,SUMIF('DADOS BRUTOS'!$A$3:$A$500,$B5,'DADOS BRUTOS'!DK$3:DK$500)+IF($C5="",0,SUMIF('DADOS BRUTOS'!$A$3:$A$500,$C5,'DADOS BRUTOS'!DK$3:DK$500)))</f>
        <v>0</v>
      </c>
      <c r="GL5" s="134" t="n">
        <f aca="false">IF(OR(GL$4="",$B5=""),0,SUMIF('DADOS BRUTOS'!$A$3:$A$500,$B5,'DADOS BRUTOS'!DL$3:DL$500)+IF($C5="",0,SUMIF('DADOS BRUTOS'!$A$3:$A$500,$C5,'DADOS BRUTOS'!DL$3:DL$500)))</f>
        <v>0</v>
      </c>
      <c r="GM5" s="134" t="n">
        <f aca="false">IF(OR(GM$4="",$B5=""),0,SUMIF('DADOS BRUTOS'!$A$3:$A$500,$B5,'DADOS BRUTOS'!DM$3:DM$500)+IF($C5="",0,SUMIF('DADOS BRUTOS'!$A$3:$A$500,$C5,'DADOS BRUTOS'!DM$3:DM$500)))</f>
        <v>0</v>
      </c>
      <c r="GN5" s="134" t="n">
        <f aca="false">IF(OR(GN$4="",$B5=""),0,SUMIF('DADOS BRUTOS'!$A$3:$A$500,$B5,'DADOS BRUTOS'!DN$3:DN$500)+IF($C5="",0,SUMIF('DADOS BRUTOS'!$A$3:$A$500,$C5,'DADOS BRUTOS'!DN$3:DN$500)))</f>
        <v>0</v>
      </c>
      <c r="GO5" s="134" t="n">
        <f aca="false">IF(OR(GO$4="",$B5=""),0,SUMIF('DADOS BRUTOS'!$A$3:$A$500,$B5,'DADOS BRUTOS'!DO$3:DO$500)+IF($C5="",0,SUMIF('DADOS BRUTOS'!$A$3:$A$500,$C5,'DADOS BRUTOS'!DO$3:DO$500)))</f>
        <v>0</v>
      </c>
      <c r="GP5" s="134" t="n">
        <f aca="false">IF(OR(GP$4="",$B5=""),0,SUMIF('DADOS BRUTOS'!$A$3:$A$500,$B5,'DADOS BRUTOS'!DP$3:DP$500)+IF($C5="",0,SUMIF('DADOS BRUTOS'!$A$3:$A$500,$C5,'DADOS BRUTOS'!DP$3:DP$500)))</f>
        <v>0</v>
      </c>
      <c r="GQ5" s="134" t="n">
        <f aca="false">IF(OR(GQ$4="",$B5=""),0,SUMIF('DADOS BRUTOS'!$A$3:$A$500,$B5,'DADOS BRUTOS'!DQ$3:DQ$500)+IF($C5="",0,SUMIF('DADOS BRUTOS'!$A$3:$A$500,$C5,'DADOS BRUTOS'!DQ$3:DQ$500)))</f>
        <v>0</v>
      </c>
      <c r="GR5" s="134" t="n">
        <f aca="false">IF(OR(GR$4="",$B5=""),0,SUMIF('DADOS BRUTOS'!$A$3:$A$500,$B5,'DADOS BRUTOS'!DR$3:DR$500)+IF($C5="",0,SUMIF('DADOS BRUTOS'!$A$3:$A$500,$C5,'DADOS BRUTOS'!DR$3:DR$500)))</f>
        <v>0</v>
      </c>
      <c r="GS5" s="134" t="n">
        <f aca="false">IF(OR(GS$4="",$B5=""),0,SUMIF('DADOS BRUTOS'!$A$3:$A$500,$B5,'DADOS BRUTOS'!DS$3:DS$500)+IF($C5="",0,SUMIF('DADOS BRUTOS'!$A$3:$A$500,$C5,'DADOS BRUTOS'!DS$3:DS$500)))</f>
        <v>0</v>
      </c>
      <c r="GT5" s="134" t="n">
        <f aca="false">IF(OR(GT$4="",$B5=""),0,SUMIF('DADOS BRUTOS'!$A$3:$A$500,$B5,'DADOS BRUTOS'!DT$3:DT$500)+IF($C5="",0,SUMIF('DADOS BRUTOS'!$A$3:$A$500,$C5,'DADOS BRUTOS'!DT$3:DT$500)))</f>
        <v>0</v>
      </c>
      <c r="GU5" s="134" t="n">
        <f aca="false">IF(OR(GU$4="",$B5=""),0,SUMIF('DADOS BRUTOS'!$A$3:$A$500,$B5,'DADOS BRUTOS'!DU$3:DU$500)+IF($C5="",0,SUMIF('DADOS BRUTOS'!$A$3:$A$500,$C5,'DADOS BRUTOS'!DU$3:DU$500)))</f>
        <v>0</v>
      </c>
      <c r="GV5" s="134" t="n">
        <f aca="false">IF(OR(GV$4="",$B5=""),0,SUMIF('DADOS BRUTOS'!$A$3:$A$500,$B5,'DADOS BRUTOS'!DV$3:DV$500)+IF($C5="",0,SUMIF('DADOS BRUTOS'!$A$3:$A$500,$C5,'DADOS BRUTOS'!DV$3:DV$500)))</f>
        <v>0</v>
      </c>
      <c r="GW5" s="134" t="n">
        <f aca="false">IF(OR(GW$4="",$B5=""),0,SUMIF('DADOS BRUTOS'!$A$3:$A$500,$B5,'DADOS BRUTOS'!DW$3:DW$500)+IF($C5="",0,SUMIF('DADOS BRUTOS'!$A$3:$A$500,$C5,'DADOS BRUTOS'!DW$3:DW$500)))</f>
        <v>0</v>
      </c>
      <c r="GX5" s="134" t="n">
        <f aca="false">IF(OR(GX$4="",$B5=""),0,SUMIF('DADOS BRUTOS'!$A$3:$A$500,$B5,'DADOS BRUTOS'!DX$3:DX$500)+IF($C5="",0,SUMIF('DADOS BRUTOS'!$A$3:$A$500,$C5,'DADOS BRUTOS'!DX$3:DX$500)))</f>
        <v>0</v>
      </c>
      <c r="GY5" s="134" t="n">
        <f aca="false">IF(OR(GY$4="",$B5=""),0,SUMIF('DADOS BRUTOS'!$A$3:$A$500,$B5,'DADOS BRUTOS'!DY$3:DY$500)+IF($C5="",0,SUMIF('DADOS BRUTOS'!$A$3:$A$500,$C5,'DADOS BRUTOS'!DY$3:DY$500)))</f>
        <v>0</v>
      </c>
      <c r="GZ5" s="134" t="n">
        <f aca="false">IF(OR(GZ$4="",$B5=""),0,SUMIF('DADOS BRUTOS'!$A$3:$A$500,$B5,'DADOS BRUTOS'!DZ$3:DZ$500)+IF($C5="",0,SUMIF('DADOS BRUTOS'!$A$3:$A$500,$C5,'DADOS BRUTOS'!DZ$3:DZ$500)))</f>
        <v>0</v>
      </c>
      <c r="HA5" s="134" t="n">
        <f aca="false">IF(OR(HA$4="",$B5=""),0,SUMIF('DADOS BRUTOS'!$A$3:$A$500,$B5,'DADOS BRUTOS'!EA$3:EA$500)+IF($C5="",0,SUMIF('DADOS BRUTOS'!$A$3:$A$500,$C5,'DADOS BRUTOS'!EA$3:EA$500)))</f>
        <v>0</v>
      </c>
      <c r="HB5" s="134" t="n">
        <f aca="false">IF(OR(HB$4="",$B5=""),0,SUMIF('DADOS BRUTOS'!$A$3:$A$500,$B5,'DADOS BRUTOS'!EB$3:EB$500)+IF($C5="",0,SUMIF('DADOS BRUTOS'!$A$3:$A$500,$C5,'DADOS BRUTOS'!EB$3:EB$500)))</f>
        <v>0</v>
      </c>
      <c r="HC5" s="134" t="n">
        <f aca="false">IF(OR(HC$4="",$B5=""),0,SUMIF('DADOS BRUTOS'!$A$3:$A$500,$B5,'DADOS BRUTOS'!EC$3:EC$500)+IF($C5="",0,SUMIF('DADOS BRUTOS'!$A$3:$A$500,$C5,'DADOS BRUTOS'!EC$3:EC$500)))</f>
        <v>0</v>
      </c>
      <c r="HD5" s="134" t="n">
        <f aca="false">IF(OR(HD$4="",$B5=""),0,SUMIF('DADOS BRUTOS'!$A$3:$A$500,$B5,'DADOS BRUTOS'!ED$3:ED$500)+IF($C5="",0,SUMIF('DADOS BRUTOS'!$A$3:$A$500,$C5,'DADOS BRUTOS'!ED$3:ED$500)))</f>
        <v>0</v>
      </c>
      <c r="HE5" s="134" t="n">
        <f aca="false">IF(OR(HE$4="",$B5=""),0,SUMIF('DADOS BRUTOS'!$A$3:$A$500,$B5,'DADOS BRUTOS'!EE$3:EE$500)+IF($C5="",0,SUMIF('DADOS BRUTOS'!$A$3:$A$500,$C5,'DADOS BRUTOS'!EE$3:EE$500)))</f>
        <v>0</v>
      </c>
      <c r="HF5" s="134" t="n">
        <f aca="false">IF(OR(HF$4="",$B5=""),0,SUMIF('DADOS BRUTOS'!$A$3:$A$500,$B5,'DADOS BRUTOS'!EF$3:EF$500)+IF($C5="",0,SUMIF('DADOS BRUTOS'!$A$3:$A$500,$C5,'DADOS BRUTOS'!EF$3:EF$500)))</f>
        <v>0</v>
      </c>
      <c r="HG5" s="134" t="n">
        <f aca="false">IF(OR(HG$4="",$B5=""),0,SUMIF('DADOS BRUTOS'!$A$3:$A$500,$B5,'DADOS BRUTOS'!EG$3:EG$500)+IF($C5="",0,SUMIF('DADOS BRUTOS'!$A$3:$A$500,$C5,'DADOS BRUTOS'!EG$3:EG$500)))</f>
        <v>0</v>
      </c>
      <c r="HH5" s="134" t="n">
        <f aca="false">IF(OR(HH$4="",$B5=""),0,SUMIF('DADOS BRUTOS'!$A$3:$A$500,$B5,'DADOS BRUTOS'!EH$3:EH$500)+IF($C5="",0,SUMIF('DADOS BRUTOS'!$A$3:$A$500,$C5,'DADOS BRUTOS'!EH$3:EH$500)))</f>
        <v>0</v>
      </c>
      <c r="HI5" s="134" t="n">
        <f aca="false">IF(OR(HI$4="",$B5=""),0,SUMIF('DADOS BRUTOS'!$A$3:$A$500,$B5,'DADOS BRUTOS'!EI$3:EI$500)+IF($C5="",0,SUMIF('DADOS BRUTOS'!$A$3:$A$500,$C5,'DADOS BRUTOS'!EI$3:EI$500)))</f>
        <v>0</v>
      </c>
      <c r="HJ5" s="134" t="n">
        <f aca="false">IF(OR(HJ$4="",$B5=""),0,SUMIF('DADOS BRUTOS'!$A$3:$A$500,$B5,'DADOS BRUTOS'!EJ$3:EJ$500)+IF($C5="",0,SUMIF('DADOS BRUTOS'!$A$3:$A$500,$C5,'DADOS BRUTOS'!EJ$3:EJ$500)))</f>
        <v>0</v>
      </c>
      <c r="HK5" s="134" t="n">
        <f aca="false">IF(OR(HK$4="",$B5=""),0,SUMIF('DADOS BRUTOS'!$A$3:$A$500,$B5,'DADOS BRUTOS'!EK$3:EK$500)+IF($C5="",0,SUMIF('DADOS BRUTOS'!$A$3:$A$500,$C5,'DADOS BRUTOS'!EK$3:EK$500)))</f>
        <v>0</v>
      </c>
      <c r="HL5" s="134" t="n">
        <f aca="false">IF(OR(HL$4="",$B5=""),0,SUMIF('DADOS BRUTOS'!$A$3:$A$500,$B5,'DADOS BRUTOS'!EL$3:EL$500)+IF($C5="",0,SUMIF('DADOS BRUTOS'!$A$3:$A$500,$C5,'DADOS BRUTOS'!EL$3:EL$500)))</f>
        <v>0</v>
      </c>
      <c r="HM5" s="134" t="n">
        <f aca="false">IF(OR(HM$4="",$B5=""),0,SUMIF('DADOS BRUTOS'!$A$3:$A$500,$B5,'DADOS BRUTOS'!EM$3:EM$500)+IF($C5="",0,SUMIF('DADOS BRUTOS'!$A$3:$A$500,$C5,'DADOS BRUTOS'!EM$3:EM$500)))</f>
        <v>0</v>
      </c>
      <c r="HN5" s="134" t="n">
        <f aca="false">IF(OR(HN$4="",$B5=""),0,SUMIF('DADOS BRUTOS'!$A$3:$A$500,$B5,'DADOS BRUTOS'!EN$3:EN$500)+IF($C5="",0,SUMIF('DADOS BRUTOS'!$A$3:$A$500,$C5,'DADOS BRUTOS'!EN$3:EN$500)))</f>
        <v>0</v>
      </c>
      <c r="HO5" s="134" t="n">
        <f aca="false">IF(OR(HO$4="",$B5=""),0,SUMIF('DADOS BRUTOS'!$A$3:$A$500,$B5,'DADOS BRUTOS'!EO$3:EO$500)+IF($C5="",0,SUMIF('DADOS BRUTOS'!$A$3:$A$500,$C5,'DADOS BRUTOS'!EO$3:EO$500)))</f>
        <v>0</v>
      </c>
      <c r="HP5" s="134" t="n">
        <f aca="false">IF(OR(HP$4="",$B5=""),0,SUMIF('DADOS BRUTOS'!$A$3:$A$500,$B5,'DADOS BRUTOS'!EP$3:EP$500)+IF($C5="",0,SUMIF('DADOS BRUTOS'!$A$3:$A$500,$C5,'DADOS BRUTOS'!EP$3:EP$500)))</f>
        <v>0</v>
      </c>
      <c r="HQ5" s="134" t="n">
        <f aca="false">IF(OR(HQ$4="",$B5=""),0,SUMIF('DADOS BRUTOS'!$A$3:$A$500,$B5,'DADOS BRUTOS'!EQ$3:EQ$500)+IF($C5="",0,SUMIF('DADOS BRUTOS'!$A$3:$A$500,$C5,'DADOS BRUTOS'!EQ$3:EQ$500)))</f>
        <v>0</v>
      </c>
      <c r="HR5" s="134" t="n">
        <f aca="false">IF(OR(HR$4="",$B5=""),0,SUMIF('DADOS BRUTOS'!$A$3:$A$500,$B5,'DADOS BRUTOS'!ER$3:ER$500)+IF($C5="",0,SUMIF('DADOS BRUTOS'!$A$3:$A$500,$C5,'DADOS BRUTOS'!ER$3:ER$500)))</f>
        <v>0</v>
      </c>
      <c r="HS5" s="134" t="n">
        <f aca="false">IF(OR(HS$4="",$B5=""),0,SUMIF('DADOS BRUTOS'!$A$3:$A$500,$B5,'DADOS BRUTOS'!ES$3:ES$500)+IF($C5="",0,SUMIF('DADOS BRUTOS'!$A$3:$A$500,$C5,'DADOS BRUTOS'!ES$3:ES$500)))</f>
        <v>0</v>
      </c>
      <c r="HT5" s="134" t="n">
        <f aca="false">IF(OR(HT$4="",$B5=""),0,SUMIF('DADOS BRUTOS'!$A$3:$A$500,$B5,'DADOS BRUTOS'!ET$3:ET$500)+IF($C5="",0,SUMIF('DADOS BRUTOS'!$A$3:$A$500,$C5,'DADOS BRUTOS'!ET$3:ET$500)))</f>
        <v>0</v>
      </c>
      <c r="HU5" s="134" t="n">
        <f aca="false">IF(OR(HU$4="",$B5=""),0,SUMIF('DADOS BRUTOS'!$A$3:$A$500,$B5,'DADOS BRUTOS'!EU$3:EU$500)+IF($C5="",0,SUMIF('DADOS BRUTOS'!$A$3:$A$500,$C5,'DADOS BRUTOS'!EU$3:EU$500)))</f>
        <v>0</v>
      </c>
      <c r="HV5" s="134" t="n">
        <f aca="false">IF(OR(HV$4="",$B5=""),0,SUMIF('DADOS BRUTOS'!$A$3:$A$500,$B5,'DADOS BRUTOS'!EV$3:EV$500)+IF($C5="",0,SUMIF('DADOS BRUTOS'!$A$3:$A$500,$C5,'DADOS BRUTOS'!EV$3:EV$500)))</f>
        <v>0</v>
      </c>
      <c r="HW5" s="134" t="n">
        <f aca="false">IF(OR(HW$4="",$B5=""),0,SUMIF('DADOS BRUTOS'!$A$3:$A$500,$B5,'DADOS BRUTOS'!EW$3:EW$500)+IF($C5="",0,SUMIF('DADOS BRUTOS'!$A$3:$A$500,$C5,'DADOS BRUTOS'!EW$3:EW$500)))</f>
        <v>0</v>
      </c>
      <c r="HX5" s="134" t="n">
        <f aca="false">IF(OR(HX$4="",$B5=""),0,SUMIF('DADOS BRUTOS'!$A$3:$A$500,$B5,'DADOS BRUTOS'!EX$3:EX$500)+IF($C5="",0,SUMIF('DADOS BRUTOS'!$A$3:$A$500,$C5,'DADOS BRUTOS'!EX$3:EX$500)))</f>
        <v>0</v>
      </c>
      <c r="HY5" s="134" t="n">
        <f aca="false">IF(OR(HY$4="",$B5=""),0,SUMIF('DADOS BRUTOS'!$A$3:$A$500,$B5,'DADOS BRUTOS'!EY$3:EY$500)+IF($C5="",0,SUMIF('DADOS BRUTOS'!$A$3:$A$500,$C5,'DADOS BRUTOS'!EY$3:EY$500)))</f>
        <v>0</v>
      </c>
      <c r="HZ5" s="134" t="n">
        <f aca="false">IF(OR(HZ$4="",$B5=""),0,SUMIF('DADOS BRUTOS'!$A$3:$A$500,$B5,'DADOS BRUTOS'!EZ$3:EZ$500)+IF($C5="",0,SUMIF('DADOS BRUTOS'!$A$3:$A$500,$C5,'DADOS BRUTOS'!EZ$3:EZ$500)))</f>
        <v>0</v>
      </c>
      <c r="IA5" s="134" t="n">
        <f aca="false">IF(OR(IA$4="",$B5=""),0,SUMIF('DADOS BRUTOS'!$A$3:$A$500,$B5,'DADOS BRUTOS'!FA$3:FA$500)+IF($C5="",0,SUMIF('DADOS BRUTOS'!$A$3:$A$500,$C5,'DADOS BRUTOS'!FA$3:FA$500)))</f>
        <v>0</v>
      </c>
      <c r="IB5" s="134" t="n">
        <f aca="false">IF(OR(IB$4="",$B5=""),0,SUMIF('DADOS BRUTOS'!$A$3:$A$500,$B5,'DADOS BRUTOS'!FB$3:FB$500)+IF($C5="",0,SUMIF('DADOS BRUTOS'!$A$3:$A$500,$C5,'DADOS BRUTOS'!FB$3:FB$500)))</f>
        <v>0</v>
      </c>
      <c r="IC5" s="134" t="n">
        <f aca="false">IF(OR(IC$4="",$B5=""),0,SUMIF('DADOS BRUTOS'!$A$3:$A$500,$B5,'DADOS BRUTOS'!FC$3:FC$500)+IF($C5="",0,SUMIF('DADOS BRUTOS'!$A$3:$A$500,$C5,'DADOS BRUTOS'!FC$3:FC$500)))</f>
        <v>0</v>
      </c>
      <c r="ID5" s="134" t="n">
        <f aca="false">IF(OR(ID$4="",$B5=""),0,SUMIF('DADOS BRUTOS'!$A$3:$A$500,$B5,'DADOS BRUTOS'!FD$3:FD$500)+IF($C5="",0,SUMIF('DADOS BRUTOS'!$A$3:$A$500,$C5,'DADOS BRUTOS'!FD$3:FD$500)))</f>
        <v>0</v>
      </c>
      <c r="IE5" s="134" t="n">
        <f aca="false">IF(OR(IE$4="",$B5=""),0,SUMIF('DADOS BRUTOS'!$A$3:$A$500,$B5,'DADOS BRUTOS'!FE$3:FE$500)+IF($C5="",0,SUMIF('DADOS BRUTOS'!$A$3:$A$500,$C5,'DADOS BRUTOS'!FE$3:FE$500)))</f>
        <v>0</v>
      </c>
      <c r="IF5" s="134" t="n">
        <f aca="false">IF(OR(IF$4="",$B5=""),0,SUMIF('DADOS BRUTOS'!$A$3:$A$500,$B5,'DADOS BRUTOS'!FF$3:FF$500)+IF($C5="",0,SUMIF('DADOS BRUTOS'!$A$3:$A$500,$C5,'DADOS BRUTOS'!FF$3:FF$500)))</f>
        <v>0</v>
      </c>
      <c r="IG5" s="134" t="n">
        <f aca="false">IF(OR(IG$4="",$B5=""),0,SUMIF('DADOS BRUTOS'!$A$3:$A$500,$B5,'DADOS BRUTOS'!FG$3:FG$500)+IF($C5="",0,SUMIF('DADOS BRUTOS'!$A$3:$A$500,$C5,'DADOS BRUTOS'!FG$3:FG$500)))</f>
        <v>0</v>
      </c>
      <c r="IH5" s="134" t="n">
        <f aca="false">IF(OR(IH$4="",$B5=""),0,SUMIF('DADOS BRUTOS'!$A$3:$A$500,$B5,'DADOS BRUTOS'!FH$3:FH$500)+IF($C5="",0,SUMIF('DADOS BRUTOS'!$A$3:$A$500,$C5,'DADOS BRUTOS'!FH$3:FH$500)))</f>
        <v>0</v>
      </c>
      <c r="II5" s="134" t="n">
        <f aca="false">IF(OR(II$4="",$B5=""),0,SUMIF('DADOS BRUTOS'!$A$3:$A$500,$B5,'DADOS BRUTOS'!FI$3:FI$500)+IF($C5="",0,SUMIF('DADOS BRUTOS'!$A$3:$A$500,$C5,'DADOS BRUTOS'!FI$3:FI$500)))</f>
        <v>0</v>
      </c>
      <c r="IJ5" s="134" t="n">
        <f aca="false">IF(OR(IJ$4="",$B5=""),0,SUMIF('DADOS BRUTOS'!$A$3:$A$500,$B5,'DADOS BRUTOS'!FJ$3:FJ$500)+IF($C5="",0,SUMIF('DADOS BRUTOS'!$A$3:$A$500,$C5,'DADOS BRUTOS'!FJ$3:FJ$500)))</f>
        <v>0</v>
      </c>
      <c r="IK5" s="134" t="n">
        <f aca="false">IF(OR(IK$4="",$B5=""),0,SUMIF('DADOS BRUTOS'!$A$3:$A$500,$B5,'DADOS BRUTOS'!FK$3:FK$500)+IF($C5="",0,SUMIF('DADOS BRUTOS'!$A$3:$A$500,$C5,'DADOS BRUTOS'!FK$3:FK$500)))</f>
        <v>0</v>
      </c>
      <c r="IL5" s="134" t="n">
        <f aca="false">IF(OR(IL$4="",$B5=""),0,SUMIF('DADOS BRUTOS'!$A$3:$A$500,$B5,'DADOS BRUTOS'!FL$3:FL$500)+IF($C5="",0,SUMIF('DADOS BRUTOS'!$A$3:$A$500,$C5,'DADOS BRUTOS'!FL$3:FL$500)))</f>
        <v>0</v>
      </c>
      <c r="IM5" s="134" t="n">
        <f aca="false">IF(OR(IM$4="",$B5=""),0,SUMIF('DADOS BRUTOS'!$A$3:$A$500,$B5,'DADOS BRUTOS'!FM$3:FM$500)+IF($C5="",0,SUMIF('DADOS BRUTOS'!$A$3:$A$500,$C5,'DADOS BRUTOS'!FM$3:FM$500)))</f>
        <v>0</v>
      </c>
      <c r="IN5" s="134" t="n">
        <f aca="false">IF(OR(IN$4="",$B5=""),0,SUMIF('DADOS BRUTOS'!$A$3:$A$500,$B5,'DADOS BRUTOS'!FN$3:FN$500)+IF($C5="",0,SUMIF('DADOS BRUTOS'!$A$3:$A$500,$C5,'DADOS BRUTOS'!FN$3:FN$500)))</f>
        <v>0</v>
      </c>
      <c r="IO5" s="134" t="n">
        <f aca="false">IF(OR(IO$4="",$B5=""),0,SUMIF('DADOS BRUTOS'!$A$3:$A$500,$B5,'DADOS BRUTOS'!FO$3:FO$500)+IF($C5="",0,SUMIF('DADOS BRUTOS'!$A$3:$A$500,$C5,'DADOS BRUTOS'!FO$3:FO$500)))</f>
        <v>0</v>
      </c>
      <c r="IP5" s="134" t="n">
        <f aca="false">IF(OR(IP$4="",$B5=""),0,SUMIF('DADOS BRUTOS'!$A$3:$A$500,$B5,'DADOS BRUTOS'!FP$3:FP$500)+IF($C5="",0,SUMIF('DADOS BRUTOS'!$A$3:$A$500,$C5,'DADOS BRUTOS'!FP$3:FP$500)))</f>
        <v>0</v>
      </c>
      <c r="IQ5" s="134" t="n">
        <f aca="false">IF(OR(IQ$4="",$B5=""),0,SUMIF('DADOS BRUTOS'!$A$3:$A$500,$B5,'DADOS BRUTOS'!FQ$3:FQ$500)+IF($C5="",0,SUMIF('DADOS BRUTOS'!$A$3:$A$500,$C5,'DADOS BRUTOS'!FQ$3:FQ$500)))</f>
        <v>0</v>
      </c>
      <c r="IR5" s="134" t="n">
        <f aca="false">IF(OR(IR$4="",$B5=""),0,SUMIF('DADOS BRUTOS'!$A$3:$A$500,$B5,'DADOS BRUTOS'!FR$3:FR$500)+IF($C5="",0,SUMIF('DADOS BRUTOS'!$A$3:$A$500,$C5,'DADOS BRUTOS'!FR$3:FR$500)))</f>
        <v>0</v>
      </c>
      <c r="IS5" s="134" t="n">
        <f aca="false">IF(OR(IS$4="",$B5=""),0,SUMIF('DADOS BRUTOS'!$A$3:$A$500,$B5,'DADOS BRUTOS'!FS$3:FS$500)+IF($C5="",0,SUMIF('DADOS BRUTOS'!$A$3:$A$500,$C5,'DADOS BRUTOS'!FS$3:FS$500)))</f>
        <v>0</v>
      </c>
      <c r="IT5" s="134" t="n">
        <f aca="false">IF(OR(IT$4="",$B5=""),0,SUMIF('DADOS BRUTOS'!$A$3:$A$500,$B5,'DADOS BRUTOS'!FT$3:FT$500)+IF($C5="",0,SUMIF('DADOS BRUTOS'!$A$3:$A$500,$C5,'DADOS BRUTOS'!FT$3:FT$500)))</f>
        <v>0</v>
      </c>
      <c r="IU5" s="134" t="n">
        <f aca="false">IF(OR(IU$4="",$B5=""),0,SUMIF('DADOS BRUTOS'!$A$3:$A$500,$B5,'DADOS BRUTOS'!FU$3:FU$500)+IF($C5="",0,SUMIF('DADOS BRUTOS'!$A$3:$A$500,$C5,'DADOS BRUTOS'!FU$3:FU$500)))</f>
        <v>0</v>
      </c>
      <c r="IV5" s="134" t="n">
        <f aca="false">IF(OR(IV$4="",$B5=""),0,SUMIF('DADOS BRUTOS'!$A$3:$A$500,$B5,'DADOS BRUTOS'!FV$3:FV$500)+IF($C5="",0,SUMIF('DADOS BRUTOS'!$A$3:$A$500,$C5,'DADOS BRUTOS'!FV$3:FV$500)))</f>
        <v>0</v>
      </c>
      <c r="IW5" s="134" t="n">
        <f aca="false">IF(OR(IW$4="",$B5=""),0,SUMIF('DADOS BRUTOS'!$A$3:$A$500,$B5,'DADOS BRUTOS'!FW$3:FW$500)+IF($C5="",0,SUMIF('DADOS BRUTOS'!$A$3:$A$500,$C5,'DADOS BRUTOS'!FW$3:FW$500)))</f>
        <v>0</v>
      </c>
      <c r="IX5" s="134" t="n">
        <f aca="false">IF(OR(IX$4="",$B5=""),0,SUMIF('DADOS BRUTOS'!$A$3:$A$500,$B5,'DADOS BRUTOS'!FX$3:FX$500)+IF($C5="",0,SUMIF('DADOS BRUTOS'!$A$3:$A$500,$C5,'DADOS BRUTOS'!FX$3:FX$500)))</f>
        <v>0</v>
      </c>
      <c r="IY5" s="134" t="n">
        <f aca="false">IF(OR(IY$4="",$B5=""),0,SUMIF('DADOS BRUTOS'!$A$3:$A$500,$B5,'DADOS BRUTOS'!FY$3:FY$500)+IF($C5="",0,SUMIF('DADOS BRUTOS'!$A$3:$A$500,$C5,'DADOS BRUTOS'!FY$3:FY$500)))</f>
        <v>0</v>
      </c>
      <c r="IZ5" s="134" t="n">
        <f aca="false">IF(OR(IZ$4="",$B5=""),0,SUMIF('DADOS BRUTOS'!$A$3:$A$500,$B5,'DADOS BRUTOS'!FZ$3:FZ$500)+IF($C5="",0,SUMIF('DADOS BRUTOS'!$A$3:$A$500,$C5,'DADOS BRUTOS'!FZ$3:FZ$500)))</f>
        <v>0</v>
      </c>
      <c r="JA5" s="134" t="n">
        <f aca="false">IF(OR(JA$4="",$B5=""),0,SUMIF('DADOS BRUTOS'!$A$3:$A$500,$B5,'DADOS BRUTOS'!GA$3:GA$500)+IF($C5="",0,SUMIF('DADOS BRUTOS'!$A$3:$A$500,$C5,'DADOS BRUTOS'!GA$3:GA$500)))</f>
        <v>0</v>
      </c>
      <c r="JB5" s="134" t="n">
        <f aca="false">IF(OR(JB$4="",$B5=""),0,SUMIF('DADOS BRUTOS'!$A$3:$A$500,$B5,'DADOS BRUTOS'!GB$3:GB$500)+IF($C5="",0,SUMIF('DADOS BRUTOS'!$A$3:$A$500,$C5,'DADOS BRUTOS'!GB$3:GB$500)))</f>
        <v>0</v>
      </c>
      <c r="JC5" s="134" t="n">
        <f aca="false">IF(OR(JC$4="",$B5=""),0,SUMIF('DADOS BRUTOS'!$A$3:$A$500,$B5,'DADOS BRUTOS'!GC$3:GC$500)+IF($C5="",0,SUMIF('DADOS BRUTOS'!$A$3:$A$500,$C5,'DADOS BRUTOS'!GC$3:GC$500)))</f>
        <v>0</v>
      </c>
      <c r="JD5" s="134" t="n">
        <f aca="false">IF(OR(JD$4="",$B5=""),0,SUMIF('DADOS BRUTOS'!$A$3:$A$500,$B5,'DADOS BRUTOS'!GD$3:GD$500)+IF($C5="",0,SUMIF('DADOS BRUTOS'!$A$3:$A$500,$C5,'DADOS BRUTOS'!GD$3:GD$500)))</f>
        <v>0</v>
      </c>
      <c r="JE5" s="134" t="n">
        <f aca="false">IF(OR(JE$4="",$B5=""),0,SUMIF('DADOS BRUTOS'!$A$3:$A$500,$B5,'DADOS BRUTOS'!GE$3:GE$500)+IF($C5="",0,SUMIF('DADOS BRUTOS'!$A$3:$A$500,$C5,'DADOS BRUTOS'!GE$3:GE$500)))</f>
        <v>0</v>
      </c>
      <c r="JF5" s="134" t="n">
        <f aca="false">IF(OR(JF$4="",$B5=""),0,SUMIF('DADOS BRUTOS'!$A$3:$A$500,$B5,'DADOS BRUTOS'!GF$3:GF$500)+IF($C5="",0,SUMIF('DADOS BRUTOS'!$A$3:$A$500,$C5,'DADOS BRUTOS'!GF$3:GF$500)))</f>
        <v>0</v>
      </c>
      <c r="JG5" s="134" t="n">
        <f aca="false">IF(OR(JG$4="",$B5=""),0,SUMIF('DADOS BRUTOS'!$A$3:$A$500,$B5,'DADOS BRUTOS'!GG$3:GG$500)+IF($C5="",0,SUMIF('DADOS BRUTOS'!$A$3:$A$500,$C5,'DADOS BRUTOS'!GG$3:GG$500)))</f>
        <v>0</v>
      </c>
      <c r="JH5" s="134" t="n">
        <f aca="false">IF(OR(JH$4="",$B5=""),0,SUMIF('DADOS BRUTOS'!$A$3:$A$500,$B5,'DADOS BRUTOS'!GH$3:GH$500)+IF($C5="",0,SUMIF('DADOS BRUTOS'!$A$3:$A$500,$C5,'DADOS BRUTOS'!GH$3:GH$500)))</f>
        <v>0</v>
      </c>
      <c r="JI5" s="134" t="n">
        <f aca="false">IF(OR(JI$4="",$B5=""),0,SUMIF('DADOS BRUTOS'!$A$3:$A$500,$B5,'DADOS BRUTOS'!GI$3:GI$500)+IF($C5="",0,SUMIF('DADOS BRUTOS'!$A$3:$A$500,$C5,'DADOS BRUTOS'!GI$3:GI$500)))</f>
        <v>0</v>
      </c>
      <c r="JJ5" s="134" t="n">
        <f aca="false">IF(OR(JJ$4="",$B5=""),0,SUMIF('DADOS BRUTOS'!$A$3:$A$500,$B5,'DADOS BRUTOS'!GJ$3:GJ$500)+IF($C5="",0,SUMIF('DADOS BRUTOS'!$A$3:$A$500,$C5,'DADOS BRUTOS'!GJ$3:GJ$500)))</f>
        <v>0</v>
      </c>
      <c r="JK5" s="134" t="n">
        <f aca="false">IF(OR(JK$4="",$B5=""),0,SUMIF('DADOS BRUTOS'!$A$3:$A$500,$B5,'DADOS BRUTOS'!GK$3:GK$500)+IF($C5="",0,SUMIF('DADOS BRUTOS'!$A$3:$A$500,$C5,'DADOS BRUTOS'!GK$3:GK$500)))</f>
        <v>0</v>
      </c>
      <c r="JL5" s="134" t="n">
        <f aca="false">IF(OR(JL$4="",$B5=""),0,SUMIF('DADOS BRUTOS'!$A$3:$A$500,$B5,'DADOS BRUTOS'!GL$3:GL$500)+IF($C5="",0,SUMIF('DADOS BRUTOS'!$A$3:$A$500,$C5,'DADOS BRUTOS'!GL$3:GL$500)))</f>
        <v>0</v>
      </c>
      <c r="JM5" s="134" t="n">
        <f aca="false">IF(OR(JM$4="",$B5=""),0,SUMIF('DADOS BRUTOS'!$A$3:$A$500,$B5,'DADOS BRUTOS'!GM$3:GM$500)+IF($C5="",0,SUMIF('DADOS BRUTOS'!$A$3:$A$500,$C5,'DADOS BRUTOS'!GM$3:GM$500)))</f>
        <v>0</v>
      </c>
      <c r="JN5" s="134" t="n">
        <f aca="false">IF(OR(JN$4="",$B5=""),0,SUMIF('DADOS BRUTOS'!$A$3:$A$500,$B5,'DADOS BRUTOS'!GN$3:GN$500)+IF($C5="",0,SUMIF('DADOS BRUTOS'!$A$3:$A$500,$C5,'DADOS BRUTOS'!GN$3:GN$500)))</f>
        <v>0</v>
      </c>
      <c r="JO5" s="134" t="n">
        <f aca="false">IF(OR(JO$4="",$B5=""),0,SUMIF('DADOS BRUTOS'!$A$3:$A$500,$B5,'DADOS BRUTOS'!GO$3:GO$500)+IF($C5="",0,SUMIF('DADOS BRUTOS'!$A$3:$A$500,$C5,'DADOS BRUTOS'!GO$3:GO$500)))</f>
        <v>0</v>
      </c>
      <c r="JP5" s="134" t="n">
        <f aca="false">IF(OR(JP$4="",$B5=""),0,SUMIF('DADOS BRUTOS'!$A$3:$A$500,$B5,'DADOS BRUTOS'!GP$3:GP$500)+IF($C5="",0,SUMIF('DADOS BRUTOS'!$A$3:$A$500,$C5,'DADOS BRUTOS'!GP$3:GP$500)))</f>
        <v>0</v>
      </c>
      <c r="JQ5" s="134" t="n">
        <f aca="false">IF(OR(JQ$4="",$B5=""),0,SUMIF('DADOS BRUTOS'!$A$3:$A$500,$B5,'DADOS BRUTOS'!GQ$3:GQ$500)+IF($C5="",0,SUMIF('DADOS BRUTOS'!$A$3:$A$500,$C5,'DADOS BRUTOS'!GQ$3:GQ$500)))</f>
        <v>0</v>
      </c>
      <c r="JR5" s="134" t="n">
        <f aca="false">IF(OR(JR$4="",$B5=""),0,SUMIF('DADOS BRUTOS'!$A$3:$A$500,$B5,'DADOS BRUTOS'!GR$3:GR$500)+IF($C5="",0,SUMIF('DADOS BRUTOS'!$A$3:$A$500,$C5,'DADOS BRUTOS'!GR$3:GR$500)))</f>
        <v>0</v>
      </c>
      <c r="JS5" s="134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90178.6</v>
      </c>
      <c r="E6" s="50" t="n">
        <f aca="false">SUMIF($CB$4:$JS$4,E$4,$CB6:$JS6)</f>
        <v>2021.46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0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0</v>
      </c>
      <c r="Q6" s="50" t="n">
        <f aca="false">SUMIF($CB$4:$JS$4,Q$4,$CB6:$JS6)</f>
        <v>0</v>
      </c>
      <c r="R6" s="50" t="n">
        <f aca="false">SUMIF($CB$4:$JS$4,R$4,$CB6:$JS6)</f>
        <v>0</v>
      </c>
      <c r="S6" s="50" t="n">
        <f aca="false">SUMIF($CB$4:$JS$4,S$4,$CB6:$JS6)</f>
        <v>0</v>
      </c>
      <c r="T6" s="50" t="n">
        <f aca="false">SUMIF($CB$4:$JS$4,T$4,$CB6:$JS6)</f>
        <v>0</v>
      </c>
      <c r="U6" s="50" t="n">
        <f aca="false">SUMIF($CB$4:$JS$4,U$4,$CB6:$JS6)</f>
        <v>0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0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0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92200.06</v>
      </c>
      <c r="BZ6" s="45" t="n">
        <f aca="false">SUMPRODUCT(($CB$4:$JS$4&lt;&gt;"")*($CB$4:$JS$4&lt;=$D$4),$CB6:$JS6,$CB$1:$JS$1)</f>
        <v>78.3898105708362</v>
      </c>
      <c r="CB6" s="134" t="n">
        <f aca="false">IF(OR(CB$4="",$B6=""),0,SUMIF('DADOS BRUTOS'!$A$3:$A$500,$B6,'DADOS BRUTOS'!B$3:B$500)+IF($C6="",0,SUMIF('DADOS BRUTOS'!$A$3:$A$500,$C6,'DADOS BRUTOS'!B$3:B$500)))</f>
        <v>0</v>
      </c>
      <c r="CC6" s="134" t="n">
        <f aca="false">IF(OR(CC$4="",$B6=""),0,SUMIF('DADOS BRUTOS'!$A$3:$A$500,$B6,'DADOS BRUTOS'!C$3:C$500)+IF($C6="",0,SUMIF('DADOS BRUTOS'!$A$3:$A$500,$C6,'DADOS BRUTOS'!C$3:C$500)))</f>
        <v>0</v>
      </c>
      <c r="CD6" s="134" t="n">
        <f aca="false">IF(OR(CD$4="",$B6=""),0,SUMIF('DADOS BRUTOS'!$A$3:$A$500,$B6,'DADOS BRUTOS'!D$3:D$500)+IF($C6="",0,SUMIF('DADOS BRUTOS'!$A$3:$A$500,$C6,'DADOS BRUTOS'!D$3:D$500)))</f>
        <v>0</v>
      </c>
      <c r="CE6" s="134" t="n">
        <f aca="false">IF(OR(CE$4="",$B6=""),0,SUMIF('DADOS BRUTOS'!$A$3:$A$500,$B6,'DADOS BRUTOS'!E$3:E$500)+IF($C6="",0,SUMIF('DADOS BRUTOS'!$A$3:$A$500,$C6,'DADOS BRUTOS'!E$3:E$500)))</f>
        <v>0</v>
      </c>
      <c r="CF6" s="134" t="n">
        <f aca="false">IF(OR(CF$4="",$B6=""),0,SUMIF('DADOS BRUTOS'!$A$3:$A$500,$B6,'DADOS BRUTOS'!F$3:F$500)+IF($C6="",0,SUMIF('DADOS BRUTOS'!$A$3:$A$500,$C6,'DADOS BRUTOS'!F$3:F$500)))</f>
        <v>0</v>
      </c>
      <c r="CG6" s="134" t="n">
        <f aca="false">IF(OR(CG$4="",$B6=""),0,SUMIF('DADOS BRUTOS'!$A$3:$A$500,$B6,'DADOS BRUTOS'!G$3:G$500)+IF($C6="",0,SUMIF('DADOS BRUTOS'!$A$3:$A$500,$C6,'DADOS BRUTOS'!G$3:G$500)))</f>
        <v>0</v>
      </c>
      <c r="CH6" s="134" t="n">
        <f aca="false">IF(OR(CH$4="",$B6=""),0,SUMIF('DADOS BRUTOS'!$A$3:$A$500,$B6,'DADOS BRUTOS'!H$3:H$500)+IF($C6="",0,SUMIF('DADOS BRUTOS'!$A$3:$A$500,$C6,'DADOS BRUTOS'!H$3:H$500)))</f>
        <v>0</v>
      </c>
      <c r="CI6" s="134" t="n">
        <f aca="false">IF(OR(CI$4="",$B6=""),0,SUMIF('DADOS BRUTOS'!$A$3:$A$500,$B6,'DADOS BRUTOS'!I$3:I$500)+IF($C6="",0,SUMIF('DADOS BRUTOS'!$A$3:$A$500,$C6,'DADOS BRUTOS'!I$3:I$500)))</f>
        <v>0</v>
      </c>
      <c r="CJ6" s="134" t="n">
        <f aca="false">IF(OR(CJ$4="",$B6=""),0,SUMIF('DADOS BRUTOS'!$A$3:$A$500,$B6,'DADOS BRUTOS'!J$3:J$500)+IF($C6="",0,SUMIF('DADOS BRUTOS'!$A$3:$A$500,$C6,'DADOS BRUTOS'!J$3:J$500)))</f>
        <v>0</v>
      </c>
      <c r="CK6" s="134" t="n">
        <f aca="false">IF(OR(CK$4="",$B6=""),0,SUMIF('DADOS BRUTOS'!$A$3:$A$500,$B6,'DADOS BRUTOS'!K$3:K$500)+IF($C6="",0,SUMIF('DADOS BRUTOS'!$A$3:$A$500,$C6,'DADOS BRUTOS'!K$3:K$500)))</f>
        <v>0</v>
      </c>
      <c r="CL6" s="134" t="n">
        <f aca="false">IF(OR(CL$4="",$B6=""),0,SUMIF('DADOS BRUTOS'!$A$3:$A$500,$B6,'DADOS BRUTOS'!L$3:L$500)+IF($C6="",0,SUMIF('DADOS BRUTOS'!$A$3:$A$500,$C6,'DADOS BRUTOS'!L$3:L$500)))</f>
        <v>0</v>
      </c>
      <c r="CM6" s="134" t="n">
        <f aca="false">IF(OR(CM$4="",$B6=""),0,SUMIF('DADOS BRUTOS'!$A$3:$A$500,$B6,'DADOS BRUTOS'!M$3:M$500)+IF($C6="",0,SUMIF('DADOS BRUTOS'!$A$3:$A$500,$C6,'DADOS BRUTOS'!M$3:M$500)))</f>
        <v>0</v>
      </c>
      <c r="CN6" s="134" t="n">
        <f aca="false">IF(OR(CN$4="",$B6=""),0,SUMIF('DADOS BRUTOS'!$A$3:$A$500,$B6,'DADOS BRUTOS'!N$3:N$500)+IF($C6="",0,SUMIF('DADOS BRUTOS'!$A$3:$A$500,$C6,'DADOS BRUTOS'!N$3:N$500)))</f>
        <v>0</v>
      </c>
      <c r="CO6" s="134" t="n">
        <f aca="false">IF(OR(CO$4="",$B6=""),0,SUMIF('DADOS BRUTOS'!$A$3:$A$500,$B6,'DADOS BRUTOS'!O$3:O$500)+IF($C6="",0,SUMIF('DADOS BRUTOS'!$A$3:$A$500,$C6,'DADOS BRUTOS'!O$3:O$500)))</f>
        <v>0</v>
      </c>
      <c r="CP6" s="134" t="n">
        <f aca="false">IF(OR(CP$4="",$B6=""),0,SUMIF('DADOS BRUTOS'!$A$3:$A$500,$B6,'DADOS BRUTOS'!P$3:P$500)+IF($C6="",0,SUMIF('DADOS BRUTOS'!$A$3:$A$500,$C6,'DADOS BRUTOS'!P$3:P$500)))</f>
        <v>0</v>
      </c>
      <c r="CQ6" s="134" t="n">
        <f aca="false">IF(OR(CQ$4="",$B6=""),0,SUMIF('DADOS BRUTOS'!$A$3:$A$500,$B6,'DADOS BRUTOS'!Q$3:Q$500)+IF($C6="",0,SUMIF('DADOS BRUTOS'!$A$3:$A$500,$C6,'DADOS BRUTOS'!Q$3:Q$500)))</f>
        <v>0</v>
      </c>
      <c r="CR6" s="134" t="n">
        <f aca="false">IF(OR(CR$4="",$B6=""),0,SUMIF('DADOS BRUTOS'!$A$3:$A$500,$B6,'DADOS BRUTOS'!R$3:R$500)+IF($C6="",0,SUMIF('DADOS BRUTOS'!$A$3:$A$500,$C6,'DADOS BRUTOS'!R$3:R$500)))</f>
        <v>0</v>
      </c>
      <c r="CS6" s="134" t="n">
        <f aca="false">IF(OR(CS$4="",$B6=""),0,SUMIF('DADOS BRUTOS'!$A$3:$A$500,$B6,'DADOS BRUTOS'!S$3:S$500)+IF($C6="",0,SUMIF('DADOS BRUTOS'!$A$3:$A$500,$C6,'DADOS BRUTOS'!S$3:S$500)))</f>
        <v>0</v>
      </c>
      <c r="CT6" s="134" t="n">
        <f aca="false">IF(OR(CT$4="",$B6=""),0,SUMIF('DADOS BRUTOS'!$A$3:$A$500,$B6,'DADOS BRUTOS'!T$3:T$500)+IF($C6="",0,SUMIF('DADOS BRUTOS'!$A$3:$A$500,$C6,'DADOS BRUTOS'!T$3:T$500)))</f>
        <v>0</v>
      </c>
      <c r="CU6" s="134" t="n">
        <f aca="false">IF(OR(CU$4="",$B6=""),0,SUMIF('DADOS BRUTOS'!$A$3:$A$500,$B6,'DADOS BRUTOS'!U$3:U$500)+IF($C6="",0,SUMIF('DADOS BRUTOS'!$A$3:$A$500,$C6,'DADOS BRUTOS'!U$3:U$500)))</f>
        <v>0</v>
      </c>
      <c r="CV6" s="134" t="n">
        <f aca="false">IF(OR(CV$4="",$B6=""),0,SUMIF('DADOS BRUTOS'!$A$3:$A$500,$B6,'DADOS BRUTOS'!V$3:V$500)+IF($C6="",0,SUMIF('DADOS BRUTOS'!$A$3:$A$500,$C6,'DADOS BRUTOS'!V$3:V$500)))</f>
        <v>0</v>
      </c>
      <c r="CW6" s="134" t="n">
        <f aca="false">IF(OR(CW$4="",$B6=""),0,SUMIF('DADOS BRUTOS'!$A$3:$A$500,$B6,'DADOS BRUTOS'!W$3:W$500)+IF($C6="",0,SUMIF('DADOS BRUTOS'!$A$3:$A$500,$C6,'DADOS BRUTOS'!W$3:W$500)))</f>
        <v>0</v>
      </c>
      <c r="CX6" s="134" t="n">
        <f aca="false">IF(OR(CX$4="",$B6=""),0,SUMIF('DADOS BRUTOS'!$A$3:$A$500,$B6,'DADOS BRUTOS'!X$3:X$500)+IF($C6="",0,SUMIF('DADOS BRUTOS'!$A$3:$A$500,$C6,'DADOS BRUTOS'!X$3:X$500)))</f>
        <v>0</v>
      </c>
      <c r="CY6" s="134" t="n">
        <f aca="false">IF(OR(CY$4="",$B6=""),0,SUMIF('DADOS BRUTOS'!$A$3:$A$500,$B6,'DADOS BRUTOS'!Y$3:Y$500)+IF($C6="",0,SUMIF('DADOS BRUTOS'!$A$3:$A$500,$C6,'DADOS BRUTOS'!Y$3:Y$500)))</f>
        <v>0</v>
      </c>
      <c r="CZ6" s="134" t="n">
        <f aca="false">IF(OR(CZ$4="",$B6=""),0,SUMIF('DADOS BRUTOS'!$A$3:$A$500,$B6,'DADOS BRUTOS'!Z$3:Z$500)+IF($C6="",0,SUMIF('DADOS BRUTOS'!$A$3:$A$500,$C6,'DADOS BRUTOS'!Z$3:Z$500)))</f>
        <v>26212.54</v>
      </c>
      <c r="DA6" s="134" t="n">
        <f aca="false">IF(OR(DA$4="",$B6=""),0,SUMIF('DADOS BRUTOS'!$A$3:$A$500,$B6,'DADOS BRUTOS'!AA$3:AA$500)+IF($C6="",0,SUMIF('DADOS BRUTOS'!$A$3:$A$500,$C6,'DADOS BRUTOS'!AA$3:AA$500)))</f>
        <v>21466</v>
      </c>
      <c r="DB6" s="134" t="n">
        <f aca="false">IF(OR(DB$4="",$B6=""),0,SUMIF('DADOS BRUTOS'!$A$3:$A$500,$B6,'DADOS BRUTOS'!AB$3:AB$500)+IF($C6="",0,SUMIF('DADOS BRUTOS'!$A$3:$A$500,$C6,'DADOS BRUTOS'!AB$3:AB$500)))</f>
        <v>21250</v>
      </c>
      <c r="DC6" s="134" t="n">
        <f aca="false">IF(OR(DC$4="",$B6=""),0,SUMIF('DADOS BRUTOS'!$A$3:$A$500,$B6,'DADOS BRUTOS'!AC$3:AC$500)+IF($C6="",0,SUMIF('DADOS BRUTOS'!$A$3:$A$500,$C6,'DADOS BRUTOS'!AC$3:AC$500)))</f>
        <v>21250.06</v>
      </c>
      <c r="DD6" s="134" t="n">
        <f aca="false">IF(OR(DD$4="",$B6=""),0,SUMIF('DADOS BRUTOS'!$A$3:$A$500,$B6,'DADOS BRUTOS'!AD$3:AD$500)+IF($C6="",0,SUMIF('DADOS BRUTOS'!$A$3:$A$500,$C6,'DADOS BRUTOS'!AD$3:AD$500)))</f>
        <v>2021.46</v>
      </c>
      <c r="DE6" s="134" t="n">
        <f aca="false">IF(OR(DE$4="",$B6=""),0,SUMIF('DADOS BRUTOS'!$A$3:$A$500,$B6,'DADOS BRUTOS'!AE$3:AE$500)+IF($C6="",0,SUMIF('DADOS BRUTOS'!$A$3:$A$500,$C6,'DADOS BRUTOS'!AE$3:AE$500)))</f>
        <v>0</v>
      </c>
      <c r="DF6" s="134" t="n">
        <f aca="false">IF(OR(DF$4="",$B6=""),0,SUMIF('DADOS BRUTOS'!$A$3:$A$500,$B6,'DADOS BRUTOS'!AF$3:AF$500)+IF($C6="",0,SUMIF('DADOS BRUTOS'!$A$3:$A$500,$C6,'DADOS BRUTOS'!AF$3:AF$500)))</f>
        <v>0</v>
      </c>
      <c r="DG6" s="134" t="n">
        <f aca="false">IF(OR(DG$4="",$B6=""),0,SUMIF('DADOS BRUTOS'!$A$3:$A$500,$B6,'DADOS BRUTOS'!AG$3:AG$500)+IF($C6="",0,SUMIF('DADOS BRUTOS'!$A$3:$A$500,$C6,'DADOS BRUTOS'!AG$3:AG$500)))</f>
        <v>0</v>
      </c>
      <c r="DH6" s="134" t="n">
        <f aca="false">IF(OR(DH$4="",$B6=""),0,SUMIF('DADOS BRUTOS'!$A$3:$A$500,$B6,'DADOS BRUTOS'!AH$3:AH$500)+IF($C6="",0,SUMIF('DADOS BRUTOS'!$A$3:$A$500,$C6,'DADOS BRUTOS'!AH$3:AH$500)))</f>
        <v>0</v>
      </c>
      <c r="DI6" s="134" t="n">
        <f aca="false">IF(OR(DI$4="",$B6=""),0,SUMIF('DADOS BRUTOS'!$A$3:$A$500,$B6,'DADOS BRUTOS'!AI$3:AI$500)+IF($C6="",0,SUMIF('DADOS BRUTOS'!$A$3:$A$500,$C6,'DADOS BRUTOS'!AI$3:AI$500)))</f>
        <v>0</v>
      </c>
      <c r="DJ6" s="134" t="n">
        <f aca="false">IF(OR(DJ$4="",$B6=""),0,SUMIF('DADOS BRUTOS'!$A$3:$A$500,$B6,'DADOS BRUTOS'!AJ$3:AJ$500)+IF($C6="",0,SUMIF('DADOS BRUTOS'!$A$3:$A$500,$C6,'DADOS BRUTOS'!AJ$3:AJ$500)))</f>
        <v>0</v>
      </c>
      <c r="DK6" s="134" t="n">
        <f aca="false">IF(OR(DK$4="",$B6=""),0,SUMIF('DADOS BRUTOS'!$A$3:$A$500,$B6,'DADOS BRUTOS'!AK$3:AK$500)+IF($C6="",0,SUMIF('DADOS BRUTOS'!$A$3:$A$500,$C6,'DADOS BRUTOS'!AK$3:AK$500)))</f>
        <v>0</v>
      </c>
      <c r="DL6" s="134" t="n">
        <f aca="false">IF(OR(DL$4="",$B6=""),0,SUMIF('DADOS BRUTOS'!$A$3:$A$500,$B6,'DADOS BRUTOS'!AL$3:AL$500)+IF($C6="",0,SUMIF('DADOS BRUTOS'!$A$3:$A$500,$C6,'DADOS BRUTOS'!AL$3:AL$500)))</f>
        <v>0</v>
      </c>
      <c r="DM6" s="134" t="n">
        <f aca="false">IF(OR(DM$4="",$B6=""),0,SUMIF('DADOS BRUTOS'!$A$3:$A$500,$B6,'DADOS BRUTOS'!AM$3:AM$500)+IF($C6="",0,SUMIF('DADOS BRUTOS'!$A$3:$A$500,$C6,'DADOS BRUTOS'!AM$3:AM$500)))</f>
        <v>0</v>
      </c>
      <c r="DN6" s="134" t="n">
        <f aca="false">IF(OR(DN$4="",$B6=""),0,SUMIF('DADOS BRUTOS'!$A$3:$A$500,$B6,'DADOS BRUTOS'!AN$3:AN$500)+IF($C6="",0,SUMIF('DADOS BRUTOS'!$A$3:$A$500,$C6,'DADOS BRUTOS'!AN$3:AN$500)))</f>
        <v>0</v>
      </c>
      <c r="DO6" s="134" t="n">
        <f aca="false">IF(OR(DO$4="",$B6=""),0,SUMIF('DADOS BRUTOS'!$A$3:$A$500,$B6,'DADOS BRUTOS'!AO$3:AO$500)+IF($C6="",0,SUMIF('DADOS BRUTOS'!$A$3:$A$500,$C6,'DADOS BRUTOS'!AO$3:AO$500)))</f>
        <v>0</v>
      </c>
      <c r="DP6" s="134" t="n">
        <f aca="false">IF(OR(DP$4="",$B6=""),0,SUMIF('DADOS BRUTOS'!$A$3:$A$500,$B6,'DADOS BRUTOS'!AP$3:AP$500)+IF($C6="",0,SUMIF('DADOS BRUTOS'!$A$3:$A$500,$C6,'DADOS BRUTOS'!AP$3:AP$500)))</f>
        <v>0</v>
      </c>
      <c r="DQ6" s="134" t="n">
        <f aca="false">IF(OR(DQ$4="",$B6=""),0,SUMIF('DADOS BRUTOS'!$A$3:$A$500,$B6,'DADOS BRUTOS'!AQ$3:AQ$500)+IF($C6="",0,SUMIF('DADOS BRUTOS'!$A$3:$A$500,$C6,'DADOS BRUTOS'!AQ$3:AQ$500)))</f>
        <v>0</v>
      </c>
      <c r="DR6" s="134" t="n">
        <f aca="false">IF(OR(DR$4="",$B6=""),0,SUMIF('DADOS BRUTOS'!$A$3:$A$500,$B6,'DADOS BRUTOS'!AR$3:AR$500)+IF($C6="",0,SUMIF('DADOS BRUTOS'!$A$3:$A$500,$C6,'DADOS BRUTOS'!AR$3:AR$500)))</f>
        <v>0</v>
      </c>
      <c r="DS6" s="134" t="n">
        <f aca="false">IF(OR(DS$4="",$B6=""),0,SUMIF('DADOS BRUTOS'!$A$3:$A$500,$B6,'DADOS BRUTOS'!AS$3:AS$500)+IF($C6="",0,SUMIF('DADOS BRUTOS'!$A$3:$A$500,$C6,'DADOS BRUTOS'!AS$3:AS$500)))</f>
        <v>0</v>
      </c>
      <c r="DT6" s="134" t="n">
        <f aca="false">IF(OR(DT$4="",$B6=""),0,SUMIF('DADOS BRUTOS'!$A$3:$A$500,$B6,'DADOS BRUTOS'!AT$3:AT$500)+IF($C6="",0,SUMIF('DADOS BRUTOS'!$A$3:$A$500,$C6,'DADOS BRUTOS'!AT$3:AT$500)))</f>
        <v>0</v>
      </c>
      <c r="DU6" s="134" t="n">
        <f aca="false">IF(OR(DU$4="",$B6=""),0,SUMIF('DADOS BRUTOS'!$A$3:$A$500,$B6,'DADOS BRUTOS'!AU$3:AU$500)+IF($C6="",0,SUMIF('DADOS BRUTOS'!$A$3:$A$500,$C6,'DADOS BRUTOS'!AU$3:AU$500)))</f>
        <v>0</v>
      </c>
      <c r="DV6" s="134" t="n">
        <f aca="false">IF(OR(DV$4="",$B6=""),0,SUMIF('DADOS BRUTOS'!$A$3:$A$500,$B6,'DADOS BRUTOS'!AV$3:AV$500)+IF($C6="",0,SUMIF('DADOS BRUTOS'!$A$3:$A$500,$C6,'DADOS BRUTOS'!AV$3:AV$500)))</f>
        <v>0</v>
      </c>
      <c r="DW6" s="134" t="n">
        <f aca="false">IF(OR(DW$4="",$B6=""),0,SUMIF('DADOS BRUTOS'!$A$3:$A$500,$B6,'DADOS BRUTOS'!AW$3:AW$500)+IF($C6="",0,SUMIF('DADOS BRUTOS'!$A$3:$A$500,$C6,'DADOS BRUTOS'!AW$3:AW$500)))</f>
        <v>0</v>
      </c>
      <c r="DX6" s="134" t="n">
        <f aca="false">IF(OR(DX$4="",$B6=""),0,SUMIF('DADOS BRUTOS'!$A$3:$A$500,$B6,'DADOS BRUTOS'!AX$3:AX$500)+IF($C6="",0,SUMIF('DADOS BRUTOS'!$A$3:$A$500,$C6,'DADOS BRUTOS'!AX$3:AX$500)))</f>
        <v>0</v>
      </c>
      <c r="DY6" s="134" t="n">
        <f aca="false">IF(OR(DY$4="",$B6=""),0,SUMIF('DADOS BRUTOS'!$A$3:$A$500,$B6,'DADOS BRUTOS'!AY$3:AY$500)+IF($C6="",0,SUMIF('DADOS BRUTOS'!$A$3:$A$500,$C6,'DADOS BRUTOS'!AY$3:AY$500)))</f>
        <v>0</v>
      </c>
      <c r="DZ6" s="134" t="n">
        <f aca="false">IF(OR(DZ$4="",$B6=""),0,SUMIF('DADOS BRUTOS'!$A$3:$A$500,$B6,'DADOS BRUTOS'!AZ$3:AZ$500)+IF($C6="",0,SUMIF('DADOS BRUTOS'!$A$3:$A$500,$C6,'DADOS BRUTOS'!AZ$3:AZ$500)))</f>
        <v>0</v>
      </c>
      <c r="EA6" s="134" t="n">
        <f aca="false">IF(OR(EA$4="",$B6=""),0,SUMIF('DADOS BRUTOS'!$A$3:$A$500,$B6,'DADOS BRUTOS'!BA$3:BA$500)+IF($C6="",0,SUMIF('DADOS BRUTOS'!$A$3:$A$500,$C6,'DADOS BRUTOS'!BA$3:BA$500)))</f>
        <v>0</v>
      </c>
      <c r="EB6" s="134" t="n">
        <f aca="false">IF(OR(EB$4="",$B6=""),0,SUMIF('DADOS BRUTOS'!$A$3:$A$500,$B6,'DADOS BRUTOS'!BB$3:BB$500)+IF($C6="",0,SUMIF('DADOS BRUTOS'!$A$3:$A$500,$C6,'DADOS BRUTOS'!BB$3:BB$500)))</f>
        <v>0</v>
      </c>
      <c r="EC6" s="134" t="n">
        <f aca="false">IF(OR(EC$4="",$B6=""),0,SUMIF('DADOS BRUTOS'!$A$3:$A$500,$B6,'DADOS BRUTOS'!BC$3:BC$500)+IF($C6="",0,SUMIF('DADOS BRUTOS'!$A$3:$A$500,$C6,'DADOS BRUTOS'!BC$3:BC$500)))</f>
        <v>0</v>
      </c>
      <c r="ED6" s="134" t="n">
        <f aca="false">IF(OR(ED$4="",$B6=""),0,SUMIF('DADOS BRUTOS'!$A$3:$A$500,$B6,'DADOS BRUTOS'!BD$3:BD$500)+IF($C6="",0,SUMIF('DADOS BRUTOS'!$A$3:$A$500,$C6,'DADOS BRUTOS'!BD$3:BD$500)))</f>
        <v>0</v>
      </c>
      <c r="EE6" s="134" t="n">
        <f aca="false">IF(OR(EE$4="",$B6=""),0,SUMIF('DADOS BRUTOS'!$A$3:$A$500,$B6,'DADOS BRUTOS'!BE$3:BE$500)+IF($C6="",0,SUMIF('DADOS BRUTOS'!$A$3:$A$500,$C6,'DADOS BRUTOS'!BE$3:BE$500)))</f>
        <v>0</v>
      </c>
      <c r="EF6" s="134" t="n">
        <f aca="false">IF(OR(EF$4="",$B6=""),0,SUMIF('DADOS BRUTOS'!$A$3:$A$500,$B6,'DADOS BRUTOS'!BF$3:BF$500)+IF($C6="",0,SUMIF('DADOS BRUTOS'!$A$3:$A$500,$C6,'DADOS BRUTOS'!BF$3:BF$500)))</f>
        <v>0</v>
      </c>
      <c r="EG6" s="134" t="n">
        <f aca="false">IF(OR(EG$4="",$B6=""),0,SUMIF('DADOS BRUTOS'!$A$3:$A$500,$B6,'DADOS BRUTOS'!BG$3:BG$500)+IF($C6="",0,SUMIF('DADOS BRUTOS'!$A$3:$A$500,$C6,'DADOS BRUTOS'!BG$3:BG$500)))</f>
        <v>0</v>
      </c>
      <c r="EH6" s="134" t="n">
        <f aca="false">IF(OR(EH$4="",$B6=""),0,SUMIF('DADOS BRUTOS'!$A$3:$A$500,$B6,'DADOS BRUTOS'!BH$3:BH$500)+IF($C6="",0,SUMIF('DADOS BRUTOS'!$A$3:$A$500,$C6,'DADOS BRUTOS'!BH$3:BH$500)))</f>
        <v>0</v>
      </c>
      <c r="EI6" s="134" t="n">
        <f aca="false">IF(OR(EI$4="",$B6=""),0,SUMIF('DADOS BRUTOS'!$A$3:$A$500,$B6,'DADOS BRUTOS'!BI$3:BI$500)+IF($C6="",0,SUMIF('DADOS BRUTOS'!$A$3:$A$500,$C6,'DADOS BRUTOS'!BI$3:BI$500)))</f>
        <v>0</v>
      </c>
      <c r="EJ6" s="134" t="n">
        <f aca="false">IF(OR(EJ$4="",$B6=""),0,SUMIF('DADOS BRUTOS'!$A$3:$A$500,$B6,'DADOS BRUTOS'!BJ$3:BJ$500)+IF($C6="",0,SUMIF('DADOS BRUTOS'!$A$3:$A$500,$C6,'DADOS BRUTOS'!BJ$3:BJ$500)))</f>
        <v>0</v>
      </c>
      <c r="EK6" s="134" t="n">
        <f aca="false">IF(OR(EK$4="",$B6=""),0,SUMIF('DADOS BRUTOS'!$A$3:$A$500,$B6,'DADOS BRUTOS'!BK$3:BK$500)+IF($C6="",0,SUMIF('DADOS BRUTOS'!$A$3:$A$500,$C6,'DADOS BRUTOS'!BK$3:BK$500)))</f>
        <v>0</v>
      </c>
      <c r="EL6" s="134" t="n">
        <f aca="false">IF(OR(EL$4="",$B6=""),0,SUMIF('DADOS BRUTOS'!$A$3:$A$500,$B6,'DADOS BRUTOS'!BL$3:BL$500)+IF($C6="",0,SUMIF('DADOS BRUTOS'!$A$3:$A$500,$C6,'DADOS BRUTOS'!BL$3:BL$500)))</f>
        <v>0</v>
      </c>
      <c r="EM6" s="134" t="n">
        <f aca="false">IF(OR(EM$4="",$B6=""),0,SUMIF('DADOS BRUTOS'!$A$3:$A$500,$B6,'DADOS BRUTOS'!BM$3:BM$500)+IF($C6="",0,SUMIF('DADOS BRUTOS'!$A$3:$A$500,$C6,'DADOS BRUTOS'!BM$3:BM$500)))</f>
        <v>0</v>
      </c>
      <c r="EN6" s="134" t="n">
        <f aca="false">IF(OR(EN$4="",$B6=""),0,SUMIF('DADOS BRUTOS'!$A$3:$A$500,$B6,'DADOS BRUTOS'!BN$3:BN$500)+IF($C6="",0,SUMIF('DADOS BRUTOS'!$A$3:$A$500,$C6,'DADOS BRUTOS'!BN$3:BN$500)))</f>
        <v>0</v>
      </c>
      <c r="EO6" s="134" t="n">
        <f aca="false">IF(OR(EO$4="",$B6=""),0,SUMIF('DADOS BRUTOS'!$A$3:$A$500,$B6,'DADOS BRUTOS'!BO$3:BO$500)+IF($C6="",0,SUMIF('DADOS BRUTOS'!$A$3:$A$500,$C6,'DADOS BRUTOS'!BO$3:BO$500)))</f>
        <v>0</v>
      </c>
      <c r="EP6" s="134" t="n">
        <f aca="false">IF(OR(EP$4="",$B6=""),0,SUMIF('DADOS BRUTOS'!$A$3:$A$500,$B6,'DADOS BRUTOS'!BP$3:BP$500)+IF($C6="",0,SUMIF('DADOS BRUTOS'!$A$3:$A$500,$C6,'DADOS BRUTOS'!BP$3:BP$500)))</f>
        <v>0</v>
      </c>
      <c r="EQ6" s="134" t="n">
        <f aca="false">IF(OR(EQ$4="",$B6=""),0,SUMIF('DADOS BRUTOS'!$A$3:$A$500,$B6,'DADOS BRUTOS'!BQ$3:BQ$500)+IF($C6="",0,SUMIF('DADOS BRUTOS'!$A$3:$A$500,$C6,'DADOS BRUTOS'!BQ$3:BQ$500)))</f>
        <v>0</v>
      </c>
      <c r="ER6" s="134" t="n">
        <f aca="false">IF(OR(ER$4="",$B6=""),0,SUMIF('DADOS BRUTOS'!$A$3:$A$500,$B6,'DADOS BRUTOS'!BR$3:BR$500)+IF($C6="",0,SUMIF('DADOS BRUTOS'!$A$3:$A$500,$C6,'DADOS BRUTOS'!BR$3:BR$500)))</f>
        <v>0</v>
      </c>
      <c r="ES6" s="134" t="n">
        <f aca="false">IF(OR(ES$4="",$B6=""),0,SUMIF('DADOS BRUTOS'!$A$3:$A$500,$B6,'DADOS BRUTOS'!BS$3:BS$500)+IF($C6="",0,SUMIF('DADOS BRUTOS'!$A$3:$A$500,$C6,'DADOS BRUTOS'!BS$3:BS$500)))</f>
        <v>0</v>
      </c>
      <c r="ET6" s="134" t="n">
        <f aca="false">IF(OR(ET$4="",$B6=""),0,SUMIF('DADOS BRUTOS'!$A$3:$A$500,$B6,'DADOS BRUTOS'!BT$3:BT$500)+IF($C6="",0,SUMIF('DADOS BRUTOS'!$A$3:$A$500,$C6,'DADOS BRUTOS'!BT$3:BT$500)))</f>
        <v>0</v>
      </c>
      <c r="EU6" s="134" t="n">
        <f aca="false">IF(OR(EU$4="",$B6=""),0,SUMIF('DADOS BRUTOS'!$A$3:$A$500,$B6,'DADOS BRUTOS'!BU$3:BU$500)+IF($C6="",0,SUMIF('DADOS BRUTOS'!$A$3:$A$500,$C6,'DADOS BRUTOS'!BU$3:BU$500)))</f>
        <v>0</v>
      </c>
      <c r="EV6" s="134" t="n">
        <f aca="false">IF(OR(EV$4="",$B6=""),0,SUMIF('DADOS BRUTOS'!$A$3:$A$500,$B6,'DADOS BRUTOS'!BV$3:BV$500)+IF($C6="",0,SUMIF('DADOS BRUTOS'!$A$3:$A$500,$C6,'DADOS BRUTOS'!BV$3:BV$500)))</f>
        <v>0</v>
      </c>
      <c r="EW6" s="134" t="n">
        <f aca="false">IF(OR(EW$4="",$B6=""),0,SUMIF('DADOS BRUTOS'!$A$3:$A$500,$B6,'DADOS BRUTOS'!BW$3:BW$500)+IF($C6="",0,SUMIF('DADOS BRUTOS'!$A$3:$A$500,$C6,'DADOS BRUTOS'!BW$3:BW$500)))</f>
        <v>0</v>
      </c>
      <c r="EX6" s="134" t="n">
        <f aca="false">IF(OR(EX$4="",$B6=""),0,SUMIF('DADOS BRUTOS'!$A$3:$A$500,$B6,'DADOS BRUTOS'!BX$3:BX$500)+IF($C6="",0,SUMIF('DADOS BRUTOS'!$A$3:$A$500,$C6,'DADOS BRUTOS'!BX$3:BX$500)))</f>
        <v>0</v>
      </c>
      <c r="EY6" s="134" t="n">
        <f aca="false">IF(OR(EY$4="",$B6=""),0,SUMIF('DADOS BRUTOS'!$A$3:$A$500,$B6,'DADOS BRUTOS'!BY$3:BY$500)+IF($C6="",0,SUMIF('DADOS BRUTOS'!$A$3:$A$500,$C6,'DADOS BRUTOS'!BY$3:BY$500)))</f>
        <v>0</v>
      </c>
      <c r="EZ6" s="134" t="n">
        <f aca="false">IF(OR(EZ$4="",$B6=""),0,SUMIF('DADOS BRUTOS'!$A$3:$A$500,$B6,'DADOS BRUTOS'!BZ$3:BZ$500)+IF($C6="",0,SUMIF('DADOS BRUTOS'!$A$3:$A$500,$C6,'DADOS BRUTOS'!BZ$3:BZ$500)))</f>
        <v>0</v>
      </c>
      <c r="FA6" s="134" t="n">
        <f aca="false">IF(OR(FA$4="",$B6=""),0,SUMIF('DADOS BRUTOS'!$A$3:$A$500,$B6,'DADOS BRUTOS'!CA$3:CA$500)+IF($C6="",0,SUMIF('DADOS BRUTOS'!$A$3:$A$500,$C6,'DADOS BRUTOS'!CA$3:CA$500)))</f>
        <v>0</v>
      </c>
      <c r="FB6" s="134" t="n">
        <f aca="false">IF(OR(FB$4="",$B6=""),0,SUMIF('DADOS BRUTOS'!$A$3:$A$500,$B6,'DADOS BRUTOS'!CB$3:CB$500)+IF($C6="",0,SUMIF('DADOS BRUTOS'!$A$3:$A$500,$C6,'DADOS BRUTOS'!CB$3:CB$500)))</f>
        <v>0</v>
      </c>
      <c r="FC6" s="134" t="n">
        <f aca="false">IF(OR(FC$4="",$B6=""),0,SUMIF('DADOS BRUTOS'!$A$3:$A$500,$B6,'DADOS BRUTOS'!CC$3:CC$500)+IF($C6="",0,SUMIF('DADOS BRUTOS'!$A$3:$A$500,$C6,'DADOS BRUTOS'!CC$3:CC$500)))</f>
        <v>0</v>
      </c>
      <c r="FD6" s="134" t="n">
        <f aca="false">IF(OR(FD$4="",$B6=""),0,SUMIF('DADOS BRUTOS'!$A$3:$A$500,$B6,'DADOS BRUTOS'!CD$3:CD$500)+IF($C6="",0,SUMIF('DADOS BRUTOS'!$A$3:$A$500,$C6,'DADOS BRUTOS'!CD$3:CD$500)))</f>
        <v>0</v>
      </c>
      <c r="FE6" s="134" t="n">
        <f aca="false">IF(OR(FE$4="",$B6=""),0,SUMIF('DADOS BRUTOS'!$A$3:$A$500,$B6,'DADOS BRUTOS'!CE$3:CE$500)+IF($C6="",0,SUMIF('DADOS BRUTOS'!$A$3:$A$500,$C6,'DADOS BRUTOS'!CE$3:CE$500)))</f>
        <v>0</v>
      </c>
      <c r="FF6" s="134" t="n">
        <f aca="false">IF(OR(FF$4="",$B6=""),0,SUMIF('DADOS BRUTOS'!$A$3:$A$500,$B6,'DADOS BRUTOS'!CF$3:CF$500)+IF($C6="",0,SUMIF('DADOS BRUTOS'!$A$3:$A$500,$C6,'DADOS BRUTOS'!CF$3:CF$500)))</f>
        <v>0</v>
      </c>
      <c r="FG6" s="134" t="n">
        <f aca="false">IF(OR(FG$4="",$B6=""),0,SUMIF('DADOS BRUTOS'!$A$3:$A$500,$B6,'DADOS BRUTOS'!CG$3:CG$500)+IF($C6="",0,SUMIF('DADOS BRUTOS'!$A$3:$A$500,$C6,'DADOS BRUTOS'!CG$3:CG$500)))</f>
        <v>0</v>
      </c>
      <c r="FH6" s="134" t="n">
        <f aca="false">IF(OR(FH$4="",$B6=""),0,SUMIF('DADOS BRUTOS'!$A$3:$A$500,$B6,'DADOS BRUTOS'!CH$3:CH$500)+IF($C6="",0,SUMIF('DADOS BRUTOS'!$A$3:$A$500,$C6,'DADOS BRUTOS'!CH$3:CH$500)))</f>
        <v>0</v>
      </c>
      <c r="FI6" s="134" t="n">
        <f aca="false">IF(OR(FI$4="",$B6=""),0,SUMIF('DADOS BRUTOS'!$A$3:$A$500,$B6,'DADOS BRUTOS'!CI$3:CI$500)+IF($C6="",0,SUMIF('DADOS BRUTOS'!$A$3:$A$500,$C6,'DADOS BRUTOS'!CI$3:CI$500)))</f>
        <v>0</v>
      </c>
      <c r="FJ6" s="134" t="n">
        <f aca="false">IF(OR(FJ$4="",$B6=""),0,SUMIF('DADOS BRUTOS'!$A$3:$A$500,$B6,'DADOS BRUTOS'!CJ$3:CJ$500)+IF($C6="",0,SUMIF('DADOS BRUTOS'!$A$3:$A$500,$C6,'DADOS BRUTOS'!CJ$3:CJ$500)))</f>
        <v>0</v>
      </c>
      <c r="FK6" s="134" t="n">
        <f aca="false">IF(OR(FK$4="",$B6=""),0,SUMIF('DADOS BRUTOS'!$A$3:$A$500,$B6,'DADOS BRUTOS'!CK$3:CK$500)+IF($C6="",0,SUMIF('DADOS BRUTOS'!$A$3:$A$500,$C6,'DADOS BRUTOS'!CK$3:CK$500)))</f>
        <v>0</v>
      </c>
      <c r="FL6" s="134" t="n">
        <f aca="false">IF(OR(FL$4="",$B6=""),0,SUMIF('DADOS BRUTOS'!$A$3:$A$500,$B6,'DADOS BRUTOS'!CL$3:CL$500)+IF($C6="",0,SUMIF('DADOS BRUTOS'!$A$3:$A$500,$C6,'DADOS BRUTOS'!CL$3:CL$500)))</f>
        <v>0</v>
      </c>
      <c r="FM6" s="134" t="n">
        <f aca="false">IF(OR(FM$4="",$B6=""),0,SUMIF('DADOS BRUTOS'!$A$3:$A$500,$B6,'DADOS BRUTOS'!CM$3:CM$500)+IF($C6="",0,SUMIF('DADOS BRUTOS'!$A$3:$A$500,$C6,'DADOS BRUTOS'!CM$3:CM$500)))</f>
        <v>0</v>
      </c>
      <c r="FN6" s="134" t="n">
        <f aca="false">IF(OR(FN$4="",$B6=""),0,SUMIF('DADOS BRUTOS'!$A$3:$A$500,$B6,'DADOS BRUTOS'!CN$3:CN$500)+IF($C6="",0,SUMIF('DADOS BRUTOS'!$A$3:$A$500,$C6,'DADOS BRUTOS'!CN$3:CN$500)))</f>
        <v>0</v>
      </c>
      <c r="FO6" s="134" t="n">
        <f aca="false">IF(OR(FO$4="",$B6=""),0,SUMIF('DADOS BRUTOS'!$A$3:$A$500,$B6,'DADOS BRUTOS'!CO$3:CO$500)+IF($C6="",0,SUMIF('DADOS BRUTOS'!$A$3:$A$500,$C6,'DADOS BRUTOS'!CO$3:CO$500)))</f>
        <v>0</v>
      </c>
      <c r="FP6" s="134" t="n">
        <f aca="false">IF(OR(FP$4="",$B6=""),0,SUMIF('DADOS BRUTOS'!$A$3:$A$500,$B6,'DADOS BRUTOS'!CP$3:CP$500)+IF($C6="",0,SUMIF('DADOS BRUTOS'!$A$3:$A$500,$C6,'DADOS BRUTOS'!CP$3:CP$500)))</f>
        <v>0</v>
      </c>
      <c r="FQ6" s="134" t="n">
        <f aca="false">IF(OR(FQ$4="",$B6=""),0,SUMIF('DADOS BRUTOS'!$A$3:$A$500,$B6,'DADOS BRUTOS'!CQ$3:CQ$500)+IF($C6="",0,SUMIF('DADOS BRUTOS'!$A$3:$A$500,$C6,'DADOS BRUTOS'!CQ$3:CQ$500)))</f>
        <v>0</v>
      </c>
      <c r="FR6" s="134" t="n">
        <f aca="false">IF(OR(FR$4="",$B6=""),0,SUMIF('DADOS BRUTOS'!$A$3:$A$500,$B6,'DADOS BRUTOS'!CR$3:CR$500)+IF($C6="",0,SUMIF('DADOS BRUTOS'!$A$3:$A$500,$C6,'DADOS BRUTOS'!CR$3:CR$500)))</f>
        <v>0</v>
      </c>
      <c r="FS6" s="134" t="n">
        <f aca="false">IF(OR(FS$4="",$B6=""),0,SUMIF('DADOS BRUTOS'!$A$3:$A$500,$B6,'DADOS BRUTOS'!CS$3:CS$500)+IF($C6="",0,SUMIF('DADOS BRUTOS'!$A$3:$A$500,$C6,'DADOS BRUTOS'!CS$3:CS$500)))</f>
        <v>0</v>
      </c>
      <c r="FT6" s="134" t="n">
        <f aca="false">IF(OR(FT$4="",$B6=""),0,SUMIF('DADOS BRUTOS'!$A$3:$A$500,$B6,'DADOS BRUTOS'!CT$3:CT$500)+IF($C6="",0,SUMIF('DADOS BRUTOS'!$A$3:$A$500,$C6,'DADOS BRUTOS'!CT$3:CT$500)))</f>
        <v>0</v>
      </c>
      <c r="FU6" s="134" t="n">
        <f aca="false">IF(OR(FU$4="",$B6=""),0,SUMIF('DADOS BRUTOS'!$A$3:$A$500,$B6,'DADOS BRUTOS'!CU$3:CU$500)+IF($C6="",0,SUMIF('DADOS BRUTOS'!$A$3:$A$500,$C6,'DADOS BRUTOS'!CU$3:CU$500)))</f>
        <v>0</v>
      </c>
      <c r="FV6" s="134" t="n">
        <f aca="false">IF(OR(FV$4="",$B6=""),0,SUMIF('DADOS BRUTOS'!$A$3:$A$500,$B6,'DADOS BRUTOS'!CV$3:CV$500)+IF($C6="",0,SUMIF('DADOS BRUTOS'!$A$3:$A$500,$C6,'DADOS BRUTOS'!CV$3:CV$500)))</f>
        <v>0</v>
      </c>
      <c r="FW6" s="134" t="n">
        <f aca="false">IF(OR(FW$4="",$B6=""),0,SUMIF('DADOS BRUTOS'!$A$3:$A$500,$B6,'DADOS BRUTOS'!CW$3:CW$500)+IF($C6="",0,SUMIF('DADOS BRUTOS'!$A$3:$A$500,$C6,'DADOS BRUTOS'!CW$3:CW$500)))</f>
        <v>0</v>
      </c>
      <c r="FX6" s="134" t="n">
        <f aca="false">IF(OR(FX$4="",$B6=""),0,SUMIF('DADOS BRUTOS'!$A$3:$A$500,$B6,'DADOS BRUTOS'!CX$3:CX$500)+IF($C6="",0,SUMIF('DADOS BRUTOS'!$A$3:$A$500,$C6,'DADOS BRUTOS'!CX$3:CX$500)))</f>
        <v>0</v>
      </c>
      <c r="FY6" s="134" t="n">
        <f aca="false">IF(OR(FY$4="",$B6=""),0,SUMIF('DADOS BRUTOS'!$A$3:$A$500,$B6,'DADOS BRUTOS'!CY$3:CY$500)+IF($C6="",0,SUMIF('DADOS BRUTOS'!$A$3:$A$500,$C6,'DADOS BRUTOS'!CY$3:CY$500)))</f>
        <v>0</v>
      </c>
      <c r="FZ6" s="134" t="n">
        <f aca="false">IF(OR(FZ$4="",$B6=""),0,SUMIF('DADOS BRUTOS'!$A$3:$A$500,$B6,'DADOS BRUTOS'!CZ$3:CZ$500)+IF($C6="",0,SUMIF('DADOS BRUTOS'!$A$3:$A$500,$C6,'DADOS BRUTOS'!CZ$3:CZ$500)))</f>
        <v>0</v>
      </c>
      <c r="GA6" s="134" t="n">
        <f aca="false">IF(OR(GA$4="",$B6=""),0,SUMIF('DADOS BRUTOS'!$A$3:$A$500,$B6,'DADOS BRUTOS'!DA$3:DA$500)+IF($C6="",0,SUMIF('DADOS BRUTOS'!$A$3:$A$500,$C6,'DADOS BRUTOS'!DA$3:DA$500)))</f>
        <v>0</v>
      </c>
      <c r="GB6" s="134" t="n">
        <f aca="false">IF(OR(GB$4="",$B6=""),0,SUMIF('DADOS BRUTOS'!$A$3:$A$500,$B6,'DADOS BRUTOS'!DB$3:DB$500)+IF($C6="",0,SUMIF('DADOS BRUTOS'!$A$3:$A$500,$C6,'DADOS BRUTOS'!DB$3:DB$500)))</f>
        <v>0</v>
      </c>
      <c r="GC6" s="134" t="n">
        <f aca="false">IF(OR(GC$4="",$B6=""),0,SUMIF('DADOS BRUTOS'!$A$3:$A$500,$B6,'DADOS BRUTOS'!DC$3:DC$500)+IF($C6="",0,SUMIF('DADOS BRUTOS'!$A$3:$A$500,$C6,'DADOS BRUTOS'!DC$3:DC$500)))</f>
        <v>0</v>
      </c>
      <c r="GD6" s="134" t="n">
        <f aca="false">IF(OR(GD$4="",$B6=""),0,SUMIF('DADOS BRUTOS'!$A$3:$A$500,$B6,'DADOS BRUTOS'!DD$3:DD$500)+IF($C6="",0,SUMIF('DADOS BRUTOS'!$A$3:$A$500,$C6,'DADOS BRUTOS'!DD$3:DD$500)))</f>
        <v>0</v>
      </c>
      <c r="GE6" s="134" t="n">
        <f aca="false">IF(OR(GE$4="",$B6=""),0,SUMIF('DADOS BRUTOS'!$A$3:$A$500,$B6,'DADOS BRUTOS'!DE$3:DE$500)+IF($C6="",0,SUMIF('DADOS BRUTOS'!$A$3:$A$500,$C6,'DADOS BRUTOS'!DE$3:DE$500)))</f>
        <v>0</v>
      </c>
      <c r="GF6" s="134" t="n">
        <f aca="false">IF(OR(GF$4="",$B6=""),0,SUMIF('DADOS BRUTOS'!$A$3:$A$500,$B6,'DADOS BRUTOS'!DF$3:DF$500)+IF($C6="",0,SUMIF('DADOS BRUTOS'!$A$3:$A$500,$C6,'DADOS BRUTOS'!DF$3:DF$500)))</f>
        <v>0</v>
      </c>
      <c r="GG6" s="134" t="n">
        <f aca="false">IF(OR(GG$4="",$B6=""),0,SUMIF('DADOS BRUTOS'!$A$3:$A$500,$B6,'DADOS BRUTOS'!DG$3:DG$500)+IF($C6="",0,SUMIF('DADOS BRUTOS'!$A$3:$A$500,$C6,'DADOS BRUTOS'!DG$3:DG$500)))</f>
        <v>0</v>
      </c>
      <c r="GH6" s="134" t="n">
        <f aca="false">IF(OR(GH$4="",$B6=""),0,SUMIF('DADOS BRUTOS'!$A$3:$A$500,$B6,'DADOS BRUTOS'!DH$3:DH$500)+IF($C6="",0,SUMIF('DADOS BRUTOS'!$A$3:$A$500,$C6,'DADOS BRUTOS'!DH$3:DH$500)))</f>
        <v>0</v>
      </c>
      <c r="GI6" s="134" t="n">
        <f aca="false">IF(OR(GI$4="",$B6=""),0,SUMIF('DADOS BRUTOS'!$A$3:$A$500,$B6,'DADOS BRUTOS'!DI$3:DI$500)+IF($C6="",0,SUMIF('DADOS BRUTOS'!$A$3:$A$500,$C6,'DADOS BRUTOS'!DI$3:DI$500)))</f>
        <v>0</v>
      </c>
      <c r="GJ6" s="134" t="n">
        <f aca="false">IF(OR(GJ$4="",$B6=""),0,SUMIF('DADOS BRUTOS'!$A$3:$A$500,$B6,'DADOS BRUTOS'!DJ$3:DJ$500)+IF($C6="",0,SUMIF('DADOS BRUTOS'!$A$3:$A$500,$C6,'DADOS BRUTOS'!DJ$3:DJ$500)))</f>
        <v>0</v>
      </c>
      <c r="GK6" s="134" t="n">
        <f aca="false">IF(OR(GK$4="",$B6=""),0,SUMIF('DADOS BRUTOS'!$A$3:$A$500,$B6,'DADOS BRUTOS'!DK$3:DK$500)+IF($C6="",0,SUMIF('DADOS BRUTOS'!$A$3:$A$500,$C6,'DADOS BRUTOS'!DK$3:DK$500)))</f>
        <v>0</v>
      </c>
      <c r="GL6" s="134" t="n">
        <f aca="false">IF(OR(GL$4="",$B6=""),0,SUMIF('DADOS BRUTOS'!$A$3:$A$500,$B6,'DADOS BRUTOS'!DL$3:DL$500)+IF($C6="",0,SUMIF('DADOS BRUTOS'!$A$3:$A$500,$C6,'DADOS BRUTOS'!DL$3:DL$500)))</f>
        <v>0</v>
      </c>
      <c r="GM6" s="134" t="n">
        <f aca="false">IF(OR(GM$4="",$B6=""),0,SUMIF('DADOS BRUTOS'!$A$3:$A$500,$B6,'DADOS BRUTOS'!DM$3:DM$500)+IF($C6="",0,SUMIF('DADOS BRUTOS'!$A$3:$A$500,$C6,'DADOS BRUTOS'!DM$3:DM$500)))</f>
        <v>0</v>
      </c>
      <c r="GN6" s="134" t="n">
        <f aca="false">IF(OR(GN$4="",$B6=""),0,SUMIF('DADOS BRUTOS'!$A$3:$A$500,$B6,'DADOS BRUTOS'!DN$3:DN$500)+IF($C6="",0,SUMIF('DADOS BRUTOS'!$A$3:$A$500,$C6,'DADOS BRUTOS'!DN$3:DN$500)))</f>
        <v>0</v>
      </c>
      <c r="GO6" s="134" t="n">
        <f aca="false">IF(OR(GO$4="",$B6=""),0,SUMIF('DADOS BRUTOS'!$A$3:$A$500,$B6,'DADOS BRUTOS'!DO$3:DO$500)+IF($C6="",0,SUMIF('DADOS BRUTOS'!$A$3:$A$500,$C6,'DADOS BRUTOS'!DO$3:DO$500)))</f>
        <v>0</v>
      </c>
      <c r="GP6" s="134" t="n">
        <f aca="false">IF(OR(GP$4="",$B6=""),0,SUMIF('DADOS BRUTOS'!$A$3:$A$500,$B6,'DADOS BRUTOS'!DP$3:DP$500)+IF($C6="",0,SUMIF('DADOS BRUTOS'!$A$3:$A$500,$C6,'DADOS BRUTOS'!DP$3:DP$500)))</f>
        <v>0</v>
      </c>
      <c r="GQ6" s="134" t="n">
        <f aca="false">IF(OR(GQ$4="",$B6=""),0,SUMIF('DADOS BRUTOS'!$A$3:$A$500,$B6,'DADOS BRUTOS'!DQ$3:DQ$500)+IF($C6="",0,SUMIF('DADOS BRUTOS'!$A$3:$A$500,$C6,'DADOS BRUTOS'!DQ$3:DQ$500)))</f>
        <v>0</v>
      </c>
      <c r="GR6" s="134" t="n">
        <f aca="false">IF(OR(GR$4="",$B6=""),0,SUMIF('DADOS BRUTOS'!$A$3:$A$500,$B6,'DADOS BRUTOS'!DR$3:DR$500)+IF($C6="",0,SUMIF('DADOS BRUTOS'!$A$3:$A$500,$C6,'DADOS BRUTOS'!DR$3:DR$500)))</f>
        <v>0</v>
      </c>
      <c r="GS6" s="134" t="n">
        <f aca="false">IF(OR(GS$4="",$B6=""),0,SUMIF('DADOS BRUTOS'!$A$3:$A$500,$B6,'DADOS BRUTOS'!DS$3:DS$500)+IF($C6="",0,SUMIF('DADOS BRUTOS'!$A$3:$A$500,$C6,'DADOS BRUTOS'!DS$3:DS$500)))</f>
        <v>0</v>
      </c>
      <c r="GT6" s="134" t="n">
        <f aca="false">IF(OR(GT$4="",$B6=""),0,SUMIF('DADOS BRUTOS'!$A$3:$A$500,$B6,'DADOS BRUTOS'!DT$3:DT$500)+IF($C6="",0,SUMIF('DADOS BRUTOS'!$A$3:$A$500,$C6,'DADOS BRUTOS'!DT$3:DT$500)))</f>
        <v>0</v>
      </c>
      <c r="GU6" s="134" t="n">
        <f aca="false">IF(OR(GU$4="",$B6=""),0,SUMIF('DADOS BRUTOS'!$A$3:$A$500,$B6,'DADOS BRUTOS'!DU$3:DU$500)+IF($C6="",0,SUMIF('DADOS BRUTOS'!$A$3:$A$500,$C6,'DADOS BRUTOS'!DU$3:DU$500)))</f>
        <v>0</v>
      </c>
      <c r="GV6" s="134" t="n">
        <f aca="false">IF(OR(GV$4="",$B6=""),0,SUMIF('DADOS BRUTOS'!$A$3:$A$500,$B6,'DADOS BRUTOS'!DV$3:DV$500)+IF($C6="",0,SUMIF('DADOS BRUTOS'!$A$3:$A$500,$C6,'DADOS BRUTOS'!DV$3:DV$500)))</f>
        <v>0</v>
      </c>
      <c r="GW6" s="134" t="n">
        <f aca="false">IF(OR(GW$4="",$B6=""),0,SUMIF('DADOS BRUTOS'!$A$3:$A$500,$B6,'DADOS BRUTOS'!DW$3:DW$500)+IF($C6="",0,SUMIF('DADOS BRUTOS'!$A$3:$A$500,$C6,'DADOS BRUTOS'!DW$3:DW$500)))</f>
        <v>0</v>
      </c>
      <c r="GX6" s="134" t="n">
        <f aca="false">IF(OR(GX$4="",$B6=""),0,SUMIF('DADOS BRUTOS'!$A$3:$A$500,$B6,'DADOS BRUTOS'!DX$3:DX$500)+IF($C6="",0,SUMIF('DADOS BRUTOS'!$A$3:$A$500,$C6,'DADOS BRUTOS'!DX$3:DX$500)))</f>
        <v>0</v>
      </c>
      <c r="GY6" s="134" t="n">
        <f aca="false">IF(OR(GY$4="",$B6=""),0,SUMIF('DADOS BRUTOS'!$A$3:$A$500,$B6,'DADOS BRUTOS'!DY$3:DY$500)+IF($C6="",0,SUMIF('DADOS BRUTOS'!$A$3:$A$500,$C6,'DADOS BRUTOS'!DY$3:DY$500)))</f>
        <v>0</v>
      </c>
      <c r="GZ6" s="134" t="n">
        <f aca="false">IF(OR(GZ$4="",$B6=""),0,SUMIF('DADOS BRUTOS'!$A$3:$A$500,$B6,'DADOS BRUTOS'!DZ$3:DZ$500)+IF($C6="",0,SUMIF('DADOS BRUTOS'!$A$3:$A$500,$C6,'DADOS BRUTOS'!DZ$3:DZ$500)))</f>
        <v>0</v>
      </c>
      <c r="HA6" s="134" t="n">
        <f aca="false">IF(OR(HA$4="",$B6=""),0,SUMIF('DADOS BRUTOS'!$A$3:$A$500,$B6,'DADOS BRUTOS'!EA$3:EA$500)+IF($C6="",0,SUMIF('DADOS BRUTOS'!$A$3:$A$500,$C6,'DADOS BRUTOS'!EA$3:EA$500)))</f>
        <v>0</v>
      </c>
      <c r="HB6" s="134" t="n">
        <f aca="false">IF(OR(HB$4="",$B6=""),0,SUMIF('DADOS BRUTOS'!$A$3:$A$500,$B6,'DADOS BRUTOS'!EB$3:EB$500)+IF($C6="",0,SUMIF('DADOS BRUTOS'!$A$3:$A$500,$C6,'DADOS BRUTOS'!EB$3:EB$500)))</f>
        <v>0</v>
      </c>
      <c r="HC6" s="134" t="n">
        <f aca="false">IF(OR(HC$4="",$B6=""),0,SUMIF('DADOS BRUTOS'!$A$3:$A$500,$B6,'DADOS BRUTOS'!EC$3:EC$500)+IF($C6="",0,SUMIF('DADOS BRUTOS'!$A$3:$A$500,$C6,'DADOS BRUTOS'!EC$3:EC$500)))</f>
        <v>0</v>
      </c>
      <c r="HD6" s="134" t="n">
        <f aca="false">IF(OR(HD$4="",$B6=""),0,SUMIF('DADOS BRUTOS'!$A$3:$A$500,$B6,'DADOS BRUTOS'!ED$3:ED$500)+IF($C6="",0,SUMIF('DADOS BRUTOS'!$A$3:$A$500,$C6,'DADOS BRUTOS'!ED$3:ED$500)))</f>
        <v>0</v>
      </c>
      <c r="HE6" s="134" t="n">
        <f aca="false">IF(OR(HE$4="",$B6=""),0,SUMIF('DADOS BRUTOS'!$A$3:$A$500,$B6,'DADOS BRUTOS'!EE$3:EE$500)+IF($C6="",0,SUMIF('DADOS BRUTOS'!$A$3:$A$500,$C6,'DADOS BRUTOS'!EE$3:EE$500)))</f>
        <v>0</v>
      </c>
      <c r="HF6" s="134" t="n">
        <f aca="false">IF(OR(HF$4="",$B6=""),0,SUMIF('DADOS BRUTOS'!$A$3:$A$500,$B6,'DADOS BRUTOS'!EF$3:EF$500)+IF($C6="",0,SUMIF('DADOS BRUTOS'!$A$3:$A$500,$C6,'DADOS BRUTOS'!EF$3:EF$500)))</f>
        <v>0</v>
      </c>
      <c r="HG6" s="134" t="n">
        <f aca="false">IF(OR(HG$4="",$B6=""),0,SUMIF('DADOS BRUTOS'!$A$3:$A$500,$B6,'DADOS BRUTOS'!EG$3:EG$500)+IF($C6="",0,SUMIF('DADOS BRUTOS'!$A$3:$A$500,$C6,'DADOS BRUTOS'!EG$3:EG$500)))</f>
        <v>0</v>
      </c>
      <c r="HH6" s="134" t="n">
        <f aca="false">IF(OR(HH$4="",$B6=""),0,SUMIF('DADOS BRUTOS'!$A$3:$A$500,$B6,'DADOS BRUTOS'!EH$3:EH$500)+IF($C6="",0,SUMIF('DADOS BRUTOS'!$A$3:$A$500,$C6,'DADOS BRUTOS'!EH$3:EH$500)))</f>
        <v>0</v>
      </c>
      <c r="HI6" s="134" t="n">
        <f aca="false">IF(OR(HI$4="",$B6=""),0,SUMIF('DADOS BRUTOS'!$A$3:$A$500,$B6,'DADOS BRUTOS'!EI$3:EI$500)+IF($C6="",0,SUMIF('DADOS BRUTOS'!$A$3:$A$500,$C6,'DADOS BRUTOS'!EI$3:EI$500)))</f>
        <v>0</v>
      </c>
      <c r="HJ6" s="134" t="n">
        <f aca="false">IF(OR(HJ$4="",$B6=""),0,SUMIF('DADOS BRUTOS'!$A$3:$A$500,$B6,'DADOS BRUTOS'!EJ$3:EJ$500)+IF($C6="",0,SUMIF('DADOS BRUTOS'!$A$3:$A$500,$C6,'DADOS BRUTOS'!EJ$3:EJ$500)))</f>
        <v>0</v>
      </c>
      <c r="HK6" s="134" t="n">
        <f aca="false">IF(OR(HK$4="",$B6=""),0,SUMIF('DADOS BRUTOS'!$A$3:$A$500,$B6,'DADOS BRUTOS'!EK$3:EK$500)+IF($C6="",0,SUMIF('DADOS BRUTOS'!$A$3:$A$500,$C6,'DADOS BRUTOS'!EK$3:EK$500)))</f>
        <v>0</v>
      </c>
      <c r="HL6" s="134" t="n">
        <f aca="false">IF(OR(HL$4="",$B6=""),0,SUMIF('DADOS BRUTOS'!$A$3:$A$500,$B6,'DADOS BRUTOS'!EL$3:EL$500)+IF($C6="",0,SUMIF('DADOS BRUTOS'!$A$3:$A$500,$C6,'DADOS BRUTOS'!EL$3:EL$500)))</f>
        <v>0</v>
      </c>
      <c r="HM6" s="134" t="n">
        <f aca="false">IF(OR(HM$4="",$B6=""),0,SUMIF('DADOS BRUTOS'!$A$3:$A$500,$B6,'DADOS BRUTOS'!EM$3:EM$500)+IF($C6="",0,SUMIF('DADOS BRUTOS'!$A$3:$A$500,$C6,'DADOS BRUTOS'!EM$3:EM$500)))</f>
        <v>0</v>
      </c>
      <c r="HN6" s="134" t="n">
        <f aca="false">IF(OR(HN$4="",$B6=""),0,SUMIF('DADOS BRUTOS'!$A$3:$A$500,$B6,'DADOS BRUTOS'!EN$3:EN$500)+IF($C6="",0,SUMIF('DADOS BRUTOS'!$A$3:$A$500,$C6,'DADOS BRUTOS'!EN$3:EN$500)))</f>
        <v>0</v>
      </c>
      <c r="HO6" s="134" t="n">
        <f aca="false">IF(OR(HO$4="",$B6=""),0,SUMIF('DADOS BRUTOS'!$A$3:$A$500,$B6,'DADOS BRUTOS'!EO$3:EO$500)+IF($C6="",0,SUMIF('DADOS BRUTOS'!$A$3:$A$500,$C6,'DADOS BRUTOS'!EO$3:EO$500)))</f>
        <v>0</v>
      </c>
      <c r="HP6" s="134" t="n">
        <f aca="false">IF(OR(HP$4="",$B6=""),0,SUMIF('DADOS BRUTOS'!$A$3:$A$500,$B6,'DADOS BRUTOS'!EP$3:EP$500)+IF($C6="",0,SUMIF('DADOS BRUTOS'!$A$3:$A$500,$C6,'DADOS BRUTOS'!EP$3:EP$500)))</f>
        <v>0</v>
      </c>
      <c r="HQ6" s="134" t="n">
        <f aca="false">IF(OR(HQ$4="",$B6=""),0,SUMIF('DADOS BRUTOS'!$A$3:$A$500,$B6,'DADOS BRUTOS'!EQ$3:EQ$500)+IF($C6="",0,SUMIF('DADOS BRUTOS'!$A$3:$A$500,$C6,'DADOS BRUTOS'!EQ$3:EQ$500)))</f>
        <v>0</v>
      </c>
      <c r="HR6" s="134" t="n">
        <f aca="false">IF(OR(HR$4="",$B6=""),0,SUMIF('DADOS BRUTOS'!$A$3:$A$500,$B6,'DADOS BRUTOS'!ER$3:ER$500)+IF($C6="",0,SUMIF('DADOS BRUTOS'!$A$3:$A$500,$C6,'DADOS BRUTOS'!ER$3:ER$500)))</f>
        <v>0</v>
      </c>
      <c r="HS6" s="134" t="n">
        <f aca="false">IF(OR(HS$4="",$B6=""),0,SUMIF('DADOS BRUTOS'!$A$3:$A$500,$B6,'DADOS BRUTOS'!ES$3:ES$500)+IF($C6="",0,SUMIF('DADOS BRUTOS'!$A$3:$A$500,$C6,'DADOS BRUTOS'!ES$3:ES$500)))</f>
        <v>0</v>
      </c>
      <c r="HT6" s="134" t="n">
        <f aca="false">IF(OR(HT$4="",$B6=""),0,SUMIF('DADOS BRUTOS'!$A$3:$A$500,$B6,'DADOS BRUTOS'!ET$3:ET$500)+IF($C6="",0,SUMIF('DADOS BRUTOS'!$A$3:$A$500,$C6,'DADOS BRUTOS'!ET$3:ET$500)))</f>
        <v>0</v>
      </c>
      <c r="HU6" s="134" t="n">
        <f aca="false">IF(OR(HU$4="",$B6=""),0,SUMIF('DADOS BRUTOS'!$A$3:$A$500,$B6,'DADOS BRUTOS'!EU$3:EU$500)+IF($C6="",0,SUMIF('DADOS BRUTOS'!$A$3:$A$500,$C6,'DADOS BRUTOS'!EU$3:EU$500)))</f>
        <v>0</v>
      </c>
      <c r="HV6" s="134" t="n">
        <f aca="false">IF(OR(HV$4="",$B6=""),0,SUMIF('DADOS BRUTOS'!$A$3:$A$500,$B6,'DADOS BRUTOS'!EV$3:EV$500)+IF($C6="",0,SUMIF('DADOS BRUTOS'!$A$3:$A$500,$C6,'DADOS BRUTOS'!EV$3:EV$500)))</f>
        <v>0</v>
      </c>
      <c r="HW6" s="134" t="n">
        <f aca="false">IF(OR(HW$4="",$B6=""),0,SUMIF('DADOS BRUTOS'!$A$3:$A$500,$B6,'DADOS BRUTOS'!EW$3:EW$500)+IF($C6="",0,SUMIF('DADOS BRUTOS'!$A$3:$A$500,$C6,'DADOS BRUTOS'!EW$3:EW$500)))</f>
        <v>0</v>
      </c>
      <c r="HX6" s="134" t="n">
        <f aca="false">IF(OR(HX$4="",$B6=""),0,SUMIF('DADOS BRUTOS'!$A$3:$A$500,$B6,'DADOS BRUTOS'!EX$3:EX$500)+IF($C6="",0,SUMIF('DADOS BRUTOS'!$A$3:$A$500,$C6,'DADOS BRUTOS'!EX$3:EX$500)))</f>
        <v>0</v>
      </c>
      <c r="HY6" s="134" t="n">
        <f aca="false">IF(OR(HY$4="",$B6=""),0,SUMIF('DADOS BRUTOS'!$A$3:$A$500,$B6,'DADOS BRUTOS'!EY$3:EY$500)+IF($C6="",0,SUMIF('DADOS BRUTOS'!$A$3:$A$500,$C6,'DADOS BRUTOS'!EY$3:EY$500)))</f>
        <v>0</v>
      </c>
      <c r="HZ6" s="134" t="n">
        <f aca="false">IF(OR(HZ$4="",$B6=""),0,SUMIF('DADOS BRUTOS'!$A$3:$A$500,$B6,'DADOS BRUTOS'!EZ$3:EZ$500)+IF($C6="",0,SUMIF('DADOS BRUTOS'!$A$3:$A$500,$C6,'DADOS BRUTOS'!EZ$3:EZ$500)))</f>
        <v>0</v>
      </c>
      <c r="IA6" s="134" t="n">
        <f aca="false">IF(OR(IA$4="",$B6=""),0,SUMIF('DADOS BRUTOS'!$A$3:$A$500,$B6,'DADOS BRUTOS'!FA$3:FA$500)+IF($C6="",0,SUMIF('DADOS BRUTOS'!$A$3:$A$500,$C6,'DADOS BRUTOS'!FA$3:FA$500)))</f>
        <v>0</v>
      </c>
      <c r="IB6" s="134" t="n">
        <f aca="false">IF(OR(IB$4="",$B6=""),0,SUMIF('DADOS BRUTOS'!$A$3:$A$500,$B6,'DADOS BRUTOS'!FB$3:FB$500)+IF($C6="",0,SUMIF('DADOS BRUTOS'!$A$3:$A$500,$C6,'DADOS BRUTOS'!FB$3:FB$500)))</f>
        <v>0</v>
      </c>
      <c r="IC6" s="134" t="n">
        <f aca="false">IF(OR(IC$4="",$B6=""),0,SUMIF('DADOS BRUTOS'!$A$3:$A$500,$B6,'DADOS BRUTOS'!FC$3:FC$500)+IF($C6="",0,SUMIF('DADOS BRUTOS'!$A$3:$A$500,$C6,'DADOS BRUTOS'!FC$3:FC$500)))</f>
        <v>0</v>
      </c>
      <c r="ID6" s="134" t="n">
        <f aca="false">IF(OR(ID$4="",$B6=""),0,SUMIF('DADOS BRUTOS'!$A$3:$A$500,$B6,'DADOS BRUTOS'!FD$3:FD$500)+IF($C6="",0,SUMIF('DADOS BRUTOS'!$A$3:$A$500,$C6,'DADOS BRUTOS'!FD$3:FD$500)))</f>
        <v>0</v>
      </c>
      <c r="IE6" s="134" t="n">
        <f aca="false">IF(OR(IE$4="",$B6=""),0,SUMIF('DADOS BRUTOS'!$A$3:$A$500,$B6,'DADOS BRUTOS'!FE$3:FE$500)+IF($C6="",0,SUMIF('DADOS BRUTOS'!$A$3:$A$500,$C6,'DADOS BRUTOS'!FE$3:FE$500)))</f>
        <v>0</v>
      </c>
      <c r="IF6" s="134" t="n">
        <f aca="false">IF(OR(IF$4="",$B6=""),0,SUMIF('DADOS BRUTOS'!$A$3:$A$500,$B6,'DADOS BRUTOS'!FF$3:FF$500)+IF($C6="",0,SUMIF('DADOS BRUTOS'!$A$3:$A$500,$C6,'DADOS BRUTOS'!FF$3:FF$500)))</f>
        <v>0</v>
      </c>
      <c r="IG6" s="134" t="n">
        <f aca="false">IF(OR(IG$4="",$B6=""),0,SUMIF('DADOS BRUTOS'!$A$3:$A$500,$B6,'DADOS BRUTOS'!FG$3:FG$500)+IF($C6="",0,SUMIF('DADOS BRUTOS'!$A$3:$A$500,$C6,'DADOS BRUTOS'!FG$3:FG$500)))</f>
        <v>0</v>
      </c>
      <c r="IH6" s="134" t="n">
        <f aca="false">IF(OR(IH$4="",$B6=""),0,SUMIF('DADOS BRUTOS'!$A$3:$A$500,$B6,'DADOS BRUTOS'!FH$3:FH$500)+IF($C6="",0,SUMIF('DADOS BRUTOS'!$A$3:$A$500,$C6,'DADOS BRUTOS'!FH$3:FH$500)))</f>
        <v>0</v>
      </c>
      <c r="II6" s="134" t="n">
        <f aca="false">IF(OR(II$4="",$B6=""),0,SUMIF('DADOS BRUTOS'!$A$3:$A$500,$B6,'DADOS BRUTOS'!FI$3:FI$500)+IF($C6="",0,SUMIF('DADOS BRUTOS'!$A$3:$A$500,$C6,'DADOS BRUTOS'!FI$3:FI$500)))</f>
        <v>0</v>
      </c>
      <c r="IJ6" s="134" t="n">
        <f aca="false">IF(OR(IJ$4="",$B6=""),0,SUMIF('DADOS BRUTOS'!$A$3:$A$500,$B6,'DADOS BRUTOS'!FJ$3:FJ$500)+IF($C6="",0,SUMIF('DADOS BRUTOS'!$A$3:$A$500,$C6,'DADOS BRUTOS'!FJ$3:FJ$500)))</f>
        <v>0</v>
      </c>
      <c r="IK6" s="134" t="n">
        <f aca="false">IF(OR(IK$4="",$B6=""),0,SUMIF('DADOS BRUTOS'!$A$3:$A$500,$B6,'DADOS BRUTOS'!FK$3:FK$500)+IF($C6="",0,SUMIF('DADOS BRUTOS'!$A$3:$A$500,$C6,'DADOS BRUTOS'!FK$3:FK$500)))</f>
        <v>0</v>
      </c>
      <c r="IL6" s="134" t="n">
        <f aca="false">IF(OR(IL$4="",$B6=""),0,SUMIF('DADOS BRUTOS'!$A$3:$A$500,$B6,'DADOS BRUTOS'!FL$3:FL$500)+IF($C6="",0,SUMIF('DADOS BRUTOS'!$A$3:$A$500,$C6,'DADOS BRUTOS'!FL$3:FL$500)))</f>
        <v>0</v>
      </c>
      <c r="IM6" s="134" t="n">
        <f aca="false">IF(OR(IM$4="",$B6=""),0,SUMIF('DADOS BRUTOS'!$A$3:$A$500,$B6,'DADOS BRUTOS'!FM$3:FM$500)+IF($C6="",0,SUMIF('DADOS BRUTOS'!$A$3:$A$500,$C6,'DADOS BRUTOS'!FM$3:FM$500)))</f>
        <v>0</v>
      </c>
      <c r="IN6" s="134" t="n">
        <f aca="false">IF(OR(IN$4="",$B6=""),0,SUMIF('DADOS BRUTOS'!$A$3:$A$500,$B6,'DADOS BRUTOS'!FN$3:FN$500)+IF($C6="",0,SUMIF('DADOS BRUTOS'!$A$3:$A$500,$C6,'DADOS BRUTOS'!FN$3:FN$500)))</f>
        <v>0</v>
      </c>
      <c r="IO6" s="134" t="n">
        <f aca="false">IF(OR(IO$4="",$B6=""),0,SUMIF('DADOS BRUTOS'!$A$3:$A$500,$B6,'DADOS BRUTOS'!FO$3:FO$500)+IF($C6="",0,SUMIF('DADOS BRUTOS'!$A$3:$A$500,$C6,'DADOS BRUTOS'!FO$3:FO$500)))</f>
        <v>0</v>
      </c>
      <c r="IP6" s="134" t="n">
        <f aca="false">IF(OR(IP$4="",$B6=""),0,SUMIF('DADOS BRUTOS'!$A$3:$A$500,$B6,'DADOS BRUTOS'!FP$3:FP$500)+IF($C6="",0,SUMIF('DADOS BRUTOS'!$A$3:$A$500,$C6,'DADOS BRUTOS'!FP$3:FP$500)))</f>
        <v>0</v>
      </c>
      <c r="IQ6" s="134" t="n">
        <f aca="false">IF(OR(IQ$4="",$B6=""),0,SUMIF('DADOS BRUTOS'!$A$3:$A$500,$B6,'DADOS BRUTOS'!FQ$3:FQ$500)+IF($C6="",0,SUMIF('DADOS BRUTOS'!$A$3:$A$500,$C6,'DADOS BRUTOS'!FQ$3:FQ$500)))</f>
        <v>0</v>
      </c>
      <c r="IR6" s="134" t="n">
        <f aca="false">IF(OR(IR$4="",$B6=""),0,SUMIF('DADOS BRUTOS'!$A$3:$A$500,$B6,'DADOS BRUTOS'!FR$3:FR$500)+IF($C6="",0,SUMIF('DADOS BRUTOS'!$A$3:$A$500,$C6,'DADOS BRUTOS'!FR$3:FR$500)))</f>
        <v>0</v>
      </c>
      <c r="IS6" s="134" t="n">
        <f aca="false">IF(OR(IS$4="",$B6=""),0,SUMIF('DADOS BRUTOS'!$A$3:$A$500,$B6,'DADOS BRUTOS'!FS$3:FS$500)+IF($C6="",0,SUMIF('DADOS BRUTOS'!$A$3:$A$500,$C6,'DADOS BRUTOS'!FS$3:FS$500)))</f>
        <v>0</v>
      </c>
      <c r="IT6" s="134" t="n">
        <f aca="false">IF(OR(IT$4="",$B6=""),0,SUMIF('DADOS BRUTOS'!$A$3:$A$500,$B6,'DADOS BRUTOS'!FT$3:FT$500)+IF($C6="",0,SUMIF('DADOS BRUTOS'!$A$3:$A$500,$C6,'DADOS BRUTOS'!FT$3:FT$500)))</f>
        <v>0</v>
      </c>
      <c r="IU6" s="134" t="n">
        <f aca="false">IF(OR(IU$4="",$B6=""),0,SUMIF('DADOS BRUTOS'!$A$3:$A$500,$B6,'DADOS BRUTOS'!FU$3:FU$500)+IF($C6="",0,SUMIF('DADOS BRUTOS'!$A$3:$A$500,$C6,'DADOS BRUTOS'!FU$3:FU$500)))</f>
        <v>0</v>
      </c>
      <c r="IV6" s="134" t="n">
        <f aca="false">IF(OR(IV$4="",$B6=""),0,SUMIF('DADOS BRUTOS'!$A$3:$A$500,$B6,'DADOS BRUTOS'!FV$3:FV$500)+IF($C6="",0,SUMIF('DADOS BRUTOS'!$A$3:$A$500,$C6,'DADOS BRUTOS'!FV$3:FV$500)))</f>
        <v>0</v>
      </c>
      <c r="IW6" s="134" t="n">
        <f aca="false">IF(OR(IW$4="",$B6=""),0,SUMIF('DADOS BRUTOS'!$A$3:$A$500,$B6,'DADOS BRUTOS'!FW$3:FW$500)+IF($C6="",0,SUMIF('DADOS BRUTOS'!$A$3:$A$500,$C6,'DADOS BRUTOS'!FW$3:FW$500)))</f>
        <v>0</v>
      </c>
      <c r="IX6" s="134" t="n">
        <f aca="false">IF(OR(IX$4="",$B6=""),0,SUMIF('DADOS BRUTOS'!$A$3:$A$500,$B6,'DADOS BRUTOS'!FX$3:FX$500)+IF($C6="",0,SUMIF('DADOS BRUTOS'!$A$3:$A$500,$C6,'DADOS BRUTOS'!FX$3:FX$500)))</f>
        <v>0</v>
      </c>
      <c r="IY6" s="134" t="n">
        <f aca="false">IF(OR(IY$4="",$B6=""),0,SUMIF('DADOS BRUTOS'!$A$3:$A$500,$B6,'DADOS BRUTOS'!FY$3:FY$500)+IF($C6="",0,SUMIF('DADOS BRUTOS'!$A$3:$A$500,$C6,'DADOS BRUTOS'!FY$3:FY$500)))</f>
        <v>0</v>
      </c>
      <c r="IZ6" s="134" t="n">
        <f aca="false">IF(OR(IZ$4="",$B6=""),0,SUMIF('DADOS BRUTOS'!$A$3:$A$500,$B6,'DADOS BRUTOS'!FZ$3:FZ$500)+IF($C6="",0,SUMIF('DADOS BRUTOS'!$A$3:$A$500,$C6,'DADOS BRUTOS'!FZ$3:FZ$500)))</f>
        <v>0</v>
      </c>
      <c r="JA6" s="134" t="n">
        <f aca="false">IF(OR(JA$4="",$B6=""),0,SUMIF('DADOS BRUTOS'!$A$3:$A$500,$B6,'DADOS BRUTOS'!GA$3:GA$500)+IF($C6="",0,SUMIF('DADOS BRUTOS'!$A$3:$A$500,$C6,'DADOS BRUTOS'!GA$3:GA$500)))</f>
        <v>0</v>
      </c>
      <c r="JB6" s="134" t="n">
        <f aca="false">IF(OR(JB$4="",$B6=""),0,SUMIF('DADOS BRUTOS'!$A$3:$A$500,$B6,'DADOS BRUTOS'!GB$3:GB$500)+IF($C6="",0,SUMIF('DADOS BRUTOS'!$A$3:$A$500,$C6,'DADOS BRUTOS'!GB$3:GB$500)))</f>
        <v>0</v>
      </c>
      <c r="JC6" s="134" t="n">
        <f aca="false">IF(OR(JC$4="",$B6=""),0,SUMIF('DADOS BRUTOS'!$A$3:$A$500,$B6,'DADOS BRUTOS'!GC$3:GC$500)+IF($C6="",0,SUMIF('DADOS BRUTOS'!$A$3:$A$500,$C6,'DADOS BRUTOS'!GC$3:GC$500)))</f>
        <v>0</v>
      </c>
      <c r="JD6" s="134" t="n">
        <f aca="false">IF(OR(JD$4="",$B6=""),0,SUMIF('DADOS BRUTOS'!$A$3:$A$500,$B6,'DADOS BRUTOS'!GD$3:GD$500)+IF($C6="",0,SUMIF('DADOS BRUTOS'!$A$3:$A$500,$C6,'DADOS BRUTOS'!GD$3:GD$500)))</f>
        <v>0</v>
      </c>
      <c r="JE6" s="134" t="n">
        <f aca="false">IF(OR(JE$4="",$B6=""),0,SUMIF('DADOS BRUTOS'!$A$3:$A$500,$B6,'DADOS BRUTOS'!GE$3:GE$500)+IF($C6="",0,SUMIF('DADOS BRUTOS'!$A$3:$A$500,$C6,'DADOS BRUTOS'!GE$3:GE$500)))</f>
        <v>0</v>
      </c>
      <c r="JF6" s="134" t="n">
        <f aca="false">IF(OR(JF$4="",$B6=""),0,SUMIF('DADOS BRUTOS'!$A$3:$A$500,$B6,'DADOS BRUTOS'!GF$3:GF$500)+IF($C6="",0,SUMIF('DADOS BRUTOS'!$A$3:$A$500,$C6,'DADOS BRUTOS'!GF$3:GF$500)))</f>
        <v>0</v>
      </c>
      <c r="JG6" s="134" t="n">
        <f aca="false">IF(OR(JG$4="",$B6=""),0,SUMIF('DADOS BRUTOS'!$A$3:$A$500,$B6,'DADOS BRUTOS'!GG$3:GG$500)+IF($C6="",0,SUMIF('DADOS BRUTOS'!$A$3:$A$500,$C6,'DADOS BRUTOS'!GG$3:GG$500)))</f>
        <v>0</v>
      </c>
      <c r="JH6" s="134" t="n">
        <f aca="false">IF(OR(JH$4="",$B6=""),0,SUMIF('DADOS BRUTOS'!$A$3:$A$500,$B6,'DADOS BRUTOS'!GH$3:GH$500)+IF($C6="",0,SUMIF('DADOS BRUTOS'!$A$3:$A$500,$C6,'DADOS BRUTOS'!GH$3:GH$500)))</f>
        <v>0</v>
      </c>
      <c r="JI6" s="134" t="n">
        <f aca="false">IF(OR(JI$4="",$B6=""),0,SUMIF('DADOS BRUTOS'!$A$3:$A$500,$B6,'DADOS BRUTOS'!GI$3:GI$500)+IF($C6="",0,SUMIF('DADOS BRUTOS'!$A$3:$A$500,$C6,'DADOS BRUTOS'!GI$3:GI$500)))</f>
        <v>0</v>
      </c>
      <c r="JJ6" s="134" t="n">
        <f aca="false">IF(OR(JJ$4="",$B6=""),0,SUMIF('DADOS BRUTOS'!$A$3:$A$500,$B6,'DADOS BRUTOS'!GJ$3:GJ$500)+IF($C6="",0,SUMIF('DADOS BRUTOS'!$A$3:$A$500,$C6,'DADOS BRUTOS'!GJ$3:GJ$500)))</f>
        <v>0</v>
      </c>
      <c r="JK6" s="134" t="n">
        <f aca="false">IF(OR(JK$4="",$B6=""),0,SUMIF('DADOS BRUTOS'!$A$3:$A$500,$B6,'DADOS BRUTOS'!GK$3:GK$500)+IF($C6="",0,SUMIF('DADOS BRUTOS'!$A$3:$A$500,$C6,'DADOS BRUTOS'!GK$3:GK$500)))</f>
        <v>0</v>
      </c>
      <c r="JL6" s="134" t="n">
        <f aca="false">IF(OR(JL$4="",$B6=""),0,SUMIF('DADOS BRUTOS'!$A$3:$A$500,$B6,'DADOS BRUTOS'!GL$3:GL$500)+IF($C6="",0,SUMIF('DADOS BRUTOS'!$A$3:$A$500,$C6,'DADOS BRUTOS'!GL$3:GL$500)))</f>
        <v>0</v>
      </c>
      <c r="JM6" s="134" t="n">
        <f aca="false">IF(OR(JM$4="",$B6=""),0,SUMIF('DADOS BRUTOS'!$A$3:$A$500,$B6,'DADOS BRUTOS'!GM$3:GM$500)+IF($C6="",0,SUMIF('DADOS BRUTOS'!$A$3:$A$500,$C6,'DADOS BRUTOS'!GM$3:GM$500)))</f>
        <v>0</v>
      </c>
      <c r="JN6" s="134" t="n">
        <f aca="false">IF(OR(JN$4="",$B6=""),0,SUMIF('DADOS BRUTOS'!$A$3:$A$500,$B6,'DADOS BRUTOS'!GN$3:GN$500)+IF($C6="",0,SUMIF('DADOS BRUTOS'!$A$3:$A$500,$C6,'DADOS BRUTOS'!GN$3:GN$500)))</f>
        <v>0</v>
      </c>
      <c r="JO6" s="134" t="n">
        <f aca="false">IF(OR(JO$4="",$B6=""),0,SUMIF('DADOS BRUTOS'!$A$3:$A$500,$B6,'DADOS BRUTOS'!GO$3:GO$500)+IF($C6="",0,SUMIF('DADOS BRUTOS'!$A$3:$A$500,$C6,'DADOS BRUTOS'!GO$3:GO$500)))</f>
        <v>0</v>
      </c>
      <c r="JP6" s="134" t="n">
        <f aca="false">IF(OR(JP$4="",$B6=""),0,SUMIF('DADOS BRUTOS'!$A$3:$A$500,$B6,'DADOS BRUTOS'!GP$3:GP$500)+IF($C6="",0,SUMIF('DADOS BRUTOS'!$A$3:$A$500,$C6,'DADOS BRUTOS'!GP$3:GP$500)))</f>
        <v>0</v>
      </c>
      <c r="JQ6" s="134" t="n">
        <f aca="false">IF(OR(JQ$4="",$B6=""),0,SUMIF('DADOS BRUTOS'!$A$3:$A$500,$B6,'DADOS BRUTOS'!GQ$3:GQ$500)+IF($C6="",0,SUMIF('DADOS BRUTOS'!$A$3:$A$500,$C6,'DADOS BRUTOS'!GQ$3:GQ$500)))</f>
        <v>0</v>
      </c>
      <c r="JR6" s="134" t="n">
        <f aca="false">IF(OR(JR$4="",$B6=""),0,SUMIF('DADOS BRUTOS'!$A$3:$A$500,$B6,'DADOS BRUTOS'!GR$3:GR$500)+IF($C6="",0,SUMIF('DADOS BRUTOS'!$A$3:$A$500,$C6,'DADOS BRUTOS'!GR$3:GR$500)))</f>
        <v>0</v>
      </c>
      <c r="JS6" s="134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461.83</v>
      </c>
      <c r="E7" s="50" t="n">
        <f aca="false">SUMIF($CB$4:$JS$4,E$4,$CB7:$JS7)</f>
        <v>0</v>
      </c>
      <c r="F7" s="50" t="n">
        <f aca="false">SUMIF($CB$4:$JS$4,F$4,$CB7:$JS7)</f>
        <v>0</v>
      </c>
      <c r="G7" s="50" t="n">
        <f aca="false">SUMIF($CB$4:$JS$4,G$4,$CB7:$JS7)</f>
        <v>385.66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0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82.97</v>
      </c>
      <c r="N7" s="50" t="n">
        <f aca="false">SUMIF($CB$4:$JS$4,N$4,$CB7:$JS7)</f>
        <v>0</v>
      </c>
      <c r="O7" s="50" t="n">
        <f aca="false">SUMIF($CB$4:$JS$4,O$4,$CB7:$JS7)</f>
        <v>0</v>
      </c>
      <c r="P7" s="50" t="n">
        <f aca="false">SUMIF($CB$4:$JS$4,P$4,$CB7:$JS7)</f>
        <v>33097.94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11895.81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3420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49344.21</v>
      </c>
      <c r="BZ7" s="45" t="n">
        <f aca="false">SUMPRODUCT(($CB$4:$JS$4&lt;&gt;"")*($CB$4:$JS$4&lt;=$D$4),$CB7:$JS7,$CB$1:$JS$1)</f>
        <v>0.404437243971652</v>
      </c>
      <c r="CB7" s="134" t="n">
        <f aca="false">IF(OR(CB$4="",$B7=""),0,SUMIF('DADOS BRUTOS'!$A$3:$A$500,$B7,'DADOS BRUTOS'!B$3:B$500)+IF($C7="",0,SUMIF('DADOS BRUTOS'!$A$3:$A$500,$C7,'DADOS BRUTOS'!B$3:B$500)))</f>
        <v>0</v>
      </c>
      <c r="CC7" s="134" t="n">
        <f aca="false">IF(OR(CC$4="",$B7=""),0,SUMIF('DADOS BRUTOS'!$A$3:$A$500,$B7,'DADOS BRUTOS'!C$3:C$500)+IF($C7="",0,SUMIF('DADOS BRUTOS'!$A$3:$A$500,$C7,'DADOS BRUTOS'!C$3:C$500)))</f>
        <v>0</v>
      </c>
      <c r="CD7" s="134" t="n">
        <f aca="false">IF(OR(CD$4="",$B7=""),0,SUMIF('DADOS BRUTOS'!$A$3:$A$500,$B7,'DADOS BRUTOS'!D$3:D$500)+IF($C7="",0,SUMIF('DADOS BRUTOS'!$A$3:$A$500,$C7,'DADOS BRUTOS'!D$3:D$500)))</f>
        <v>0</v>
      </c>
      <c r="CE7" s="134" t="n">
        <f aca="false">IF(OR(CE$4="",$B7=""),0,SUMIF('DADOS BRUTOS'!$A$3:$A$500,$B7,'DADOS BRUTOS'!E$3:E$500)+IF($C7="",0,SUMIF('DADOS BRUTOS'!$A$3:$A$500,$C7,'DADOS BRUTOS'!E$3:E$500)))</f>
        <v>0</v>
      </c>
      <c r="CF7" s="134" t="n">
        <f aca="false">IF(OR(CF$4="",$B7=""),0,SUMIF('DADOS BRUTOS'!$A$3:$A$500,$B7,'DADOS BRUTOS'!F$3:F$500)+IF($C7="",0,SUMIF('DADOS BRUTOS'!$A$3:$A$500,$C7,'DADOS BRUTOS'!F$3:F$500)))</f>
        <v>0</v>
      </c>
      <c r="CG7" s="134" t="n">
        <f aca="false">IF(OR(CG$4="",$B7=""),0,SUMIF('DADOS BRUTOS'!$A$3:$A$500,$B7,'DADOS BRUTOS'!G$3:G$500)+IF($C7="",0,SUMIF('DADOS BRUTOS'!$A$3:$A$500,$C7,'DADOS BRUTOS'!G$3:G$500)))</f>
        <v>0</v>
      </c>
      <c r="CH7" s="134" t="n">
        <f aca="false">IF(OR(CH$4="",$B7=""),0,SUMIF('DADOS BRUTOS'!$A$3:$A$500,$B7,'DADOS BRUTOS'!H$3:H$500)+IF($C7="",0,SUMIF('DADOS BRUTOS'!$A$3:$A$500,$C7,'DADOS BRUTOS'!H$3:H$500)))</f>
        <v>0</v>
      </c>
      <c r="CI7" s="134" t="n">
        <f aca="false">IF(OR(CI$4="",$B7=""),0,SUMIF('DADOS BRUTOS'!$A$3:$A$500,$B7,'DADOS BRUTOS'!I$3:I$500)+IF($C7="",0,SUMIF('DADOS BRUTOS'!$A$3:$A$500,$C7,'DADOS BRUTOS'!I$3:I$500)))</f>
        <v>0</v>
      </c>
      <c r="CJ7" s="134" t="n">
        <f aca="false">IF(OR(CJ$4="",$B7=""),0,SUMIF('DADOS BRUTOS'!$A$3:$A$500,$B7,'DADOS BRUTOS'!J$3:J$500)+IF($C7="",0,SUMIF('DADOS BRUTOS'!$A$3:$A$500,$C7,'DADOS BRUTOS'!J$3:J$500)))</f>
        <v>0</v>
      </c>
      <c r="CK7" s="134" t="n">
        <f aca="false">IF(OR(CK$4="",$B7=""),0,SUMIF('DADOS BRUTOS'!$A$3:$A$500,$B7,'DADOS BRUTOS'!K$3:K$500)+IF($C7="",0,SUMIF('DADOS BRUTOS'!$A$3:$A$500,$C7,'DADOS BRUTOS'!K$3:K$500)))</f>
        <v>0</v>
      </c>
      <c r="CL7" s="134" t="n">
        <f aca="false">IF(OR(CL$4="",$B7=""),0,SUMIF('DADOS BRUTOS'!$A$3:$A$500,$B7,'DADOS BRUTOS'!L$3:L$500)+IF($C7="",0,SUMIF('DADOS BRUTOS'!$A$3:$A$500,$C7,'DADOS BRUTOS'!L$3:L$500)))</f>
        <v>0</v>
      </c>
      <c r="CM7" s="134" t="n">
        <f aca="false">IF(OR(CM$4="",$B7=""),0,SUMIF('DADOS BRUTOS'!$A$3:$A$500,$B7,'DADOS BRUTOS'!M$3:M$500)+IF($C7="",0,SUMIF('DADOS BRUTOS'!$A$3:$A$500,$C7,'DADOS BRUTOS'!M$3:M$500)))</f>
        <v>0</v>
      </c>
      <c r="CN7" s="134" t="n">
        <f aca="false">IF(OR(CN$4="",$B7=""),0,SUMIF('DADOS BRUTOS'!$A$3:$A$500,$B7,'DADOS BRUTOS'!N$3:N$500)+IF($C7="",0,SUMIF('DADOS BRUTOS'!$A$3:$A$500,$C7,'DADOS BRUTOS'!N$3:N$500)))</f>
        <v>0</v>
      </c>
      <c r="CO7" s="134" t="n">
        <f aca="false">IF(OR(CO$4="",$B7=""),0,SUMIF('DADOS BRUTOS'!$A$3:$A$500,$B7,'DADOS BRUTOS'!O$3:O$500)+IF($C7="",0,SUMIF('DADOS BRUTOS'!$A$3:$A$500,$C7,'DADOS BRUTOS'!O$3:O$500)))</f>
        <v>0</v>
      </c>
      <c r="CP7" s="134" t="n">
        <f aca="false">IF(OR(CP$4="",$B7=""),0,SUMIF('DADOS BRUTOS'!$A$3:$A$500,$B7,'DADOS BRUTOS'!P$3:P$500)+IF($C7="",0,SUMIF('DADOS BRUTOS'!$A$3:$A$500,$C7,'DADOS BRUTOS'!P$3:P$500)))</f>
        <v>0</v>
      </c>
      <c r="CQ7" s="134" t="n">
        <f aca="false">IF(OR(CQ$4="",$B7=""),0,SUMIF('DADOS BRUTOS'!$A$3:$A$500,$B7,'DADOS BRUTOS'!Q$3:Q$500)+IF($C7="",0,SUMIF('DADOS BRUTOS'!$A$3:$A$500,$C7,'DADOS BRUTOS'!Q$3:Q$500)))</f>
        <v>0</v>
      </c>
      <c r="CR7" s="134" t="n">
        <f aca="false">IF(OR(CR$4="",$B7=""),0,SUMIF('DADOS BRUTOS'!$A$3:$A$500,$B7,'DADOS BRUTOS'!R$3:R$500)+IF($C7="",0,SUMIF('DADOS BRUTOS'!$A$3:$A$500,$C7,'DADOS BRUTOS'!R$3:R$500)))</f>
        <v>0</v>
      </c>
      <c r="CS7" s="134" t="n">
        <f aca="false">IF(OR(CS$4="",$B7=""),0,SUMIF('DADOS BRUTOS'!$A$3:$A$500,$B7,'DADOS BRUTOS'!S$3:S$500)+IF($C7="",0,SUMIF('DADOS BRUTOS'!$A$3:$A$500,$C7,'DADOS BRUTOS'!S$3:S$500)))</f>
        <v>0</v>
      </c>
      <c r="CT7" s="134" t="n">
        <f aca="false">IF(OR(CT$4="",$B7=""),0,SUMIF('DADOS BRUTOS'!$A$3:$A$500,$B7,'DADOS BRUTOS'!T$3:T$500)+IF($C7="",0,SUMIF('DADOS BRUTOS'!$A$3:$A$500,$C7,'DADOS BRUTOS'!T$3:T$500)))</f>
        <v>0</v>
      </c>
      <c r="CU7" s="134" t="n">
        <f aca="false">IF(OR(CU$4="",$B7=""),0,SUMIF('DADOS BRUTOS'!$A$3:$A$500,$B7,'DADOS BRUTOS'!U$3:U$500)+IF($C7="",0,SUMIF('DADOS BRUTOS'!$A$3:$A$500,$C7,'DADOS BRUTOS'!U$3:U$500)))</f>
        <v>0</v>
      </c>
      <c r="CV7" s="134" t="n">
        <f aca="false">IF(OR(CV$4="",$B7=""),0,SUMIF('DADOS BRUTOS'!$A$3:$A$500,$B7,'DADOS BRUTOS'!V$3:V$500)+IF($C7="",0,SUMIF('DADOS BRUTOS'!$A$3:$A$500,$C7,'DADOS BRUTOS'!V$3:V$500)))</f>
        <v>0</v>
      </c>
      <c r="CW7" s="134" t="n">
        <f aca="false">IF(OR(CW$4="",$B7=""),0,SUMIF('DADOS BRUTOS'!$A$3:$A$500,$B7,'DADOS BRUTOS'!W$3:W$500)+IF($C7="",0,SUMIF('DADOS BRUTOS'!$A$3:$A$500,$C7,'DADOS BRUTOS'!W$3:W$500)))</f>
        <v>0</v>
      </c>
      <c r="CX7" s="134" t="n">
        <f aca="false">IF(OR(CX$4="",$B7=""),0,SUMIF('DADOS BRUTOS'!$A$3:$A$500,$B7,'DADOS BRUTOS'!X$3:X$500)+IF($C7="",0,SUMIF('DADOS BRUTOS'!$A$3:$A$500,$C7,'DADOS BRUTOS'!X$3:X$500)))</f>
        <v>0</v>
      </c>
      <c r="CY7" s="134" t="n">
        <f aca="false">IF(OR(CY$4="",$B7=""),0,SUMIF('DADOS BRUTOS'!$A$3:$A$500,$B7,'DADOS BRUTOS'!Y$3:Y$500)+IF($C7="",0,SUMIF('DADOS BRUTOS'!$A$3:$A$500,$C7,'DADOS BRUTOS'!Y$3:Y$500)))</f>
        <v>262.55</v>
      </c>
      <c r="CZ7" s="134" t="n">
        <f aca="false">IF(OR(CZ$4="",$B7=""),0,SUMIF('DADOS BRUTOS'!$A$3:$A$500,$B7,'DADOS BRUTOS'!Z$3:Z$500)+IF($C7="",0,SUMIF('DADOS BRUTOS'!$A$3:$A$500,$C7,'DADOS BRUTOS'!Z$3:Z$500)))</f>
        <v>0</v>
      </c>
      <c r="DA7" s="134" t="n">
        <f aca="false">IF(OR(DA$4="",$B7=""),0,SUMIF('DADOS BRUTOS'!$A$3:$A$500,$B7,'DADOS BRUTOS'!AA$3:AA$500)+IF($C7="",0,SUMIF('DADOS BRUTOS'!$A$3:$A$500,$C7,'DADOS BRUTOS'!AA$3:AA$500)))</f>
        <v>99.64</v>
      </c>
      <c r="DB7" s="134" t="n">
        <f aca="false">IF(OR(DB$4="",$B7=""),0,SUMIF('DADOS BRUTOS'!$A$3:$A$500,$B7,'DADOS BRUTOS'!AB$3:AB$500)+IF($C7="",0,SUMIF('DADOS BRUTOS'!$A$3:$A$500,$C7,'DADOS BRUTOS'!AB$3:AB$500)))</f>
        <v>99.64</v>
      </c>
      <c r="DC7" s="134" t="n">
        <f aca="false">IF(OR(DC$4="",$B7=""),0,SUMIF('DADOS BRUTOS'!$A$3:$A$500,$B7,'DADOS BRUTOS'!AC$3:AC$500)+IF($C7="",0,SUMIF('DADOS BRUTOS'!$A$3:$A$500,$C7,'DADOS BRUTOS'!AC$3:AC$500)))</f>
        <v>0</v>
      </c>
      <c r="DD7" s="134" t="n">
        <f aca="false">IF(OR(DD$4="",$B7=""),0,SUMIF('DADOS BRUTOS'!$A$3:$A$500,$B7,'DADOS BRUTOS'!AD$3:AD$500)+IF($C7="",0,SUMIF('DADOS BRUTOS'!$A$3:$A$500,$C7,'DADOS BRUTOS'!AD$3:AD$500)))</f>
        <v>0</v>
      </c>
      <c r="DE7" s="134" t="n">
        <f aca="false">IF(OR(DE$4="",$B7=""),0,SUMIF('DADOS BRUTOS'!$A$3:$A$500,$B7,'DADOS BRUTOS'!AE$3:AE$500)+IF($C7="",0,SUMIF('DADOS BRUTOS'!$A$3:$A$500,$C7,'DADOS BRUTOS'!AE$3:AE$500)))</f>
        <v>0</v>
      </c>
      <c r="DF7" s="134" t="n">
        <f aca="false">IF(OR(DF$4="",$B7=""),0,SUMIF('DADOS BRUTOS'!$A$3:$A$500,$B7,'DADOS BRUTOS'!AF$3:AF$500)+IF($C7="",0,SUMIF('DADOS BRUTOS'!$A$3:$A$500,$C7,'DADOS BRUTOS'!AF$3:AF$500)))</f>
        <v>385.66</v>
      </c>
      <c r="DG7" s="134" t="n">
        <f aca="false">IF(OR(DG$4="",$B7=""),0,SUMIF('DADOS BRUTOS'!$A$3:$A$500,$B7,'DADOS BRUTOS'!AG$3:AG$500)+IF($C7="",0,SUMIF('DADOS BRUTOS'!$A$3:$A$500,$C7,'DADOS BRUTOS'!AG$3:AG$500)))</f>
        <v>0</v>
      </c>
      <c r="DH7" s="134" t="n">
        <f aca="false">IF(OR(DH$4="",$B7=""),0,SUMIF('DADOS BRUTOS'!$A$3:$A$500,$B7,'DADOS BRUTOS'!AH$3:AH$500)+IF($C7="",0,SUMIF('DADOS BRUTOS'!$A$3:$A$500,$C7,'DADOS BRUTOS'!AH$3:AH$500)))</f>
        <v>0</v>
      </c>
      <c r="DI7" s="134" t="n">
        <f aca="false">IF(OR(DI$4="",$B7=""),0,SUMIF('DADOS BRUTOS'!$A$3:$A$500,$B7,'DADOS BRUTOS'!AI$3:AI$500)+IF($C7="",0,SUMIF('DADOS BRUTOS'!$A$3:$A$500,$C7,'DADOS BRUTOS'!AI$3:AI$500)))</f>
        <v>0</v>
      </c>
      <c r="DJ7" s="134" t="n">
        <f aca="false">IF(OR(DJ$4="",$B7=""),0,SUMIF('DADOS BRUTOS'!$A$3:$A$500,$B7,'DADOS BRUTOS'!AJ$3:AJ$500)+IF($C7="",0,SUMIF('DADOS BRUTOS'!$A$3:$A$500,$C7,'DADOS BRUTOS'!AJ$3:AJ$500)))</f>
        <v>0</v>
      </c>
      <c r="DK7" s="134" t="n">
        <f aca="false">IF(OR(DK$4="",$B7=""),0,SUMIF('DADOS BRUTOS'!$A$3:$A$500,$B7,'DADOS BRUTOS'!AK$3:AK$500)+IF($C7="",0,SUMIF('DADOS BRUTOS'!$A$3:$A$500,$C7,'DADOS BRUTOS'!AK$3:AK$500)))</f>
        <v>0</v>
      </c>
      <c r="DL7" s="134" t="n">
        <f aca="false">IF(OR(DL$4="",$B7=""),0,SUMIF('DADOS BRUTOS'!$A$3:$A$500,$B7,'DADOS BRUTOS'!AL$3:AL$500)+IF($C7="",0,SUMIF('DADOS BRUTOS'!$A$3:$A$500,$C7,'DADOS BRUTOS'!AL$3:AL$500)))</f>
        <v>82.97</v>
      </c>
      <c r="DM7" s="134" t="n">
        <f aca="false">IF(OR(DM$4="",$B7=""),0,SUMIF('DADOS BRUTOS'!$A$3:$A$500,$B7,'DADOS BRUTOS'!AM$3:AM$500)+IF($C7="",0,SUMIF('DADOS BRUTOS'!$A$3:$A$500,$C7,'DADOS BRUTOS'!AM$3:AM$500)))</f>
        <v>0</v>
      </c>
      <c r="DN7" s="134" t="n">
        <f aca="false">IF(OR(DN$4="",$B7=""),0,SUMIF('DADOS BRUTOS'!$A$3:$A$500,$B7,'DADOS BRUTOS'!AN$3:AN$500)+IF($C7="",0,SUMIF('DADOS BRUTOS'!$A$3:$A$500,$C7,'DADOS BRUTOS'!AN$3:AN$500)))</f>
        <v>0</v>
      </c>
      <c r="DO7" s="134" t="n">
        <f aca="false">IF(OR(DO$4="",$B7=""),0,SUMIF('DADOS BRUTOS'!$A$3:$A$500,$B7,'DADOS BRUTOS'!AO$3:AO$500)+IF($C7="",0,SUMIF('DADOS BRUTOS'!$A$3:$A$500,$C7,'DADOS BRUTOS'!AO$3:AO$500)))</f>
        <v>33097.94</v>
      </c>
      <c r="DP7" s="134" t="n">
        <f aca="false">IF(OR(DP$4="",$B7=""),0,SUMIF('DADOS BRUTOS'!$A$3:$A$500,$B7,'DADOS BRUTOS'!AP$3:AP$500)+IF($C7="",0,SUMIF('DADOS BRUTOS'!$A$3:$A$500,$C7,'DADOS BRUTOS'!AP$3:AP$500)))</f>
        <v>0</v>
      </c>
      <c r="DQ7" s="134" t="n">
        <f aca="false">IF(OR(DQ$4="",$B7=""),0,SUMIF('DADOS BRUTOS'!$A$3:$A$500,$B7,'DADOS BRUTOS'!AQ$3:AQ$500)+IF($C7="",0,SUMIF('DADOS BRUTOS'!$A$3:$A$500,$C7,'DADOS BRUTOS'!AQ$3:AQ$500)))</f>
        <v>0</v>
      </c>
      <c r="DR7" s="134" t="n">
        <f aca="false">IF(OR(DR$4="",$B7=""),0,SUMIF('DADOS BRUTOS'!$A$3:$A$500,$B7,'DADOS BRUTOS'!AR$3:AR$500)+IF($C7="",0,SUMIF('DADOS BRUTOS'!$A$3:$A$500,$C7,'DADOS BRUTOS'!AR$3:AR$500)))</f>
        <v>0</v>
      </c>
      <c r="DS7" s="134" t="n">
        <f aca="false">IF(OR(DS$4="",$B7=""),0,SUMIF('DADOS BRUTOS'!$A$3:$A$500,$B7,'DADOS BRUTOS'!AS$3:AS$500)+IF($C7="",0,SUMIF('DADOS BRUTOS'!$A$3:$A$500,$C7,'DADOS BRUTOS'!AS$3:AS$500)))</f>
        <v>11895.81</v>
      </c>
      <c r="DT7" s="134" t="n">
        <f aca="false">IF(OR(DT$4="",$B7=""),0,SUMIF('DADOS BRUTOS'!$A$3:$A$500,$B7,'DADOS BRUTOS'!AT$3:AT$500)+IF($C7="",0,SUMIF('DADOS BRUTOS'!$A$3:$A$500,$C7,'DADOS BRUTOS'!AT$3:AT$500)))</f>
        <v>0</v>
      </c>
      <c r="DU7" s="134" t="n">
        <f aca="false">IF(OR(DU$4="",$B7=""),0,SUMIF('DADOS BRUTOS'!$A$3:$A$500,$B7,'DADOS BRUTOS'!AU$3:AU$500)+IF($C7="",0,SUMIF('DADOS BRUTOS'!$A$3:$A$500,$C7,'DADOS BRUTOS'!AU$3:AU$500)))</f>
        <v>0</v>
      </c>
      <c r="DV7" s="134" t="n">
        <f aca="false">IF(OR(DV$4="",$B7=""),0,SUMIF('DADOS BRUTOS'!$A$3:$A$500,$B7,'DADOS BRUTOS'!AV$3:AV$500)+IF($C7="",0,SUMIF('DADOS BRUTOS'!$A$3:$A$500,$C7,'DADOS BRUTOS'!AV$3:AV$500)))</f>
        <v>3420</v>
      </c>
      <c r="DW7" s="134" t="n">
        <f aca="false">IF(OR(DW$4="",$B7=""),0,SUMIF('DADOS BRUTOS'!$A$3:$A$500,$B7,'DADOS BRUTOS'!AW$3:AW$500)+IF($C7="",0,SUMIF('DADOS BRUTOS'!$A$3:$A$500,$C7,'DADOS BRUTOS'!AW$3:AW$500)))</f>
        <v>0</v>
      </c>
      <c r="DX7" s="134" t="n">
        <f aca="false">IF(OR(DX$4="",$B7=""),0,SUMIF('DADOS BRUTOS'!$A$3:$A$500,$B7,'DADOS BRUTOS'!AX$3:AX$500)+IF($C7="",0,SUMIF('DADOS BRUTOS'!$A$3:$A$500,$C7,'DADOS BRUTOS'!AX$3:AX$500)))</f>
        <v>0</v>
      </c>
      <c r="DY7" s="134" t="n">
        <f aca="false">IF(OR(DY$4="",$B7=""),0,SUMIF('DADOS BRUTOS'!$A$3:$A$500,$B7,'DADOS BRUTOS'!AY$3:AY$500)+IF($C7="",0,SUMIF('DADOS BRUTOS'!$A$3:$A$500,$C7,'DADOS BRUTOS'!AY$3:AY$500)))</f>
        <v>0</v>
      </c>
      <c r="DZ7" s="134" t="n">
        <f aca="false">IF(OR(DZ$4="",$B7=""),0,SUMIF('DADOS BRUTOS'!$A$3:$A$500,$B7,'DADOS BRUTOS'!AZ$3:AZ$500)+IF($C7="",0,SUMIF('DADOS BRUTOS'!$A$3:$A$500,$C7,'DADOS BRUTOS'!AZ$3:AZ$500)))</f>
        <v>0</v>
      </c>
      <c r="EA7" s="134" t="n">
        <f aca="false">IF(OR(EA$4="",$B7=""),0,SUMIF('DADOS BRUTOS'!$A$3:$A$500,$B7,'DADOS BRUTOS'!BA$3:BA$500)+IF($C7="",0,SUMIF('DADOS BRUTOS'!$A$3:$A$500,$C7,'DADOS BRUTOS'!BA$3:BA$500)))</f>
        <v>0</v>
      </c>
      <c r="EB7" s="134" t="n">
        <f aca="false">IF(OR(EB$4="",$B7=""),0,SUMIF('DADOS BRUTOS'!$A$3:$A$500,$B7,'DADOS BRUTOS'!BB$3:BB$500)+IF($C7="",0,SUMIF('DADOS BRUTOS'!$A$3:$A$500,$C7,'DADOS BRUTOS'!BB$3:BB$500)))</f>
        <v>0</v>
      </c>
      <c r="EC7" s="134" t="n">
        <f aca="false">IF(OR(EC$4="",$B7=""),0,SUMIF('DADOS BRUTOS'!$A$3:$A$500,$B7,'DADOS BRUTOS'!BC$3:BC$500)+IF($C7="",0,SUMIF('DADOS BRUTOS'!$A$3:$A$500,$C7,'DADOS BRUTOS'!BC$3:BC$500)))</f>
        <v>0</v>
      </c>
      <c r="ED7" s="134" t="n">
        <f aca="false">IF(OR(ED$4="",$B7=""),0,SUMIF('DADOS BRUTOS'!$A$3:$A$500,$B7,'DADOS BRUTOS'!BD$3:BD$500)+IF($C7="",0,SUMIF('DADOS BRUTOS'!$A$3:$A$500,$C7,'DADOS BRUTOS'!BD$3:BD$500)))</f>
        <v>0</v>
      </c>
      <c r="EE7" s="134" t="n">
        <f aca="false">IF(OR(EE$4="",$B7=""),0,SUMIF('DADOS BRUTOS'!$A$3:$A$500,$B7,'DADOS BRUTOS'!BE$3:BE$500)+IF($C7="",0,SUMIF('DADOS BRUTOS'!$A$3:$A$500,$C7,'DADOS BRUTOS'!BE$3:BE$500)))</f>
        <v>0</v>
      </c>
      <c r="EF7" s="134" t="n">
        <f aca="false">IF(OR(EF$4="",$B7=""),0,SUMIF('DADOS BRUTOS'!$A$3:$A$500,$B7,'DADOS BRUTOS'!BF$3:BF$500)+IF($C7="",0,SUMIF('DADOS BRUTOS'!$A$3:$A$500,$C7,'DADOS BRUTOS'!BF$3:BF$500)))</f>
        <v>0</v>
      </c>
      <c r="EG7" s="134" t="n">
        <f aca="false">IF(OR(EG$4="",$B7=""),0,SUMIF('DADOS BRUTOS'!$A$3:$A$500,$B7,'DADOS BRUTOS'!BG$3:BG$500)+IF($C7="",0,SUMIF('DADOS BRUTOS'!$A$3:$A$500,$C7,'DADOS BRUTOS'!BG$3:BG$500)))</f>
        <v>0</v>
      </c>
      <c r="EH7" s="134" t="n">
        <f aca="false">IF(OR(EH$4="",$B7=""),0,SUMIF('DADOS BRUTOS'!$A$3:$A$500,$B7,'DADOS BRUTOS'!BH$3:BH$500)+IF($C7="",0,SUMIF('DADOS BRUTOS'!$A$3:$A$500,$C7,'DADOS BRUTOS'!BH$3:BH$500)))</f>
        <v>0</v>
      </c>
      <c r="EI7" s="134" t="n">
        <f aca="false">IF(OR(EI$4="",$B7=""),0,SUMIF('DADOS BRUTOS'!$A$3:$A$500,$B7,'DADOS BRUTOS'!BI$3:BI$500)+IF($C7="",0,SUMIF('DADOS BRUTOS'!$A$3:$A$500,$C7,'DADOS BRUTOS'!BI$3:BI$500)))</f>
        <v>0</v>
      </c>
      <c r="EJ7" s="134" t="n">
        <f aca="false">IF(OR(EJ$4="",$B7=""),0,SUMIF('DADOS BRUTOS'!$A$3:$A$500,$B7,'DADOS BRUTOS'!BJ$3:BJ$500)+IF($C7="",0,SUMIF('DADOS BRUTOS'!$A$3:$A$500,$C7,'DADOS BRUTOS'!BJ$3:BJ$500)))</f>
        <v>0</v>
      </c>
      <c r="EK7" s="134" t="n">
        <f aca="false">IF(OR(EK$4="",$B7=""),0,SUMIF('DADOS BRUTOS'!$A$3:$A$500,$B7,'DADOS BRUTOS'!BK$3:BK$500)+IF($C7="",0,SUMIF('DADOS BRUTOS'!$A$3:$A$500,$C7,'DADOS BRUTOS'!BK$3:BK$500)))</f>
        <v>0</v>
      </c>
      <c r="EL7" s="134" t="n">
        <f aca="false">IF(OR(EL$4="",$B7=""),0,SUMIF('DADOS BRUTOS'!$A$3:$A$500,$B7,'DADOS BRUTOS'!BL$3:BL$500)+IF($C7="",0,SUMIF('DADOS BRUTOS'!$A$3:$A$500,$C7,'DADOS BRUTOS'!BL$3:BL$500)))</f>
        <v>0</v>
      </c>
      <c r="EM7" s="134" t="n">
        <f aca="false">IF(OR(EM$4="",$B7=""),0,SUMIF('DADOS BRUTOS'!$A$3:$A$500,$B7,'DADOS BRUTOS'!BM$3:BM$500)+IF($C7="",0,SUMIF('DADOS BRUTOS'!$A$3:$A$500,$C7,'DADOS BRUTOS'!BM$3:BM$500)))</f>
        <v>0</v>
      </c>
      <c r="EN7" s="134" t="n">
        <f aca="false">IF(OR(EN$4="",$B7=""),0,SUMIF('DADOS BRUTOS'!$A$3:$A$500,$B7,'DADOS BRUTOS'!BN$3:BN$500)+IF($C7="",0,SUMIF('DADOS BRUTOS'!$A$3:$A$500,$C7,'DADOS BRUTOS'!BN$3:BN$500)))</f>
        <v>0</v>
      </c>
      <c r="EO7" s="134" t="n">
        <f aca="false">IF(OR(EO$4="",$B7=""),0,SUMIF('DADOS BRUTOS'!$A$3:$A$500,$B7,'DADOS BRUTOS'!BO$3:BO$500)+IF($C7="",0,SUMIF('DADOS BRUTOS'!$A$3:$A$500,$C7,'DADOS BRUTOS'!BO$3:BO$500)))</f>
        <v>0</v>
      </c>
      <c r="EP7" s="134" t="n">
        <f aca="false">IF(OR(EP$4="",$B7=""),0,SUMIF('DADOS BRUTOS'!$A$3:$A$500,$B7,'DADOS BRUTOS'!BP$3:BP$500)+IF($C7="",0,SUMIF('DADOS BRUTOS'!$A$3:$A$500,$C7,'DADOS BRUTOS'!BP$3:BP$500)))</f>
        <v>0</v>
      </c>
      <c r="EQ7" s="134" t="n">
        <f aca="false">IF(OR(EQ$4="",$B7=""),0,SUMIF('DADOS BRUTOS'!$A$3:$A$500,$B7,'DADOS BRUTOS'!BQ$3:BQ$500)+IF($C7="",0,SUMIF('DADOS BRUTOS'!$A$3:$A$500,$C7,'DADOS BRUTOS'!BQ$3:BQ$500)))</f>
        <v>0</v>
      </c>
      <c r="ER7" s="134" t="n">
        <f aca="false">IF(OR(ER$4="",$B7=""),0,SUMIF('DADOS BRUTOS'!$A$3:$A$500,$B7,'DADOS BRUTOS'!BR$3:BR$500)+IF($C7="",0,SUMIF('DADOS BRUTOS'!$A$3:$A$500,$C7,'DADOS BRUTOS'!BR$3:BR$500)))</f>
        <v>0</v>
      </c>
      <c r="ES7" s="134" t="n">
        <f aca="false">IF(OR(ES$4="",$B7=""),0,SUMIF('DADOS BRUTOS'!$A$3:$A$500,$B7,'DADOS BRUTOS'!BS$3:BS$500)+IF($C7="",0,SUMIF('DADOS BRUTOS'!$A$3:$A$500,$C7,'DADOS BRUTOS'!BS$3:BS$500)))</f>
        <v>0</v>
      </c>
      <c r="ET7" s="134" t="n">
        <f aca="false">IF(OR(ET$4="",$B7=""),0,SUMIF('DADOS BRUTOS'!$A$3:$A$500,$B7,'DADOS BRUTOS'!BT$3:BT$500)+IF($C7="",0,SUMIF('DADOS BRUTOS'!$A$3:$A$500,$C7,'DADOS BRUTOS'!BT$3:BT$500)))</f>
        <v>0</v>
      </c>
      <c r="EU7" s="134" t="n">
        <f aca="false">IF(OR(EU$4="",$B7=""),0,SUMIF('DADOS BRUTOS'!$A$3:$A$500,$B7,'DADOS BRUTOS'!BU$3:BU$500)+IF($C7="",0,SUMIF('DADOS BRUTOS'!$A$3:$A$500,$C7,'DADOS BRUTOS'!BU$3:BU$500)))</f>
        <v>0</v>
      </c>
      <c r="EV7" s="134" t="n">
        <f aca="false">IF(OR(EV$4="",$B7=""),0,SUMIF('DADOS BRUTOS'!$A$3:$A$500,$B7,'DADOS BRUTOS'!BV$3:BV$500)+IF($C7="",0,SUMIF('DADOS BRUTOS'!$A$3:$A$500,$C7,'DADOS BRUTOS'!BV$3:BV$500)))</f>
        <v>0</v>
      </c>
      <c r="EW7" s="134" t="n">
        <f aca="false">IF(OR(EW$4="",$B7=""),0,SUMIF('DADOS BRUTOS'!$A$3:$A$500,$B7,'DADOS BRUTOS'!BW$3:BW$500)+IF($C7="",0,SUMIF('DADOS BRUTOS'!$A$3:$A$500,$C7,'DADOS BRUTOS'!BW$3:BW$500)))</f>
        <v>0</v>
      </c>
      <c r="EX7" s="134" t="n">
        <f aca="false">IF(OR(EX$4="",$B7=""),0,SUMIF('DADOS BRUTOS'!$A$3:$A$500,$B7,'DADOS BRUTOS'!BX$3:BX$500)+IF($C7="",0,SUMIF('DADOS BRUTOS'!$A$3:$A$500,$C7,'DADOS BRUTOS'!BX$3:BX$500)))</f>
        <v>0</v>
      </c>
      <c r="EY7" s="134" t="n">
        <f aca="false">IF(OR(EY$4="",$B7=""),0,SUMIF('DADOS BRUTOS'!$A$3:$A$500,$B7,'DADOS BRUTOS'!BY$3:BY$500)+IF($C7="",0,SUMIF('DADOS BRUTOS'!$A$3:$A$500,$C7,'DADOS BRUTOS'!BY$3:BY$500)))</f>
        <v>0</v>
      </c>
      <c r="EZ7" s="134" t="n">
        <f aca="false">IF(OR(EZ$4="",$B7=""),0,SUMIF('DADOS BRUTOS'!$A$3:$A$500,$B7,'DADOS BRUTOS'!BZ$3:BZ$500)+IF($C7="",0,SUMIF('DADOS BRUTOS'!$A$3:$A$500,$C7,'DADOS BRUTOS'!BZ$3:BZ$500)))</f>
        <v>0</v>
      </c>
      <c r="FA7" s="134" t="n">
        <f aca="false">IF(OR(FA$4="",$B7=""),0,SUMIF('DADOS BRUTOS'!$A$3:$A$500,$B7,'DADOS BRUTOS'!CA$3:CA$500)+IF($C7="",0,SUMIF('DADOS BRUTOS'!$A$3:$A$500,$C7,'DADOS BRUTOS'!CA$3:CA$500)))</f>
        <v>0</v>
      </c>
      <c r="FB7" s="134" t="n">
        <f aca="false">IF(OR(FB$4="",$B7=""),0,SUMIF('DADOS BRUTOS'!$A$3:$A$500,$B7,'DADOS BRUTOS'!CB$3:CB$500)+IF($C7="",0,SUMIF('DADOS BRUTOS'!$A$3:$A$500,$C7,'DADOS BRUTOS'!CB$3:CB$500)))</f>
        <v>0</v>
      </c>
      <c r="FC7" s="134" t="n">
        <f aca="false">IF(OR(FC$4="",$B7=""),0,SUMIF('DADOS BRUTOS'!$A$3:$A$500,$B7,'DADOS BRUTOS'!CC$3:CC$500)+IF($C7="",0,SUMIF('DADOS BRUTOS'!$A$3:$A$500,$C7,'DADOS BRUTOS'!CC$3:CC$500)))</f>
        <v>0</v>
      </c>
      <c r="FD7" s="134" t="n">
        <f aca="false">IF(OR(FD$4="",$B7=""),0,SUMIF('DADOS BRUTOS'!$A$3:$A$500,$B7,'DADOS BRUTOS'!CD$3:CD$500)+IF($C7="",0,SUMIF('DADOS BRUTOS'!$A$3:$A$500,$C7,'DADOS BRUTOS'!CD$3:CD$500)))</f>
        <v>0</v>
      </c>
      <c r="FE7" s="134" t="n">
        <f aca="false">IF(OR(FE$4="",$B7=""),0,SUMIF('DADOS BRUTOS'!$A$3:$A$500,$B7,'DADOS BRUTOS'!CE$3:CE$500)+IF($C7="",0,SUMIF('DADOS BRUTOS'!$A$3:$A$500,$C7,'DADOS BRUTOS'!CE$3:CE$500)))</f>
        <v>0</v>
      </c>
      <c r="FF7" s="134" t="n">
        <f aca="false">IF(OR(FF$4="",$B7=""),0,SUMIF('DADOS BRUTOS'!$A$3:$A$500,$B7,'DADOS BRUTOS'!CF$3:CF$500)+IF($C7="",0,SUMIF('DADOS BRUTOS'!$A$3:$A$500,$C7,'DADOS BRUTOS'!CF$3:CF$500)))</f>
        <v>0</v>
      </c>
      <c r="FG7" s="134" t="n">
        <f aca="false">IF(OR(FG$4="",$B7=""),0,SUMIF('DADOS BRUTOS'!$A$3:$A$500,$B7,'DADOS BRUTOS'!CG$3:CG$500)+IF($C7="",0,SUMIF('DADOS BRUTOS'!$A$3:$A$500,$C7,'DADOS BRUTOS'!CG$3:CG$500)))</f>
        <v>0</v>
      </c>
      <c r="FH7" s="134" t="n">
        <f aca="false">IF(OR(FH$4="",$B7=""),0,SUMIF('DADOS BRUTOS'!$A$3:$A$500,$B7,'DADOS BRUTOS'!CH$3:CH$500)+IF($C7="",0,SUMIF('DADOS BRUTOS'!$A$3:$A$500,$C7,'DADOS BRUTOS'!CH$3:CH$500)))</f>
        <v>0</v>
      </c>
      <c r="FI7" s="134" t="n">
        <f aca="false">IF(OR(FI$4="",$B7=""),0,SUMIF('DADOS BRUTOS'!$A$3:$A$500,$B7,'DADOS BRUTOS'!CI$3:CI$500)+IF($C7="",0,SUMIF('DADOS BRUTOS'!$A$3:$A$500,$C7,'DADOS BRUTOS'!CI$3:CI$500)))</f>
        <v>0</v>
      </c>
      <c r="FJ7" s="134" t="n">
        <f aca="false">IF(OR(FJ$4="",$B7=""),0,SUMIF('DADOS BRUTOS'!$A$3:$A$500,$B7,'DADOS BRUTOS'!CJ$3:CJ$500)+IF($C7="",0,SUMIF('DADOS BRUTOS'!$A$3:$A$500,$C7,'DADOS BRUTOS'!CJ$3:CJ$500)))</f>
        <v>0</v>
      </c>
      <c r="FK7" s="134" t="n">
        <f aca="false">IF(OR(FK$4="",$B7=""),0,SUMIF('DADOS BRUTOS'!$A$3:$A$500,$B7,'DADOS BRUTOS'!CK$3:CK$500)+IF($C7="",0,SUMIF('DADOS BRUTOS'!$A$3:$A$500,$C7,'DADOS BRUTOS'!CK$3:CK$500)))</f>
        <v>0</v>
      </c>
      <c r="FL7" s="134" t="n">
        <f aca="false">IF(OR(FL$4="",$B7=""),0,SUMIF('DADOS BRUTOS'!$A$3:$A$500,$B7,'DADOS BRUTOS'!CL$3:CL$500)+IF($C7="",0,SUMIF('DADOS BRUTOS'!$A$3:$A$500,$C7,'DADOS BRUTOS'!CL$3:CL$500)))</f>
        <v>0</v>
      </c>
      <c r="FM7" s="134" t="n">
        <f aca="false">IF(OR(FM$4="",$B7=""),0,SUMIF('DADOS BRUTOS'!$A$3:$A$500,$B7,'DADOS BRUTOS'!CM$3:CM$500)+IF($C7="",0,SUMIF('DADOS BRUTOS'!$A$3:$A$500,$C7,'DADOS BRUTOS'!CM$3:CM$500)))</f>
        <v>0</v>
      </c>
      <c r="FN7" s="134" t="n">
        <f aca="false">IF(OR(FN$4="",$B7=""),0,SUMIF('DADOS BRUTOS'!$A$3:$A$500,$B7,'DADOS BRUTOS'!CN$3:CN$500)+IF($C7="",0,SUMIF('DADOS BRUTOS'!$A$3:$A$500,$C7,'DADOS BRUTOS'!CN$3:CN$500)))</f>
        <v>0</v>
      </c>
      <c r="FO7" s="134" t="n">
        <f aca="false">IF(OR(FO$4="",$B7=""),0,SUMIF('DADOS BRUTOS'!$A$3:$A$500,$B7,'DADOS BRUTOS'!CO$3:CO$500)+IF($C7="",0,SUMIF('DADOS BRUTOS'!$A$3:$A$500,$C7,'DADOS BRUTOS'!CO$3:CO$500)))</f>
        <v>0</v>
      </c>
      <c r="FP7" s="134" t="n">
        <f aca="false">IF(OR(FP$4="",$B7=""),0,SUMIF('DADOS BRUTOS'!$A$3:$A$500,$B7,'DADOS BRUTOS'!CP$3:CP$500)+IF($C7="",0,SUMIF('DADOS BRUTOS'!$A$3:$A$500,$C7,'DADOS BRUTOS'!CP$3:CP$500)))</f>
        <v>0</v>
      </c>
      <c r="FQ7" s="134" t="n">
        <f aca="false">IF(OR(FQ$4="",$B7=""),0,SUMIF('DADOS BRUTOS'!$A$3:$A$500,$B7,'DADOS BRUTOS'!CQ$3:CQ$500)+IF($C7="",0,SUMIF('DADOS BRUTOS'!$A$3:$A$500,$C7,'DADOS BRUTOS'!CQ$3:CQ$500)))</f>
        <v>0</v>
      </c>
      <c r="FR7" s="134" t="n">
        <f aca="false">IF(OR(FR$4="",$B7=""),0,SUMIF('DADOS BRUTOS'!$A$3:$A$500,$B7,'DADOS BRUTOS'!CR$3:CR$500)+IF($C7="",0,SUMIF('DADOS BRUTOS'!$A$3:$A$500,$C7,'DADOS BRUTOS'!CR$3:CR$500)))</f>
        <v>0</v>
      </c>
      <c r="FS7" s="134" t="n">
        <f aca="false">IF(OR(FS$4="",$B7=""),0,SUMIF('DADOS BRUTOS'!$A$3:$A$500,$B7,'DADOS BRUTOS'!CS$3:CS$500)+IF($C7="",0,SUMIF('DADOS BRUTOS'!$A$3:$A$500,$C7,'DADOS BRUTOS'!CS$3:CS$500)))</f>
        <v>0</v>
      </c>
      <c r="FT7" s="134" t="n">
        <f aca="false">IF(OR(FT$4="",$B7=""),0,SUMIF('DADOS BRUTOS'!$A$3:$A$500,$B7,'DADOS BRUTOS'!CT$3:CT$500)+IF($C7="",0,SUMIF('DADOS BRUTOS'!$A$3:$A$500,$C7,'DADOS BRUTOS'!CT$3:CT$500)))</f>
        <v>0</v>
      </c>
      <c r="FU7" s="134" t="n">
        <f aca="false">IF(OR(FU$4="",$B7=""),0,SUMIF('DADOS BRUTOS'!$A$3:$A$500,$B7,'DADOS BRUTOS'!CU$3:CU$500)+IF($C7="",0,SUMIF('DADOS BRUTOS'!$A$3:$A$500,$C7,'DADOS BRUTOS'!CU$3:CU$500)))</f>
        <v>0</v>
      </c>
      <c r="FV7" s="134" t="n">
        <f aca="false">IF(OR(FV$4="",$B7=""),0,SUMIF('DADOS BRUTOS'!$A$3:$A$500,$B7,'DADOS BRUTOS'!CV$3:CV$500)+IF($C7="",0,SUMIF('DADOS BRUTOS'!$A$3:$A$500,$C7,'DADOS BRUTOS'!CV$3:CV$500)))</f>
        <v>0</v>
      </c>
      <c r="FW7" s="134" t="n">
        <f aca="false">IF(OR(FW$4="",$B7=""),0,SUMIF('DADOS BRUTOS'!$A$3:$A$500,$B7,'DADOS BRUTOS'!CW$3:CW$500)+IF($C7="",0,SUMIF('DADOS BRUTOS'!$A$3:$A$500,$C7,'DADOS BRUTOS'!CW$3:CW$500)))</f>
        <v>0</v>
      </c>
      <c r="FX7" s="134" t="n">
        <f aca="false">IF(OR(FX$4="",$B7=""),0,SUMIF('DADOS BRUTOS'!$A$3:$A$500,$B7,'DADOS BRUTOS'!CX$3:CX$500)+IF($C7="",0,SUMIF('DADOS BRUTOS'!$A$3:$A$500,$C7,'DADOS BRUTOS'!CX$3:CX$500)))</f>
        <v>0</v>
      </c>
      <c r="FY7" s="134" t="n">
        <f aca="false">IF(OR(FY$4="",$B7=""),0,SUMIF('DADOS BRUTOS'!$A$3:$A$500,$B7,'DADOS BRUTOS'!CY$3:CY$500)+IF($C7="",0,SUMIF('DADOS BRUTOS'!$A$3:$A$500,$C7,'DADOS BRUTOS'!CY$3:CY$500)))</f>
        <v>0</v>
      </c>
      <c r="FZ7" s="134" t="n">
        <f aca="false">IF(OR(FZ$4="",$B7=""),0,SUMIF('DADOS BRUTOS'!$A$3:$A$500,$B7,'DADOS BRUTOS'!CZ$3:CZ$500)+IF($C7="",0,SUMIF('DADOS BRUTOS'!$A$3:$A$500,$C7,'DADOS BRUTOS'!CZ$3:CZ$500)))</f>
        <v>0</v>
      </c>
      <c r="GA7" s="134" t="n">
        <f aca="false">IF(OR(GA$4="",$B7=""),0,SUMIF('DADOS BRUTOS'!$A$3:$A$500,$B7,'DADOS BRUTOS'!DA$3:DA$500)+IF($C7="",0,SUMIF('DADOS BRUTOS'!$A$3:$A$500,$C7,'DADOS BRUTOS'!DA$3:DA$500)))</f>
        <v>0</v>
      </c>
      <c r="GB7" s="134" t="n">
        <f aca="false">IF(OR(GB$4="",$B7=""),0,SUMIF('DADOS BRUTOS'!$A$3:$A$500,$B7,'DADOS BRUTOS'!DB$3:DB$500)+IF($C7="",0,SUMIF('DADOS BRUTOS'!$A$3:$A$500,$C7,'DADOS BRUTOS'!DB$3:DB$500)))</f>
        <v>0</v>
      </c>
      <c r="GC7" s="134" t="n">
        <f aca="false">IF(OR(GC$4="",$B7=""),0,SUMIF('DADOS BRUTOS'!$A$3:$A$500,$B7,'DADOS BRUTOS'!DC$3:DC$500)+IF($C7="",0,SUMIF('DADOS BRUTOS'!$A$3:$A$500,$C7,'DADOS BRUTOS'!DC$3:DC$500)))</f>
        <v>0</v>
      </c>
      <c r="GD7" s="134" t="n">
        <f aca="false">IF(OR(GD$4="",$B7=""),0,SUMIF('DADOS BRUTOS'!$A$3:$A$500,$B7,'DADOS BRUTOS'!DD$3:DD$500)+IF($C7="",0,SUMIF('DADOS BRUTOS'!$A$3:$A$500,$C7,'DADOS BRUTOS'!DD$3:DD$500)))</f>
        <v>0</v>
      </c>
      <c r="GE7" s="134" t="n">
        <f aca="false">IF(OR(GE$4="",$B7=""),0,SUMIF('DADOS BRUTOS'!$A$3:$A$500,$B7,'DADOS BRUTOS'!DE$3:DE$500)+IF($C7="",0,SUMIF('DADOS BRUTOS'!$A$3:$A$500,$C7,'DADOS BRUTOS'!DE$3:DE$500)))</f>
        <v>0</v>
      </c>
      <c r="GF7" s="134" t="n">
        <f aca="false">IF(OR(GF$4="",$B7=""),0,SUMIF('DADOS BRUTOS'!$A$3:$A$500,$B7,'DADOS BRUTOS'!DF$3:DF$500)+IF($C7="",0,SUMIF('DADOS BRUTOS'!$A$3:$A$500,$C7,'DADOS BRUTOS'!DF$3:DF$500)))</f>
        <v>0</v>
      </c>
      <c r="GG7" s="134" t="n">
        <f aca="false">IF(OR(GG$4="",$B7=""),0,SUMIF('DADOS BRUTOS'!$A$3:$A$500,$B7,'DADOS BRUTOS'!DG$3:DG$500)+IF($C7="",0,SUMIF('DADOS BRUTOS'!$A$3:$A$500,$C7,'DADOS BRUTOS'!DG$3:DG$500)))</f>
        <v>0</v>
      </c>
      <c r="GH7" s="134" t="n">
        <f aca="false">IF(OR(GH$4="",$B7=""),0,SUMIF('DADOS BRUTOS'!$A$3:$A$500,$B7,'DADOS BRUTOS'!DH$3:DH$500)+IF($C7="",0,SUMIF('DADOS BRUTOS'!$A$3:$A$500,$C7,'DADOS BRUTOS'!DH$3:DH$500)))</f>
        <v>0</v>
      </c>
      <c r="GI7" s="134" t="n">
        <f aca="false">IF(OR(GI$4="",$B7=""),0,SUMIF('DADOS BRUTOS'!$A$3:$A$500,$B7,'DADOS BRUTOS'!DI$3:DI$500)+IF($C7="",0,SUMIF('DADOS BRUTOS'!$A$3:$A$500,$C7,'DADOS BRUTOS'!DI$3:DI$500)))</f>
        <v>0</v>
      </c>
      <c r="GJ7" s="134" t="n">
        <f aca="false">IF(OR(GJ$4="",$B7=""),0,SUMIF('DADOS BRUTOS'!$A$3:$A$500,$B7,'DADOS BRUTOS'!DJ$3:DJ$500)+IF($C7="",0,SUMIF('DADOS BRUTOS'!$A$3:$A$500,$C7,'DADOS BRUTOS'!DJ$3:DJ$500)))</f>
        <v>0</v>
      </c>
      <c r="GK7" s="134" t="n">
        <f aca="false">IF(OR(GK$4="",$B7=""),0,SUMIF('DADOS BRUTOS'!$A$3:$A$500,$B7,'DADOS BRUTOS'!DK$3:DK$500)+IF($C7="",0,SUMIF('DADOS BRUTOS'!$A$3:$A$500,$C7,'DADOS BRUTOS'!DK$3:DK$500)))</f>
        <v>0</v>
      </c>
      <c r="GL7" s="134" t="n">
        <f aca="false">IF(OR(GL$4="",$B7=""),0,SUMIF('DADOS BRUTOS'!$A$3:$A$500,$B7,'DADOS BRUTOS'!DL$3:DL$500)+IF($C7="",0,SUMIF('DADOS BRUTOS'!$A$3:$A$500,$C7,'DADOS BRUTOS'!DL$3:DL$500)))</f>
        <v>0</v>
      </c>
      <c r="GM7" s="134" t="n">
        <f aca="false">IF(OR(GM$4="",$B7=""),0,SUMIF('DADOS BRUTOS'!$A$3:$A$500,$B7,'DADOS BRUTOS'!DM$3:DM$500)+IF($C7="",0,SUMIF('DADOS BRUTOS'!$A$3:$A$500,$C7,'DADOS BRUTOS'!DM$3:DM$500)))</f>
        <v>0</v>
      </c>
      <c r="GN7" s="134" t="n">
        <f aca="false">IF(OR(GN$4="",$B7=""),0,SUMIF('DADOS BRUTOS'!$A$3:$A$500,$B7,'DADOS BRUTOS'!DN$3:DN$500)+IF($C7="",0,SUMIF('DADOS BRUTOS'!$A$3:$A$500,$C7,'DADOS BRUTOS'!DN$3:DN$500)))</f>
        <v>0</v>
      </c>
      <c r="GO7" s="134" t="n">
        <f aca="false">IF(OR(GO$4="",$B7=""),0,SUMIF('DADOS BRUTOS'!$A$3:$A$500,$B7,'DADOS BRUTOS'!DO$3:DO$500)+IF($C7="",0,SUMIF('DADOS BRUTOS'!$A$3:$A$500,$C7,'DADOS BRUTOS'!DO$3:DO$500)))</f>
        <v>0</v>
      </c>
      <c r="GP7" s="134" t="n">
        <f aca="false">IF(OR(GP$4="",$B7=""),0,SUMIF('DADOS BRUTOS'!$A$3:$A$500,$B7,'DADOS BRUTOS'!DP$3:DP$500)+IF($C7="",0,SUMIF('DADOS BRUTOS'!$A$3:$A$500,$C7,'DADOS BRUTOS'!DP$3:DP$500)))</f>
        <v>0</v>
      </c>
      <c r="GQ7" s="134" t="n">
        <f aca="false">IF(OR(GQ$4="",$B7=""),0,SUMIF('DADOS BRUTOS'!$A$3:$A$500,$B7,'DADOS BRUTOS'!DQ$3:DQ$500)+IF($C7="",0,SUMIF('DADOS BRUTOS'!$A$3:$A$500,$C7,'DADOS BRUTOS'!DQ$3:DQ$500)))</f>
        <v>0</v>
      </c>
      <c r="GR7" s="134" t="n">
        <f aca="false">IF(OR(GR$4="",$B7=""),0,SUMIF('DADOS BRUTOS'!$A$3:$A$500,$B7,'DADOS BRUTOS'!DR$3:DR$500)+IF($C7="",0,SUMIF('DADOS BRUTOS'!$A$3:$A$500,$C7,'DADOS BRUTOS'!DR$3:DR$500)))</f>
        <v>0</v>
      </c>
      <c r="GS7" s="134" t="n">
        <f aca="false">IF(OR(GS$4="",$B7=""),0,SUMIF('DADOS BRUTOS'!$A$3:$A$500,$B7,'DADOS BRUTOS'!DS$3:DS$500)+IF($C7="",0,SUMIF('DADOS BRUTOS'!$A$3:$A$500,$C7,'DADOS BRUTOS'!DS$3:DS$500)))</f>
        <v>0</v>
      </c>
      <c r="GT7" s="134" t="n">
        <f aca="false">IF(OR(GT$4="",$B7=""),0,SUMIF('DADOS BRUTOS'!$A$3:$A$500,$B7,'DADOS BRUTOS'!DT$3:DT$500)+IF($C7="",0,SUMIF('DADOS BRUTOS'!$A$3:$A$500,$C7,'DADOS BRUTOS'!DT$3:DT$500)))</f>
        <v>0</v>
      </c>
      <c r="GU7" s="134" t="n">
        <f aca="false">IF(OR(GU$4="",$B7=""),0,SUMIF('DADOS BRUTOS'!$A$3:$A$500,$B7,'DADOS BRUTOS'!DU$3:DU$500)+IF($C7="",0,SUMIF('DADOS BRUTOS'!$A$3:$A$500,$C7,'DADOS BRUTOS'!DU$3:DU$500)))</f>
        <v>0</v>
      </c>
      <c r="GV7" s="134" t="n">
        <f aca="false">IF(OR(GV$4="",$B7=""),0,SUMIF('DADOS BRUTOS'!$A$3:$A$500,$B7,'DADOS BRUTOS'!DV$3:DV$500)+IF($C7="",0,SUMIF('DADOS BRUTOS'!$A$3:$A$500,$C7,'DADOS BRUTOS'!DV$3:DV$500)))</f>
        <v>0</v>
      </c>
      <c r="GW7" s="134" t="n">
        <f aca="false">IF(OR(GW$4="",$B7=""),0,SUMIF('DADOS BRUTOS'!$A$3:$A$500,$B7,'DADOS BRUTOS'!DW$3:DW$500)+IF($C7="",0,SUMIF('DADOS BRUTOS'!$A$3:$A$500,$C7,'DADOS BRUTOS'!DW$3:DW$500)))</f>
        <v>0</v>
      </c>
      <c r="GX7" s="134" t="n">
        <f aca="false">IF(OR(GX$4="",$B7=""),0,SUMIF('DADOS BRUTOS'!$A$3:$A$500,$B7,'DADOS BRUTOS'!DX$3:DX$500)+IF($C7="",0,SUMIF('DADOS BRUTOS'!$A$3:$A$500,$C7,'DADOS BRUTOS'!DX$3:DX$500)))</f>
        <v>0</v>
      </c>
      <c r="GY7" s="134" t="n">
        <f aca="false">IF(OR(GY$4="",$B7=""),0,SUMIF('DADOS BRUTOS'!$A$3:$A$500,$B7,'DADOS BRUTOS'!DY$3:DY$500)+IF($C7="",0,SUMIF('DADOS BRUTOS'!$A$3:$A$500,$C7,'DADOS BRUTOS'!DY$3:DY$500)))</f>
        <v>0</v>
      </c>
      <c r="GZ7" s="134" t="n">
        <f aca="false">IF(OR(GZ$4="",$B7=""),0,SUMIF('DADOS BRUTOS'!$A$3:$A$500,$B7,'DADOS BRUTOS'!DZ$3:DZ$500)+IF($C7="",0,SUMIF('DADOS BRUTOS'!$A$3:$A$500,$C7,'DADOS BRUTOS'!DZ$3:DZ$500)))</f>
        <v>0</v>
      </c>
      <c r="HA7" s="134" t="n">
        <f aca="false">IF(OR(HA$4="",$B7=""),0,SUMIF('DADOS BRUTOS'!$A$3:$A$500,$B7,'DADOS BRUTOS'!EA$3:EA$500)+IF($C7="",0,SUMIF('DADOS BRUTOS'!$A$3:$A$500,$C7,'DADOS BRUTOS'!EA$3:EA$500)))</f>
        <v>0</v>
      </c>
      <c r="HB7" s="134" t="n">
        <f aca="false">IF(OR(HB$4="",$B7=""),0,SUMIF('DADOS BRUTOS'!$A$3:$A$500,$B7,'DADOS BRUTOS'!EB$3:EB$500)+IF($C7="",0,SUMIF('DADOS BRUTOS'!$A$3:$A$500,$C7,'DADOS BRUTOS'!EB$3:EB$500)))</f>
        <v>0</v>
      </c>
      <c r="HC7" s="134" t="n">
        <f aca="false">IF(OR(HC$4="",$B7=""),0,SUMIF('DADOS BRUTOS'!$A$3:$A$500,$B7,'DADOS BRUTOS'!EC$3:EC$500)+IF($C7="",0,SUMIF('DADOS BRUTOS'!$A$3:$A$500,$C7,'DADOS BRUTOS'!EC$3:EC$500)))</f>
        <v>0</v>
      </c>
      <c r="HD7" s="134" t="n">
        <f aca="false">IF(OR(HD$4="",$B7=""),0,SUMIF('DADOS BRUTOS'!$A$3:$A$500,$B7,'DADOS BRUTOS'!ED$3:ED$500)+IF($C7="",0,SUMIF('DADOS BRUTOS'!$A$3:$A$500,$C7,'DADOS BRUTOS'!ED$3:ED$500)))</f>
        <v>0</v>
      </c>
      <c r="HE7" s="134" t="n">
        <f aca="false">IF(OR(HE$4="",$B7=""),0,SUMIF('DADOS BRUTOS'!$A$3:$A$500,$B7,'DADOS BRUTOS'!EE$3:EE$500)+IF($C7="",0,SUMIF('DADOS BRUTOS'!$A$3:$A$500,$C7,'DADOS BRUTOS'!EE$3:EE$500)))</f>
        <v>0</v>
      </c>
      <c r="HF7" s="134" t="n">
        <f aca="false">IF(OR(HF$4="",$B7=""),0,SUMIF('DADOS BRUTOS'!$A$3:$A$500,$B7,'DADOS BRUTOS'!EF$3:EF$500)+IF($C7="",0,SUMIF('DADOS BRUTOS'!$A$3:$A$500,$C7,'DADOS BRUTOS'!EF$3:EF$500)))</f>
        <v>0</v>
      </c>
      <c r="HG7" s="134" t="n">
        <f aca="false">IF(OR(HG$4="",$B7=""),0,SUMIF('DADOS BRUTOS'!$A$3:$A$500,$B7,'DADOS BRUTOS'!EG$3:EG$500)+IF($C7="",0,SUMIF('DADOS BRUTOS'!$A$3:$A$500,$C7,'DADOS BRUTOS'!EG$3:EG$500)))</f>
        <v>0</v>
      </c>
      <c r="HH7" s="134" t="n">
        <f aca="false">IF(OR(HH$4="",$B7=""),0,SUMIF('DADOS BRUTOS'!$A$3:$A$500,$B7,'DADOS BRUTOS'!EH$3:EH$500)+IF($C7="",0,SUMIF('DADOS BRUTOS'!$A$3:$A$500,$C7,'DADOS BRUTOS'!EH$3:EH$500)))</f>
        <v>0</v>
      </c>
      <c r="HI7" s="134" t="n">
        <f aca="false">IF(OR(HI$4="",$B7=""),0,SUMIF('DADOS BRUTOS'!$A$3:$A$500,$B7,'DADOS BRUTOS'!EI$3:EI$500)+IF($C7="",0,SUMIF('DADOS BRUTOS'!$A$3:$A$500,$C7,'DADOS BRUTOS'!EI$3:EI$500)))</f>
        <v>0</v>
      </c>
      <c r="HJ7" s="134" t="n">
        <f aca="false">IF(OR(HJ$4="",$B7=""),0,SUMIF('DADOS BRUTOS'!$A$3:$A$500,$B7,'DADOS BRUTOS'!EJ$3:EJ$500)+IF($C7="",0,SUMIF('DADOS BRUTOS'!$A$3:$A$500,$C7,'DADOS BRUTOS'!EJ$3:EJ$500)))</f>
        <v>0</v>
      </c>
      <c r="HK7" s="134" t="n">
        <f aca="false">IF(OR(HK$4="",$B7=""),0,SUMIF('DADOS BRUTOS'!$A$3:$A$500,$B7,'DADOS BRUTOS'!EK$3:EK$500)+IF($C7="",0,SUMIF('DADOS BRUTOS'!$A$3:$A$500,$C7,'DADOS BRUTOS'!EK$3:EK$500)))</f>
        <v>0</v>
      </c>
      <c r="HL7" s="134" t="n">
        <f aca="false">IF(OR(HL$4="",$B7=""),0,SUMIF('DADOS BRUTOS'!$A$3:$A$500,$B7,'DADOS BRUTOS'!EL$3:EL$500)+IF($C7="",0,SUMIF('DADOS BRUTOS'!$A$3:$A$500,$C7,'DADOS BRUTOS'!EL$3:EL$500)))</f>
        <v>0</v>
      </c>
      <c r="HM7" s="134" t="n">
        <f aca="false">IF(OR(HM$4="",$B7=""),0,SUMIF('DADOS BRUTOS'!$A$3:$A$500,$B7,'DADOS BRUTOS'!EM$3:EM$500)+IF($C7="",0,SUMIF('DADOS BRUTOS'!$A$3:$A$500,$C7,'DADOS BRUTOS'!EM$3:EM$500)))</f>
        <v>0</v>
      </c>
      <c r="HN7" s="134" t="n">
        <f aca="false">IF(OR(HN$4="",$B7=""),0,SUMIF('DADOS BRUTOS'!$A$3:$A$500,$B7,'DADOS BRUTOS'!EN$3:EN$500)+IF($C7="",0,SUMIF('DADOS BRUTOS'!$A$3:$A$500,$C7,'DADOS BRUTOS'!EN$3:EN$500)))</f>
        <v>0</v>
      </c>
      <c r="HO7" s="134" t="n">
        <f aca="false">IF(OR(HO$4="",$B7=""),0,SUMIF('DADOS BRUTOS'!$A$3:$A$500,$B7,'DADOS BRUTOS'!EO$3:EO$500)+IF($C7="",0,SUMIF('DADOS BRUTOS'!$A$3:$A$500,$C7,'DADOS BRUTOS'!EO$3:EO$500)))</f>
        <v>0</v>
      </c>
      <c r="HP7" s="134" t="n">
        <f aca="false">IF(OR(HP$4="",$B7=""),0,SUMIF('DADOS BRUTOS'!$A$3:$A$500,$B7,'DADOS BRUTOS'!EP$3:EP$500)+IF($C7="",0,SUMIF('DADOS BRUTOS'!$A$3:$A$500,$C7,'DADOS BRUTOS'!EP$3:EP$500)))</f>
        <v>0</v>
      </c>
      <c r="HQ7" s="134" t="n">
        <f aca="false">IF(OR(HQ$4="",$B7=""),0,SUMIF('DADOS BRUTOS'!$A$3:$A$500,$B7,'DADOS BRUTOS'!EQ$3:EQ$500)+IF($C7="",0,SUMIF('DADOS BRUTOS'!$A$3:$A$500,$C7,'DADOS BRUTOS'!EQ$3:EQ$500)))</f>
        <v>0</v>
      </c>
      <c r="HR7" s="134" t="n">
        <f aca="false">IF(OR(HR$4="",$B7=""),0,SUMIF('DADOS BRUTOS'!$A$3:$A$500,$B7,'DADOS BRUTOS'!ER$3:ER$500)+IF($C7="",0,SUMIF('DADOS BRUTOS'!$A$3:$A$500,$C7,'DADOS BRUTOS'!ER$3:ER$500)))</f>
        <v>0</v>
      </c>
      <c r="HS7" s="134" t="n">
        <f aca="false">IF(OR(HS$4="",$B7=""),0,SUMIF('DADOS BRUTOS'!$A$3:$A$500,$B7,'DADOS BRUTOS'!ES$3:ES$500)+IF($C7="",0,SUMIF('DADOS BRUTOS'!$A$3:$A$500,$C7,'DADOS BRUTOS'!ES$3:ES$500)))</f>
        <v>0</v>
      </c>
      <c r="HT7" s="134" t="n">
        <f aca="false">IF(OR(HT$4="",$B7=""),0,SUMIF('DADOS BRUTOS'!$A$3:$A$500,$B7,'DADOS BRUTOS'!ET$3:ET$500)+IF($C7="",0,SUMIF('DADOS BRUTOS'!$A$3:$A$500,$C7,'DADOS BRUTOS'!ET$3:ET$500)))</f>
        <v>0</v>
      </c>
      <c r="HU7" s="134" t="n">
        <f aca="false">IF(OR(HU$4="",$B7=""),0,SUMIF('DADOS BRUTOS'!$A$3:$A$500,$B7,'DADOS BRUTOS'!EU$3:EU$500)+IF($C7="",0,SUMIF('DADOS BRUTOS'!$A$3:$A$500,$C7,'DADOS BRUTOS'!EU$3:EU$500)))</f>
        <v>0</v>
      </c>
      <c r="HV7" s="134" t="n">
        <f aca="false">IF(OR(HV$4="",$B7=""),0,SUMIF('DADOS BRUTOS'!$A$3:$A$500,$B7,'DADOS BRUTOS'!EV$3:EV$500)+IF($C7="",0,SUMIF('DADOS BRUTOS'!$A$3:$A$500,$C7,'DADOS BRUTOS'!EV$3:EV$500)))</f>
        <v>0</v>
      </c>
      <c r="HW7" s="134" t="n">
        <f aca="false">IF(OR(HW$4="",$B7=""),0,SUMIF('DADOS BRUTOS'!$A$3:$A$500,$B7,'DADOS BRUTOS'!EW$3:EW$500)+IF($C7="",0,SUMIF('DADOS BRUTOS'!$A$3:$A$500,$C7,'DADOS BRUTOS'!EW$3:EW$500)))</f>
        <v>0</v>
      </c>
      <c r="HX7" s="134" t="n">
        <f aca="false">IF(OR(HX$4="",$B7=""),0,SUMIF('DADOS BRUTOS'!$A$3:$A$500,$B7,'DADOS BRUTOS'!EX$3:EX$500)+IF($C7="",0,SUMIF('DADOS BRUTOS'!$A$3:$A$500,$C7,'DADOS BRUTOS'!EX$3:EX$500)))</f>
        <v>0</v>
      </c>
      <c r="HY7" s="134" t="n">
        <f aca="false">IF(OR(HY$4="",$B7=""),0,SUMIF('DADOS BRUTOS'!$A$3:$A$500,$B7,'DADOS BRUTOS'!EY$3:EY$500)+IF($C7="",0,SUMIF('DADOS BRUTOS'!$A$3:$A$500,$C7,'DADOS BRUTOS'!EY$3:EY$500)))</f>
        <v>0</v>
      </c>
      <c r="HZ7" s="134" t="n">
        <f aca="false">IF(OR(HZ$4="",$B7=""),0,SUMIF('DADOS BRUTOS'!$A$3:$A$500,$B7,'DADOS BRUTOS'!EZ$3:EZ$500)+IF($C7="",0,SUMIF('DADOS BRUTOS'!$A$3:$A$500,$C7,'DADOS BRUTOS'!EZ$3:EZ$500)))</f>
        <v>0</v>
      </c>
      <c r="IA7" s="134" t="n">
        <f aca="false">IF(OR(IA$4="",$B7=""),0,SUMIF('DADOS BRUTOS'!$A$3:$A$500,$B7,'DADOS BRUTOS'!FA$3:FA$500)+IF($C7="",0,SUMIF('DADOS BRUTOS'!$A$3:$A$500,$C7,'DADOS BRUTOS'!FA$3:FA$500)))</f>
        <v>0</v>
      </c>
      <c r="IB7" s="134" t="n">
        <f aca="false">IF(OR(IB$4="",$B7=""),0,SUMIF('DADOS BRUTOS'!$A$3:$A$500,$B7,'DADOS BRUTOS'!FB$3:FB$500)+IF($C7="",0,SUMIF('DADOS BRUTOS'!$A$3:$A$500,$C7,'DADOS BRUTOS'!FB$3:FB$500)))</f>
        <v>0</v>
      </c>
      <c r="IC7" s="134" t="n">
        <f aca="false">IF(OR(IC$4="",$B7=""),0,SUMIF('DADOS BRUTOS'!$A$3:$A$500,$B7,'DADOS BRUTOS'!FC$3:FC$500)+IF($C7="",0,SUMIF('DADOS BRUTOS'!$A$3:$A$500,$C7,'DADOS BRUTOS'!FC$3:FC$500)))</f>
        <v>0</v>
      </c>
      <c r="ID7" s="134" t="n">
        <f aca="false">IF(OR(ID$4="",$B7=""),0,SUMIF('DADOS BRUTOS'!$A$3:$A$500,$B7,'DADOS BRUTOS'!FD$3:FD$500)+IF($C7="",0,SUMIF('DADOS BRUTOS'!$A$3:$A$500,$C7,'DADOS BRUTOS'!FD$3:FD$500)))</f>
        <v>0</v>
      </c>
      <c r="IE7" s="134" t="n">
        <f aca="false">IF(OR(IE$4="",$B7=""),0,SUMIF('DADOS BRUTOS'!$A$3:$A$500,$B7,'DADOS BRUTOS'!FE$3:FE$500)+IF($C7="",0,SUMIF('DADOS BRUTOS'!$A$3:$A$500,$C7,'DADOS BRUTOS'!FE$3:FE$500)))</f>
        <v>0</v>
      </c>
      <c r="IF7" s="134" t="n">
        <f aca="false">IF(OR(IF$4="",$B7=""),0,SUMIF('DADOS BRUTOS'!$A$3:$A$500,$B7,'DADOS BRUTOS'!FF$3:FF$500)+IF($C7="",0,SUMIF('DADOS BRUTOS'!$A$3:$A$500,$C7,'DADOS BRUTOS'!FF$3:FF$500)))</f>
        <v>0</v>
      </c>
      <c r="IG7" s="134" t="n">
        <f aca="false">IF(OR(IG$4="",$B7=""),0,SUMIF('DADOS BRUTOS'!$A$3:$A$500,$B7,'DADOS BRUTOS'!FG$3:FG$500)+IF($C7="",0,SUMIF('DADOS BRUTOS'!$A$3:$A$500,$C7,'DADOS BRUTOS'!FG$3:FG$500)))</f>
        <v>0</v>
      </c>
      <c r="IH7" s="134" t="n">
        <f aca="false">IF(OR(IH$4="",$B7=""),0,SUMIF('DADOS BRUTOS'!$A$3:$A$500,$B7,'DADOS BRUTOS'!FH$3:FH$500)+IF($C7="",0,SUMIF('DADOS BRUTOS'!$A$3:$A$500,$C7,'DADOS BRUTOS'!FH$3:FH$500)))</f>
        <v>0</v>
      </c>
      <c r="II7" s="134" t="n">
        <f aca="false">IF(OR(II$4="",$B7=""),0,SUMIF('DADOS BRUTOS'!$A$3:$A$500,$B7,'DADOS BRUTOS'!FI$3:FI$500)+IF($C7="",0,SUMIF('DADOS BRUTOS'!$A$3:$A$500,$C7,'DADOS BRUTOS'!FI$3:FI$500)))</f>
        <v>0</v>
      </c>
      <c r="IJ7" s="134" t="n">
        <f aca="false">IF(OR(IJ$4="",$B7=""),0,SUMIF('DADOS BRUTOS'!$A$3:$A$500,$B7,'DADOS BRUTOS'!FJ$3:FJ$500)+IF($C7="",0,SUMIF('DADOS BRUTOS'!$A$3:$A$500,$C7,'DADOS BRUTOS'!FJ$3:FJ$500)))</f>
        <v>0</v>
      </c>
      <c r="IK7" s="134" t="n">
        <f aca="false">IF(OR(IK$4="",$B7=""),0,SUMIF('DADOS BRUTOS'!$A$3:$A$500,$B7,'DADOS BRUTOS'!FK$3:FK$500)+IF($C7="",0,SUMIF('DADOS BRUTOS'!$A$3:$A$500,$C7,'DADOS BRUTOS'!FK$3:FK$500)))</f>
        <v>0</v>
      </c>
      <c r="IL7" s="134" t="n">
        <f aca="false">IF(OR(IL$4="",$B7=""),0,SUMIF('DADOS BRUTOS'!$A$3:$A$500,$B7,'DADOS BRUTOS'!FL$3:FL$500)+IF($C7="",0,SUMIF('DADOS BRUTOS'!$A$3:$A$500,$C7,'DADOS BRUTOS'!FL$3:FL$500)))</f>
        <v>0</v>
      </c>
      <c r="IM7" s="134" t="n">
        <f aca="false">IF(OR(IM$4="",$B7=""),0,SUMIF('DADOS BRUTOS'!$A$3:$A$500,$B7,'DADOS BRUTOS'!FM$3:FM$500)+IF($C7="",0,SUMIF('DADOS BRUTOS'!$A$3:$A$500,$C7,'DADOS BRUTOS'!FM$3:FM$500)))</f>
        <v>0</v>
      </c>
      <c r="IN7" s="134" t="n">
        <f aca="false">IF(OR(IN$4="",$B7=""),0,SUMIF('DADOS BRUTOS'!$A$3:$A$500,$B7,'DADOS BRUTOS'!FN$3:FN$500)+IF($C7="",0,SUMIF('DADOS BRUTOS'!$A$3:$A$500,$C7,'DADOS BRUTOS'!FN$3:FN$500)))</f>
        <v>0</v>
      </c>
      <c r="IO7" s="134" t="n">
        <f aca="false">IF(OR(IO$4="",$B7=""),0,SUMIF('DADOS BRUTOS'!$A$3:$A$500,$B7,'DADOS BRUTOS'!FO$3:FO$500)+IF($C7="",0,SUMIF('DADOS BRUTOS'!$A$3:$A$500,$C7,'DADOS BRUTOS'!FO$3:FO$500)))</f>
        <v>0</v>
      </c>
      <c r="IP7" s="134" t="n">
        <f aca="false">IF(OR(IP$4="",$B7=""),0,SUMIF('DADOS BRUTOS'!$A$3:$A$500,$B7,'DADOS BRUTOS'!FP$3:FP$500)+IF($C7="",0,SUMIF('DADOS BRUTOS'!$A$3:$A$500,$C7,'DADOS BRUTOS'!FP$3:FP$500)))</f>
        <v>0</v>
      </c>
      <c r="IQ7" s="134" t="n">
        <f aca="false">IF(OR(IQ$4="",$B7=""),0,SUMIF('DADOS BRUTOS'!$A$3:$A$500,$B7,'DADOS BRUTOS'!FQ$3:FQ$500)+IF($C7="",0,SUMIF('DADOS BRUTOS'!$A$3:$A$500,$C7,'DADOS BRUTOS'!FQ$3:FQ$500)))</f>
        <v>0</v>
      </c>
      <c r="IR7" s="134" t="n">
        <f aca="false">IF(OR(IR$4="",$B7=""),0,SUMIF('DADOS BRUTOS'!$A$3:$A$500,$B7,'DADOS BRUTOS'!FR$3:FR$500)+IF($C7="",0,SUMIF('DADOS BRUTOS'!$A$3:$A$500,$C7,'DADOS BRUTOS'!FR$3:FR$500)))</f>
        <v>0</v>
      </c>
      <c r="IS7" s="134" t="n">
        <f aca="false">IF(OR(IS$4="",$B7=""),0,SUMIF('DADOS BRUTOS'!$A$3:$A$500,$B7,'DADOS BRUTOS'!FS$3:FS$500)+IF($C7="",0,SUMIF('DADOS BRUTOS'!$A$3:$A$500,$C7,'DADOS BRUTOS'!FS$3:FS$500)))</f>
        <v>0</v>
      </c>
      <c r="IT7" s="134" t="n">
        <f aca="false">IF(OR(IT$4="",$B7=""),0,SUMIF('DADOS BRUTOS'!$A$3:$A$500,$B7,'DADOS BRUTOS'!FT$3:FT$500)+IF($C7="",0,SUMIF('DADOS BRUTOS'!$A$3:$A$500,$C7,'DADOS BRUTOS'!FT$3:FT$500)))</f>
        <v>0</v>
      </c>
      <c r="IU7" s="134" t="n">
        <f aca="false">IF(OR(IU$4="",$B7=""),0,SUMIF('DADOS BRUTOS'!$A$3:$A$500,$B7,'DADOS BRUTOS'!FU$3:FU$500)+IF($C7="",0,SUMIF('DADOS BRUTOS'!$A$3:$A$500,$C7,'DADOS BRUTOS'!FU$3:FU$500)))</f>
        <v>0</v>
      </c>
      <c r="IV7" s="134" t="n">
        <f aca="false">IF(OR(IV$4="",$B7=""),0,SUMIF('DADOS BRUTOS'!$A$3:$A$500,$B7,'DADOS BRUTOS'!FV$3:FV$500)+IF($C7="",0,SUMIF('DADOS BRUTOS'!$A$3:$A$500,$C7,'DADOS BRUTOS'!FV$3:FV$500)))</f>
        <v>0</v>
      </c>
      <c r="IW7" s="134" t="n">
        <f aca="false">IF(OR(IW$4="",$B7=""),0,SUMIF('DADOS BRUTOS'!$A$3:$A$500,$B7,'DADOS BRUTOS'!FW$3:FW$500)+IF($C7="",0,SUMIF('DADOS BRUTOS'!$A$3:$A$500,$C7,'DADOS BRUTOS'!FW$3:FW$500)))</f>
        <v>0</v>
      </c>
      <c r="IX7" s="134" t="n">
        <f aca="false">IF(OR(IX$4="",$B7=""),0,SUMIF('DADOS BRUTOS'!$A$3:$A$500,$B7,'DADOS BRUTOS'!FX$3:FX$500)+IF($C7="",0,SUMIF('DADOS BRUTOS'!$A$3:$A$500,$C7,'DADOS BRUTOS'!FX$3:FX$500)))</f>
        <v>0</v>
      </c>
      <c r="IY7" s="134" t="n">
        <f aca="false">IF(OR(IY$4="",$B7=""),0,SUMIF('DADOS BRUTOS'!$A$3:$A$500,$B7,'DADOS BRUTOS'!FY$3:FY$500)+IF($C7="",0,SUMIF('DADOS BRUTOS'!$A$3:$A$500,$C7,'DADOS BRUTOS'!FY$3:FY$500)))</f>
        <v>0</v>
      </c>
      <c r="IZ7" s="134" t="n">
        <f aca="false">IF(OR(IZ$4="",$B7=""),0,SUMIF('DADOS BRUTOS'!$A$3:$A$500,$B7,'DADOS BRUTOS'!FZ$3:FZ$500)+IF($C7="",0,SUMIF('DADOS BRUTOS'!$A$3:$A$500,$C7,'DADOS BRUTOS'!FZ$3:FZ$500)))</f>
        <v>0</v>
      </c>
      <c r="JA7" s="134" t="n">
        <f aca="false">IF(OR(JA$4="",$B7=""),0,SUMIF('DADOS BRUTOS'!$A$3:$A$500,$B7,'DADOS BRUTOS'!GA$3:GA$500)+IF($C7="",0,SUMIF('DADOS BRUTOS'!$A$3:$A$500,$C7,'DADOS BRUTOS'!GA$3:GA$500)))</f>
        <v>0</v>
      </c>
      <c r="JB7" s="134" t="n">
        <f aca="false">IF(OR(JB$4="",$B7=""),0,SUMIF('DADOS BRUTOS'!$A$3:$A$500,$B7,'DADOS BRUTOS'!GB$3:GB$500)+IF($C7="",0,SUMIF('DADOS BRUTOS'!$A$3:$A$500,$C7,'DADOS BRUTOS'!GB$3:GB$500)))</f>
        <v>0</v>
      </c>
      <c r="JC7" s="134" t="n">
        <f aca="false">IF(OR(JC$4="",$B7=""),0,SUMIF('DADOS BRUTOS'!$A$3:$A$500,$B7,'DADOS BRUTOS'!GC$3:GC$500)+IF($C7="",0,SUMIF('DADOS BRUTOS'!$A$3:$A$500,$C7,'DADOS BRUTOS'!GC$3:GC$500)))</f>
        <v>0</v>
      </c>
      <c r="JD7" s="134" t="n">
        <f aca="false">IF(OR(JD$4="",$B7=""),0,SUMIF('DADOS BRUTOS'!$A$3:$A$500,$B7,'DADOS BRUTOS'!GD$3:GD$500)+IF($C7="",0,SUMIF('DADOS BRUTOS'!$A$3:$A$500,$C7,'DADOS BRUTOS'!GD$3:GD$500)))</f>
        <v>0</v>
      </c>
      <c r="JE7" s="134" t="n">
        <f aca="false">IF(OR(JE$4="",$B7=""),0,SUMIF('DADOS BRUTOS'!$A$3:$A$500,$B7,'DADOS BRUTOS'!GE$3:GE$500)+IF($C7="",0,SUMIF('DADOS BRUTOS'!$A$3:$A$500,$C7,'DADOS BRUTOS'!GE$3:GE$500)))</f>
        <v>0</v>
      </c>
      <c r="JF7" s="134" t="n">
        <f aca="false">IF(OR(JF$4="",$B7=""),0,SUMIF('DADOS BRUTOS'!$A$3:$A$500,$B7,'DADOS BRUTOS'!GF$3:GF$500)+IF($C7="",0,SUMIF('DADOS BRUTOS'!$A$3:$A$500,$C7,'DADOS BRUTOS'!GF$3:GF$500)))</f>
        <v>0</v>
      </c>
      <c r="JG7" s="134" t="n">
        <f aca="false">IF(OR(JG$4="",$B7=""),0,SUMIF('DADOS BRUTOS'!$A$3:$A$500,$B7,'DADOS BRUTOS'!GG$3:GG$500)+IF($C7="",0,SUMIF('DADOS BRUTOS'!$A$3:$A$500,$C7,'DADOS BRUTOS'!GG$3:GG$500)))</f>
        <v>0</v>
      </c>
      <c r="JH7" s="134" t="n">
        <f aca="false">IF(OR(JH$4="",$B7=""),0,SUMIF('DADOS BRUTOS'!$A$3:$A$500,$B7,'DADOS BRUTOS'!GH$3:GH$500)+IF($C7="",0,SUMIF('DADOS BRUTOS'!$A$3:$A$500,$C7,'DADOS BRUTOS'!GH$3:GH$500)))</f>
        <v>0</v>
      </c>
      <c r="JI7" s="134" t="n">
        <f aca="false">IF(OR(JI$4="",$B7=""),0,SUMIF('DADOS BRUTOS'!$A$3:$A$500,$B7,'DADOS BRUTOS'!GI$3:GI$500)+IF($C7="",0,SUMIF('DADOS BRUTOS'!$A$3:$A$500,$C7,'DADOS BRUTOS'!GI$3:GI$500)))</f>
        <v>0</v>
      </c>
      <c r="JJ7" s="134" t="n">
        <f aca="false">IF(OR(JJ$4="",$B7=""),0,SUMIF('DADOS BRUTOS'!$A$3:$A$500,$B7,'DADOS BRUTOS'!GJ$3:GJ$500)+IF($C7="",0,SUMIF('DADOS BRUTOS'!$A$3:$A$500,$C7,'DADOS BRUTOS'!GJ$3:GJ$500)))</f>
        <v>0</v>
      </c>
      <c r="JK7" s="134" t="n">
        <f aca="false">IF(OR(JK$4="",$B7=""),0,SUMIF('DADOS BRUTOS'!$A$3:$A$500,$B7,'DADOS BRUTOS'!GK$3:GK$500)+IF($C7="",0,SUMIF('DADOS BRUTOS'!$A$3:$A$500,$C7,'DADOS BRUTOS'!GK$3:GK$500)))</f>
        <v>0</v>
      </c>
      <c r="JL7" s="134" t="n">
        <f aca="false">IF(OR(JL$4="",$B7=""),0,SUMIF('DADOS BRUTOS'!$A$3:$A$500,$B7,'DADOS BRUTOS'!GL$3:GL$500)+IF($C7="",0,SUMIF('DADOS BRUTOS'!$A$3:$A$500,$C7,'DADOS BRUTOS'!GL$3:GL$500)))</f>
        <v>0</v>
      </c>
      <c r="JM7" s="134" t="n">
        <f aca="false">IF(OR(JM$4="",$B7=""),0,SUMIF('DADOS BRUTOS'!$A$3:$A$500,$B7,'DADOS BRUTOS'!GM$3:GM$500)+IF($C7="",0,SUMIF('DADOS BRUTOS'!$A$3:$A$500,$C7,'DADOS BRUTOS'!GM$3:GM$500)))</f>
        <v>0</v>
      </c>
      <c r="JN7" s="134" t="n">
        <f aca="false">IF(OR(JN$4="",$B7=""),0,SUMIF('DADOS BRUTOS'!$A$3:$A$500,$B7,'DADOS BRUTOS'!GN$3:GN$500)+IF($C7="",0,SUMIF('DADOS BRUTOS'!$A$3:$A$500,$C7,'DADOS BRUTOS'!GN$3:GN$500)))</f>
        <v>0</v>
      </c>
      <c r="JO7" s="134" t="n">
        <f aca="false">IF(OR(JO$4="",$B7=""),0,SUMIF('DADOS BRUTOS'!$A$3:$A$500,$B7,'DADOS BRUTOS'!GO$3:GO$500)+IF($C7="",0,SUMIF('DADOS BRUTOS'!$A$3:$A$500,$C7,'DADOS BRUTOS'!GO$3:GO$500)))</f>
        <v>0</v>
      </c>
      <c r="JP7" s="134" t="n">
        <f aca="false">IF(OR(JP$4="",$B7=""),0,SUMIF('DADOS BRUTOS'!$A$3:$A$500,$B7,'DADOS BRUTOS'!GP$3:GP$500)+IF($C7="",0,SUMIF('DADOS BRUTOS'!$A$3:$A$500,$C7,'DADOS BRUTOS'!GP$3:GP$500)))</f>
        <v>0</v>
      </c>
      <c r="JQ7" s="134" t="n">
        <f aca="false">IF(OR(JQ$4="",$B7=""),0,SUMIF('DADOS BRUTOS'!$A$3:$A$500,$B7,'DADOS BRUTOS'!GQ$3:GQ$500)+IF($C7="",0,SUMIF('DADOS BRUTOS'!$A$3:$A$500,$C7,'DADOS BRUTOS'!GQ$3:GQ$500)))</f>
        <v>0</v>
      </c>
      <c r="JR7" s="134" t="n">
        <f aca="false">IF(OR(JR$4="",$B7=""),0,SUMIF('DADOS BRUTOS'!$A$3:$A$500,$B7,'DADOS BRUTOS'!GR$3:GR$500)+IF($C7="",0,SUMIF('DADOS BRUTOS'!$A$3:$A$500,$C7,'DADOS BRUTOS'!GR$3:GR$500)))</f>
        <v>0</v>
      </c>
      <c r="JS7" s="134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284964.3</v>
      </c>
      <c r="E8" s="50" t="n">
        <f aca="false">SUMIF($CB$4:$JS$4,E$4,$CB8:$JS8)</f>
        <v>22808.53</v>
      </c>
      <c r="F8" s="50" t="n">
        <f aca="false">SUMIF($CB$4:$JS$4,F$4,$CB8:$JS8)</f>
        <v>16264.91</v>
      </c>
      <c r="G8" s="50" t="n">
        <f aca="false">SUMIF($CB$4:$JS$4,G$4,$CB8:$JS8)</f>
        <v>29988.52</v>
      </c>
      <c r="H8" s="50" t="n">
        <f aca="false">SUMIF($CB$4:$JS$4,H$4,$CB8:$JS8)</f>
        <v>21169.76</v>
      </c>
      <c r="I8" s="50" t="n">
        <f aca="false">SUMIF($CB$4:$JS$4,I$4,$CB8:$JS8)</f>
        <v>35479.88</v>
      </c>
      <c r="J8" s="50" t="n">
        <f aca="false">SUMIF($CB$4:$JS$4,J$4,$CB8:$JS8)</f>
        <v>28668.21</v>
      </c>
      <c r="K8" s="50" t="n">
        <f aca="false">SUMIF($CB$4:$JS$4,K$4,$CB8:$JS8)</f>
        <v>45962.62</v>
      </c>
      <c r="L8" s="50" t="n">
        <f aca="false">SUMIF($CB$4:$JS$4,L$4,$CB8:$JS8)</f>
        <v>3983.48</v>
      </c>
      <c r="M8" s="50" t="n">
        <f aca="false">SUMIF($CB$4:$JS$4,M$4,$CB8:$JS8)</f>
        <v>12389.37</v>
      </c>
      <c r="N8" s="50" t="n">
        <f aca="false">SUMIF($CB$4:$JS$4,N$4,$CB8:$JS8)</f>
        <v>10215.05</v>
      </c>
      <c r="O8" s="50" t="n">
        <f aca="false">SUMIF($CB$4:$JS$4,O$4,$CB8:$JS8)</f>
        <v>9256.01</v>
      </c>
      <c r="P8" s="50" t="n">
        <f aca="false">SUMIF($CB$4:$JS$4,P$4,$CB8:$JS8)</f>
        <v>15007.79</v>
      </c>
      <c r="Q8" s="50" t="n">
        <f aca="false">SUMIF($CB$4:$JS$4,Q$4,$CB8:$JS8)</f>
        <v>11063.12</v>
      </c>
      <c r="R8" s="50" t="n">
        <f aca="false">SUMIF($CB$4:$JS$4,R$4,$CB8:$JS8)</f>
        <v>19808.89</v>
      </c>
      <c r="S8" s="50" t="n">
        <f aca="false">SUMIF($CB$4:$JS$4,S$4,$CB8:$JS8)</f>
        <v>34405.58</v>
      </c>
      <c r="T8" s="50" t="n">
        <f aca="false">SUMIF($CB$4:$JS$4,T$4,$CB8:$JS8)</f>
        <v>22280.8</v>
      </c>
      <c r="U8" s="50" t="n">
        <f aca="false">SUMIF($CB$4:$JS$4,U$4,$CB8:$JS8)</f>
        <v>47758.83</v>
      </c>
      <c r="V8" s="50" t="n">
        <f aca="false">SUMIF($CB$4:$JS$4,V$4,$CB8:$JS8)</f>
        <v>67711.38</v>
      </c>
      <c r="W8" s="50" t="n">
        <f aca="false">SUMIF($CB$4:$JS$4,W$4,$CB8:$JS8)</f>
        <v>65319.13</v>
      </c>
      <c r="X8" s="50" t="n">
        <f aca="false">SUMIF($CB$4:$JS$4,X$4,$CB8:$JS8)</f>
        <v>41991.77</v>
      </c>
      <c r="Y8" s="50" t="n">
        <f aca="false">SUMIF($CB$4:$JS$4,Y$4,$CB8:$JS8)</f>
        <v>33615.78</v>
      </c>
      <c r="Z8" s="50" t="n">
        <f aca="false">SUMIF($CB$4:$JS$4,Z$4,$CB8:$JS8)</f>
        <v>11226.4</v>
      </c>
      <c r="AA8" s="50" t="n">
        <f aca="false">SUMIF($CB$4:$JS$4,AA$4,$CB8:$JS8)</f>
        <v>8019</v>
      </c>
      <c r="AB8" s="50" t="n">
        <f aca="false">SUMIF($CB$4:$JS$4,AB$4,$CB8:$JS8)</f>
        <v>7909</v>
      </c>
      <c r="AC8" s="50" t="n">
        <f aca="false">SUMIF($CB$4:$JS$4,AC$4,$CB8:$JS8)</f>
        <v>7909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915842.11</v>
      </c>
      <c r="BZ8" s="45" t="n">
        <f aca="false">SUMPRODUCT(($CB$4:$JS$4&lt;&gt;"")*($CB$4:$JS$4&lt;=$D$4),$CB8:$JS8,$CB$1:$JS$1)</f>
        <v>251.297821283226</v>
      </c>
      <c r="CB8" s="134" t="n">
        <f aca="false">IF(OR(CB$4="",$B8=""),0,SUMIF('DADOS BRUTOS'!$A$3:$A$500,$B8,'DADOS BRUTOS'!B$3:B$500)+IF($C8="",0,SUMIF('DADOS BRUTOS'!$A$3:$A$500,$C8,'DADOS BRUTOS'!B$3:B$500)))</f>
        <v>0</v>
      </c>
      <c r="CC8" s="134" t="n">
        <f aca="false">IF(OR(CC$4="",$B8=""),0,SUMIF('DADOS BRUTOS'!$A$3:$A$500,$B8,'DADOS BRUTOS'!C$3:C$500)+IF($C8="",0,SUMIF('DADOS BRUTOS'!$A$3:$A$500,$C8,'DADOS BRUTOS'!C$3:C$500)))</f>
        <v>0</v>
      </c>
      <c r="CD8" s="134" t="n">
        <f aca="false">IF(OR(CD$4="",$B8=""),0,SUMIF('DADOS BRUTOS'!$A$3:$A$500,$B8,'DADOS BRUTOS'!D$3:D$500)+IF($C8="",0,SUMIF('DADOS BRUTOS'!$A$3:$A$500,$C8,'DADOS BRUTOS'!D$3:D$500)))</f>
        <v>0</v>
      </c>
      <c r="CE8" s="134" t="n">
        <f aca="false">IF(OR(CE$4="",$B8=""),0,SUMIF('DADOS BRUTOS'!$A$3:$A$500,$B8,'DADOS BRUTOS'!E$3:E$500)+IF($C8="",0,SUMIF('DADOS BRUTOS'!$A$3:$A$500,$C8,'DADOS BRUTOS'!E$3:E$500)))</f>
        <v>0</v>
      </c>
      <c r="CF8" s="134" t="n">
        <f aca="false">IF(OR(CF$4="",$B8=""),0,SUMIF('DADOS BRUTOS'!$A$3:$A$500,$B8,'DADOS BRUTOS'!F$3:F$500)+IF($C8="",0,SUMIF('DADOS BRUTOS'!$A$3:$A$500,$C8,'DADOS BRUTOS'!F$3:F$500)))</f>
        <v>0</v>
      </c>
      <c r="CG8" s="134" t="n">
        <f aca="false">IF(OR(CG$4="",$B8=""),0,SUMIF('DADOS BRUTOS'!$A$3:$A$500,$B8,'DADOS BRUTOS'!G$3:G$500)+IF($C8="",0,SUMIF('DADOS BRUTOS'!$A$3:$A$500,$C8,'DADOS BRUTOS'!G$3:G$500)))</f>
        <v>0</v>
      </c>
      <c r="CH8" s="134" t="n">
        <f aca="false">IF(OR(CH$4="",$B8=""),0,SUMIF('DADOS BRUTOS'!$A$3:$A$500,$B8,'DADOS BRUTOS'!H$3:H$500)+IF($C8="",0,SUMIF('DADOS BRUTOS'!$A$3:$A$500,$C8,'DADOS BRUTOS'!H$3:H$500)))</f>
        <v>0</v>
      </c>
      <c r="CI8" s="134" t="n">
        <f aca="false">IF(OR(CI$4="",$B8=""),0,SUMIF('DADOS BRUTOS'!$A$3:$A$500,$B8,'DADOS BRUTOS'!I$3:I$500)+IF($C8="",0,SUMIF('DADOS BRUTOS'!$A$3:$A$500,$C8,'DADOS BRUTOS'!I$3:I$500)))</f>
        <v>0</v>
      </c>
      <c r="CJ8" s="134" t="n">
        <f aca="false">IF(OR(CJ$4="",$B8=""),0,SUMIF('DADOS BRUTOS'!$A$3:$A$500,$B8,'DADOS BRUTOS'!J$3:J$500)+IF($C8="",0,SUMIF('DADOS BRUTOS'!$A$3:$A$500,$C8,'DADOS BRUTOS'!J$3:J$500)))</f>
        <v>0</v>
      </c>
      <c r="CK8" s="134" t="n">
        <f aca="false">IF(OR(CK$4="",$B8=""),0,SUMIF('DADOS BRUTOS'!$A$3:$A$500,$B8,'DADOS BRUTOS'!K$3:K$500)+IF($C8="",0,SUMIF('DADOS BRUTOS'!$A$3:$A$500,$C8,'DADOS BRUTOS'!K$3:K$500)))</f>
        <v>0</v>
      </c>
      <c r="CL8" s="134" t="n">
        <f aca="false">IF(OR(CL$4="",$B8=""),0,SUMIF('DADOS BRUTOS'!$A$3:$A$500,$B8,'DADOS BRUTOS'!L$3:L$500)+IF($C8="",0,SUMIF('DADOS BRUTOS'!$A$3:$A$500,$C8,'DADOS BRUTOS'!L$3:L$500)))</f>
        <v>0</v>
      </c>
      <c r="CM8" s="134" t="n">
        <f aca="false">IF(OR(CM$4="",$B8=""),0,SUMIF('DADOS BRUTOS'!$A$3:$A$500,$B8,'DADOS BRUTOS'!M$3:M$500)+IF($C8="",0,SUMIF('DADOS BRUTOS'!$A$3:$A$500,$C8,'DADOS BRUTOS'!M$3:M$500)))</f>
        <v>0</v>
      </c>
      <c r="CN8" s="134" t="n">
        <f aca="false">IF(OR(CN$4="",$B8=""),0,SUMIF('DADOS BRUTOS'!$A$3:$A$500,$B8,'DADOS BRUTOS'!N$3:N$500)+IF($C8="",0,SUMIF('DADOS BRUTOS'!$A$3:$A$500,$C8,'DADOS BRUTOS'!N$3:N$500)))</f>
        <v>0</v>
      </c>
      <c r="CO8" s="134" t="n">
        <f aca="false">IF(OR(CO$4="",$B8=""),0,SUMIF('DADOS BRUTOS'!$A$3:$A$500,$B8,'DADOS BRUTOS'!O$3:O$500)+IF($C8="",0,SUMIF('DADOS BRUTOS'!$A$3:$A$500,$C8,'DADOS BRUTOS'!O$3:O$500)))</f>
        <v>0</v>
      </c>
      <c r="CP8" s="134" t="n">
        <f aca="false">IF(OR(CP$4="",$B8=""),0,SUMIF('DADOS BRUTOS'!$A$3:$A$500,$B8,'DADOS BRUTOS'!P$3:P$500)+IF($C8="",0,SUMIF('DADOS BRUTOS'!$A$3:$A$500,$C8,'DADOS BRUTOS'!P$3:P$500)))</f>
        <v>0</v>
      </c>
      <c r="CQ8" s="134" t="n">
        <f aca="false">IF(OR(CQ$4="",$B8=""),0,SUMIF('DADOS BRUTOS'!$A$3:$A$500,$B8,'DADOS BRUTOS'!Q$3:Q$500)+IF($C8="",0,SUMIF('DADOS BRUTOS'!$A$3:$A$500,$C8,'DADOS BRUTOS'!Q$3:Q$500)))</f>
        <v>0</v>
      </c>
      <c r="CR8" s="134" t="n">
        <f aca="false">IF(OR(CR$4="",$B8=""),0,SUMIF('DADOS BRUTOS'!$A$3:$A$500,$B8,'DADOS BRUTOS'!R$3:R$500)+IF($C8="",0,SUMIF('DADOS BRUTOS'!$A$3:$A$500,$C8,'DADOS BRUTOS'!R$3:R$500)))</f>
        <v>0</v>
      </c>
      <c r="CS8" s="134" t="n">
        <f aca="false">IF(OR(CS$4="",$B8=""),0,SUMIF('DADOS BRUTOS'!$A$3:$A$500,$B8,'DADOS BRUTOS'!S$3:S$500)+IF($C8="",0,SUMIF('DADOS BRUTOS'!$A$3:$A$500,$C8,'DADOS BRUTOS'!S$3:S$500)))</f>
        <v>0</v>
      </c>
      <c r="CT8" s="134" t="n">
        <f aca="false">IF(OR(CT$4="",$B8=""),0,SUMIF('DADOS BRUTOS'!$A$3:$A$500,$B8,'DADOS BRUTOS'!T$3:T$500)+IF($C8="",0,SUMIF('DADOS BRUTOS'!$A$3:$A$500,$C8,'DADOS BRUTOS'!T$3:T$500)))</f>
        <v>0</v>
      </c>
      <c r="CU8" s="134" t="n">
        <f aca="false">IF(OR(CU$4="",$B8=""),0,SUMIF('DADOS BRUTOS'!$A$3:$A$500,$B8,'DADOS BRUTOS'!U$3:U$500)+IF($C8="",0,SUMIF('DADOS BRUTOS'!$A$3:$A$500,$C8,'DADOS BRUTOS'!U$3:U$500)))</f>
        <v>0</v>
      </c>
      <c r="CV8" s="134" t="n">
        <f aca="false">IF(OR(CV$4="",$B8=""),0,SUMIF('DADOS BRUTOS'!$A$3:$A$500,$B8,'DADOS BRUTOS'!V$3:V$500)+IF($C8="",0,SUMIF('DADOS BRUTOS'!$A$3:$A$500,$C8,'DADOS BRUTOS'!V$3:V$500)))</f>
        <v>0</v>
      </c>
      <c r="CW8" s="134" t="n">
        <f aca="false">IF(OR(CW$4="",$B8=""),0,SUMIF('DADOS BRUTOS'!$A$3:$A$500,$B8,'DADOS BRUTOS'!W$3:W$500)+IF($C8="",0,SUMIF('DADOS BRUTOS'!$A$3:$A$500,$C8,'DADOS BRUTOS'!W$3:W$500)))</f>
        <v>109930</v>
      </c>
      <c r="CX8" s="134" t="n">
        <f aca="false">IF(OR(CX$4="",$B8=""),0,SUMIF('DADOS BRUTOS'!$A$3:$A$500,$B8,'DADOS BRUTOS'!X$3:X$500)+IF($C8="",0,SUMIF('DADOS BRUTOS'!$A$3:$A$500,$C8,'DADOS BRUTOS'!X$3:X$500)))</f>
        <v>15506.51</v>
      </c>
      <c r="CY8" s="134" t="n">
        <f aca="false">IF(OR(CY$4="",$B8=""),0,SUMIF('DADOS BRUTOS'!$A$3:$A$500,$B8,'DADOS BRUTOS'!Y$3:Y$500)+IF($C8="",0,SUMIF('DADOS BRUTOS'!$A$3:$A$500,$C8,'DADOS BRUTOS'!Y$3:Y$500)))</f>
        <v>41815.79</v>
      </c>
      <c r="CZ8" s="134" t="n">
        <f aca="false">IF(OR(CZ$4="",$B8=""),0,SUMIF('DADOS BRUTOS'!$A$3:$A$500,$B8,'DADOS BRUTOS'!Z$3:Z$500)+IF($C8="",0,SUMIF('DADOS BRUTOS'!$A$3:$A$500,$C8,'DADOS BRUTOS'!Z$3:Z$500)))</f>
        <v>40513.35</v>
      </c>
      <c r="DA8" s="134" t="n">
        <f aca="false">IF(OR(DA$4="",$B8=""),0,SUMIF('DADOS BRUTOS'!$A$3:$A$500,$B8,'DADOS BRUTOS'!AA$3:AA$500)+IF($C8="",0,SUMIF('DADOS BRUTOS'!$A$3:$A$500,$C8,'DADOS BRUTOS'!AA$3:AA$500)))</f>
        <v>37030.38</v>
      </c>
      <c r="DB8" s="134" t="n">
        <f aca="false">IF(OR(DB$4="",$B8=""),0,SUMIF('DADOS BRUTOS'!$A$3:$A$500,$B8,'DADOS BRUTOS'!AB$3:AB$500)+IF($C8="",0,SUMIF('DADOS BRUTOS'!$A$3:$A$500,$C8,'DADOS BRUTOS'!AB$3:AB$500)))</f>
        <v>16996.69</v>
      </c>
      <c r="DC8" s="134" t="n">
        <f aca="false">IF(OR(DC$4="",$B8=""),0,SUMIF('DADOS BRUTOS'!$A$3:$A$500,$B8,'DADOS BRUTOS'!AC$3:AC$500)+IF($C8="",0,SUMIF('DADOS BRUTOS'!$A$3:$A$500,$C8,'DADOS BRUTOS'!AC$3:AC$500)))</f>
        <v>23171.58</v>
      </c>
      <c r="DD8" s="134" t="n">
        <f aca="false">IF(OR(DD$4="",$B8=""),0,SUMIF('DADOS BRUTOS'!$A$3:$A$500,$B8,'DADOS BRUTOS'!AD$3:AD$500)+IF($C8="",0,SUMIF('DADOS BRUTOS'!$A$3:$A$500,$C8,'DADOS BRUTOS'!AD$3:AD$500)))</f>
        <v>22808.53</v>
      </c>
      <c r="DE8" s="134" t="n">
        <f aca="false">IF(OR(DE$4="",$B8=""),0,SUMIF('DADOS BRUTOS'!$A$3:$A$500,$B8,'DADOS BRUTOS'!AE$3:AE$500)+IF($C8="",0,SUMIF('DADOS BRUTOS'!$A$3:$A$500,$C8,'DADOS BRUTOS'!AE$3:AE$500)))</f>
        <v>16264.91</v>
      </c>
      <c r="DF8" s="134" t="n">
        <f aca="false">IF(OR(DF$4="",$B8=""),0,SUMIF('DADOS BRUTOS'!$A$3:$A$500,$B8,'DADOS BRUTOS'!AF$3:AF$500)+IF($C8="",0,SUMIF('DADOS BRUTOS'!$A$3:$A$500,$C8,'DADOS BRUTOS'!AF$3:AF$500)))</f>
        <v>29988.52</v>
      </c>
      <c r="DG8" s="134" t="n">
        <f aca="false">IF(OR(DG$4="",$B8=""),0,SUMIF('DADOS BRUTOS'!$A$3:$A$500,$B8,'DADOS BRUTOS'!AG$3:AG$500)+IF($C8="",0,SUMIF('DADOS BRUTOS'!$A$3:$A$500,$C8,'DADOS BRUTOS'!AG$3:AG$500)))</f>
        <v>21169.76</v>
      </c>
      <c r="DH8" s="134" t="n">
        <f aca="false">IF(OR(DH$4="",$B8=""),0,SUMIF('DADOS BRUTOS'!$A$3:$A$500,$B8,'DADOS BRUTOS'!AH$3:AH$500)+IF($C8="",0,SUMIF('DADOS BRUTOS'!$A$3:$A$500,$C8,'DADOS BRUTOS'!AH$3:AH$500)))</f>
        <v>35479.88</v>
      </c>
      <c r="DI8" s="134" t="n">
        <f aca="false">IF(OR(DI$4="",$B8=""),0,SUMIF('DADOS BRUTOS'!$A$3:$A$500,$B8,'DADOS BRUTOS'!AI$3:AI$500)+IF($C8="",0,SUMIF('DADOS BRUTOS'!$A$3:$A$500,$C8,'DADOS BRUTOS'!AI$3:AI$500)))</f>
        <v>28668.21</v>
      </c>
      <c r="DJ8" s="134" t="n">
        <f aca="false">IF(OR(DJ$4="",$B8=""),0,SUMIF('DADOS BRUTOS'!$A$3:$A$500,$B8,'DADOS BRUTOS'!AJ$3:AJ$500)+IF($C8="",0,SUMIF('DADOS BRUTOS'!$A$3:$A$500,$C8,'DADOS BRUTOS'!AJ$3:AJ$500)))</f>
        <v>45962.62</v>
      </c>
      <c r="DK8" s="134" t="n">
        <f aca="false">IF(OR(DK$4="",$B8=""),0,SUMIF('DADOS BRUTOS'!$A$3:$A$500,$B8,'DADOS BRUTOS'!AK$3:AK$500)+IF($C8="",0,SUMIF('DADOS BRUTOS'!$A$3:$A$500,$C8,'DADOS BRUTOS'!AK$3:AK$500)))</f>
        <v>3983.48</v>
      </c>
      <c r="DL8" s="134" t="n">
        <f aca="false">IF(OR(DL$4="",$B8=""),0,SUMIF('DADOS BRUTOS'!$A$3:$A$500,$B8,'DADOS BRUTOS'!AL$3:AL$500)+IF($C8="",0,SUMIF('DADOS BRUTOS'!$A$3:$A$500,$C8,'DADOS BRUTOS'!AL$3:AL$500)))</f>
        <v>12389.37</v>
      </c>
      <c r="DM8" s="134" t="n">
        <f aca="false">IF(OR(DM$4="",$B8=""),0,SUMIF('DADOS BRUTOS'!$A$3:$A$500,$B8,'DADOS BRUTOS'!AM$3:AM$500)+IF($C8="",0,SUMIF('DADOS BRUTOS'!$A$3:$A$500,$C8,'DADOS BRUTOS'!AM$3:AM$500)))</f>
        <v>10215.05</v>
      </c>
      <c r="DN8" s="134" t="n">
        <f aca="false">IF(OR(DN$4="",$B8=""),0,SUMIF('DADOS BRUTOS'!$A$3:$A$500,$B8,'DADOS BRUTOS'!AN$3:AN$500)+IF($C8="",0,SUMIF('DADOS BRUTOS'!$A$3:$A$500,$C8,'DADOS BRUTOS'!AN$3:AN$500)))</f>
        <v>9256.01</v>
      </c>
      <c r="DO8" s="134" t="n">
        <f aca="false">IF(OR(DO$4="",$B8=""),0,SUMIF('DADOS BRUTOS'!$A$3:$A$500,$B8,'DADOS BRUTOS'!AO$3:AO$500)+IF($C8="",0,SUMIF('DADOS BRUTOS'!$A$3:$A$500,$C8,'DADOS BRUTOS'!AO$3:AO$500)))</f>
        <v>15007.79</v>
      </c>
      <c r="DP8" s="134" t="n">
        <f aca="false">IF(OR(DP$4="",$B8=""),0,SUMIF('DADOS BRUTOS'!$A$3:$A$500,$B8,'DADOS BRUTOS'!AP$3:AP$500)+IF($C8="",0,SUMIF('DADOS BRUTOS'!$A$3:$A$500,$C8,'DADOS BRUTOS'!AP$3:AP$500)))</f>
        <v>11063.12</v>
      </c>
      <c r="DQ8" s="134" t="n">
        <f aca="false">IF(OR(DQ$4="",$B8=""),0,SUMIF('DADOS BRUTOS'!$A$3:$A$500,$B8,'DADOS BRUTOS'!AQ$3:AQ$500)+IF($C8="",0,SUMIF('DADOS BRUTOS'!$A$3:$A$500,$C8,'DADOS BRUTOS'!AQ$3:AQ$500)))</f>
        <v>19808.89</v>
      </c>
      <c r="DR8" s="134" t="n">
        <f aca="false">IF(OR(DR$4="",$B8=""),0,SUMIF('DADOS BRUTOS'!$A$3:$A$500,$B8,'DADOS BRUTOS'!AR$3:AR$500)+IF($C8="",0,SUMIF('DADOS BRUTOS'!$A$3:$A$500,$C8,'DADOS BRUTOS'!AR$3:AR$500)))</f>
        <v>34405.58</v>
      </c>
      <c r="DS8" s="134" t="n">
        <f aca="false">IF(OR(DS$4="",$B8=""),0,SUMIF('DADOS BRUTOS'!$A$3:$A$500,$B8,'DADOS BRUTOS'!AS$3:AS$500)+IF($C8="",0,SUMIF('DADOS BRUTOS'!$A$3:$A$500,$C8,'DADOS BRUTOS'!AS$3:AS$500)))</f>
        <v>22280.8</v>
      </c>
      <c r="DT8" s="134" t="n">
        <f aca="false">IF(OR(DT$4="",$B8=""),0,SUMIF('DADOS BRUTOS'!$A$3:$A$500,$B8,'DADOS BRUTOS'!AT$3:AT$500)+IF($C8="",0,SUMIF('DADOS BRUTOS'!$A$3:$A$500,$C8,'DADOS BRUTOS'!AT$3:AT$500)))</f>
        <v>47758.83</v>
      </c>
      <c r="DU8" s="134" t="n">
        <f aca="false">IF(OR(DU$4="",$B8=""),0,SUMIF('DADOS BRUTOS'!$A$3:$A$500,$B8,'DADOS BRUTOS'!AU$3:AU$500)+IF($C8="",0,SUMIF('DADOS BRUTOS'!$A$3:$A$500,$C8,'DADOS BRUTOS'!AU$3:AU$500)))</f>
        <v>67711.38</v>
      </c>
      <c r="DV8" s="134" t="n">
        <f aca="false">IF(OR(DV$4="",$B8=""),0,SUMIF('DADOS BRUTOS'!$A$3:$A$500,$B8,'DADOS BRUTOS'!AV$3:AV$500)+IF($C8="",0,SUMIF('DADOS BRUTOS'!$A$3:$A$500,$C8,'DADOS BRUTOS'!AV$3:AV$500)))</f>
        <v>65319.13</v>
      </c>
      <c r="DW8" s="134" t="n">
        <f aca="false">IF(OR(DW$4="",$B8=""),0,SUMIF('DADOS BRUTOS'!$A$3:$A$500,$B8,'DADOS BRUTOS'!AW$3:AW$500)+IF($C8="",0,SUMIF('DADOS BRUTOS'!$A$3:$A$500,$C8,'DADOS BRUTOS'!AW$3:AW$500)))</f>
        <v>41991.77</v>
      </c>
      <c r="DX8" s="134" t="n">
        <f aca="false">IF(OR(DX$4="",$B8=""),0,SUMIF('DADOS BRUTOS'!$A$3:$A$500,$B8,'DADOS BRUTOS'!AX$3:AX$500)+IF($C8="",0,SUMIF('DADOS BRUTOS'!$A$3:$A$500,$C8,'DADOS BRUTOS'!AX$3:AX$500)))</f>
        <v>33615.78</v>
      </c>
      <c r="DY8" s="134" t="n">
        <f aca="false">IF(OR(DY$4="",$B8=""),0,SUMIF('DADOS BRUTOS'!$A$3:$A$500,$B8,'DADOS BRUTOS'!AY$3:AY$500)+IF($C8="",0,SUMIF('DADOS BRUTOS'!$A$3:$A$500,$C8,'DADOS BRUTOS'!AY$3:AY$500)))</f>
        <v>11226.4</v>
      </c>
      <c r="DZ8" s="134" t="n">
        <f aca="false">IF(OR(DZ$4="",$B8=""),0,SUMIF('DADOS BRUTOS'!$A$3:$A$500,$B8,'DADOS BRUTOS'!AZ$3:AZ$500)+IF($C8="",0,SUMIF('DADOS BRUTOS'!$A$3:$A$500,$C8,'DADOS BRUTOS'!AZ$3:AZ$500)))</f>
        <v>8019</v>
      </c>
      <c r="EA8" s="134" t="n">
        <f aca="false">IF(OR(EA$4="",$B8=""),0,SUMIF('DADOS BRUTOS'!$A$3:$A$500,$B8,'DADOS BRUTOS'!BA$3:BA$500)+IF($C8="",0,SUMIF('DADOS BRUTOS'!$A$3:$A$500,$C8,'DADOS BRUTOS'!BA$3:BA$500)))</f>
        <v>7909</v>
      </c>
      <c r="EB8" s="134" t="n">
        <f aca="false">IF(OR(EB$4="",$B8=""),0,SUMIF('DADOS BRUTOS'!$A$3:$A$500,$B8,'DADOS BRUTOS'!BB$3:BB$500)+IF($C8="",0,SUMIF('DADOS BRUTOS'!$A$3:$A$500,$C8,'DADOS BRUTOS'!BB$3:BB$500)))</f>
        <v>7909</v>
      </c>
      <c r="EC8" s="134" t="n">
        <f aca="false">IF(OR(EC$4="",$B8=""),0,SUMIF('DADOS BRUTOS'!$A$3:$A$500,$B8,'DADOS BRUTOS'!BC$3:BC$500)+IF($C8="",0,SUMIF('DADOS BRUTOS'!$A$3:$A$500,$C8,'DADOS BRUTOS'!BC$3:BC$500)))</f>
        <v>0</v>
      </c>
      <c r="ED8" s="134" t="n">
        <f aca="false">IF(OR(ED$4="",$B8=""),0,SUMIF('DADOS BRUTOS'!$A$3:$A$500,$B8,'DADOS BRUTOS'!BD$3:BD$500)+IF($C8="",0,SUMIF('DADOS BRUTOS'!$A$3:$A$500,$C8,'DADOS BRUTOS'!BD$3:BD$500)))</f>
        <v>665</v>
      </c>
      <c r="EE8" s="134" t="n">
        <f aca="false">IF(OR(EE$4="",$B8=""),0,SUMIF('DADOS BRUTOS'!$A$3:$A$500,$B8,'DADOS BRUTOS'!BE$3:BE$500)+IF($C8="",0,SUMIF('DADOS BRUTOS'!$A$3:$A$500,$C8,'DADOS BRUTOS'!BE$3:BE$500)))</f>
        <v>0</v>
      </c>
      <c r="EF8" s="134" t="n">
        <f aca="false">IF(OR(EF$4="",$B8=""),0,SUMIF('DADOS BRUTOS'!$A$3:$A$500,$B8,'DADOS BRUTOS'!BF$3:BF$500)+IF($C8="",0,SUMIF('DADOS BRUTOS'!$A$3:$A$500,$C8,'DADOS BRUTOS'!BF$3:BF$500)))</f>
        <v>0</v>
      </c>
      <c r="EG8" s="134" t="n">
        <f aca="false">IF(OR(EG$4="",$B8=""),0,SUMIF('DADOS BRUTOS'!$A$3:$A$500,$B8,'DADOS BRUTOS'!BG$3:BG$500)+IF($C8="",0,SUMIF('DADOS BRUTOS'!$A$3:$A$500,$C8,'DADOS BRUTOS'!BG$3:BG$500)))</f>
        <v>0</v>
      </c>
      <c r="EH8" s="134" t="n">
        <f aca="false">IF(OR(EH$4="",$B8=""),0,SUMIF('DADOS BRUTOS'!$A$3:$A$500,$B8,'DADOS BRUTOS'!BH$3:BH$500)+IF($C8="",0,SUMIF('DADOS BRUTOS'!$A$3:$A$500,$C8,'DADOS BRUTOS'!BH$3:BH$500)))</f>
        <v>0</v>
      </c>
      <c r="EI8" s="134" t="n">
        <f aca="false">IF(OR(EI$4="",$B8=""),0,SUMIF('DADOS BRUTOS'!$A$3:$A$500,$B8,'DADOS BRUTOS'!BI$3:BI$500)+IF($C8="",0,SUMIF('DADOS BRUTOS'!$A$3:$A$500,$C8,'DADOS BRUTOS'!BI$3:BI$500)))</f>
        <v>0</v>
      </c>
      <c r="EJ8" s="134" t="n">
        <f aca="false">IF(OR(EJ$4="",$B8=""),0,SUMIF('DADOS BRUTOS'!$A$3:$A$500,$B8,'DADOS BRUTOS'!BJ$3:BJ$500)+IF($C8="",0,SUMIF('DADOS BRUTOS'!$A$3:$A$500,$C8,'DADOS BRUTOS'!BJ$3:BJ$500)))</f>
        <v>0</v>
      </c>
      <c r="EK8" s="134" t="n">
        <f aca="false">IF(OR(EK$4="",$B8=""),0,SUMIF('DADOS BRUTOS'!$A$3:$A$500,$B8,'DADOS BRUTOS'!BK$3:BK$500)+IF($C8="",0,SUMIF('DADOS BRUTOS'!$A$3:$A$500,$C8,'DADOS BRUTOS'!BK$3:BK$500)))</f>
        <v>0</v>
      </c>
      <c r="EL8" s="134" t="n">
        <f aca="false">IF(OR(EL$4="",$B8=""),0,SUMIF('DADOS BRUTOS'!$A$3:$A$500,$B8,'DADOS BRUTOS'!BL$3:BL$500)+IF($C8="",0,SUMIF('DADOS BRUTOS'!$A$3:$A$500,$C8,'DADOS BRUTOS'!BL$3:BL$500)))</f>
        <v>0</v>
      </c>
      <c r="EM8" s="134" t="n">
        <f aca="false">IF(OR(EM$4="",$B8=""),0,SUMIF('DADOS BRUTOS'!$A$3:$A$500,$B8,'DADOS BRUTOS'!BM$3:BM$500)+IF($C8="",0,SUMIF('DADOS BRUTOS'!$A$3:$A$500,$C8,'DADOS BRUTOS'!BM$3:BM$500)))</f>
        <v>0</v>
      </c>
      <c r="EN8" s="134" t="n">
        <f aca="false">IF(OR(EN$4="",$B8=""),0,SUMIF('DADOS BRUTOS'!$A$3:$A$500,$B8,'DADOS BRUTOS'!BN$3:BN$500)+IF($C8="",0,SUMIF('DADOS BRUTOS'!$A$3:$A$500,$C8,'DADOS BRUTOS'!BN$3:BN$500)))</f>
        <v>0</v>
      </c>
      <c r="EO8" s="134" t="n">
        <f aca="false">IF(OR(EO$4="",$B8=""),0,SUMIF('DADOS BRUTOS'!$A$3:$A$500,$B8,'DADOS BRUTOS'!BO$3:BO$500)+IF($C8="",0,SUMIF('DADOS BRUTOS'!$A$3:$A$500,$C8,'DADOS BRUTOS'!BO$3:BO$500)))</f>
        <v>0</v>
      </c>
      <c r="EP8" s="134" t="n">
        <f aca="false">IF(OR(EP$4="",$B8=""),0,SUMIF('DADOS BRUTOS'!$A$3:$A$500,$B8,'DADOS BRUTOS'!BP$3:BP$500)+IF($C8="",0,SUMIF('DADOS BRUTOS'!$A$3:$A$500,$C8,'DADOS BRUTOS'!BP$3:BP$500)))</f>
        <v>0</v>
      </c>
      <c r="EQ8" s="134" t="n">
        <f aca="false">IF(OR(EQ$4="",$B8=""),0,SUMIF('DADOS BRUTOS'!$A$3:$A$500,$B8,'DADOS BRUTOS'!BQ$3:BQ$500)+IF($C8="",0,SUMIF('DADOS BRUTOS'!$A$3:$A$500,$C8,'DADOS BRUTOS'!BQ$3:BQ$500)))</f>
        <v>0</v>
      </c>
      <c r="ER8" s="134" t="n">
        <f aca="false">IF(OR(ER$4="",$B8=""),0,SUMIF('DADOS BRUTOS'!$A$3:$A$500,$B8,'DADOS BRUTOS'!BR$3:BR$500)+IF($C8="",0,SUMIF('DADOS BRUTOS'!$A$3:$A$500,$C8,'DADOS BRUTOS'!BR$3:BR$500)))</f>
        <v>0</v>
      </c>
      <c r="ES8" s="134" t="n">
        <f aca="false">IF(OR(ES$4="",$B8=""),0,SUMIF('DADOS BRUTOS'!$A$3:$A$500,$B8,'DADOS BRUTOS'!BS$3:BS$500)+IF($C8="",0,SUMIF('DADOS BRUTOS'!$A$3:$A$500,$C8,'DADOS BRUTOS'!BS$3:BS$500)))</f>
        <v>0</v>
      </c>
      <c r="ET8" s="134" t="n">
        <f aca="false">IF(OR(ET$4="",$B8=""),0,SUMIF('DADOS BRUTOS'!$A$3:$A$500,$B8,'DADOS BRUTOS'!BT$3:BT$500)+IF($C8="",0,SUMIF('DADOS BRUTOS'!$A$3:$A$500,$C8,'DADOS BRUTOS'!BT$3:BT$500)))</f>
        <v>0</v>
      </c>
      <c r="EU8" s="134" t="n">
        <f aca="false">IF(OR(EU$4="",$B8=""),0,SUMIF('DADOS BRUTOS'!$A$3:$A$500,$B8,'DADOS BRUTOS'!BU$3:BU$500)+IF($C8="",0,SUMIF('DADOS BRUTOS'!$A$3:$A$500,$C8,'DADOS BRUTOS'!BU$3:BU$500)))</f>
        <v>0</v>
      </c>
      <c r="EV8" s="134" t="n">
        <f aca="false">IF(OR(EV$4="",$B8=""),0,SUMIF('DADOS BRUTOS'!$A$3:$A$500,$B8,'DADOS BRUTOS'!BV$3:BV$500)+IF($C8="",0,SUMIF('DADOS BRUTOS'!$A$3:$A$500,$C8,'DADOS BRUTOS'!BV$3:BV$500)))</f>
        <v>0</v>
      </c>
      <c r="EW8" s="134" t="n">
        <f aca="false">IF(OR(EW$4="",$B8=""),0,SUMIF('DADOS BRUTOS'!$A$3:$A$500,$B8,'DADOS BRUTOS'!BW$3:BW$500)+IF($C8="",0,SUMIF('DADOS BRUTOS'!$A$3:$A$500,$C8,'DADOS BRUTOS'!BW$3:BW$500)))</f>
        <v>0</v>
      </c>
      <c r="EX8" s="134" t="n">
        <f aca="false">IF(OR(EX$4="",$B8=""),0,SUMIF('DADOS BRUTOS'!$A$3:$A$500,$B8,'DADOS BRUTOS'!BX$3:BX$500)+IF($C8="",0,SUMIF('DADOS BRUTOS'!$A$3:$A$500,$C8,'DADOS BRUTOS'!BX$3:BX$500)))</f>
        <v>0</v>
      </c>
      <c r="EY8" s="134" t="n">
        <f aca="false">IF(OR(EY$4="",$B8=""),0,SUMIF('DADOS BRUTOS'!$A$3:$A$500,$B8,'DADOS BRUTOS'!BY$3:BY$500)+IF($C8="",0,SUMIF('DADOS BRUTOS'!$A$3:$A$500,$C8,'DADOS BRUTOS'!BY$3:BY$500)))</f>
        <v>0</v>
      </c>
      <c r="EZ8" s="134" t="n">
        <f aca="false">IF(OR(EZ$4="",$B8=""),0,SUMIF('DADOS BRUTOS'!$A$3:$A$500,$B8,'DADOS BRUTOS'!BZ$3:BZ$500)+IF($C8="",0,SUMIF('DADOS BRUTOS'!$A$3:$A$500,$C8,'DADOS BRUTOS'!BZ$3:BZ$500)))</f>
        <v>0</v>
      </c>
      <c r="FA8" s="134" t="n">
        <f aca="false">IF(OR(FA$4="",$B8=""),0,SUMIF('DADOS BRUTOS'!$A$3:$A$500,$B8,'DADOS BRUTOS'!CA$3:CA$500)+IF($C8="",0,SUMIF('DADOS BRUTOS'!$A$3:$A$500,$C8,'DADOS BRUTOS'!CA$3:CA$500)))</f>
        <v>0</v>
      </c>
      <c r="FB8" s="134" t="n">
        <f aca="false">IF(OR(FB$4="",$B8=""),0,SUMIF('DADOS BRUTOS'!$A$3:$A$500,$B8,'DADOS BRUTOS'!CB$3:CB$500)+IF($C8="",0,SUMIF('DADOS BRUTOS'!$A$3:$A$500,$C8,'DADOS BRUTOS'!CB$3:CB$500)))</f>
        <v>0</v>
      </c>
      <c r="FC8" s="134" t="n">
        <f aca="false">IF(OR(FC$4="",$B8=""),0,SUMIF('DADOS BRUTOS'!$A$3:$A$500,$B8,'DADOS BRUTOS'!CC$3:CC$500)+IF($C8="",0,SUMIF('DADOS BRUTOS'!$A$3:$A$500,$C8,'DADOS BRUTOS'!CC$3:CC$500)))</f>
        <v>0</v>
      </c>
      <c r="FD8" s="134" t="n">
        <f aca="false">IF(OR(FD$4="",$B8=""),0,SUMIF('DADOS BRUTOS'!$A$3:$A$500,$B8,'DADOS BRUTOS'!CD$3:CD$500)+IF($C8="",0,SUMIF('DADOS BRUTOS'!$A$3:$A$500,$C8,'DADOS BRUTOS'!CD$3:CD$500)))</f>
        <v>0</v>
      </c>
      <c r="FE8" s="134" t="n">
        <f aca="false">IF(OR(FE$4="",$B8=""),0,SUMIF('DADOS BRUTOS'!$A$3:$A$500,$B8,'DADOS BRUTOS'!CE$3:CE$500)+IF($C8="",0,SUMIF('DADOS BRUTOS'!$A$3:$A$500,$C8,'DADOS BRUTOS'!CE$3:CE$500)))</f>
        <v>0</v>
      </c>
      <c r="FF8" s="134" t="n">
        <f aca="false">IF(OR(FF$4="",$B8=""),0,SUMIF('DADOS BRUTOS'!$A$3:$A$500,$B8,'DADOS BRUTOS'!CF$3:CF$500)+IF($C8="",0,SUMIF('DADOS BRUTOS'!$A$3:$A$500,$C8,'DADOS BRUTOS'!CF$3:CF$500)))</f>
        <v>0</v>
      </c>
      <c r="FG8" s="134" t="n">
        <f aca="false">IF(OR(FG$4="",$B8=""),0,SUMIF('DADOS BRUTOS'!$A$3:$A$500,$B8,'DADOS BRUTOS'!CG$3:CG$500)+IF($C8="",0,SUMIF('DADOS BRUTOS'!$A$3:$A$500,$C8,'DADOS BRUTOS'!CG$3:CG$500)))</f>
        <v>0</v>
      </c>
      <c r="FH8" s="134" t="n">
        <f aca="false">IF(OR(FH$4="",$B8=""),0,SUMIF('DADOS BRUTOS'!$A$3:$A$500,$B8,'DADOS BRUTOS'!CH$3:CH$500)+IF($C8="",0,SUMIF('DADOS BRUTOS'!$A$3:$A$500,$C8,'DADOS BRUTOS'!CH$3:CH$500)))</f>
        <v>0</v>
      </c>
      <c r="FI8" s="134" t="n">
        <f aca="false">IF(OR(FI$4="",$B8=""),0,SUMIF('DADOS BRUTOS'!$A$3:$A$500,$B8,'DADOS BRUTOS'!CI$3:CI$500)+IF($C8="",0,SUMIF('DADOS BRUTOS'!$A$3:$A$500,$C8,'DADOS BRUTOS'!CI$3:CI$500)))</f>
        <v>0</v>
      </c>
      <c r="FJ8" s="134" t="n">
        <f aca="false">IF(OR(FJ$4="",$B8=""),0,SUMIF('DADOS BRUTOS'!$A$3:$A$500,$B8,'DADOS BRUTOS'!CJ$3:CJ$500)+IF($C8="",0,SUMIF('DADOS BRUTOS'!$A$3:$A$500,$C8,'DADOS BRUTOS'!CJ$3:CJ$500)))</f>
        <v>0</v>
      </c>
      <c r="FK8" s="134" t="n">
        <f aca="false">IF(OR(FK$4="",$B8=""),0,SUMIF('DADOS BRUTOS'!$A$3:$A$500,$B8,'DADOS BRUTOS'!CK$3:CK$500)+IF($C8="",0,SUMIF('DADOS BRUTOS'!$A$3:$A$500,$C8,'DADOS BRUTOS'!CK$3:CK$500)))</f>
        <v>0</v>
      </c>
      <c r="FL8" s="134" t="n">
        <f aca="false">IF(OR(FL$4="",$B8=""),0,SUMIF('DADOS BRUTOS'!$A$3:$A$500,$B8,'DADOS BRUTOS'!CL$3:CL$500)+IF($C8="",0,SUMIF('DADOS BRUTOS'!$A$3:$A$500,$C8,'DADOS BRUTOS'!CL$3:CL$500)))</f>
        <v>0</v>
      </c>
      <c r="FM8" s="134" t="n">
        <f aca="false">IF(OR(FM$4="",$B8=""),0,SUMIF('DADOS BRUTOS'!$A$3:$A$500,$B8,'DADOS BRUTOS'!CM$3:CM$500)+IF($C8="",0,SUMIF('DADOS BRUTOS'!$A$3:$A$500,$C8,'DADOS BRUTOS'!CM$3:CM$500)))</f>
        <v>0</v>
      </c>
      <c r="FN8" s="134" t="n">
        <f aca="false">IF(OR(FN$4="",$B8=""),0,SUMIF('DADOS BRUTOS'!$A$3:$A$500,$B8,'DADOS BRUTOS'!CN$3:CN$500)+IF($C8="",0,SUMIF('DADOS BRUTOS'!$A$3:$A$500,$C8,'DADOS BRUTOS'!CN$3:CN$500)))</f>
        <v>0</v>
      </c>
      <c r="FO8" s="134" t="n">
        <f aca="false">IF(OR(FO$4="",$B8=""),0,SUMIF('DADOS BRUTOS'!$A$3:$A$500,$B8,'DADOS BRUTOS'!CO$3:CO$500)+IF($C8="",0,SUMIF('DADOS BRUTOS'!$A$3:$A$500,$C8,'DADOS BRUTOS'!CO$3:CO$500)))</f>
        <v>0</v>
      </c>
      <c r="FP8" s="134" t="n">
        <f aca="false">IF(OR(FP$4="",$B8=""),0,SUMIF('DADOS BRUTOS'!$A$3:$A$500,$B8,'DADOS BRUTOS'!CP$3:CP$500)+IF($C8="",0,SUMIF('DADOS BRUTOS'!$A$3:$A$500,$C8,'DADOS BRUTOS'!CP$3:CP$500)))</f>
        <v>0</v>
      </c>
      <c r="FQ8" s="134" t="n">
        <f aca="false">IF(OR(FQ$4="",$B8=""),0,SUMIF('DADOS BRUTOS'!$A$3:$A$500,$B8,'DADOS BRUTOS'!CQ$3:CQ$500)+IF($C8="",0,SUMIF('DADOS BRUTOS'!$A$3:$A$500,$C8,'DADOS BRUTOS'!CQ$3:CQ$500)))</f>
        <v>0</v>
      </c>
      <c r="FR8" s="134" t="n">
        <f aca="false">IF(OR(FR$4="",$B8=""),0,SUMIF('DADOS BRUTOS'!$A$3:$A$500,$B8,'DADOS BRUTOS'!CR$3:CR$500)+IF($C8="",0,SUMIF('DADOS BRUTOS'!$A$3:$A$500,$C8,'DADOS BRUTOS'!CR$3:CR$500)))</f>
        <v>0</v>
      </c>
      <c r="FS8" s="134" t="n">
        <f aca="false">IF(OR(FS$4="",$B8=""),0,SUMIF('DADOS BRUTOS'!$A$3:$A$500,$B8,'DADOS BRUTOS'!CS$3:CS$500)+IF($C8="",0,SUMIF('DADOS BRUTOS'!$A$3:$A$500,$C8,'DADOS BRUTOS'!CS$3:CS$500)))</f>
        <v>0</v>
      </c>
      <c r="FT8" s="134" t="n">
        <f aca="false">IF(OR(FT$4="",$B8=""),0,SUMIF('DADOS BRUTOS'!$A$3:$A$500,$B8,'DADOS BRUTOS'!CT$3:CT$500)+IF($C8="",0,SUMIF('DADOS BRUTOS'!$A$3:$A$500,$C8,'DADOS BRUTOS'!CT$3:CT$500)))</f>
        <v>0</v>
      </c>
      <c r="FU8" s="134" t="n">
        <f aca="false">IF(OR(FU$4="",$B8=""),0,SUMIF('DADOS BRUTOS'!$A$3:$A$500,$B8,'DADOS BRUTOS'!CU$3:CU$500)+IF($C8="",0,SUMIF('DADOS BRUTOS'!$A$3:$A$500,$C8,'DADOS BRUTOS'!CU$3:CU$500)))</f>
        <v>0</v>
      </c>
      <c r="FV8" s="134" t="n">
        <f aca="false">IF(OR(FV$4="",$B8=""),0,SUMIF('DADOS BRUTOS'!$A$3:$A$500,$B8,'DADOS BRUTOS'!CV$3:CV$500)+IF($C8="",0,SUMIF('DADOS BRUTOS'!$A$3:$A$500,$C8,'DADOS BRUTOS'!CV$3:CV$500)))</f>
        <v>0</v>
      </c>
      <c r="FW8" s="134" t="n">
        <f aca="false">IF(OR(FW$4="",$B8=""),0,SUMIF('DADOS BRUTOS'!$A$3:$A$500,$B8,'DADOS BRUTOS'!CW$3:CW$500)+IF($C8="",0,SUMIF('DADOS BRUTOS'!$A$3:$A$500,$C8,'DADOS BRUTOS'!CW$3:CW$500)))</f>
        <v>0</v>
      </c>
      <c r="FX8" s="134" t="n">
        <f aca="false">IF(OR(FX$4="",$B8=""),0,SUMIF('DADOS BRUTOS'!$A$3:$A$500,$B8,'DADOS BRUTOS'!CX$3:CX$500)+IF($C8="",0,SUMIF('DADOS BRUTOS'!$A$3:$A$500,$C8,'DADOS BRUTOS'!CX$3:CX$500)))</f>
        <v>0</v>
      </c>
      <c r="FY8" s="134" t="n">
        <f aca="false">IF(OR(FY$4="",$B8=""),0,SUMIF('DADOS BRUTOS'!$A$3:$A$500,$B8,'DADOS BRUTOS'!CY$3:CY$500)+IF($C8="",0,SUMIF('DADOS BRUTOS'!$A$3:$A$500,$C8,'DADOS BRUTOS'!CY$3:CY$500)))</f>
        <v>0</v>
      </c>
      <c r="FZ8" s="134" t="n">
        <f aca="false">IF(OR(FZ$4="",$B8=""),0,SUMIF('DADOS BRUTOS'!$A$3:$A$500,$B8,'DADOS BRUTOS'!CZ$3:CZ$500)+IF($C8="",0,SUMIF('DADOS BRUTOS'!$A$3:$A$500,$C8,'DADOS BRUTOS'!CZ$3:CZ$500)))</f>
        <v>0</v>
      </c>
      <c r="GA8" s="134" t="n">
        <f aca="false">IF(OR(GA$4="",$B8=""),0,SUMIF('DADOS BRUTOS'!$A$3:$A$500,$B8,'DADOS BRUTOS'!DA$3:DA$500)+IF($C8="",0,SUMIF('DADOS BRUTOS'!$A$3:$A$500,$C8,'DADOS BRUTOS'!DA$3:DA$500)))</f>
        <v>0</v>
      </c>
      <c r="GB8" s="134" t="n">
        <f aca="false">IF(OR(GB$4="",$B8=""),0,SUMIF('DADOS BRUTOS'!$A$3:$A$500,$B8,'DADOS BRUTOS'!DB$3:DB$500)+IF($C8="",0,SUMIF('DADOS BRUTOS'!$A$3:$A$500,$C8,'DADOS BRUTOS'!DB$3:DB$500)))</f>
        <v>0</v>
      </c>
      <c r="GC8" s="134" t="n">
        <f aca="false">IF(OR(GC$4="",$B8=""),0,SUMIF('DADOS BRUTOS'!$A$3:$A$500,$B8,'DADOS BRUTOS'!DC$3:DC$500)+IF($C8="",0,SUMIF('DADOS BRUTOS'!$A$3:$A$500,$C8,'DADOS BRUTOS'!DC$3:DC$500)))</f>
        <v>0</v>
      </c>
      <c r="GD8" s="134" t="n">
        <f aca="false">IF(OR(GD$4="",$B8=""),0,SUMIF('DADOS BRUTOS'!$A$3:$A$500,$B8,'DADOS BRUTOS'!DD$3:DD$500)+IF($C8="",0,SUMIF('DADOS BRUTOS'!$A$3:$A$500,$C8,'DADOS BRUTOS'!DD$3:DD$500)))</f>
        <v>0</v>
      </c>
      <c r="GE8" s="134" t="n">
        <f aca="false">IF(OR(GE$4="",$B8=""),0,SUMIF('DADOS BRUTOS'!$A$3:$A$500,$B8,'DADOS BRUTOS'!DE$3:DE$500)+IF($C8="",0,SUMIF('DADOS BRUTOS'!$A$3:$A$500,$C8,'DADOS BRUTOS'!DE$3:DE$500)))</f>
        <v>0</v>
      </c>
      <c r="GF8" s="134" t="n">
        <f aca="false">IF(OR(GF$4="",$B8=""),0,SUMIF('DADOS BRUTOS'!$A$3:$A$500,$B8,'DADOS BRUTOS'!DF$3:DF$500)+IF($C8="",0,SUMIF('DADOS BRUTOS'!$A$3:$A$500,$C8,'DADOS BRUTOS'!DF$3:DF$500)))</f>
        <v>0</v>
      </c>
      <c r="GG8" s="134" t="n">
        <f aca="false">IF(OR(GG$4="",$B8=""),0,SUMIF('DADOS BRUTOS'!$A$3:$A$500,$B8,'DADOS BRUTOS'!DG$3:DG$500)+IF($C8="",0,SUMIF('DADOS BRUTOS'!$A$3:$A$500,$C8,'DADOS BRUTOS'!DG$3:DG$500)))</f>
        <v>0</v>
      </c>
      <c r="GH8" s="134" t="n">
        <f aca="false">IF(OR(GH$4="",$B8=""),0,SUMIF('DADOS BRUTOS'!$A$3:$A$500,$B8,'DADOS BRUTOS'!DH$3:DH$500)+IF($C8="",0,SUMIF('DADOS BRUTOS'!$A$3:$A$500,$C8,'DADOS BRUTOS'!DH$3:DH$500)))</f>
        <v>0</v>
      </c>
      <c r="GI8" s="134" t="n">
        <f aca="false">IF(OR(GI$4="",$B8=""),0,SUMIF('DADOS BRUTOS'!$A$3:$A$500,$B8,'DADOS BRUTOS'!DI$3:DI$500)+IF($C8="",0,SUMIF('DADOS BRUTOS'!$A$3:$A$500,$C8,'DADOS BRUTOS'!DI$3:DI$500)))</f>
        <v>0</v>
      </c>
      <c r="GJ8" s="134" t="n">
        <f aca="false">IF(OR(GJ$4="",$B8=""),0,SUMIF('DADOS BRUTOS'!$A$3:$A$500,$B8,'DADOS BRUTOS'!DJ$3:DJ$500)+IF($C8="",0,SUMIF('DADOS BRUTOS'!$A$3:$A$500,$C8,'DADOS BRUTOS'!DJ$3:DJ$500)))</f>
        <v>0</v>
      </c>
      <c r="GK8" s="134" t="n">
        <f aca="false">IF(OR(GK$4="",$B8=""),0,SUMIF('DADOS BRUTOS'!$A$3:$A$500,$B8,'DADOS BRUTOS'!DK$3:DK$500)+IF($C8="",0,SUMIF('DADOS BRUTOS'!$A$3:$A$500,$C8,'DADOS BRUTOS'!DK$3:DK$500)))</f>
        <v>0</v>
      </c>
      <c r="GL8" s="134" t="n">
        <f aca="false">IF(OR(GL$4="",$B8=""),0,SUMIF('DADOS BRUTOS'!$A$3:$A$500,$B8,'DADOS BRUTOS'!DL$3:DL$500)+IF($C8="",0,SUMIF('DADOS BRUTOS'!$A$3:$A$500,$C8,'DADOS BRUTOS'!DL$3:DL$500)))</f>
        <v>0</v>
      </c>
      <c r="GM8" s="134" t="n">
        <f aca="false">IF(OR(GM$4="",$B8=""),0,SUMIF('DADOS BRUTOS'!$A$3:$A$500,$B8,'DADOS BRUTOS'!DM$3:DM$500)+IF($C8="",0,SUMIF('DADOS BRUTOS'!$A$3:$A$500,$C8,'DADOS BRUTOS'!DM$3:DM$500)))</f>
        <v>0</v>
      </c>
      <c r="GN8" s="134" t="n">
        <f aca="false">IF(OR(GN$4="",$B8=""),0,SUMIF('DADOS BRUTOS'!$A$3:$A$500,$B8,'DADOS BRUTOS'!DN$3:DN$500)+IF($C8="",0,SUMIF('DADOS BRUTOS'!$A$3:$A$500,$C8,'DADOS BRUTOS'!DN$3:DN$500)))</f>
        <v>0</v>
      </c>
      <c r="GO8" s="134" t="n">
        <f aca="false">IF(OR(GO$4="",$B8=""),0,SUMIF('DADOS BRUTOS'!$A$3:$A$500,$B8,'DADOS BRUTOS'!DO$3:DO$500)+IF($C8="",0,SUMIF('DADOS BRUTOS'!$A$3:$A$500,$C8,'DADOS BRUTOS'!DO$3:DO$500)))</f>
        <v>0</v>
      </c>
      <c r="GP8" s="134" t="n">
        <f aca="false">IF(OR(GP$4="",$B8=""),0,SUMIF('DADOS BRUTOS'!$A$3:$A$500,$B8,'DADOS BRUTOS'!DP$3:DP$500)+IF($C8="",0,SUMIF('DADOS BRUTOS'!$A$3:$A$500,$C8,'DADOS BRUTOS'!DP$3:DP$500)))</f>
        <v>0</v>
      </c>
      <c r="GQ8" s="134" t="n">
        <f aca="false">IF(OR(GQ$4="",$B8=""),0,SUMIF('DADOS BRUTOS'!$A$3:$A$500,$B8,'DADOS BRUTOS'!DQ$3:DQ$500)+IF($C8="",0,SUMIF('DADOS BRUTOS'!$A$3:$A$500,$C8,'DADOS BRUTOS'!DQ$3:DQ$500)))</f>
        <v>0</v>
      </c>
      <c r="GR8" s="134" t="n">
        <f aca="false">IF(OR(GR$4="",$B8=""),0,SUMIF('DADOS BRUTOS'!$A$3:$A$500,$B8,'DADOS BRUTOS'!DR$3:DR$500)+IF($C8="",0,SUMIF('DADOS BRUTOS'!$A$3:$A$500,$C8,'DADOS BRUTOS'!DR$3:DR$500)))</f>
        <v>0</v>
      </c>
      <c r="GS8" s="134" t="n">
        <f aca="false">IF(OR(GS$4="",$B8=""),0,SUMIF('DADOS BRUTOS'!$A$3:$A$500,$B8,'DADOS BRUTOS'!DS$3:DS$500)+IF($C8="",0,SUMIF('DADOS BRUTOS'!$A$3:$A$500,$C8,'DADOS BRUTOS'!DS$3:DS$500)))</f>
        <v>0</v>
      </c>
      <c r="GT8" s="134" t="n">
        <f aca="false">IF(OR(GT$4="",$B8=""),0,SUMIF('DADOS BRUTOS'!$A$3:$A$500,$B8,'DADOS BRUTOS'!DT$3:DT$500)+IF($C8="",0,SUMIF('DADOS BRUTOS'!$A$3:$A$500,$C8,'DADOS BRUTOS'!DT$3:DT$500)))</f>
        <v>0</v>
      </c>
      <c r="GU8" s="134" t="n">
        <f aca="false">IF(OR(GU$4="",$B8=""),0,SUMIF('DADOS BRUTOS'!$A$3:$A$500,$B8,'DADOS BRUTOS'!DU$3:DU$500)+IF($C8="",0,SUMIF('DADOS BRUTOS'!$A$3:$A$500,$C8,'DADOS BRUTOS'!DU$3:DU$500)))</f>
        <v>0</v>
      </c>
      <c r="GV8" s="134" t="n">
        <f aca="false">IF(OR(GV$4="",$B8=""),0,SUMIF('DADOS BRUTOS'!$A$3:$A$500,$B8,'DADOS BRUTOS'!DV$3:DV$500)+IF($C8="",0,SUMIF('DADOS BRUTOS'!$A$3:$A$500,$C8,'DADOS BRUTOS'!DV$3:DV$500)))</f>
        <v>0</v>
      </c>
      <c r="GW8" s="134" t="n">
        <f aca="false">IF(OR(GW$4="",$B8=""),0,SUMIF('DADOS BRUTOS'!$A$3:$A$500,$B8,'DADOS BRUTOS'!DW$3:DW$500)+IF($C8="",0,SUMIF('DADOS BRUTOS'!$A$3:$A$500,$C8,'DADOS BRUTOS'!DW$3:DW$500)))</f>
        <v>0</v>
      </c>
      <c r="GX8" s="134" t="n">
        <f aca="false">IF(OR(GX$4="",$B8=""),0,SUMIF('DADOS BRUTOS'!$A$3:$A$500,$B8,'DADOS BRUTOS'!DX$3:DX$500)+IF($C8="",0,SUMIF('DADOS BRUTOS'!$A$3:$A$500,$C8,'DADOS BRUTOS'!DX$3:DX$500)))</f>
        <v>0</v>
      </c>
      <c r="GY8" s="134" t="n">
        <f aca="false">IF(OR(GY$4="",$B8=""),0,SUMIF('DADOS BRUTOS'!$A$3:$A$500,$B8,'DADOS BRUTOS'!DY$3:DY$500)+IF($C8="",0,SUMIF('DADOS BRUTOS'!$A$3:$A$500,$C8,'DADOS BRUTOS'!DY$3:DY$500)))</f>
        <v>0</v>
      </c>
      <c r="GZ8" s="134" t="n">
        <f aca="false">IF(OR(GZ$4="",$B8=""),0,SUMIF('DADOS BRUTOS'!$A$3:$A$500,$B8,'DADOS BRUTOS'!DZ$3:DZ$500)+IF($C8="",0,SUMIF('DADOS BRUTOS'!$A$3:$A$500,$C8,'DADOS BRUTOS'!DZ$3:DZ$500)))</f>
        <v>0</v>
      </c>
      <c r="HA8" s="134" t="n">
        <f aca="false">IF(OR(HA$4="",$B8=""),0,SUMIF('DADOS BRUTOS'!$A$3:$A$500,$B8,'DADOS BRUTOS'!EA$3:EA$500)+IF($C8="",0,SUMIF('DADOS BRUTOS'!$A$3:$A$500,$C8,'DADOS BRUTOS'!EA$3:EA$500)))</f>
        <v>0</v>
      </c>
      <c r="HB8" s="134" t="n">
        <f aca="false">IF(OR(HB$4="",$B8=""),0,SUMIF('DADOS BRUTOS'!$A$3:$A$500,$B8,'DADOS BRUTOS'!EB$3:EB$500)+IF($C8="",0,SUMIF('DADOS BRUTOS'!$A$3:$A$500,$C8,'DADOS BRUTOS'!EB$3:EB$500)))</f>
        <v>0</v>
      </c>
      <c r="HC8" s="134" t="n">
        <f aca="false">IF(OR(HC$4="",$B8=""),0,SUMIF('DADOS BRUTOS'!$A$3:$A$500,$B8,'DADOS BRUTOS'!EC$3:EC$500)+IF($C8="",0,SUMIF('DADOS BRUTOS'!$A$3:$A$500,$C8,'DADOS BRUTOS'!EC$3:EC$500)))</f>
        <v>0</v>
      </c>
      <c r="HD8" s="134" t="n">
        <f aca="false">IF(OR(HD$4="",$B8=""),0,SUMIF('DADOS BRUTOS'!$A$3:$A$500,$B8,'DADOS BRUTOS'!ED$3:ED$500)+IF($C8="",0,SUMIF('DADOS BRUTOS'!$A$3:$A$500,$C8,'DADOS BRUTOS'!ED$3:ED$500)))</f>
        <v>0</v>
      </c>
      <c r="HE8" s="134" t="n">
        <f aca="false">IF(OR(HE$4="",$B8=""),0,SUMIF('DADOS BRUTOS'!$A$3:$A$500,$B8,'DADOS BRUTOS'!EE$3:EE$500)+IF($C8="",0,SUMIF('DADOS BRUTOS'!$A$3:$A$500,$C8,'DADOS BRUTOS'!EE$3:EE$500)))</f>
        <v>0</v>
      </c>
      <c r="HF8" s="134" t="n">
        <f aca="false">IF(OR(HF$4="",$B8=""),0,SUMIF('DADOS BRUTOS'!$A$3:$A$500,$B8,'DADOS BRUTOS'!EF$3:EF$500)+IF($C8="",0,SUMIF('DADOS BRUTOS'!$A$3:$A$500,$C8,'DADOS BRUTOS'!EF$3:EF$500)))</f>
        <v>0</v>
      </c>
      <c r="HG8" s="134" t="n">
        <f aca="false">IF(OR(HG$4="",$B8=""),0,SUMIF('DADOS BRUTOS'!$A$3:$A$500,$B8,'DADOS BRUTOS'!EG$3:EG$500)+IF($C8="",0,SUMIF('DADOS BRUTOS'!$A$3:$A$500,$C8,'DADOS BRUTOS'!EG$3:EG$500)))</f>
        <v>0</v>
      </c>
      <c r="HH8" s="134" t="n">
        <f aca="false">IF(OR(HH$4="",$B8=""),0,SUMIF('DADOS BRUTOS'!$A$3:$A$500,$B8,'DADOS BRUTOS'!EH$3:EH$500)+IF($C8="",0,SUMIF('DADOS BRUTOS'!$A$3:$A$500,$C8,'DADOS BRUTOS'!EH$3:EH$500)))</f>
        <v>0</v>
      </c>
      <c r="HI8" s="134" t="n">
        <f aca="false">IF(OR(HI$4="",$B8=""),0,SUMIF('DADOS BRUTOS'!$A$3:$A$500,$B8,'DADOS BRUTOS'!EI$3:EI$500)+IF($C8="",0,SUMIF('DADOS BRUTOS'!$A$3:$A$500,$C8,'DADOS BRUTOS'!EI$3:EI$500)))</f>
        <v>0</v>
      </c>
      <c r="HJ8" s="134" t="n">
        <f aca="false">IF(OR(HJ$4="",$B8=""),0,SUMIF('DADOS BRUTOS'!$A$3:$A$500,$B8,'DADOS BRUTOS'!EJ$3:EJ$500)+IF($C8="",0,SUMIF('DADOS BRUTOS'!$A$3:$A$500,$C8,'DADOS BRUTOS'!EJ$3:EJ$500)))</f>
        <v>0</v>
      </c>
      <c r="HK8" s="134" t="n">
        <f aca="false">IF(OR(HK$4="",$B8=""),0,SUMIF('DADOS BRUTOS'!$A$3:$A$500,$B8,'DADOS BRUTOS'!EK$3:EK$500)+IF($C8="",0,SUMIF('DADOS BRUTOS'!$A$3:$A$500,$C8,'DADOS BRUTOS'!EK$3:EK$500)))</f>
        <v>0</v>
      </c>
      <c r="HL8" s="134" t="n">
        <f aca="false">IF(OR(HL$4="",$B8=""),0,SUMIF('DADOS BRUTOS'!$A$3:$A$500,$B8,'DADOS BRUTOS'!EL$3:EL$500)+IF($C8="",0,SUMIF('DADOS BRUTOS'!$A$3:$A$500,$C8,'DADOS BRUTOS'!EL$3:EL$500)))</f>
        <v>0</v>
      </c>
      <c r="HM8" s="134" t="n">
        <f aca="false">IF(OR(HM$4="",$B8=""),0,SUMIF('DADOS BRUTOS'!$A$3:$A$500,$B8,'DADOS BRUTOS'!EM$3:EM$500)+IF($C8="",0,SUMIF('DADOS BRUTOS'!$A$3:$A$500,$C8,'DADOS BRUTOS'!EM$3:EM$500)))</f>
        <v>0</v>
      </c>
      <c r="HN8" s="134" t="n">
        <f aca="false">IF(OR(HN$4="",$B8=""),0,SUMIF('DADOS BRUTOS'!$A$3:$A$500,$B8,'DADOS BRUTOS'!EN$3:EN$500)+IF($C8="",0,SUMIF('DADOS BRUTOS'!$A$3:$A$500,$C8,'DADOS BRUTOS'!EN$3:EN$500)))</f>
        <v>0</v>
      </c>
      <c r="HO8" s="134" t="n">
        <f aca="false">IF(OR(HO$4="",$B8=""),0,SUMIF('DADOS BRUTOS'!$A$3:$A$500,$B8,'DADOS BRUTOS'!EO$3:EO$500)+IF($C8="",0,SUMIF('DADOS BRUTOS'!$A$3:$A$500,$C8,'DADOS BRUTOS'!EO$3:EO$500)))</f>
        <v>0</v>
      </c>
      <c r="HP8" s="134" t="n">
        <f aca="false">IF(OR(HP$4="",$B8=""),0,SUMIF('DADOS BRUTOS'!$A$3:$A$500,$B8,'DADOS BRUTOS'!EP$3:EP$500)+IF($C8="",0,SUMIF('DADOS BRUTOS'!$A$3:$A$500,$C8,'DADOS BRUTOS'!EP$3:EP$500)))</f>
        <v>0</v>
      </c>
      <c r="HQ8" s="134" t="n">
        <f aca="false">IF(OR(HQ$4="",$B8=""),0,SUMIF('DADOS BRUTOS'!$A$3:$A$500,$B8,'DADOS BRUTOS'!EQ$3:EQ$500)+IF($C8="",0,SUMIF('DADOS BRUTOS'!$A$3:$A$500,$C8,'DADOS BRUTOS'!EQ$3:EQ$500)))</f>
        <v>0</v>
      </c>
      <c r="HR8" s="134" t="n">
        <f aca="false">IF(OR(HR$4="",$B8=""),0,SUMIF('DADOS BRUTOS'!$A$3:$A$500,$B8,'DADOS BRUTOS'!ER$3:ER$500)+IF($C8="",0,SUMIF('DADOS BRUTOS'!$A$3:$A$500,$C8,'DADOS BRUTOS'!ER$3:ER$500)))</f>
        <v>0</v>
      </c>
      <c r="HS8" s="134" t="n">
        <f aca="false">IF(OR(HS$4="",$B8=""),0,SUMIF('DADOS BRUTOS'!$A$3:$A$500,$B8,'DADOS BRUTOS'!ES$3:ES$500)+IF($C8="",0,SUMIF('DADOS BRUTOS'!$A$3:$A$500,$C8,'DADOS BRUTOS'!ES$3:ES$500)))</f>
        <v>0</v>
      </c>
      <c r="HT8" s="134" t="n">
        <f aca="false">IF(OR(HT$4="",$B8=""),0,SUMIF('DADOS BRUTOS'!$A$3:$A$500,$B8,'DADOS BRUTOS'!ET$3:ET$500)+IF($C8="",0,SUMIF('DADOS BRUTOS'!$A$3:$A$500,$C8,'DADOS BRUTOS'!ET$3:ET$500)))</f>
        <v>0</v>
      </c>
      <c r="HU8" s="134" t="n">
        <f aca="false">IF(OR(HU$4="",$B8=""),0,SUMIF('DADOS BRUTOS'!$A$3:$A$500,$B8,'DADOS BRUTOS'!EU$3:EU$500)+IF($C8="",0,SUMIF('DADOS BRUTOS'!$A$3:$A$500,$C8,'DADOS BRUTOS'!EU$3:EU$500)))</f>
        <v>0</v>
      </c>
      <c r="HV8" s="134" t="n">
        <f aca="false">IF(OR(HV$4="",$B8=""),0,SUMIF('DADOS BRUTOS'!$A$3:$A$500,$B8,'DADOS BRUTOS'!EV$3:EV$500)+IF($C8="",0,SUMIF('DADOS BRUTOS'!$A$3:$A$500,$C8,'DADOS BRUTOS'!EV$3:EV$500)))</f>
        <v>0</v>
      </c>
      <c r="HW8" s="134" t="n">
        <f aca="false">IF(OR(HW$4="",$B8=""),0,SUMIF('DADOS BRUTOS'!$A$3:$A$500,$B8,'DADOS BRUTOS'!EW$3:EW$500)+IF($C8="",0,SUMIF('DADOS BRUTOS'!$A$3:$A$500,$C8,'DADOS BRUTOS'!EW$3:EW$500)))</f>
        <v>0</v>
      </c>
      <c r="HX8" s="134" t="n">
        <f aca="false">IF(OR(HX$4="",$B8=""),0,SUMIF('DADOS BRUTOS'!$A$3:$A$500,$B8,'DADOS BRUTOS'!EX$3:EX$500)+IF($C8="",0,SUMIF('DADOS BRUTOS'!$A$3:$A$500,$C8,'DADOS BRUTOS'!EX$3:EX$500)))</f>
        <v>0</v>
      </c>
      <c r="HY8" s="134" t="n">
        <f aca="false">IF(OR(HY$4="",$B8=""),0,SUMIF('DADOS BRUTOS'!$A$3:$A$500,$B8,'DADOS BRUTOS'!EY$3:EY$500)+IF($C8="",0,SUMIF('DADOS BRUTOS'!$A$3:$A$500,$C8,'DADOS BRUTOS'!EY$3:EY$500)))</f>
        <v>0</v>
      </c>
      <c r="HZ8" s="134" t="n">
        <f aca="false">IF(OR(HZ$4="",$B8=""),0,SUMIF('DADOS BRUTOS'!$A$3:$A$500,$B8,'DADOS BRUTOS'!EZ$3:EZ$500)+IF($C8="",0,SUMIF('DADOS BRUTOS'!$A$3:$A$500,$C8,'DADOS BRUTOS'!EZ$3:EZ$500)))</f>
        <v>0</v>
      </c>
      <c r="IA8" s="134" t="n">
        <f aca="false">IF(OR(IA$4="",$B8=""),0,SUMIF('DADOS BRUTOS'!$A$3:$A$500,$B8,'DADOS BRUTOS'!FA$3:FA$500)+IF($C8="",0,SUMIF('DADOS BRUTOS'!$A$3:$A$500,$C8,'DADOS BRUTOS'!FA$3:FA$500)))</f>
        <v>0</v>
      </c>
      <c r="IB8" s="134" t="n">
        <f aca="false">IF(OR(IB$4="",$B8=""),0,SUMIF('DADOS BRUTOS'!$A$3:$A$500,$B8,'DADOS BRUTOS'!FB$3:FB$500)+IF($C8="",0,SUMIF('DADOS BRUTOS'!$A$3:$A$500,$C8,'DADOS BRUTOS'!FB$3:FB$500)))</f>
        <v>0</v>
      </c>
      <c r="IC8" s="134" t="n">
        <f aca="false">IF(OR(IC$4="",$B8=""),0,SUMIF('DADOS BRUTOS'!$A$3:$A$500,$B8,'DADOS BRUTOS'!FC$3:FC$500)+IF($C8="",0,SUMIF('DADOS BRUTOS'!$A$3:$A$500,$C8,'DADOS BRUTOS'!FC$3:FC$500)))</f>
        <v>0</v>
      </c>
      <c r="ID8" s="134" t="n">
        <f aca="false">IF(OR(ID$4="",$B8=""),0,SUMIF('DADOS BRUTOS'!$A$3:$A$500,$B8,'DADOS BRUTOS'!FD$3:FD$500)+IF($C8="",0,SUMIF('DADOS BRUTOS'!$A$3:$A$500,$C8,'DADOS BRUTOS'!FD$3:FD$500)))</f>
        <v>0</v>
      </c>
      <c r="IE8" s="134" t="n">
        <f aca="false">IF(OR(IE$4="",$B8=""),0,SUMIF('DADOS BRUTOS'!$A$3:$A$500,$B8,'DADOS BRUTOS'!FE$3:FE$500)+IF($C8="",0,SUMIF('DADOS BRUTOS'!$A$3:$A$500,$C8,'DADOS BRUTOS'!FE$3:FE$500)))</f>
        <v>0</v>
      </c>
      <c r="IF8" s="134" t="n">
        <f aca="false">IF(OR(IF$4="",$B8=""),0,SUMIF('DADOS BRUTOS'!$A$3:$A$500,$B8,'DADOS BRUTOS'!FF$3:FF$500)+IF($C8="",0,SUMIF('DADOS BRUTOS'!$A$3:$A$500,$C8,'DADOS BRUTOS'!FF$3:FF$500)))</f>
        <v>0</v>
      </c>
      <c r="IG8" s="134" t="n">
        <f aca="false">IF(OR(IG$4="",$B8=""),0,SUMIF('DADOS BRUTOS'!$A$3:$A$500,$B8,'DADOS BRUTOS'!FG$3:FG$500)+IF($C8="",0,SUMIF('DADOS BRUTOS'!$A$3:$A$500,$C8,'DADOS BRUTOS'!FG$3:FG$500)))</f>
        <v>0</v>
      </c>
      <c r="IH8" s="134" t="n">
        <f aca="false">IF(OR(IH$4="",$B8=""),0,SUMIF('DADOS BRUTOS'!$A$3:$A$500,$B8,'DADOS BRUTOS'!FH$3:FH$500)+IF($C8="",0,SUMIF('DADOS BRUTOS'!$A$3:$A$500,$C8,'DADOS BRUTOS'!FH$3:FH$500)))</f>
        <v>0</v>
      </c>
      <c r="II8" s="134" t="n">
        <f aca="false">IF(OR(II$4="",$B8=""),0,SUMIF('DADOS BRUTOS'!$A$3:$A$500,$B8,'DADOS BRUTOS'!FI$3:FI$500)+IF($C8="",0,SUMIF('DADOS BRUTOS'!$A$3:$A$500,$C8,'DADOS BRUTOS'!FI$3:FI$500)))</f>
        <v>0</v>
      </c>
      <c r="IJ8" s="134" t="n">
        <f aca="false">IF(OR(IJ$4="",$B8=""),0,SUMIF('DADOS BRUTOS'!$A$3:$A$500,$B8,'DADOS BRUTOS'!FJ$3:FJ$500)+IF($C8="",0,SUMIF('DADOS BRUTOS'!$A$3:$A$500,$C8,'DADOS BRUTOS'!FJ$3:FJ$500)))</f>
        <v>0</v>
      </c>
      <c r="IK8" s="134" t="n">
        <f aca="false">IF(OR(IK$4="",$B8=""),0,SUMIF('DADOS BRUTOS'!$A$3:$A$500,$B8,'DADOS BRUTOS'!FK$3:FK$500)+IF($C8="",0,SUMIF('DADOS BRUTOS'!$A$3:$A$500,$C8,'DADOS BRUTOS'!FK$3:FK$500)))</f>
        <v>0</v>
      </c>
      <c r="IL8" s="134" t="n">
        <f aca="false">IF(OR(IL$4="",$B8=""),0,SUMIF('DADOS BRUTOS'!$A$3:$A$500,$B8,'DADOS BRUTOS'!FL$3:FL$500)+IF($C8="",0,SUMIF('DADOS BRUTOS'!$A$3:$A$500,$C8,'DADOS BRUTOS'!FL$3:FL$500)))</f>
        <v>0</v>
      </c>
      <c r="IM8" s="134" t="n">
        <f aca="false">IF(OR(IM$4="",$B8=""),0,SUMIF('DADOS BRUTOS'!$A$3:$A$500,$B8,'DADOS BRUTOS'!FM$3:FM$500)+IF($C8="",0,SUMIF('DADOS BRUTOS'!$A$3:$A$500,$C8,'DADOS BRUTOS'!FM$3:FM$500)))</f>
        <v>0</v>
      </c>
      <c r="IN8" s="134" t="n">
        <f aca="false">IF(OR(IN$4="",$B8=""),0,SUMIF('DADOS BRUTOS'!$A$3:$A$500,$B8,'DADOS BRUTOS'!FN$3:FN$500)+IF($C8="",0,SUMIF('DADOS BRUTOS'!$A$3:$A$500,$C8,'DADOS BRUTOS'!FN$3:FN$500)))</f>
        <v>0</v>
      </c>
      <c r="IO8" s="134" t="n">
        <f aca="false">IF(OR(IO$4="",$B8=""),0,SUMIF('DADOS BRUTOS'!$A$3:$A$500,$B8,'DADOS BRUTOS'!FO$3:FO$500)+IF($C8="",0,SUMIF('DADOS BRUTOS'!$A$3:$A$500,$C8,'DADOS BRUTOS'!FO$3:FO$500)))</f>
        <v>0</v>
      </c>
      <c r="IP8" s="134" t="n">
        <f aca="false">IF(OR(IP$4="",$B8=""),0,SUMIF('DADOS BRUTOS'!$A$3:$A$500,$B8,'DADOS BRUTOS'!FP$3:FP$500)+IF($C8="",0,SUMIF('DADOS BRUTOS'!$A$3:$A$500,$C8,'DADOS BRUTOS'!FP$3:FP$500)))</f>
        <v>0</v>
      </c>
      <c r="IQ8" s="134" t="n">
        <f aca="false">IF(OR(IQ$4="",$B8=""),0,SUMIF('DADOS BRUTOS'!$A$3:$A$500,$B8,'DADOS BRUTOS'!FQ$3:FQ$500)+IF($C8="",0,SUMIF('DADOS BRUTOS'!$A$3:$A$500,$C8,'DADOS BRUTOS'!FQ$3:FQ$500)))</f>
        <v>0</v>
      </c>
      <c r="IR8" s="134" t="n">
        <f aca="false">IF(OR(IR$4="",$B8=""),0,SUMIF('DADOS BRUTOS'!$A$3:$A$500,$B8,'DADOS BRUTOS'!FR$3:FR$500)+IF($C8="",0,SUMIF('DADOS BRUTOS'!$A$3:$A$500,$C8,'DADOS BRUTOS'!FR$3:FR$500)))</f>
        <v>0</v>
      </c>
      <c r="IS8" s="134" t="n">
        <f aca="false">IF(OR(IS$4="",$B8=""),0,SUMIF('DADOS BRUTOS'!$A$3:$A$500,$B8,'DADOS BRUTOS'!FS$3:FS$500)+IF($C8="",0,SUMIF('DADOS BRUTOS'!$A$3:$A$500,$C8,'DADOS BRUTOS'!FS$3:FS$500)))</f>
        <v>0</v>
      </c>
      <c r="IT8" s="134" t="n">
        <f aca="false">IF(OR(IT$4="",$B8=""),0,SUMIF('DADOS BRUTOS'!$A$3:$A$500,$B8,'DADOS BRUTOS'!FT$3:FT$500)+IF($C8="",0,SUMIF('DADOS BRUTOS'!$A$3:$A$500,$C8,'DADOS BRUTOS'!FT$3:FT$500)))</f>
        <v>0</v>
      </c>
      <c r="IU8" s="134" t="n">
        <f aca="false">IF(OR(IU$4="",$B8=""),0,SUMIF('DADOS BRUTOS'!$A$3:$A$500,$B8,'DADOS BRUTOS'!FU$3:FU$500)+IF($C8="",0,SUMIF('DADOS BRUTOS'!$A$3:$A$500,$C8,'DADOS BRUTOS'!FU$3:FU$500)))</f>
        <v>0</v>
      </c>
      <c r="IV8" s="134" t="n">
        <f aca="false">IF(OR(IV$4="",$B8=""),0,SUMIF('DADOS BRUTOS'!$A$3:$A$500,$B8,'DADOS BRUTOS'!FV$3:FV$500)+IF($C8="",0,SUMIF('DADOS BRUTOS'!$A$3:$A$500,$C8,'DADOS BRUTOS'!FV$3:FV$500)))</f>
        <v>0</v>
      </c>
      <c r="IW8" s="134" t="n">
        <f aca="false">IF(OR(IW$4="",$B8=""),0,SUMIF('DADOS BRUTOS'!$A$3:$A$500,$B8,'DADOS BRUTOS'!FW$3:FW$500)+IF($C8="",0,SUMIF('DADOS BRUTOS'!$A$3:$A$500,$C8,'DADOS BRUTOS'!FW$3:FW$500)))</f>
        <v>0</v>
      </c>
      <c r="IX8" s="134" t="n">
        <f aca="false">IF(OR(IX$4="",$B8=""),0,SUMIF('DADOS BRUTOS'!$A$3:$A$500,$B8,'DADOS BRUTOS'!FX$3:FX$500)+IF($C8="",0,SUMIF('DADOS BRUTOS'!$A$3:$A$500,$C8,'DADOS BRUTOS'!FX$3:FX$500)))</f>
        <v>0</v>
      </c>
      <c r="IY8" s="134" t="n">
        <f aca="false">IF(OR(IY$4="",$B8=""),0,SUMIF('DADOS BRUTOS'!$A$3:$A$500,$B8,'DADOS BRUTOS'!FY$3:FY$500)+IF($C8="",0,SUMIF('DADOS BRUTOS'!$A$3:$A$500,$C8,'DADOS BRUTOS'!FY$3:FY$500)))</f>
        <v>0</v>
      </c>
      <c r="IZ8" s="134" t="n">
        <f aca="false">IF(OR(IZ$4="",$B8=""),0,SUMIF('DADOS BRUTOS'!$A$3:$A$500,$B8,'DADOS BRUTOS'!FZ$3:FZ$500)+IF($C8="",0,SUMIF('DADOS BRUTOS'!$A$3:$A$500,$C8,'DADOS BRUTOS'!FZ$3:FZ$500)))</f>
        <v>0</v>
      </c>
      <c r="JA8" s="134" t="n">
        <f aca="false">IF(OR(JA$4="",$B8=""),0,SUMIF('DADOS BRUTOS'!$A$3:$A$500,$B8,'DADOS BRUTOS'!GA$3:GA$500)+IF($C8="",0,SUMIF('DADOS BRUTOS'!$A$3:$A$500,$C8,'DADOS BRUTOS'!GA$3:GA$500)))</f>
        <v>0</v>
      </c>
      <c r="JB8" s="134" t="n">
        <f aca="false">IF(OR(JB$4="",$B8=""),0,SUMIF('DADOS BRUTOS'!$A$3:$A$500,$B8,'DADOS BRUTOS'!GB$3:GB$500)+IF($C8="",0,SUMIF('DADOS BRUTOS'!$A$3:$A$500,$C8,'DADOS BRUTOS'!GB$3:GB$500)))</f>
        <v>0</v>
      </c>
      <c r="JC8" s="134" t="n">
        <f aca="false">IF(OR(JC$4="",$B8=""),0,SUMIF('DADOS BRUTOS'!$A$3:$A$500,$B8,'DADOS BRUTOS'!GC$3:GC$500)+IF($C8="",0,SUMIF('DADOS BRUTOS'!$A$3:$A$500,$C8,'DADOS BRUTOS'!GC$3:GC$500)))</f>
        <v>0</v>
      </c>
      <c r="JD8" s="134" t="n">
        <f aca="false">IF(OR(JD$4="",$B8=""),0,SUMIF('DADOS BRUTOS'!$A$3:$A$500,$B8,'DADOS BRUTOS'!GD$3:GD$500)+IF($C8="",0,SUMIF('DADOS BRUTOS'!$A$3:$A$500,$C8,'DADOS BRUTOS'!GD$3:GD$500)))</f>
        <v>0</v>
      </c>
      <c r="JE8" s="134" t="n">
        <f aca="false">IF(OR(JE$4="",$B8=""),0,SUMIF('DADOS BRUTOS'!$A$3:$A$500,$B8,'DADOS BRUTOS'!GE$3:GE$500)+IF($C8="",0,SUMIF('DADOS BRUTOS'!$A$3:$A$500,$C8,'DADOS BRUTOS'!GE$3:GE$500)))</f>
        <v>0</v>
      </c>
      <c r="JF8" s="134" t="n">
        <f aca="false">IF(OR(JF$4="",$B8=""),0,SUMIF('DADOS BRUTOS'!$A$3:$A$500,$B8,'DADOS BRUTOS'!GF$3:GF$500)+IF($C8="",0,SUMIF('DADOS BRUTOS'!$A$3:$A$500,$C8,'DADOS BRUTOS'!GF$3:GF$500)))</f>
        <v>0</v>
      </c>
      <c r="JG8" s="134" t="n">
        <f aca="false">IF(OR(JG$4="",$B8=""),0,SUMIF('DADOS BRUTOS'!$A$3:$A$500,$B8,'DADOS BRUTOS'!GG$3:GG$500)+IF($C8="",0,SUMIF('DADOS BRUTOS'!$A$3:$A$500,$C8,'DADOS BRUTOS'!GG$3:GG$500)))</f>
        <v>0</v>
      </c>
      <c r="JH8" s="134" t="n">
        <f aca="false">IF(OR(JH$4="",$B8=""),0,SUMIF('DADOS BRUTOS'!$A$3:$A$500,$B8,'DADOS BRUTOS'!GH$3:GH$500)+IF($C8="",0,SUMIF('DADOS BRUTOS'!$A$3:$A$500,$C8,'DADOS BRUTOS'!GH$3:GH$500)))</f>
        <v>0</v>
      </c>
      <c r="JI8" s="134" t="n">
        <f aca="false">IF(OR(JI$4="",$B8=""),0,SUMIF('DADOS BRUTOS'!$A$3:$A$500,$B8,'DADOS BRUTOS'!GI$3:GI$500)+IF($C8="",0,SUMIF('DADOS BRUTOS'!$A$3:$A$500,$C8,'DADOS BRUTOS'!GI$3:GI$500)))</f>
        <v>0</v>
      </c>
      <c r="JJ8" s="134" t="n">
        <f aca="false">IF(OR(JJ$4="",$B8=""),0,SUMIF('DADOS BRUTOS'!$A$3:$A$500,$B8,'DADOS BRUTOS'!GJ$3:GJ$500)+IF($C8="",0,SUMIF('DADOS BRUTOS'!$A$3:$A$500,$C8,'DADOS BRUTOS'!GJ$3:GJ$500)))</f>
        <v>0</v>
      </c>
      <c r="JK8" s="134" t="n">
        <f aca="false">IF(OR(JK$4="",$B8=""),0,SUMIF('DADOS BRUTOS'!$A$3:$A$500,$B8,'DADOS BRUTOS'!GK$3:GK$500)+IF($C8="",0,SUMIF('DADOS BRUTOS'!$A$3:$A$500,$C8,'DADOS BRUTOS'!GK$3:GK$500)))</f>
        <v>0</v>
      </c>
      <c r="JL8" s="134" t="n">
        <f aca="false">IF(OR(JL$4="",$B8=""),0,SUMIF('DADOS BRUTOS'!$A$3:$A$500,$B8,'DADOS BRUTOS'!GL$3:GL$500)+IF($C8="",0,SUMIF('DADOS BRUTOS'!$A$3:$A$500,$C8,'DADOS BRUTOS'!GL$3:GL$500)))</f>
        <v>0</v>
      </c>
      <c r="JM8" s="134" t="n">
        <f aca="false">IF(OR(JM$4="",$B8=""),0,SUMIF('DADOS BRUTOS'!$A$3:$A$500,$B8,'DADOS BRUTOS'!GM$3:GM$500)+IF($C8="",0,SUMIF('DADOS BRUTOS'!$A$3:$A$500,$C8,'DADOS BRUTOS'!GM$3:GM$500)))</f>
        <v>0</v>
      </c>
      <c r="JN8" s="134" t="n">
        <f aca="false">IF(OR(JN$4="",$B8=""),0,SUMIF('DADOS BRUTOS'!$A$3:$A$500,$B8,'DADOS BRUTOS'!GN$3:GN$500)+IF($C8="",0,SUMIF('DADOS BRUTOS'!$A$3:$A$500,$C8,'DADOS BRUTOS'!GN$3:GN$500)))</f>
        <v>0</v>
      </c>
      <c r="JO8" s="134" t="n">
        <f aca="false">IF(OR(JO$4="",$B8=""),0,SUMIF('DADOS BRUTOS'!$A$3:$A$500,$B8,'DADOS BRUTOS'!GO$3:GO$500)+IF($C8="",0,SUMIF('DADOS BRUTOS'!$A$3:$A$500,$C8,'DADOS BRUTOS'!GO$3:GO$500)))</f>
        <v>0</v>
      </c>
      <c r="JP8" s="134" t="n">
        <f aca="false">IF(OR(JP$4="",$B8=""),0,SUMIF('DADOS BRUTOS'!$A$3:$A$500,$B8,'DADOS BRUTOS'!GP$3:GP$500)+IF($C8="",0,SUMIF('DADOS BRUTOS'!$A$3:$A$500,$C8,'DADOS BRUTOS'!GP$3:GP$500)))</f>
        <v>0</v>
      </c>
      <c r="JQ8" s="134" t="n">
        <f aca="false">IF(OR(JQ$4="",$B8=""),0,SUMIF('DADOS BRUTOS'!$A$3:$A$500,$B8,'DADOS BRUTOS'!GQ$3:GQ$500)+IF($C8="",0,SUMIF('DADOS BRUTOS'!$A$3:$A$500,$C8,'DADOS BRUTOS'!GQ$3:GQ$500)))</f>
        <v>0</v>
      </c>
      <c r="JR8" s="134" t="n">
        <f aca="false">IF(OR(JR$4="",$B8=""),0,SUMIF('DADOS BRUTOS'!$A$3:$A$500,$B8,'DADOS BRUTOS'!GR$3:GR$500)+IF($C8="",0,SUMIF('DADOS BRUTOS'!$A$3:$A$500,$C8,'DADOS BRUTOS'!GR$3:GR$500)))</f>
        <v>0</v>
      </c>
      <c r="JS8" s="134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0</v>
      </c>
      <c r="L9" s="50" t="n">
        <f aca="false">SUMIF($CB$4:$JS$4,L$4,$CB9:$JS9)</f>
        <v>0</v>
      </c>
      <c r="M9" s="50" t="n">
        <f aca="false">SUMIF($CB$4:$JS$4,M$4,$CB9:$JS9)</f>
        <v>0</v>
      </c>
      <c r="N9" s="50" t="n">
        <f aca="false">SUMIF($CB$4:$JS$4,N$4,$CB9:$JS9)</f>
        <v>1810.47</v>
      </c>
      <c r="O9" s="50" t="n">
        <f aca="false">SUMIF($CB$4:$JS$4,O$4,$CB9:$JS9)</f>
        <v>40.42</v>
      </c>
      <c r="P9" s="50" t="n">
        <f aca="false">SUMIF($CB$4:$JS$4,P$4,$CB9:$JS9)</f>
        <v>0</v>
      </c>
      <c r="Q9" s="50" t="n">
        <f aca="false">SUMIF($CB$4:$JS$4,Q$4,$CB9:$JS9)</f>
        <v>0</v>
      </c>
      <c r="R9" s="50" t="n">
        <f aca="false">SUMIF($CB$4:$JS$4,R$4,$CB9:$JS9)</f>
        <v>3150</v>
      </c>
      <c r="S9" s="50" t="n">
        <f aca="false">SUMIF($CB$4:$JS$4,S$4,$CB9:$JS9)</f>
        <v>3150</v>
      </c>
      <c r="T9" s="50" t="n">
        <f aca="false">SUMIF($CB$4:$JS$4,T$4,$CB9:$JS9)</f>
        <v>673.66</v>
      </c>
      <c r="U9" s="50" t="n">
        <f aca="false">SUMIF($CB$4:$JS$4,U$4,$CB9:$JS9)</f>
        <v>12600</v>
      </c>
      <c r="V9" s="50" t="n">
        <f aca="false">SUMIF($CB$4:$JS$4,V$4,$CB9:$JS9)</f>
        <v>0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6420</v>
      </c>
      <c r="AA9" s="50" t="n">
        <f aca="false">SUMIF($CB$4:$JS$4,AA$4,$CB9:$JS9)</f>
        <v>0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27844.55</v>
      </c>
      <c r="BZ9" s="45" t="n">
        <f aca="false">SUMPRODUCT(($CB$4:$JS$4&lt;&gt;"")*($CB$4:$JS$4&lt;=$D$4),$CB9:$JS9,$CB$1:$JS$1)</f>
        <v>0</v>
      </c>
      <c r="CB9" s="134" t="n">
        <f aca="false">IF(OR(CB$4="",$B9=""),0,SUMIF('DADOS BRUTOS'!$A$3:$A$500,$B9,'DADOS BRUTOS'!B$3:B$500)+IF($C9="",0,SUMIF('DADOS BRUTOS'!$A$3:$A$500,$C9,'DADOS BRUTOS'!B$3:B$500)))</f>
        <v>0</v>
      </c>
      <c r="CC9" s="134" t="n">
        <f aca="false">IF(OR(CC$4="",$B9=""),0,SUMIF('DADOS BRUTOS'!$A$3:$A$500,$B9,'DADOS BRUTOS'!C$3:C$500)+IF($C9="",0,SUMIF('DADOS BRUTOS'!$A$3:$A$500,$C9,'DADOS BRUTOS'!C$3:C$500)))</f>
        <v>0</v>
      </c>
      <c r="CD9" s="134" t="n">
        <f aca="false">IF(OR(CD$4="",$B9=""),0,SUMIF('DADOS BRUTOS'!$A$3:$A$500,$B9,'DADOS BRUTOS'!D$3:D$500)+IF($C9="",0,SUMIF('DADOS BRUTOS'!$A$3:$A$500,$C9,'DADOS BRUTOS'!D$3:D$500)))</f>
        <v>0</v>
      </c>
      <c r="CE9" s="134" t="n">
        <f aca="false">IF(OR(CE$4="",$B9=""),0,SUMIF('DADOS BRUTOS'!$A$3:$A$500,$B9,'DADOS BRUTOS'!E$3:E$500)+IF($C9="",0,SUMIF('DADOS BRUTOS'!$A$3:$A$500,$C9,'DADOS BRUTOS'!E$3:E$500)))</f>
        <v>0</v>
      </c>
      <c r="CF9" s="134" t="n">
        <f aca="false">IF(OR(CF$4="",$B9=""),0,SUMIF('DADOS BRUTOS'!$A$3:$A$500,$B9,'DADOS BRUTOS'!F$3:F$500)+IF($C9="",0,SUMIF('DADOS BRUTOS'!$A$3:$A$500,$C9,'DADOS BRUTOS'!F$3:F$500)))</f>
        <v>0</v>
      </c>
      <c r="CG9" s="134" t="n">
        <f aca="false">IF(OR(CG$4="",$B9=""),0,SUMIF('DADOS BRUTOS'!$A$3:$A$500,$B9,'DADOS BRUTOS'!G$3:G$500)+IF($C9="",0,SUMIF('DADOS BRUTOS'!$A$3:$A$500,$C9,'DADOS BRUTOS'!G$3:G$500)))</f>
        <v>0</v>
      </c>
      <c r="CH9" s="134" t="n">
        <f aca="false">IF(OR(CH$4="",$B9=""),0,SUMIF('DADOS BRUTOS'!$A$3:$A$500,$B9,'DADOS BRUTOS'!H$3:H$500)+IF($C9="",0,SUMIF('DADOS BRUTOS'!$A$3:$A$500,$C9,'DADOS BRUTOS'!H$3:H$500)))</f>
        <v>0</v>
      </c>
      <c r="CI9" s="134" t="n">
        <f aca="false">IF(OR(CI$4="",$B9=""),0,SUMIF('DADOS BRUTOS'!$A$3:$A$500,$B9,'DADOS BRUTOS'!I$3:I$500)+IF($C9="",0,SUMIF('DADOS BRUTOS'!$A$3:$A$500,$C9,'DADOS BRUTOS'!I$3:I$500)))</f>
        <v>0</v>
      </c>
      <c r="CJ9" s="134" t="n">
        <f aca="false">IF(OR(CJ$4="",$B9=""),0,SUMIF('DADOS BRUTOS'!$A$3:$A$500,$B9,'DADOS BRUTOS'!J$3:J$500)+IF($C9="",0,SUMIF('DADOS BRUTOS'!$A$3:$A$500,$C9,'DADOS BRUTOS'!J$3:J$500)))</f>
        <v>0</v>
      </c>
      <c r="CK9" s="134" t="n">
        <f aca="false">IF(OR(CK$4="",$B9=""),0,SUMIF('DADOS BRUTOS'!$A$3:$A$500,$B9,'DADOS BRUTOS'!K$3:K$500)+IF($C9="",0,SUMIF('DADOS BRUTOS'!$A$3:$A$500,$C9,'DADOS BRUTOS'!K$3:K$500)))</f>
        <v>0</v>
      </c>
      <c r="CL9" s="134" t="n">
        <f aca="false">IF(OR(CL$4="",$B9=""),0,SUMIF('DADOS BRUTOS'!$A$3:$A$500,$B9,'DADOS BRUTOS'!L$3:L$500)+IF($C9="",0,SUMIF('DADOS BRUTOS'!$A$3:$A$500,$C9,'DADOS BRUTOS'!L$3:L$500)))</f>
        <v>0</v>
      </c>
      <c r="CM9" s="134" t="n">
        <f aca="false">IF(OR(CM$4="",$B9=""),0,SUMIF('DADOS BRUTOS'!$A$3:$A$500,$B9,'DADOS BRUTOS'!M$3:M$500)+IF($C9="",0,SUMIF('DADOS BRUTOS'!$A$3:$A$500,$C9,'DADOS BRUTOS'!M$3:M$500)))</f>
        <v>0</v>
      </c>
      <c r="CN9" s="134" t="n">
        <f aca="false">IF(OR(CN$4="",$B9=""),0,SUMIF('DADOS BRUTOS'!$A$3:$A$500,$B9,'DADOS BRUTOS'!N$3:N$500)+IF($C9="",0,SUMIF('DADOS BRUTOS'!$A$3:$A$500,$C9,'DADOS BRUTOS'!N$3:N$500)))</f>
        <v>0</v>
      </c>
      <c r="CO9" s="134" t="n">
        <f aca="false">IF(OR(CO$4="",$B9=""),0,SUMIF('DADOS BRUTOS'!$A$3:$A$500,$B9,'DADOS BRUTOS'!O$3:O$500)+IF($C9="",0,SUMIF('DADOS BRUTOS'!$A$3:$A$500,$C9,'DADOS BRUTOS'!O$3:O$500)))</f>
        <v>0</v>
      </c>
      <c r="CP9" s="134" t="n">
        <f aca="false">IF(OR(CP$4="",$B9=""),0,SUMIF('DADOS BRUTOS'!$A$3:$A$500,$B9,'DADOS BRUTOS'!P$3:P$500)+IF($C9="",0,SUMIF('DADOS BRUTOS'!$A$3:$A$500,$C9,'DADOS BRUTOS'!P$3:P$500)))</f>
        <v>0</v>
      </c>
      <c r="CQ9" s="134" t="n">
        <f aca="false">IF(OR(CQ$4="",$B9=""),0,SUMIF('DADOS BRUTOS'!$A$3:$A$500,$B9,'DADOS BRUTOS'!Q$3:Q$500)+IF($C9="",0,SUMIF('DADOS BRUTOS'!$A$3:$A$500,$C9,'DADOS BRUTOS'!Q$3:Q$500)))</f>
        <v>0</v>
      </c>
      <c r="CR9" s="134" t="n">
        <f aca="false">IF(OR(CR$4="",$B9=""),0,SUMIF('DADOS BRUTOS'!$A$3:$A$500,$B9,'DADOS BRUTOS'!R$3:R$500)+IF($C9="",0,SUMIF('DADOS BRUTOS'!$A$3:$A$500,$C9,'DADOS BRUTOS'!R$3:R$500)))</f>
        <v>0</v>
      </c>
      <c r="CS9" s="134" t="n">
        <f aca="false">IF(OR(CS$4="",$B9=""),0,SUMIF('DADOS BRUTOS'!$A$3:$A$500,$B9,'DADOS BRUTOS'!S$3:S$500)+IF($C9="",0,SUMIF('DADOS BRUTOS'!$A$3:$A$500,$C9,'DADOS BRUTOS'!S$3:S$500)))</f>
        <v>0</v>
      </c>
      <c r="CT9" s="134" t="n">
        <f aca="false">IF(OR(CT$4="",$B9=""),0,SUMIF('DADOS BRUTOS'!$A$3:$A$500,$B9,'DADOS BRUTOS'!T$3:T$500)+IF($C9="",0,SUMIF('DADOS BRUTOS'!$A$3:$A$500,$C9,'DADOS BRUTOS'!T$3:T$500)))</f>
        <v>0</v>
      </c>
      <c r="CU9" s="134" t="n">
        <f aca="false">IF(OR(CU$4="",$B9=""),0,SUMIF('DADOS BRUTOS'!$A$3:$A$500,$B9,'DADOS BRUTOS'!U$3:U$500)+IF($C9="",0,SUMIF('DADOS BRUTOS'!$A$3:$A$500,$C9,'DADOS BRUTOS'!U$3:U$500)))</f>
        <v>0</v>
      </c>
      <c r="CV9" s="134" t="n">
        <f aca="false">IF(OR(CV$4="",$B9=""),0,SUMIF('DADOS BRUTOS'!$A$3:$A$500,$B9,'DADOS BRUTOS'!V$3:V$500)+IF($C9="",0,SUMIF('DADOS BRUTOS'!$A$3:$A$500,$C9,'DADOS BRUTOS'!V$3:V$500)))</f>
        <v>0</v>
      </c>
      <c r="CW9" s="134" t="n">
        <f aca="false">IF(OR(CW$4="",$B9=""),0,SUMIF('DADOS BRUTOS'!$A$3:$A$500,$B9,'DADOS BRUTOS'!W$3:W$500)+IF($C9="",0,SUMIF('DADOS BRUTOS'!$A$3:$A$500,$C9,'DADOS BRUTOS'!W$3:W$500)))</f>
        <v>0</v>
      </c>
      <c r="CX9" s="134" t="n">
        <f aca="false">IF(OR(CX$4="",$B9=""),0,SUMIF('DADOS BRUTOS'!$A$3:$A$500,$B9,'DADOS BRUTOS'!X$3:X$500)+IF($C9="",0,SUMIF('DADOS BRUTOS'!$A$3:$A$500,$C9,'DADOS BRUTOS'!X$3:X$500)))</f>
        <v>0</v>
      </c>
      <c r="CY9" s="134" t="n">
        <f aca="false">IF(OR(CY$4="",$B9=""),0,SUMIF('DADOS BRUTOS'!$A$3:$A$500,$B9,'DADOS BRUTOS'!Y$3:Y$500)+IF($C9="",0,SUMIF('DADOS BRUTOS'!$A$3:$A$500,$C9,'DADOS BRUTOS'!Y$3:Y$500)))</f>
        <v>0</v>
      </c>
      <c r="CZ9" s="134" t="n">
        <f aca="false">IF(OR(CZ$4="",$B9=""),0,SUMIF('DADOS BRUTOS'!$A$3:$A$500,$B9,'DADOS BRUTOS'!Z$3:Z$500)+IF($C9="",0,SUMIF('DADOS BRUTOS'!$A$3:$A$500,$C9,'DADOS BRUTOS'!Z$3:Z$500)))</f>
        <v>0</v>
      </c>
      <c r="DA9" s="134" t="n">
        <f aca="false">IF(OR(DA$4="",$B9=""),0,SUMIF('DADOS BRUTOS'!$A$3:$A$500,$B9,'DADOS BRUTOS'!AA$3:AA$500)+IF($C9="",0,SUMIF('DADOS BRUTOS'!$A$3:$A$500,$C9,'DADOS BRUTOS'!AA$3:AA$500)))</f>
        <v>0</v>
      </c>
      <c r="DB9" s="134" t="n">
        <f aca="false">IF(OR(DB$4="",$B9=""),0,SUMIF('DADOS BRUTOS'!$A$3:$A$500,$B9,'DADOS BRUTOS'!AB$3:AB$500)+IF($C9="",0,SUMIF('DADOS BRUTOS'!$A$3:$A$500,$C9,'DADOS BRUTOS'!AB$3:AB$500)))</f>
        <v>0</v>
      </c>
      <c r="DC9" s="134" t="n">
        <f aca="false">IF(OR(DC$4="",$B9=""),0,SUMIF('DADOS BRUTOS'!$A$3:$A$500,$B9,'DADOS BRUTOS'!AC$3:AC$500)+IF($C9="",0,SUMIF('DADOS BRUTOS'!$A$3:$A$500,$C9,'DADOS BRUTOS'!AC$3:AC$500)))</f>
        <v>0</v>
      </c>
      <c r="DD9" s="134" t="n">
        <f aca="false">IF(OR(DD$4="",$B9=""),0,SUMIF('DADOS BRUTOS'!$A$3:$A$500,$B9,'DADOS BRUTOS'!AD$3:AD$500)+IF($C9="",0,SUMIF('DADOS BRUTOS'!$A$3:$A$500,$C9,'DADOS BRUTOS'!AD$3:AD$500)))</f>
        <v>0</v>
      </c>
      <c r="DE9" s="134" t="n">
        <f aca="false">IF(OR(DE$4="",$B9=""),0,SUMIF('DADOS BRUTOS'!$A$3:$A$500,$B9,'DADOS BRUTOS'!AE$3:AE$500)+IF($C9="",0,SUMIF('DADOS BRUTOS'!$A$3:$A$500,$C9,'DADOS BRUTOS'!AE$3:AE$500)))</f>
        <v>0</v>
      </c>
      <c r="DF9" s="134" t="n">
        <f aca="false">IF(OR(DF$4="",$B9=""),0,SUMIF('DADOS BRUTOS'!$A$3:$A$500,$B9,'DADOS BRUTOS'!AF$3:AF$500)+IF($C9="",0,SUMIF('DADOS BRUTOS'!$A$3:$A$500,$C9,'DADOS BRUTOS'!AF$3:AF$500)))</f>
        <v>0</v>
      </c>
      <c r="DG9" s="134" t="n">
        <f aca="false">IF(OR(DG$4="",$B9=""),0,SUMIF('DADOS BRUTOS'!$A$3:$A$500,$B9,'DADOS BRUTOS'!AG$3:AG$500)+IF($C9="",0,SUMIF('DADOS BRUTOS'!$A$3:$A$500,$C9,'DADOS BRUTOS'!AG$3:AG$500)))</f>
        <v>0</v>
      </c>
      <c r="DH9" s="134" t="n">
        <f aca="false">IF(OR(DH$4="",$B9=""),0,SUMIF('DADOS BRUTOS'!$A$3:$A$500,$B9,'DADOS BRUTOS'!AH$3:AH$500)+IF($C9="",0,SUMIF('DADOS BRUTOS'!$A$3:$A$500,$C9,'DADOS BRUTOS'!AH$3:AH$500)))</f>
        <v>0</v>
      </c>
      <c r="DI9" s="134" t="n">
        <f aca="false">IF(OR(DI$4="",$B9=""),0,SUMIF('DADOS BRUTOS'!$A$3:$A$500,$B9,'DADOS BRUTOS'!AI$3:AI$500)+IF($C9="",0,SUMIF('DADOS BRUTOS'!$A$3:$A$500,$C9,'DADOS BRUTOS'!AI$3:AI$500)))</f>
        <v>0</v>
      </c>
      <c r="DJ9" s="134" t="n">
        <f aca="false">IF(OR(DJ$4="",$B9=""),0,SUMIF('DADOS BRUTOS'!$A$3:$A$500,$B9,'DADOS BRUTOS'!AJ$3:AJ$500)+IF($C9="",0,SUMIF('DADOS BRUTOS'!$A$3:$A$500,$C9,'DADOS BRUTOS'!AJ$3:AJ$500)))</f>
        <v>0</v>
      </c>
      <c r="DK9" s="134" t="n">
        <f aca="false">IF(OR(DK$4="",$B9=""),0,SUMIF('DADOS BRUTOS'!$A$3:$A$500,$B9,'DADOS BRUTOS'!AK$3:AK$500)+IF($C9="",0,SUMIF('DADOS BRUTOS'!$A$3:$A$500,$C9,'DADOS BRUTOS'!AK$3:AK$500)))</f>
        <v>0</v>
      </c>
      <c r="DL9" s="134" t="n">
        <f aca="false">IF(OR(DL$4="",$B9=""),0,SUMIF('DADOS BRUTOS'!$A$3:$A$500,$B9,'DADOS BRUTOS'!AL$3:AL$500)+IF($C9="",0,SUMIF('DADOS BRUTOS'!$A$3:$A$500,$C9,'DADOS BRUTOS'!AL$3:AL$500)))</f>
        <v>0</v>
      </c>
      <c r="DM9" s="134" t="n">
        <f aca="false">IF(OR(DM$4="",$B9=""),0,SUMIF('DADOS BRUTOS'!$A$3:$A$500,$B9,'DADOS BRUTOS'!AM$3:AM$500)+IF($C9="",0,SUMIF('DADOS BRUTOS'!$A$3:$A$500,$C9,'DADOS BRUTOS'!AM$3:AM$500)))</f>
        <v>1810.47</v>
      </c>
      <c r="DN9" s="134" t="n">
        <f aca="false">IF(OR(DN$4="",$B9=""),0,SUMIF('DADOS BRUTOS'!$A$3:$A$500,$B9,'DADOS BRUTOS'!AN$3:AN$500)+IF($C9="",0,SUMIF('DADOS BRUTOS'!$A$3:$A$500,$C9,'DADOS BRUTOS'!AN$3:AN$500)))</f>
        <v>40.42</v>
      </c>
      <c r="DO9" s="134" t="n">
        <f aca="false">IF(OR(DO$4="",$B9=""),0,SUMIF('DADOS BRUTOS'!$A$3:$A$500,$B9,'DADOS BRUTOS'!AO$3:AO$500)+IF($C9="",0,SUMIF('DADOS BRUTOS'!$A$3:$A$500,$C9,'DADOS BRUTOS'!AO$3:AO$500)))</f>
        <v>0</v>
      </c>
      <c r="DP9" s="134" t="n">
        <f aca="false">IF(OR(DP$4="",$B9=""),0,SUMIF('DADOS BRUTOS'!$A$3:$A$500,$B9,'DADOS BRUTOS'!AP$3:AP$500)+IF($C9="",0,SUMIF('DADOS BRUTOS'!$A$3:$A$500,$C9,'DADOS BRUTOS'!AP$3:AP$500)))</f>
        <v>0</v>
      </c>
      <c r="DQ9" s="134" t="n">
        <f aca="false">IF(OR(DQ$4="",$B9=""),0,SUMIF('DADOS BRUTOS'!$A$3:$A$500,$B9,'DADOS BRUTOS'!AQ$3:AQ$500)+IF($C9="",0,SUMIF('DADOS BRUTOS'!$A$3:$A$500,$C9,'DADOS BRUTOS'!AQ$3:AQ$500)))</f>
        <v>3150</v>
      </c>
      <c r="DR9" s="134" t="n">
        <f aca="false">IF(OR(DR$4="",$B9=""),0,SUMIF('DADOS BRUTOS'!$A$3:$A$500,$B9,'DADOS BRUTOS'!AR$3:AR$500)+IF($C9="",0,SUMIF('DADOS BRUTOS'!$A$3:$A$500,$C9,'DADOS BRUTOS'!AR$3:AR$500)))</f>
        <v>3150</v>
      </c>
      <c r="DS9" s="134" t="n">
        <f aca="false">IF(OR(DS$4="",$B9=""),0,SUMIF('DADOS BRUTOS'!$A$3:$A$500,$B9,'DADOS BRUTOS'!AS$3:AS$500)+IF($C9="",0,SUMIF('DADOS BRUTOS'!$A$3:$A$500,$C9,'DADOS BRUTOS'!AS$3:AS$500)))</f>
        <v>673.66</v>
      </c>
      <c r="DT9" s="134" t="n">
        <f aca="false">IF(OR(DT$4="",$B9=""),0,SUMIF('DADOS BRUTOS'!$A$3:$A$500,$B9,'DADOS BRUTOS'!AT$3:AT$500)+IF($C9="",0,SUMIF('DADOS BRUTOS'!$A$3:$A$500,$C9,'DADOS BRUTOS'!AT$3:AT$500)))</f>
        <v>12600</v>
      </c>
      <c r="DU9" s="134" t="n">
        <f aca="false">IF(OR(DU$4="",$B9=""),0,SUMIF('DADOS BRUTOS'!$A$3:$A$500,$B9,'DADOS BRUTOS'!AU$3:AU$500)+IF($C9="",0,SUMIF('DADOS BRUTOS'!$A$3:$A$500,$C9,'DADOS BRUTOS'!AU$3:AU$500)))</f>
        <v>0</v>
      </c>
      <c r="DV9" s="134" t="n">
        <f aca="false">IF(OR(DV$4="",$B9=""),0,SUMIF('DADOS BRUTOS'!$A$3:$A$500,$B9,'DADOS BRUTOS'!AV$3:AV$500)+IF($C9="",0,SUMIF('DADOS BRUTOS'!$A$3:$A$500,$C9,'DADOS BRUTOS'!AV$3:AV$500)))</f>
        <v>0</v>
      </c>
      <c r="DW9" s="134" t="n">
        <f aca="false">IF(OR(DW$4="",$B9=""),0,SUMIF('DADOS BRUTOS'!$A$3:$A$500,$B9,'DADOS BRUTOS'!AW$3:AW$500)+IF($C9="",0,SUMIF('DADOS BRUTOS'!$A$3:$A$500,$C9,'DADOS BRUTOS'!AW$3:AW$500)))</f>
        <v>0</v>
      </c>
      <c r="DX9" s="134" t="n">
        <f aca="false">IF(OR(DX$4="",$B9=""),0,SUMIF('DADOS BRUTOS'!$A$3:$A$500,$B9,'DADOS BRUTOS'!AX$3:AX$500)+IF($C9="",0,SUMIF('DADOS BRUTOS'!$A$3:$A$500,$C9,'DADOS BRUTOS'!AX$3:AX$500)))</f>
        <v>0</v>
      </c>
      <c r="DY9" s="134" t="n">
        <f aca="false">IF(OR(DY$4="",$B9=""),0,SUMIF('DADOS BRUTOS'!$A$3:$A$500,$B9,'DADOS BRUTOS'!AY$3:AY$500)+IF($C9="",0,SUMIF('DADOS BRUTOS'!$A$3:$A$500,$C9,'DADOS BRUTOS'!AY$3:AY$500)))</f>
        <v>6420</v>
      </c>
      <c r="DZ9" s="134" t="n">
        <f aca="false">IF(OR(DZ$4="",$B9=""),0,SUMIF('DADOS BRUTOS'!$A$3:$A$500,$B9,'DADOS BRUTOS'!AZ$3:AZ$500)+IF($C9="",0,SUMIF('DADOS BRUTOS'!$A$3:$A$500,$C9,'DADOS BRUTOS'!AZ$3:AZ$500)))</f>
        <v>0</v>
      </c>
      <c r="EA9" s="134" t="n">
        <f aca="false">IF(OR(EA$4="",$B9=""),0,SUMIF('DADOS BRUTOS'!$A$3:$A$500,$B9,'DADOS BRUTOS'!BA$3:BA$500)+IF($C9="",0,SUMIF('DADOS BRUTOS'!$A$3:$A$500,$C9,'DADOS BRUTOS'!BA$3:BA$500)))</f>
        <v>0</v>
      </c>
      <c r="EB9" s="134" t="n">
        <f aca="false">IF(OR(EB$4="",$B9=""),0,SUMIF('DADOS BRUTOS'!$A$3:$A$500,$B9,'DADOS BRUTOS'!BB$3:BB$500)+IF($C9="",0,SUMIF('DADOS BRUTOS'!$A$3:$A$500,$C9,'DADOS BRUTOS'!BB$3:BB$500)))</f>
        <v>0</v>
      </c>
      <c r="EC9" s="134" t="n">
        <f aca="false">IF(OR(EC$4="",$B9=""),0,SUMIF('DADOS BRUTOS'!$A$3:$A$500,$B9,'DADOS BRUTOS'!BC$3:BC$500)+IF($C9="",0,SUMIF('DADOS BRUTOS'!$A$3:$A$500,$C9,'DADOS BRUTOS'!BC$3:BC$500)))</f>
        <v>0</v>
      </c>
      <c r="ED9" s="134" t="n">
        <f aca="false">IF(OR(ED$4="",$B9=""),0,SUMIF('DADOS BRUTOS'!$A$3:$A$500,$B9,'DADOS BRUTOS'!BD$3:BD$500)+IF($C9="",0,SUMIF('DADOS BRUTOS'!$A$3:$A$500,$C9,'DADOS BRUTOS'!BD$3:BD$500)))</f>
        <v>0</v>
      </c>
      <c r="EE9" s="134" t="n">
        <f aca="false">IF(OR(EE$4="",$B9=""),0,SUMIF('DADOS BRUTOS'!$A$3:$A$500,$B9,'DADOS BRUTOS'!BE$3:BE$500)+IF($C9="",0,SUMIF('DADOS BRUTOS'!$A$3:$A$500,$C9,'DADOS BRUTOS'!BE$3:BE$500)))</f>
        <v>0</v>
      </c>
      <c r="EF9" s="134" t="n">
        <f aca="false">IF(OR(EF$4="",$B9=""),0,SUMIF('DADOS BRUTOS'!$A$3:$A$500,$B9,'DADOS BRUTOS'!BF$3:BF$500)+IF($C9="",0,SUMIF('DADOS BRUTOS'!$A$3:$A$500,$C9,'DADOS BRUTOS'!BF$3:BF$500)))</f>
        <v>0</v>
      </c>
      <c r="EG9" s="134" t="n">
        <f aca="false">IF(OR(EG$4="",$B9=""),0,SUMIF('DADOS BRUTOS'!$A$3:$A$500,$B9,'DADOS BRUTOS'!BG$3:BG$500)+IF($C9="",0,SUMIF('DADOS BRUTOS'!$A$3:$A$500,$C9,'DADOS BRUTOS'!BG$3:BG$500)))</f>
        <v>0</v>
      </c>
      <c r="EH9" s="134" t="n">
        <f aca="false">IF(OR(EH$4="",$B9=""),0,SUMIF('DADOS BRUTOS'!$A$3:$A$500,$B9,'DADOS BRUTOS'!BH$3:BH$500)+IF($C9="",0,SUMIF('DADOS BRUTOS'!$A$3:$A$500,$C9,'DADOS BRUTOS'!BH$3:BH$500)))</f>
        <v>0</v>
      </c>
      <c r="EI9" s="134" t="n">
        <f aca="false">IF(OR(EI$4="",$B9=""),0,SUMIF('DADOS BRUTOS'!$A$3:$A$500,$B9,'DADOS BRUTOS'!BI$3:BI$500)+IF($C9="",0,SUMIF('DADOS BRUTOS'!$A$3:$A$500,$C9,'DADOS BRUTOS'!BI$3:BI$500)))</f>
        <v>0</v>
      </c>
      <c r="EJ9" s="134" t="n">
        <f aca="false">IF(OR(EJ$4="",$B9=""),0,SUMIF('DADOS BRUTOS'!$A$3:$A$500,$B9,'DADOS BRUTOS'!BJ$3:BJ$500)+IF($C9="",0,SUMIF('DADOS BRUTOS'!$A$3:$A$500,$C9,'DADOS BRUTOS'!BJ$3:BJ$500)))</f>
        <v>0</v>
      </c>
      <c r="EK9" s="134" t="n">
        <f aca="false">IF(OR(EK$4="",$B9=""),0,SUMIF('DADOS BRUTOS'!$A$3:$A$500,$B9,'DADOS BRUTOS'!BK$3:BK$500)+IF($C9="",0,SUMIF('DADOS BRUTOS'!$A$3:$A$500,$C9,'DADOS BRUTOS'!BK$3:BK$500)))</f>
        <v>0</v>
      </c>
      <c r="EL9" s="134" t="n">
        <f aca="false">IF(OR(EL$4="",$B9=""),0,SUMIF('DADOS BRUTOS'!$A$3:$A$500,$B9,'DADOS BRUTOS'!BL$3:BL$500)+IF($C9="",0,SUMIF('DADOS BRUTOS'!$A$3:$A$500,$C9,'DADOS BRUTOS'!BL$3:BL$500)))</f>
        <v>0</v>
      </c>
      <c r="EM9" s="134" t="n">
        <f aca="false">IF(OR(EM$4="",$B9=""),0,SUMIF('DADOS BRUTOS'!$A$3:$A$500,$B9,'DADOS BRUTOS'!BM$3:BM$500)+IF($C9="",0,SUMIF('DADOS BRUTOS'!$A$3:$A$500,$C9,'DADOS BRUTOS'!BM$3:BM$500)))</f>
        <v>0</v>
      </c>
      <c r="EN9" s="134" t="n">
        <f aca="false">IF(OR(EN$4="",$B9=""),0,SUMIF('DADOS BRUTOS'!$A$3:$A$500,$B9,'DADOS BRUTOS'!BN$3:BN$500)+IF($C9="",0,SUMIF('DADOS BRUTOS'!$A$3:$A$500,$C9,'DADOS BRUTOS'!BN$3:BN$500)))</f>
        <v>0</v>
      </c>
      <c r="EO9" s="134" t="n">
        <f aca="false">IF(OR(EO$4="",$B9=""),0,SUMIF('DADOS BRUTOS'!$A$3:$A$500,$B9,'DADOS BRUTOS'!BO$3:BO$500)+IF($C9="",0,SUMIF('DADOS BRUTOS'!$A$3:$A$500,$C9,'DADOS BRUTOS'!BO$3:BO$500)))</f>
        <v>0</v>
      </c>
      <c r="EP9" s="134" t="n">
        <f aca="false">IF(OR(EP$4="",$B9=""),0,SUMIF('DADOS BRUTOS'!$A$3:$A$500,$B9,'DADOS BRUTOS'!BP$3:BP$500)+IF($C9="",0,SUMIF('DADOS BRUTOS'!$A$3:$A$500,$C9,'DADOS BRUTOS'!BP$3:BP$500)))</f>
        <v>0</v>
      </c>
      <c r="EQ9" s="134" t="n">
        <f aca="false">IF(OR(EQ$4="",$B9=""),0,SUMIF('DADOS BRUTOS'!$A$3:$A$500,$B9,'DADOS BRUTOS'!BQ$3:BQ$500)+IF($C9="",0,SUMIF('DADOS BRUTOS'!$A$3:$A$500,$C9,'DADOS BRUTOS'!BQ$3:BQ$500)))</f>
        <v>0</v>
      </c>
      <c r="ER9" s="134" t="n">
        <f aca="false">IF(OR(ER$4="",$B9=""),0,SUMIF('DADOS BRUTOS'!$A$3:$A$500,$B9,'DADOS BRUTOS'!BR$3:BR$500)+IF($C9="",0,SUMIF('DADOS BRUTOS'!$A$3:$A$500,$C9,'DADOS BRUTOS'!BR$3:BR$500)))</f>
        <v>0</v>
      </c>
      <c r="ES9" s="134" t="n">
        <f aca="false">IF(OR(ES$4="",$B9=""),0,SUMIF('DADOS BRUTOS'!$A$3:$A$500,$B9,'DADOS BRUTOS'!BS$3:BS$500)+IF($C9="",0,SUMIF('DADOS BRUTOS'!$A$3:$A$500,$C9,'DADOS BRUTOS'!BS$3:BS$500)))</f>
        <v>0</v>
      </c>
      <c r="ET9" s="134" t="n">
        <f aca="false">IF(OR(ET$4="",$B9=""),0,SUMIF('DADOS BRUTOS'!$A$3:$A$500,$B9,'DADOS BRUTOS'!BT$3:BT$500)+IF($C9="",0,SUMIF('DADOS BRUTOS'!$A$3:$A$500,$C9,'DADOS BRUTOS'!BT$3:BT$500)))</f>
        <v>0</v>
      </c>
      <c r="EU9" s="134" t="n">
        <f aca="false">IF(OR(EU$4="",$B9=""),0,SUMIF('DADOS BRUTOS'!$A$3:$A$500,$B9,'DADOS BRUTOS'!BU$3:BU$500)+IF($C9="",0,SUMIF('DADOS BRUTOS'!$A$3:$A$500,$C9,'DADOS BRUTOS'!BU$3:BU$500)))</f>
        <v>0</v>
      </c>
      <c r="EV9" s="134" t="n">
        <f aca="false">IF(OR(EV$4="",$B9=""),0,SUMIF('DADOS BRUTOS'!$A$3:$A$500,$B9,'DADOS BRUTOS'!BV$3:BV$500)+IF($C9="",0,SUMIF('DADOS BRUTOS'!$A$3:$A$500,$C9,'DADOS BRUTOS'!BV$3:BV$500)))</f>
        <v>0</v>
      </c>
      <c r="EW9" s="134" t="n">
        <f aca="false">IF(OR(EW$4="",$B9=""),0,SUMIF('DADOS BRUTOS'!$A$3:$A$500,$B9,'DADOS BRUTOS'!BW$3:BW$500)+IF($C9="",0,SUMIF('DADOS BRUTOS'!$A$3:$A$500,$C9,'DADOS BRUTOS'!BW$3:BW$500)))</f>
        <v>0</v>
      </c>
      <c r="EX9" s="134" t="n">
        <f aca="false">IF(OR(EX$4="",$B9=""),0,SUMIF('DADOS BRUTOS'!$A$3:$A$500,$B9,'DADOS BRUTOS'!BX$3:BX$500)+IF($C9="",0,SUMIF('DADOS BRUTOS'!$A$3:$A$500,$C9,'DADOS BRUTOS'!BX$3:BX$500)))</f>
        <v>0</v>
      </c>
      <c r="EY9" s="134" t="n">
        <f aca="false">IF(OR(EY$4="",$B9=""),0,SUMIF('DADOS BRUTOS'!$A$3:$A$500,$B9,'DADOS BRUTOS'!BY$3:BY$500)+IF($C9="",0,SUMIF('DADOS BRUTOS'!$A$3:$A$500,$C9,'DADOS BRUTOS'!BY$3:BY$500)))</f>
        <v>0</v>
      </c>
      <c r="EZ9" s="134" t="n">
        <f aca="false">IF(OR(EZ$4="",$B9=""),0,SUMIF('DADOS BRUTOS'!$A$3:$A$500,$B9,'DADOS BRUTOS'!BZ$3:BZ$500)+IF($C9="",0,SUMIF('DADOS BRUTOS'!$A$3:$A$500,$C9,'DADOS BRUTOS'!BZ$3:BZ$500)))</f>
        <v>0</v>
      </c>
      <c r="FA9" s="134" t="n">
        <f aca="false">IF(OR(FA$4="",$B9=""),0,SUMIF('DADOS BRUTOS'!$A$3:$A$500,$B9,'DADOS BRUTOS'!CA$3:CA$500)+IF($C9="",0,SUMIF('DADOS BRUTOS'!$A$3:$A$500,$C9,'DADOS BRUTOS'!CA$3:CA$500)))</f>
        <v>0</v>
      </c>
      <c r="FB9" s="134" t="n">
        <f aca="false">IF(OR(FB$4="",$B9=""),0,SUMIF('DADOS BRUTOS'!$A$3:$A$500,$B9,'DADOS BRUTOS'!CB$3:CB$500)+IF($C9="",0,SUMIF('DADOS BRUTOS'!$A$3:$A$500,$C9,'DADOS BRUTOS'!CB$3:CB$500)))</f>
        <v>0</v>
      </c>
      <c r="FC9" s="134" t="n">
        <f aca="false">IF(OR(FC$4="",$B9=""),0,SUMIF('DADOS BRUTOS'!$A$3:$A$500,$B9,'DADOS BRUTOS'!CC$3:CC$500)+IF($C9="",0,SUMIF('DADOS BRUTOS'!$A$3:$A$500,$C9,'DADOS BRUTOS'!CC$3:CC$500)))</f>
        <v>0</v>
      </c>
      <c r="FD9" s="134" t="n">
        <f aca="false">IF(OR(FD$4="",$B9=""),0,SUMIF('DADOS BRUTOS'!$A$3:$A$500,$B9,'DADOS BRUTOS'!CD$3:CD$500)+IF($C9="",0,SUMIF('DADOS BRUTOS'!$A$3:$A$500,$C9,'DADOS BRUTOS'!CD$3:CD$500)))</f>
        <v>0</v>
      </c>
      <c r="FE9" s="134" t="n">
        <f aca="false">IF(OR(FE$4="",$B9=""),0,SUMIF('DADOS BRUTOS'!$A$3:$A$500,$B9,'DADOS BRUTOS'!CE$3:CE$500)+IF($C9="",0,SUMIF('DADOS BRUTOS'!$A$3:$A$500,$C9,'DADOS BRUTOS'!CE$3:CE$500)))</f>
        <v>0</v>
      </c>
      <c r="FF9" s="134" t="n">
        <f aca="false">IF(OR(FF$4="",$B9=""),0,SUMIF('DADOS BRUTOS'!$A$3:$A$500,$B9,'DADOS BRUTOS'!CF$3:CF$500)+IF($C9="",0,SUMIF('DADOS BRUTOS'!$A$3:$A$500,$C9,'DADOS BRUTOS'!CF$3:CF$500)))</f>
        <v>0</v>
      </c>
      <c r="FG9" s="134" t="n">
        <f aca="false">IF(OR(FG$4="",$B9=""),0,SUMIF('DADOS BRUTOS'!$A$3:$A$500,$B9,'DADOS BRUTOS'!CG$3:CG$500)+IF($C9="",0,SUMIF('DADOS BRUTOS'!$A$3:$A$500,$C9,'DADOS BRUTOS'!CG$3:CG$500)))</f>
        <v>0</v>
      </c>
      <c r="FH9" s="134" t="n">
        <f aca="false">IF(OR(FH$4="",$B9=""),0,SUMIF('DADOS BRUTOS'!$A$3:$A$500,$B9,'DADOS BRUTOS'!CH$3:CH$500)+IF($C9="",0,SUMIF('DADOS BRUTOS'!$A$3:$A$500,$C9,'DADOS BRUTOS'!CH$3:CH$500)))</f>
        <v>0</v>
      </c>
      <c r="FI9" s="134" t="n">
        <f aca="false">IF(OR(FI$4="",$B9=""),0,SUMIF('DADOS BRUTOS'!$A$3:$A$500,$B9,'DADOS BRUTOS'!CI$3:CI$500)+IF($C9="",0,SUMIF('DADOS BRUTOS'!$A$3:$A$500,$C9,'DADOS BRUTOS'!CI$3:CI$500)))</f>
        <v>0</v>
      </c>
      <c r="FJ9" s="134" t="n">
        <f aca="false">IF(OR(FJ$4="",$B9=""),0,SUMIF('DADOS BRUTOS'!$A$3:$A$500,$B9,'DADOS BRUTOS'!CJ$3:CJ$500)+IF($C9="",0,SUMIF('DADOS BRUTOS'!$A$3:$A$500,$C9,'DADOS BRUTOS'!CJ$3:CJ$500)))</f>
        <v>0</v>
      </c>
      <c r="FK9" s="134" t="n">
        <f aca="false">IF(OR(FK$4="",$B9=""),0,SUMIF('DADOS BRUTOS'!$A$3:$A$500,$B9,'DADOS BRUTOS'!CK$3:CK$500)+IF($C9="",0,SUMIF('DADOS BRUTOS'!$A$3:$A$500,$C9,'DADOS BRUTOS'!CK$3:CK$500)))</f>
        <v>0</v>
      </c>
      <c r="FL9" s="134" t="n">
        <f aca="false">IF(OR(FL$4="",$B9=""),0,SUMIF('DADOS BRUTOS'!$A$3:$A$500,$B9,'DADOS BRUTOS'!CL$3:CL$500)+IF($C9="",0,SUMIF('DADOS BRUTOS'!$A$3:$A$500,$C9,'DADOS BRUTOS'!CL$3:CL$500)))</f>
        <v>0</v>
      </c>
      <c r="FM9" s="134" t="n">
        <f aca="false">IF(OR(FM$4="",$B9=""),0,SUMIF('DADOS BRUTOS'!$A$3:$A$500,$B9,'DADOS BRUTOS'!CM$3:CM$500)+IF($C9="",0,SUMIF('DADOS BRUTOS'!$A$3:$A$500,$C9,'DADOS BRUTOS'!CM$3:CM$500)))</f>
        <v>0</v>
      </c>
      <c r="FN9" s="134" t="n">
        <f aca="false">IF(OR(FN$4="",$B9=""),0,SUMIF('DADOS BRUTOS'!$A$3:$A$500,$B9,'DADOS BRUTOS'!CN$3:CN$500)+IF($C9="",0,SUMIF('DADOS BRUTOS'!$A$3:$A$500,$C9,'DADOS BRUTOS'!CN$3:CN$500)))</f>
        <v>0</v>
      </c>
      <c r="FO9" s="134" t="n">
        <f aca="false">IF(OR(FO$4="",$B9=""),0,SUMIF('DADOS BRUTOS'!$A$3:$A$500,$B9,'DADOS BRUTOS'!CO$3:CO$500)+IF($C9="",0,SUMIF('DADOS BRUTOS'!$A$3:$A$500,$C9,'DADOS BRUTOS'!CO$3:CO$500)))</f>
        <v>0</v>
      </c>
      <c r="FP9" s="134" t="n">
        <f aca="false">IF(OR(FP$4="",$B9=""),0,SUMIF('DADOS BRUTOS'!$A$3:$A$500,$B9,'DADOS BRUTOS'!CP$3:CP$500)+IF($C9="",0,SUMIF('DADOS BRUTOS'!$A$3:$A$500,$C9,'DADOS BRUTOS'!CP$3:CP$500)))</f>
        <v>0</v>
      </c>
      <c r="FQ9" s="134" t="n">
        <f aca="false">IF(OR(FQ$4="",$B9=""),0,SUMIF('DADOS BRUTOS'!$A$3:$A$500,$B9,'DADOS BRUTOS'!CQ$3:CQ$500)+IF($C9="",0,SUMIF('DADOS BRUTOS'!$A$3:$A$500,$C9,'DADOS BRUTOS'!CQ$3:CQ$500)))</f>
        <v>0</v>
      </c>
      <c r="FR9" s="134" t="n">
        <f aca="false">IF(OR(FR$4="",$B9=""),0,SUMIF('DADOS BRUTOS'!$A$3:$A$500,$B9,'DADOS BRUTOS'!CR$3:CR$500)+IF($C9="",0,SUMIF('DADOS BRUTOS'!$A$3:$A$500,$C9,'DADOS BRUTOS'!CR$3:CR$500)))</f>
        <v>0</v>
      </c>
      <c r="FS9" s="134" t="n">
        <f aca="false">IF(OR(FS$4="",$B9=""),0,SUMIF('DADOS BRUTOS'!$A$3:$A$500,$B9,'DADOS BRUTOS'!CS$3:CS$500)+IF($C9="",0,SUMIF('DADOS BRUTOS'!$A$3:$A$500,$C9,'DADOS BRUTOS'!CS$3:CS$500)))</f>
        <v>0</v>
      </c>
      <c r="FT9" s="134" t="n">
        <f aca="false">IF(OR(FT$4="",$B9=""),0,SUMIF('DADOS BRUTOS'!$A$3:$A$500,$B9,'DADOS BRUTOS'!CT$3:CT$500)+IF($C9="",0,SUMIF('DADOS BRUTOS'!$A$3:$A$500,$C9,'DADOS BRUTOS'!CT$3:CT$500)))</f>
        <v>0</v>
      </c>
      <c r="FU9" s="134" t="n">
        <f aca="false">IF(OR(FU$4="",$B9=""),0,SUMIF('DADOS BRUTOS'!$A$3:$A$500,$B9,'DADOS BRUTOS'!CU$3:CU$500)+IF($C9="",0,SUMIF('DADOS BRUTOS'!$A$3:$A$500,$C9,'DADOS BRUTOS'!CU$3:CU$500)))</f>
        <v>0</v>
      </c>
      <c r="FV9" s="134" t="n">
        <f aca="false">IF(OR(FV$4="",$B9=""),0,SUMIF('DADOS BRUTOS'!$A$3:$A$500,$B9,'DADOS BRUTOS'!CV$3:CV$500)+IF($C9="",0,SUMIF('DADOS BRUTOS'!$A$3:$A$500,$C9,'DADOS BRUTOS'!CV$3:CV$500)))</f>
        <v>0</v>
      </c>
      <c r="FW9" s="134" t="n">
        <f aca="false">IF(OR(FW$4="",$B9=""),0,SUMIF('DADOS BRUTOS'!$A$3:$A$500,$B9,'DADOS BRUTOS'!CW$3:CW$500)+IF($C9="",0,SUMIF('DADOS BRUTOS'!$A$3:$A$500,$C9,'DADOS BRUTOS'!CW$3:CW$500)))</f>
        <v>0</v>
      </c>
      <c r="FX9" s="134" t="n">
        <f aca="false">IF(OR(FX$4="",$B9=""),0,SUMIF('DADOS BRUTOS'!$A$3:$A$500,$B9,'DADOS BRUTOS'!CX$3:CX$500)+IF($C9="",0,SUMIF('DADOS BRUTOS'!$A$3:$A$500,$C9,'DADOS BRUTOS'!CX$3:CX$500)))</f>
        <v>0</v>
      </c>
      <c r="FY9" s="134" t="n">
        <f aca="false">IF(OR(FY$4="",$B9=""),0,SUMIF('DADOS BRUTOS'!$A$3:$A$500,$B9,'DADOS BRUTOS'!CY$3:CY$500)+IF($C9="",0,SUMIF('DADOS BRUTOS'!$A$3:$A$500,$C9,'DADOS BRUTOS'!CY$3:CY$500)))</f>
        <v>0</v>
      </c>
      <c r="FZ9" s="134" t="n">
        <f aca="false">IF(OR(FZ$4="",$B9=""),0,SUMIF('DADOS BRUTOS'!$A$3:$A$500,$B9,'DADOS BRUTOS'!CZ$3:CZ$500)+IF($C9="",0,SUMIF('DADOS BRUTOS'!$A$3:$A$500,$C9,'DADOS BRUTOS'!CZ$3:CZ$500)))</f>
        <v>0</v>
      </c>
      <c r="GA9" s="134" t="n">
        <f aca="false">IF(OR(GA$4="",$B9=""),0,SUMIF('DADOS BRUTOS'!$A$3:$A$500,$B9,'DADOS BRUTOS'!DA$3:DA$500)+IF($C9="",0,SUMIF('DADOS BRUTOS'!$A$3:$A$500,$C9,'DADOS BRUTOS'!DA$3:DA$500)))</f>
        <v>0</v>
      </c>
      <c r="GB9" s="134" t="n">
        <f aca="false">IF(OR(GB$4="",$B9=""),0,SUMIF('DADOS BRUTOS'!$A$3:$A$500,$B9,'DADOS BRUTOS'!DB$3:DB$500)+IF($C9="",0,SUMIF('DADOS BRUTOS'!$A$3:$A$500,$C9,'DADOS BRUTOS'!DB$3:DB$500)))</f>
        <v>0</v>
      </c>
      <c r="GC9" s="134" t="n">
        <f aca="false">IF(OR(GC$4="",$B9=""),0,SUMIF('DADOS BRUTOS'!$A$3:$A$500,$B9,'DADOS BRUTOS'!DC$3:DC$500)+IF($C9="",0,SUMIF('DADOS BRUTOS'!$A$3:$A$500,$C9,'DADOS BRUTOS'!DC$3:DC$500)))</f>
        <v>0</v>
      </c>
      <c r="GD9" s="134" t="n">
        <f aca="false">IF(OR(GD$4="",$B9=""),0,SUMIF('DADOS BRUTOS'!$A$3:$A$500,$B9,'DADOS BRUTOS'!DD$3:DD$500)+IF($C9="",0,SUMIF('DADOS BRUTOS'!$A$3:$A$500,$C9,'DADOS BRUTOS'!DD$3:DD$500)))</f>
        <v>0</v>
      </c>
      <c r="GE9" s="134" t="n">
        <f aca="false">IF(OR(GE$4="",$B9=""),0,SUMIF('DADOS BRUTOS'!$A$3:$A$500,$B9,'DADOS BRUTOS'!DE$3:DE$500)+IF($C9="",0,SUMIF('DADOS BRUTOS'!$A$3:$A$500,$C9,'DADOS BRUTOS'!DE$3:DE$500)))</f>
        <v>0</v>
      </c>
      <c r="GF9" s="134" t="n">
        <f aca="false">IF(OR(GF$4="",$B9=""),0,SUMIF('DADOS BRUTOS'!$A$3:$A$500,$B9,'DADOS BRUTOS'!DF$3:DF$500)+IF($C9="",0,SUMIF('DADOS BRUTOS'!$A$3:$A$500,$C9,'DADOS BRUTOS'!DF$3:DF$500)))</f>
        <v>0</v>
      </c>
      <c r="GG9" s="134" t="n">
        <f aca="false">IF(OR(GG$4="",$B9=""),0,SUMIF('DADOS BRUTOS'!$A$3:$A$500,$B9,'DADOS BRUTOS'!DG$3:DG$500)+IF($C9="",0,SUMIF('DADOS BRUTOS'!$A$3:$A$500,$C9,'DADOS BRUTOS'!DG$3:DG$500)))</f>
        <v>0</v>
      </c>
      <c r="GH9" s="134" t="n">
        <f aca="false">IF(OR(GH$4="",$B9=""),0,SUMIF('DADOS BRUTOS'!$A$3:$A$500,$B9,'DADOS BRUTOS'!DH$3:DH$500)+IF($C9="",0,SUMIF('DADOS BRUTOS'!$A$3:$A$500,$C9,'DADOS BRUTOS'!DH$3:DH$500)))</f>
        <v>0</v>
      </c>
      <c r="GI9" s="134" t="n">
        <f aca="false">IF(OR(GI$4="",$B9=""),0,SUMIF('DADOS BRUTOS'!$A$3:$A$500,$B9,'DADOS BRUTOS'!DI$3:DI$500)+IF($C9="",0,SUMIF('DADOS BRUTOS'!$A$3:$A$500,$C9,'DADOS BRUTOS'!DI$3:DI$500)))</f>
        <v>0</v>
      </c>
      <c r="GJ9" s="134" t="n">
        <f aca="false">IF(OR(GJ$4="",$B9=""),0,SUMIF('DADOS BRUTOS'!$A$3:$A$500,$B9,'DADOS BRUTOS'!DJ$3:DJ$500)+IF($C9="",0,SUMIF('DADOS BRUTOS'!$A$3:$A$500,$C9,'DADOS BRUTOS'!DJ$3:DJ$500)))</f>
        <v>0</v>
      </c>
      <c r="GK9" s="134" t="n">
        <f aca="false">IF(OR(GK$4="",$B9=""),0,SUMIF('DADOS BRUTOS'!$A$3:$A$500,$B9,'DADOS BRUTOS'!DK$3:DK$500)+IF($C9="",0,SUMIF('DADOS BRUTOS'!$A$3:$A$500,$C9,'DADOS BRUTOS'!DK$3:DK$500)))</f>
        <v>0</v>
      </c>
      <c r="GL9" s="134" t="n">
        <f aca="false">IF(OR(GL$4="",$B9=""),0,SUMIF('DADOS BRUTOS'!$A$3:$A$500,$B9,'DADOS BRUTOS'!DL$3:DL$500)+IF($C9="",0,SUMIF('DADOS BRUTOS'!$A$3:$A$500,$C9,'DADOS BRUTOS'!DL$3:DL$500)))</f>
        <v>0</v>
      </c>
      <c r="GM9" s="134" t="n">
        <f aca="false">IF(OR(GM$4="",$B9=""),0,SUMIF('DADOS BRUTOS'!$A$3:$A$500,$B9,'DADOS BRUTOS'!DM$3:DM$500)+IF($C9="",0,SUMIF('DADOS BRUTOS'!$A$3:$A$500,$C9,'DADOS BRUTOS'!DM$3:DM$500)))</f>
        <v>0</v>
      </c>
      <c r="GN9" s="134" t="n">
        <f aca="false">IF(OR(GN$4="",$B9=""),0,SUMIF('DADOS BRUTOS'!$A$3:$A$500,$B9,'DADOS BRUTOS'!DN$3:DN$500)+IF($C9="",0,SUMIF('DADOS BRUTOS'!$A$3:$A$500,$C9,'DADOS BRUTOS'!DN$3:DN$500)))</f>
        <v>0</v>
      </c>
      <c r="GO9" s="134" t="n">
        <f aca="false">IF(OR(GO$4="",$B9=""),0,SUMIF('DADOS BRUTOS'!$A$3:$A$500,$B9,'DADOS BRUTOS'!DO$3:DO$500)+IF($C9="",0,SUMIF('DADOS BRUTOS'!$A$3:$A$500,$C9,'DADOS BRUTOS'!DO$3:DO$500)))</f>
        <v>0</v>
      </c>
      <c r="GP9" s="134" t="n">
        <f aca="false">IF(OR(GP$4="",$B9=""),0,SUMIF('DADOS BRUTOS'!$A$3:$A$500,$B9,'DADOS BRUTOS'!DP$3:DP$500)+IF($C9="",0,SUMIF('DADOS BRUTOS'!$A$3:$A$500,$C9,'DADOS BRUTOS'!DP$3:DP$500)))</f>
        <v>0</v>
      </c>
      <c r="GQ9" s="134" t="n">
        <f aca="false">IF(OR(GQ$4="",$B9=""),0,SUMIF('DADOS BRUTOS'!$A$3:$A$500,$B9,'DADOS BRUTOS'!DQ$3:DQ$500)+IF($C9="",0,SUMIF('DADOS BRUTOS'!$A$3:$A$500,$C9,'DADOS BRUTOS'!DQ$3:DQ$500)))</f>
        <v>0</v>
      </c>
      <c r="GR9" s="134" t="n">
        <f aca="false">IF(OR(GR$4="",$B9=""),0,SUMIF('DADOS BRUTOS'!$A$3:$A$500,$B9,'DADOS BRUTOS'!DR$3:DR$500)+IF($C9="",0,SUMIF('DADOS BRUTOS'!$A$3:$A$500,$C9,'DADOS BRUTOS'!DR$3:DR$500)))</f>
        <v>0</v>
      </c>
      <c r="GS9" s="134" t="n">
        <f aca="false">IF(OR(GS$4="",$B9=""),0,SUMIF('DADOS BRUTOS'!$A$3:$A$500,$B9,'DADOS BRUTOS'!DS$3:DS$500)+IF($C9="",0,SUMIF('DADOS BRUTOS'!$A$3:$A$500,$C9,'DADOS BRUTOS'!DS$3:DS$500)))</f>
        <v>0</v>
      </c>
      <c r="GT9" s="134" t="n">
        <f aca="false">IF(OR(GT$4="",$B9=""),0,SUMIF('DADOS BRUTOS'!$A$3:$A$500,$B9,'DADOS BRUTOS'!DT$3:DT$500)+IF($C9="",0,SUMIF('DADOS BRUTOS'!$A$3:$A$500,$C9,'DADOS BRUTOS'!DT$3:DT$500)))</f>
        <v>0</v>
      </c>
      <c r="GU9" s="134" t="n">
        <f aca="false">IF(OR(GU$4="",$B9=""),0,SUMIF('DADOS BRUTOS'!$A$3:$A$500,$B9,'DADOS BRUTOS'!DU$3:DU$500)+IF($C9="",0,SUMIF('DADOS BRUTOS'!$A$3:$A$500,$C9,'DADOS BRUTOS'!DU$3:DU$500)))</f>
        <v>0</v>
      </c>
      <c r="GV9" s="134" t="n">
        <f aca="false">IF(OR(GV$4="",$B9=""),0,SUMIF('DADOS BRUTOS'!$A$3:$A$500,$B9,'DADOS BRUTOS'!DV$3:DV$500)+IF($C9="",0,SUMIF('DADOS BRUTOS'!$A$3:$A$500,$C9,'DADOS BRUTOS'!DV$3:DV$500)))</f>
        <v>0</v>
      </c>
      <c r="GW9" s="134" t="n">
        <f aca="false">IF(OR(GW$4="",$B9=""),0,SUMIF('DADOS BRUTOS'!$A$3:$A$500,$B9,'DADOS BRUTOS'!DW$3:DW$500)+IF($C9="",0,SUMIF('DADOS BRUTOS'!$A$3:$A$500,$C9,'DADOS BRUTOS'!DW$3:DW$500)))</f>
        <v>0</v>
      </c>
      <c r="GX9" s="134" t="n">
        <f aca="false">IF(OR(GX$4="",$B9=""),0,SUMIF('DADOS BRUTOS'!$A$3:$A$500,$B9,'DADOS BRUTOS'!DX$3:DX$500)+IF($C9="",0,SUMIF('DADOS BRUTOS'!$A$3:$A$500,$C9,'DADOS BRUTOS'!DX$3:DX$500)))</f>
        <v>0</v>
      </c>
      <c r="GY9" s="134" t="n">
        <f aca="false">IF(OR(GY$4="",$B9=""),0,SUMIF('DADOS BRUTOS'!$A$3:$A$500,$B9,'DADOS BRUTOS'!DY$3:DY$500)+IF($C9="",0,SUMIF('DADOS BRUTOS'!$A$3:$A$500,$C9,'DADOS BRUTOS'!DY$3:DY$500)))</f>
        <v>0</v>
      </c>
      <c r="GZ9" s="134" t="n">
        <f aca="false">IF(OR(GZ$4="",$B9=""),0,SUMIF('DADOS BRUTOS'!$A$3:$A$500,$B9,'DADOS BRUTOS'!DZ$3:DZ$500)+IF($C9="",0,SUMIF('DADOS BRUTOS'!$A$3:$A$500,$C9,'DADOS BRUTOS'!DZ$3:DZ$500)))</f>
        <v>0</v>
      </c>
      <c r="HA9" s="134" t="n">
        <f aca="false">IF(OR(HA$4="",$B9=""),0,SUMIF('DADOS BRUTOS'!$A$3:$A$500,$B9,'DADOS BRUTOS'!EA$3:EA$500)+IF($C9="",0,SUMIF('DADOS BRUTOS'!$A$3:$A$500,$C9,'DADOS BRUTOS'!EA$3:EA$500)))</f>
        <v>0</v>
      </c>
      <c r="HB9" s="134" t="n">
        <f aca="false">IF(OR(HB$4="",$B9=""),0,SUMIF('DADOS BRUTOS'!$A$3:$A$500,$B9,'DADOS BRUTOS'!EB$3:EB$500)+IF($C9="",0,SUMIF('DADOS BRUTOS'!$A$3:$A$500,$C9,'DADOS BRUTOS'!EB$3:EB$500)))</f>
        <v>0</v>
      </c>
      <c r="HC9" s="134" t="n">
        <f aca="false">IF(OR(HC$4="",$B9=""),0,SUMIF('DADOS BRUTOS'!$A$3:$A$500,$B9,'DADOS BRUTOS'!EC$3:EC$500)+IF($C9="",0,SUMIF('DADOS BRUTOS'!$A$3:$A$500,$C9,'DADOS BRUTOS'!EC$3:EC$500)))</f>
        <v>0</v>
      </c>
      <c r="HD9" s="134" t="n">
        <f aca="false">IF(OR(HD$4="",$B9=""),0,SUMIF('DADOS BRUTOS'!$A$3:$A$500,$B9,'DADOS BRUTOS'!ED$3:ED$500)+IF($C9="",0,SUMIF('DADOS BRUTOS'!$A$3:$A$500,$C9,'DADOS BRUTOS'!ED$3:ED$500)))</f>
        <v>0</v>
      </c>
      <c r="HE9" s="134" t="n">
        <f aca="false">IF(OR(HE$4="",$B9=""),0,SUMIF('DADOS BRUTOS'!$A$3:$A$500,$B9,'DADOS BRUTOS'!EE$3:EE$500)+IF($C9="",0,SUMIF('DADOS BRUTOS'!$A$3:$A$500,$C9,'DADOS BRUTOS'!EE$3:EE$500)))</f>
        <v>0</v>
      </c>
      <c r="HF9" s="134" t="n">
        <f aca="false">IF(OR(HF$4="",$B9=""),0,SUMIF('DADOS BRUTOS'!$A$3:$A$500,$B9,'DADOS BRUTOS'!EF$3:EF$500)+IF($C9="",0,SUMIF('DADOS BRUTOS'!$A$3:$A$500,$C9,'DADOS BRUTOS'!EF$3:EF$500)))</f>
        <v>0</v>
      </c>
      <c r="HG9" s="134" t="n">
        <f aca="false">IF(OR(HG$4="",$B9=""),0,SUMIF('DADOS BRUTOS'!$A$3:$A$500,$B9,'DADOS BRUTOS'!EG$3:EG$500)+IF($C9="",0,SUMIF('DADOS BRUTOS'!$A$3:$A$500,$C9,'DADOS BRUTOS'!EG$3:EG$500)))</f>
        <v>0</v>
      </c>
      <c r="HH9" s="134" t="n">
        <f aca="false">IF(OR(HH$4="",$B9=""),0,SUMIF('DADOS BRUTOS'!$A$3:$A$500,$B9,'DADOS BRUTOS'!EH$3:EH$500)+IF($C9="",0,SUMIF('DADOS BRUTOS'!$A$3:$A$500,$C9,'DADOS BRUTOS'!EH$3:EH$500)))</f>
        <v>0</v>
      </c>
      <c r="HI9" s="134" t="n">
        <f aca="false">IF(OR(HI$4="",$B9=""),0,SUMIF('DADOS BRUTOS'!$A$3:$A$500,$B9,'DADOS BRUTOS'!EI$3:EI$500)+IF($C9="",0,SUMIF('DADOS BRUTOS'!$A$3:$A$500,$C9,'DADOS BRUTOS'!EI$3:EI$500)))</f>
        <v>0</v>
      </c>
      <c r="HJ9" s="134" t="n">
        <f aca="false">IF(OR(HJ$4="",$B9=""),0,SUMIF('DADOS BRUTOS'!$A$3:$A$500,$B9,'DADOS BRUTOS'!EJ$3:EJ$500)+IF($C9="",0,SUMIF('DADOS BRUTOS'!$A$3:$A$500,$C9,'DADOS BRUTOS'!EJ$3:EJ$500)))</f>
        <v>0</v>
      </c>
      <c r="HK9" s="134" t="n">
        <f aca="false">IF(OR(HK$4="",$B9=""),0,SUMIF('DADOS BRUTOS'!$A$3:$A$500,$B9,'DADOS BRUTOS'!EK$3:EK$500)+IF($C9="",0,SUMIF('DADOS BRUTOS'!$A$3:$A$500,$C9,'DADOS BRUTOS'!EK$3:EK$500)))</f>
        <v>0</v>
      </c>
      <c r="HL9" s="134" t="n">
        <f aca="false">IF(OR(HL$4="",$B9=""),0,SUMIF('DADOS BRUTOS'!$A$3:$A$500,$B9,'DADOS BRUTOS'!EL$3:EL$500)+IF($C9="",0,SUMIF('DADOS BRUTOS'!$A$3:$A$500,$C9,'DADOS BRUTOS'!EL$3:EL$500)))</f>
        <v>0</v>
      </c>
      <c r="HM9" s="134" t="n">
        <f aca="false">IF(OR(HM$4="",$B9=""),0,SUMIF('DADOS BRUTOS'!$A$3:$A$500,$B9,'DADOS BRUTOS'!EM$3:EM$500)+IF($C9="",0,SUMIF('DADOS BRUTOS'!$A$3:$A$500,$C9,'DADOS BRUTOS'!EM$3:EM$500)))</f>
        <v>0</v>
      </c>
      <c r="HN9" s="134" t="n">
        <f aca="false">IF(OR(HN$4="",$B9=""),0,SUMIF('DADOS BRUTOS'!$A$3:$A$500,$B9,'DADOS BRUTOS'!EN$3:EN$500)+IF($C9="",0,SUMIF('DADOS BRUTOS'!$A$3:$A$500,$C9,'DADOS BRUTOS'!EN$3:EN$500)))</f>
        <v>0</v>
      </c>
      <c r="HO9" s="134" t="n">
        <f aca="false">IF(OR(HO$4="",$B9=""),0,SUMIF('DADOS BRUTOS'!$A$3:$A$500,$B9,'DADOS BRUTOS'!EO$3:EO$500)+IF($C9="",0,SUMIF('DADOS BRUTOS'!$A$3:$A$500,$C9,'DADOS BRUTOS'!EO$3:EO$500)))</f>
        <v>0</v>
      </c>
      <c r="HP9" s="134" t="n">
        <f aca="false">IF(OR(HP$4="",$B9=""),0,SUMIF('DADOS BRUTOS'!$A$3:$A$500,$B9,'DADOS BRUTOS'!EP$3:EP$500)+IF($C9="",0,SUMIF('DADOS BRUTOS'!$A$3:$A$500,$C9,'DADOS BRUTOS'!EP$3:EP$500)))</f>
        <v>0</v>
      </c>
      <c r="HQ9" s="134" t="n">
        <f aca="false">IF(OR(HQ$4="",$B9=""),0,SUMIF('DADOS BRUTOS'!$A$3:$A$500,$B9,'DADOS BRUTOS'!EQ$3:EQ$500)+IF($C9="",0,SUMIF('DADOS BRUTOS'!$A$3:$A$500,$C9,'DADOS BRUTOS'!EQ$3:EQ$500)))</f>
        <v>0</v>
      </c>
      <c r="HR9" s="134" t="n">
        <f aca="false">IF(OR(HR$4="",$B9=""),0,SUMIF('DADOS BRUTOS'!$A$3:$A$500,$B9,'DADOS BRUTOS'!ER$3:ER$500)+IF($C9="",0,SUMIF('DADOS BRUTOS'!$A$3:$A$500,$C9,'DADOS BRUTOS'!ER$3:ER$500)))</f>
        <v>0</v>
      </c>
      <c r="HS9" s="134" t="n">
        <f aca="false">IF(OR(HS$4="",$B9=""),0,SUMIF('DADOS BRUTOS'!$A$3:$A$500,$B9,'DADOS BRUTOS'!ES$3:ES$500)+IF($C9="",0,SUMIF('DADOS BRUTOS'!$A$3:$A$500,$C9,'DADOS BRUTOS'!ES$3:ES$500)))</f>
        <v>0</v>
      </c>
      <c r="HT9" s="134" t="n">
        <f aca="false">IF(OR(HT$4="",$B9=""),0,SUMIF('DADOS BRUTOS'!$A$3:$A$500,$B9,'DADOS BRUTOS'!ET$3:ET$500)+IF($C9="",0,SUMIF('DADOS BRUTOS'!$A$3:$A$500,$C9,'DADOS BRUTOS'!ET$3:ET$500)))</f>
        <v>0</v>
      </c>
      <c r="HU9" s="134" t="n">
        <f aca="false">IF(OR(HU$4="",$B9=""),0,SUMIF('DADOS BRUTOS'!$A$3:$A$500,$B9,'DADOS BRUTOS'!EU$3:EU$500)+IF($C9="",0,SUMIF('DADOS BRUTOS'!$A$3:$A$500,$C9,'DADOS BRUTOS'!EU$3:EU$500)))</f>
        <v>0</v>
      </c>
      <c r="HV9" s="134" t="n">
        <f aca="false">IF(OR(HV$4="",$B9=""),0,SUMIF('DADOS BRUTOS'!$A$3:$A$500,$B9,'DADOS BRUTOS'!EV$3:EV$500)+IF($C9="",0,SUMIF('DADOS BRUTOS'!$A$3:$A$500,$C9,'DADOS BRUTOS'!EV$3:EV$500)))</f>
        <v>0</v>
      </c>
      <c r="HW9" s="134" t="n">
        <f aca="false">IF(OR(HW$4="",$B9=""),0,SUMIF('DADOS BRUTOS'!$A$3:$A$500,$B9,'DADOS BRUTOS'!EW$3:EW$500)+IF($C9="",0,SUMIF('DADOS BRUTOS'!$A$3:$A$500,$C9,'DADOS BRUTOS'!EW$3:EW$500)))</f>
        <v>0</v>
      </c>
      <c r="HX9" s="134" t="n">
        <f aca="false">IF(OR(HX$4="",$B9=""),0,SUMIF('DADOS BRUTOS'!$A$3:$A$500,$B9,'DADOS BRUTOS'!EX$3:EX$500)+IF($C9="",0,SUMIF('DADOS BRUTOS'!$A$3:$A$500,$C9,'DADOS BRUTOS'!EX$3:EX$500)))</f>
        <v>0</v>
      </c>
      <c r="HY9" s="134" t="n">
        <f aca="false">IF(OR(HY$4="",$B9=""),0,SUMIF('DADOS BRUTOS'!$A$3:$A$500,$B9,'DADOS BRUTOS'!EY$3:EY$500)+IF($C9="",0,SUMIF('DADOS BRUTOS'!$A$3:$A$500,$C9,'DADOS BRUTOS'!EY$3:EY$500)))</f>
        <v>0</v>
      </c>
      <c r="HZ9" s="134" t="n">
        <f aca="false">IF(OR(HZ$4="",$B9=""),0,SUMIF('DADOS BRUTOS'!$A$3:$A$500,$B9,'DADOS BRUTOS'!EZ$3:EZ$500)+IF($C9="",0,SUMIF('DADOS BRUTOS'!$A$3:$A$500,$C9,'DADOS BRUTOS'!EZ$3:EZ$500)))</f>
        <v>0</v>
      </c>
      <c r="IA9" s="134" t="n">
        <f aca="false">IF(OR(IA$4="",$B9=""),0,SUMIF('DADOS BRUTOS'!$A$3:$A$500,$B9,'DADOS BRUTOS'!FA$3:FA$500)+IF($C9="",0,SUMIF('DADOS BRUTOS'!$A$3:$A$500,$C9,'DADOS BRUTOS'!FA$3:FA$500)))</f>
        <v>0</v>
      </c>
      <c r="IB9" s="134" t="n">
        <f aca="false">IF(OR(IB$4="",$B9=""),0,SUMIF('DADOS BRUTOS'!$A$3:$A$500,$B9,'DADOS BRUTOS'!FB$3:FB$500)+IF($C9="",0,SUMIF('DADOS BRUTOS'!$A$3:$A$500,$C9,'DADOS BRUTOS'!FB$3:FB$500)))</f>
        <v>0</v>
      </c>
      <c r="IC9" s="134" t="n">
        <f aca="false">IF(OR(IC$4="",$B9=""),0,SUMIF('DADOS BRUTOS'!$A$3:$A$500,$B9,'DADOS BRUTOS'!FC$3:FC$500)+IF($C9="",0,SUMIF('DADOS BRUTOS'!$A$3:$A$500,$C9,'DADOS BRUTOS'!FC$3:FC$500)))</f>
        <v>0</v>
      </c>
      <c r="ID9" s="134" t="n">
        <f aca="false">IF(OR(ID$4="",$B9=""),0,SUMIF('DADOS BRUTOS'!$A$3:$A$500,$B9,'DADOS BRUTOS'!FD$3:FD$500)+IF($C9="",0,SUMIF('DADOS BRUTOS'!$A$3:$A$500,$C9,'DADOS BRUTOS'!FD$3:FD$500)))</f>
        <v>0</v>
      </c>
      <c r="IE9" s="134" t="n">
        <f aca="false">IF(OR(IE$4="",$B9=""),0,SUMIF('DADOS BRUTOS'!$A$3:$A$500,$B9,'DADOS BRUTOS'!FE$3:FE$500)+IF($C9="",0,SUMIF('DADOS BRUTOS'!$A$3:$A$500,$C9,'DADOS BRUTOS'!FE$3:FE$500)))</f>
        <v>0</v>
      </c>
      <c r="IF9" s="134" t="n">
        <f aca="false">IF(OR(IF$4="",$B9=""),0,SUMIF('DADOS BRUTOS'!$A$3:$A$500,$B9,'DADOS BRUTOS'!FF$3:FF$500)+IF($C9="",0,SUMIF('DADOS BRUTOS'!$A$3:$A$500,$C9,'DADOS BRUTOS'!FF$3:FF$500)))</f>
        <v>0</v>
      </c>
      <c r="IG9" s="134" t="n">
        <f aca="false">IF(OR(IG$4="",$B9=""),0,SUMIF('DADOS BRUTOS'!$A$3:$A$500,$B9,'DADOS BRUTOS'!FG$3:FG$500)+IF($C9="",0,SUMIF('DADOS BRUTOS'!$A$3:$A$500,$C9,'DADOS BRUTOS'!FG$3:FG$500)))</f>
        <v>0</v>
      </c>
      <c r="IH9" s="134" t="n">
        <f aca="false">IF(OR(IH$4="",$B9=""),0,SUMIF('DADOS BRUTOS'!$A$3:$A$500,$B9,'DADOS BRUTOS'!FH$3:FH$500)+IF($C9="",0,SUMIF('DADOS BRUTOS'!$A$3:$A$500,$C9,'DADOS BRUTOS'!FH$3:FH$500)))</f>
        <v>0</v>
      </c>
      <c r="II9" s="134" t="n">
        <f aca="false">IF(OR(II$4="",$B9=""),0,SUMIF('DADOS BRUTOS'!$A$3:$A$500,$B9,'DADOS BRUTOS'!FI$3:FI$500)+IF($C9="",0,SUMIF('DADOS BRUTOS'!$A$3:$A$500,$C9,'DADOS BRUTOS'!FI$3:FI$500)))</f>
        <v>0</v>
      </c>
      <c r="IJ9" s="134" t="n">
        <f aca="false">IF(OR(IJ$4="",$B9=""),0,SUMIF('DADOS BRUTOS'!$A$3:$A$500,$B9,'DADOS BRUTOS'!FJ$3:FJ$500)+IF($C9="",0,SUMIF('DADOS BRUTOS'!$A$3:$A$500,$C9,'DADOS BRUTOS'!FJ$3:FJ$500)))</f>
        <v>0</v>
      </c>
      <c r="IK9" s="134" t="n">
        <f aca="false">IF(OR(IK$4="",$B9=""),0,SUMIF('DADOS BRUTOS'!$A$3:$A$500,$B9,'DADOS BRUTOS'!FK$3:FK$500)+IF($C9="",0,SUMIF('DADOS BRUTOS'!$A$3:$A$500,$C9,'DADOS BRUTOS'!FK$3:FK$500)))</f>
        <v>0</v>
      </c>
      <c r="IL9" s="134" t="n">
        <f aca="false">IF(OR(IL$4="",$B9=""),0,SUMIF('DADOS BRUTOS'!$A$3:$A$500,$B9,'DADOS BRUTOS'!FL$3:FL$500)+IF($C9="",0,SUMIF('DADOS BRUTOS'!$A$3:$A$500,$C9,'DADOS BRUTOS'!FL$3:FL$500)))</f>
        <v>0</v>
      </c>
      <c r="IM9" s="134" t="n">
        <f aca="false">IF(OR(IM$4="",$B9=""),0,SUMIF('DADOS BRUTOS'!$A$3:$A$500,$B9,'DADOS BRUTOS'!FM$3:FM$500)+IF($C9="",0,SUMIF('DADOS BRUTOS'!$A$3:$A$500,$C9,'DADOS BRUTOS'!FM$3:FM$500)))</f>
        <v>0</v>
      </c>
      <c r="IN9" s="134" t="n">
        <f aca="false">IF(OR(IN$4="",$B9=""),0,SUMIF('DADOS BRUTOS'!$A$3:$A$500,$B9,'DADOS BRUTOS'!FN$3:FN$500)+IF($C9="",0,SUMIF('DADOS BRUTOS'!$A$3:$A$500,$C9,'DADOS BRUTOS'!FN$3:FN$500)))</f>
        <v>0</v>
      </c>
      <c r="IO9" s="134" t="n">
        <f aca="false">IF(OR(IO$4="",$B9=""),0,SUMIF('DADOS BRUTOS'!$A$3:$A$500,$B9,'DADOS BRUTOS'!FO$3:FO$500)+IF($C9="",0,SUMIF('DADOS BRUTOS'!$A$3:$A$500,$C9,'DADOS BRUTOS'!FO$3:FO$500)))</f>
        <v>0</v>
      </c>
      <c r="IP9" s="134" t="n">
        <f aca="false">IF(OR(IP$4="",$B9=""),0,SUMIF('DADOS BRUTOS'!$A$3:$A$500,$B9,'DADOS BRUTOS'!FP$3:FP$500)+IF($C9="",0,SUMIF('DADOS BRUTOS'!$A$3:$A$500,$C9,'DADOS BRUTOS'!FP$3:FP$500)))</f>
        <v>0</v>
      </c>
      <c r="IQ9" s="134" t="n">
        <f aca="false">IF(OR(IQ$4="",$B9=""),0,SUMIF('DADOS BRUTOS'!$A$3:$A$500,$B9,'DADOS BRUTOS'!FQ$3:FQ$500)+IF($C9="",0,SUMIF('DADOS BRUTOS'!$A$3:$A$500,$C9,'DADOS BRUTOS'!FQ$3:FQ$500)))</f>
        <v>0</v>
      </c>
      <c r="IR9" s="134" t="n">
        <f aca="false">IF(OR(IR$4="",$B9=""),0,SUMIF('DADOS BRUTOS'!$A$3:$A$500,$B9,'DADOS BRUTOS'!FR$3:FR$500)+IF($C9="",0,SUMIF('DADOS BRUTOS'!$A$3:$A$500,$C9,'DADOS BRUTOS'!FR$3:FR$500)))</f>
        <v>0</v>
      </c>
      <c r="IS9" s="134" t="n">
        <f aca="false">IF(OR(IS$4="",$B9=""),0,SUMIF('DADOS BRUTOS'!$A$3:$A$500,$B9,'DADOS BRUTOS'!FS$3:FS$500)+IF($C9="",0,SUMIF('DADOS BRUTOS'!$A$3:$A$500,$C9,'DADOS BRUTOS'!FS$3:FS$500)))</f>
        <v>0</v>
      </c>
      <c r="IT9" s="134" t="n">
        <f aca="false">IF(OR(IT$4="",$B9=""),0,SUMIF('DADOS BRUTOS'!$A$3:$A$500,$B9,'DADOS BRUTOS'!FT$3:FT$500)+IF($C9="",0,SUMIF('DADOS BRUTOS'!$A$3:$A$500,$C9,'DADOS BRUTOS'!FT$3:FT$500)))</f>
        <v>0</v>
      </c>
      <c r="IU9" s="134" t="n">
        <f aca="false">IF(OR(IU$4="",$B9=""),0,SUMIF('DADOS BRUTOS'!$A$3:$A$500,$B9,'DADOS BRUTOS'!FU$3:FU$500)+IF($C9="",0,SUMIF('DADOS BRUTOS'!$A$3:$A$500,$C9,'DADOS BRUTOS'!FU$3:FU$500)))</f>
        <v>0</v>
      </c>
      <c r="IV9" s="134" t="n">
        <f aca="false">IF(OR(IV$4="",$B9=""),0,SUMIF('DADOS BRUTOS'!$A$3:$A$500,$B9,'DADOS BRUTOS'!FV$3:FV$500)+IF($C9="",0,SUMIF('DADOS BRUTOS'!$A$3:$A$500,$C9,'DADOS BRUTOS'!FV$3:FV$500)))</f>
        <v>0</v>
      </c>
      <c r="IW9" s="134" t="n">
        <f aca="false">IF(OR(IW$4="",$B9=""),0,SUMIF('DADOS BRUTOS'!$A$3:$A$500,$B9,'DADOS BRUTOS'!FW$3:FW$500)+IF($C9="",0,SUMIF('DADOS BRUTOS'!$A$3:$A$500,$C9,'DADOS BRUTOS'!FW$3:FW$500)))</f>
        <v>0</v>
      </c>
      <c r="IX9" s="134" t="n">
        <f aca="false">IF(OR(IX$4="",$B9=""),0,SUMIF('DADOS BRUTOS'!$A$3:$A$500,$B9,'DADOS BRUTOS'!FX$3:FX$500)+IF($C9="",0,SUMIF('DADOS BRUTOS'!$A$3:$A$500,$C9,'DADOS BRUTOS'!FX$3:FX$500)))</f>
        <v>0</v>
      </c>
      <c r="IY9" s="134" t="n">
        <f aca="false">IF(OR(IY$4="",$B9=""),0,SUMIF('DADOS BRUTOS'!$A$3:$A$500,$B9,'DADOS BRUTOS'!FY$3:FY$500)+IF($C9="",0,SUMIF('DADOS BRUTOS'!$A$3:$A$500,$C9,'DADOS BRUTOS'!FY$3:FY$500)))</f>
        <v>0</v>
      </c>
      <c r="IZ9" s="134" t="n">
        <f aca="false">IF(OR(IZ$4="",$B9=""),0,SUMIF('DADOS BRUTOS'!$A$3:$A$500,$B9,'DADOS BRUTOS'!FZ$3:FZ$500)+IF($C9="",0,SUMIF('DADOS BRUTOS'!$A$3:$A$500,$C9,'DADOS BRUTOS'!FZ$3:FZ$500)))</f>
        <v>0</v>
      </c>
      <c r="JA9" s="134" t="n">
        <f aca="false">IF(OR(JA$4="",$B9=""),0,SUMIF('DADOS BRUTOS'!$A$3:$A$500,$B9,'DADOS BRUTOS'!GA$3:GA$500)+IF($C9="",0,SUMIF('DADOS BRUTOS'!$A$3:$A$500,$C9,'DADOS BRUTOS'!GA$3:GA$500)))</f>
        <v>0</v>
      </c>
      <c r="JB9" s="134" t="n">
        <f aca="false">IF(OR(JB$4="",$B9=""),0,SUMIF('DADOS BRUTOS'!$A$3:$A$500,$B9,'DADOS BRUTOS'!GB$3:GB$500)+IF($C9="",0,SUMIF('DADOS BRUTOS'!$A$3:$A$500,$C9,'DADOS BRUTOS'!GB$3:GB$500)))</f>
        <v>0</v>
      </c>
      <c r="JC9" s="134" t="n">
        <f aca="false">IF(OR(JC$4="",$B9=""),0,SUMIF('DADOS BRUTOS'!$A$3:$A$500,$B9,'DADOS BRUTOS'!GC$3:GC$500)+IF($C9="",0,SUMIF('DADOS BRUTOS'!$A$3:$A$500,$C9,'DADOS BRUTOS'!GC$3:GC$500)))</f>
        <v>0</v>
      </c>
      <c r="JD9" s="134" t="n">
        <f aca="false">IF(OR(JD$4="",$B9=""),0,SUMIF('DADOS BRUTOS'!$A$3:$A$500,$B9,'DADOS BRUTOS'!GD$3:GD$500)+IF($C9="",0,SUMIF('DADOS BRUTOS'!$A$3:$A$500,$C9,'DADOS BRUTOS'!GD$3:GD$500)))</f>
        <v>0</v>
      </c>
      <c r="JE9" s="134" t="n">
        <f aca="false">IF(OR(JE$4="",$B9=""),0,SUMIF('DADOS BRUTOS'!$A$3:$A$500,$B9,'DADOS BRUTOS'!GE$3:GE$500)+IF($C9="",0,SUMIF('DADOS BRUTOS'!$A$3:$A$500,$C9,'DADOS BRUTOS'!GE$3:GE$500)))</f>
        <v>0</v>
      </c>
      <c r="JF9" s="134" t="n">
        <f aca="false">IF(OR(JF$4="",$B9=""),0,SUMIF('DADOS BRUTOS'!$A$3:$A$500,$B9,'DADOS BRUTOS'!GF$3:GF$500)+IF($C9="",0,SUMIF('DADOS BRUTOS'!$A$3:$A$500,$C9,'DADOS BRUTOS'!GF$3:GF$500)))</f>
        <v>0</v>
      </c>
      <c r="JG9" s="134" t="n">
        <f aca="false">IF(OR(JG$4="",$B9=""),0,SUMIF('DADOS BRUTOS'!$A$3:$A$500,$B9,'DADOS BRUTOS'!GG$3:GG$500)+IF($C9="",0,SUMIF('DADOS BRUTOS'!$A$3:$A$500,$C9,'DADOS BRUTOS'!GG$3:GG$500)))</f>
        <v>0</v>
      </c>
      <c r="JH9" s="134" t="n">
        <f aca="false">IF(OR(JH$4="",$B9=""),0,SUMIF('DADOS BRUTOS'!$A$3:$A$500,$B9,'DADOS BRUTOS'!GH$3:GH$500)+IF($C9="",0,SUMIF('DADOS BRUTOS'!$A$3:$A$500,$C9,'DADOS BRUTOS'!GH$3:GH$500)))</f>
        <v>0</v>
      </c>
      <c r="JI9" s="134" t="n">
        <f aca="false">IF(OR(JI$4="",$B9=""),0,SUMIF('DADOS BRUTOS'!$A$3:$A$500,$B9,'DADOS BRUTOS'!GI$3:GI$500)+IF($C9="",0,SUMIF('DADOS BRUTOS'!$A$3:$A$500,$C9,'DADOS BRUTOS'!GI$3:GI$500)))</f>
        <v>0</v>
      </c>
      <c r="JJ9" s="134" t="n">
        <f aca="false">IF(OR(JJ$4="",$B9=""),0,SUMIF('DADOS BRUTOS'!$A$3:$A$500,$B9,'DADOS BRUTOS'!GJ$3:GJ$500)+IF($C9="",0,SUMIF('DADOS BRUTOS'!$A$3:$A$500,$C9,'DADOS BRUTOS'!GJ$3:GJ$500)))</f>
        <v>0</v>
      </c>
      <c r="JK9" s="134" t="n">
        <f aca="false">IF(OR(JK$4="",$B9=""),0,SUMIF('DADOS BRUTOS'!$A$3:$A$500,$B9,'DADOS BRUTOS'!GK$3:GK$500)+IF($C9="",0,SUMIF('DADOS BRUTOS'!$A$3:$A$500,$C9,'DADOS BRUTOS'!GK$3:GK$500)))</f>
        <v>0</v>
      </c>
      <c r="JL9" s="134" t="n">
        <f aca="false">IF(OR(JL$4="",$B9=""),0,SUMIF('DADOS BRUTOS'!$A$3:$A$500,$B9,'DADOS BRUTOS'!GL$3:GL$500)+IF($C9="",0,SUMIF('DADOS BRUTOS'!$A$3:$A$500,$C9,'DADOS BRUTOS'!GL$3:GL$500)))</f>
        <v>0</v>
      </c>
      <c r="JM9" s="134" t="n">
        <f aca="false">IF(OR(JM$4="",$B9=""),0,SUMIF('DADOS BRUTOS'!$A$3:$A$500,$B9,'DADOS BRUTOS'!GM$3:GM$500)+IF($C9="",0,SUMIF('DADOS BRUTOS'!$A$3:$A$500,$C9,'DADOS BRUTOS'!GM$3:GM$500)))</f>
        <v>0</v>
      </c>
      <c r="JN9" s="134" t="n">
        <f aca="false">IF(OR(JN$4="",$B9=""),0,SUMIF('DADOS BRUTOS'!$A$3:$A$500,$B9,'DADOS BRUTOS'!GN$3:GN$500)+IF($C9="",0,SUMIF('DADOS BRUTOS'!$A$3:$A$500,$C9,'DADOS BRUTOS'!GN$3:GN$500)))</f>
        <v>0</v>
      </c>
      <c r="JO9" s="134" t="n">
        <f aca="false">IF(OR(JO$4="",$B9=""),0,SUMIF('DADOS BRUTOS'!$A$3:$A$500,$B9,'DADOS BRUTOS'!GO$3:GO$500)+IF($C9="",0,SUMIF('DADOS BRUTOS'!$A$3:$A$500,$C9,'DADOS BRUTOS'!GO$3:GO$500)))</f>
        <v>0</v>
      </c>
      <c r="JP9" s="134" t="n">
        <f aca="false">IF(OR(JP$4="",$B9=""),0,SUMIF('DADOS BRUTOS'!$A$3:$A$500,$B9,'DADOS BRUTOS'!GP$3:GP$500)+IF($C9="",0,SUMIF('DADOS BRUTOS'!$A$3:$A$500,$C9,'DADOS BRUTOS'!GP$3:GP$500)))</f>
        <v>0</v>
      </c>
      <c r="JQ9" s="134" t="n">
        <f aca="false">IF(OR(JQ$4="",$B9=""),0,SUMIF('DADOS BRUTOS'!$A$3:$A$500,$B9,'DADOS BRUTOS'!GQ$3:GQ$500)+IF($C9="",0,SUMIF('DADOS BRUTOS'!$A$3:$A$500,$C9,'DADOS BRUTOS'!GQ$3:GQ$500)))</f>
        <v>0</v>
      </c>
      <c r="JR9" s="134" t="n">
        <f aca="false">IF(OR(JR$4="",$B9=""),0,SUMIF('DADOS BRUTOS'!$A$3:$A$500,$B9,'DADOS BRUTOS'!GR$3:GR$500)+IF($C9="",0,SUMIF('DADOS BRUTOS'!$A$3:$A$500,$C9,'DADOS BRUTOS'!GR$3:GR$500)))</f>
        <v>0</v>
      </c>
      <c r="JS9" s="134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24048.85</v>
      </c>
      <c r="E10" s="50" t="n">
        <f aca="false">SUMIF($CB$4:$JS$4,E$4,$CB10:$JS10)</f>
        <v>2401.98</v>
      </c>
      <c r="F10" s="50" t="n">
        <f aca="false">SUMIF($CB$4:$JS$4,F$4,$CB10:$JS10)</f>
        <v>1450.8</v>
      </c>
      <c r="G10" s="50" t="n">
        <f aca="false">SUMIF($CB$4:$JS$4,G$4,$CB10:$JS10)</f>
        <v>1603.03</v>
      </c>
      <c r="H10" s="50" t="n">
        <f aca="false">SUMIF($CB$4:$JS$4,H$4,$CB10:$JS10)</f>
        <v>3230.42</v>
      </c>
      <c r="I10" s="50" t="n">
        <f aca="false">SUMIF($CB$4:$JS$4,I$4,$CB10:$JS10)</f>
        <v>36125.3</v>
      </c>
      <c r="J10" s="50" t="n">
        <f aca="false">SUMIF($CB$4:$JS$4,J$4,$CB10:$JS10)</f>
        <v>8271.3</v>
      </c>
      <c r="K10" s="50" t="n">
        <f aca="false">SUMIF($CB$4:$JS$4,K$4,$CB10:$JS10)</f>
        <v>9828.09</v>
      </c>
      <c r="L10" s="50" t="n">
        <f aca="false">SUMIF($CB$4:$JS$4,L$4,$CB10:$JS10)</f>
        <v>11415.06</v>
      </c>
      <c r="M10" s="50" t="n">
        <f aca="false">SUMIF($CB$4:$JS$4,M$4,$CB10:$JS10)</f>
        <v>2828.95</v>
      </c>
      <c r="N10" s="50" t="n">
        <f aca="false">SUMIF($CB$4:$JS$4,N$4,$CB10:$JS10)</f>
        <v>10081.05</v>
      </c>
      <c r="O10" s="50" t="n">
        <f aca="false">SUMIF($CB$4:$JS$4,O$4,$CB10:$JS10)</f>
        <v>12794.61</v>
      </c>
      <c r="P10" s="50" t="n">
        <f aca="false">SUMIF($CB$4:$JS$4,P$4,$CB10:$JS10)</f>
        <v>12290.55</v>
      </c>
      <c r="Q10" s="50" t="n">
        <f aca="false">SUMIF($CB$4:$JS$4,Q$4,$CB10:$JS10)</f>
        <v>9222.87</v>
      </c>
      <c r="R10" s="50" t="n">
        <f aca="false">SUMIF($CB$4:$JS$4,R$4,$CB10:$JS10)</f>
        <v>10989.07</v>
      </c>
      <c r="S10" s="50" t="n">
        <f aca="false">SUMIF($CB$4:$JS$4,S$4,$CB10:$JS10)</f>
        <v>8412.84</v>
      </c>
      <c r="T10" s="50" t="n">
        <f aca="false">SUMIF($CB$4:$JS$4,T$4,$CB10:$JS10)</f>
        <v>20774.29</v>
      </c>
      <c r="U10" s="50" t="n">
        <f aca="false">SUMIF($CB$4:$JS$4,U$4,$CB10:$JS10)</f>
        <v>6237.74</v>
      </c>
      <c r="V10" s="50" t="n">
        <f aca="false">SUMIF($CB$4:$JS$4,V$4,$CB10:$JS10)</f>
        <v>31621.15</v>
      </c>
      <c r="W10" s="50" t="n">
        <f aca="false">SUMIF($CB$4:$JS$4,W$4,$CB10:$JS10)</f>
        <v>24694.83</v>
      </c>
      <c r="X10" s="50" t="n">
        <f aca="false">SUMIF($CB$4:$JS$4,X$4,$CB10:$JS10)</f>
        <v>21260.86</v>
      </c>
      <c r="Y10" s="50" t="n">
        <f aca="false">SUMIF($CB$4:$JS$4,Y$4,$CB10:$JS10)</f>
        <v>24950.2</v>
      </c>
      <c r="Z10" s="50" t="n">
        <f aca="false">SUMIF($CB$4:$JS$4,Z$4,$CB10:$JS10)</f>
        <v>13738.88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308272.72</v>
      </c>
      <c r="BZ10" s="45" t="n">
        <f aca="false">SUMPRODUCT(($CB$4:$JS$4&lt;&gt;"")*($CB$4:$JS$4&lt;=$D$4),$CB10:$JS10,$CB$1:$JS$1)</f>
        <v>21.0042558882283</v>
      </c>
      <c r="CB10" s="134" t="n">
        <f aca="false">IF(OR(CB$4="",$B10=""),0,SUMIF('DADOS BRUTOS'!$A$3:$A$500,$B10,'DADOS BRUTOS'!B$3:B$500)+IF($C10="",0,SUMIF('DADOS BRUTOS'!$A$3:$A$500,$C10,'DADOS BRUTOS'!B$3:B$500)))</f>
        <v>0</v>
      </c>
      <c r="CC10" s="134" t="n">
        <f aca="false">IF(OR(CC$4="",$B10=""),0,SUMIF('DADOS BRUTOS'!$A$3:$A$500,$B10,'DADOS BRUTOS'!C$3:C$500)+IF($C10="",0,SUMIF('DADOS BRUTOS'!$A$3:$A$500,$C10,'DADOS BRUTOS'!C$3:C$500)))</f>
        <v>0</v>
      </c>
      <c r="CD10" s="134" t="n">
        <f aca="false">IF(OR(CD$4="",$B10=""),0,SUMIF('DADOS BRUTOS'!$A$3:$A$500,$B10,'DADOS BRUTOS'!D$3:D$500)+IF($C10="",0,SUMIF('DADOS BRUTOS'!$A$3:$A$500,$C10,'DADOS BRUTOS'!D$3:D$500)))</f>
        <v>0</v>
      </c>
      <c r="CE10" s="134" t="n">
        <f aca="false">IF(OR(CE$4="",$B10=""),0,SUMIF('DADOS BRUTOS'!$A$3:$A$500,$B10,'DADOS BRUTOS'!E$3:E$500)+IF($C10="",0,SUMIF('DADOS BRUTOS'!$A$3:$A$500,$C10,'DADOS BRUTOS'!E$3:E$500)))</f>
        <v>0</v>
      </c>
      <c r="CF10" s="134" t="n">
        <f aca="false">IF(OR(CF$4="",$B10=""),0,SUMIF('DADOS BRUTOS'!$A$3:$A$500,$B10,'DADOS BRUTOS'!F$3:F$500)+IF($C10="",0,SUMIF('DADOS BRUTOS'!$A$3:$A$500,$C10,'DADOS BRUTOS'!F$3:F$500)))</f>
        <v>0</v>
      </c>
      <c r="CG10" s="134" t="n">
        <f aca="false">IF(OR(CG$4="",$B10=""),0,SUMIF('DADOS BRUTOS'!$A$3:$A$500,$B10,'DADOS BRUTOS'!G$3:G$500)+IF($C10="",0,SUMIF('DADOS BRUTOS'!$A$3:$A$500,$C10,'DADOS BRUTOS'!G$3:G$500)))</f>
        <v>0</v>
      </c>
      <c r="CH10" s="134" t="n">
        <f aca="false">IF(OR(CH$4="",$B10=""),0,SUMIF('DADOS BRUTOS'!$A$3:$A$500,$B10,'DADOS BRUTOS'!H$3:H$500)+IF($C10="",0,SUMIF('DADOS BRUTOS'!$A$3:$A$500,$C10,'DADOS BRUTOS'!H$3:H$500)))</f>
        <v>0</v>
      </c>
      <c r="CI10" s="134" t="n">
        <f aca="false">IF(OR(CI$4="",$B10=""),0,SUMIF('DADOS BRUTOS'!$A$3:$A$500,$B10,'DADOS BRUTOS'!I$3:I$500)+IF($C10="",0,SUMIF('DADOS BRUTOS'!$A$3:$A$500,$C10,'DADOS BRUTOS'!I$3:I$500)))</f>
        <v>0</v>
      </c>
      <c r="CJ10" s="134" t="n">
        <f aca="false">IF(OR(CJ$4="",$B10=""),0,SUMIF('DADOS BRUTOS'!$A$3:$A$500,$B10,'DADOS BRUTOS'!J$3:J$500)+IF($C10="",0,SUMIF('DADOS BRUTOS'!$A$3:$A$500,$C10,'DADOS BRUTOS'!J$3:J$500)))</f>
        <v>0</v>
      </c>
      <c r="CK10" s="134" t="n">
        <f aca="false">IF(OR(CK$4="",$B10=""),0,SUMIF('DADOS BRUTOS'!$A$3:$A$500,$B10,'DADOS BRUTOS'!K$3:K$500)+IF($C10="",0,SUMIF('DADOS BRUTOS'!$A$3:$A$500,$C10,'DADOS BRUTOS'!K$3:K$500)))</f>
        <v>0</v>
      </c>
      <c r="CL10" s="134" t="n">
        <f aca="false">IF(OR(CL$4="",$B10=""),0,SUMIF('DADOS BRUTOS'!$A$3:$A$500,$B10,'DADOS BRUTOS'!L$3:L$500)+IF($C10="",0,SUMIF('DADOS BRUTOS'!$A$3:$A$500,$C10,'DADOS BRUTOS'!L$3:L$500)))</f>
        <v>0</v>
      </c>
      <c r="CM10" s="134" t="n">
        <f aca="false">IF(OR(CM$4="",$B10=""),0,SUMIF('DADOS BRUTOS'!$A$3:$A$500,$B10,'DADOS BRUTOS'!M$3:M$500)+IF($C10="",0,SUMIF('DADOS BRUTOS'!$A$3:$A$500,$C10,'DADOS BRUTOS'!M$3:M$500)))</f>
        <v>0</v>
      </c>
      <c r="CN10" s="134" t="n">
        <f aca="false">IF(OR(CN$4="",$B10=""),0,SUMIF('DADOS BRUTOS'!$A$3:$A$500,$B10,'DADOS BRUTOS'!N$3:N$500)+IF($C10="",0,SUMIF('DADOS BRUTOS'!$A$3:$A$500,$C10,'DADOS BRUTOS'!N$3:N$500)))</f>
        <v>0</v>
      </c>
      <c r="CO10" s="134" t="n">
        <f aca="false">IF(OR(CO$4="",$B10=""),0,SUMIF('DADOS BRUTOS'!$A$3:$A$500,$B10,'DADOS BRUTOS'!O$3:O$500)+IF($C10="",0,SUMIF('DADOS BRUTOS'!$A$3:$A$500,$C10,'DADOS BRUTOS'!O$3:O$500)))</f>
        <v>0</v>
      </c>
      <c r="CP10" s="134" t="n">
        <f aca="false">IF(OR(CP$4="",$B10=""),0,SUMIF('DADOS BRUTOS'!$A$3:$A$500,$B10,'DADOS BRUTOS'!P$3:P$500)+IF($C10="",0,SUMIF('DADOS BRUTOS'!$A$3:$A$500,$C10,'DADOS BRUTOS'!P$3:P$500)))</f>
        <v>0</v>
      </c>
      <c r="CQ10" s="134" t="n">
        <f aca="false">IF(OR(CQ$4="",$B10=""),0,SUMIF('DADOS BRUTOS'!$A$3:$A$500,$B10,'DADOS BRUTOS'!Q$3:Q$500)+IF($C10="",0,SUMIF('DADOS BRUTOS'!$A$3:$A$500,$C10,'DADOS BRUTOS'!Q$3:Q$500)))</f>
        <v>0</v>
      </c>
      <c r="CR10" s="134" t="n">
        <f aca="false">IF(OR(CR$4="",$B10=""),0,SUMIF('DADOS BRUTOS'!$A$3:$A$500,$B10,'DADOS BRUTOS'!R$3:R$500)+IF($C10="",0,SUMIF('DADOS BRUTOS'!$A$3:$A$500,$C10,'DADOS BRUTOS'!R$3:R$500)))</f>
        <v>0</v>
      </c>
      <c r="CS10" s="134" t="n">
        <f aca="false">IF(OR(CS$4="",$B10=""),0,SUMIF('DADOS BRUTOS'!$A$3:$A$500,$B10,'DADOS BRUTOS'!S$3:S$500)+IF($C10="",0,SUMIF('DADOS BRUTOS'!$A$3:$A$500,$C10,'DADOS BRUTOS'!S$3:S$500)))</f>
        <v>0</v>
      </c>
      <c r="CT10" s="134" t="n">
        <f aca="false">IF(OR(CT$4="",$B10=""),0,SUMIF('DADOS BRUTOS'!$A$3:$A$500,$B10,'DADOS BRUTOS'!T$3:T$500)+IF($C10="",0,SUMIF('DADOS BRUTOS'!$A$3:$A$500,$C10,'DADOS BRUTOS'!T$3:T$500)))</f>
        <v>0</v>
      </c>
      <c r="CU10" s="134" t="n">
        <f aca="false">IF(OR(CU$4="",$B10=""),0,SUMIF('DADOS BRUTOS'!$A$3:$A$500,$B10,'DADOS BRUTOS'!U$3:U$500)+IF($C10="",0,SUMIF('DADOS BRUTOS'!$A$3:$A$500,$C10,'DADOS BRUTOS'!U$3:U$500)))</f>
        <v>0</v>
      </c>
      <c r="CV10" s="134" t="n">
        <f aca="false">IF(OR(CV$4="",$B10=""),0,SUMIF('DADOS BRUTOS'!$A$3:$A$500,$B10,'DADOS BRUTOS'!V$3:V$500)+IF($C10="",0,SUMIF('DADOS BRUTOS'!$A$3:$A$500,$C10,'DADOS BRUTOS'!V$3:V$500)))</f>
        <v>0</v>
      </c>
      <c r="CW10" s="134" t="n">
        <f aca="false">IF(OR(CW$4="",$B10=""),0,SUMIF('DADOS BRUTOS'!$A$3:$A$500,$B10,'DADOS BRUTOS'!W$3:W$500)+IF($C10="",0,SUMIF('DADOS BRUTOS'!$A$3:$A$500,$C10,'DADOS BRUTOS'!W$3:W$500)))</f>
        <v>2079.83</v>
      </c>
      <c r="CX10" s="134" t="n">
        <f aca="false">IF(OR(CX$4="",$B10=""),0,SUMIF('DADOS BRUTOS'!$A$3:$A$500,$B10,'DADOS BRUTOS'!X$3:X$500)+IF($C10="",0,SUMIF('DADOS BRUTOS'!$A$3:$A$500,$C10,'DADOS BRUTOS'!X$3:X$500)))</f>
        <v>277.88</v>
      </c>
      <c r="CY10" s="134" t="n">
        <f aca="false">IF(OR(CY$4="",$B10=""),0,SUMIF('DADOS BRUTOS'!$A$3:$A$500,$B10,'DADOS BRUTOS'!Y$3:Y$500)+IF($C10="",0,SUMIF('DADOS BRUTOS'!$A$3:$A$500,$C10,'DADOS BRUTOS'!Y$3:Y$500)))</f>
        <v>5614.43</v>
      </c>
      <c r="CZ10" s="134" t="n">
        <f aca="false">IF(OR(CZ$4="",$B10=""),0,SUMIF('DADOS BRUTOS'!$A$3:$A$500,$B10,'DADOS BRUTOS'!Z$3:Z$500)+IF($C10="",0,SUMIF('DADOS BRUTOS'!$A$3:$A$500,$C10,'DADOS BRUTOS'!Z$3:Z$500)))</f>
        <v>212.37</v>
      </c>
      <c r="DA10" s="134" t="n">
        <f aca="false">IF(OR(DA$4="",$B10=""),0,SUMIF('DADOS BRUTOS'!$A$3:$A$500,$B10,'DADOS BRUTOS'!AA$3:AA$500)+IF($C10="",0,SUMIF('DADOS BRUTOS'!$A$3:$A$500,$C10,'DADOS BRUTOS'!AA$3:AA$500)))</f>
        <v>7154.32</v>
      </c>
      <c r="DB10" s="134" t="n">
        <f aca="false">IF(OR(DB$4="",$B10=""),0,SUMIF('DADOS BRUTOS'!$A$3:$A$500,$B10,'DADOS BRUTOS'!AB$3:AB$500)+IF($C10="",0,SUMIF('DADOS BRUTOS'!$A$3:$A$500,$C10,'DADOS BRUTOS'!AB$3:AB$500)))</f>
        <v>6393.85</v>
      </c>
      <c r="DC10" s="134" t="n">
        <f aca="false">IF(OR(DC$4="",$B10=""),0,SUMIF('DADOS BRUTOS'!$A$3:$A$500,$B10,'DADOS BRUTOS'!AC$3:AC$500)+IF($C10="",0,SUMIF('DADOS BRUTOS'!$A$3:$A$500,$C10,'DADOS BRUTOS'!AC$3:AC$500)))</f>
        <v>2316.17</v>
      </c>
      <c r="DD10" s="134" t="n">
        <f aca="false">IF(OR(DD$4="",$B10=""),0,SUMIF('DADOS BRUTOS'!$A$3:$A$500,$B10,'DADOS BRUTOS'!AD$3:AD$500)+IF($C10="",0,SUMIF('DADOS BRUTOS'!$A$3:$A$500,$C10,'DADOS BRUTOS'!AD$3:AD$500)))</f>
        <v>2401.98</v>
      </c>
      <c r="DE10" s="134" t="n">
        <f aca="false">IF(OR(DE$4="",$B10=""),0,SUMIF('DADOS BRUTOS'!$A$3:$A$500,$B10,'DADOS BRUTOS'!AE$3:AE$500)+IF($C10="",0,SUMIF('DADOS BRUTOS'!$A$3:$A$500,$C10,'DADOS BRUTOS'!AE$3:AE$500)))</f>
        <v>1450.8</v>
      </c>
      <c r="DF10" s="134" t="n">
        <f aca="false">IF(OR(DF$4="",$B10=""),0,SUMIF('DADOS BRUTOS'!$A$3:$A$500,$B10,'DADOS BRUTOS'!AF$3:AF$500)+IF($C10="",0,SUMIF('DADOS BRUTOS'!$A$3:$A$500,$C10,'DADOS BRUTOS'!AF$3:AF$500)))</f>
        <v>1603.03</v>
      </c>
      <c r="DG10" s="134" t="n">
        <f aca="false">IF(OR(DG$4="",$B10=""),0,SUMIF('DADOS BRUTOS'!$A$3:$A$500,$B10,'DADOS BRUTOS'!AG$3:AG$500)+IF($C10="",0,SUMIF('DADOS BRUTOS'!$A$3:$A$500,$C10,'DADOS BRUTOS'!AG$3:AG$500)))</f>
        <v>3230.42</v>
      </c>
      <c r="DH10" s="134" t="n">
        <f aca="false">IF(OR(DH$4="",$B10=""),0,SUMIF('DADOS BRUTOS'!$A$3:$A$500,$B10,'DADOS BRUTOS'!AH$3:AH$500)+IF($C10="",0,SUMIF('DADOS BRUTOS'!$A$3:$A$500,$C10,'DADOS BRUTOS'!AH$3:AH$500)))</f>
        <v>36125.3</v>
      </c>
      <c r="DI10" s="134" t="n">
        <f aca="false">IF(OR(DI$4="",$B10=""),0,SUMIF('DADOS BRUTOS'!$A$3:$A$500,$B10,'DADOS BRUTOS'!AI$3:AI$500)+IF($C10="",0,SUMIF('DADOS BRUTOS'!$A$3:$A$500,$C10,'DADOS BRUTOS'!AI$3:AI$500)))</f>
        <v>8271.3</v>
      </c>
      <c r="DJ10" s="134" t="n">
        <f aca="false">IF(OR(DJ$4="",$B10=""),0,SUMIF('DADOS BRUTOS'!$A$3:$A$500,$B10,'DADOS BRUTOS'!AJ$3:AJ$500)+IF($C10="",0,SUMIF('DADOS BRUTOS'!$A$3:$A$500,$C10,'DADOS BRUTOS'!AJ$3:AJ$500)))</f>
        <v>9828.09</v>
      </c>
      <c r="DK10" s="134" t="n">
        <f aca="false">IF(OR(DK$4="",$B10=""),0,SUMIF('DADOS BRUTOS'!$A$3:$A$500,$B10,'DADOS BRUTOS'!AK$3:AK$500)+IF($C10="",0,SUMIF('DADOS BRUTOS'!$A$3:$A$500,$C10,'DADOS BRUTOS'!AK$3:AK$500)))</f>
        <v>11415.06</v>
      </c>
      <c r="DL10" s="134" t="n">
        <f aca="false">IF(OR(DL$4="",$B10=""),0,SUMIF('DADOS BRUTOS'!$A$3:$A$500,$B10,'DADOS BRUTOS'!AL$3:AL$500)+IF($C10="",0,SUMIF('DADOS BRUTOS'!$A$3:$A$500,$C10,'DADOS BRUTOS'!AL$3:AL$500)))</f>
        <v>2828.95</v>
      </c>
      <c r="DM10" s="134" t="n">
        <f aca="false">IF(OR(DM$4="",$B10=""),0,SUMIF('DADOS BRUTOS'!$A$3:$A$500,$B10,'DADOS BRUTOS'!AM$3:AM$500)+IF($C10="",0,SUMIF('DADOS BRUTOS'!$A$3:$A$500,$C10,'DADOS BRUTOS'!AM$3:AM$500)))</f>
        <v>10081.05</v>
      </c>
      <c r="DN10" s="134" t="n">
        <f aca="false">IF(OR(DN$4="",$B10=""),0,SUMIF('DADOS BRUTOS'!$A$3:$A$500,$B10,'DADOS BRUTOS'!AN$3:AN$500)+IF($C10="",0,SUMIF('DADOS BRUTOS'!$A$3:$A$500,$C10,'DADOS BRUTOS'!AN$3:AN$500)))</f>
        <v>12794.61</v>
      </c>
      <c r="DO10" s="134" t="n">
        <f aca="false">IF(OR(DO$4="",$B10=""),0,SUMIF('DADOS BRUTOS'!$A$3:$A$500,$B10,'DADOS BRUTOS'!AO$3:AO$500)+IF($C10="",0,SUMIF('DADOS BRUTOS'!$A$3:$A$500,$C10,'DADOS BRUTOS'!AO$3:AO$500)))</f>
        <v>12290.55</v>
      </c>
      <c r="DP10" s="134" t="n">
        <f aca="false">IF(OR(DP$4="",$B10=""),0,SUMIF('DADOS BRUTOS'!$A$3:$A$500,$B10,'DADOS BRUTOS'!AP$3:AP$500)+IF($C10="",0,SUMIF('DADOS BRUTOS'!$A$3:$A$500,$C10,'DADOS BRUTOS'!AP$3:AP$500)))</f>
        <v>9222.87</v>
      </c>
      <c r="DQ10" s="134" t="n">
        <f aca="false">IF(OR(DQ$4="",$B10=""),0,SUMIF('DADOS BRUTOS'!$A$3:$A$500,$B10,'DADOS BRUTOS'!AQ$3:AQ$500)+IF($C10="",0,SUMIF('DADOS BRUTOS'!$A$3:$A$500,$C10,'DADOS BRUTOS'!AQ$3:AQ$500)))</f>
        <v>10989.07</v>
      </c>
      <c r="DR10" s="134" t="n">
        <f aca="false">IF(OR(DR$4="",$B10=""),0,SUMIF('DADOS BRUTOS'!$A$3:$A$500,$B10,'DADOS BRUTOS'!AR$3:AR$500)+IF($C10="",0,SUMIF('DADOS BRUTOS'!$A$3:$A$500,$C10,'DADOS BRUTOS'!AR$3:AR$500)))</f>
        <v>8412.84</v>
      </c>
      <c r="DS10" s="134" t="n">
        <f aca="false">IF(OR(DS$4="",$B10=""),0,SUMIF('DADOS BRUTOS'!$A$3:$A$500,$B10,'DADOS BRUTOS'!AS$3:AS$500)+IF($C10="",0,SUMIF('DADOS BRUTOS'!$A$3:$A$500,$C10,'DADOS BRUTOS'!AS$3:AS$500)))</f>
        <v>20774.29</v>
      </c>
      <c r="DT10" s="134" t="n">
        <f aca="false">IF(OR(DT$4="",$B10=""),0,SUMIF('DADOS BRUTOS'!$A$3:$A$500,$B10,'DADOS BRUTOS'!AT$3:AT$500)+IF($C10="",0,SUMIF('DADOS BRUTOS'!$A$3:$A$500,$C10,'DADOS BRUTOS'!AT$3:AT$500)))</f>
        <v>6237.74</v>
      </c>
      <c r="DU10" s="134" t="n">
        <f aca="false">IF(OR(DU$4="",$B10=""),0,SUMIF('DADOS BRUTOS'!$A$3:$A$500,$B10,'DADOS BRUTOS'!AU$3:AU$500)+IF($C10="",0,SUMIF('DADOS BRUTOS'!$A$3:$A$500,$C10,'DADOS BRUTOS'!AU$3:AU$500)))</f>
        <v>31621.15</v>
      </c>
      <c r="DV10" s="134" t="n">
        <f aca="false">IF(OR(DV$4="",$B10=""),0,SUMIF('DADOS BRUTOS'!$A$3:$A$500,$B10,'DADOS BRUTOS'!AV$3:AV$500)+IF($C10="",0,SUMIF('DADOS BRUTOS'!$A$3:$A$500,$C10,'DADOS BRUTOS'!AV$3:AV$500)))</f>
        <v>24694.83</v>
      </c>
      <c r="DW10" s="134" t="n">
        <f aca="false">IF(OR(DW$4="",$B10=""),0,SUMIF('DADOS BRUTOS'!$A$3:$A$500,$B10,'DADOS BRUTOS'!AW$3:AW$500)+IF($C10="",0,SUMIF('DADOS BRUTOS'!$A$3:$A$500,$C10,'DADOS BRUTOS'!AW$3:AW$500)))</f>
        <v>21260.86</v>
      </c>
      <c r="DX10" s="134" t="n">
        <f aca="false">IF(OR(DX$4="",$B10=""),0,SUMIF('DADOS BRUTOS'!$A$3:$A$500,$B10,'DADOS BRUTOS'!AX$3:AX$500)+IF($C10="",0,SUMIF('DADOS BRUTOS'!$A$3:$A$500,$C10,'DADOS BRUTOS'!AX$3:AX$500)))</f>
        <v>24950.2</v>
      </c>
      <c r="DY10" s="134" t="n">
        <f aca="false">IF(OR(DY$4="",$B10=""),0,SUMIF('DADOS BRUTOS'!$A$3:$A$500,$B10,'DADOS BRUTOS'!AY$3:AY$500)+IF($C10="",0,SUMIF('DADOS BRUTOS'!$A$3:$A$500,$C10,'DADOS BRUTOS'!AY$3:AY$500)))</f>
        <v>13738.88</v>
      </c>
      <c r="DZ10" s="134" t="n">
        <f aca="false">IF(OR(DZ$4="",$B10=""),0,SUMIF('DADOS BRUTOS'!$A$3:$A$500,$B10,'DADOS BRUTOS'!AZ$3:AZ$500)+IF($C10="",0,SUMIF('DADOS BRUTOS'!$A$3:$A$500,$C10,'DADOS BRUTOS'!AZ$3:AZ$500)))</f>
        <v>0</v>
      </c>
      <c r="EA10" s="134" t="n">
        <f aca="false">IF(OR(EA$4="",$B10=""),0,SUMIF('DADOS BRUTOS'!$A$3:$A$500,$B10,'DADOS BRUTOS'!BA$3:BA$500)+IF($C10="",0,SUMIF('DADOS BRUTOS'!$A$3:$A$500,$C10,'DADOS BRUTOS'!BA$3:BA$500)))</f>
        <v>0</v>
      </c>
      <c r="EB10" s="134" t="n">
        <f aca="false">IF(OR(EB$4="",$B10=""),0,SUMIF('DADOS BRUTOS'!$A$3:$A$500,$B10,'DADOS BRUTOS'!BB$3:BB$500)+IF($C10="",0,SUMIF('DADOS BRUTOS'!$A$3:$A$500,$C10,'DADOS BRUTOS'!BB$3:BB$500)))</f>
        <v>0</v>
      </c>
      <c r="EC10" s="134" t="n">
        <f aca="false">IF(OR(EC$4="",$B10=""),0,SUMIF('DADOS BRUTOS'!$A$3:$A$500,$B10,'DADOS BRUTOS'!BC$3:BC$500)+IF($C10="",0,SUMIF('DADOS BRUTOS'!$A$3:$A$500,$C10,'DADOS BRUTOS'!BC$3:BC$500)))</f>
        <v>0</v>
      </c>
      <c r="ED10" s="134" t="n">
        <f aca="false">IF(OR(ED$4="",$B10=""),0,SUMIF('DADOS BRUTOS'!$A$3:$A$500,$B10,'DADOS BRUTOS'!BD$3:BD$500)+IF($C10="",0,SUMIF('DADOS BRUTOS'!$A$3:$A$500,$C10,'DADOS BRUTOS'!BD$3:BD$500)))</f>
        <v>0</v>
      </c>
      <c r="EE10" s="134" t="n">
        <f aca="false">IF(OR(EE$4="",$B10=""),0,SUMIF('DADOS BRUTOS'!$A$3:$A$500,$B10,'DADOS BRUTOS'!BE$3:BE$500)+IF($C10="",0,SUMIF('DADOS BRUTOS'!$A$3:$A$500,$C10,'DADOS BRUTOS'!BE$3:BE$500)))</f>
        <v>0</v>
      </c>
      <c r="EF10" s="134" t="n">
        <f aca="false">IF(OR(EF$4="",$B10=""),0,SUMIF('DADOS BRUTOS'!$A$3:$A$500,$B10,'DADOS BRUTOS'!BF$3:BF$500)+IF($C10="",0,SUMIF('DADOS BRUTOS'!$A$3:$A$500,$C10,'DADOS BRUTOS'!BF$3:BF$500)))</f>
        <v>0</v>
      </c>
      <c r="EG10" s="134" t="n">
        <f aca="false">IF(OR(EG$4="",$B10=""),0,SUMIF('DADOS BRUTOS'!$A$3:$A$500,$B10,'DADOS BRUTOS'!BG$3:BG$500)+IF($C10="",0,SUMIF('DADOS BRUTOS'!$A$3:$A$500,$C10,'DADOS BRUTOS'!BG$3:BG$500)))</f>
        <v>0</v>
      </c>
      <c r="EH10" s="134" t="n">
        <f aca="false">IF(OR(EH$4="",$B10=""),0,SUMIF('DADOS BRUTOS'!$A$3:$A$500,$B10,'DADOS BRUTOS'!BH$3:BH$500)+IF($C10="",0,SUMIF('DADOS BRUTOS'!$A$3:$A$500,$C10,'DADOS BRUTOS'!BH$3:BH$500)))</f>
        <v>0</v>
      </c>
      <c r="EI10" s="134" t="n">
        <f aca="false">IF(OR(EI$4="",$B10=""),0,SUMIF('DADOS BRUTOS'!$A$3:$A$500,$B10,'DADOS BRUTOS'!BI$3:BI$500)+IF($C10="",0,SUMIF('DADOS BRUTOS'!$A$3:$A$500,$C10,'DADOS BRUTOS'!BI$3:BI$500)))</f>
        <v>0</v>
      </c>
      <c r="EJ10" s="134" t="n">
        <f aca="false">IF(OR(EJ$4="",$B10=""),0,SUMIF('DADOS BRUTOS'!$A$3:$A$500,$B10,'DADOS BRUTOS'!BJ$3:BJ$500)+IF($C10="",0,SUMIF('DADOS BRUTOS'!$A$3:$A$500,$C10,'DADOS BRUTOS'!BJ$3:BJ$500)))</f>
        <v>0</v>
      </c>
      <c r="EK10" s="134" t="n">
        <f aca="false">IF(OR(EK$4="",$B10=""),0,SUMIF('DADOS BRUTOS'!$A$3:$A$500,$B10,'DADOS BRUTOS'!BK$3:BK$500)+IF($C10="",0,SUMIF('DADOS BRUTOS'!$A$3:$A$500,$C10,'DADOS BRUTOS'!BK$3:BK$500)))</f>
        <v>0</v>
      </c>
      <c r="EL10" s="134" t="n">
        <f aca="false">IF(OR(EL$4="",$B10=""),0,SUMIF('DADOS BRUTOS'!$A$3:$A$500,$B10,'DADOS BRUTOS'!BL$3:BL$500)+IF($C10="",0,SUMIF('DADOS BRUTOS'!$A$3:$A$500,$C10,'DADOS BRUTOS'!BL$3:BL$500)))</f>
        <v>0</v>
      </c>
      <c r="EM10" s="134" t="n">
        <f aca="false">IF(OR(EM$4="",$B10=""),0,SUMIF('DADOS BRUTOS'!$A$3:$A$500,$B10,'DADOS BRUTOS'!BM$3:BM$500)+IF($C10="",0,SUMIF('DADOS BRUTOS'!$A$3:$A$500,$C10,'DADOS BRUTOS'!BM$3:BM$500)))</f>
        <v>0</v>
      </c>
      <c r="EN10" s="134" t="n">
        <f aca="false">IF(OR(EN$4="",$B10=""),0,SUMIF('DADOS BRUTOS'!$A$3:$A$500,$B10,'DADOS BRUTOS'!BN$3:BN$500)+IF($C10="",0,SUMIF('DADOS BRUTOS'!$A$3:$A$500,$C10,'DADOS BRUTOS'!BN$3:BN$500)))</f>
        <v>0</v>
      </c>
      <c r="EO10" s="134" t="n">
        <f aca="false">IF(OR(EO$4="",$B10=""),0,SUMIF('DADOS BRUTOS'!$A$3:$A$500,$B10,'DADOS BRUTOS'!BO$3:BO$500)+IF($C10="",0,SUMIF('DADOS BRUTOS'!$A$3:$A$500,$C10,'DADOS BRUTOS'!BO$3:BO$500)))</f>
        <v>0</v>
      </c>
      <c r="EP10" s="134" t="n">
        <f aca="false">IF(OR(EP$4="",$B10=""),0,SUMIF('DADOS BRUTOS'!$A$3:$A$500,$B10,'DADOS BRUTOS'!BP$3:BP$500)+IF($C10="",0,SUMIF('DADOS BRUTOS'!$A$3:$A$500,$C10,'DADOS BRUTOS'!BP$3:BP$500)))</f>
        <v>0</v>
      </c>
      <c r="EQ10" s="134" t="n">
        <f aca="false">IF(OR(EQ$4="",$B10=""),0,SUMIF('DADOS BRUTOS'!$A$3:$A$500,$B10,'DADOS BRUTOS'!BQ$3:BQ$500)+IF($C10="",0,SUMIF('DADOS BRUTOS'!$A$3:$A$500,$C10,'DADOS BRUTOS'!BQ$3:BQ$500)))</f>
        <v>0</v>
      </c>
      <c r="ER10" s="134" t="n">
        <f aca="false">IF(OR(ER$4="",$B10=""),0,SUMIF('DADOS BRUTOS'!$A$3:$A$500,$B10,'DADOS BRUTOS'!BR$3:BR$500)+IF($C10="",0,SUMIF('DADOS BRUTOS'!$A$3:$A$500,$C10,'DADOS BRUTOS'!BR$3:BR$500)))</f>
        <v>0</v>
      </c>
      <c r="ES10" s="134" t="n">
        <f aca="false">IF(OR(ES$4="",$B10=""),0,SUMIF('DADOS BRUTOS'!$A$3:$A$500,$B10,'DADOS BRUTOS'!BS$3:BS$500)+IF($C10="",0,SUMIF('DADOS BRUTOS'!$A$3:$A$500,$C10,'DADOS BRUTOS'!BS$3:BS$500)))</f>
        <v>0</v>
      </c>
      <c r="ET10" s="134" t="n">
        <f aca="false">IF(OR(ET$4="",$B10=""),0,SUMIF('DADOS BRUTOS'!$A$3:$A$500,$B10,'DADOS BRUTOS'!BT$3:BT$500)+IF($C10="",0,SUMIF('DADOS BRUTOS'!$A$3:$A$500,$C10,'DADOS BRUTOS'!BT$3:BT$500)))</f>
        <v>0</v>
      </c>
      <c r="EU10" s="134" t="n">
        <f aca="false">IF(OR(EU$4="",$B10=""),0,SUMIF('DADOS BRUTOS'!$A$3:$A$500,$B10,'DADOS BRUTOS'!BU$3:BU$500)+IF($C10="",0,SUMIF('DADOS BRUTOS'!$A$3:$A$500,$C10,'DADOS BRUTOS'!BU$3:BU$500)))</f>
        <v>0</v>
      </c>
      <c r="EV10" s="134" t="n">
        <f aca="false">IF(OR(EV$4="",$B10=""),0,SUMIF('DADOS BRUTOS'!$A$3:$A$500,$B10,'DADOS BRUTOS'!BV$3:BV$500)+IF($C10="",0,SUMIF('DADOS BRUTOS'!$A$3:$A$500,$C10,'DADOS BRUTOS'!BV$3:BV$500)))</f>
        <v>0</v>
      </c>
      <c r="EW10" s="134" t="n">
        <f aca="false">IF(OR(EW$4="",$B10=""),0,SUMIF('DADOS BRUTOS'!$A$3:$A$500,$B10,'DADOS BRUTOS'!BW$3:BW$500)+IF($C10="",0,SUMIF('DADOS BRUTOS'!$A$3:$A$500,$C10,'DADOS BRUTOS'!BW$3:BW$500)))</f>
        <v>0</v>
      </c>
      <c r="EX10" s="134" t="n">
        <f aca="false">IF(OR(EX$4="",$B10=""),0,SUMIF('DADOS BRUTOS'!$A$3:$A$500,$B10,'DADOS BRUTOS'!BX$3:BX$500)+IF($C10="",0,SUMIF('DADOS BRUTOS'!$A$3:$A$500,$C10,'DADOS BRUTOS'!BX$3:BX$500)))</f>
        <v>0</v>
      </c>
      <c r="EY10" s="134" t="n">
        <f aca="false">IF(OR(EY$4="",$B10=""),0,SUMIF('DADOS BRUTOS'!$A$3:$A$500,$B10,'DADOS BRUTOS'!BY$3:BY$500)+IF($C10="",0,SUMIF('DADOS BRUTOS'!$A$3:$A$500,$C10,'DADOS BRUTOS'!BY$3:BY$500)))</f>
        <v>0</v>
      </c>
      <c r="EZ10" s="134" t="n">
        <f aca="false">IF(OR(EZ$4="",$B10=""),0,SUMIF('DADOS BRUTOS'!$A$3:$A$500,$B10,'DADOS BRUTOS'!BZ$3:BZ$500)+IF($C10="",0,SUMIF('DADOS BRUTOS'!$A$3:$A$500,$C10,'DADOS BRUTOS'!BZ$3:BZ$500)))</f>
        <v>0</v>
      </c>
      <c r="FA10" s="134" t="n">
        <f aca="false">IF(OR(FA$4="",$B10=""),0,SUMIF('DADOS BRUTOS'!$A$3:$A$500,$B10,'DADOS BRUTOS'!CA$3:CA$500)+IF($C10="",0,SUMIF('DADOS BRUTOS'!$A$3:$A$500,$C10,'DADOS BRUTOS'!CA$3:CA$500)))</f>
        <v>0</v>
      </c>
      <c r="FB10" s="134" t="n">
        <f aca="false">IF(OR(FB$4="",$B10=""),0,SUMIF('DADOS BRUTOS'!$A$3:$A$500,$B10,'DADOS BRUTOS'!CB$3:CB$500)+IF($C10="",0,SUMIF('DADOS BRUTOS'!$A$3:$A$500,$C10,'DADOS BRUTOS'!CB$3:CB$500)))</f>
        <v>0</v>
      </c>
      <c r="FC10" s="134" t="n">
        <f aca="false">IF(OR(FC$4="",$B10=""),0,SUMIF('DADOS BRUTOS'!$A$3:$A$500,$B10,'DADOS BRUTOS'!CC$3:CC$500)+IF($C10="",0,SUMIF('DADOS BRUTOS'!$A$3:$A$500,$C10,'DADOS BRUTOS'!CC$3:CC$500)))</f>
        <v>0</v>
      </c>
      <c r="FD10" s="134" t="n">
        <f aca="false">IF(OR(FD$4="",$B10=""),0,SUMIF('DADOS BRUTOS'!$A$3:$A$500,$B10,'DADOS BRUTOS'!CD$3:CD$500)+IF($C10="",0,SUMIF('DADOS BRUTOS'!$A$3:$A$500,$C10,'DADOS BRUTOS'!CD$3:CD$500)))</f>
        <v>0</v>
      </c>
      <c r="FE10" s="134" t="n">
        <f aca="false">IF(OR(FE$4="",$B10=""),0,SUMIF('DADOS BRUTOS'!$A$3:$A$500,$B10,'DADOS BRUTOS'!CE$3:CE$500)+IF($C10="",0,SUMIF('DADOS BRUTOS'!$A$3:$A$500,$C10,'DADOS BRUTOS'!CE$3:CE$500)))</f>
        <v>0</v>
      </c>
      <c r="FF10" s="134" t="n">
        <f aca="false">IF(OR(FF$4="",$B10=""),0,SUMIF('DADOS BRUTOS'!$A$3:$A$500,$B10,'DADOS BRUTOS'!CF$3:CF$500)+IF($C10="",0,SUMIF('DADOS BRUTOS'!$A$3:$A$500,$C10,'DADOS BRUTOS'!CF$3:CF$500)))</f>
        <v>0</v>
      </c>
      <c r="FG10" s="134" t="n">
        <f aca="false">IF(OR(FG$4="",$B10=""),0,SUMIF('DADOS BRUTOS'!$A$3:$A$500,$B10,'DADOS BRUTOS'!CG$3:CG$500)+IF($C10="",0,SUMIF('DADOS BRUTOS'!$A$3:$A$500,$C10,'DADOS BRUTOS'!CG$3:CG$500)))</f>
        <v>0</v>
      </c>
      <c r="FH10" s="134" t="n">
        <f aca="false">IF(OR(FH$4="",$B10=""),0,SUMIF('DADOS BRUTOS'!$A$3:$A$500,$B10,'DADOS BRUTOS'!CH$3:CH$500)+IF($C10="",0,SUMIF('DADOS BRUTOS'!$A$3:$A$500,$C10,'DADOS BRUTOS'!CH$3:CH$500)))</f>
        <v>0</v>
      </c>
      <c r="FI10" s="134" t="n">
        <f aca="false">IF(OR(FI$4="",$B10=""),0,SUMIF('DADOS BRUTOS'!$A$3:$A$500,$B10,'DADOS BRUTOS'!CI$3:CI$500)+IF($C10="",0,SUMIF('DADOS BRUTOS'!$A$3:$A$500,$C10,'DADOS BRUTOS'!CI$3:CI$500)))</f>
        <v>0</v>
      </c>
      <c r="FJ10" s="134" t="n">
        <f aca="false">IF(OR(FJ$4="",$B10=""),0,SUMIF('DADOS BRUTOS'!$A$3:$A$500,$B10,'DADOS BRUTOS'!CJ$3:CJ$500)+IF($C10="",0,SUMIF('DADOS BRUTOS'!$A$3:$A$500,$C10,'DADOS BRUTOS'!CJ$3:CJ$500)))</f>
        <v>0</v>
      </c>
      <c r="FK10" s="134" t="n">
        <f aca="false">IF(OR(FK$4="",$B10=""),0,SUMIF('DADOS BRUTOS'!$A$3:$A$500,$B10,'DADOS BRUTOS'!CK$3:CK$500)+IF($C10="",0,SUMIF('DADOS BRUTOS'!$A$3:$A$500,$C10,'DADOS BRUTOS'!CK$3:CK$500)))</f>
        <v>0</v>
      </c>
      <c r="FL10" s="134" t="n">
        <f aca="false">IF(OR(FL$4="",$B10=""),0,SUMIF('DADOS BRUTOS'!$A$3:$A$500,$B10,'DADOS BRUTOS'!CL$3:CL$500)+IF($C10="",0,SUMIF('DADOS BRUTOS'!$A$3:$A$500,$C10,'DADOS BRUTOS'!CL$3:CL$500)))</f>
        <v>0</v>
      </c>
      <c r="FM10" s="134" t="n">
        <f aca="false">IF(OR(FM$4="",$B10=""),0,SUMIF('DADOS BRUTOS'!$A$3:$A$500,$B10,'DADOS BRUTOS'!CM$3:CM$500)+IF($C10="",0,SUMIF('DADOS BRUTOS'!$A$3:$A$500,$C10,'DADOS BRUTOS'!CM$3:CM$500)))</f>
        <v>0</v>
      </c>
      <c r="FN10" s="134" t="n">
        <f aca="false">IF(OR(FN$4="",$B10=""),0,SUMIF('DADOS BRUTOS'!$A$3:$A$500,$B10,'DADOS BRUTOS'!CN$3:CN$500)+IF($C10="",0,SUMIF('DADOS BRUTOS'!$A$3:$A$500,$C10,'DADOS BRUTOS'!CN$3:CN$500)))</f>
        <v>0</v>
      </c>
      <c r="FO10" s="134" t="n">
        <f aca="false">IF(OR(FO$4="",$B10=""),0,SUMIF('DADOS BRUTOS'!$A$3:$A$500,$B10,'DADOS BRUTOS'!CO$3:CO$500)+IF($C10="",0,SUMIF('DADOS BRUTOS'!$A$3:$A$500,$C10,'DADOS BRUTOS'!CO$3:CO$500)))</f>
        <v>0</v>
      </c>
      <c r="FP10" s="134" t="n">
        <f aca="false">IF(OR(FP$4="",$B10=""),0,SUMIF('DADOS BRUTOS'!$A$3:$A$500,$B10,'DADOS BRUTOS'!CP$3:CP$500)+IF($C10="",0,SUMIF('DADOS BRUTOS'!$A$3:$A$500,$C10,'DADOS BRUTOS'!CP$3:CP$500)))</f>
        <v>0</v>
      </c>
      <c r="FQ10" s="134" t="n">
        <f aca="false">IF(OR(FQ$4="",$B10=""),0,SUMIF('DADOS BRUTOS'!$A$3:$A$500,$B10,'DADOS BRUTOS'!CQ$3:CQ$500)+IF($C10="",0,SUMIF('DADOS BRUTOS'!$A$3:$A$500,$C10,'DADOS BRUTOS'!CQ$3:CQ$500)))</f>
        <v>0</v>
      </c>
      <c r="FR10" s="134" t="n">
        <f aca="false">IF(OR(FR$4="",$B10=""),0,SUMIF('DADOS BRUTOS'!$A$3:$A$500,$B10,'DADOS BRUTOS'!CR$3:CR$500)+IF($C10="",0,SUMIF('DADOS BRUTOS'!$A$3:$A$500,$C10,'DADOS BRUTOS'!CR$3:CR$500)))</f>
        <v>0</v>
      </c>
      <c r="FS10" s="134" t="n">
        <f aca="false">IF(OR(FS$4="",$B10=""),0,SUMIF('DADOS BRUTOS'!$A$3:$A$500,$B10,'DADOS BRUTOS'!CS$3:CS$500)+IF($C10="",0,SUMIF('DADOS BRUTOS'!$A$3:$A$500,$C10,'DADOS BRUTOS'!CS$3:CS$500)))</f>
        <v>0</v>
      </c>
      <c r="FT10" s="134" t="n">
        <f aca="false">IF(OR(FT$4="",$B10=""),0,SUMIF('DADOS BRUTOS'!$A$3:$A$500,$B10,'DADOS BRUTOS'!CT$3:CT$500)+IF($C10="",0,SUMIF('DADOS BRUTOS'!$A$3:$A$500,$C10,'DADOS BRUTOS'!CT$3:CT$500)))</f>
        <v>0</v>
      </c>
      <c r="FU10" s="134" t="n">
        <f aca="false">IF(OR(FU$4="",$B10=""),0,SUMIF('DADOS BRUTOS'!$A$3:$A$500,$B10,'DADOS BRUTOS'!CU$3:CU$500)+IF($C10="",0,SUMIF('DADOS BRUTOS'!$A$3:$A$500,$C10,'DADOS BRUTOS'!CU$3:CU$500)))</f>
        <v>0</v>
      </c>
      <c r="FV10" s="134" t="n">
        <f aca="false">IF(OR(FV$4="",$B10=""),0,SUMIF('DADOS BRUTOS'!$A$3:$A$500,$B10,'DADOS BRUTOS'!CV$3:CV$500)+IF($C10="",0,SUMIF('DADOS BRUTOS'!$A$3:$A$500,$C10,'DADOS BRUTOS'!CV$3:CV$500)))</f>
        <v>0</v>
      </c>
      <c r="FW10" s="134" t="n">
        <f aca="false">IF(OR(FW$4="",$B10=""),0,SUMIF('DADOS BRUTOS'!$A$3:$A$500,$B10,'DADOS BRUTOS'!CW$3:CW$500)+IF($C10="",0,SUMIF('DADOS BRUTOS'!$A$3:$A$500,$C10,'DADOS BRUTOS'!CW$3:CW$500)))</f>
        <v>0</v>
      </c>
      <c r="FX10" s="134" t="n">
        <f aca="false">IF(OR(FX$4="",$B10=""),0,SUMIF('DADOS BRUTOS'!$A$3:$A$500,$B10,'DADOS BRUTOS'!CX$3:CX$500)+IF($C10="",0,SUMIF('DADOS BRUTOS'!$A$3:$A$500,$C10,'DADOS BRUTOS'!CX$3:CX$500)))</f>
        <v>0</v>
      </c>
      <c r="FY10" s="134" t="n">
        <f aca="false">IF(OR(FY$4="",$B10=""),0,SUMIF('DADOS BRUTOS'!$A$3:$A$500,$B10,'DADOS BRUTOS'!CY$3:CY$500)+IF($C10="",0,SUMIF('DADOS BRUTOS'!$A$3:$A$500,$C10,'DADOS BRUTOS'!CY$3:CY$500)))</f>
        <v>0</v>
      </c>
      <c r="FZ10" s="134" t="n">
        <f aca="false">IF(OR(FZ$4="",$B10=""),0,SUMIF('DADOS BRUTOS'!$A$3:$A$500,$B10,'DADOS BRUTOS'!CZ$3:CZ$500)+IF($C10="",0,SUMIF('DADOS BRUTOS'!$A$3:$A$500,$C10,'DADOS BRUTOS'!CZ$3:CZ$500)))</f>
        <v>0</v>
      </c>
      <c r="GA10" s="134" t="n">
        <f aca="false">IF(OR(GA$4="",$B10=""),0,SUMIF('DADOS BRUTOS'!$A$3:$A$500,$B10,'DADOS BRUTOS'!DA$3:DA$500)+IF($C10="",0,SUMIF('DADOS BRUTOS'!$A$3:$A$500,$C10,'DADOS BRUTOS'!DA$3:DA$500)))</f>
        <v>0</v>
      </c>
      <c r="GB10" s="134" t="n">
        <f aca="false">IF(OR(GB$4="",$B10=""),0,SUMIF('DADOS BRUTOS'!$A$3:$A$500,$B10,'DADOS BRUTOS'!DB$3:DB$500)+IF($C10="",0,SUMIF('DADOS BRUTOS'!$A$3:$A$500,$C10,'DADOS BRUTOS'!DB$3:DB$500)))</f>
        <v>0</v>
      </c>
      <c r="GC10" s="134" t="n">
        <f aca="false">IF(OR(GC$4="",$B10=""),0,SUMIF('DADOS BRUTOS'!$A$3:$A$500,$B10,'DADOS BRUTOS'!DC$3:DC$500)+IF($C10="",0,SUMIF('DADOS BRUTOS'!$A$3:$A$500,$C10,'DADOS BRUTOS'!DC$3:DC$500)))</f>
        <v>0</v>
      </c>
      <c r="GD10" s="134" t="n">
        <f aca="false">IF(OR(GD$4="",$B10=""),0,SUMIF('DADOS BRUTOS'!$A$3:$A$500,$B10,'DADOS BRUTOS'!DD$3:DD$500)+IF($C10="",0,SUMIF('DADOS BRUTOS'!$A$3:$A$500,$C10,'DADOS BRUTOS'!DD$3:DD$500)))</f>
        <v>0</v>
      </c>
      <c r="GE10" s="134" t="n">
        <f aca="false">IF(OR(GE$4="",$B10=""),0,SUMIF('DADOS BRUTOS'!$A$3:$A$500,$B10,'DADOS BRUTOS'!DE$3:DE$500)+IF($C10="",0,SUMIF('DADOS BRUTOS'!$A$3:$A$500,$C10,'DADOS BRUTOS'!DE$3:DE$500)))</f>
        <v>0</v>
      </c>
      <c r="GF10" s="134" t="n">
        <f aca="false">IF(OR(GF$4="",$B10=""),0,SUMIF('DADOS BRUTOS'!$A$3:$A$500,$B10,'DADOS BRUTOS'!DF$3:DF$500)+IF($C10="",0,SUMIF('DADOS BRUTOS'!$A$3:$A$500,$C10,'DADOS BRUTOS'!DF$3:DF$500)))</f>
        <v>0</v>
      </c>
      <c r="GG10" s="134" t="n">
        <f aca="false">IF(OR(GG$4="",$B10=""),0,SUMIF('DADOS BRUTOS'!$A$3:$A$500,$B10,'DADOS BRUTOS'!DG$3:DG$500)+IF($C10="",0,SUMIF('DADOS BRUTOS'!$A$3:$A$500,$C10,'DADOS BRUTOS'!DG$3:DG$500)))</f>
        <v>0</v>
      </c>
      <c r="GH10" s="134" t="n">
        <f aca="false">IF(OR(GH$4="",$B10=""),0,SUMIF('DADOS BRUTOS'!$A$3:$A$500,$B10,'DADOS BRUTOS'!DH$3:DH$500)+IF($C10="",0,SUMIF('DADOS BRUTOS'!$A$3:$A$500,$C10,'DADOS BRUTOS'!DH$3:DH$500)))</f>
        <v>0</v>
      </c>
      <c r="GI10" s="134" t="n">
        <f aca="false">IF(OR(GI$4="",$B10=""),0,SUMIF('DADOS BRUTOS'!$A$3:$A$500,$B10,'DADOS BRUTOS'!DI$3:DI$500)+IF($C10="",0,SUMIF('DADOS BRUTOS'!$A$3:$A$500,$C10,'DADOS BRUTOS'!DI$3:DI$500)))</f>
        <v>0</v>
      </c>
      <c r="GJ10" s="134" t="n">
        <f aca="false">IF(OR(GJ$4="",$B10=""),0,SUMIF('DADOS BRUTOS'!$A$3:$A$500,$B10,'DADOS BRUTOS'!DJ$3:DJ$500)+IF($C10="",0,SUMIF('DADOS BRUTOS'!$A$3:$A$500,$C10,'DADOS BRUTOS'!DJ$3:DJ$500)))</f>
        <v>0</v>
      </c>
      <c r="GK10" s="134" t="n">
        <f aca="false">IF(OR(GK$4="",$B10=""),0,SUMIF('DADOS BRUTOS'!$A$3:$A$500,$B10,'DADOS BRUTOS'!DK$3:DK$500)+IF($C10="",0,SUMIF('DADOS BRUTOS'!$A$3:$A$500,$C10,'DADOS BRUTOS'!DK$3:DK$500)))</f>
        <v>0</v>
      </c>
      <c r="GL10" s="134" t="n">
        <f aca="false">IF(OR(GL$4="",$B10=""),0,SUMIF('DADOS BRUTOS'!$A$3:$A$500,$B10,'DADOS BRUTOS'!DL$3:DL$500)+IF($C10="",0,SUMIF('DADOS BRUTOS'!$A$3:$A$500,$C10,'DADOS BRUTOS'!DL$3:DL$500)))</f>
        <v>0</v>
      </c>
      <c r="GM10" s="134" t="n">
        <f aca="false">IF(OR(GM$4="",$B10=""),0,SUMIF('DADOS BRUTOS'!$A$3:$A$500,$B10,'DADOS BRUTOS'!DM$3:DM$500)+IF($C10="",0,SUMIF('DADOS BRUTOS'!$A$3:$A$500,$C10,'DADOS BRUTOS'!DM$3:DM$500)))</f>
        <v>0</v>
      </c>
      <c r="GN10" s="134" t="n">
        <f aca="false">IF(OR(GN$4="",$B10=""),0,SUMIF('DADOS BRUTOS'!$A$3:$A$500,$B10,'DADOS BRUTOS'!DN$3:DN$500)+IF($C10="",0,SUMIF('DADOS BRUTOS'!$A$3:$A$500,$C10,'DADOS BRUTOS'!DN$3:DN$500)))</f>
        <v>0</v>
      </c>
      <c r="GO10" s="134" t="n">
        <f aca="false">IF(OR(GO$4="",$B10=""),0,SUMIF('DADOS BRUTOS'!$A$3:$A$500,$B10,'DADOS BRUTOS'!DO$3:DO$500)+IF($C10="",0,SUMIF('DADOS BRUTOS'!$A$3:$A$500,$C10,'DADOS BRUTOS'!DO$3:DO$500)))</f>
        <v>0</v>
      </c>
      <c r="GP10" s="134" t="n">
        <f aca="false">IF(OR(GP$4="",$B10=""),0,SUMIF('DADOS BRUTOS'!$A$3:$A$500,$B10,'DADOS BRUTOS'!DP$3:DP$500)+IF($C10="",0,SUMIF('DADOS BRUTOS'!$A$3:$A$500,$C10,'DADOS BRUTOS'!DP$3:DP$500)))</f>
        <v>0</v>
      </c>
      <c r="GQ10" s="134" t="n">
        <f aca="false">IF(OR(GQ$4="",$B10=""),0,SUMIF('DADOS BRUTOS'!$A$3:$A$500,$B10,'DADOS BRUTOS'!DQ$3:DQ$500)+IF($C10="",0,SUMIF('DADOS BRUTOS'!$A$3:$A$500,$C10,'DADOS BRUTOS'!DQ$3:DQ$500)))</f>
        <v>0</v>
      </c>
      <c r="GR10" s="134" t="n">
        <f aca="false">IF(OR(GR$4="",$B10=""),0,SUMIF('DADOS BRUTOS'!$A$3:$A$500,$B10,'DADOS BRUTOS'!DR$3:DR$500)+IF($C10="",0,SUMIF('DADOS BRUTOS'!$A$3:$A$500,$C10,'DADOS BRUTOS'!DR$3:DR$500)))</f>
        <v>0</v>
      </c>
      <c r="GS10" s="134" t="n">
        <f aca="false">IF(OR(GS$4="",$B10=""),0,SUMIF('DADOS BRUTOS'!$A$3:$A$500,$B10,'DADOS BRUTOS'!DS$3:DS$500)+IF($C10="",0,SUMIF('DADOS BRUTOS'!$A$3:$A$500,$C10,'DADOS BRUTOS'!DS$3:DS$500)))</f>
        <v>0</v>
      </c>
      <c r="GT10" s="134" t="n">
        <f aca="false">IF(OR(GT$4="",$B10=""),0,SUMIF('DADOS BRUTOS'!$A$3:$A$500,$B10,'DADOS BRUTOS'!DT$3:DT$500)+IF($C10="",0,SUMIF('DADOS BRUTOS'!$A$3:$A$500,$C10,'DADOS BRUTOS'!DT$3:DT$500)))</f>
        <v>0</v>
      </c>
      <c r="GU10" s="134" t="n">
        <f aca="false">IF(OR(GU$4="",$B10=""),0,SUMIF('DADOS BRUTOS'!$A$3:$A$500,$B10,'DADOS BRUTOS'!DU$3:DU$500)+IF($C10="",0,SUMIF('DADOS BRUTOS'!$A$3:$A$500,$C10,'DADOS BRUTOS'!DU$3:DU$500)))</f>
        <v>0</v>
      </c>
      <c r="GV10" s="134" t="n">
        <f aca="false">IF(OR(GV$4="",$B10=""),0,SUMIF('DADOS BRUTOS'!$A$3:$A$500,$B10,'DADOS BRUTOS'!DV$3:DV$500)+IF($C10="",0,SUMIF('DADOS BRUTOS'!$A$3:$A$500,$C10,'DADOS BRUTOS'!DV$3:DV$500)))</f>
        <v>0</v>
      </c>
      <c r="GW10" s="134" t="n">
        <f aca="false">IF(OR(GW$4="",$B10=""),0,SUMIF('DADOS BRUTOS'!$A$3:$A$500,$B10,'DADOS BRUTOS'!DW$3:DW$500)+IF($C10="",0,SUMIF('DADOS BRUTOS'!$A$3:$A$500,$C10,'DADOS BRUTOS'!DW$3:DW$500)))</f>
        <v>0</v>
      </c>
      <c r="GX10" s="134" t="n">
        <f aca="false">IF(OR(GX$4="",$B10=""),0,SUMIF('DADOS BRUTOS'!$A$3:$A$500,$B10,'DADOS BRUTOS'!DX$3:DX$500)+IF($C10="",0,SUMIF('DADOS BRUTOS'!$A$3:$A$500,$C10,'DADOS BRUTOS'!DX$3:DX$500)))</f>
        <v>0</v>
      </c>
      <c r="GY10" s="134" t="n">
        <f aca="false">IF(OR(GY$4="",$B10=""),0,SUMIF('DADOS BRUTOS'!$A$3:$A$500,$B10,'DADOS BRUTOS'!DY$3:DY$500)+IF($C10="",0,SUMIF('DADOS BRUTOS'!$A$3:$A$500,$C10,'DADOS BRUTOS'!DY$3:DY$500)))</f>
        <v>0</v>
      </c>
      <c r="GZ10" s="134" t="n">
        <f aca="false">IF(OR(GZ$4="",$B10=""),0,SUMIF('DADOS BRUTOS'!$A$3:$A$500,$B10,'DADOS BRUTOS'!DZ$3:DZ$500)+IF($C10="",0,SUMIF('DADOS BRUTOS'!$A$3:$A$500,$C10,'DADOS BRUTOS'!DZ$3:DZ$500)))</f>
        <v>0</v>
      </c>
      <c r="HA10" s="134" t="n">
        <f aca="false">IF(OR(HA$4="",$B10=""),0,SUMIF('DADOS BRUTOS'!$A$3:$A$500,$B10,'DADOS BRUTOS'!EA$3:EA$500)+IF($C10="",0,SUMIF('DADOS BRUTOS'!$A$3:$A$500,$C10,'DADOS BRUTOS'!EA$3:EA$500)))</f>
        <v>0</v>
      </c>
      <c r="HB10" s="134" t="n">
        <f aca="false">IF(OR(HB$4="",$B10=""),0,SUMIF('DADOS BRUTOS'!$A$3:$A$500,$B10,'DADOS BRUTOS'!EB$3:EB$500)+IF($C10="",0,SUMIF('DADOS BRUTOS'!$A$3:$A$500,$C10,'DADOS BRUTOS'!EB$3:EB$500)))</f>
        <v>0</v>
      </c>
      <c r="HC10" s="134" t="n">
        <f aca="false">IF(OR(HC$4="",$B10=""),0,SUMIF('DADOS BRUTOS'!$A$3:$A$500,$B10,'DADOS BRUTOS'!EC$3:EC$500)+IF($C10="",0,SUMIF('DADOS BRUTOS'!$A$3:$A$500,$C10,'DADOS BRUTOS'!EC$3:EC$500)))</f>
        <v>0</v>
      </c>
      <c r="HD10" s="134" t="n">
        <f aca="false">IF(OR(HD$4="",$B10=""),0,SUMIF('DADOS BRUTOS'!$A$3:$A$500,$B10,'DADOS BRUTOS'!ED$3:ED$500)+IF($C10="",0,SUMIF('DADOS BRUTOS'!$A$3:$A$500,$C10,'DADOS BRUTOS'!ED$3:ED$500)))</f>
        <v>0</v>
      </c>
      <c r="HE10" s="134" t="n">
        <f aca="false">IF(OR(HE$4="",$B10=""),0,SUMIF('DADOS BRUTOS'!$A$3:$A$500,$B10,'DADOS BRUTOS'!EE$3:EE$500)+IF($C10="",0,SUMIF('DADOS BRUTOS'!$A$3:$A$500,$C10,'DADOS BRUTOS'!EE$3:EE$500)))</f>
        <v>0</v>
      </c>
      <c r="HF10" s="134" t="n">
        <f aca="false">IF(OR(HF$4="",$B10=""),0,SUMIF('DADOS BRUTOS'!$A$3:$A$500,$B10,'DADOS BRUTOS'!EF$3:EF$500)+IF($C10="",0,SUMIF('DADOS BRUTOS'!$A$3:$A$500,$C10,'DADOS BRUTOS'!EF$3:EF$500)))</f>
        <v>0</v>
      </c>
      <c r="HG10" s="134" t="n">
        <f aca="false">IF(OR(HG$4="",$B10=""),0,SUMIF('DADOS BRUTOS'!$A$3:$A$500,$B10,'DADOS BRUTOS'!EG$3:EG$500)+IF($C10="",0,SUMIF('DADOS BRUTOS'!$A$3:$A$500,$C10,'DADOS BRUTOS'!EG$3:EG$500)))</f>
        <v>0</v>
      </c>
      <c r="HH10" s="134" t="n">
        <f aca="false">IF(OR(HH$4="",$B10=""),0,SUMIF('DADOS BRUTOS'!$A$3:$A$500,$B10,'DADOS BRUTOS'!EH$3:EH$500)+IF($C10="",0,SUMIF('DADOS BRUTOS'!$A$3:$A$500,$C10,'DADOS BRUTOS'!EH$3:EH$500)))</f>
        <v>0</v>
      </c>
      <c r="HI10" s="134" t="n">
        <f aca="false">IF(OR(HI$4="",$B10=""),0,SUMIF('DADOS BRUTOS'!$A$3:$A$500,$B10,'DADOS BRUTOS'!EI$3:EI$500)+IF($C10="",0,SUMIF('DADOS BRUTOS'!$A$3:$A$500,$C10,'DADOS BRUTOS'!EI$3:EI$500)))</f>
        <v>0</v>
      </c>
      <c r="HJ10" s="134" t="n">
        <f aca="false">IF(OR(HJ$4="",$B10=""),0,SUMIF('DADOS BRUTOS'!$A$3:$A$500,$B10,'DADOS BRUTOS'!EJ$3:EJ$500)+IF($C10="",0,SUMIF('DADOS BRUTOS'!$A$3:$A$500,$C10,'DADOS BRUTOS'!EJ$3:EJ$500)))</f>
        <v>0</v>
      </c>
      <c r="HK10" s="134" t="n">
        <f aca="false">IF(OR(HK$4="",$B10=""),0,SUMIF('DADOS BRUTOS'!$A$3:$A$500,$B10,'DADOS BRUTOS'!EK$3:EK$500)+IF($C10="",0,SUMIF('DADOS BRUTOS'!$A$3:$A$500,$C10,'DADOS BRUTOS'!EK$3:EK$500)))</f>
        <v>0</v>
      </c>
      <c r="HL10" s="134" t="n">
        <f aca="false">IF(OR(HL$4="",$B10=""),0,SUMIF('DADOS BRUTOS'!$A$3:$A$500,$B10,'DADOS BRUTOS'!EL$3:EL$500)+IF($C10="",0,SUMIF('DADOS BRUTOS'!$A$3:$A$500,$C10,'DADOS BRUTOS'!EL$3:EL$500)))</f>
        <v>0</v>
      </c>
      <c r="HM10" s="134" t="n">
        <f aca="false">IF(OR(HM$4="",$B10=""),0,SUMIF('DADOS BRUTOS'!$A$3:$A$500,$B10,'DADOS BRUTOS'!EM$3:EM$500)+IF($C10="",0,SUMIF('DADOS BRUTOS'!$A$3:$A$500,$C10,'DADOS BRUTOS'!EM$3:EM$500)))</f>
        <v>0</v>
      </c>
      <c r="HN10" s="134" t="n">
        <f aca="false">IF(OR(HN$4="",$B10=""),0,SUMIF('DADOS BRUTOS'!$A$3:$A$500,$B10,'DADOS BRUTOS'!EN$3:EN$500)+IF($C10="",0,SUMIF('DADOS BRUTOS'!$A$3:$A$500,$C10,'DADOS BRUTOS'!EN$3:EN$500)))</f>
        <v>0</v>
      </c>
      <c r="HO10" s="134" t="n">
        <f aca="false">IF(OR(HO$4="",$B10=""),0,SUMIF('DADOS BRUTOS'!$A$3:$A$500,$B10,'DADOS BRUTOS'!EO$3:EO$500)+IF($C10="",0,SUMIF('DADOS BRUTOS'!$A$3:$A$500,$C10,'DADOS BRUTOS'!EO$3:EO$500)))</f>
        <v>0</v>
      </c>
      <c r="HP10" s="134" t="n">
        <f aca="false">IF(OR(HP$4="",$B10=""),0,SUMIF('DADOS BRUTOS'!$A$3:$A$500,$B10,'DADOS BRUTOS'!EP$3:EP$500)+IF($C10="",0,SUMIF('DADOS BRUTOS'!$A$3:$A$500,$C10,'DADOS BRUTOS'!EP$3:EP$500)))</f>
        <v>0</v>
      </c>
      <c r="HQ10" s="134" t="n">
        <f aca="false">IF(OR(HQ$4="",$B10=""),0,SUMIF('DADOS BRUTOS'!$A$3:$A$500,$B10,'DADOS BRUTOS'!EQ$3:EQ$500)+IF($C10="",0,SUMIF('DADOS BRUTOS'!$A$3:$A$500,$C10,'DADOS BRUTOS'!EQ$3:EQ$500)))</f>
        <v>0</v>
      </c>
      <c r="HR10" s="134" t="n">
        <f aca="false">IF(OR(HR$4="",$B10=""),0,SUMIF('DADOS BRUTOS'!$A$3:$A$500,$B10,'DADOS BRUTOS'!ER$3:ER$500)+IF($C10="",0,SUMIF('DADOS BRUTOS'!$A$3:$A$500,$C10,'DADOS BRUTOS'!ER$3:ER$500)))</f>
        <v>0</v>
      </c>
      <c r="HS10" s="134" t="n">
        <f aca="false">IF(OR(HS$4="",$B10=""),0,SUMIF('DADOS BRUTOS'!$A$3:$A$500,$B10,'DADOS BRUTOS'!ES$3:ES$500)+IF($C10="",0,SUMIF('DADOS BRUTOS'!$A$3:$A$500,$C10,'DADOS BRUTOS'!ES$3:ES$500)))</f>
        <v>0</v>
      </c>
      <c r="HT10" s="134" t="n">
        <f aca="false">IF(OR(HT$4="",$B10=""),0,SUMIF('DADOS BRUTOS'!$A$3:$A$500,$B10,'DADOS BRUTOS'!ET$3:ET$500)+IF($C10="",0,SUMIF('DADOS BRUTOS'!$A$3:$A$500,$C10,'DADOS BRUTOS'!ET$3:ET$500)))</f>
        <v>0</v>
      </c>
      <c r="HU10" s="134" t="n">
        <f aca="false">IF(OR(HU$4="",$B10=""),0,SUMIF('DADOS BRUTOS'!$A$3:$A$500,$B10,'DADOS BRUTOS'!EU$3:EU$500)+IF($C10="",0,SUMIF('DADOS BRUTOS'!$A$3:$A$500,$C10,'DADOS BRUTOS'!EU$3:EU$500)))</f>
        <v>0</v>
      </c>
      <c r="HV10" s="134" t="n">
        <f aca="false">IF(OR(HV$4="",$B10=""),0,SUMIF('DADOS BRUTOS'!$A$3:$A$500,$B10,'DADOS BRUTOS'!EV$3:EV$500)+IF($C10="",0,SUMIF('DADOS BRUTOS'!$A$3:$A$500,$C10,'DADOS BRUTOS'!EV$3:EV$500)))</f>
        <v>0</v>
      </c>
      <c r="HW10" s="134" t="n">
        <f aca="false">IF(OR(HW$4="",$B10=""),0,SUMIF('DADOS BRUTOS'!$A$3:$A$500,$B10,'DADOS BRUTOS'!EW$3:EW$500)+IF($C10="",0,SUMIF('DADOS BRUTOS'!$A$3:$A$500,$C10,'DADOS BRUTOS'!EW$3:EW$500)))</f>
        <v>0</v>
      </c>
      <c r="HX10" s="134" t="n">
        <f aca="false">IF(OR(HX$4="",$B10=""),0,SUMIF('DADOS BRUTOS'!$A$3:$A$500,$B10,'DADOS BRUTOS'!EX$3:EX$500)+IF($C10="",0,SUMIF('DADOS BRUTOS'!$A$3:$A$500,$C10,'DADOS BRUTOS'!EX$3:EX$500)))</f>
        <v>0</v>
      </c>
      <c r="HY10" s="134" t="n">
        <f aca="false">IF(OR(HY$4="",$B10=""),0,SUMIF('DADOS BRUTOS'!$A$3:$A$500,$B10,'DADOS BRUTOS'!EY$3:EY$500)+IF($C10="",0,SUMIF('DADOS BRUTOS'!$A$3:$A$500,$C10,'DADOS BRUTOS'!EY$3:EY$500)))</f>
        <v>0</v>
      </c>
      <c r="HZ10" s="134" t="n">
        <f aca="false">IF(OR(HZ$4="",$B10=""),0,SUMIF('DADOS BRUTOS'!$A$3:$A$500,$B10,'DADOS BRUTOS'!EZ$3:EZ$500)+IF($C10="",0,SUMIF('DADOS BRUTOS'!$A$3:$A$500,$C10,'DADOS BRUTOS'!EZ$3:EZ$500)))</f>
        <v>0</v>
      </c>
      <c r="IA10" s="134" t="n">
        <f aca="false">IF(OR(IA$4="",$B10=""),0,SUMIF('DADOS BRUTOS'!$A$3:$A$500,$B10,'DADOS BRUTOS'!FA$3:FA$500)+IF($C10="",0,SUMIF('DADOS BRUTOS'!$A$3:$A$500,$C10,'DADOS BRUTOS'!FA$3:FA$500)))</f>
        <v>0</v>
      </c>
      <c r="IB10" s="134" t="n">
        <f aca="false">IF(OR(IB$4="",$B10=""),0,SUMIF('DADOS BRUTOS'!$A$3:$A$500,$B10,'DADOS BRUTOS'!FB$3:FB$500)+IF($C10="",0,SUMIF('DADOS BRUTOS'!$A$3:$A$500,$C10,'DADOS BRUTOS'!FB$3:FB$500)))</f>
        <v>0</v>
      </c>
      <c r="IC10" s="134" t="n">
        <f aca="false">IF(OR(IC$4="",$B10=""),0,SUMIF('DADOS BRUTOS'!$A$3:$A$500,$B10,'DADOS BRUTOS'!FC$3:FC$500)+IF($C10="",0,SUMIF('DADOS BRUTOS'!$A$3:$A$500,$C10,'DADOS BRUTOS'!FC$3:FC$500)))</f>
        <v>0</v>
      </c>
      <c r="ID10" s="134" t="n">
        <f aca="false">IF(OR(ID$4="",$B10=""),0,SUMIF('DADOS BRUTOS'!$A$3:$A$500,$B10,'DADOS BRUTOS'!FD$3:FD$500)+IF($C10="",0,SUMIF('DADOS BRUTOS'!$A$3:$A$500,$C10,'DADOS BRUTOS'!FD$3:FD$500)))</f>
        <v>0</v>
      </c>
      <c r="IE10" s="134" t="n">
        <f aca="false">IF(OR(IE$4="",$B10=""),0,SUMIF('DADOS BRUTOS'!$A$3:$A$500,$B10,'DADOS BRUTOS'!FE$3:FE$500)+IF($C10="",0,SUMIF('DADOS BRUTOS'!$A$3:$A$500,$C10,'DADOS BRUTOS'!FE$3:FE$500)))</f>
        <v>0</v>
      </c>
      <c r="IF10" s="134" t="n">
        <f aca="false">IF(OR(IF$4="",$B10=""),0,SUMIF('DADOS BRUTOS'!$A$3:$A$500,$B10,'DADOS BRUTOS'!FF$3:FF$500)+IF($C10="",0,SUMIF('DADOS BRUTOS'!$A$3:$A$500,$C10,'DADOS BRUTOS'!FF$3:FF$500)))</f>
        <v>0</v>
      </c>
      <c r="IG10" s="134" t="n">
        <f aca="false">IF(OR(IG$4="",$B10=""),0,SUMIF('DADOS BRUTOS'!$A$3:$A$500,$B10,'DADOS BRUTOS'!FG$3:FG$500)+IF($C10="",0,SUMIF('DADOS BRUTOS'!$A$3:$A$500,$C10,'DADOS BRUTOS'!FG$3:FG$500)))</f>
        <v>0</v>
      </c>
      <c r="IH10" s="134" t="n">
        <f aca="false">IF(OR(IH$4="",$B10=""),0,SUMIF('DADOS BRUTOS'!$A$3:$A$500,$B10,'DADOS BRUTOS'!FH$3:FH$500)+IF($C10="",0,SUMIF('DADOS BRUTOS'!$A$3:$A$500,$C10,'DADOS BRUTOS'!FH$3:FH$500)))</f>
        <v>0</v>
      </c>
      <c r="II10" s="134" t="n">
        <f aca="false">IF(OR(II$4="",$B10=""),0,SUMIF('DADOS BRUTOS'!$A$3:$A$500,$B10,'DADOS BRUTOS'!FI$3:FI$500)+IF($C10="",0,SUMIF('DADOS BRUTOS'!$A$3:$A$500,$C10,'DADOS BRUTOS'!FI$3:FI$500)))</f>
        <v>0</v>
      </c>
      <c r="IJ10" s="134" t="n">
        <f aca="false">IF(OR(IJ$4="",$B10=""),0,SUMIF('DADOS BRUTOS'!$A$3:$A$500,$B10,'DADOS BRUTOS'!FJ$3:FJ$500)+IF($C10="",0,SUMIF('DADOS BRUTOS'!$A$3:$A$500,$C10,'DADOS BRUTOS'!FJ$3:FJ$500)))</f>
        <v>0</v>
      </c>
      <c r="IK10" s="134" t="n">
        <f aca="false">IF(OR(IK$4="",$B10=""),0,SUMIF('DADOS BRUTOS'!$A$3:$A$500,$B10,'DADOS BRUTOS'!FK$3:FK$500)+IF($C10="",0,SUMIF('DADOS BRUTOS'!$A$3:$A$500,$C10,'DADOS BRUTOS'!FK$3:FK$500)))</f>
        <v>0</v>
      </c>
      <c r="IL10" s="134" t="n">
        <f aca="false">IF(OR(IL$4="",$B10=""),0,SUMIF('DADOS BRUTOS'!$A$3:$A$500,$B10,'DADOS BRUTOS'!FL$3:FL$500)+IF($C10="",0,SUMIF('DADOS BRUTOS'!$A$3:$A$500,$C10,'DADOS BRUTOS'!FL$3:FL$500)))</f>
        <v>0</v>
      </c>
      <c r="IM10" s="134" t="n">
        <f aca="false">IF(OR(IM$4="",$B10=""),0,SUMIF('DADOS BRUTOS'!$A$3:$A$500,$B10,'DADOS BRUTOS'!FM$3:FM$500)+IF($C10="",0,SUMIF('DADOS BRUTOS'!$A$3:$A$500,$C10,'DADOS BRUTOS'!FM$3:FM$500)))</f>
        <v>0</v>
      </c>
      <c r="IN10" s="134" t="n">
        <f aca="false">IF(OR(IN$4="",$B10=""),0,SUMIF('DADOS BRUTOS'!$A$3:$A$500,$B10,'DADOS BRUTOS'!FN$3:FN$500)+IF($C10="",0,SUMIF('DADOS BRUTOS'!$A$3:$A$500,$C10,'DADOS BRUTOS'!FN$3:FN$500)))</f>
        <v>0</v>
      </c>
      <c r="IO10" s="134" t="n">
        <f aca="false">IF(OR(IO$4="",$B10=""),0,SUMIF('DADOS BRUTOS'!$A$3:$A$500,$B10,'DADOS BRUTOS'!FO$3:FO$500)+IF($C10="",0,SUMIF('DADOS BRUTOS'!$A$3:$A$500,$C10,'DADOS BRUTOS'!FO$3:FO$500)))</f>
        <v>0</v>
      </c>
      <c r="IP10" s="134" t="n">
        <f aca="false">IF(OR(IP$4="",$B10=""),0,SUMIF('DADOS BRUTOS'!$A$3:$A$500,$B10,'DADOS BRUTOS'!FP$3:FP$500)+IF($C10="",0,SUMIF('DADOS BRUTOS'!$A$3:$A$500,$C10,'DADOS BRUTOS'!FP$3:FP$500)))</f>
        <v>0</v>
      </c>
      <c r="IQ10" s="134" t="n">
        <f aca="false">IF(OR(IQ$4="",$B10=""),0,SUMIF('DADOS BRUTOS'!$A$3:$A$500,$B10,'DADOS BRUTOS'!FQ$3:FQ$500)+IF($C10="",0,SUMIF('DADOS BRUTOS'!$A$3:$A$500,$C10,'DADOS BRUTOS'!FQ$3:FQ$500)))</f>
        <v>0</v>
      </c>
      <c r="IR10" s="134" t="n">
        <f aca="false">IF(OR(IR$4="",$B10=""),0,SUMIF('DADOS BRUTOS'!$A$3:$A$500,$B10,'DADOS BRUTOS'!FR$3:FR$500)+IF($C10="",0,SUMIF('DADOS BRUTOS'!$A$3:$A$500,$C10,'DADOS BRUTOS'!FR$3:FR$500)))</f>
        <v>0</v>
      </c>
      <c r="IS10" s="134" t="n">
        <f aca="false">IF(OR(IS$4="",$B10=""),0,SUMIF('DADOS BRUTOS'!$A$3:$A$500,$B10,'DADOS BRUTOS'!FS$3:FS$500)+IF($C10="",0,SUMIF('DADOS BRUTOS'!$A$3:$A$500,$C10,'DADOS BRUTOS'!FS$3:FS$500)))</f>
        <v>0</v>
      </c>
      <c r="IT10" s="134" t="n">
        <f aca="false">IF(OR(IT$4="",$B10=""),0,SUMIF('DADOS BRUTOS'!$A$3:$A$500,$B10,'DADOS BRUTOS'!FT$3:FT$500)+IF($C10="",0,SUMIF('DADOS BRUTOS'!$A$3:$A$500,$C10,'DADOS BRUTOS'!FT$3:FT$500)))</f>
        <v>0</v>
      </c>
      <c r="IU10" s="134" t="n">
        <f aca="false">IF(OR(IU$4="",$B10=""),0,SUMIF('DADOS BRUTOS'!$A$3:$A$500,$B10,'DADOS BRUTOS'!FU$3:FU$500)+IF($C10="",0,SUMIF('DADOS BRUTOS'!$A$3:$A$500,$C10,'DADOS BRUTOS'!FU$3:FU$500)))</f>
        <v>0</v>
      </c>
      <c r="IV10" s="134" t="n">
        <f aca="false">IF(OR(IV$4="",$B10=""),0,SUMIF('DADOS BRUTOS'!$A$3:$A$500,$B10,'DADOS BRUTOS'!FV$3:FV$500)+IF($C10="",0,SUMIF('DADOS BRUTOS'!$A$3:$A$500,$C10,'DADOS BRUTOS'!FV$3:FV$500)))</f>
        <v>0</v>
      </c>
      <c r="IW10" s="134" t="n">
        <f aca="false">IF(OR(IW$4="",$B10=""),0,SUMIF('DADOS BRUTOS'!$A$3:$A$500,$B10,'DADOS BRUTOS'!FW$3:FW$500)+IF($C10="",0,SUMIF('DADOS BRUTOS'!$A$3:$A$500,$C10,'DADOS BRUTOS'!FW$3:FW$500)))</f>
        <v>0</v>
      </c>
      <c r="IX10" s="134" t="n">
        <f aca="false">IF(OR(IX$4="",$B10=""),0,SUMIF('DADOS BRUTOS'!$A$3:$A$500,$B10,'DADOS BRUTOS'!FX$3:FX$500)+IF($C10="",0,SUMIF('DADOS BRUTOS'!$A$3:$A$500,$C10,'DADOS BRUTOS'!FX$3:FX$500)))</f>
        <v>0</v>
      </c>
      <c r="IY10" s="134" t="n">
        <f aca="false">IF(OR(IY$4="",$B10=""),0,SUMIF('DADOS BRUTOS'!$A$3:$A$500,$B10,'DADOS BRUTOS'!FY$3:FY$500)+IF($C10="",0,SUMIF('DADOS BRUTOS'!$A$3:$A$500,$C10,'DADOS BRUTOS'!FY$3:FY$500)))</f>
        <v>0</v>
      </c>
      <c r="IZ10" s="134" t="n">
        <f aca="false">IF(OR(IZ$4="",$B10=""),0,SUMIF('DADOS BRUTOS'!$A$3:$A$500,$B10,'DADOS BRUTOS'!FZ$3:FZ$500)+IF($C10="",0,SUMIF('DADOS BRUTOS'!$A$3:$A$500,$C10,'DADOS BRUTOS'!FZ$3:FZ$500)))</f>
        <v>0</v>
      </c>
      <c r="JA10" s="134" t="n">
        <f aca="false">IF(OR(JA$4="",$B10=""),0,SUMIF('DADOS BRUTOS'!$A$3:$A$500,$B10,'DADOS BRUTOS'!GA$3:GA$500)+IF($C10="",0,SUMIF('DADOS BRUTOS'!$A$3:$A$500,$C10,'DADOS BRUTOS'!GA$3:GA$500)))</f>
        <v>0</v>
      </c>
      <c r="JB10" s="134" t="n">
        <f aca="false">IF(OR(JB$4="",$B10=""),0,SUMIF('DADOS BRUTOS'!$A$3:$A$500,$B10,'DADOS BRUTOS'!GB$3:GB$500)+IF($C10="",0,SUMIF('DADOS BRUTOS'!$A$3:$A$500,$C10,'DADOS BRUTOS'!GB$3:GB$500)))</f>
        <v>0</v>
      </c>
      <c r="JC10" s="134" t="n">
        <f aca="false">IF(OR(JC$4="",$B10=""),0,SUMIF('DADOS BRUTOS'!$A$3:$A$500,$B10,'DADOS BRUTOS'!GC$3:GC$500)+IF($C10="",0,SUMIF('DADOS BRUTOS'!$A$3:$A$500,$C10,'DADOS BRUTOS'!GC$3:GC$500)))</f>
        <v>0</v>
      </c>
      <c r="JD10" s="134" t="n">
        <f aca="false">IF(OR(JD$4="",$B10=""),0,SUMIF('DADOS BRUTOS'!$A$3:$A$500,$B10,'DADOS BRUTOS'!GD$3:GD$500)+IF($C10="",0,SUMIF('DADOS BRUTOS'!$A$3:$A$500,$C10,'DADOS BRUTOS'!GD$3:GD$500)))</f>
        <v>0</v>
      </c>
      <c r="JE10" s="134" t="n">
        <f aca="false">IF(OR(JE$4="",$B10=""),0,SUMIF('DADOS BRUTOS'!$A$3:$A$500,$B10,'DADOS BRUTOS'!GE$3:GE$500)+IF($C10="",0,SUMIF('DADOS BRUTOS'!$A$3:$A$500,$C10,'DADOS BRUTOS'!GE$3:GE$500)))</f>
        <v>0</v>
      </c>
      <c r="JF10" s="134" t="n">
        <f aca="false">IF(OR(JF$4="",$B10=""),0,SUMIF('DADOS BRUTOS'!$A$3:$A$500,$B10,'DADOS BRUTOS'!GF$3:GF$500)+IF($C10="",0,SUMIF('DADOS BRUTOS'!$A$3:$A$500,$C10,'DADOS BRUTOS'!GF$3:GF$500)))</f>
        <v>0</v>
      </c>
      <c r="JG10" s="134" t="n">
        <f aca="false">IF(OR(JG$4="",$B10=""),0,SUMIF('DADOS BRUTOS'!$A$3:$A$500,$B10,'DADOS BRUTOS'!GG$3:GG$500)+IF($C10="",0,SUMIF('DADOS BRUTOS'!$A$3:$A$500,$C10,'DADOS BRUTOS'!GG$3:GG$500)))</f>
        <v>0</v>
      </c>
      <c r="JH10" s="134" t="n">
        <f aca="false">IF(OR(JH$4="",$B10=""),0,SUMIF('DADOS BRUTOS'!$A$3:$A$500,$B10,'DADOS BRUTOS'!GH$3:GH$500)+IF($C10="",0,SUMIF('DADOS BRUTOS'!$A$3:$A$500,$C10,'DADOS BRUTOS'!GH$3:GH$500)))</f>
        <v>0</v>
      </c>
      <c r="JI10" s="134" t="n">
        <f aca="false">IF(OR(JI$4="",$B10=""),0,SUMIF('DADOS BRUTOS'!$A$3:$A$500,$B10,'DADOS BRUTOS'!GI$3:GI$500)+IF($C10="",0,SUMIF('DADOS BRUTOS'!$A$3:$A$500,$C10,'DADOS BRUTOS'!GI$3:GI$500)))</f>
        <v>0</v>
      </c>
      <c r="JJ10" s="134" t="n">
        <f aca="false">IF(OR(JJ$4="",$B10=""),0,SUMIF('DADOS BRUTOS'!$A$3:$A$500,$B10,'DADOS BRUTOS'!GJ$3:GJ$500)+IF($C10="",0,SUMIF('DADOS BRUTOS'!$A$3:$A$500,$C10,'DADOS BRUTOS'!GJ$3:GJ$500)))</f>
        <v>0</v>
      </c>
      <c r="JK10" s="134" t="n">
        <f aca="false">IF(OR(JK$4="",$B10=""),0,SUMIF('DADOS BRUTOS'!$A$3:$A$500,$B10,'DADOS BRUTOS'!GK$3:GK$500)+IF($C10="",0,SUMIF('DADOS BRUTOS'!$A$3:$A$500,$C10,'DADOS BRUTOS'!GK$3:GK$500)))</f>
        <v>0</v>
      </c>
      <c r="JL10" s="134" t="n">
        <f aca="false">IF(OR(JL$4="",$B10=""),0,SUMIF('DADOS BRUTOS'!$A$3:$A$500,$B10,'DADOS BRUTOS'!GL$3:GL$500)+IF($C10="",0,SUMIF('DADOS BRUTOS'!$A$3:$A$500,$C10,'DADOS BRUTOS'!GL$3:GL$500)))</f>
        <v>0</v>
      </c>
      <c r="JM10" s="134" t="n">
        <f aca="false">IF(OR(JM$4="",$B10=""),0,SUMIF('DADOS BRUTOS'!$A$3:$A$500,$B10,'DADOS BRUTOS'!GM$3:GM$500)+IF($C10="",0,SUMIF('DADOS BRUTOS'!$A$3:$A$500,$C10,'DADOS BRUTOS'!GM$3:GM$500)))</f>
        <v>0</v>
      </c>
      <c r="JN10" s="134" t="n">
        <f aca="false">IF(OR(JN$4="",$B10=""),0,SUMIF('DADOS BRUTOS'!$A$3:$A$500,$B10,'DADOS BRUTOS'!GN$3:GN$500)+IF($C10="",0,SUMIF('DADOS BRUTOS'!$A$3:$A$500,$C10,'DADOS BRUTOS'!GN$3:GN$500)))</f>
        <v>0</v>
      </c>
      <c r="JO10" s="134" t="n">
        <f aca="false">IF(OR(JO$4="",$B10=""),0,SUMIF('DADOS BRUTOS'!$A$3:$A$500,$B10,'DADOS BRUTOS'!GO$3:GO$500)+IF($C10="",0,SUMIF('DADOS BRUTOS'!$A$3:$A$500,$C10,'DADOS BRUTOS'!GO$3:GO$500)))</f>
        <v>0</v>
      </c>
      <c r="JP10" s="134" t="n">
        <f aca="false">IF(OR(JP$4="",$B10=""),0,SUMIF('DADOS BRUTOS'!$A$3:$A$500,$B10,'DADOS BRUTOS'!GP$3:GP$500)+IF($C10="",0,SUMIF('DADOS BRUTOS'!$A$3:$A$500,$C10,'DADOS BRUTOS'!GP$3:GP$500)))</f>
        <v>0</v>
      </c>
      <c r="JQ10" s="134" t="n">
        <f aca="false">IF(OR(JQ$4="",$B10=""),0,SUMIF('DADOS BRUTOS'!$A$3:$A$500,$B10,'DADOS BRUTOS'!GQ$3:GQ$500)+IF($C10="",0,SUMIF('DADOS BRUTOS'!$A$3:$A$500,$C10,'DADOS BRUTOS'!GQ$3:GQ$500)))</f>
        <v>0</v>
      </c>
      <c r="JR10" s="134" t="n">
        <f aca="false">IF(OR(JR$4="",$B10=""),0,SUMIF('DADOS BRUTOS'!$A$3:$A$500,$B10,'DADOS BRUTOS'!GR$3:GR$500)+IF($C10="",0,SUMIF('DADOS BRUTOS'!$A$3:$A$500,$C10,'DADOS BRUTOS'!GR$3:GR$500)))</f>
        <v>0</v>
      </c>
      <c r="JS10" s="134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3232</v>
      </c>
      <c r="D11" s="50" t="n">
        <f aca="false">SUMIF($CB$4:$JS$4,"&lt;="&amp;D$4,$CB11:$JS11)</f>
        <v>18374.83</v>
      </c>
      <c r="E11" s="50" t="n">
        <f aca="false">SUMIF($CB$4:$JS$4,E$4,$CB11:$JS11)</f>
        <v>3306.28</v>
      </c>
      <c r="F11" s="50" t="n">
        <f aca="false">SUMIF($CB$4:$JS$4,F$4,$CB11:$JS11)</f>
        <v>11674.84</v>
      </c>
      <c r="G11" s="50" t="n">
        <f aca="false">SUMIF($CB$4:$JS$4,G$4,$CB11:$JS11)</f>
        <v>3222.7</v>
      </c>
      <c r="H11" s="50" t="n">
        <f aca="false">SUMIF($CB$4:$JS$4,H$4,$CB11:$JS11)</f>
        <v>4812.12</v>
      </c>
      <c r="I11" s="50" t="n">
        <f aca="false">SUMIF($CB$4:$JS$4,I$4,$CB11:$JS11)</f>
        <v>8139.68</v>
      </c>
      <c r="J11" s="50" t="n">
        <f aca="false">SUMIF($CB$4:$JS$4,J$4,$CB11:$JS11)</f>
        <v>13810.4</v>
      </c>
      <c r="K11" s="50" t="n">
        <f aca="false">SUMIF($CB$4:$JS$4,K$4,$CB11:$JS11)</f>
        <v>12215.79</v>
      </c>
      <c r="L11" s="50" t="n">
        <f aca="false">SUMIF($CB$4:$JS$4,L$4,$CB11:$JS11)</f>
        <v>5057.54</v>
      </c>
      <c r="M11" s="50" t="n">
        <f aca="false">SUMIF($CB$4:$JS$4,M$4,$CB11:$JS11)</f>
        <v>5457.63</v>
      </c>
      <c r="N11" s="50" t="n">
        <f aca="false">SUMIF($CB$4:$JS$4,N$4,$CB11:$JS11)</f>
        <v>4977.94</v>
      </c>
      <c r="O11" s="50" t="n">
        <f aca="false">SUMIF($CB$4:$JS$4,O$4,$CB11:$JS11)</f>
        <v>6429.79</v>
      </c>
      <c r="P11" s="50" t="n">
        <f aca="false">SUMIF($CB$4:$JS$4,P$4,$CB11:$JS11)</f>
        <v>3871.6</v>
      </c>
      <c r="Q11" s="50" t="n">
        <f aca="false">SUMIF($CB$4:$JS$4,Q$4,$CB11:$JS11)</f>
        <v>2979.89</v>
      </c>
      <c r="R11" s="50" t="n">
        <f aca="false">SUMIF($CB$4:$JS$4,R$4,$CB11:$JS11)</f>
        <v>7550.11</v>
      </c>
      <c r="S11" s="50" t="n">
        <f aca="false">SUMIF($CB$4:$JS$4,S$4,$CB11:$JS11)</f>
        <v>3668.42</v>
      </c>
      <c r="T11" s="50" t="n">
        <f aca="false">SUMIF($CB$4:$JS$4,T$4,$CB11:$JS11)</f>
        <v>8672.68</v>
      </c>
      <c r="U11" s="50" t="n">
        <f aca="false">SUMIF($CB$4:$JS$4,U$4,$CB11:$JS11)</f>
        <v>5341.6</v>
      </c>
      <c r="V11" s="50" t="n">
        <f aca="false">SUMIF($CB$4:$JS$4,V$4,$CB11:$JS11)</f>
        <v>6986.97</v>
      </c>
      <c r="W11" s="50" t="n">
        <f aca="false">SUMIF($CB$4:$JS$4,W$4,$CB11:$JS11)</f>
        <v>19335.89</v>
      </c>
      <c r="X11" s="50" t="n">
        <f aca="false">SUMIF($CB$4:$JS$4,X$4,$CB11:$JS11)</f>
        <v>24086.93</v>
      </c>
      <c r="Y11" s="50" t="n">
        <f aca="false">SUMIF($CB$4:$JS$4,Y$4,$CB11:$JS11)</f>
        <v>31448.51</v>
      </c>
      <c r="Z11" s="50" t="n">
        <f aca="false">SUMIF($CB$4:$JS$4,Z$4,$CB11:$JS11)</f>
        <v>17099.84</v>
      </c>
      <c r="AA11" s="50" t="n">
        <f aca="false">SUMIF($CB$4:$JS$4,AA$4,$CB11:$JS11)</f>
        <v>5911.53</v>
      </c>
      <c r="AB11" s="50" t="n">
        <f aca="false">SUMIF($CB$4:$JS$4,AB$4,$CB11:$JS11)</f>
        <v>835.17</v>
      </c>
      <c r="AC11" s="50" t="n">
        <f aca="false">SUMIF($CB$4:$JS$4,AC$4,$CB11:$JS11)</f>
        <v>835.16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236103.84</v>
      </c>
      <c r="BZ11" s="45" t="n">
        <f aca="false">SUMPRODUCT(($CB$4:$JS$4&lt;&gt;"")*($CB$4:$JS$4&lt;=$D$4),$CB11:$JS11,$CB$1:$JS$1)</f>
        <v>16.1547477892276</v>
      </c>
      <c r="CB11" s="134" t="n">
        <f aca="false">IF(OR(CB$4="",$B11=""),0,SUMIF('DADOS BRUTOS'!$A$3:$A$500,$B11,'DADOS BRUTOS'!B$3:B$500)+IF($C11="",0,SUMIF('DADOS BRUTOS'!$A$3:$A$500,$C11,'DADOS BRUTOS'!B$3:B$500)))</f>
        <v>0</v>
      </c>
      <c r="CC11" s="134" t="n">
        <f aca="false">IF(OR(CC$4="",$B11=""),0,SUMIF('DADOS BRUTOS'!$A$3:$A$500,$B11,'DADOS BRUTOS'!C$3:C$500)+IF($C11="",0,SUMIF('DADOS BRUTOS'!$A$3:$A$500,$C11,'DADOS BRUTOS'!C$3:C$500)))</f>
        <v>0</v>
      </c>
      <c r="CD11" s="134" t="n">
        <f aca="false">IF(OR(CD$4="",$B11=""),0,SUMIF('DADOS BRUTOS'!$A$3:$A$500,$B11,'DADOS BRUTOS'!D$3:D$500)+IF($C11="",0,SUMIF('DADOS BRUTOS'!$A$3:$A$500,$C11,'DADOS BRUTOS'!D$3:D$500)))</f>
        <v>0</v>
      </c>
      <c r="CE11" s="134" t="n">
        <f aca="false">IF(OR(CE$4="",$B11=""),0,SUMIF('DADOS BRUTOS'!$A$3:$A$500,$B11,'DADOS BRUTOS'!E$3:E$500)+IF($C11="",0,SUMIF('DADOS BRUTOS'!$A$3:$A$500,$C11,'DADOS BRUTOS'!E$3:E$500)))</f>
        <v>0</v>
      </c>
      <c r="CF11" s="134" t="n">
        <f aca="false">IF(OR(CF$4="",$B11=""),0,SUMIF('DADOS BRUTOS'!$A$3:$A$500,$B11,'DADOS BRUTOS'!F$3:F$500)+IF($C11="",0,SUMIF('DADOS BRUTOS'!$A$3:$A$500,$C11,'DADOS BRUTOS'!F$3:F$500)))</f>
        <v>0</v>
      </c>
      <c r="CG11" s="134" t="n">
        <f aca="false">IF(OR(CG$4="",$B11=""),0,SUMIF('DADOS BRUTOS'!$A$3:$A$500,$B11,'DADOS BRUTOS'!G$3:G$500)+IF($C11="",0,SUMIF('DADOS BRUTOS'!$A$3:$A$500,$C11,'DADOS BRUTOS'!G$3:G$500)))</f>
        <v>0</v>
      </c>
      <c r="CH11" s="134" t="n">
        <f aca="false">IF(OR(CH$4="",$B11=""),0,SUMIF('DADOS BRUTOS'!$A$3:$A$500,$B11,'DADOS BRUTOS'!H$3:H$500)+IF($C11="",0,SUMIF('DADOS BRUTOS'!$A$3:$A$500,$C11,'DADOS BRUTOS'!H$3:H$500)))</f>
        <v>0</v>
      </c>
      <c r="CI11" s="134" t="n">
        <f aca="false">IF(OR(CI$4="",$B11=""),0,SUMIF('DADOS BRUTOS'!$A$3:$A$500,$B11,'DADOS BRUTOS'!I$3:I$500)+IF($C11="",0,SUMIF('DADOS BRUTOS'!$A$3:$A$500,$C11,'DADOS BRUTOS'!I$3:I$500)))</f>
        <v>0</v>
      </c>
      <c r="CJ11" s="134" t="n">
        <f aca="false">IF(OR(CJ$4="",$B11=""),0,SUMIF('DADOS BRUTOS'!$A$3:$A$500,$B11,'DADOS BRUTOS'!J$3:J$500)+IF($C11="",0,SUMIF('DADOS BRUTOS'!$A$3:$A$500,$C11,'DADOS BRUTOS'!J$3:J$500)))</f>
        <v>0</v>
      </c>
      <c r="CK11" s="134" t="n">
        <f aca="false">IF(OR(CK$4="",$B11=""),0,SUMIF('DADOS BRUTOS'!$A$3:$A$500,$B11,'DADOS BRUTOS'!K$3:K$500)+IF($C11="",0,SUMIF('DADOS BRUTOS'!$A$3:$A$500,$C11,'DADOS BRUTOS'!K$3:K$500)))</f>
        <v>0</v>
      </c>
      <c r="CL11" s="134" t="n">
        <f aca="false">IF(OR(CL$4="",$B11=""),0,SUMIF('DADOS BRUTOS'!$A$3:$A$500,$B11,'DADOS BRUTOS'!L$3:L$500)+IF($C11="",0,SUMIF('DADOS BRUTOS'!$A$3:$A$500,$C11,'DADOS BRUTOS'!L$3:L$500)))</f>
        <v>0</v>
      </c>
      <c r="CM11" s="134" t="n">
        <f aca="false">IF(OR(CM$4="",$B11=""),0,SUMIF('DADOS BRUTOS'!$A$3:$A$500,$B11,'DADOS BRUTOS'!M$3:M$500)+IF($C11="",0,SUMIF('DADOS BRUTOS'!$A$3:$A$500,$C11,'DADOS BRUTOS'!M$3:M$500)))</f>
        <v>0</v>
      </c>
      <c r="CN11" s="134" t="n">
        <f aca="false">IF(OR(CN$4="",$B11=""),0,SUMIF('DADOS BRUTOS'!$A$3:$A$500,$B11,'DADOS BRUTOS'!N$3:N$500)+IF($C11="",0,SUMIF('DADOS BRUTOS'!$A$3:$A$500,$C11,'DADOS BRUTOS'!N$3:N$500)))</f>
        <v>0</v>
      </c>
      <c r="CO11" s="134" t="n">
        <f aca="false">IF(OR(CO$4="",$B11=""),0,SUMIF('DADOS BRUTOS'!$A$3:$A$500,$B11,'DADOS BRUTOS'!O$3:O$500)+IF($C11="",0,SUMIF('DADOS BRUTOS'!$A$3:$A$500,$C11,'DADOS BRUTOS'!O$3:O$500)))</f>
        <v>0</v>
      </c>
      <c r="CP11" s="134" t="n">
        <f aca="false">IF(OR(CP$4="",$B11=""),0,SUMIF('DADOS BRUTOS'!$A$3:$A$500,$B11,'DADOS BRUTOS'!P$3:P$500)+IF($C11="",0,SUMIF('DADOS BRUTOS'!$A$3:$A$500,$C11,'DADOS BRUTOS'!P$3:P$500)))</f>
        <v>0</v>
      </c>
      <c r="CQ11" s="134" t="n">
        <f aca="false">IF(OR(CQ$4="",$B11=""),0,SUMIF('DADOS BRUTOS'!$A$3:$A$500,$B11,'DADOS BRUTOS'!Q$3:Q$500)+IF($C11="",0,SUMIF('DADOS BRUTOS'!$A$3:$A$500,$C11,'DADOS BRUTOS'!Q$3:Q$500)))</f>
        <v>0</v>
      </c>
      <c r="CR11" s="134" t="n">
        <f aca="false">IF(OR(CR$4="",$B11=""),0,SUMIF('DADOS BRUTOS'!$A$3:$A$500,$B11,'DADOS BRUTOS'!R$3:R$500)+IF($C11="",0,SUMIF('DADOS BRUTOS'!$A$3:$A$500,$C11,'DADOS BRUTOS'!R$3:R$500)))</f>
        <v>0</v>
      </c>
      <c r="CS11" s="134" t="n">
        <f aca="false">IF(OR(CS$4="",$B11=""),0,SUMIF('DADOS BRUTOS'!$A$3:$A$500,$B11,'DADOS BRUTOS'!S$3:S$500)+IF($C11="",0,SUMIF('DADOS BRUTOS'!$A$3:$A$500,$C11,'DADOS BRUTOS'!S$3:S$500)))</f>
        <v>445.21</v>
      </c>
      <c r="CT11" s="134" t="n">
        <f aca="false">IF(OR(CT$4="",$B11=""),0,SUMIF('DADOS BRUTOS'!$A$3:$A$500,$B11,'DADOS BRUTOS'!T$3:T$500)+IF($C11="",0,SUMIF('DADOS BRUTOS'!$A$3:$A$500,$C11,'DADOS BRUTOS'!T$3:T$500)))</f>
        <v>466.93</v>
      </c>
      <c r="CU11" s="134" t="n">
        <f aca="false">IF(OR(CU$4="",$B11=""),0,SUMIF('DADOS BRUTOS'!$A$3:$A$500,$B11,'DADOS BRUTOS'!U$3:U$500)+IF($C11="",0,SUMIF('DADOS BRUTOS'!$A$3:$A$500,$C11,'DADOS BRUTOS'!U$3:U$500)))</f>
        <v>477.33</v>
      </c>
      <c r="CV11" s="134" t="n">
        <f aca="false">IF(OR(CV$4="",$B11=""),0,SUMIF('DADOS BRUTOS'!$A$3:$A$500,$B11,'DADOS BRUTOS'!V$3:V$500)+IF($C11="",0,SUMIF('DADOS BRUTOS'!$A$3:$A$500,$C11,'DADOS BRUTOS'!V$3:V$500)))</f>
        <v>477.84</v>
      </c>
      <c r="CW11" s="134" t="n">
        <f aca="false">IF(OR(CW$4="",$B11=""),0,SUMIF('DADOS BRUTOS'!$A$3:$A$500,$B11,'DADOS BRUTOS'!W$3:W$500)+IF($C11="",0,SUMIF('DADOS BRUTOS'!$A$3:$A$500,$C11,'DADOS BRUTOS'!W$3:W$500)))</f>
        <v>2196.63</v>
      </c>
      <c r="CX11" s="134" t="n">
        <f aca="false">IF(OR(CX$4="",$B11=""),0,SUMIF('DADOS BRUTOS'!$A$3:$A$500,$B11,'DADOS BRUTOS'!X$3:X$500)+IF($C11="",0,SUMIF('DADOS BRUTOS'!$A$3:$A$500,$C11,'DADOS BRUTOS'!X$3:X$500)))</f>
        <v>2375.32</v>
      </c>
      <c r="CY11" s="134" t="n">
        <f aca="false">IF(OR(CY$4="",$B11=""),0,SUMIF('DADOS BRUTOS'!$A$3:$A$500,$B11,'DADOS BRUTOS'!Y$3:Y$500)+IF($C11="",0,SUMIF('DADOS BRUTOS'!$A$3:$A$500,$C11,'DADOS BRUTOS'!Y$3:Y$500)))</f>
        <v>1562.54</v>
      </c>
      <c r="CZ11" s="134" t="n">
        <f aca="false">IF(OR(CZ$4="",$B11=""),0,SUMIF('DADOS BRUTOS'!$A$3:$A$500,$B11,'DADOS BRUTOS'!Z$3:Z$500)+IF($C11="",0,SUMIF('DADOS BRUTOS'!$A$3:$A$500,$C11,'DADOS BRUTOS'!Z$3:Z$500)))</f>
        <v>1757.31</v>
      </c>
      <c r="DA11" s="134" t="n">
        <f aca="false">IF(OR(DA$4="",$B11=""),0,SUMIF('DADOS BRUTOS'!$A$3:$A$500,$B11,'DADOS BRUTOS'!AA$3:AA$500)+IF($C11="",0,SUMIF('DADOS BRUTOS'!$A$3:$A$500,$C11,'DADOS BRUTOS'!AA$3:AA$500)))</f>
        <v>3767.34</v>
      </c>
      <c r="DB11" s="134" t="n">
        <f aca="false">IF(OR(DB$4="",$B11=""),0,SUMIF('DADOS BRUTOS'!$A$3:$A$500,$B11,'DADOS BRUTOS'!AB$3:AB$500)+IF($C11="",0,SUMIF('DADOS BRUTOS'!$A$3:$A$500,$C11,'DADOS BRUTOS'!AB$3:AB$500)))</f>
        <v>2371.66</v>
      </c>
      <c r="DC11" s="134" t="n">
        <f aca="false">IF(OR(DC$4="",$B11=""),0,SUMIF('DADOS BRUTOS'!$A$3:$A$500,$B11,'DADOS BRUTOS'!AC$3:AC$500)+IF($C11="",0,SUMIF('DADOS BRUTOS'!$A$3:$A$500,$C11,'DADOS BRUTOS'!AC$3:AC$500)))</f>
        <v>2476.72</v>
      </c>
      <c r="DD11" s="134" t="n">
        <f aca="false">IF(OR(DD$4="",$B11=""),0,SUMIF('DADOS BRUTOS'!$A$3:$A$500,$B11,'DADOS BRUTOS'!AD$3:AD$500)+IF($C11="",0,SUMIF('DADOS BRUTOS'!$A$3:$A$500,$C11,'DADOS BRUTOS'!AD$3:AD$500)))</f>
        <v>3306.28</v>
      </c>
      <c r="DE11" s="134" t="n">
        <f aca="false">IF(OR(DE$4="",$B11=""),0,SUMIF('DADOS BRUTOS'!$A$3:$A$500,$B11,'DADOS BRUTOS'!AE$3:AE$500)+IF($C11="",0,SUMIF('DADOS BRUTOS'!$A$3:$A$500,$C11,'DADOS BRUTOS'!AE$3:AE$500)))</f>
        <v>11674.84</v>
      </c>
      <c r="DF11" s="134" t="n">
        <f aca="false">IF(OR(DF$4="",$B11=""),0,SUMIF('DADOS BRUTOS'!$A$3:$A$500,$B11,'DADOS BRUTOS'!AF$3:AF$500)+IF($C11="",0,SUMIF('DADOS BRUTOS'!$A$3:$A$500,$C11,'DADOS BRUTOS'!AF$3:AF$500)))</f>
        <v>3222.7</v>
      </c>
      <c r="DG11" s="134" t="n">
        <f aca="false">IF(OR(DG$4="",$B11=""),0,SUMIF('DADOS BRUTOS'!$A$3:$A$500,$B11,'DADOS BRUTOS'!AG$3:AG$500)+IF($C11="",0,SUMIF('DADOS BRUTOS'!$A$3:$A$500,$C11,'DADOS BRUTOS'!AG$3:AG$500)))</f>
        <v>4812.12</v>
      </c>
      <c r="DH11" s="134" t="n">
        <f aca="false">IF(OR(DH$4="",$B11=""),0,SUMIF('DADOS BRUTOS'!$A$3:$A$500,$B11,'DADOS BRUTOS'!AH$3:AH$500)+IF($C11="",0,SUMIF('DADOS BRUTOS'!$A$3:$A$500,$C11,'DADOS BRUTOS'!AH$3:AH$500)))</f>
        <v>8139.68</v>
      </c>
      <c r="DI11" s="134" t="n">
        <f aca="false">IF(OR(DI$4="",$B11=""),0,SUMIF('DADOS BRUTOS'!$A$3:$A$500,$B11,'DADOS BRUTOS'!AI$3:AI$500)+IF($C11="",0,SUMIF('DADOS BRUTOS'!$A$3:$A$500,$C11,'DADOS BRUTOS'!AI$3:AI$500)))</f>
        <v>13810.4</v>
      </c>
      <c r="DJ11" s="134" t="n">
        <f aca="false">IF(OR(DJ$4="",$B11=""),0,SUMIF('DADOS BRUTOS'!$A$3:$A$500,$B11,'DADOS BRUTOS'!AJ$3:AJ$500)+IF($C11="",0,SUMIF('DADOS BRUTOS'!$A$3:$A$500,$C11,'DADOS BRUTOS'!AJ$3:AJ$500)))</f>
        <v>12215.79</v>
      </c>
      <c r="DK11" s="134" t="n">
        <f aca="false">IF(OR(DK$4="",$B11=""),0,SUMIF('DADOS BRUTOS'!$A$3:$A$500,$B11,'DADOS BRUTOS'!AK$3:AK$500)+IF($C11="",0,SUMIF('DADOS BRUTOS'!$A$3:$A$500,$C11,'DADOS BRUTOS'!AK$3:AK$500)))</f>
        <v>5057.54</v>
      </c>
      <c r="DL11" s="134" t="n">
        <f aca="false">IF(OR(DL$4="",$B11=""),0,SUMIF('DADOS BRUTOS'!$A$3:$A$500,$B11,'DADOS BRUTOS'!AL$3:AL$500)+IF($C11="",0,SUMIF('DADOS BRUTOS'!$A$3:$A$500,$C11,'DADOS BRUTOS'!AL$3:AL$500)))</f>
        <v>5457.63</v>
      </c>
      <c r="DM11" s="134" t="n">
        <f aca="false">IF(OR(DM$4="",$B11=""),0,SUMIF('DADOS BRUTOS'!$A$3:$A$500,$B11,'DADOS BRUTOS'!AM$3:AM$500)+IF($C11="",0,SUMIF('DADOS BRUTOS'!$A$3:$A$500,$C11,'DADOS BRUTOS'!AM$3:AM$500)))</f>
        <v>4977.94</v>
      </c>
      <c r="DN11" s="134" t="n">
        <f aca="false">IF(OR(DN$4="",$B11=""),0,SUMIF('DADOS BRUTOS'!$A$3:$A$500,$B11,'DADOS BRUTOS'!AN$3:AN$500)+IF($C11="",0,SUMIF('DADOS BRUTOS'!$A$3:$A$500,$C11,'DADOS BRUTOS'!AN$3:AN$500)))</f>
        <v>6429.79</v>
      </c>
      <c r="DO11" s="134" t="n">
        <f aca="false">IF(OR(DO$4="",$B11=""),0,SUMIF('DADOS BRUTOS'!$A$3:$A$500,$B11,'DADOS BRUTOS'!AO$3:AO$500)+IF($C11="",0,SUMIF('DADOS BRUTOS'!$A$3:$A$500,$C11,'DADOS BRUTOS'!AO$3:AO$500)))</f>
        <v>3871.6</v>
      </c>
      <c r="DP11" s="134" t="n">
        <f aca="false">IF(OR(DP$4="",$B11=""),0,SUMIF('DADOS BRUTOS'!$A$3:$A$500,$B11,'DADOS BRUTOS'!AP$3:AP$500)+IF($C11="",0,SUMIF('DADOS BRUTOS'!$A$3:$A$500,$C11,'DADOS BRUTOS'!AP$3:AP$500)))</f>
        <v>2979.89</v>
      </c>
      <c r="DQ11" s="134" t="n">
        <f aca="false">IF(OR(DQ$4="",$B11=""),0,SUMIF('DADOS BRUTOS'!$A$3:$A$500,$B11,'DADOS BRUTOS'!AQ$3:AQ$500)+IF($C11="",0,SUMIF('DADOS BRUTOS'!$A$3:$A$500,$C11,'DADOS BRUTOS'!AQ$3:AQ$500)))</f>
        <v>7550.11</v>
      </c>
      <c r="DR11" s="134" t="n">
        <f aca="false">IF(OR(DR$4="",$B11=""),0,SUMIF('DADOS BRUTOS'!$A$3:$A$500,$B11,'DADOS BRUTOS'!AR$3:AR$500)+IF($C11="",0,SUMIF('DADOS BRUTOS'!$A$3:$A$500,$C11,'DADOS BRUTOS'!AR$3:AR$500)))</f>
        <v>3668.42</v>
      </c>
      <c r="DS11" s="134" t="n">
        <f aca="false">IF(OR(DS$4="",$B11=""),0,SUMIF('DADOS BRUTOS'!$A$3:$A$500,$B11,'DADOS BRUTOS'!AS$3:AS$500)+IF($C11="",0,SUMIF('DADOS BRUTOS'!$A$3:$A$500,$C11,'DADOS BRUTOS'!AS$3:AS$500)))</f>
        <v>8672.68</v>
      </c>
      <c r="DT11" s="134" t="n">
        <f aca="false">IF(OR(DT$4="",$B11=""),0,SUMIF('DADOS BRUTOS'!$A$3:$A$500,$B11,'DADOS BRUTOS'!AT$3:AT$500)+IF($C11="",0,SUMIF('DADOS BRUTOS'!$A$3:$A$500,$C11,'DADOS BRUTOS'!AT$3:AT$500)))</f>
        <v>5341.6</v>
      </c>
      <c r="DU11" s="134" t="n">
        <f aca="false">IF(OR(DU$4="",$B11=""),0,SUMIF('DADOS BRUTOS'!$A$3:$A$500,$B11,'DADOS BRUTOS'!AU$3:AU$500)+IF($C11="",0,SUMIF('DADOS BRUTOS'!$A$3:$A$500,$C11,'DADOS BRUTOS'!AU$3:AU$500)))</f>
        <v>6986.97</v>
      </c>
      <c r="DV11" s="134" t="n">
        <f aca="false">IF(OR(DV$4="",$B11=""),0,SUMIF('DADOS BRUTOS'!$A$3:$A$500,$B11,'DADOS BRUTOS'!AV$3:AV$500)+IF($C11="",0,SUMIF('DADOS BRUTOS'!$A$3:$A$500,$C11,'DADOS BRUTOS'!AV$3:AV$500)))</f>
        <v>19335.89</v>
      </c>
      <c r="DW11" s="134" t="n">
        <f aca="false">IF(OR(DW$4="",$B11=""),0,SUMIF('DADOS BRUTOS'!$A$3:$A$500,$B11,'DADOS BRUTOS'!AW$3:AW$500)+IF($C11="",0,SUMIF('DADOS BRUTOS'!$A$3:$A$500,$C11,'DADOS BRUTOS'!AW$3:AW$500)))</f>
        <v>24086.93</v>
      </c>
      <c r="DX11" s="134" t="n">
        <f aca="false">IF(OR(DX$4="",$B11=""),0,SUMIF('DADOS BRUTOS'!$A$3:$A$500,$B11,'DADOS BRUTOS'!AX$3:AX$500)+IF($C11="",0,SUMIF('DADOS BRUTOS'!$A$3:$A$500,$C11,'DADOS BRUTOS'!AX$3:AX$500)))</f>
        <v>31448.51</v>
      </c>
      <c r="DY11" s="134" t="n">
        <f aca="false">IF(OR(DY$4="",$B11=""),0,SUMIF('DADOS BRUTOS'!$A$3:$A$500,$B11,'DADOS BRUTOS'!AY$3:AY$500)+IF($C11="",0,SUMIF('DADOS BRUTOS'!$A$3:$A$500,$C11,'DADOS BRUTOS'!AY$3:AY$500)))</f>
        <v>17099.84</v>
      </c>
      <c r="DZ11" s="134" t="n">
        <f aca="false">IF(OR(DZ$4="",$B11=""),0,SUMIF('DADOS BRUTOS'!$A$3:$A$500,$B11,'DADOS BRUTOS'!AZ$3:AZ$500)+IF($C11="",0,SUMIF('DADOS BRUTOS'!$A$3:$A$500,$C11,'DADOS BRUTOS'!AZ$3:AZ$500)))</f>
        <v>5911.53</v>
      </c>
      <c r="EA11" s="134" t="n">
        <f aca="false">IF(OR(EA$4="",$B11=""),0,SUMIF('DADOS BRUTOS'!$A$3:$A$500,$B11,'DADOS BRUTOS'!BA$3:BA$500)+IF($C11="",0,SUMIF('DADOS BRUTOS'!$A$3:$A$500,$C11,'DADOS BRUTOS'!BA$3:BA$500)))</f>
        <v>835.17</v>
      </c>
      <c r="EB11" s="134" t="n">
        <f aca="false">IF(OR(EB$4="",$B11=""),0,SUMIF('DADOS BRUTOS'!$A$3:$A$500,$B11,'DADOS BRUTOS'!BB$3:BB$500)+IF($C11="",0,SUMIF('DADOS BRUTOS'!$A$3:$A$500,$C11,'DADOS BRUTOS'!BB$3:BB$500)))</f>
        <v>835.16</v>
      </c>
      <c r="EC11" s="134" t="n">
        <f aca="false">IF(OR(EC$4="",$B11=""),0,SUMIF('DADOS BRUTOS'!$A$3:$A$500,$B11,'DADOS BRUTOS'!BC$3:BC$500)+IF($C11="",0,SUMIF('DADOS BRUTOS'!$A$3:$A$500,$C11,'DADOS BRUTOS'!BC$3:BC$500)))</f>
        <v>0</v>
      </c>
      <c r="ED11" s="134" t="n">
        <f aca="false">IF(OR(ED$4="",$B11=""),0,SUMIF('DADOS BRUTOS'!$A$3:$A$500,$B11,'DADOS BRUTOS'!BD$3:BD$500)+IF($C11="",0,SUMIF('DADOS BRUTOS'!$A$3:$A$500,$C11,'DADOS BRUTOS'!BD$3:BD$500)))</f>
        <v>0</v>
      </c>
      <c r="EE11" s="134" t="n">
        <f aca="false">IF(OR(EE$4="",$B11=""),0,SUMIF('DADOS BRUTOS'!$A$3:$A$500,$B11,'DADOS BRUTOS'!BE$3:BE$500)+IF($C11="",0,SUMIF('DADOS BRUTOS'!$A$3:$A$500,$C11,'DADOS BRUTOS'!BE$3:BE$500)))</f>
        <v>0</v>
      </c>
      <c r="EF11" s="134" t="n">
        <f aca="false">IF(OR(EF$4="",$B11=""),0,SUMIF('DADOS BRUTOS'!$A$3:$A$500,$B11,'DADOS BRUTOS'!BF$3:BF$500)+IF($C11="",0,SUMIF('DADOS BRUTOS'!$A$3:$A$500,$C11,'DADOS BRUTOS'!BF$3:BF$500)))</f>
        <v>0</v>
      </c>
      <c r="EG11" s="134" t="n">
        <f aca="false">IF(OR(EG$4="",$B11=""),0,SUMIF('DADOS BRUTOS'!$A$3:$A$500,$B11,'DADOS BRUTOS'!BG$3:BG$500)+IF($C11="",0,SUMIF('DADOS BRUTOS'!$A$3:$A$500,$C11,'DADOS BRUTOS'!BG$3:BG$500)))</f>
        <v>0</v>
      </c>
      <c r="EH11" s="134" t="n">
        <f aca="false">IF(OR(EH$4="",$B11=""),0,SUMIF('DADOS BRUTOS'!$A$3:$A$500,$B11,'DADOS BRUTOS'!BH$3:BH$500)+IF($C11="",0,SUMIF('DADOS BRUTOS'!$A$3:$A$500,$C11,'DADOS BRUTOS'!BH$3:BH$500)))</f>
        <v>0</v>
      </c>
      <c r="EI11" s="134" t="n">
        <f aca="false">IF(OR(EI$4="",$B11=""),0,SUMIF('DADOS BRUTOS'!$A$3:$A$500,$B11,'DADOS BRUTOS'!BI$3:BI$500)+IF($C11="",0,SUMIF('DADOS BRUTOS'!$A$3:$A$500,$C11,'DADOS BRUTOS'!BI$3:BI$500)))</f>
        <v>0</v>
      </c>
      <c r="EJ11" s="134" t="n">
        <f aca="false">IF(OR(EJ$4="",$B11=""),0,SUMIF('DADOS BRUTOS'!$A$3:$A$500,$B11,'DADOS BRUTOS'!BJ$3:BJ$500)+IF($C11="",0,SUMIF('DADOS BRUTOS'!$A$3:$A$500,$C11,'DADOS BRUTOS'!BJ$3:BJ$500)))</f>
        <v>0</v>
      </c>
      <c r="EK11" s="134" t="n">
        <f aca="false">IF(OR(EK$4="",$B11=""),0,SUMIF('DADOS BRUTOS'!$A$3:$A$500,$B11,'DADOS BRUTOS'!BK$3:BK$500)+IF($C11="",0,SUMIF('DADOS BRUTOS'!$A$3:$A$500,$C11,'DADOS BRUTOS'!BK$3:BK$500)))</f>
        <v>0</v>
      </c>
      <c r="EL11" s="134" t="n">
        <f aca="false">IF(OR(EL$4="",$B11=""),0,SUMIF('DADOS BRUTOS'!$A$3:$A$500,$B11,'DADOS BRUTOS'!BL$3:BL$500)+IF($C11="",0,SUMIF('DADOS BRUTOS'!$A$3:$A$500,$C11,'DADOS BRUTOS'!BL$3:BL$500)))</f>
        <v>0</v>
      </c>
      <c r="EM11" s="134" t="n">
        <f aca="false">IF(OR(EM$4="",$B11=""),0,SUMIF('DADOS BRUTOS'!$A$3:$A$500,$B11,'DADOS BRUTOS'!BM$3:BM$500)+IF($C11="",0,SUMIF('DADOS BRUTOS'!$A$3:$A$500,$C11,'DADOS BRUTOS'!BM$3:BM$500)))</f>
        <v>0</v>
      </c>
      <c r="EN11" s="134" t="n">
        <f aca="false">IF(OR(EN$4="",$B11=""),0,SUMIF('DADOS BRUTOS'!$A$3:$A$500,$B11,'DADOS BRUTOS'!BN$3:BN$500)+IF($C11="",0,SUMIF('DADOS BRUTOS'!$A$3:$A$500,$C11,'DADOS BRUTOS'!BN$3:BN$500)))</f>
        <v>0</v>
      </c>
      <c r="EO11" s="134" t="n">
        <f aca="false">IF(OR(EO$4="",$B11=""),0,SUMIF('DADOS BRUTOS'!$A$3:$A$500,$B11,'DADOS BRUTOS'!BO$3:BO$500)+IF($C11="",0,SUMIF('DADOS BRUTOS'!$A$3:$A$500,$C11,'DADOS BRUTOS'!BO$3:BO$500)))</f>
        <v>0</v>
      </c>
      <c r="EP11" s="134" t="n">
        <f aca="false">IF(OR(EP$4="",$B11=""),0,SUMIF('DADOS BRUTOS'!$A$3:$A$500,$B11,'DADOS BRUTOS'!BP$3:BP$500)+IF($C11="",0,SUMIF('DADOS BRUTOS'!$A$3:$A$500,$C11,'DADOS BRUTOS'!BP$3:BP$500)))</f>
        <v>0</v>
      </c>
      <c r="EQ11" s="134" t="n">
        <f aca="false">IF(OR(EQ$4="",$B11=""),0,SUMIF('DADOS BRUTOS'!$A$3:$A$500,$B11,'DADOS BRUTOS'!BQ$3:BQ$500)+IF($C11="",0,SUMIF('DADOS BRUTOS'!$A$3:$A$500,$C11,'DADOS BRUTOS'!BQ$3:BQ$500)))</f>
        <v>0</v>
      </c>
      <c r="ER11" s="134" t="n">
        <f aca="false">IF(OR(ER$4="",$B11=""),0,SUMIF('DADOS BRUTOS'!$A$3:$A$500,$B11,'DADOS BRUTOS'!BR$3:BR$500)+IF($C11="",0,SUMIF('DADOS BRUTOS'!$A$3:$A$500,$C11,'DADOS BRUTOS'!BR$3:BR$500)))</f>
        <v>0</v>
      </c>
      <c r="ES11" s="134" t="n">
        <f aca="false">IF(OR(ES$4="",$B11=""),0,SUMIF('DADOS BRUTOS'!$A$3:$A$500,$B11,'DADOS BRUTOS'!BS$3:BS$500)+IF($C11="",0,SUMIF('DADOS BRUTOS'!$A$3:$A$500,$C11,'DADOS BRUTOS'!BS$3:BS$500)))</f>
        <v>0</v>
      </c>
      <c r="ET11" s="134" t="n">
        <f aca="false">IF(OR(ET$4="",$B11=""),0,SUMIF('DADOS BRUTOS'!$A$3:$A$500,$B11,'DADOS BRUTOS'!BT$3:BT$500)+IF($C11="",0,SUMIF('DADOS BRUTOS'!$A$3:$A$500,$C11,'DADOS BRUTOS'!BT$3:BT$500)))</f>
        <v>0</v>
      </c>
      <c r="EU11" s="134" t="n">
        <f aca="false">IF(OR(EU$4="",$B11=""),0,SUMIF('DADOS BRUTOS'!$A$3:$A$500,$B11,'DADOS BRUTOS'!BU$3:BU$500)+IF($C11="",0,SUMIF('DADOS BRUTOS'!$A$3:$A$500,$C11,'DADOS BRUTOS'!BU$3:BU$500)))</f>
        <v>0</v>
      </c>
      <c r="EV11" s="134" t="n">
        <f aca="false">IF(OR(EV$4="",$B11=""),0,SUMIF('DADOS BRUTOS'!$A$3:$A$500,$B11,'DADOS BRUTOS'!BV$3:BV$500)+IF($C11="",0,SUMIF('DADOS BRUTOS'!$A$3:$A$500,$C11,'DADOS BRUTOS'!BV$3:BV$500)))</f>
        <v>0</v>
      </c>
      <c r="EW11" s="134" t="n">
        <f aca="false">IF(OR(EW$4="",$B11=""),0,SUMIF('DADOS BRUTOS'!$A$3:$A$500,$B11,'DADOS BRUTOS'!BW$3:BW$500)+IF($C11="",0,SUMIF('DADOS BRUTOS'!$A$3:$A$500,$C11,'DADOS BRUTOS'!BW$3:BW$500)))</f>
        <v>0</v>
      </c>
      <c r="EX11" s="134" t="n">
        <f aca="false">IF(OR(EX$4="",$B11=""),0,SUMIF('DADOS BRUTOS'!$A$3:$A$500,$B11,'DADOS BRUTOS'!BX$3:BX$500)+IF($C11="",0,SUMIF('DADOS BRUTOS'!$A$3:$A$500,$C11,'DADOS BRUTOS'!BX$3:BX$500)))</f>
        <v>0</v>
      </c>
      <c r="EY11" s="134" t="n">
        <f aca="false">IF(OR(EY$4="",$B11=""),0,SUMIF('DADOS BRUTOS'!$A$3:$A$500,$B11,'DADOS BRUTOS'!BY$3:BY$500)+IF($C11="",0,SUMIF('DADOS BRUTOS'!$A$3:$A$500,$C11,'DADOS BRUTOS'!BY$3:BY$500)))</f>
        <v>0</v>
      </c>
      <c r="EZ11" s="134" t="n">
        <f aca="false">IF(OR(EZ$4="",$B11=""),0,SUMIF('DADOS BRUTOS'!$A$3:$A$500,$B11,'DADOS BRUTOS'!BZ$3:BZ$500)+IF($C11="",0,SUMIF('DADOS BRUTOS'!$A$3:$A$500,$C11,'DADOS BRUTOS'!BZ$3:BZ$500)))</f>
        <v>0</v>
      </c>
      <c r="FA11" s="134" t="n">
        <f aca="false">IF(OR(FA$4="",$B11=""),0,SUMIF('DADOS BRUTOS'!$A$3:$A$500,$B11,'DADOS BRUTOS'!CA$3:CA$500)+IF($C11="",0,SUMIF('DADOS BRUTOS'!$A$3:$A$500,$C11,'DADOS BRUTOS'!CA$3:CA$500)))</f>
        <v>0</v>
      </c>
      <c r="FB11" s="134" t="n">
        <f aca="false">IF(OR(FB$4="",$B11=""),0,SUMIF('DADOS BRUTOS'!$A$3:$A$500,$B11,'DADOS BRUTOS'!CB$3:CB$500)+IF($C11="",0,SUMIF('DADOS BRUTOS'!$A$3:$A$500,$C11,'DADOS BRUTOS'!CB$3:CB$500)))</f>
        <v>0</v>
      </c>
      <c r="FC11" s="134" t="n">
        <f aca="false">IF(OR(FC$4="",$B11=""),0,SUMIF('DADOS BRUTOS'!$A$3:$A$500,$B11,'DADOS BRUTOS'!CC$3:CC$500)+IF($C11="",0,SUMIF('DADOS BRUTOS'!$A$3:$A$500,$C11,'DADOS BRUTOS'!CC$3:CC$500)))</f>
        <v>0</v>
      </c>
      <c r="FD11" s="134" t="n">
        <f aca="false">IF(OR(FD$4="",$B11=""),0,SUMIF('DADOS BRUTOS'!$A$3:$A$500,$B11,'DADOS BRUTOS'!CD$3:CD$500)+IF($C11="",0,SUMIF('DADOS BRUTOS'!$A$3:$A$500,$C11,'DADOS BRUTOS'!CD$3:CD$500)))</f>
        <v>0</v>
      </c>
      <c r="FE11" s="134" t="n">
        <f aca="false">IF(OR(FE$4="",$B11=""),0,SUMIF('DADOS BRUTOS'!$A$3:$A$500,$B11,'DADOS BRUTOS'!CE$3:CE$500)+IF($C11="",0,SUMIF('DADOS BRUTOS'!$A$3:$A$500,$C11,'DADOS BRUTOS'!CE$3:CE$500)))</f>
        <v>0</v>
      </c>
      <c r="FF11" s="134" t="n">
        <f aca="false">IF(OR(FF$4="",$B11=""),0,SUMIF('DADOS BRUTOS'!$A$3:$A$500,$B11,'DADOS BRUTOS'!CF$3:CF$500)+IF($C11="",0,SUMIF('DADOS BRUTOS'!$A$3:$A$500,$C11,'DADOS BRUTOS'!CF$3:CF$500)))</f>
        <v>0</v>
      </c>
      <c r="FG11" s="134" t="n">
        <f aca="false">IF(OR(FG$4="",$B11=""),0,SUMIF('DADOS BRUTOS'!$A$3:$A$500,$B11,'DADOS BRUTOS'!CG$3:CG$500)+IF($C11="",0,SUMIF('DADOS BRUTOS'!$A$3:$A$500,$C11,'DADOS BRUTOS'!CG$3:CG$500)))</f>
        <v>0</v>
      </c>
      <c r="FH11" s="134" t="n">
        <f aca="false">IF(OR(FH$4="",$B11=""),0,SUMIF('DADOS BRUTOS'!$A$3:$A$500,$B11,'DADOS BRUTOS'!CH$3:CH$500)+IF($C11="",0,SUMIF('DADOS BRUTOS'!$A$3:$A$500,$C11,'DADOS BRUTOS'!CH$3:CH$500)))</f>
        <v>0</v>
      </c>
      <c r="FI11" s="134" t="n">
        <f aca="false">IF(OR(FI$4="",$B11=""),0,SUMIF('DADOS BRUTOS'!$A$3:$A$500,$B11,'DADOS BRUTOS'!CI$3:CI$500)+IF($C11="",0,SUMIF('DADOS BRUTOS'!$A$3:$A$500,$C11,'DADOS BRUTOS'!CI$3:CI$500)))</f>
        <v>0</v>
      </c>
      <c r="FJ11" s="134" t="n">
        <f aca="false">IF(OR(FJ$4="",$B11=""),0,SUMIF('DADOS BRUTOS'!$A$3:$A$500,$B11,'DADOS BRUTOS'!CJ$3:CJ$500)+IF($C11="",0,SUMIF('DADOS BRUTOS'!$A$3:$A$500,$C11,'DADOS BRUTOS'!CJ$3:CJ$500)))</f>
        <v>0</v>
      </c>
      <c r="FK11" s="134" t="n">
        <f aca="false">IF(OR(FK$4="",$B11=""),0,SUMIF('DADOS BRUTOS'!$A$3:$A$500,$B11,'DADOS BRUTOS'!CK$3:CK$500)+IF($C11="",0,SUMIF('DADOS BRUTOS'!$A$3:$A$500,$C11,'DADOS BRUTOS'!CK$3:CK$500)))</f>
        <v>0</v>
      </c>
      <c r="FL11" s="134" t="n">
        <f aca="false">IF(OR(FL$4="",$B11=""),0,SUMIF('DADOS BRUTOS'!$A$3:$A$500,$B11,'DADOS BRUTOS'!CL$3:CL$500)+IF($C11="",0,SUMIF('DADOS BRUTOS'!$A$3:$A$500,$C11,'DADOS BRUTOS'!CL$3:CL$500)))</f>
        <v>0</v>
      </c>
      <c r="FM11" s="134" t="n">
        <f aca="false">IF(OR(FM$4="",$B11=""),0,SUMIF('DADOS BRUTOS'!$A$3:$A$500,$B11,'DADOS BRUTOS'!CM$3:CM$500)+IF($C11="",0,SUMIF('DADOS BRUTOS'!$A$3:$A$500,$C11,'DADOS BRUTOS'!CM$3:CM$500)))</f>
        <v>0</v>
      </c>
      <c r="FN11" s="134" t="n">
        <f aca="false">IF(OR(FN$4="",$B11=""),0,SUMIF('DADOS BRUTOS'!$A$3:$A$500,$B11,'DADOS BRUTOS'!CN$3:CN$500)+IF($C11="",0,SUMIF('DADOS BRUTOS'!$A$3:$A$500,$C11,'DADOS BRUTOS'!CN$3:CN$500)))</f>
        <v>0</v>
      </c>
      <c r="FO11" s="134" t="n">
        <f aca="false">IF(OR(FO$4="",$B11=""),0,SUMIF('DADOS BRUTOS'!$A$3:$A$500,$B11,'DADOS BRUTOS'!CO$3:CO$500)+IF($C11="",0,SUMIF('DADOS BRUTOS'!$A$3:$A$500,$C11,'DADOS BRUTOS'!CO$3:CO$500)))</f>
        <v>0</v>
      </c>
      <c r="FP11" s="134" t="n">
        <f aca="false">IF(OR(FP$4="",$B11=""),0,SUMIF('DADOS BRUTOS'!$A$3:$A$500,$B11,'DADOS BRUTOS'!CP$3:CP$500)+IF($C11="",0,SUMIF('DADOS BRUTOS'!$A$3:$A$500,$C11,'DADOS BRUTOS'!CP$3:CP$500)))</f>
        <v>0</v>
      </c>
      <c r="FQ11" s="134" t="n">
        <f aca="false">IF(OR(FQ$4="",$B11=""),0,SUMIF('DADOS BRUTOS'!$A$3:$A$500,$B11,'DADOS BRUTOS'!CQ$3:CQ$500)+IF($C11="",0,SUMIF('DADOS BRUTOS'!$A$3:$A$500,$C11,'DADOS BRUTOS'!CQ$3:CQ$500)))</f>
        <v>0</v>
      </c>
      <c r="FR11" s="134" t="n">
        <f aca="false">IF(OR(FR$4="",$B11=""),0,SUMIF('DADOS BRUTOS'!$A$3:$A$500,$B11,'DADOS BRUTOS'!CR$3:CR$500)+IF($C11="",0,SUMIF('DADOS BRUTOS'!$A$3:$A$500,$C11,'DADOS BRUTOS'!CR$3:CR$500)))</f>
        <v>0</v>
      </c>
      <c r="FS11" s="134" t="n">
        <f aca="false">IF(OR(FS$4="",$B11=""),0,SUMIF('DADOS BRUTOS'!$A$3:$A$500,$B11,'DADOS BRUTOS'!CS$3:CS$500)+IF($C11="",0,SUMIF('DADOS BRUTOS'!$A$3:$A$500,$C11,'DADOS BRUTOS'!CS$3:CS$500)))</f>
        <v>0</v>
      </c>
      <c r="FT11" s="134" t="n">
        <f aca="false">IF(OR(FT$4="",$B11=""),0,SUMIF('DADOS BRUTOS'!$A$3:$A$500,$B11,'DADOS BRUTOS'!CT$3:CT$500)+IF($C11="",0,SUMIF('DADOS BRUTOS'!$A$3:$A$500,$C11,'DADOS BRUTOS'!CT$3:CT$500)))</f>
        <v>0</v>
      </c>
      <c r="FU11" s="134" t="n">
        <f aca="false">IF(OR(FU$4="",$B11=""),0,SUMIF('DADOS BRUTOS'!$A$3:$A$500,$B11,'DADOS BRUTOS'!CU$3:CU$500)+IF($C11="",0,SUMIF('DADOS BRUTOS'!$A$3:$A$500,$C11,'DADOS BRUTOS'!CU$3:CU$500)))</f>
        <v>0</v>
      </c>
      <c r="FV11" s="134" t="n">
        <f aca="false">IF(OR(FV$4="",$B11=""),0,SUMIF('DADOS BRUTOS'!$A$3:$A$500,$B11,'DADOS BRUTOS'!CV$3:CV$500)+IF($C11="",0,SUMIF('DADOS BRUTOS'!$A$3:$A$500,$C11,'DADOS BRUTOS'!CV$3:CV$500)))</f>
        <v>0</v>
      </c>
      <c r="FW11" s="134" t="n">
        <f aca="false">IF(OR(FW$4="",$B11=""),0,SUMIF('DADOS BRUTOS'!$A$3:$A$500,$B11,'DADOS BRUTOS'!CW$3:CW$500)+IF($C11="",0,SUMIF('DADOS BRUTOS'!$A$3:$A$500,$C11,'DADOS BRUTOS'!CW$3:CW$500)))</f>
        <v>0</v>
      </c>
      <c r="FX11" s="134" t="n">
        <f aca="false">IF(OR(FX$4="",$B11=""),0,SUMIF('DADOS BRUTOS'!$A$3:$A$500,$B11,'DADOS BRUTOS'!CX$3:CX$500)+IF($C11="",0,SUMIF('DADOS BRUTOS'!$A$3:$A$500,$C11,'DADOS BRUTOS'!CX$3:CX$500)))</f>
        <v>0</v>
      </c>
      <c r="FY11" s="134" t="n">
        <f aca="false">IF(OR(FY$4="",$B11=""),0,SUMIF('DADOS BRUTOS'!$A$3:$A$500,$B11,'DADOS BRUTOS'!CY$3:CY$500)+IF($C11="",0,SUMIF('DADOS BRUTOS'!$A$3:$A$500,$C11,'DADOS BRUTOS'!CY$3:CY$500)))</f>
        <v>0</v>
      </c>
      <c r="FZ11" s="134" t="n">
        <f aca="false">IF(OR(FZ$4="",$B11=""),0,SUMIF('DADOS BRUTOS'!$A$3:$A$500,$B11,'DADOS BRUTOS'!CZ$3:CZ$500)+IF($C11="",0,SUMIF('DADOS BRUTOS'!$A$3:$A$500,$C11,'DADOS BRUTOS'!CZ$3:CZ$500)))</f>
        <v>0</v>
      </c>
      <c r="GA11" s="134" t="n">
        <f aca="false">IF(OR(GA$4="",$B11=""),0,SUMIF('DADOS BRUTOS'!$A$3:$A$500,$B11,'DADOS BRUTOS'!DA$3:DA$500)+IF($C11="",0,SUMIF('DADOS BRUTOS'!$A$3:$A$500,$C11,'DADOS BRUTOS'!DA$3:DA$500)))</f>
        <v>0</v>
      </c>
      <c r="GB11" s="134" t="n">
        <f aca="false">IF(OR(GB$4="",$B11=""),0,SUMIF('DADOS BRUTOS'!$A$3:$A$500,$B11,'DADOS BRUTOS'!DB$3:DB$500)+IF($C11="",0,SUMIF('DADOS BRUTOS'!$A$3:$A$500,$C11,'DADOS BRUTOS'!DB$3:DB$500)))</f>
        <v>0</v>
      </c>
      <c r="GC11" s="134" t="n">
        <f aca="false">IF(OR(GC$4="",$B11=""),0,SUMIF('DADOS BRUTOS'!$A$3:$A$500,$B11,'DADOS BRUTOS'!DC$3:DC$500)+IF($C11="",0,SUMIF('DADOS BRUTOS'!$A$3:$A$500,$C11,'DADOS BRUTOS'!DC$3:DC$500)))</f>
        <v>0</v>
      </c>
      <c r="GD11" s="134" t="n">
        <f aca="false">IF(OR(GD$4="",$B11=""),0,SUMIF('DADOS BRUTOS'!$A$3:$A$500,$B11,'DADOS BRUTOS'!DD$3:DD$500)+IF($C11="",0,SUMIF('DADOS BRUTOS'!$A$3:$A$500,$C11,'DADOS BRUTOS'!DD$3:DD$500)))</f>
        <v>0</v>
      </c>
      <c r="GE11" s="134" t="n">
        <f aca="false">IF(OR(GE$4="",$B11=""),0,SUMIF('DADOS BRUTOS'!$A$3:$A$500,$B11,'DADOS BRUTOS'!DE$3:DE$500)+IF($C11="",0,SUMIF('DADOS BRUTOS'!$A$3:$A$500,$C11,'DADOS BRUTOS'!DE$3:DE$500)))</f>
        <v>0</v>
      </c>
      <c r="GF11" s="134" t="n">
        <f aca="false">IF(OR(GF$4="",$B11=""),0,SUMIF('DADOS BRUTOS'!$A$3:$A$500,$B11,'DADOS BRUTOS'!DF$3:DF$500)+IF($C11="",0,SUMIF('DADOS BRUTOS'!$A$3:$A$500,$C11,'DADOS BRUTOS'!DF$3:DF$500)))</f>
        <v>0</v>
      </c>
      <c r="GG11" s="134" t="n">
        <f aca="false">IF(OR(GG$4="",$B11=""),0,SUMIF('DADOS BRUTOS'!$A$3:$A$500,$B11,'DADOS BRUTOS'!DG$3:DG$500)+IF($C11="",0,SUMIF('DADOS BRUTOS'!$A$3:$A$500,$C11,'DADOS BRUTOS'!DG$3:DG$500)))</f>
        <v>0</v>
      </c>
      <c r="GH11" s="134" t="n">
        <f aca="false">IF(OR(GH$4="",$B11=""),0,SUMIF('DADOS BRUTOS'!$A$3:$A$500,$B11,'DADOS BRUTOS'!DH$3:DH$500)+IF($C11="",0,SUMIF('DADOS BRUTOS'!$A$3:$A$500,$C11,'DADOS BRUTOS'!DH$3:DH$500)))</f>
        <v>0</v>
      </c>
      <c r="GI11" s="134" t="n">
        <f aca="false">IF(OR(GI$4="",$B11=""),0,SUMIF('DADOS BRUTOS'!$A$3:$A$500,$B11,'DADOS BRUTOS'!DI$3:DI$500)+IF($C11="",0,SUMIF('DADOS BRUTOS'!$A$3:$A$500,$C11,'DADOS BRUTOS'!DI$3:DI$500)))</f>
        <v>0</v>
      </c>
      <c r="GJ11" s="134" t="n">
        <f aca="false">IF(OR(GJ$4="",$B11=""),0,SUMIF('DADOS BRUTOS'!$A$3:$A$500,$B11,'DADOS BRUTOS'!DJ$3:DJ$500)+IF($C11="",0,SUMIF('DADOS BRUTOS'!$A$3:$A$500,$C11,'DADOS BRUTOS'!DJ$3:DJ$500)))</f>
        <v>0</v>
      </c>
      <c r="GK11" s="134" t="n">
        <f aca="false">IF(OR(GK$4="",$B11=""),0,SUMIF('DADOS BRUTOS'!$A$3:$A$500,$B11,'DADOS BRUTOS'!DK$3:DK$500)+IF($C11="",0,SUMIF('DADOS BRUTOS'!$A$3:$A$500,$C11,'DADOS BRUTOS'!DK$3:DK$500)))</f>
        <v>0</v>
      </c>
      <c r="GL11" s="134" t="n">
        <f aca="false">IF(OR(GL$4="",$B11=""),0,SUMIF('DADOS BRUTOS'!$A$3:$A$500,$B11,'DADOS BRUTOS'!DL$3:DL$500)+IF($C11="",0,SUMIF('DADOS BRUTOS'!$A$3:$A$500,$C11,'DADOS BRUTOS'!DL$3:DL$500)))</f>
        <v>0</v>
      </c>
      <c r="GM11" s="134" t="n">
        <f aca="false">IF(OR(GM$4="",$B11=""),0,SUMIF('DADOS BRUTOS'!$A$3:$A$500,$B11,'DADOS BRUTOS'!DM$3:DM$500)+IF($C11="",0,SUMIF('DADOS BRUTOS'!$A$3:$A$500,$C11,'DADOS BRUTOS'!DM$3:DM$500)))</f>
        <v>0</v>
      </c>
      <c r="GN11" s="134" t="n">
        <f aca="false">IF(OR(GN$4="",$B11=""),0,SUMIF('DADOS BRUTOS'!$A$3:$A$500,$B11,'DADOS BRUTOS'!DN$3:DN$500)+IF($C11="",0,SUMIF('DADOS BRUTOS'!$A$3:$A$500,$C11,'DADOS BRUTOS'!DN$3:DN$500)))</f>
        <v>0</v>
      </c>
      <c r="GO11" s="134" t="n">
        <f aca="false">IF(OR(GO$4="",$B11=""),0,SUMIF('DADOS BRUTOS'!$A$3:$A$500,$B11,'DADOS BRUTOS'!DO$3:DO$500)+IF($C11="",0,SUMIF('DADOS BRUTOS'!$A$3:$A$500,$C11,'DADOS BRUTOS'!DO$3:DO$500)))</f>
        <v>0</v>
      </c>
      <c r="GP11" s="134" t="n">
        <f aca="false">IF(OR(GP$4="",$B11=""),0,SUMIF('DADOS BRUTOS'!$A$3:$A$500,$B11,'DADOS BRUTOS'!DP$3:DP$500)+IF($C11="",0,SUMIF('DADOS BRUTOS'!$A$3:$A$500,$C11,'DADOS BRUTOS'!DP$3:DP$500)))</f>
        <v>0</v>
      </c>
      <c r="GQ11" s="134" t="n">
        <f aca="false">IF(OR(GQ$4="",$B11=""),0,SUMIF('DADOS BRUTOS'!$A$3:$A$500,$B11,'DADOS BRUTOS'!DQ$3:DQ$500)+IF($C11="",0,SUMIF('DADOS BRUTOS'!$A$3:$A$500,$C11,'DADOS BRUTOS'!DQ$3:DQ$500)))</f>
        <v>0</v>
      </c>
      <c r="GR11" s="134" t="n">
        <f aca="false">IF(OR(GR$4="",$B11=""),0,SUMIF('DADOS BRUTOS'!$A$3:$A$500,$B11,'DADOS BRUTOS'!DR$3:DR$500)+IF($C11="",0,SUMIF('DADOS BRUTOS'!$A$3:$A$500,$C11,'DADOS BRUTOS'!DR$3:DR$500)))</f>
        <v>0</v>
      </c>
      <c r="GS11" s="134" t="n">
        <f aca="false">IF(OR(GS$4="",$B11=""),0,SUMIF('DADOS BRUTOS'!$A$3:$A$500,$B11,'DADOS BRUTOS'!DS$3:DS$500)+IF($C11="",0,SUMIF('DADOS BRUTOS'!$A$3:$A$500,$C11,'DADOS BRUTOS'!DS$3:DS$500)))</f>
        <v>0</v>
      </c>
      <c r="GT11" s="134" t="n">
        <f aca="false">IF(OR(GT$4="",$B11=""),0,SUMIF('DADOS BRUTOS'!$A$3:$A$500,$B11,'DADOS BRUTOS'!DT$3:DT$500)+IF($C11="",0,SUMIF('DADOS BRUTOS'!$A$3:$A$500,$C11,'DADOS BRUTOS'!DT$3:DT$500)))</f>
        <v>0</v>
      </c>
      <c r="GU11" s="134" t="n">
        <f aca="false">IF(OR(GU$4="",$B11=""),0,SUMIF('DADOS BRUTOS'!$A$3:$A$500,$B11,'DADOS BRUTOS'!DU$3:DU$500)+IF($C11="",0,SUMIF('DADOS BRUTOS'!$A$3:$A$500,$C11,'DADOS BRUTOS'!DU$3:DU$500)))</f>
        <v>0</v>
      </c>
      <c r="GV11" s="134" t="n">
        <f aca="false">IF(OR(GV$4="",$B11=""),0,SUMIF('DADOS BRUTOS'!$A$3:$A$500,$B11,'DADOS BRUTOS'!DV$3:DV$500)+IF($C11="",0,SUMIF('DADOS BRUTOS'!$A$3:$A$500,$C11,'DADOS BRUTOS'!DV$3:DV$500)))</f>
        <v>0</v>
      </c>
      <c r="GW11" s="134" t="n">
        <f aca="false">IF(OR(GW$4="",$B11=""),0,SUMIF('DADOS BRUTOS'!$A$3:$A$500,$B11,'DADOS BRUTOS'!DW$3:DW$500)+IF($C11="",0,SUMIF('DADOS BRUTOS'!$A$3:$A$500,$C11,'DADOS BRUTOS'!DW$3:DW$500)))</f>
        <v>0</v>
      </c>
      <c r="GX11" s="134" t="n">
        <f aca="false">IF(OR(GX$4="",$B11=""),0,SUMIF('DADOS BRUTOS'!$A$3:$A$500,$B11,'DADOS BRUTOS'!DX$3:DX$500)+IF($C11="",0,SUMIF('DADOS BRUTOS'!$A$3:$A$500,$C11,'DADOS BRUTOS'!DX$3:DX$500)))</f>
        <v>0</v>
      </c>
      <c r="GY11" s="134" t="n">
        <f aca="false">IF(OR(GY$4="",$B11=""),0,SUMIF('DADOS BRUTOS'!$A$3:$A$500,$B11,'DADOS BRUTOS'!DY$3:DY$500)+IF($C11="",0,SUMIF('DADOS BRUTOS'!$A$3:$A$500,$C11,'DADOS BRUTOS'!DY$3:DY$500)))</f>
        <v>0</v>
      </c>
      <c r="GZ11" s="134" t="n">
        <f aca="false">IF(OR(GZ$4="",$B11=""),0,SUMIF('DADOS BRUTOS'!$A$3:$A$500,$B11,'DADOS BRUTOS'!DZ$3:DZ$500)+IF($C11="",0,SUMIF('DADOS BRUTOS'!$A$3:$A$500,$C11,'DADOS BRUTOS'!DZ$3:DZ$500)))</f>
        <v>0</v>
      </c>
      <c r="HA11" s="134" t="n">
        <f aca="false">IF(OR(HA$4="",$B11=""),0,SUMIF('DADOS BRUTOS'!$A$3:$A$500,$B11,'DADOS BRUTOS'!EA$3:EA$500)+IF($C11="",0,SUMIF('DADOS BRUTOS'!$A$3:$A$500,$C11,'DADOS BRUTOS'!EA$3:EA$500)))</f>
        <v>0</v>
      </c>
      <c r="HB11" s="134" t="n">
        <f aca="false">IF(OR(HB$4="",$B11=""),0,SUMIF('DADOS BRUTOS'!$A$3:$A$500,$B11,'DADOS BRUTOS'!EB$3:EB$500)+IF($C11="",0,SUMIF('DADOS BRUTOS'!$A$3:$A$500,$C11,'DADOS BRUTOS'!EB$3:EB$500)))</f>
        <v>0</v>
      </c>
      <c r="HC11" s="134" t="n">
        <f aca="false">IF(OR(HC$4="",$B11=""),0,SUMIF('DADOS BRUTOS'!$A$3:$A$500,$B11,'DADOS BRUTOS'!EC$3:EC$500)+IF($C11="",0,SUMIF('DADOS BRUTOS'!$A$3:$A$500,$C11,'DADOS BRUTOS'!EC$3:EC$500)))</f>
        <v>0</v>
      </c>
      <c r="HD11" s="134" t="n">
        <f aca="false">IF(OR(HD$4="",$B11=""),0,SUMIF('DADOS BRUTOS'!$A$3:$A$500,$B11,'DADOS BRUTOS'!ED$3:ED$500)+IF($C11="",0,SUMIF('DADOS BRUTOS'!$A$3:$A$500,$C11,'DADOS BRUTOS'!ED$3:ED$500)))</f>
        <v>0</v>
      </c>
      <c r="HE11" s="134" t="n">
        <f aca="false">IF(OR(HE$4="",$B11=""),0,SUMIF('DADOS BRUTOS'!$A$3:$A$500,$B11,'DADOS BRUTOS'!EE$3:EE$500)+IF($C11="",0,SUMIF('DADOS BRUTOS'!$A$3:$A$500,$C11,'DADOS BRUTOS'!EE$3:EE$500)))</f>
        <v>0</v>
      </c>
      <c r="HF11" s="134" t="n">
        <f aca="false">IF(OR(HF$4="",$B11=""),0,SUMIF('DADOS BRUTOS'!$A$3:$A$500,$B11,'DADOS BRUTOS'!EF$3:EF$500)+IF($C11="",0,SUMIF('DADOS BRUTOS'!$A$3:$A$500,$C11,'DADOS BRUTOS'!EF$3:EF$500)))</f>
        <v>0</v>
      </c>
      <c r="HG11" s="134" t="n">
        <f aca="false">IF(OR(HG$4="",$B11=""),0,SUMIF('DADOS BRUTOS'!$A$3:$A$500,$B11,'DADOS BRUTOS'!EG$3:EG$500)+IF($C11="",0,SUMIF('DADOS BRUTOS'!$A$3:$A$500,$C11,'DADOS BRUTOS'!EG$3:EG$500)))</f>
        <v>0</v>
      </c>
      <c r="HH11" s="134" t="n">
        <f aca="false">IF(OR(HH$4="",$B11=""),0,SUMIF('DADOS BRUTOS'!$A$3:$A$500,$B11,'DADOS BRUTOS'!EH$3:EH$500)+IF($C11="",0,SUMIF('DADOS BRUTOS'!$A$3:$A$500,$C11,'DADOS BRUTOS'!EH$3:EH$500)))</f>
        <v>0</v>
      </c>
      <c r="HI11" s="134" t="n">
        <f aca="false">IF(OR(HI$4="",$B11=""),0,SUMIF('DADOS BRUTOS'!$A$3:$A$500,$B11,'DADOS BRUTOS'!EI$3:EI$500)+IF($C11="",0,SUMIF('DADOS BRUTOS'!$A$3:$A$500,$C11,'DADOS BRUTOS'!EI$3:EI$500)))</f>
        <v>0</v>
      </c>
      <c r="HJ11" s="134" t="n">
        <f aca="false">IF(OR(HJ$4="",$B11=""),0,SUMIF('DADOS BRUTOS'!$A$3:$A$500,$B11,'DADOS BRUTOS'!EJ$3:EJ$500)+IF($C11="",0,SUMIF('DADOS BRUTOS'!$A$3:$A$500,$C11,'DADOS BRUTOS'!EJ$3:EJ$500)))</f>
        <v>0</v>
      </c>
      <c r="HK11" s="134" t="n">
        <f aca="false">IF(OR(HK$4="",$B11=""),0,SUMIF('DADOS BRUTOS'!$A$3:$A$500,$B11,'DADOS BRUTOS'!EK$3:EK$500)+IF($C11="",0,SUMIF('DADOS BRUTOS'!$A$3:$A$500,$C11,'DADOS BRUTOS'!EK$3:EK$500)))</f>
        <v>0</v>
      </c>
      <c r="HL11" s="134" t="n">
        <f aca="false">IF(OR(HL$4="",$B11=""),0,SUMIF('DADOS BRUTOS'!$A$3:$A$500,$B11,'DADOS BRUTOS'!EL$3:EL$500)+IF($C11="",0,SUMIF('DADOS BRUTOS'!$A$3:$A$500,$C11,'DADOS BRUTOS'!EL$3:EL$500)))</f>
        <v>0</v>
      </c>
      <c r="HM11" s="134" t="n">
        <f aca="false">IF(OR(HM$4="",$B11=""),0,SUMIF('DADOS BRUTOS'!$A$3:$A$500,$B11,'DADOS BRUTOS'!EM$3:EM$500)+IF($C11="",0,SUMIF('DADOS BRUTOS'!$A$3:$A$500,$C11,'DADOS BRUTOS'!EM$3:EM$500)))</f>
        <v>0</v>
      </c>
      <c r="HN11" s="134" t="n">
        <f aca="false">IF(OR(HN$4="",$B11=""),0,SUMIF('DADOS BRUTOS'!$A$3:$A$500,$B11,'DADOS BRUTOS'!EN$3:EN$500)+IF($C11="",0,SUMIF('DADOS BRUTOS'!$A$3:$A$500,$C11,'DADOS BRUTOS'!EN$3:EN$500)))</f>
        <v>0</v>
      </c>
      <c r="HO11" s="134" t="n">
        <f aca="false">IF(OR(HO$4="",$B11=""),0,SUMIF('DADOS BRUTOS'!$A$3:$A$500,$B11,'DADOS BRUTOS'!EO$3:EO$500)+IF($C11="",0,SUMIF('DADOS BRUTOS'!$A$3:$A$500,$C11,'DADOS BRUTOS'!EO$3:EO$500)))</f>
        <v>0</v>
      </c>
      <c r="HP11" s="134" t="n">
        <f aca="false">IF(OR(HP$4="",$B11=""),0,SUMIF('DADOS BRUTOS'!$A$3:$A$500,$B11,'DADOS BRUTOS'!EP$3:EP$500)+IF($C11="",0,SUMIF('DADOS BRUTOS'!$A$3:$A$500,$C11,'DADOS BRUTOS'!EP$3:EP$500)))</f>
        <v>0</v>
      </c>
      <c r="HQ11" s="134" t="n">
        <f aca="false">IF(OR(HQ$4="",$B11=""),0,SUMIF('DADOS BRUTOS'!$A$3:$A$500,$B11,'DADOS BRUTOS'!EQ$3:EQ$500)+IF($C11="",0,SUMIF('DADOS BRUTOS'!$A$3:$A$500,$C11,'DADOS BRUTOS'!EQ$3:EQ$500)))</f>
        <v>0</v>
      </c>
      <c r="HR11" s="134" t="n">
        <f aca="false">IF(OR(HR$4="",$B11=""),0,SUMIF('DADOS BRUTOS'!$A$3:$A$500,$B11,'DADOS BRUTOS'!ER$3:ER$500)+IF($C11="",0,SUMIF('DADOS BRUTOS'!$A$3:$A$500,$C11,'DADOS BRUTOS'!ER$3:ER$500)))</f>
        <v>0</v>
      </c>
      <c r="HS11" s="134" t="n">
        <f aca="false">IF(OR(HS$4="",$B11=""),0,SUMIF('DADOS BRUTOS'!$A$3:$A$500,$B11,'DADOS BRUTOS'!ES$3:ES$500)+IF($C11="",0,SUMIF('DADOS BRUTOS'!$A$3:$A$500,$C11,'DADOS BRUTOS'!ES$3:ES$500)))</f>
        <v>0</v>
      </c>
      <c r="HT11" s="134" t="n">
        <f aca="false">IF(OR(HT$4="",$B11=""),0,SUMIF('DADOS BRUTOS'!$A$3:$A$500,$B11,'DADOS BRUTOS'!ET$3:ET$500)+IF($C11="",0,SUMIF('DADOS BRUTOS'!$A$3:$A$500,$C11,'DADOS BRUTOS'!ET$3:ET$500)))</f>
        <v>0</v>
      </c>
      <c r="HU11" s="134" t="n">
        <f aca="false">IF(OR(HU$4="",$B11=""),0,SUMIF('DADOS BRUTOS'!$A$3:$A$500,$B11,'DADOS BRUTOS'!EU$3:EU$500)+IF($C11="",0,SUMIF('DADOS BRUTOS'!$A$3:$A$500,$C11,'DADOS BRUTOS'!EU$3:EU$500)))</f>
        <v>0</v>
      </c>
      <c r="HV11" s="134" t="n">
        <f aca="false">IF(OR(HV$4="",$B11=""),0,SUMIF('DADOS BRUTOS'!$A$3:$A$500,$B11,'DADOS BRUTOS'!EV$3:EV$500)+IF($C11="",0,SUMIF('DADOS BRUTOS'!$A$3:$A$500,$C11,'DADOS BRUTOS'!EV$3:EV$500)))</f>
        <v>0</v>
      </c>
      <c r="HW11" s="134" t="n">
        <f aca="false">IF(OR(HW$4="",$B11=""),0,SUMIF('DADOS BRUTOS'!$A$3:$A$500,$B11,'DADOS BRUTOS'!EW$3:EW$500)+IF($C11="",0,SUMIF('DADOS BRUTOS'!$A$3:$A$500,$C11,'DADOS BRUTOS'!EW$3:EW$500)))</f>
        <v>0</v>
      </c>
      <c r="HX11" s="134" t="n">
        <f aca="false">IF(OR(HX$4="",$B11=""),0,SUMIF('DADOS BRUTOS'!$A$3:$A$500,$B11,'DADOS BRUTOS'!EX$3:EX$500)+IF($C11="",0,SUMIF('DADOS BRUTOS'!$A$3:$A$500,$C11,'DADOS BRUTOS'!EX$3:EX$500)))</f>
        <v>0</v>
      </c>
      <c r="HY11" s="134" t="n">
        <f aca="false">IF(OR(HY$4="",$B11=""),0,SUMIF('DADOS BRUTOS'!$A$3:$A$500,$B11,'DADOS BRUTOS'!EY$3:EY$500)+IF($C11="",0,SUMIF('DADOS BRUTOS'!$A$3:$A$500,$C11,'DADOS BRUTOS'!EY$3:EY$500)))</f>
        <v>0</v>
      </c>
      <c r="HZ11" s="134" t="n">
        <f aca="false">IF(OR(HZ$4="",$B11=""),0,SUMIF('DADOS BRUTOS'!$A$3:$A$500,$B11,'DADOS BRUTOS'!EZ$3:EZ$500)+IF($C11="",0,SUMIF('DADOS BRUTOS'!$A$3:$A$500,$C11,'DADOS BRUTOS'!EZ$3:EZ$500)))</f>
        <v>0</v>
      </c>
      <c r="IA11" s="134" t="n">
        <f aca="false">IF(OR(IA$4="",$B11=""),0,SUMIF('DADOS BRUTOS'!$A$3:$A$500,$B11,'DADOS BRUTOS'!FA$3:FA$500)+IF($C11="",0,SUMIF('DADOS BRUTOS'!$A$3:$A$500,$C11,'DADOS BRUTOS'!FA$3:FA$500)))</f>
        <v>0</v>
      </c>
      <c r="IB11" s="134" t="n">
        <f aca="false">IF(OR(IB$4="",$B11=""),0,SUMIF('DADOS BRUTOS'!$A$3:$A$500,$B11,'DADOS BRUTOS'!FB$3:FB$500)+IF($C11="",0,SUMIF('DADOS BRUTOS'!$A$3:$A$500,$C11,'DADOS BRUTOS'!FB$3:FB$500)))</f>
        <v>0</v>
      </c>
      <c r="IC11" s="134" t="n">
        <f aca="false">IF(OR(IC$4="",$B11=""),0,SUMIF('DADOS BRUTOS'!$A$3:$A$500,$B11,'DADOS BRUTOS'!FC$3:FC$500)+IF($C11="",0,SUMIF('DADOS BRUTOS'!$A$3:$A$500,$C11,'DADOS BRUTOS'!FC$3:FC$500)))</f>
        <v>0</v>
      </c>
      <c r="ID11" s="134" t="n">
        <f aca="false">IF(OR(ID$4="",$B11=""),0,SUMIF('DADOS BRUTOS'!$A$3:$A$500,$B11,'DADOS BRUTOS'!FD$3:FD$500)+IF($C11="",0,SUMIF('DADOS BRUTOS'!$A$3:$A$500,$C11,'DADOS BRUTOS'!FD$3:FD$500)))</f>
        <v>0</v>
      </c>
      <c r="IE11" s="134" t="n">
        <f aca="false">IF(OR(IE$4="",$B11=""),0,SUMIF('DADOS BRUTOS'!$A$3:$A$500,$B11,'DADOS BRUTOS'!FE$3:FE$500)+IF($C11="",0,SUMIF('DADOS BRUTOS'!$A$3:$A$500,$C11,'DADOS BRUTOS'!FE$3:FE$500)))</f>
        <v>0</v>
      </c>
      <c r="IF11" s="134" t="n">
        <f aca="false">IF(OR(IF$4="",$B11=""),0,SUMIF('DADOS BRUTOS'!$A$3:$A$500,$B11,'DADOS BRUTOS'!FF$3:FF$500)+IF($C11="",0,SUMIF('DADOS BRUTOS'!$A$3:$A$500,$C11,'DADOS BRUTOS'!FF$3:FF$500)))</f>
        <v>0</v>
      </c>
      <c r="IG11" s="134" t="n">
        <f aca="false">IF(OR(IG$4="",$B11=""),0,SUMIF('DADOS BRUTOS'!$A$3:$A$500,$B11,'DADOS BRUTOS'!FG$3:FG$500)+IF($C11="",0,SUMIF('DADOS BRUTOS'!$A$3:$A$500,$C11,'DADOS BRUTOS'!FG$3:FG$500)))</f>
        <v>0</v>
      </c>
      <c r="IH11" s="134" t="n">
        <f aca="false">IF(OR(IH$4="",$B11=""),0,SUMIF('DADOS BRUTOS'!$A$3:$A$500,$B11,'DADOS BRUTOS'!FH$3:FH$500)+IF($C11="",0,SUMIF('DADOS BRUTOS'!$A$3:$A$500,$C11,'DADOS BRUTOS'!FH$3:FH$500)))</f>
        <v>0</v>
      </c>
      <c r="II11" s="134" t="n">
        <f aca="false">IF(OR(II$4="",$B11=""),0,SUMIF('DADOS BRUTOS'!$A$3:$A$500,$B11,'DADOS BRUTOS'!FI$3:FI$500)+IF($C11="",0,SUMIF('DADOS BRUTOS'!$A$3:$A$500,$C11,'DADOS BRUTOS'!FI$3:FI$500)))</f>
        <v>0</v>
      </c>
      <c r="IJ11" s="134" t="n">
        <f aca="false">IF(OR(IJ$4="",$B11=""),0,SUMIF('DADOS BRUTOS'!$A$3:$A$500,$B11,'DADOS BRUTOS'!FJ$3:FJ$500)+IF($C11="",0,SUMIF('DADOS BRUTOS'!$A$3:$A$500,$C11,'DADOS BRUTOS'!FJ$3:FJ$500)))</f>
        <v>0</v>
      </c>
      <c r="IK11" s="134" t="n">
        <f aca="false">IF(OR(IK$4="",$B11=""),0,SUMIF('DADOS BRUTOS'!$A$3:$A$500,$B11,'DADOS BRUTOS'!FK$3:FK$500)+IF($C11="",0,SUMIF('DADOS BRUTOS'!$A$3:$A$500,$C11,'DADOS BRUTOS'!FK$3:FK$500)))</f>
        <v>0</v>
      </c>
      <c r="IL11" s="134" t="n">
        <f aca="false">IF(OR(IL$4="",$B11=""),0,SUMIF('DADOS BRUTOS'!$A$3:$A$500,$B11,'DADOS BRUTOS'!FL$3:FL$500)+IF($C11="",0,SUMIF('DADOS BRUTOS'!$A$3:$A$500,$C11,'DADOS BRUTOS'!FL$3:FL$500)))</f>
        <v>0</v>
      </c>
      <c r="IM11" s="134" t="n">
        <f aca="false">IF(OR(IM$4="",$B11=""),0,SUMIF('DADOS BRUTOS'!$A$3:$A$500,$B11,'DADOS BRUTOS'!FM$3:FM$500)+IF($C11="",0,SUMIF('DADOS BRUTOS'!$A$3:$A$500,$C11,'DADOS BRUTOS'!FM$3:FM$500)))</f>
        <v>0</v>
      </c>
      <c r="IN11" s="134" t="n">
        <f aca="false">IF(OR(IN$4="",$B11=""),0,SUMIF('DADOS BRUTOS'!$A$3:$A$500,$B11,'DADOS BRUTOS'!FN$3:FN$500)+IF($C11="",0,SUMIF('DADOS BRUTOS'!$A$3:$A$500,$C11,'DADOS BRUTOS'!FN$3:FN$500)))</f>
        <v>0</v>
      </c>
      <c r="IO11" s="134" t="n">
        <f aca="false">IF(OR(IO$4="",$B11=""),0,SUMIF('DADOS BRUTOS'!$A$3:$A$500,$B11,'DADOS BRUTOS'!FO$3:FO$500)+IF($C11="",0,SUMIF('DADOS BRUTOS'!$A$3:$A$500,$C11,'DADOS BRUTOS'!FO$3:FO$500)))</f>
        <v>0</v>
      </c>
      <c r="IP11" s="134" t="n">
        <f aca="false">IF(OR(IP$4="",$B11=""),0,SUMIF('DADOS BRUTOS'!$A$3:$A$500,$B11,'DADOS BRUTOS'!FP$3:FP$500)+IF($C11="",0,SUMIF('DADOS BRUTOS'!$A$3:$A$500,$C11,'DADOS BRUTOS'!FP$3:FP$500)))</f>
        <v>0</v>
      </c>
      <c r="IQ11" s="134" t="n">
        <f aca="false">IF(OR(IQ$4="",$B11=""),0,SUMIF('DADOS BRUTOS'!$A$3:$A$500,$B11,'DADOS BRUTOS'!FQ$3:FQ$500)+IF($C11="",0,SUMIF('DADOS BRUTOS'!$A$3:$A$500,$C11,'DADOS BRUTOS'!FQ$3:FQ$500)))</f>
        <v>0</v>
      </c>
      <c r="IR11" s="134" t="n">
        <f aca="false">IF(OR(IR$4="",$B11=""),0,SUMIF('DADOS BRUTOS'!$A$3:$A$500,$B11,'DADOS BRUTOS'!FR$3:FR$500)+IF($C11="",0,SUMIF('DADOS BRUTOS'!$A$3:$A$500,$C11,'DADOS BRUTOS'!FR$3:FR$500)))</f>
        <v>0</v>
      </c>
      <c r="IS11" s="134" t="n">
        <f aca="false">IF(OR(IS$4="",$B11=""),0,SUMIF('DADOS BRUTOS'!$A$3:$A$500,$B11,'DADOS BRUTOS'!FS$3:FS$500)+IF($C11="",0,SUMIF('DADOS BRUTOS'!$A$3:$A$500,$C11,'DADOS BRUTOS'!FS$3:FS$500)))</f>
        <v>0</v>
      </c>
      <c r="IT11" s="134" t="n">
        <f aca="false">IF(OR(IT$4="",$B11=""),0,SUMIF('DADOS BRUTOS'!$A$3:$A$500,$B11,'DADOS BRUTOS'!FT$3:FT$500)+IF($C11="",0,SUMIF('DADOS BRUTOS'!$A$3:$A$500,$C11,'DADOS BRUTOS'!FT$3:FT$500)))</f>
        <v>0</v>
      </c>
      <c r="IU11" s="134" t="n">
        <f aca="false">IF(OR(IU$4="",$B11=""),0,SUMIF('DADOS BRUTOS'!$A$3:$A$500,$B11,'DADOS BRUTOS'!FU$3:FU$500)+IF($C11="",0,SUMIF('DADOS BRUTOS'!$A$3:$A$500,$C11,'DADOS BRUTOS'!FU$3:FU$500)))</f>
        <v>0</v>
      </c>
      <c r="IV11" s="134" t="n">
        <f aca="false">IF(OR(IV$4="",$B11=""),0,SUMIF('DADOS BRUTOS'!$A$3:$A$500,$B11,'DADOS BRUTOS'!FV$3:FV$500)+IF($C11="",0,SUMIF('DADOS BRUTOS'!$A$3:$A$500,$C11,'DADOS BRUTOS'!FV$3:FV$500)))</f>
        <v>0</v>
      </c>
      <c r="IW11" s="134" t="n">
        <f aca="false">IF(OR(IW$4="",$B11=""),0,SUMIF('DADOS BRUTOS'!$A$3:$A$500,$B11,'DADOS BRUTOS'!FW$3:FW$500)+IF($C11="",0,SUMIF('DADOS BRUTOS'!$A$3:$A$500,$C11,'DADOS BRUTOS'!FW$3:FW$500)))</f>
        <v>0</v>
      </c>
      <c r="IX11" s="134" t="n">
        <f aca="false">IF(OR(IX$4="",$B11=""),0,SUMIF('DADOS BRUTOS'!$A$3:$A$500,$B11,'DADOS BRUTOS'!FX$3:FX$500)+IF($C11="",0,SUMIF('DADOS BRUTOS'!$A$3:$A$500,$C11,'DADOS BRUTOS'!FX$3:FX$500)))</f>
        <v>0</v>
      </c>
      <c r="IY11" s="134" t="n">
        <f aca="false">IF(OR(IY$4="",$B11=""),0,SUMIF('DADOS BRUTOS'!$A$3:$A$500,$B11,'DADOS BRUTOS'!FY$3:FY$500)+IF($C11="",0,SUMIF('DADOS BRUTOS'!$A$3:$A$500,$C11,'DADOS BRUTOS'!FY$3:FY$500)))</f>
        <v>0</v>
      </c>
      <c r="IZ11" s="134" t="n">
        <f aca="false">IF(OR(IZ$4="",$B11=""),0,SUMIF('DADOS BRUTOS'!$A$3:$A$500,$B11,'DADOS BRUTOS'!FZ$3:FZ$500)+IF($C11="",0,SUMIF('DADOS BRUTOS'!$A$3:$A$500,$C11,'DADOS BRUTOS'!FZ$3:FZ$500)))</f>
        <v>0</v>
      </c>
      <c r="JA11" s="134" t="n">
        <f aca="false">IF(OR(JA$4="",$B11=""),0,SUMIF('DADOS BRUTOS'!$A$3:$A$500,$B11,'DADOS BRUTOS'!GA$3:GA$500)+IF($C11="",0,SUMIF('DADOS BRUTOS'!$A$3:$A$500,$C11,'DADOS BRUTOS'!GA$3:GA$500)))</f>
        <v>0</v>
      </c>
      <c r="JB11" s="134" t="n">
        <f aca="false">IF(OR(JB$4="",$B11=""),0,SUMIF('DADOS BRUTOS'!$A$3:$A$500,$B11,'DADOS BRUTOS'!GB$3:GB$500)+IF($C11="",0,SUMIF('DADOS BRUTOS'!$A$3:$A$500,$C11,'DADOS BRUTOS'!GB$3:GB$500)))</f>
        <v>0</v>
      </c>
      <c r="JC11" s="134" t="n">
        <f aca="false">IF(OR(JC$4="",$B11=""),0,SUMIF('DADOS BRUTOS'!$A$3:$A$500,$B11,'DADOS BRUTOS'!GC$3:GC$500)+IF($C11="",0,SUMIF('DADOS BRUTOS'!$A$3:$A$500,$C11,'DADOS BRUTOS'!GC$3:GC$500)))</f>
        <v>0</v>
      </c>
      <c r="JD11" s="134" t="n">
        <f aca="false">IF(OR(JD$4="",$B11=""),0,SUMIF('DADOS BRUTOS'!$A$3:$A$500,$B11,'DADOS BRUTOS'!GD$3:GD$500)+IF($C11="",0,SUMIF('DADOS BRUTOS'!$A$3:$A$500,$C11,'DADOS BRUTOS'!GD$3:GD$500)))</f>
        <v>0</v>
      </c>
      <c r="JE11" s="134" t="n">
        <f aca="false">IF(OR(JE$4="",$B11=""),0,SUMIF('DADOS BRUTOS'!$A$3:$A$500,$B11,'DADOS BRUTOS'!GE$3:GE$500)+IF($C11="",0,SUMIF('DADOS BRUTOS'!$A$3:$A$500,$C11,'DADOS BRUTOS'!GE$3:GE$500)))</f>
        <v>0</v>
      </c>
      <c r="JF11" s="134" t="n">
        <f aca="false">IF(OR(JF$4="",$B11=""),0,SUMIF('DADOS BRUTOS'!$A$3:$A$500,$B11,'DADOS BRUTOS'!GF$3:GF$500)+IF($C11="",0,SUMIF('DADOS BRUTOS'!$A$3:$A$500,$C11,'DADOS BRUTOS'!GF$3:GF$500)))</f>
        <v>0</v>
      </c>
      <c r="JG11" s="134" t="n">
        <f aca="false">IF(OR(JG$4="",$B11=""),0,SUMIF('DADOS BRUTOS'!$A$3:$A$500,$B11,'DADOS BRUTOS'!GG$3:GG$500)+IF($C11="",0,SUMIF('DADOS BRUTOS'!$A$3:$A$500,$C11,'DADOS BRUTOS'!GG$3:GG$500)))</f>
        <v>0</v>
      </c>
      <c r="JH11" s="134" t="n">
        <f aca="false">IF(OR(JH$4="",$B11=""),0,SUMIF('DADOS BRUTOS'!$A$3:$A$500,$B11,'DADOS BRUTOS'!GH$3:GH$500)+IF($C11="",0,SUMIF('DADOS BRUTOS'!$A$3:$A$500,$C11,'DADOS BRUTOS'!GH$3:GH$500)))</f>
        <v>0</v>
      </c>
      <c r="JI11" s="134" t="n">
        <f aca="false">IF(OR(JI$4="",$B11=""),0,SUMIF('DADOS BRUTOS'!$A$3:$A$500,$B11,'DADOS BRUTOS'!GI$3:GI$500)+IF($C11="",0,SUMIF('DADOS BRUTOS'!$A$3:$A$500,$C11,'DADOS BRUTOS'!GI$3:GI$500)))</f>
        <v>0</v>
      </c>
      <c r="JJ11" s="134" t="n">
        <f aca="false">IF(OR(JJ$4="",$B11=""),0,SUMIF('DADOS BRUTOS'!$A$3:$A$500,$B11,'DADOS BRUTOS'!GJ$3:GJ$500)+IF($C11="",0,SUMIF('DADOS BRUTOS'!$A$3:$A$500,$C11,'DADOS BRUTOS'!GJ$3:GJ$500)))</f>
        <v>0</v>
      </c>
      <c r="JK11" s="134" t="n">
        <f aca="false">IF(OR(JK$4="",$B11=""),0,SUMIF('DADOS BRUTOS'!$A$3:$A$500,$B11,'DADOS BRUTOS'!GK$3:GK$500)+IF($C11="",0,SUMIF('DADOS BRUTOS'!$A$3:$A$500,$C11,'DADOS BRUTOS'!GK$3:GK$500)))</f>
        <v>0</v>
      </c>
      <c r="JL11" s="134" t="n">
        <f aca="false">IF(OR(JL$4="",$B11=""),0,SUMIF('DADOS BRUTOS'!$A$3:$A$500,$B11,'DADOS BRUTOS'!GL$3:GL$500)+IF($C11="",0,SUMIF('DADOS BRUTOS'!$A$3:$A$500,$C11,'DADOS BRUTOS'!GL$3:GL$500)))</f>
        <v>0</v>
      </c>
      <c r="JM11" s="134" t="n">
        <f aca="false">IF(OR(JM$4="",$B11=""),0,SUMIF('DADOS BRUTOS'!$A$3:$A$500,$B11,'DADOS BRUTOS'!GM$3:GM$500)+IF($C11="",0,SUMIF('DADOS BRUTOS'!$A$3:$A$500,$C11,'DADOS BRUTOS'!GM$3:GM$500)))</f>
        <v>0</v>
      </c>
      <c r="JN11" s="134" t="n">
        <f aca="false">IF(OR(JN$4="",$B11=""),0,SUMIF('DADOS BRUTOS'!$A$3:$A$500,$B11,'DADOS BRUTOS'!GN$3:GN$500)+IF($C11="",0,SUMIF('DADOS BRUTOS'!$A$3:$A$500,$C11,'DADOS BRUTOS'!GN$3:GN$500)))</f>
        <v>0</v>
      </c>
      <c r="JO11" s="134" t="n">
        <f aca="false">IF(OR(JO$4="",$B11=""),0,SUMIF('DADOS BRUTOS'!$A$3:$A$500,$B11,'DADOS BRUTOS'!GO$3:GO$500)+IF($C11="",0,SUMIF('DADOS BRUTOS'!$A$3:$A$500,$C11,'DADOS BRUTOS'!GO$3:GO$500)))</f>
        <v>0</v>
      </c>
      <c r="JP11" s="134" t="n">
        <f aca="false">IF(OR(JP$4="",$B11=""),0,SUMIF('DADOS BRUTOS'!$A$3:$A$500,$B11,'DADOS BRUTOS'!GP$3:GP$500)+IF($C11="",0,SUMIF('DADOS BRUTOS'!$A$3:$A$500,$C11,'DADOS BRUTOS'!GP$3:GP$500)))</f>
        <v>0</v>
      </c>
      <c r="JQ11" s="134" t="n">
        <f aca="false">IF(OR(JQ$4="",$B11=""),0,SUMIF('DADOS BRUTOS'!$A$3:$A$500,$B11,'DADOS BRUTOS'!GQ$3:GQ$500)+IF($C11="",0,SUMIF('DADOS BRUTOS'!$A$3:$A$500,$C11,'DADOS BRUTOS'!GQ$3:GQ$500)))</f>
        <v>0</v>
      </c>
      <c r="JR11" s="134" t="n">
        <f aca="false">IF(OR(JR$4="",$B11=""),0,SUMIF('DADOS BRUTOS'!$A$3:$A$500,$B11,'DADOS BRUTOS'!GR$3:GR$500)+IF($C11="",0,SUMIF('DADOS BRUTOS'!$A$3:$A$500,$C11,'DADOS BRUTOS'!GR$3:GR$500)))</f>
        <v>0</v>
      </c>
      <c r="JS11" s="134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18136.36</v>
      </c>
      <c r="E12" s="50" t="n">
        <f aca="false">SUMIF($CB$4:$JS$4,E$4,$CB12:$JS12)</f>
        <v>1699.79</v>
      </c>
      <c r="F12" s="50" t="n">
        <f aca="false">SUMIF($CB$4:$JS$4,F$4,$CB12:$JS12)</f>
        <v>9326.22</v>
      </c>
      <c r="G12" s="50" t="n">
        <f aca="false">SUMIF($CB$4:$JS$4,G$4,$CB12:$JS12)</f>
        <v>9590.33</v>
      </c>
      <c r="H12" s="50" t="n">
        <f aca="false">SUMIF($CB$4:$JS$4,H$4,$CB12:$JS12)</f>
        <v>2875.79</v>
      </c>
      <c r="I12" s="50" t="n">
        <f aca="false">SUMIF($CB$4:$JS$4,I$4,$CB12:$JS12)</f>
        <v>440.45</v>
      </c>
      <c r="J12" s="50" t="n">
        <f aca="false">SUMIF($CB$4:$JS$4,J$4,$CB12:$JS12)</f>
        <v>7744.89</v>
      </c>
      <c r="K12" s="50" t="n">
        <f aca="false">SUMIF($CB$4:$JS$4,K$4,$CB12:$JS12)</f>
        <v>311.47</v>
      </c>
      <c r="L12" s="50" t="n">
        <f aca="false">SUMIF($CB$4:$JS$4,L$4,$CB12:$JS12)</f>
        <v>1588.37</v>
      </c>
      <c r="M12" s="50" t="n">
        <f aca="false">SUMIF($CB$4:$JS$4,M$4,$CB12:$JS12)</f>
        <v>928.81</v>
      </c>
      <c r="N12" s="50" t="n">
        <f aca="false">SUMIF($CB$4:$JS$4,N$4,$CB12:$JS12)</f>
        <v>2489.76</v>
      </c>
      <c r="O12" s="50" t="n">
        <f aca="false">SUMIF($CB$4:$JS$4,O$4,$CB12:$JS12)</f>
        <v>17920.4</v>
      </c>
      <c r="P12" s="50" t="n">
        <f aca="false">SUMIF($CB$4:$JS$4,P$4,$CB12:$JS12)</f>
        <v>25229.86</v>
      </c>
      <c r="Q12" s="50" t="n">
        <f aca="false">SUMIF($CB$4:$JS$4,Q$4,$CB12:$JS12)</f>
        <v>10777.67</v>
      </c>
      <c r="R12" s="50" t="n">
        <f aca="false">SUMIF($CB$4:$JS$4,R$4,$CB12:$JS12)</f>
        <v>15656.96</v>
      </c>
      <c r="S12" s="50" t="n">
        <f aca="false">SUMIF($CB$4:$JS$4,S$4,$CB12:$JS12)</f>
        <v>10975.7</v>
      </c>
      <c r="T12" s="50" t="n">
        <f aca="false">SUMIF($CB$4:$JS$4,T$4,$CB12:$JS12)</f>
        <v>352.24</v>
      </c>
      <c r="U12" s="50" t="n">
        <f aca="false">SUMIF($CB$4:$JS$4,U$4,$CB12:$JS12)</f>
        <v>9.28</v>
      </c>
      <c r="V12" s="50" t="n">
        <f aca="false">SUMIF($CB$4:$JS$4,V$4,$CB12:$JS12)</f>
        <v>5812.22</v>
      </c>
      <c r="W12" s="50" t="n">
        <f aca="false">SUMIF($CB$4:$JS$4,W$4,$CB12:$JS12)</f>
        <v>41922.95</v>
      </c>
      <c r="X12" s="50" t="n">
        <f aca="false">SUMIF($CB$4:$JS$4,X$4,$CB12:$JS12)</f>
        <v>19111.03</v>
      </c>
      <c r="Y12" s="50" t="n">
        <f aca="false">SUMIF($CB$4:$JS$4,Y$4,$CB12:$JS12)</f>
        <v>804.17</v>
      </c>
      <c r="Z12" s="50" t="n">
        <f aca="false">SUMIF($CB$4:$JS$4,Z$4,$CB12:$JS12)</f>
        <v>1237.98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204942.7</v>
      </c>
      <c r="BZ12" s="45" t="n">
        <f aca="false">SUMPRODUCT(($CB$4:$JS$4&lt;&gt;"")*($CB$4:$JS$4&lt;=$D$4),$CB12:$JS12,$CB$1:$JS$1)</f>
        <v>15.8480263555367</v>
      </c>
      <c r="CB12" s="134" t="n">
        <f aca="false">IF(OR(CB$4="",$B12=""),0,SUMIF('DADOS BRUTOS'!$A$3:$A$500,$B12,'DADOS BRUTOS'!B$3:B$500)+IF($C12="",0,SUMIF('DADOS BRUTOS'!$A$3:$A$500,$C12,'DADOS BRUTOS'!B$3:B$500)))</f>
        <v>0</v>
      </c>
      <c r="CC12" s="134" t="n">
        <f aca="false">IF(OR(CC$4="",$B12=""),0,SUMIF('DADOS BRUTOS'!$A$3:$A$500,$B12,'DADOS BRUTOS'!C$3:C$500)+IF($C12="",0,SUMIF('DADOS BRUTOS'!$A$3:$A$500,$C12,'DADOS BRUTOS'!C$3:C$500)))</f>
        <v>0</v>
      </c>
      <c r="CD12" s="134" t="n">
        <f aca="false">IF(OR(CD$4="",$B12=""),0,SUMIF('DADOS BRUTOS'!$A$3:$A$500,$B12,'DADOS BRUTOS'!D$3:D$500)+IF($C12="",0,SUMIF('DADOS BRUTOS'!$A$3:$A$500,$C12,'DADOS BRUTOS'!D$3:D$500)))</f>
        <v>0</v>
      </c>
      <c r="CE12" s="134" t="n">
        <f aca="false">IF(OR(CE$4="",$B12=""),0,SUMIF('DADOS BRUTOS'!$A$3:$A$500,$B12,'DADOS BRUTOS'!E$3:E$500)+IF($C12="",0,SUMIF('DADOS BRUTOS'!$A$3:$A$500,$C12,'DADOS BRUTOS'!E$3:E$500)))</f>
        <v>0</v>
      </c>
      <c r="CF12" s="134" t="n">
        <f aca="false">IF(OR(CF$4="",$B12=""),0,SUMIF('DADOS BRUTOS'!$A$3:$A$500,$B12,'DADOS BRUTOS'!F$3:F$500)+IF($C12="",0,SUMIF('DADOS BRUTOS'!$A$3:$A$500,$C12,'DADOS BRUTOS'!F$3:F$500)))</f>
        <v>0</v>
      </c>
      <c r="CG12" s="134" t="n">
        <f aca="false">IF(OR(CG$4="",$B12=""),0,SUMIF('DADOS BRUTOS'!$A$3:$A$500,$B12,'DADOS BRUTOS'!G$3:G$500)+IF($C12="",0,SUMIF('DADOS BRUTOS'!$A$3:$A$500,$C12,'DADOS BRUTOS'!G$3:G$500)))</f>
        <v>0</v>
      </c>
      <c r="CH12" s="134" t="n">
        <f aca="false">IF(OR(CH$4="",$B12=""),0,SUMIF('DADOS BRUTOS'!$A$3:$A$500,$B12,'DADOS BRUTOS'!H$3:H$500)+IF($C12="",0,SUMIF('DADOS BRUTOS'!$A$3:$A$500,$C12,'DADOS BRUTOS'!H$3:H$500)))</f>
        <v>0</v>
      </c>
      <c r="CI12" s="134" t="n">
        <f aca="false">IF(OR(CI$4="",$B12=""),0,SUMIF('DADOS BRUTOS'!$A$3:$A$500,$B12,'DADOS BRUTOS'!I$3:I$500)+IF($C12="",0,SUMIF('DADOS BRUTOS'!$A$3:$A$500,$C12,'DADOS BRUTOS'!I$3:I$500)))</f>
        <v>0</v>
      </c>
      <c r="CJ12" s="134" t="n">
        <f aca="false">IF(OR(CJ$4="",$B12=""),0,SUMIF('DADOS BRUTOS'!$A$3:$A$500,$B12,'DADOS BRUTOS'!J$3:J$500)+IF($C12="",0,SUMIF('DADOS BRUTOS'!$A$3:$A$500,$C12,'DADOS BRUTOS'!J$3:J$500)))</f>
        <v>0</v>
      </c>
      <c r="CK12" s="134" t="n">
        <f aca="false">IF(OR(CK$4="",$B12=""),0,SUMIF('DADOS BRUTOS'!$A$3:$A$500,$B12,'DADOS BRUTOS'!K$3:K$500)+IF($C12="",0,SUMIF('DADOS BRUTOS'!$A$3:$A$500,$C12,'DADOS BRUTOS'!K$3:K$500)))</f>
        <v>0</v>
      </c>
      <c r="CL12" s="134" t="n">
        <f aca="false">IF(OR(CL$4="",$B12=""),0,SUMIF('DADOS BRUTOS'!$A$3:$A$500,$B12,'DADOS BRUTOS'!L$3:L$500)+IF($C12="",0,SUMIF('DADOS BRUTOS'!$A$3:$A$500,$C12,'DADOS BRUTOS'!L$3:L$500)))</f>
        <v>0</v>
      </c>
      <c r="CM12" s="134" t="n">
        <f aca="false">IF(OR(CM$4="",$B12=""),0,SUMIF('DADOS BRUTOS'!$A$3:$A$500,$B12,'DADOS BRUTOS'!M$3:M$500)+IF($C12="",0,SUMIF('DADOS BRUTOS'!$A$3:$A$500,$C12,'DADOS BRUTOS'!M$3:M$500)))</f>
        <v>0</v>
      </c>
      <c r="CN12" s="134" t="n">
        <f aca="false">IF(OR(CN$4="",$B12=""),0,SUMIF('DADOS BRUTOS'!$A$3:$A$500,$B12,'DADOS BRUTOS'!N$3:N$500)+IF($C12="",0,SUMIF('DADOS BRUTOS'!$A$3:$A$500,$C12,'DADOS BRUTOS'!N$3:N$500)))</f>
        <v>0</v>
      </c>
      <c r="CO12" s="134" t="n">
        <f aca="false">IF(OR(CO$4="",$B12=""),0,SUMIF('DADOS BRUTOS'!$A$3:$A$500,$B12,'DADOS BRUTOS'!O$3:O$500)+IF($C12="",0,SUMIF('DADOS BRUTOS'!$A$3:$A$500,$C12,'DADOS BRUTOS'!O$3:O$500)))</f>
        <v>0</v>
      </c>
      <c r="CP12" s="134" t="n">
        <f aca="false">IF(OR(CP$4="",$B12=""),0,SUMIF('DADOS BRUTOS'!$A$3:$A$500,$B12,'DADOS BRUTOS'!P$3:P$500)+IF($C12="",0,SUMIF('DADOS BRUTOS'!$A$3:$A$500,$C12,'DADOS BRUTOS'!P$3:P$500)))</f>
        <v>0</v>
      </c>
      <c r="CQ12" s="134" t="n">
        <f aca="false">IF(OR(CQ$4="",$B12=""),0,SUMIF('DADOS BRUTOS'!$A$3:$A$500,$B12,'DADOS BRUTOS'!Q$3:Q$500)+IF($C12="",0,SUMIF('DADOS BRUTOS'!$A$3:$A$500,$C12,'DADOS BRUTOS'!Q$3:Q$500)))</f>
        <v>0</v>
      </c>
      <c r="CR12" s="134" t="n">
        <f aca="false">IF(OR(CR$4="",$B12=""),0,SUMIF('DADOS BRUTOS'!$A$3:$A$500,$B12,'DADOS BRUTOS'!R$3:R$500)+IF($C12="",0,SUMIF('DADOS BRUTOS'!$A$3:$A$500,$C12,'DADOS BRUTOS'!R$3:R$500)))</f>
        <v>0</v>
      </c>
      <c r="CS12" s="134" t="n">
        <f aca="false">IF(OR(CS$4="",$B12=""),0,SUMIF('DADOS BRUTOS'!$A$3:$A$500,$B12,'DADOS BRUTOS'!S$3:S$500)+IF($C12="",0,SUMIF('DADOS BRUTOS'!$A$3:$A$500,$C12,'DADOS BRUTOS'!S$3:S$500)))</f>
        <v>0</v>
      </c>
      <c r="CT12" s="134" t="n">
        <f aca="false">IF(OR(CT$4="",$B12=""),0,SUMIF('DADOS BRUTOS'!$A$3:$A$500,$B12,'DADOS BRUTOS'!T$3:T$500)+IF($C12="",0,SUMIF('DADOS BRUTOS'!$A$3:$A$500,$C12,'DADOS BRUTOS'!T$3:T$500)))</f>
        <v>0</v>
      </c>
      <c r="CU12" s="134" t="n">
        <f aca="false">IF(OR(CU$4="",$B12=""),0,SUMIF('DADOS BRUTOS'!$A$3:$A$500,$B12,'DADOS BRUTOS'!U$3:U$500)+IF($C12="",0,SUMIF('DADOS BRUTOS'!$A$3:$A$500,$C12,'DADOS BRUTOS'!U$3:U$500)))</f>
        <v>0</v>
      </c>
      <c r="CV12" s="134" t="n">
        <f aca="false">IF(OR(CV$4="",$B12=""),0,SUMIF('DADOS BRUTOS'!$A$3:$A$500,$B12,'DADOS BRUTOS'!V$3:V$500)+IF($C12="",0,SUMIF('DADOS BRUTOS'!$A$3:$A$500,$C12,'DADOS BRUTOS'!V$3:V$500)))</f>
        <v>0</v>
      </c>
      <c r="CW12" s="134" t="n">
        <f aca="false">IF(OR(CW$4="",$B12=""),0,SUMIF('DADOS BRUTOS'!$A$3:$A$500,$B12,'DADOS BRUTOS'!W$3:W$500)+IF($C12="",0,SUMIF('DADOS BRUTOS'!$A$3:$A$500,$C12,'DADOS BRUTOS'!W$3:W$500)))</f>
        <v>0</v>
      </c>
      <c r="CX12" s="134" t="n">
        <f aca="false">IF(OR(CX$4="",$B12=""),0,SUMIF('DADOS BRUTOS'!$A$3:$A$500,$B12,'DADOS BRUTOS'!X$3:X$500)+IF($C12="",0,SUMIF('DADOS BRUTOS'!$A$3:$A$500,$C12,'DADOS BRUTOS'!X$3:X$500)))</f>
        <v>4414.36</v>
      </c>
      <c r="CY12" s="134" t="n">
        <f aca="false">IF(OR(CY$4="",$B12=""),0,SUMIF('DADOS BRUTOS'!$A$3:$A$500,$B12,'DADOS BRUTOS'!Y$3:Y$500)+IF($C12="",0,SUMIF('DADOS BRUTOS'!$A$3:$A$500,$C12,'DADOS BRUTOS'!Y$3:Y$500)))</f>
        <v>113.29</v>
      </c>
      <c r="CZ12" s="134" t="n">
        <f aca="false">IF(OR(CZ$4="",$B12=""),0,SUMIF('DADOS BRUTOS'!$A$3:$A$500,$B12,'DADOS BRUTOS'!Z$3:Z$500)+IF($C12="",0,SUMIF('DADOS BRUTOS'!$A$3:$A$500,$C12,'DADOS BRUTOS'!Z$3:Z$500)))</f>
        <v>4127.79</v>
      </c>
      <c r="DA12" s="134" t="n">
        <f aca="false">IF(OR(DA$4="",$B12=""),0,SUMIF('DADOS BRUTOS'!$A$3:$A$500,$B12,'DADOS BRUTOS'!AA$3:AA$500)+IF($C12="",0,SUMIF('DADOS BRUTOS'!$A$3:$A$500,$C12,'DADOS BRUTOS'!AA$3:AA$500)))</f>
        <v>3835.68</v>
      </c>
      <c r="DB12" s="134" t="n">
        <f aca="false">IF(OR(DB$4="",$B12=""),0,SUMIF('DADOS BRUTOS'!$A$3:$A$500,$B12,'DADOS BRUTOS'!AB$3:AB$500)+IF($C12="",0,SUMIF('DADOS BRUTOS'!$A$3:$A$500,$C12,'DADOS BRUTOS'!AB$3:AB$500)))</f>
        <v>1896.38</v>
      </c>
      <c r="DC12" s="134" t="n">
        <f aca="false">IF(OR(DC$4="",$B12=""),0,SUMIF('DADOS BRUTOS'!$A$3:$A$500,$B12,'DADOS BRUTOS'!AC$3:AC$500)+IF($C12="",0,SUMIF('DADOS BRUTOS'!$A$3:$A$500,$C12,'DADOS BRUTOS'!AC$3:AC$500)))</f>
        <v>3748.86</v>
      </c>
      <c r="DD12" s="134" t="n">
        <f aca="false">IF(OR(DD$4="",$B12=""),0,SUMIF('DADOS BRUTOS'!$A$3:$A$500,$B12,'DADOS BRUTOS'!AD$3:AD$500)+IF($C12="",0,SUMIF('DADOS BRUTOS'!$A$3:$A$500,$C12,'DADOS BRUTOS'!AD$3:AD$500)))</f>
        <v>1699.79</v>
      </c>
      <c r="DE12" s="134" t="n">
        <f aca="false">IF(OR(DE$4="",$B12=""),0,SUMIF('DADOS BRUTOS'!$A$3:$A$500,$B12,'DADOS BRUTOS'!AE$3:AE$500)+IF($C12="",0,SUMIF('DADOS BRUTOS'!$A$3:$A$500,$C12,'DADOS BRUTOS'!AE$3:AE$500)))</f>
        <v>9326.22</v>
      </c>
      <c r="DF12" s="134" t="n">
        <f aca="false">IF(OR(DF$4="",$B12=""),0,SUMIF('DADOS BRUTOS'!$A$3:$A$500,$B12,'DADOS BRUTOS'!AF$3:AF$500)+IF($C12="",0,SUMIF('DADOS BRUTOS'!$A$3:$A$500,$C12,'DADOS BRUTOS'!AF$3:AF$500)))</f>
        <v>9590.33</v>
      </c>
      <c r="DG12" s="134" t="n">
        <f aca="false">IF(OR(DG$4="",$B12=""),0,SUMIF('DADOS BRUTOS'!$A$3:$A$500,$B12,'DADOS BRUTOS'!AG$3:AG$500)+IF($C12="",0,SUMIF('DADOS BRUTOS'!$A$3:$A$500,$C12,'DADOS BRUTOS'!AG$3:AG$500)))</f>
        <v>2875.79</v>
      </c>
      <c r="DH12" s="134" t="n">
        <f aca="false">IF(OR(DH$4="",$B12=""),0,SUMIF('DADOS BRUTOS'!$A$3:$A$500,$B12,'DADOS BRUTOS'!AH$3:AH$500)+IF($C12="",0,SUMIF('DADOS BRUTOS'!$A$3:$A$500,$C12,'DADOS BRUTOS'!AH$3:AH$500)))</f>
        <v>440.45</v>
      </c>
      <c r="DI12" s="134" t="n">
        <f aca="false">IF(OR(DI$4="",$B12=""),0,SUMIF('DADOS BRUTOS'!$A$3:$A$500,$B12,'DADOS BRUTOS'!AI$3:AI$500)+IF($C12="",0,SUMIF('DADOS BRUTOS'!$A$3:$A$500,$C12,'DADOS BRUTOS'!AI$3:AI$500)))</f>
        <v>7744.89</v>
      </c>
      <c r="DJ12" s="134" t="n">
        <f aca="false">IF(OR(DJ$4="",$B12=""),0,SUMIF('DADOS BRUTOS'!$A$3:$A$500,$B12,'DADOS BRUTOS'!AJ$3:AJ$500)+IF($C12="",0,SUMIF('DADOS BRUTOS'!$A$3:$A$500,$C12,'DADOS BRUTOS'!AJ$3:AJ$500)))</f>
        <v>311.47</v>
      </c>
      <c r="DK12" s="134" t="n">
        <f aca="false">IF(OR(DK$4="",$B12=""),0,SUMIF('DADOS BRUTOS'!$A$3:$A$500,$B12,'DADOS BRUTOS'!AK$3:AK$500)+IF($C12="",0,SUMIF('DADOS BRUTOS'!$A$3:$A$500,$C12,'DADOS BRUTOS'!AK$3:AK$500)))</f>
        <v>1588.37</v>
      </c>
      <c r="DL12" s="134" t="n">
        <f aca="false">IF(OR(DL$4="",$B12=""),0,SUMIF('DADOS BRUTOS'!$A$3:$A$500,$B12,'DADOS BRUTOS'!AL$3:AL$500)+IF($C12="",0,SUMIF('DADOS BRUTOS'!$A$3:$A$500,$C12,'DADOS BRUTOS'!AL$3:AL$500)))</f>
        <v>928.81</v>
      </c>
      <c r="DM12" s="134" t="n">
        <f aca="false">IF(OR(DM$4="",$B12=""),0,SUMIF('DADOS BRUTOS'!$A$3:$A$500,$B12,'DADOS BRUTOS'!AM$3:AM$500)+IF($C12="",0,SUMIF('DADOS BRUTOS'!$A$3:$A$500,$C12,'DADOS BRUTOS'!AM$3:AM$500)))</f>
        <v>2489.76</v>
      </c>
      <c r="DN12" s="134" t="n">
        <f aca="false">IF(OR(DN$4="",$B12=""),0,SUMIF('DADOS BRUTOS'!$A$3:$A$500,$B12,'DADOS BRUTOS'!AN$3:AN$500)+IF($C12="",0,SUMIF('DADOS BRUTOS'!$A$3:$A$500,$C12,'DADOS BRUTOS'!AN$3:AN$500)))</f>
        <v>17920.4</v>
      </c>
      <c r="DO12" s="134" t="n">
        <f aca="false">IF(OR(DO$4="",$B12=""),0,SUMIF('DADOS BRUTOS'!$A$3:$A$500,$B12,'DADOS BRUTOS'!AO$3:AO$500)+IF($C12="",0,SUMIF('DADOS BRUTOS'!$A$3:$A$500,$C12,'DADOS BRUTOS'!AO$3:AO$500)))</f>
        <v>25229.86</v>
      </c>
      <c r="DP12" s="134" t="n">
        <f aca="false">IF(OR(DP$4="",$B12=""),0,SUMIF('DADOS BRUTOS'!$A$3:$A$500,$B12,'DADOS BRUTOS'!AP$3:AP$500)+IF($C12="",0,SUMIF('DADOS BRUTOS'!$A$3:$A$500,$C12,'DADOS BRUTOS'!AP$3:AP$500)))</f>
        <v>10777.67</v>
      </c>
      <c r="DQ12" s="134" t="n">
        <f aca="false">IF(OR(DQ$4="",$B12=""),0,SUMIF('DADOS BRUTOS'!$A$3:$A$500,$B12,'DADOS BRUTOS'!AQ$3:AQ$500)+IF($C12="",0,SUMIF('DADOS BRUTOS'!$A$3:$A$500,$C12,'DADOS BRUTOS'!AQ$3:AQ$500)))</f>
        <v>15656.96</v>
      </c>
      <c r="DR12" s="134" t="n">
        <f aca="false">IF(OR(DR$4="",$B12=""),0,SUMIF('DADOS BRUTOS'!$A$3:$A$500,$B12,'DADOS BRUTOS'!AR$3:AR$500)+IF($C12="",0,SUMIF('DADOS BRUTOS'!$A$3:$A$500,$C12,'DADOS BRUTOS'!AR$3:AR$500)))</f>
        <v>10975.7</v>
      </c>
      <c r="DS12" s="134" t="n">
        <f aca="false">IF(OR(DS$4="",$B12=""),0,SUMIF('DADOS BRUTOS'!$A$3:$A$500,$B12,'DADOS BRUTOS'!AS$3:AS$500)+IF($C12="",0,SUMIF('DADOS BRUTOS'!$A$3:$A$500,$C12,'DADOS BRUTOS'!AS$3:AS$500)))</f>
        <v>352.24</v>
      </c>
      <c r="DT12" s="134" t="n">
        <f aca="false">IF(OR(DT$4="",$B12=""),0,SUMIF('DADOS BRUTOS'!$A$3:$A$500,$B12,'DADOS BRUTOS'!AT$3:AT$500)+IF($C12="",0,SUMIF('DADOS BRUTOS'!$A$3:$A$500,$C12,'DADOS BRUTOS'!AT$3:AT$500)))</f>
        <v>9.28</v>
      </c>
      <c r="DU12" s="134" t="n">
        <f aca="false">IF(OR(DU$4="",$B12=""),0,SUMIF('DADOS BRUTOS'!$A$3:$A$500,$B12,'DADOS BRUTOS'!AU$3:AU$500)+IF($C12="",0,SUMIF('DADOS BRUTOS'!$A$3:$A$500,$C12,'DADOS BRUTOS'!AU$3:AU$500)))</f>
        <v>5812.22</v>
      </c>
      <c r="DV12" s="134" t="n">
        <f aca="false">IF(OR(DV$4="",$B12=""),0,SUMIF('DADOS BRUTOS'!$A$3:$A$500,$B12,'DADOS BRUTOS'!AV$3:AV$500)+IF($C12="",0,SUMIF('DADOS BRUTOS'!$A$3:$A$500,$C12,'DADOS BRUTOS'!AV$3:AV$500)))</f>
        <v>41922.95</v>
      </c>
      <c r="DW12" s="134" t="n">
        <f aca="false">IF(OR(DW$4="",$B12=""),0,SUMIF('DADOS BRUTOS'!$A$3:$A$500,$B12,'DADOS BRUTOS'!AW$3:AW$500)+IF($C12="",0,SUMIF('DADOS BRUTOS'!$A$3:$A$500,$C12,'DADOS BRUTOS'!AW$3:AW$500)))</f>
        <v>19111.03</v>
      </c>
      <c r="DX12" s="134" t="n">
        <f aca="false">IF(OR(DX$4="",$B12=""),0,SUMIF('DADOS BRUTOS'!$A$3:$A$500,$B12,'DADOS BRUTOS'!AX$3:AX$500)+IF($C12="",0,SUMIF('DADOS BRUTOS'!$A$3:$A$500,$C12,'DADOS BRUTOS'!AX$3:AX$500)))</f>
        <v>804.17</v>
      </c>
      <c r="DY12" s="134" t="n">
        <f aca="false">IF(OR(DY$4="",$B12=""),0,SUMIF('DADOS BRUTOS'!$A$3:$A$500,$B12,'DADOS BRUTOS'!AY$3:AY$500)+IF($C12="",0,SUMIF('DADOS BRUTOS'!$A$3:$A$500,$C12,'DADOS BRUTOS'!AY$3:AY$500)))</f>
        <v>1237.98</v>
      </c>
      <c r="DZ12" s="134" t="n">
        <f aca="false">IF(OR(DZ$4="",$B12=""),0,SUMIF('DADOS BRUTOS'!$A$3:$A$500,$B12,'DADOS BRUTOS'!AZ$3:AZ$500)+IF($C12="",0,SUMIF('DADOS BRUTOS'!$A$3:$A$500,$C12,'DADOS BRUTOS'!AZ$3:AZ$500)))</f>
        <v>0</v>
      </c>
      <c r="EA12" s="134" t="n">
        <f aca="false">IF(OR(EA$4="",$B12=""),0,SUMIF('DADOS BRUTOS'!$A$3:$A$500,$B12,'DADOS BRUTOS'!BA$3:BA$500)+IF($C12="",0,SUMIF('DADOS BRUTOS'!$A$3:$A$500,$C12,'DADOS BRUTOS'!BA$3:BA$500)))</f>
        <v>0</v>
      </c>
      <c r="EB12" s="134" t="n">
        <f aca="false">IF(OR(EB$4="",$B12=""),0,SUMIF('DADOS BRUTOS'!$A$3:$A$500,$B12,'DADOS BRUTOS'!BB$3:BB$500)+IF($C12="",0,SUMIF('DADOS BRUTOS'!$A$3:$A$500,$C12,'DADOS BRUTOS'!BB$3:BB$500)))</f>
        <v>0</v>
      </c>
      <c r="EC12" s="134" t="n">
        <f aca="false">IF(OR(EC$4="",$B12=""),0,SUMIF('DADOS BRUTOS'!$A$3:$A$500,$B12,'DADOS BRUTOS'!BC$3:BC$500)+IF($C12="",0,SUMIF('DADOS BRUTOS'!$A$3:$A$500,$C12,'DADOS BRUTOS'!BC$3:BC$500)))</f>
        <v>0</v>
      </c>
      <c r="ED12" s="134" t="n">
        <f aca="false">IF(OR(ED$4="",$B12=""),0,SUMIF('DADOS BRUTOS'!$A$3:$A$500,$B12,'DADOS BRUTOS'!BD$3:BD$500)+IF($C12="",0,SUMIF('DADOS BRUTOS'!$A$3:$A$500,$C12,'DADOS BRUTOS'!BD$3:BD$500)))</f>
        <v>0</v>
      </c>
      <c r="EE12" s="134" t="n">
        <f aca="false">IF(OR(EE$4="",$B12=""),0,SUMIF('DADOS BRUTOS'!$A$3:$A$500,$B12,'DADOS BRUTOS'!BE$3:BE$500)+IF($C12="",0,SUMIF('DADOS BRUTOS'!$A$3:$A$500,$C12,'DADOS BRUTOS'!BE$3:BE$500)))</f>
        <v>0</v>
      </c>
      <c r="EF12" s="134" t="n">
        <f aca="false">IF(OR(EF$4="",$B12=""),0,SUMIF('DADOS BRUTOS'!$A$3:$A$500,$B12,'DADOS BRUTOS'!BF$3:BF$500)+IF($C12="",0,SUMIF('DADOS BRUTOS'!$A$3:$A$500,$C12,'DADOS BRUTOS'!BF$3:BF$500)))</f>
        <v>0</v>
      </c>
      <c r="EG12" s="134" t="n">
        <f aca="false">IF(OR(EG$4="",$B12=""),0,SUMIF('DADOS BRUTOS'!$A$3:$A$500,$B12,'DADOS BRUTOS'!BG$3:BG$500)+IF($C12="",0,SUMIF('DADOS BRUTOS'!$A$3:$A$500,$C12,'DADOS BRUTOS'!BG$3:BG$500)))</f>
        <v>0</v>
      </c>
      <c r="EH12" s="134" t="n">
        <f aca="false">IF(OR(EH$4="",$B12=""),0,SUMIF('DADOS BRUTOS'!$A$3:$A$500,$B12,'DADOS BRUTOS'!BH$3:BH$500)+IF($C12="",0,SUMIF('DADOS BRUTOS'!$A$3:$A$500,$C12,'DADOS BRUTOS'!BH$3:BH$500)))</f>
        <v>0</v>
      </c>
      <c r="EI12" s="134" t="n">
        <f aca="false">IF(OR(EI$4="",$B12=""),0,SUMIF('DADOS BRUTOS'!$A$3:$A$500,$B12,'DADOS BRUTOS'!BI$3:BI$500)+IF($C12="",0,SUMIF('DADOS BRUTOS'!$A$3:$A$500,$C12,'DADOS BRUTOS'!BI$3:BI$500)))</f>
        <v>0</v>
      </c>
      <c r="EJ12" s="134" t="n">
        <f aca="false">IF(OR(EJ$4="",$B12=""),0,SUMIF('DADOS BRUTOS'!$A$3:$A$500,$B12,'DADOS BRUTOS'!BJ$3:BJ$500)+IF($C12="",0,SUMIF('DADOS BRUTOS'!$A$3:$A$500,$C12,'DADOS BRUTOS'!BJ$3:BJ$500)))</f>
        <v>0</v>
      </c>
      <c r="EK12" s="134" t="n">
        <f aca="false">IF(OR(EK$4="",$B12=""),0,SUMIF('DADOS BRUTOS'!$A$3:$A$500,$B12,'DADOS BRUTOS'!BK$3:BK$500)+IF($C12="",0,SUMIF('DADOS BRUTOS'!$A$3:$A$500,$C12,'DADOS BRUTOS'!BK$3:BK$500)))</f>
        <v>0</v>
      </c>
      <c r="EL12" s="134" t="n">
        <f aca="false">IF(OR(EL$4="",$B12=""),0,SUMIF('DADOS BRUTOS'!$A$3:$A$500,$B12,'DADOS BRUTOS'!BL$3:BL$500)+IF($C12="",0,SUMIF('DADOS BRUTOS'!$A$3:$A$500,$C12,'DADOS BRUTOS'!BL$3:BL$500)))</f>
        <v>0</v>
      </c>
      <c r="EM12" s="134" t="n">
        <f aca="false">IF(OR(EM$4="",$B12=""),0,SUMIF('DADOS BRUTOS'!$A$3:$A$500,$B12,'DADOS BRUTOS'!BM$3:BM$500)+IF($C12="",0,SUMIF('DADOS BRUTOS'!$A$3:$A$500,$C12,'DADOS BRUTOS'!BM$3:BM$500)))</f>
        <v>0</v>
      </c>
      <c r="EN12" s="134" t="n">
        <f aca="false">IF(OR(EN$4="",$B12=""),0,SUMIF('DADOS BRUTOS'!$A$3:$A$500,$B12,'DADOS BRUTOS'!BN$3:BN$500)+IF($C12="",0,SUMIF('DADOS BRUTOS'!$A$3:$A$500,$C12,'DADOS BRUTOS'!BN$3:BN$500)))</f>
        <v>0</v>
      </c>
      <c r="EO12" s="134" t="n">
        <f aca="false">IF(OR(EO$4="",$B12=""),0,SUMIF('DADOS BRUTOS'!$A$3:$A$500,$B12,'DADOS BRUTOS'!BO$3:BO$500)+IF($C12="",0,SUMIF('DADOS BRUTOS'!$A$3:$A$500,$C12,'DADOS BRUTOS'!BO$3:BO$500)))</f>
        <v>0</v>
      </c>
      <c r="EP12" s="134" t="n">
        <f aca="false">IF(OR(EP$4="",$B12=""),0,SUMIF('DADOS BRUTOS'!$A$3:$A$500,$B12,'DADOS BRUTOS'!BP$3:BP$500)+IF($C12="",0,SUMIF('DADOS BRUTOS'!$A$3:$A$500,$C12,'DADOS BRUTOS'!BP$3:BP$500)))</f>
        <v>0</v>
      </c>
      <c r="EQ12" s="134" t="n">
        <f aca="false">IF(OR(EQ$4="",$B12=""),0,SUMIF('DADOS BRUTOS'!$A$3:$A$500,$B12,'DADOS BRUTOS'!BQ$3:BQ$500)+IF($C12="",0,SUMIF('DADOS BRUTOS'!$A$3:$A$500,$C12,'DADOS BRUTOS'!BQ$3:BQ$500)))</f>
        <v>0</v>
      </c>
      <c r="ER12" s="134" t="n">
        <f aca="false">IF(OR(ER$4="",$B12=""),0,SUMIF('DADOS BRUTOS'!$A$3:$A$500,$B12,'DADOS BRUTOS'!BR$3:BR$500)+IF($C12="",0,SUMIF('DADOS BRUTOS'!$A$3:$A$500,$C12,'DADOS BRUTOS'!BR$3:BR$500)))</f>
        <v>0</v>
      </c>
      <c r="ES12" s="134" t="n">
        <f aca="false">IF(OR(ES$4="",$B12=""),0,SUMIF('DADOS BRUTOS'!$A$3:$A$500,$B12,'DADOS BRUTOS'!BS$3:BS$500)+IF($C12="",0,SUMIF('DADOS BRUTOS'!$A$3:$A$500,$C12,'DADOS BRUTOS'!BS$3:BS$500)))</f>
        <v>0</v>
      </c>
      <c r="ET12" s="134" t="n">
        <f aca="false">IF(OR(ET$4="",$B12=""),0,SUMIF('DADOS BRUTOS'!$A$3:$A$500,$B12,'DADOS BRUTOS'!BT$3:BT$500)+IF($C12="",0,SUMIF('DADOS BRUTOS'!$A$3:$A$500,$C12,'DADOS BRUTOS'!BT$3:BT$500)))</f>
        <v>0</v>
      </c>
      <c r="EU12" s="134" t="n">
        <f aca="false">IF(OR(EU$4="",$B12=""),0,SUMIF('DADOS BRUTOS'!$A$3:$A$500,$B12,'DADOS BRUTOS'!BU$3:BU$500)+IF($C12="",0,SUMIF('DADOS BRUTOS'!$A$3:$A$500,$C12,'DADOS BRUTOS'!BU$3:BU$500)))</f>
        <v>0</v>
      </c>
      <c r="EV12" s="134" t="n">
        <f aca="false">IF(OR(EV$4="",$B12=""),0,SUMIF('DADOS BRUTOS'!$A$3:$A$500,$B12,'DADOS BRUTOS'!BV$3:BV$500)+IF($C12="",0,SUMIF('DADOS BRUTOS'!$A$3:$A$500,$C12,'DADOS BRUTOS'!BV$3:BV$500)))</f>
        <v>0</v>
      </c>
      <c r="EW12" s="134" t="n">
        <f aca="false">IF(OR(EW$4="",$B12=""),0,SUMIF('DADOS BRUTOS'!$A$3:$A$500,$B12,'DADOS BRUTOS'!BW$3:BW$500)+IF($C12="",0,SUMIF('DADOS BRUTOS'!$A$3:$A$500,$C12,'DADOS BRUTOS'!BW$3:BW$500)))</f>
        <v>0</v>
      </c>
      <c r="EX12" s="134" t="n">
        <f aca="false">IF(OR(EX$4="",$B12=""),0,SUMIF('DADOS BRUTOS'!$A$3:$A$500,$B12,'DADOS BRUTOS'!BX$3:BX$500)+IF($C12="",0,SUMIF('DADOS BRUTOS'!$A$3:$A$500,$C12,'DADOS BRUTOS'!BX$3:BX$500)))</f>
        <v>0</v>
      </c>
      <c r="EY12" s="134" t="n">
        <f aca="false">IF(OR(EY$4="",$B12=""),0,SUMIF('DADOS BRUTOS'!$A$3:$A$500,$B12,'DADOS BRUTOS'!BY$3:BY$500)+IF($C12="",0,SUMIF('DADOS BRUTOS'!$A$3:$A$500,$C12,'DADOS BRUTOS'!BY$3:BY$500)))</f>
        <v>0</v>
      </c>
      <c r="EZ12" s="134" t="n">
        <f aca="false">IF(OR(EZ$4="",$B12=""),0,SUMIF('DADOS BRUTOS'!$A$3:$A$500,$B12,'DADOS BRUTOS'!BZ$3:BZ$500)+IF($C12="",0,SUMIF('DADOS BRUTOS'!$A$3:$A$500,$C12,'DADOS BRUTOS'!BZ$3:BZ$500)))</f>
        <v>0</v>
      </c>
      <c r="FA12" s="134" t="n">
        <f aca="false">IF(OR(FA$4="",$B12=""),0,SUMIF('DADOS BRUTOS'!$A$3:$A$500,$B12,'DADOS BRUTOS'!CA$3:CA$500)+IF($C12="",0,SUMIF('DADOS BRUTOS'!$A$3:$A$500,$C12,'DADOS BRUTOS'!CA$3:CA$500)))</f>
        <v>0</v>
      </c>
      <c r="FB12" s="134" t="n">
        <f aca="false">IF(OR(FB$4="",$B12=""),0,SUMIF('DADOS BRUTOS'!$A$3:$A$500,$B12,'DADOS BRUTOS'!CB$3:CB$500)+IF($C12="",0,SUMIF('DADOS BRUTOS'!$A$3:$A$500,$C12,'DADOS BRUTOS'!CB$3:CB$500)))</f>
        <v>0</v>
      </c>
      <c r="FC12" s="134" t="n">
        <f aca="false">IF(OR(FC$4="",$B12=""),0,SUMIF('DADOS BRUTOS'!$A$3:$A$500,$B12,'DADOS BRUTOS'!CC$3:CC$500)+IF($C12="",0,SUMIF('DADOS BRUTOS'!$A$3:$A$500,$C12,'DADOS BRUTOS'!CC$3:CC$500)))</f>
        <v>0</v>
      </c>
      <c r="FD12" s="134" t="n">
        <f aca="false">IF(OR(FD$4="",$B12=""),0,SUMIF('DADOS BRUTOS'!$A$3:$A$500,$B12,'DADOS BRUTOS'!CD$3:CD$500)+IF($C12="",0,SUMIF('DADOS BRUTOS'!$A$3:$A$500,$C12,'DADOS BRUTOS'!CD$3:CD$500)))</f>
        <v>0</v>
      </c>
      <c r="FE12" s="134" t="n">
        <f aca="false">IF(OR(FE$4="",$B12=""),0,SUMIF('DADOS BRUTOS'!$A$3:$A$500,$B12,'DADOS BRUTOS'!CE$3:CE$500)+IF($C12="",0,SUMIF('DADOS BRUTOS'!$A$3:$A$500,$C12,'DADOS BRUTOS'!CE$3:CE$500)))</f>
        <v>0</v>
      </c>
      <c r="FF12" s="134" t="n">
        <f aca="false">IF(OR(FF$4="",$B12=""),0,SUMIF('DADOS BRUTOS'!$A$3:$A$500,$B12,'DADOS BRUTOS'!CF$3:CF$500)+IF($C12="",0,SUMIF('DADOS BRUTOS'!$A$3:$A$500,$C12,'DADOS BRUTOS'!CF$3:CF$500)))</f>
        <v>0</v>
      </c>
      <c r="FG12" s="134" t="n">
        <f aca="false">IF(OR(FG$4="",$B12=""),0,SUMIF('DADOS BRUTOS'!$A$3:$A$500,$B12,'DADOS BRUTOS'!CG$3:CG$500)+IF($C12="",0,SUMIF('DADOS BRUTOS'!$A$3:$A$500,$C12,'DADOS BRUTOS'!CG$3:CG$500)))</f>
        <v>0</v>
      </c>
      <c r="FH12" s="134" t="n">
        <f aca="false">IF(OR(FH$4="",$B12=""),0,SUMIF('DADOS BRUTOS'!$A$3:$A$500,$B12,'DADOS BRUTOS'!CH$3:CH$500)+IF($C12="",0,SUMIF('DADOS BRUTOS'!$A$3:$A$500,$C12,'DADOS BRUTOS'!CH$3:CH$500)))</f>
        <v>0</v>
      </c>
      <c r="FI12" s="134" t="n">
        <f aca="false">IF(OR(FI$4="",$B12=""),0,SUMIF('DADOS BRUTOS'!$A$3:$A$500,$B12,'DADOS BRUTOS'!CI$3:CI$500)+IF($C12="",0,SUMIF('DADOS BRUTOS'!$A$3:$A$500,$C12,'DADOS BRUTOS'!CI$3:CI$500)))</f>
        <v>0</v>
      </c>
      <c r="FJ12" s="134" t="n">
        <f aca="false">IF(OR(FJ$4="",$B12=""),0,SUMIF('DADOS BRUTOS'!$A$3:$A$500,$B12,'DADOS BRUTOS'!CJ$3:CJ$500)+IF($C12="",0,SUMIF('DADOS BRUTOS'!$A$3:$A$500,$C12,'DADOS BRUTOS'!CJ$3:CJ$500)))</f>
        <v>0</v>
      </c>
      <c r="FK12" s="134" t="n">
        <f aca="false">IF(OR(FK$4="",$B12=""),0,SUMIF('DADOS BRUTOS'!$A$3:$A$500,$B12,'DADOS BRUTOS'!CK$3:CK$500)+IF($C12="",0,SUMIF('DADOS BRUTOS'!$A$3:$A$500,$C12,'DADOS BRUTOS'!CK$3:CK$500)))</f>
        <v>0</v>
      </c>
      <c r="FL12" s="134" t="n">
        <f aca="false">IF(OR(FL$4="",$B12=""),0,SUMIF('DADOS BRUTOS'!$A$3:$A$500,$B12,'DADOS BRUTOS'!CL$3:CL$500)+IF($C12="",0,SUMIF('DADOS BRUTOS'!$A$3:$A$500,$C12,'DADOS BRUTOS'!CL$3:CL$500)))</f>
        <v>0</v>
      </c>
      <c r="FM12" s="134" t="n">
        <f aca="false">IF(OR(FM$4="",$B12=""),0,SUMIF('DADOS BRUTOS'!$A$3:$A$500,$B12,'DADOS BRUTOS'!CM$3:CM$500)+IF($C12="",0,SUMIF('DADOS BRUTOS'!$A$3:$A$500,$C12,'DADOS BRUTOS'!CM$3:CM$500)))</f>
        <v>0</v>
      </c>
      <c r="FN12" s="134" t="n">
        <f aca="false">IF(OR(FN$4="",$B12=""),0,SUMIF('DADOS BRUTOS'!$A$3:$A$500,$B12,'DADOS BRUTOS'!CN$3:CN$500)+IF($C12="",0,SUMIF('DADOS BRUTOS'!$A$3:$A$500,$C12,'DADOS BRUTOS'!CN$3:CN$500)))</f>
        <v>0</v>
      </c>
      <c r="FO12" s="134" t="n">
        <f aca="false">IF(OR(FO$4="",$B12=""),0,SUMIF('DADOS BRUTOS'!$A$3:$A$500,$B12,'DADOS BRUTOS'!CO$3:CO$500)+IF($C12="",0,SUMIF('DADOS BRUTOS'!$A$3:$A$500,$C12,'DADOS BRUTOS'!CO$3:CO$500)))</f>
        <v>0</v>
      </c>
      <c r="FP12" s="134" t="n">
        <f aca="false">IF(OR(FP$4="",$B12=""),0,SUMIF('DADOS BRUTOS'!$A$3:$A$500,$B12,'DADOS BRUTOS'!CP$3:CP$500)+IF($C12="",0,SUMIF('DADOS BRUTOS'!$A$3:$A$500,$C12,'DADOS BRUTOS'!CP$3:CP$500)))</f>
        <v>0</v>
      </c>
      <c r="FQ12" s="134" t="n">
        <f aca="false">IF(OR(FQ$4="",$B12=""),0,SUMIF('DADOS BRUTOS'!$A$3:$A$500,$B12,'DADOS BRUTOS'!CQ$3:CQ$500)+IF($C12="",0,SUMIF('DADOS BRUTOS'!$A$3:$A$500,$C12,'DADOS BRUTOS'!CQ$3:CQ$500)))</f>
        <v>0</v>
      </c>
      <c r="FR12" s="134" t="n">
        <f aca="false">IF(OR(FR$4="",$B12=""),0,SUMIF('DADOS BRUTOS'!$A$3:$A$500,$B12,'DADOS BRUTOS'!CR$3:CR$500)+IF($C12="",0,SUMIF('DADOS BRUTOS'!$A$3:$A$500,$C12,'DADOS BRUTOS'!CR$3:CR$500)))</f>
        <v>0</v>
      </c>
      <c r="FS12" s="134" t="n">
        <f aca="false">IF(OR(FS$4="",$B12=""),0,SUMIF('DADOS BRUTOS'!$A$3:$A$500,$B12,'DADOS BRUTOS'!CS$3:CS$500)+IF($C12="",0,SUMIF('DADOS BRUTOS'!$A$3:$A$500,$C12,'DADOS BRUTOS'!CS$3:CS$500)))</f>
        <v>0</v>
      </c>
      <c r="FT12" s="134" t="n">
        <f aca="false">IF(OR(FT$4="",$B12=""),0,SUMIF('DADOS BRUTOS'!$A$3:$A$500,$B12,'DADOS BRUTOS'!CT$3:CT$500)+IF($C12="",0,SUMIF('DADOS BRUTOS'!$A$3:$A$500,$C12,'DADOS BRUTOS'!CT$3:CT$500)))</f>
        <v>0</v>
      </c>
      <c r="FU12" s="134" t="n">
        <f aca="false">IF(OR(FU$4="",$B12=""),0,SUMIF('DADOS BRUTOS'!$A$3:$A$500,$B12,'DADOS BRUTOS'!CU$3:CU$500)+IF($C12="",0,SUMIF('DADOS BRUTOS'!$A$3:$A$500,$C12,'DADOS BRUTOS'!CU$3:CU$500)))</f>
        <v>0</v>
      </c>
      <c r="FV12" s="134" t="n">
        <f aca="false">IF(OR(FV$4="",$B12=""),0,SUMIF('DADOS BRUTOS'!$A$3:$A$500,$B12,'DADOS BRUTOS'!CV$3:CV$500)+IF($C12="",0,SUMIF('DADOS BRUTOS'!$A$3:$A$500,$C12,'DADOS BRUTOS'!CV$3:CV$500)))</f>
        <v>0</v>
      </c>
      <c r="FW12" s="134" t="n">
        <f aca="false">IF(OR(FW$4="",$B12=""),0,SUMIF('DADOS BRUTOS'!$A$3:$A$500,$B12,'DADOS BRUTOS'!CW$3:CW$500)+IF($C12="",0,SUMIF('DADOS BRUTOS'!$A$3:$A$500,$C12,'DADOS BRUTOS'!CW$3:CW$500)))</f>
        <v>0</v>
      </c>
      <c r="FX12" s="134" t="n">
        <f aca="false">IF(OR(FX$4="",$B12=""),0,SUMIF('DADOS BRUTOS'!$A$3:$A$500,$B12,'DADOS BRUTOS'!CX$3:CX$500)+IF($C12="",0,SUMIF('DADOS BRUTOS'!$A$3:$A$500,$C12,'DADOS BRUTOS'!CX$3:CX$500)))</f>
        <v>0</v>
      </c>
      <c r="FY12" s="134" t="n">
        <f aca="false">IF(OR(FY$4="",$B12=""),0,SUMIF('DADOS BRUTOS'!$A$3:$A$500,$B12,'DADOS BRUTOS'!CY$3:CY$500)+IF($C12="",0,SUMIF('DADOS BRUTOS'!$A$3:$A$500,$C12,'DADOS BRUTOS'!CY$3:CY$500)))</f>
        <v>0</v>
      </c>
      <c r="FZ12" s="134" t="n">
        <f aca="false">IF(OR(FZ$4="",$B12=""),0,SUMIF('DADOS BRUTOS'!$A$3:$A$500,$B12,'DADOS BRUTOS'!CZ$3:CZ$500)+IF($C12="",0,SUMIF('DADOS BRUTOS'!$A$3:$A$500,$C12,'DADOS BRUTOS'!CZ$3:CZ$500)))</f>
        <v>0</v>
      </c>
      <c r="GA12" s="134" t="n">
        <f aca="false">IF(OR(GA$4="",$B12=""),0,SUMIF('DADOS BRUTOS'!$A$3:$A$500,$B12,'DADOS BRUTOS'!DA$3:DA$500)+IF($C12="",0,SUMIF('DADOS BRUTOS'!$A$3:$A$500,$C12,'DADOS BRUTOS'!DA$3:DA$500)))</f>
        <v>0</v>
      </c>
      <c r="GB12" s="134" t="n">
        <f aca="false">IF(OR(GB$4="",$B12=""),0,SUMIF('DADOS BRUTOS'!$A$3:$A$500,$B12,'DADOS BRUTOS'!DB$3:DB$500)+IF($C12="",0,SUMIF('DADOS BRUTOS'!$A$3:$A$500,$C12,'DADOS BRUTOS'!DB$3:DB$500)))</f>
        <v>0</v>
      </c>
      <c r="GC12" s="134" t="n">
        <f aca="false">IF(OR(GC$4="",$B12=""),0,SUMIF('DADOS BRUTOS'!$A$3:$A$500,$B12,'DADOS BRUTOS'!DC$3:DC$500)+IF($C12="",0,SUMIF('DADOS BRUTOS'!$A$3:$A$500,$C12,'DADOS BRUTOS'!DC$3:DC$500)))</f>
        <v>0</v>
      </c>
      <c r="GD12" s="134" t="n">
        <f aca="false">IF(OR(GD$4="",$B12=""),0,SUMIF('DADOS BRUTOS'!$A$3:$A$500,$B12,'DADOS BRUTOS'!DD$3:DD$500)+IF($C12="",0,SUMIF('DADOS BRUTOS'!$A$3:$A$500,$C12,'DADOS BRUTOS'!DD$3:DD$500)))</f>
        <v>0</v>
      </c>
      <c r="GE12" s="134" t="n">
        <f aca="false">IF(OR(GE$4="",$B12=""),0,SUMIF('DADOS BRUTOS'!$A$3:$A$500,$B12,'DADOS BRUTOS'!DE$3:DE$500)+IF($C12="",0,SUMIF('DADOS BRUTOS'!$A$3:$A$500,$C12,'DADOS BRUTOS'!DE$3:DE$500)))</f>
        <v>0</v>
      </c>
      <c r="GF12" s="134" t="n">
        <f aca="false">IF(OR(GF$4="",$B12=""),0,SUMIF('DADOS BRUTOS'!$A$3:$A$500,$B12,'DADOS BRUTOS'!DF$3:DF$500)+IF($C12="",0,SUMIF('DADOS BRUTOS'!$A$3:$A$500,$C12,'DADOS BRUTOS'!DF$3:DF$500)))</f>
        <v>0</v>
      </c>
      <c r="GG12" s="134" t="n">
        <f aca="false">IF(OR(GG$4="",$B12=""),0,SUMIF('DADOS BRUTOS'!$A$3:$A$500,$B12,'DADOS BRUTOS'!DG$3:DG$500)+IF($C12="",0,SUMIF('DADOS BRUTOS'!$A$3:$A$500,$C12,'DADOS BRUTOS'!DG$3:DG$500)))</f>
        <v>0</v>
      </c>
      <c r="GH12" s="134" t="n">
        <f aca="false">IF(OR(GH$4="",$B12=""),0,SUMIF('DADOS BRUTOS'!$A$3:$A$500,$B12,'DADOS BRUTOS'!DH$3:DH$500)+IF($C12="",0,SUMIF('DADOS BRUTOS'!$A$3:$A$500,$C12,'DADOS BRUTOS'!DH$3:DH$500)))</f>
        <v>0</v>
      </c>
      <c r="GI12" s="134" t="n">
        <f aca="false">IF(OR(GI$4="",$B12=""),0,SUMIF('DADOS BRUTOS'!$A$3:$A$500,$B12,'DADOS BRUTOS'!DI$3:DI$500)+IF($C12="",0,SUMIF('DADOS BRUTOS'!$A$3:$A$500,$C12,'DADOS BRUTOS'!DI$3:DI$500)))</f>
        <v>0</v>
      </c>
      <c r="GJ12" s="134" t="n">
        <f aca="false">IF(OR(GJ$4="",$B12=""),0,SUMIF('DADOS BRUTOS'!$A$3:$A$500,$B12,'DADOS BRUTOS'!DJ$3:DJ$500)+IF($C12="",0,SUMIF('DADOS BRUTOS'!$A$3:$A$500,$C12,'DADOS BRUTOS'!DJ$3:DJ$500)))</f>
        <v>0</v>
      </c>
      <c r="GK12" s="134" t="n">
        <f aca="false">IF(OR(GK$4="",$B12=""),0,SUMIF('DADOS BRUTOS'!$A$3:$A$500,$B12,'DADOS BRUTOS'!DK$3:DK$500)+IF($C12="",0,SUMIF('DADOS BRUTOS'!$A$3:$A$500,$C12,'DADOS BRUTOS'!DK$3:DK$500)))</f>
        <v>0</v>
      </c>
      <c r="GL12" s="134" t="n">
        <f aca="false">IF(OR(GL$4="",$B12=""),0,SUMIF('DADOS BRUTOS'!$A$3:$A$500,$B12,'DADOS BRUTOS'!DL$3:DL$500)+IF($C12="",0,SUMIF('DADOS BRUTOS'!$A$3:$A$500,$C12,'DADOS BRUTOS'!DL$3:DL$500)))</f>
        <v>0</v>
      </c>
      <c r="GM12" s="134" t="n">
        <f aca="false">IF(OR(GM$4="",$B12=""),0,SUMIF('DADOS BRUTOS'!$A$3:$A$500,$B12,'DADOS BRUTOS'!DM$3:DM$500)+IF($C12="",0,SUMIF('DADOS BRUTOS'!$A$3:$A$500,$C12,'DADOS BRUTOS'!DM$3:DM$500)))</f>
        <v>0</v>
      </c>
      <c r="GN12" s="134" t="n">
        <f aca="false">IF(OR(GN$4="",$B12=""),0,SUMIF('DADOS BRUTOS'!$A$3:$A$500,$B12,'DADOS BRUTOS'!DN$3:DN$500)+IF($C12="",0,SUMIF('DADOS BRUTOS'!$A$3:$A$500,$C12,'DADOS BRUTOS'!DN$3:DN$500)))</f>
        <v>0</v>
      </c>
      <c r="GO12" s="134" t="n">
        <f aca="false">IF(OR(GO$4="",$B12=""),0,SUMIF('DADOS BRUTOS'!$A$3:$A$500,$B12,'DADOS BRUTOS'!DO$3:DO$500)+IF($C12="",0,SUMIF('DADOS BRUTOS'!$A$3:$A$500,$C12,'DADOS BRUTOS'!DO$3:DO$500)))</f>
        <v>0</v>
      </c>
      <c r="GP12" s="134" t="n">
        <f aca="false">IF(OR(GP$4="",$B12=""),0,SUMIF('DADOS BRUTOS'!$A$3:$A$500,$B12,'DADOS BRUTOS'!DP$3:DP$500)+IF($C12="",0,SUMIF('DADOS BRUTOS'!$A$3:$A$500,$C12,'DADOS BRUTOS'!DP$3:DP$500)))</f>
        <v>0</v>
      </c>
      <c r="GQ12" s="134" t="n">
        <f aca="false">IF(OR(GQ$4="",$B12=""),0,SUMIF('DADOS BRUTOS'!$A$3:$A$500,$B12,'DADOS BRUTOS'!DQ$3:DQ$500)+IF($C12="",0,SUMIF('DADOS BRUTOS'!$A$3:$A$500,$C12,'DADOS BRUTOS'!DQ$3:DQ$500)))</f>
        <v>0</v>
      </c>
      <c r="GR12" s="134" t="n">
        <f aca="false">IF(OR(GR$4="",$B12=""),0,SUMIF('DADOS BRUTOS'!$A$3:$A$500,$B12,'DADOS BRUTOS'!DR$3:DR$500)+IF($C12="",0,SUMIF('DADOS BRUTOS'!$A$3:$A$500,$C12,'DADOS BRUTOS'!DR$3:DR$500)))</f>
        <v>0</v>
      </c>
      <c r="GS12" s="134" t="n">
        <f aca="false">IF(OR(GS$4="",$B12=""),0,SUMIF('DADOS BRUTOS'!$A$3:$A$500,$B12,'DADOS BRUTOS'!DS$3:DS$500)+IF($C12="",0,SUMIF('DADOS BRUTOS'!$A$3:$A$500,$C12,'DADOS BRUTOS'!DS$3:DS$500)))</f>
        <v>0</v>
      </c>
      <c r="GT12" s="134" t="n">
        <f aca="false">IF(OR(GT$4="",$B12=""),0,SUMIF('DADOS BRUTOS'!$A$3:$A$500,$B12,'DADOS BRUTOS'!DT$3:DT$500)+IF($C12="",0,SUMIF('DADOS BRUTOS'!$A$3:$A$500,$C12,'DADOS BRUTOS'!DT$3:DT$500)))</f>
        <v>0</v>
      </c>
      <c r="GU12" s="134" t="n">
        <f aca="false">IF(OR(GU$4="",$B12=""),0,SUMIF('DADOS BRUTOS'!$A$3:$A$500,$B12,'DADOS BRUTOS'!DU$3:DU$500)+IF($C12="",0,SUMIF('DADOS BRUTOS'!$A$3:$A$500,$C12,'DADOS BRUTOS'!DU$3:DU$500)))</f>
        <v>0</v>
      </c>
      <c r="GV12" s="134" t="n">
        <f aca="false">IF(OR(GV$4="",$B12=""),0,SUMIF('DADOS BRUTOS'!$A$3:$A$500,$B12,'DADOS BRUTOS'!DV$3:DV$500)+IF($C12="",0,SUMIF('DADOS BRUTOS'!$A$3:$A$500,$C12,'DADOS BRUTOS'!DV$3:DV$500)))</f>
        <v>0</v>
      </c>
      <c r="GW12" s="134" t="n">
        <f aca="false">IF(OR(GW$4="",$B12=""),0,SUMIF('DADOS BRUTOS'!$A$3:$A$500,$B12,'DADOS BRUTOS'!DW$3:DW$500)+IF($C12="",0,SUMIF('DADOS BRUTOS'!$A$3:$A$500,$C12,'DADOS BRUTOS'!DW$3:DW$500)))</f>
        <v>0</v>
      </c>
      <c r="GX12" s="134" t="n">
        <f aca="false">IF(OR(GX$4="",$B12=""),0,SUMIF('DADOS BRUTOS'!$A$3:$A$500,$B12,'DADOS BRUTOS'!DX$3:DX$500)+IF($C12="",0,SUMIF('DADOS BRUTOS'!$A$3:$A$500,$C12,'DADOS BRUTOS'!DX$3:DX$500)))</f>
        <v>0</v>
      </c>
      <c r="GY12" s="134" t="n">
        <f aca="false">IF(OR(GY$4="",$B12=""),0,SUMIF('DADOS BRUTOS'!$A$3:$A$500,$B12,'DADOS BRUTOS'!DY$3:DY$500)+IF($C12="",0,SUMIF('DADOS BRUTOS'!$A$3:$A$500,$C12,'DADOS BRUTOS'!DY$3:DY$500)))</f>
        <v>0</v>
      </c>
      <c r="GZ12" s="134" t="n">
        <f aca="false">IF(OR(GZ$4="",$B12=""),0,SUMIF('DADOS BRUTOS'!$A$3:$A$500,$B12,'DADOS BRUTOS'!DZ$3:DZ$500)+IF($C12="",0,SUMIF('DADOS BRUTOS'!$A$3:$A$500,$C12,'DADOS BRUTOS'!DZ$3:DZ$500)))</f>
        <v>0</v>
      </c>
      <c r="HA12" s="134" t="n">
        <f aca="false">IF(OR(HA$4="",$B12=""),0,SUMIF('DADOS BRUTOS'!$A$3:$A$500,$B12,'DADOS BRUTOS'!EA$3:EA$500)+IF($C12="",0,SUMIF('DADOS BRUTOS'!$A$3:$A$500,$C12,'DADOS BRUTOS'!EA$3:EA$500)))</f>
        <v>0</v>
      </c>
      <c r="HB12" s="134" t="n">
        <f aca="false">IF(OR(HB$4="",$B12=""),0,SUMIF('DADOS BRUTOS'!$A$3:$A$500,$B12,'DADOS BRUTOS'!EB$3:EB$500)+IF($C12="",0,SUMIF('DADOS BRUTOS'!$A$3:$A$500,$C12,'DADOS BRUTOS'!EB$3:EB$500)))</f>
        <v>0</v>
      </c>
      <c r="HC12" s="134" t="n">
        <f aca="false">IF(OR(HC$4="",$B12=""),0,SUMIF('DADOS BRUTOS'!$A$3:$A$500,$B12,'DADOS BRUTOS'!EC$3:EC$500)+IF($C12="",0,SUMIF('DADOS BRUTOS'!$A$3:$A$500,$C12,'DADOS BRUTOS'!EC$3:EC$500)))</f>
        <v>0</v>
      </c>
      <c r="HD12" s="134" t="n">
        <f aca="false">IF(OR(HD$4="",$B12=""),0,SUMIF('DADOS BRUTOS'!$A$3:$A$500,$B12,'DADOS BRUTOS'!ED$3:ED$500)+IF($C12="",0,SUMIF('DADOS BRUTOS'!$A$3:$A$500,$C12,'DADOS BRUTOS'!ED$3:ED$500)))</f>
        <v>0</v>
      </c>
      <c r="HE12" s="134" t="n">
        <f aca="false">IF(OR(HE$4="",$B12=""),0,SUMIF('DADOS BRUTOS'!$A$3:$A$500,$B12,'DADOS BRUTOS'!EE$3:EE$500)+IF($C12="",0,SUMIF('DADOS BRUTOS'!$A$3:$A$500,$C12,'DADOS BRUTOS'!EE$3:EE$500)))</f>
        <v>0</v>
      </c>
      <c r="HF12" s="134" t="n">
        <f aca="false">IF(OR(HF$4="",$B12=""),0,SUMIF('DADOS BRUTOS'!$A$3:$A$500,$B12,'DADOS BRUTOS'!EF$3:EF$500)+IF($C12="",0,SUMIF('DADOS BRUTOS'!$A$3:$A$500,$C12,'DADOS BRUTOS'!EF$3:EF$500)))</f>
        <v>0</v>
      </c>
      <c r="HG12" s="134" t="n">
        <f aca="false">IF(OR(HG$4="",$B12=""),0,SUMIF('DADOS BRUTOS'!$A$3:$A$500,$B12,'DADOS BRUTOS'!EG$3:EG$500)+IF($C12="",0,SUMIF('DADOS BRUTOS'!$A$3:$A$500,$C12,'DADOS BRUTOS'!EG$3:EG$500)))</f>
        <v>0</v>
      </c>
      <c r="HH12" s="134" t="n">
        <f aca="false">IF(OR(HH$4="",$B12=""),0,SUMIF('DADOS BRUTOS'!$A$3:$A$500,$B12,'DADOS BRUTOS'!EH$3:EH$500)+IF($C12="",0,SUMIF('DADOS BRUTOS'!$A$3:$A$500,$C12,'DADOS BRUTOS'!EH$3:EH$500)))</f>
        <v>0</v>
      </c>
      <c r="HI12" s="134" t="n">
        <f aca="false">IF(OR(HI$4="",$B12=""),0,SUMIF('DADOS BRUTOS'!$A$3:$A$500,$B12,'DADOS BRUTOS'!EI$3:EI$500)+IF($C12="",0,SUMIF('DADOS BRUTOS'!$A$3:$A$500,$C12,'DADOS BRUTOS'!EI$3:EI$500)))</f>
        <v>0</v>
      </c>
      <c r="HJ12" s="134" t="n">
        <f aca="false">IF(OR(HJ$4="",$B12=""),0,SUMIF('DADOS BRUTOS'!$A$3:$A$500,$B12,'DADOS BRUTOS'!EJ$3:EJ$500)+IF($C12="",0,SUMIF('DADOS BRUTOS'!$A$3:$A$500,$C12,'DADOS BRUTOS'!EJ$3:EJ$500)))</f>
        <v>0</v>
      </c>
      <c r="HK12" s="134" t="n">
        <f aca="false">IF(OR(HK$4="",$B12=""),0,SUMIF('DADOS BRUTOS'!$A$3:$A$500,$B12,'DADOS BRUTOS'!EK$3:EK$500)+IF($C12="",0,SUMIF('DADOS BRUTOS'!$A$3:$A$500,$C12,'DADOS BRUTOS'!EK$3:EK$500)))</f>
        <v>0</v>
      </c>
      <c r="HL12" s="134" t="n">
        <f aca="false">IF(OR(HL$4="",$B12=""),0,SUMIF('DADOS BRUTOS'!$A$3:$A$500,$B12,'DADOS BRUTOS'!EL$3:EL$500)+IF($C12="",0,SUMIF('DADOS BRUTOS'!$A$3:$A$500,$C12,'DADOS BRUTOS'!EL$3:EL$500)))</f>
        <v>0</v>
      </c>
      <c r="HM12" s="134" t="n">
        <f aca="false">IF(OR(HM$4="",$B12=""),0,SUMIF('DADOS BRUTOS'!$A$3:$A$500,$B12,'DADOS BRUTOS'!EM$3:EM$500)+IF($C12="",0,SUMIF('DADOS BRUTOS'!$A$3:$A$500,$C12,'DADOS BRUTOS'!EM$3:EM$500)))</f>
        <v>0</v>
      </c>
      <c r="HN12" s="134" t="n">
        <f aca="false">IF(OR(HN$4="",$B12=""),0,SUMIF('DADOS BRUTOS'!$A$3:$A$500,$B12,'DADOS BRUTOS'!EN$3:EN$500)+IF($C12="",0,SUMIF('DADOS BRUTOS'!$A$3:$A$500,$C12,'DADOS BRUTOS'!EN$3:EN$500)))</f>
        <v>0</v>
      </c>
      <c r="HO12" s="134" t="n">
        <f aca="false">IF(OR(HO$4="",$B12=""),0,SUMIF('DADOS BRUTOS'!$A$3:$A$500,$B12,'DADOS BRUTOS'!EO$3:EO$500)+IF($C12="",0,SUMIF('DADOS BRUTOS'!$A$3:$A$500,$C12,'DADOS BRUTOS'!EO$3:EO$500)))</f>
        <v>0</v>
      </c>
      <c r="HP12" s="134" t="n">
        <f aca="false">IF(OR(HP$4="",$B12=""),0,SUMIF('DADOS BRUTOS'!$A$3:$A$500,$B12,'DADOS BRUTOS'!EP$3:EP$500)+IF($C12="",0,SUMIF('DADOS BRUTOS'!$A$3:$A$500,$C12,'DADOS BRUTOS'!EP$3:EP$500)))</f>
        <v>0</v>
      </c>
      <c r="HQ12" s="134" t="n">
        <f aca="false">IF(OR(HQ$4="",$B12=""),0,SUMIF('DADOS BRUTOS'!$A$3:$A$500,$B12,'DADOS BRUTOS'!EQ$3:EQ$500)+IF($C12="",0,SUMIF('DADOS BRUTOS'!$A$3:$A$500,$C12,'DADOS BRUTOS'!EQ$3:EQ$500)))</f>
        <v>0</v>
      </c>
      <c r="HR12" s="134" t="n">
        <f aca="false">IF(OR(HR$4="",$B12=""),0,SUMIF('DADOS BRUTOS'!$A$3:$A$500,$B12,'DADOS BRUTOS'!ER$3:ER$500)+IF($C12="",0,SUMIF('DADOS BRUTOS'!$A$3:$A$500,$C12,'DADOS BRUTOS'!ER$3:ER$500)))</f>
        <v>0</v>
      </c>
      <c r="HS12" s="134" t="n">
        <f aca="false">IF(OR(HS$4="",$B12=""),0,SUMIF('DADOS BRUTOS'!$A$3:$A$500,$B12,'DADOS BRUTOS'!ES$3:ES$500)+IF($C12="",0,SUMIF('DADOS BRUTOS'!$A$3:$A$500,$C12,'DADOS BRUTOS'!ES$3:ES$500)))</f>
        <v>0</v>
      </c>
      <c r="HT12" s="134" t="n">
        <f aca="false">IF(OR(HT$4="",$B12=""),0,SUMIF('DADOS BRUTOS'!$A$3:$A$500,$B12,'DADOS BRUTOS'!ET$3:ET$500)+IF($C12="",0,SUMIF('DADOS BRUTOS'!$A$3:$A$500,$C12,'DADOS BRUTOS'!ET$3:ET$500)))</f>
        <v>0</v>
      </c>
      <c r="HU12" s="134" t="n">
        <f aca="false">IF(OR(HU$4="",$B12=""),0,SUMIF('DADOS BRUTOS'!$A$3:$A$500,$B12,'DADOS BRUTOS'!EU$3:EU$500)+IF($C12="",0,SUMIF('DADOS BRUTOS'!$A$3:$A$500,$C12,'DADOS BRUTOS'!EU$3:EU$500)))</f>
        <v>0</v>
      </c>
      <c r="HV12" s="134" t="n">
        <f aca="false">IF(OR(HV$4="",$B12=""),0,SUMIF('DADOS BRUTOS'!$A$3:$A$500,$B12,'DADOS BRUTOS'!EV$3:EV$500)+IF($C12="",0,SUMIF('DADOS BRUTOS'!$A$3:$A$500,$C12,'DADOS BRUTOS'!EV$3:EV$500)))</f>
        <v>0</v>
      </c>
      <c r="HW12" s="134" t="n">
        <f aca="false">IF(OR(HW$4="",$B12=""),0,SUMIF('DADOS BRUTOS'!$A$3:$A$500,$B12,'DADOS BRUTOS'!EW$3:EW$500)+IF($C12="",0,SUMIF('DADOS BRUTOS'!$A$3:$A$500,$C12,'DADOS BRUTOS'!EW$3:EW$500)))</f>
        <v>0</v>
      </c>
      <c r="HX12" s="134" t="n">
        <f aca="false">IF(OR(HX$4="",$B12=""),0,SUMIF('DADOS BRUTOS'!$A$3:$A$500,$B12,'DADOS BRUTOS'!EX$3:EX$500)+IF($C12="",0,SUMIF('DADOS BRUTOS'!$A$3:$A$500,$C12,'DADOS BRUTOS'!EX$3:EX$500)))</f>
        <v>0</v>
      </c>
      <c r="HY12" s="134" t="n">
        <f aca="false">IF(OR(HY$4="",$B12=""),0,SUMIF('DADOS BRUTOS'!$A$3:$A$500,$B12,'DADOS BRUTOS'!EY$3:EY$500)+IF($C12="",0,SUMIF('DADOS BRUTOS'!$A$3:$A$500,$C12,'DADOS BRUTOS'!EY$3:EY$500)))</f>
        <v>0</v>
      </c>
      <c r="HZ12" s="134" t="n">
        <f aca="false">IF(OR(HZ$4="",$B12=""),0,SUMIF('DADOS BRUTOS'!$A$3:$A$500,$B12,'DADOS BRUTOS'!EZ$3:EZ$500)+IF($C12="",0,SUMIF('DADOS BRUTOS'!$A$3:$A$500,$C12,'DADOS BRUTOS'!EZ$3:EZ$500)))</f>
        <v>0</v>
      </c>
      <c r="IA12" s="134" t="n">
        <f aca="false">IF(OR(IA$4="",$B12=""),0,SUMIF('DADOS BRUTOS'!$A$3:$A$500,$B12,'DADOS BRUTOS'!FA$3:FA$500)+IF($C12="",0,SUMIF('DADOS BRUTOS'!$A$3:$A$500,$C12,'DADOS BRUTOS'!FA$3:FA$500)))</f>
        <v>0</v>
      </c>
      <c r="IB12" s="134" t="n">
        <f aca="false">IF(OR(IB$4="",$B12=""),0,SUMIF('DADOS BRUTOS'!$A$3:$A$500,$B12,'DADOS BRUTOS'!FB$3:FB$500)+IF($C12="",0,SUMIF('DADOS BRUTOS'!$A$3:$A$500,$C12,'DADOS BRUTOS'!FB$3:FB$500)))</f>
        <v>0</v>
      </c>
      <c r="IC12" s="134" t="n">
        <f aca="false">IF(OR(IC$4="",$B12=""),0,SUMIF('DADOS BRUTOS'!$A$3:$A$500,$B12,'DADOS BRUTOS'!FC$3:FC$500)+IF($C12="",0,SUMIF('DADOS BRUTOS'!$A$3:$A$500,$C12,'DADOS BRUTOS'!FC$3:FC$500)))</f>
        <v>0</v>
      </c>
      <c r="ID12" s="134" t="n">
        <f aca="false">IF(OR(ID$4="",$B12=""),0,SUMIF('DADOS BRUTOS'!$A$3:$A$500,$B12,'DADOS BRUTOS'!FD$3:FD$500)+IF($C12="",0,SUMIF('DADOS BRUTOS'!$A$3:$A$500,$C12,'DADOS BRUTOS'!FD$3:FD$500)))</f>
        <v>0</v>
      </c>
      <c r="IE12" s="134" t="n">
        <f aca="false">IF(OR(IE$4="",$B12=""),0,SUMIF('DADOS BRUTOS'!$A$3:$A$500,$B12,'DADOS BRUTOS'!FE$3:FE$500)+IF($C12="",0,SUMIF('DADOS BRUTOS'!$A$3:$A$500,$C12,'DADOS BRUTOS'!FE$3:FE$500)))</f>
        <v>0</v>
      </c>
      <c r="IF12" s="134" t="n">
        <f aca="false">IF(OR(IF$4="",$B12=""),0,SUMIF('DADOS BRUTOS'!$A$3:$A$500,$B12,'DADOS BRUTOS'!FF$3:FF$500)+IF($C12="",0,SUMIF('DADOS BRUTOS'!$A$3:$A$500,$C12,'DADOS BRUTOS'!FF$3:FF$500)))</f>
        <v>0</v>
      </c>
      <c r="IG12" s="134" t="n">
        <f aca="false">IF(OR(IG$4="",$B12=""),0,SUMIF('DADOS BRUTOS'!$A$3:$A$500,$B12,'DADOS BRUTOS'!FG$3:FG$500)+IF($C12="",0,SUMIF('DADOS BRUTOS'!$A$3:$A$500,$C12,'DADOS BRUTOS'!FG$3:FG$500)))</f>
        <v>0</v>
      </c>
      <c r="IH12" s="134" t="n">
        <f aca="false">IF(OR(IH$4="",$B12=""),0,SUMIF('DADOS BRUTOS'!$A$3:$A$500,$B12,'DADOS BRUTOS'!FH$3:FH$500)+IF($C12="",0,SUMIF('DADOS BRUTOS'!$A$3:$A$500,$C12,'DADOS BRUTOS'!FH$3:FH$500)))</f>
        <v>0</v>
      </c>
      <c r="II12" s="134" t="n">
        <f aca="false">IF(OR(II$4="",$B12=""),0,SUMIF('DADOS BRUTOS'!$A$3:$A$500,$B12,'DADOS BRUTOS'!FI$3:FI$500)+IF($C12="",0,SUMIF('DADOS BRUTOS'!$A$3:$A$500,$C12,'DADOS BRUTOS'!FI$3:FI$500)))</f>
        <v>0</v>
      </c>
      <c r="IJ12" s="134" t="n">
        <f aca="false">IF(OR(IJ$4="",$B12=""),0,SUMIF('DADOS BRUTOS'!$A$3:$A$500,$B12,'DADOS BRUTOS'!FJ$3:FJ$500)+IF($C12="",0,SUMIF('DADOS BRUTOS'!$A$3:$A$500,$C12,'DADOS BRUTOS'!FJ$3:FJ$500)))</f>
        <v>0</v>
      </c>
      <c r="IK12" s="134" t="n">
        <f aca="false">IF(OR(IK$4="",$B12=""),0,SUMIF('DADOS BRUTOS'!$A$3:$A$500,$B12,'DADOS BRUTOS'!FK$3:FK$500)+IF($C12="",0,SUMIF('DADOS BRUTOS'!$A$3:$A$500,$C12,'DADOS BRUTOS'!FK$3:FK$500)))</f>
        <v>0</v>
      </c>
      <c r="IL12" s="134" t="n">
        <f aca="false">IF(OR(IL$4="",$B12=""),0,SUMIF('DADOS BRUTOS'!$A$3:$A$500,$B12,'DADOS BRUTOS'!FL$3:FL$500)+IF($C12="",0,SUMIF('DADOS BRUTOS'!$A$3:$A$500,$C12,'DADOS BRUTOS'!FL$3:FL$500)))</f>
        <v>0</v>
      </c>
      <c r="IM12" s="134" t="n">
        <f aca="false">IF(OR(IM$4="",$B12=""),0,SUMIF('DADOS BRUTOS'!$A$3:$A$500,$B12,'DADOS BRUTOS'!FM$3:FM$500)+IF($C12="",0,SUMIF('DADOS BRUTOS'!$A$3:$A$500,$C12,'DADOS BRUTOS'!FM$3:FM$500)))</f>
        <v>0</v>
      </c>
      <c r="IN12" s="134" t="n">
        <f aca="false">IF(OR(IN$4="",$B12=""),0,SUMIF('DADOS BRUTOS'!$A$3:$A$500,$B12,'DADOS BRUTOS'!FN$3:FN$500)+IF($C12="",0,SUMIF('DADOS BRUTOS'!$A$3:$A$500,$C12,'DADOS BRUTOS'!FN$3:FN$500)))</f>
        <v>0</v>
      </c>
      <c r="IO12" s="134" t="n">
        <f aca="false">IF(OR(IO$4="",$B12=""),0,SUMIF('DADOS BRUTOS'!$A$3:$A$500,$B12,'DADOS BRUTOS'!FO$3:FO$500)+IF($C12="",0,SUMIF('DADOS BRUTOS'!$A$3:$A$500,$C12,'DADOS BRUTOS'!FO$3:FO$500)))</f>
        <v>0</v>
      </c>
      <c r="IP12" s="134" t="n">
        <f aca="false">IF(OR(IP$4="",$B12=""),0,SUMIF('DADOS BRUTOS'!$A$3:$A$500,$B12,'DADOS BRUTOS'!FP$3:FP$500)+IF($C12="",0,SUMIF('DADOS BRUTOS'!$A$3:$A$500,$C12,'DADOS BRUTOS'!FP$3:FP$500)))</f>
        <v>0</v>
      </c>
      <c r="IQ12" s="134" t="n">
        <f aca="false">IF(OR(IQ$4="",$B12=""),0,SUMIF('DADOS BRUTOS'!$A$3:$A$500,$B12,'DADOS BRUTOS'!FQ$3:FQ$500)+IF($C12="",0,SUMIF('DADOS BRUTOS'!$A$3:$A$500,$C12,'DADOS BRUTOS'!FQ$3:FQ$500)))</f>
        <v>0</v>
      </c>
      <c r="IR12" s="134" t="n">
        <f aca="false">IF(OR(IR$4="",$B12=""),0,SUMIF('DADOS BRUTOS'!$A$3:$A$500,$B12,'DADOS BRUTOS'!FR$3:FR$500)+IF($C12="",0,SUMIF('DADOS BRUTOS'!$A$3:$A$500,$C12,'DADOS BRUTOS'!FR$3:FR$500)))</f>
        <v>0</v>
      </c>
      <c r="IS12" s="134" t="n">
        <f aca="false">IF(OR(IS$4="",$B12=""),0,SUMIF('DADOS BRUTOS'!$A$3:$A$500,$B12,'DADOS BRUTOS'!FS$3:FS$500)+IF($C12="",0,SUMIF('DADOS BRUTOS'!$A$3:$A$500,$C12,'DADOS BRUTOS'!FS$3:FS$500)))</f>
        <v>0</v>
      </c>
      <c r="IT12" s="134" t="n">
        <f aca="false">IF(OR(IT$4="",$B12=""),0,SUMIF('DADOS BRUTOS'!$A$3:$A$500,$B12,'DADOS BRUTOS'!FT$3:FT$500)+IF($C12="",0,SUMIF('DADOS BRUTOS'!$A$3:$A$500,$C12,'DADOS BRUTOS'!FT$3:FT$500)))</f>
        <v>0</v>
      </c>
      <c r="IU12" s="134" t="n">
        <f aca="false">IF(OR(IU$4="",$B12=""),0,SUMIF('DADOS BRUTOS'!$A$3:$A$500,$B12,'DADOS BRUTOS'!FU$3:FU$500)+IF($C12="",0,SUMIF('DADOS BRUTOS'!$A$3:$A$500,$C12,'DADOS BRUTOS'!FU$3:FU$500)))</f>
        <v>0</v>
      </c>
      <c r="IV12" s="134" t="n">
        <f aca="false">IF(OR(IV$4="",$B12=""),0,SUMIF('DADOS BRUTOS'!$A$3:$A$500,$B12,'DADOS BRUTOS'!FV$3:FV$500)+IF($C12="",0,SUMIF('DADOS BRUTOS'!$A$3:$A$500,$C12,'DADOS BRUTOS'!FV$3:FV$500)))</f>
        <v>0</v>
      </c>
      <c r="IW12" s="134" t="n">
        <f aca="false">IF(OR(IW$4="",$B12=""),0,SUMIF('DADOS BRUTOS'!$A$3:$A$500,$B12,'DADOS BRUTOS'!FW$3:FW$500)+IF($C12="",0,SUMIF('DADOS BRUTOS'!$A$3:$A$500,$C12,'DADOS BRUTOS'!FW$3:FW$500)))</f>
        <v>0</v>
      </c>
      <c r="IX12" s="134" t="n">
        <f aca="false">IF(OR(IX$4="",$B12=""),0,SUMIF('DADOS BRUTOS'!$A$3:$A$500,$B12,'DADOS BRUTOS'!FX$3:FX$500)+IF($C12="",0,SUMIF('DADOS BRUTOS'!$A$3:$A$500,$C12,'DADOS BRUTOS'!FX$3:FX$500)))</f>
        <v>0</v>
      </c>
      <c r="IY12" s="134" t="n">
        <f aca="false">IF(OR(IY$4="",$B12=""),0,SUMIF('DADOS BRUTOS'!$A$3:$A$500,$B12,'DADOS BRUTOS'!FY$3:FY$500)+IF($C12="",0,SUMIF('DADOS BRUTOS'!$A$3:$A$500,$C12,'DADOS BRUTOS'!FY$3:FY$500)))</f>
        <v>0</v>
      </c>
      <c r="IZ12" s="134" t="n">
        <f aca="false">IF(OR(IZ$4="",$B12=""),0,SUMIF('DADOS BRUTOS'!$A$3:$A$500,$B12,'DADOS BRUTOS'!FZ$3:FZ$500)+IF($C12="",0,SUMIF('DADOS BRUTOS'!$A$3:$A$500,$C12,'DADOS BRUTOS'!FZ$3:FZ$500)))</f>
        <v>0</v>
      </c>
      <c r="JA12" s="134" t="n">
        <f aca="false">IF(OR(JA$4="",$B12=""),0,SUMIF('DADOS BRUTOS'!$A$3:$A$500,$B12,'DADOS BRUTOS'!GA$3:GA$500)+IF($C12="",0,SUMIF('DADOS BRUTOS'!$A$3:$A$500,$C12,'DADOS BRUTOS'!GA$3:GA$500)))</f>
        <v>0</v>
      </c>
      <c r="JB12" s="134" t="n">
        <f aca="false">IF(OR(JB$4="",$B12=""),0,SUMIF('DADOS BRUTOS'!$A$3:$A$500,$B12,'DADOS BRUTOS'!GB$3:GB$500)+IF($C12="",0,SUMIF('DADOS BRUTOS'!$A$3:$A$500,$C12,'DADOS BRUTOS'!GB$3:GB$500)))</f>
        <v>0</v>
      </c>
      <c r="JC12" s="134" t="n">
        <f aca="false">IF(OR(JC$4="",$B12=""),0,SUMIF('DADOS BRUTOS'!$A$3:$A$500,$B12,'DADOS BRUTOS'!GC$3:GC$500)+IF($C12="",0,SUMIF('DADOS BRUTOS'!$A$3:$A$500,$C12,'DADOS BRUTOS'!GC$3:GC$500)))</f>
        <v>0</v>
      </c>
      <c r="JD12" s="134" t="n">
        <f aca="false">IF(OR(JD$4="",$B12=""),0,SUMIF('DADOS BRUTOS'!$A$3:$A$500,$B12,'DADOS BRUTOS'!GD$3:GD$500)+IF($C12="",0,SUMIF('DADOS BRUTOS'!$A$3:$A$500,$C12,'DADOS BRUTOS'!GD$3:GD$500)))</f>
        <v>0</v>
      </c>
      <c r="JE12" s="134" t="n">
        <f aca="false">IF(OR(JE$4="",$B12=""),0,SUMIF('DADOS BRUTOS'!$A$3:$A$500,$B12,'DADOS BRUTOS'!GE$3:GE$500)+IF($C12="",0,SUMIF('DADOS BRUTOS'!$A$3:$A$500,$C12,'DADOS BRUTOS'!GE$3:GE$500)))</f>
        <v>0</v>
      </c>
      <c r="JF12" s="134" t="n">
        <f aca="false">IF(OR(JF$4="",$B12=""),0,SUMIF('DADOS BRUTOS'!$A$3:$A$500,$B12,'DADOS BRUTOS'!GF$3:GF$500)+IF($C12="",0,SUMIF('DADOS BRUTOS'!$A$3:$A$500,$C12,'DADOS BRUTOS'!GF$3:GF$500)))</f>
        <v>0</v>
      </c>
      <c r="JG12" s="134" t="n">
        <f aca="false">IF(OR(JG$4="",$B12=""),0,SUMIF('DADOS BRUTOS'!$A$3:$A$500,$B12,'DADOS BRUTOS'!GG$3:GG$500)+IF($C12="",0,SUMIF('DADOS BRUTOS'!$A$3:$A$500,$C12,'DADOS BRUTOS'!GG$3:GG$500)))</f>
        <v>0</v>
      </c>
      <c r="JH12" s="134" t="n">
        <f aca="false">IF(OR(JH$4="",$B12=""),0,SUMIF('DADOS BRUTOS'!$A$3:$A$500,$B12,'DADOS BRUTOS'!GH$3:GH$500)+IF($C12="",0,SUMIF('DADOS BRUTOS'!$A$3:$A$500,$C12,'DADOS BRUTOS'!GH$3:GH$500)))</f>
        <v>0</v>
      </c>
      <c r="JI12" s="134" t="n">
        <f aca="false">IF(OR(JI$4="",$B12=""),0,SUMIF('DADOS BRUTOS'!$A$3:$A$500,$B12,'DADOS BRUTOS'!GI$3:GI$500)+IF($C12="",0,SUMIF('DADOS BRUTOS'!$A$3:$A$500,$C12,'DADOS BRUTOS'!GI$3:GI$500)))</f>
        <v>0</v>
      </c>
      <c r="JJ12" s="134" t="n">
        <f aca="false">IF(OR(JJ$4="",$B12=""),0,SUMIF('DADOS BRUTOS'!$A$3:$A$500,$B12,'DADOS BRUTOS'!GJ$3:GJ$500)+IF($C12="",0,SUMIF('DADOS BRUTOS'!$A$3:$A$500,$C12,'DADOS BRUTOS'!GJ$3:GJ$500)))</f>
        <v>0</v>
      </c>
      <c r="JK12" s="134" t="n">
        <f aca="false">IF(OR(JK$4="",$B12=""),0,SUMIF('DADOS BRUTOS'!$A$3:$A$500,$B12,'DADOS BRUTOS'!GK$3:GK$500)+IF($C12="",0,SUMIF('DADOS BRUTOS'!$A$3:$A$500,$C12,'DADOS BRUTOS'!GK$3:GK$500)))</f>
        <v>0</v>
      </c>
      <c r="JL12" s="134" t="n">
        <f aca="false">IF(OR(JL$4="",$B12=""),0,SUMIF('DADOS BRUTOS'!$A$3:$A$500,$B12,'DADOS BRUTOS'!GL$3:GL$500)+IF($C12="",0,SUMIF('DADOS BRUTOS'!$A$3:$A$500,$C12,'DADOS BRUTOS'!GL$3:GL$500)))</f>
        <v>0</v>
      </c>
      <c r="JM12" s="134" t="n">
        <f aca="false">IF(OR(JM$4="",$B12=""),0,SUMIF('DADOS BRUTOS'!$A$3:$A$500,$B12,'DADOS BRUTOS'!GM$3:GM$500)+IF($C12="",0,SUMIF('DADOS BRUTOS'!$A$3:$A$500,$C12,'DADOS BRUTOS'!GM$3:GM$500)))</f>
        <v>0</v>
      </c>
      <c r="JN12" s="134" t="n">
        <f aca="false">IF(OR(JN$4="",$B12=""),0,SUMIF('DADOS BRUTOS'!$A$3:$A$500,$B12,'DADOS BRUTOS'!GN$3:GN$500)+IF($C12="",0,SUMIF('DADOS BRUTOS'!$A$3:$A$500,$C12,'DADOS BRUTOS'!GN$3:GN$500)))</f>
        <v>0</v>
      </c>
      <c r="JO12" s="134" t="n">
        <f aca="false">IF(OR(JO$4="",$B12=""),0,SUMIF('DADOS BRUTOS'!$A$3:$A$500,$B12,'DADOS BRUTOS'!GO$3:GO$500)+IF($C12="",0,SUMIF('DADOS BRUTOS'!$A$3:$A$500,$C12,'DADOS BRUTOS'!GO$3:GO$500)))</f>
        <v>0</v>
      </c>
      <c r="JP12" s="134" t="n">
        <f aca="false">IF(OR(JP$4="",$B12=""),0,SUMIF('DADOS BRUTOS'!$A$3:$A$500,$B12,'DADOS BRUTOS'!GP$3:GP$500)+IF($C12="",0,SUMIF('DADOS BRUTOS'!$A$3:$A$500,$C12,'DADOS BRUTOS'!GP$3:GP$500)))</f>
        <v>0</v>
      </c>
      <c r="JQ12" s="134" t="n">
        <f aca="false">IF(OR(JQ$4="",$B12=""),0,SUMIF('DADOS BRUTOS'!$A$3:$A$500,$B12,'DADOS BRUTOS'!GQ$3:GQ$500)+IF($C12="",0,SUMIF('DADOS BRUTOS'!$A$3:$A$500,$C12,'DADOS BRUTOS'!GQ$3:GQ$500)))</f>
        <v>0</v>
      </c>
      <c r="JR12" s="134" t="n">
        <f aca="false">IF(OR(JR$4="",$B12=""),0,SUMIF('DADOS BRUTOS'!$A$3:$A$500,$B12,'DADOS BRUTOS'!GR$3:GR$500)+IF($C12="",0,SUMIF('DADOS BRUTOS'!$A$3:$A$500,$C12,'DADOS BRUTOS'!GR$3:GR$500)))</f>
        <v>0</v>
      </c>
      <c r="JS12" s="134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16353.98</v>
      </c>
      <c r="E13" s="50" t="n">
        <f aca="false">SUMIF($CB$4:$JS$4,E$4,$CB13:$JS13)</f>
        <v>3693.91</v>
      </c>
      <c r="F13" s="50" t="n">
        <f aca="false">SUMIF($CB$4:$JS$4,F$4,$CB13:$JS13)</f>
        <v>35197.33</v>
      </c>
      <c r="G13" s="50" t="n">
        <f aca="false">SUMIF($CB$4:$JS$4,G$4,$CB13:$JS13)</f>
        <v>4911.58</v>
      </c>
      <c r="H13" s="50" t="n">
        <f aca="false">SUMIF($CB$4:$JS$4,H$4,$CB13:$JS13)</f>
        <v>121600.74</v>
      </c>
      <c r="I13" s="50" t="n">
        <f aca="false">SUMIF($CB$4:$JS$4,I$4,$CB13:$JS13)</f>
        <v>13690.21</v>
      </c>
      <c r="J13" s="50" t="n">
        <f aca="false">SUMIF($CB$4:$JS$4,J$4,$CB13:$JS13)</f>
        <v>22921.25</v>
      </c>
      <c r="K13" s="50" t="n">
        <f aca="false">SUMIF($CB$4:$JS$4,K$4,$CB13:$JS13)</f>
        <v>8845.26</v>
      </c>
      <c r="L13" s="50" t="n">
        <f aca="false">SUMIF($CB$4:$JS$4,L$4,$CB13:$JS13)</f>
        <v>18079.95</v>
      </c>
      <c r="M13" s="50" t="n">
        <f aca="false">SUMIF($CB$4:$JS$4,M$4,$CB13:$JS13)</f>
        <v>9692.77</v>
      </c>
      <c r="N13" s="50" t="n">
        <f aca="false">SUMIF($CB$4:$JS$4,N$4,$CB13:$JS13)</f>
        <v>7194.08</v>
      </c>
      <c r="O13" s="50" t="n">
        <f aca="false">SUMIF($CB$4:$JS$4,O$4,$CB13:$JS13)</f>
        <v>1210.51</v>
      </c>
      <c r="P13" s="50" t="n">
        <f aca="false">SUMIF($CB$4:$JS$4,P$4,$CB13:$JS13)</f>
        <v>11561.11</v>
      </c>
      <c r="Q13" s="50" t="n">
        <f aca="false">SUMIF($CB$4:$JS$4,Q$4,$CB13:$JS13)</f>
        <v>17716.58</v>
      </c>
      <c r="R13" s="50" t="n">
        <f aca="false">SUMIF($CB$4:$JS$4,R$4,$CB13:$JS13)</f>
        <v>7355.76</v>
      </c>
      <c r="S13" s="50" t="n">
        <f aca="false">SUMIF($CB$4:$JS$4,S$4,$CB13:$JS13)</f>
        <v>15350.39</v>
      </c>
      <c r="T13" s="50" t="n">
        <f aca="false">SUMIF($CB$4:$JS$4,T$4,$CB13:$JS13)</f>
        <v>5042.88</v>
      </c>
      <c r="U13" s="50" t="n">
        <f aca="false">SUMIF($CB$4:$JS$4,U$4,$CB13:$JS13)</f>
        <v>14373.26</v>
      </c>
      <c r="V13" s="50" t="n">
        <f aca="false">SUMIF($CB$4:$JS$4,V$4,$CB13:$JS13)</f>
        <v>15262.28</v>
      </c>
      <c r="W13" s="50" t="n">
        <f aca="false">SUMIF($CB$4:$JS$4,W$4,$CB13:$JS13)</f>
        <v>26975.46</v>
      </c>
      <c r="X13" s="50" t="n">
        <f aca="false">SUMIF($CB$4:$JS$4,X$4,$CB13:$JS13)</f>
        <v>24720.76</v>
      </c>
      <c r="Y13" s="50" t="n">
        <f aca="false">SUMIF($CB$4:$JS$4,Y$4,$CB13:$JS13)</f>
        <v>16726.24</v>
      </c>
      <c r="Z13" s="50" t="n">
        <f aca="false">SUMIF($CB$4:$JS$4,Z$4,$CB13:$JS13)</f>
        <v>1698.76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420175.05</v>
      </c>
      <c r="BZ13" s="45" t="n">
        <f aca="false">SUMPRODUCT(($CB$4:$JS$4&lt;&gt;"")*($CB$4:$JS$4&lt;=$D$4),$CB13:$JS13,$CB$1:$JS$1)</f>
        <v>14.2679770913446</v>
      </c>
      <c r="CB13" s="134" t="n">
        <f aca="false">IF(OR(CB$4="",$B13=""),0,SUMIF('DADOS BRUTOS'!$A$3:$A$500,$B13,'DADOS BRUTOS'!B$3:B$500)+IF($C13="",0,SUMIF('DADOS BRUTOS'!$A$3:$A$500,$C13,'DADOS BRUTOS'!B$3:B$500)))</f>
        <v>0</v>
      </c>
      <c r="CC13" s="134" t="n">
        <f aca="false">IF(OR(CC$4="",$B13=""),0,SUMIF('DADOS BRUTOS'!$A$3:$A$500,$B13,'DADOS BRUTOS'!C$3:C$500)+IF($C13="",0,SUMIF('DADOS BRUTOS'!$A$3:$A$500,$C13,'DADOS BRUTOS'!C$3:C$500)))</f>
        <v>0</v>
      </c>
      <c r="CD13" s="134" t="n">
        <f aca="false">IF(OR(CD$4="",$B13=""),0,SUMIF('DADOS BRUTOS'!$A$3:$A$500,$B13,'DADOS BRUTOS'!D$3:D$500)+IF($C13="",0,SUMIF('DADOS BRUTOS'!$A$3:$A$500,$C13,'DADOS BRUTOS'!D$3:D$500)))</f>
        <v>0</v>
      </c>
      <c r="CE13" s="134" t="n">
        <f aca="false">IF(OR(CE$4="",$B13=""),0,SUMIF('DADOS BRUTOS'!$A$3:$A$500,$B13,'DADOS BRUTOS'!E$3:E$500)+IF($C13="",0,SUMIF('DADOS BRUTOS'!$A$3:$A$500,$C13,'DADOS BRUTOS'!E$3:E$500)))</f>
        <v>0</v>
      </c>
      <c r="CF13" s="134" t="n">
        <f aca="false">IF(OR(CF$4="",$B13=""),0,SUMIF('DADOS BRUTOS'!$A$3:$A$500,$B13,'DADOS BRUTOS'!F$3:F$500)+IF($C13="",0,SUMIF('DADOS BRUTOS'!$A$3:$A$500,$C13,'DADOS BRUTOS'!F$3:F$500)))</f>
        <v>0</v>
      </c>
      <c r="CG13" s="134" t="n">
        <f aca="false">IF(OR(CG$4="",$B13=""),0,SUMIF('DADOS BRUTOS'!$A$3:$A$500,$B13,'DADOS BRUTOS'!G$3:G$500)+IF($C13="",0,SUMIF('DADOS BRUTOS'!$A$3:$A$500,$C13,'DADOS BRUTOS'!G$3:G$500)))</f>
        <v>0</v>
      </c>
      <c r="CH13" s="134" t="n">
        <f aca="false">IF(OR(CH$4="",$B13=""),0,SUMIF('DADOS BRUTOS'!$A$3:$A$500,$B13,'DADOS BRUTOS'!H$3:H$500)+IF($C13="",0,SUMIF('DADOS BRUTOS'!$A$3:$A$500,$C13,'DADOS BRUTOS'!H$3:H$500)))</f>
        <v>0</v>
      </c>
      <c r="CI13" s="134" t="n">
        <f aca="false">IF(OR(CI$4="",$B13=""),0,SUMIF('DADOS BRUTOS'!$A$3:$A$500,$B13,'DADOS BRUTOS'!I$3:I$500)+IF($C13="",0,SUMIF('DADOS BRUTOS'!$A$3:$A$500,$C13,'DADOS BRUTOS'!I$3:I$500)))</f>
        <v>0</v>
      </c>
      <c r="CJ13" s="134" t="n">
        <f aca="false">IF(OR(CJ$4="",$B13=""),0,SUMIF('DADOS BRUTOS'!$A$3:$A$500,$B13,'DADOS BRUTOS'!J$3:J$500)+IF($C13="",0,SUMIF('DADOS BRUTOS'!$A$3:$A$500,$C13,'DADOS BRUTOS'!J$3:J$500)))</f>
        <v>0</v>
      </c>
      <c r="CK13" s="134" t="n">
        <f aca="false">IF(OR(CK$4="",$B13=""),0,SUMIF('DADOS BRUTOS'!$A$3:$A$500,$B13,'DADOS BRUTOS'!K$3:K$500)+IF($C13="",0,SUMIF('DADOS BRUTOS'!$A$3:$A$500,$C13,'DADOS BRUTOS'!K$3:K$500)))</f>
        <v>0</v>
      </c>
      <c r="CL13" s="134" t="n">
        <f aca="false">IF(OR(CL$4="",$B13=""),0,SUMIF('DADOS BRUTOS'!$A$3:$A$500,$B13,'DADOS BRUTOS'!L$3:L$500)+IF($C13="",0,SUMIF('DADOS BRUTOS'!$A$3:$A$500,$C13,'DADOS BRUTOS'!L$3:L$500)))</f>
        <v>0</v>
      </c>
      <c r="CM13" s="134" t="n">
        <f aca="false">IF(OR(CM$4="",$B13=""),0,SUMIF('DADOS BRUTOS'!$A$3:$A$500,$B13,'DADOS BRUTOS'!M$3:M$500)+IF($C13="",0,SUMIF('DADOS BRUTOS'!$A$3:$A$500,$C13,'DADOS BRUTOS'!M$3:M$500)))</f>
        <v>0</v>
      </c>
      <c r="CN13" s="134" t="n">
        <f aca="false">IF(OR(CN$4="",$B13=""),0,SUMIF('DADOS BRUTOS'!$A$3:$A$500,$B13,'DADOS BRUTOS'!N$3:N$500)+IF($C13="",0,SUMIF('DADOS BRUTOS'!$A$3:$A$500,$C13,'DADOS BRUTOS'!N$3:N$500)))</f>
        <v>0</v>
      </c>
      <c r="CO13" s="134" t="n">
        <f aca="false">IF(OR(CO$4="",$B13=""),0,SUMIF('DADOS BRUTOS'!$A$3:$A$500,$B13,'DADOS BRUTOS'!O$3:O$500)+IF($C13="",0,SUMIF('DADOS BRUTOS'!$A$3:$A$500,$C13,'DADOS BRUTOS'!O$3:O$500)))</f>
        <v>0</v>
      </c>
      <c r="CP13" s="134" t="n">
        <f aca="false">IF(OR(CP$4="",$B13=""),0,SUMIF('DADOS BRUTOS'!$A$3:$A$500,$B13,'DADOS BRUTOS'!P$3:P$500)+IF($C13="",0,SUMIF('DADOS BRUTOS'!$A$3:$A$500,$C13,'DADOS BRUTOS'!P$3:P$500)))</f>
        <v>0</v>
      </c>
      <c r="CQ13" s="134" t="n">
        <f aca="false">IF(OR(CQ$4="",$B13=""),0,SUMIF('DADOS BRUTOS'!$A$3:$A$500,$B13,'DADOS BRUTOS'!Q$3:Q$500)+IF($C13="",0,SUMIF('DADOS BRUTOS'!$A$3:$A$500,$C13,'DADOS BRUTOS'!Q$3:Q$500)))</f>
        <v>0</v>
      </c>
      <c r="CR13" s="134" t="n">
        <f aca="false">IF(OR(CR$4="",$B13=""),0,SUMIF('DADOS BRUTOS'!$A$3:$A$500,$B13,'DADOS BRUTOS'!R$3:R$500)+IF($C13="",0,SUMIF('DADOS BRUTOS'!$A$3:$A$500,$C13,'DADOS BRUTOS'!R$3:R$500)))</f>
        <v>0</v>
      </c>
      <c r="CS13" s="134" t="n">
        <f aca="false">IF(OR(CS$4="",$B13=""),0,SUMIF('DADOS BRUTOS'!$A$3:$A$500,$B13,'DADOS BRUTOS'!S$3:S$500)+IF($C13="",0,SUMIF('DADOS BRUTOS'!$A$3:$A$500,$C13,'DADOS BRUTOS'!S$3:S$500)))</f>
        <v>0</v>
      </c>
      <c r="CT13" s="134" t="n">
        <f aca="false">IF(OR(CT$4="",$B13=""),0,SUMIF('DADOS BRUTOS'!$A$3:$A$500,$B13,'DADOS BRUTOS'!T$3:T$500)+IF($C13="",0,SUMIF('DADOS BRUTOS'!$A$3:$A$500,$C13,'DADOS BRUTOS'!T$3:T$500)))</f>
        <v>0</v>
      </c>
      <c r="CU13" s="134" t="n">
        <f aca="false">IF(OR(CU$4="",$B13=""),0,SUMIF('DADOS BRUTOS'!$A$3:$A$500,$B13,'DADOS BRUTOS'!U$3:U$500)+IF($C13="",0,SUMIF('DADOS BRUTOS'!$A$3:$A$500,$C13,'DADOS BRUTOS'!U$3:U$500)))</f>
        <v>0</v>
      </c>
      <c r="CV13" s="134" t="n">
        <f aca="false">IF(OR(CV$4="",$B13=""),0,SUMIF('DADOS BRUTOS'!$A$3:$A$500,$B13,'DADOS BRUTOS'!V$3:V$500)+IF($C13="",0,SUMIF('DADOS BRUTOS'!$A$3:$A$500,$C13,'DADOS BRUTOS'!V$3:V$500)))</f>
        <v>0</v>
      </c>
      <c r="CW13" s="134" t="n">
        <f aca="false">IF(OR(CW$4="",$B13=""),0,SUMIF('DADOS BRUTOS'!$A$3:$A$500,$B13,'DADOS BRUTOS'!W$3:W$500)+IF($C13="",0,SUMIF('DADOS BRUTOS'!$A$3:$A$500,$C13,'DADOS BRUTOS'!W$3:W$500)))</f>
        <v>5145.77</v>
      </c>
      <c r="CX13" s="134" t="n">
        <f aca="false">IF(OR(CX$4="",$B13=""),0,SUMIF('DADOS BRUTOS'!$A$3:$A$500,$B13,'DADOS BRUTOS'!X$3:X$500)+IF($C13="",0,SUMIF('DADOS BRUTOS'!$A$3:$A$500,$C13,'DADOS BRUTOS'!X$3:X$500)))</f>
        <v>0</v>
      </c>
      <c r="CY13" s="134" t="n">
        <f aca="false">IF(OR(CY$4="",$B13=""),0,SUMIF('DADOS BRUTOS'!$A$3:$A$500,$B13,'DADOS BRUTOS'!Y$3:Y$500)+IF($C13="",0,SUMIF('DADOS BRUTOS'!$A$3:$A$500,$C13,'DADOS BRUTOS'!Y$3:Y$500)))</f>
        <v>0</v>
      </c>
      <c r="CZ13" s="134" t="n">
        <f aca="false">IF(OR(CZ$4="",$B13=""),0,SUMIF('DADOS BRUTOS'!$A$3:$A$500,$B13,'DADOS BRUTOS'!Z$3:Z$500)+IF($C13="",0,SUMIF('DADOS BRUTOS'!$A$3:$A$500,$C13,'DADOS BRUTOS'!Z$3:Z$500)))</f>
        <v>0</v>
      </c>
      <c r="DA13" s="134" t="n">
        <f aca="false">IF(OR(DA$4="",$B13=""),0,SUMIF('DADOS BRUTOS'!$A$3:$A$500,$B13,'DADOS BRUTOS'!AA$3:AA$500)+IF($C13="",0,SUMIF('DADOS BRUTOS'!$A$3:$A$500,$C13,'DADOS BRUTOS'!AA$3:AA$500)))</f>
        <v>0</v>
      </c>
      <c r="DB13" s="134" t="n">
        <f aca="false">IF(OR(DB$4="",$B13=""),0,SUMIF('DADOS BRUTOS'!$A$3:$A$500,$B13,'DADOS BRUTOS'!AB$3:AB$500)+IF($C13="",0,SUMIF('DADOS BRUTOS'!$A$3:$A$500,$C13,'DADOS BRUTOS'!AB$3:AB$500)))</f>
        <v>600</v>
      </c>
      <c r="DC13" s="134" t="n">
        <f aca="false">IF(OR(DC$4="",$B13=""),0,SUMIF('DADOS BRUTOS'!$A$3:$A$500,$B13,'DADOS BRUTOS'!AC$3:AC$500)+IF($C13="",0,SUMIF('DADOS BRUTOS'!$A$3:$A$500,$C13,'DADOS BRUTOS'!AC$3:AC$500)))</f>
        <v>10608.21</v>
      </c>
      <c r="DD13" s="134" t="n">
        <f aca="false">IF(OR(DD$4="",$B13=""),0,SUMIF('DADOS BRUTOS'!$A$3:$A$500,$B13,'DADOS BRUTOS'!AD$3:AD$500)+IF($C13="",0,SUMIF('DADOS BRUTOS'!$A$3:$A$500,$C13,'DADOS BRUTOS'!AD$3:AD$500)))</f>
        <v>3693.91</v>
      </c>
      <c r="DE13" s="134" t="n">
        <f aca="false">IF(OR(DE$4="",$B13=""),0,SUMIF('DADOS BRUTOS'!$A$3:$A$500,$B13,'DADOS BRUTOS'!AE$3:AE$500)+IF($C13="",0,SUMIF('DADOS BRUTOS'!$A$3:$A$500,$C13,'DADOS BRUTOS'!AE$3:AE$500)))</f>
        <v>35197.33</v>
      </c>
      <c r="DF13" s="134" t="n">
        <f aca="false">IF(OR(DF$4="",$B13=""),0,SUMIF('DADOS BRUTOS'!$A$3:$A$500,$B13,'DADOS BRUTOS'!AF$3:AF$500)+IF($C13="",0,SUMIF('DADOS BRUTOS'!$A$3:$A$500,$C13,'DADOS BRUTOS'!AF$3:AF$500)))</f>
        <v>4911.58</v>
      </c>
      <c r="DG13" s="134" t="n">
        <f aca="false">IF(OR(DG$4="",$B13=""),0,SUMIF('DADOS BRUTOS'!$A$3:$A$500,$B13,'DADOS BRUTOS'!AG$3:AG$500)+IF($C13="",0,SUMIF('DADOS BRUTOS'!$A$3:$A$500,$C13,'DADOS BRUTOS'!AG$3:AG$500)))</f>
        <v>121600.74</v>
      </c>
      <c r="DH13" s="134" t="n">
        <f aca="false">IF(OR(DH$4="",$B13=""),0,SUMIF('DADOS BRUTOS'!$A$3:$A$500,$B13,'DADOS BRUTOS'!AH$3:AH$500)+IF($C13="",0,SUMIF('DADOS BRUTOS'!$A$3:$A$500,$C13,'DADOS BRUTOS'!AH$3:AH$500)))</f>
        <v>13690.21</v>
      </c>
      <c r="DI13" s="134" t="n">
        <f aca="false">IF(OR(DI$4="",$B13=""),0,SUMIF('DADOS BRUTOS'!$A$3:$A$500,$B13,'DADOS BRUTOS'!AI$3:AI$500)+IF($C13="",0,SUMIF('DADOS BRUTOS'!$A$3:$A$500,$C13,'DADOS BRUTOS'!AI$3:AI$500)))</f>
        <v>22921.25</v>
      </c>
      <c r="DJ13" s="134" t="n">
        <f aca="false">IF(OR(DJ$4="",$B13=""),0,SUMIF('DADOS BRUTOS'!$A$3:$A$500,$B13,'DADOS BRUTOS'!AJ$3:AJ$500)+IF($C13="",0,SUMIF('DADOS BRUTOS'!$A$3:$A$500,$C13,'DADOS BRUTOS'!AJ$3:AJ$500)))</f>
        <v>8845.26</v>
      </c>
      <c r="DK13" s="134" t="n">
        <f aca="false">IF(OR(DK$4="",$B13=""),0,SUMIF('DADOS BRUTOS'!$A$3:$A$500,$B13,'DADOS BRUTOS'!AK$3:AK$500)+IF($C13="",0,SUMIF('DADOS BRUTOS'!$A$3:$A$500,$C13,'DADOS BRUTOS'!AK$3:AK$500)))</f>
        <v>18079.95</v>
      </c>
      <c r="DL13" s="134" t="n">
        <f aca="false">IF(OR(DL$4="",$B13=""),0,SUMIF('DADOS BRUTOS'!$A$3:$A$500,$B13,'DADOS BRUTOS'!AL$3:AL$500)+IF($C13="",0,SUMIF('DADOS BRUTOS'!$A$3:$A$500,$C13,'DADOS BRUTOS'!AL$3:AL$500)))</f>
        <v>9692.77</v>
      </c>
      <c r="DM13" s="134" t="n">
        <f aca="false">IF(OR(DM$4="",$B13=""),0,SUMIF('DADOS BRUTOS'!$A$3:$A$500,$B13,'DADOS BRUTOS'!AM$3:AM$500)+IF($C13="",0,SUMIF('DADOS BRUTOS'!$A$3:$A$500,$C13,'DADOS BRUTOS'!AM$3:AM$500)))</f>
        <v>7194.08</v>
      </c>
      <c r="DN13" s="134" t="n">
        <f aca="false">IF(OR(DN$4="",$B13=""),0,SUMIF('DADOS BRUTOS'!$A$3:$A$500,$B13,'DADOS BRUTOS'!AN$3:AN$500)+IF($C13="",0,SUMIF('DADOS BRUTOS'!$A$3:$A$500,$C13,'DADOS BRUTOS'!AN$3:AN$500)))</f>
        <v>1210.51</v>
      </c>
      <c r="DO13" s="134" t="n">
        <f aca="false">IF(OR(DO$4="",$B13=""),0,SUMIF('DADOS BRUTOS'!$A$3:$A$500,$B13,'DADOS BRUTOS'!AO$3:AO$500)+IF($C13="",0,SUMIF('DADOS BRUTOS'!$A$3:$A$500,$C13,'DADOS BRUTOS'!AO$3:AO$500)))</f>
        <v>11561.11</v>
      </c>
      <c r="DP13" s="134" t="n">
        <f aca="false">IF(OR(DP$4="",$B13=""),0,SUMIF('DADOS BRUTOS'!$A$3:$A$500,$B13,'DADOS BRUTOS'!AP$3:AP$500)+IF($C13="",0,SUMIF('DADOS BRUTOS'!$A$3:$A$500,$C13,'DADOS BRUTOS'!AP$3:AP$500)))</f>
        <v>17716.58</v>
      </c>
      <c r="DQ13" s="134" t="n">
        <f aca="false">IF(OR(DQ$4="",$B13=""),0,SUMIF('DADOS BRUTOS'!$A$3:$A$500,$B13,'DADOS BRUTOS'!AQ$3:AQ$500)+IF($C13="",0,SUMIF('DADOS BRUTOS'!$A$3:$A$500,$C13,'DADOS BRUTOS'!AQ$3:AQ$500)))</f>
        <v>7355.76</v>
      </c>
      <c r="DR13" s="134" t="n">
        <f aca="false">IF(OR(DR$4="",$B13=""),0,SUMIF('DADOS BRUTOS'!$A$3:$A$500,$B13,'DADOS BRUTOS'!AR$3:AR$500)+IF($C13="",0,SUMIF('DADOS BRUTOS'!$A$3:$A$500,$C13,'DADOS BRUTOS'!AR$3:AR$500)))</f>
        <v>15350.39</v>
      </c>
      <c r="DS13" s="134" t="n">
        <f aca="false">IF(OR(DS$4="",$B13=""),0,SUMIF('DADOS BRUTOS'!$A$3:$A$500,$B13,'DADOS BRUTOS'!AS$3:AS$500)+IF($C13="",0,SUMIF('DADOS BRUTOS'!$A$3:$A$500,$C13,'DADOS BRUTOS'!AS$3:AS$500)))</f>
        <v>5042.88</v>
      </c>
      <c r="DT13" s="134" t="n">
        <f aca="false">IF(OR(DT$4="",$B13=""),0,SUMIF('DADOS BRUTOS'!$A$3:$A$500,$B13,'DADOS BRUTOS'!AT$3:AT$500)+IF($C13="",0,SUMIF('DADOS BRUTOS'!$A$3:$A$500,$C13,'DADOS BRUTOS'!AT$3:AT$500)))</f>
        <v>14373.26</v>
      </c>
      <c r="DU13" s="134" t="n">
        <f aca="false">IF(OR(DU$4="",$B13=""),0,SUMIF('DADOS BRUTOS'!$A$3:$A$500,$B13,'DADOS BRUTOS'!AU$3:AU$500)+IF($C13="",0,SUMIF('DADOS BRUTOS'!$A$3:$A$500,$C13,'DADOS BRUTOS'!AU$3:AU$500)))</f>
        <v>15262.28</v>
      </c>
      <c r="DV13" s="134" t="n">
        <f aca="false">IF(OR(DV$4="",$B13=""),0,SUMIF('DADOS BRUTOS'!$A$3:$A$500,$B13,'DADOS BRUTOS'!AV$3:AV$500)+IF($C13="",0,SUMIF('DADOS BRUTOS'!$A$3:$A$500,$C13,'DADOS BRUTOS'!AV$3:AV$500)))</f>
        <v>26975.46</v>
      </c>
      <c r="DW13" s="134" t="n">
        <f aca="false">IF(OR(DW$4="",$B13=""),0,SUMIF('DADOS BRUTOS'!$A$3:$A$500,$B13,'DADOS BRUTOS'!AW$3:AW$500)+IF($C13="",0,SUMIF('DADOS BRUTOS'!$A$3:$A$500,$C13,'DADOS BRUTOS'!AW$3:AW$500)))</f>
        <v>24720.76</v>
      </c>
      <c r="DX13" s="134" t="n">
        <f aca="false">IF(OR(DX$4="",$B13=""),0,SUMIF('DADOS BRUTOS'!$A$3:$A$500,$B13,'DADOS BRUTOS'!AX$3:AX$500)+IF($C13="",0,SUMIF('DADOS BRUTOS'!$A$3:$A$500,$C13,'DADOS BRUTOS'!AX$3:AX$500)))</f>
        <v>16726.24</v>
      </c>
      <c r="DY13" s="134" t="n">
        <f aca="false">IF(OR(DY$4="",$B13=""),0,SUMIF('DADOS BRUTOS'!$A$3:$A$500,$B13,'DADOS BRUTOS'!AY$3:AY$500)+IF($C13="",0,SUMIF('DADOS BRUTOS'!$A$3:$A$500,$C13,'DADOS BRUTOS'!AY$3:AY$500)))</f>
        <v>1698.76</v>
      </c>
      <c r="DZ13" s="134" t="n">
        <f aca="false">IF(OR(DZ$4="",$B13=""),0,SUMIF('DADOS BRUTOS'!$A$3:$A$500,$B13,'DADOS BRUTOS'!AZ$3:AZ$500)+IF($C13="",0,SUMIF('DADOS BRUTOS'!$A$3:$A$500,$C13,'DADOS BRUTOS'!AZ$3:AZ$500)))</f>
        <v>0</v>
      </c>
      <c r="EA13" s="134" t="n">
        <f aca="false">IF(OR(EA$4="",$B13=""),0,SUMIF('DADOS BRUTOS'!$A$3:$A$500,$B13,'DADOS BRUTOS'!BA$3:BA$500)+IF($C13="",0,SUMIF('DADOS BRUTOS'!$A$3:$A$500,$C13,'DADOS BRUTOS'!BA$3:BA$500)))</f>
        <v>0</v>
      </c>
      <c r="EB13" s="134" t="n">
        <f aca="false">IF(OR(EB$4="",$B13=""),0,SUMIF('DADOS BRUTOS'!$A$3:$A$500,$B13,'DADOS BRUTOS'!BB$3:BB$500)+IF($C13="",0,SUMIF('DADOS BRUTOS'!$A$3:$A$500,$C13,'DADOS BRUTOS'!BB$3:BB$500)))</f>
        <v>0</v>
      </c>
      <c r="EC13" s="134" t="n">
        <f aca="false">IF(OR(EC$4="",$B13=""),0,SUMIF('DADOS BRUTOS'!$A$3:$A$500,$B13,'DADOS BRUTOS'!BC$3:BC$500)+IF($C13="",0,SUMIF('DADOS BRUTOS'!$A$3:$A$500,$C13,'DADOS BRUTOS'!BC$3:BC$500)))</f>
        <v>0</v>
      </c>
      <c r="ED13" s="134" t="n">
        <f aca="false">IF(OR(ED$4="",$B13=""),0,SUMIF('DADOS BRUTOS'!$A$3:$A$500,$B13,'DADOS BRUTOS'!BD$3:BD$500)+IF($C13="",0,SUMIF('DADOS BRUTOS'!$A$3:$A$500,$C13,'DADOS BRUTOS'!BD$3:BD$500)))</f>
        <v>0</v>
      </c>
      <c r="EE13" s="134" t="n">
        <f aca="false">IF(OR(EE$4="",$B13=""),0,SUMIF('DADOS BRUTOS'!$A$3:$A$500,$B13,'DADOS BRUTOS'!BE$3:BE$500)+IF($C13="",0,SUMIF('DADOS BRUTOS'!$A$3:$A$500,$C13,'DADOS BRUTOS'!BE$3:BE$500)))</f>
        <v>0</v>
      </c>
      <c r="EF13" s="134" t="n">
        <f aca="false">IF(OR(EF$4="",$B13=""),0,SUMIF('DADOS BRUTOS'!$A$3:$A$500,$B13,'DADOS BRUTOS'!BF$3:BF$500)+IF($C13="",0,SUMIF('DADOS BRUTOS'!$A$3:$A$500,$C13,'DADOS BRUTOS'!BF$3:BF$500)))</f>
        <v>0</v>
      </c>
      <c r="EG13" s="134" t="n">
        <f aca="false">IF(OR(EG$4="",$B13=""),0,SUMIF('DADOS BRUTOS'!$A$3:$A$500,$B13,'DADOS BRUTOS'!BG$3:BG$500)+IF($C13="",0,SUMIF('DADOS BRUTOS'!$A$3:$A$500,$C13,'DADOS BRUTOS'!BG$3:BG$500)))</f>
        <v>0</v>
      </c>
      <c r="EH13" s="134" t="n">
        <f aca="false">IF(OR(EH$4="",$B13=""),0,SUMIF('DADOS BRUTOS'!$A$3:$A$500,$B13,'DADOS BRUTOS'!BH$3:BH$500)+IF($C13="",0,SUMIF('DADOS BRUTOS'!$A$3:$A$500,$C13,'DADOS BRUTOS'!BH$3:BH$500)))</f>
        <v>0</v>
      </c>
      <c r="EI13" s="134" t="n">
        <f aca="false">IF(OR(EI$4="",$B13=""),0,SUMIF('DADOS BRUTOS'!$A$3:$A$500,$B13,'DADOS BRUTOS'!BI$3:BI$500)+IF($C13="",0,SUMIF('DADOS BRUTOS'!$A$3:$A$500,$C13,'DADOS BRUTOS'!BI$3:BI$500)))</f>
        <v>0</v>
      </c>
      <c r="EJ13" s="134" t="n">
        <f aca="false">IF(OR(EJ$4="",$B13=""),0,SUMIF('DADOS BRUTOS'!$A$3:$A$500,$B13,'DADOS BRUTOS'!BJ$3:BJ$500)+IF($C13="",0,SUMIF('DADOS BRUTOS'!$A$3:$A$500,$C13,'DADOS BRUTOS'!BJ$3:BJ$500)))</f>
        <v>0</v>
      </c>
      <c r="EK13" s="134" t="n">
        <f aca="false">IF(OR(EK$4="",$B13=""),0,SUMIF('DADOS BRUTOS'!$A$3:$A$500,$B13,'DADOS BRUTOS'!BK$3:BK$500)+IF($C13="",0,SUMIF('DADOS BRUTOS'!$A$3:$A$500,$C13,'DADOS BRUTOS'!BK$3:BK$500)))</f>
        <v>0</v>
      </c>
      <c r="EL13" s="134" t="n">
        <f aca="false">IF(OR(EL$4="",$B13=""),0,SUMIF('DADOS BRUTOS'!$A$3:$A$500,$B13,'DADOS BRUTOS'!BL$3:BL$500)+IF($C13="",0,SUMIF('DADOS BRUTOS'!$A$3:$A$500,$C13,'DADOS BRUTOS'!BL$3:BL$500)))</f>
        <v>0</v>
      </c>
      <c r="EM13" s="134" t="n">
        <f aca="false">IF(OR(EM$4="",$B13=""),0,SUMIF('DADOS BRUTOS'!$A$3:$A$500,$B13,'DADOS BRUTOS'!BM$3:BM$500)+IF($C13="",0,SUMIF('DADOS BRUTOS'!$A$3:$A$500,$C13,'DADOS BRUTOS'!BM$3:BM$500)))</f>
        <v>0</v>
      </c>
      <c r="EN13" s="134" t="n">
        <f aca="false">IF(OR(EN$4="",$B13=""),0,SUMIF('DADOS BRUTOS'!$A$3:$A$500,$B13,'DADOS BRUTOS'!BN$3:BN$500)+IF($C13="",0,SUMIF('DADOS BRUTOS'!$A$3:$A$500,$C13,'DADOS BRUTOS'!BN$3:BN$500)))</f>
        <v>0</v>
      </c>
      <c r="EO13" s="134" t="n">
        <f aca="false">IF(OR(EO$4="",$B13=""),0,SUMIF('DADOS BRUTOS'!$A$3:$A$500,$B13,'DADOS BRUTOS'!BO$3:BO$500)+IF($C13="",0,SUMIF('DADOS BRUTOS'!$A$3:$A$500,$C13,'DADOS BRUTOS'!BO$3:BO$500)))</f>
        <v>0</v>
      </c>
      <c r="EP13" s="134" t="n">
        <f aca="false">IF(OR(EP$4="",$B13=""),0,SUMIF('DADOS BRUTOS'!$A$3:$A$500,$B13,'DADOS BRUTOS'!BP$3:BP$500)+IF($C13="",0,SUMIF('DADOS BRUTOS'!$A$3:$A$500,$C13,'DADOS BRUTOS'!BP$3:BP$500)))</f>
        <v>0</v>
      </c>
      <c r="EQ13" s="134" t="n">
        <f aca="false">IF(OR(EQ$4="",$B13=""),0,SUMIF('DADOS BRUTOS'!$A$3:$A$500,$B13,'DADOS BRUTOS'!BQ$3:BQ$500)+IF($C13="",0,SUMIF('DADOS BRUTOS'!$A$3:$A$500,$C13,'DADOS BRUTOS'!BQ$3:BQ$500)))</f>
        <v>0</v>
      </c>
      <c r="ER13" s="134" t="n">
        <f aca="false">IF(OR(ER$4="",$B13=""),0,SUMIF('DADOS BRUTOS'!$A$3:$A$500,$B13,'DADOS BRUTOS'!BR$3:BR$500)+IF($C13="",0,SUMIF('DADOS BRUTOS'!$A$3:$A$500,$C13,'DADOS BRUTOS'!BR$3:BR$500)))</f>
        <v>0</v>
      </c>
      <c r="ES13" s="134" t="n">
        <f aca="false">IF(OR(ES$4="",$B13=""),0,SUMIF('DADOS BRUTOS'!$A$3:$A$500,$B13,'DADOS BRUTOS'!BS$3:BS$500)+IF($C13="",0,SUMIF('DADOS BRUTOS'!$A$3:$A$500,$C13,'DADOS BRUTOS'!BS$3:BS$500)))</f>
        <v>0</v>
      </c>
      <c r="ET13" s="134" t="n">
        <f aca="false">IF(OR(ET$4="",$B13=""),0,SUMIF('DADOS BRUTOS'!$A$3:$A$500,$B13,'DADOS BRUTOS'!BT$3:BT$500)+IF($C13="",0,SUMIF('DADOS BRUTOS'!$A$3:$A$500,$C13,'DADOS BRUTOS'!BT$3:BT$500)))</f>
        <v>0</v>
      </c>
      <c r="EU13" s="134" t="n">
        <f aca="false">IF(OR(EU$4="",$B13=""),0,SUMIF('DADOS BRUTOS'!$A$3:$A$500,$B13,'DADOS BRUTOS'!BU$3:BU$500)+IF($C13="",0,SUMIF('DADOS BRUTOS'!$A$3:$A$500,$C13,'DADOS BRUTOS'!BU$3:BU$500)))</f>
        <v>0</v>
      </c>
      <c r="EV13" s="134" t="n">
        <f aca="false">IF(OR(EV$4="",$B13=""),0,SUMIF('DADOS BRUTOS'!$A$3:$A$500,$B13,'DADOS BRUTOS'!BV$3:BV$500)+IF($C13="",0,SUMIF('DADOS BRUTOS'!$A$3:$A$500,$C13,'DADOS BRUTOS'!BV$3:BV$500)))</f>
        <v>0</v>
      </c>
      <c r="EW13" s="134" t="n">
        <f aca="false">IF(OR(EW$4="",$B13=""),0,SUMIF('DADOS BRUTOS'!$A$3:$A$500,$B13,'DADOS BRUTOS'!BW$3:BW$500)+IF($C13="",0,SUMIF('DADOS BRUTOS'!$A$3:$A$500,$C13,'DADOS BRUTOS'!BW$3:BW$500)))</f>
        <v>0</v>
      </c>
      <c r="EX13" s="134" t="n">
        <f aca="false">IF(OR(EX$4="",$B13=""),0,SUMIF('DADOS BRUTOS'!$A$3:$A$500,$B13,'DADOS BRUTOS'!BX$3:BX$500)+IF($C13="",0,SUMIF('DADOS BRUTOS'!$A$3:$A$500,$C13,'DADOS BRUTOS'!BX$3:BX$500)))</f>
        <v>0</v>
      </c>
      <c r="EY13" s="134" t="n">
        <f aca="false">IF(OR(EY$4="",$B13=""),0,SUMIF('DADOS BRUTOS'!$A$3:$A$500,$B13,'DADOS BRUTOS'!BY$3:BY$500)+IF($C13="",0,SUMIF('DADOS BRUTOS'!$A$3:$A$500,$C13,'DADOS BRUTOS'!BY$3:BY$500)))</f>
        <v>0</v>
      </c>
      <c r="EZ13" s="134" t="n">
        <f aca="false">IF(OR(EZ$4="",$B13=""),0,SUMIF('DADOS BRUTOS'!$A$3:$A$500,$B13,'DADOS BRUTOS'!BZ$3:BZ$500)+IF($C13="",0,SUMIF('DADOS BRUTOS'!$A$3:$A$500,$C13,'DADOS BRUTOS'!BZ$3:BZ$500)))</f>
        <v>0</v>
      </c>
      <c r="FA13" s="134" t="n">
        <f aca="false">IF(OR(FA$4="",$B13=""),0,SUMIF('DADOS BRUTOS'!$A$3:$A$500,$B13,'DADOS BRUTOS'!CA$3:CA$500)+IF($C13="",0,SUMIF('DADOS BRUTOS'!$A$3:$A$500,$C13,'DADOS BRUTOS'!CA$3:CA$500)))</f>
        <v>0</v>
      </c>
      <c r="FB13" s="134" t="n">
        <f aca="false">IF(OR(FB$4="",$B13=""),0,SUMIF('DADOS BRUTOS'!$A$3:$A$500,$B13,'DADOS BRUTOS'!CB$3:CB$500)+IF($C13="",0,SUMIF('DADOS BRUTOS'!$A$3:$A$500,$C13,'DADOS BRUTOS'!CB$3:CB$500)))</f>
        <v>0</v>
      </c>
      <c r="FC13" s="134" t="n">
        <f aca="false">IF(OR(FC$4="",$B13=""),0,SUMIF('DADOS BRUTOS'!$A$3:$A$500,$B13,'DADOS BRUTOS'!CC$3:CC$500)+IF($C13="",0,SUMIF('DADOS BRUTOS'!$A$3:$A$500,$C13,'DADOS BRUTOS'!CC$3:CC$500)))</f>
        <v>0</v>
      </c>
      <c r="FD13" s="134" t="n">
        <f aca="false">IF(OR(FD$4="",$B13=""),0,SUMIF('DADOS BRUTOS'!$A$3:$A$500,$B13,'DADOS BRUTOS'!CD$3:CD$500)+IF($C13="",0,SUMIF('DADOS BRUTOS'!$A$3:$A$500,$C13,'DADOS BRUTOS'!CD$3:CD$500)))</f>
        <v>0</v>
      </c>
      <c r="FE13" s="134" t="n">
        <f aca="false">IF(OR(FE$4="",$B13=""),0,SUMIF('DADOS BRUTOS'!$A$3:$A$500,$B13,'DADOS BRUTOS'!CE$3:CE$500)+IF($C13="",0,SUMIF('DADOS BRUTOS'!$A$3:$A$500,$C13,'DADOS BRUTOS'!CE$3:CE$500)))</f>
        <v>0</v>
      </c>
      <c r="FF13" s="134" t="n">
        <f aca="false">IF(OR(FF$4="",$B13=""),0,SUMIF('DADOS BRUTOS'!$A$3:$A$500,$B13,'DADOS BRUTOS'!CF$3:CF$500)+IF($C13="",0,SUMIF('DADOS BRUTOS'!$A$3:$A$500,$C13,'DADOS BRUTOS'!CF$3:CF$500)))</f>
        <v>0</v>
      </c>
      <c r="FG13" s="134" t="n">
        <f aca="false">IF(OR(FG$4="",$B13=""),0,SUMIF('DADOS BRUTOS'!$A$3:$A$500,$B13,'DADOS BRUTOS'!CG$3:CG$500)+IF($C13="",0,SUMIF('DADOS BRUTOS'!$A$3:$A$500,$C13,'DADOS BRUTOS'!CG$3:CG$500)))</f>
        <v>0</v>
      </c>
      <c r="FH13" s="134" t="n">
        <f aca="false">IF(OR(FH$4="",$B13=""),0,SUMIF('DADOS BRUTOS'!$A$3:$A$500,$B13,'DADOS BRUTOS'!CH$3:CH$500)+IF($C13="",0,SUMIF('DADOS BRUTOS'!$A$3:$A$500,$C13,'DADOS BRUTOS'!CH$3:CH$500)))</f>
        <v>0</v>
      </c>
      <c r="FI13" s="134" t="n">
        <f aca="false">IF(OR(FI$4="",$B13=""),0,SUMIF('DADOS BRUTOS'!$A$3:$A$500,$B13,'DADOS BRUTOS'!CI$3:CI$500)+IF($C13="",0,SUMIF('DADOS BRUTOS'!$A$3:$A$500,$C13,'DADOS BRUTOS'!CI$3:CI$500)))</f>
        <v>0</v>
      </c>
      <c r="FJ13" s="134" t="n">
        <f aca="false">IF(OR(FJ$4="",$B13=""),0,SUMIF('DADOS BRUTOS'!$A$3:$A$500,$B13,'DADOS BRUTOS'!CJ$3:CJ$500)+IF($C13="",0,SUMIF('DADOS BRUTOS'!$A$3:$A$500,$C13,'DADOS BRUTOS'!CJ$3:CJ$500)))</f>
        <v>0</v>
      </c>
      <c r="FK13" s="134" t="n">
        <f aca="false">IF(OR(FK$4="",$B13=""),0,SUMIF('DADOS BRUTOS'!$A$3:$A$500,$B13,'DADOS BRUTOS'!CK$3:CK$500)+IF($C13="",0,SUMIF('DADOS BRUTOS'!$A$3:$A$500,$C13,'DADOS BRUTOS'!CK$3:CK$500)))</f>
        <v>0</v>
      </c>
      <c r="FL13" s="134" t="n">
        <f aca="false">IF(OR(FL$4="",$B13=""),0,SUMIF('DADOS BRUTOS'!$A$3:$A$500,$B13,'DADOS BRUTOS'!CL$3:CL$500)+IF($C13="",0,SUMIF('DADOS BRUTOS'!$A$3:$A$500,$C13,'DADOS BRUTOS'!CL$3:CL$500)))</f>
        <v>0</v>
      </c>
      <c r="FM13" s="134" t="n">
        <f aca="false">IF(OR(FM$4="",$B13=""),0,SUMIF('DADOS BRUTOS'!$A$3:$A$500,$B13,'DADOS BRUTOS'!CM$3:CM$500)+IF($C13="",0,SUMIF('DADOS BRUTOS'!$A$3:$A$500,$C13,'DADOS BRUTOS'!CM$3:CM$500)))</f>
        <v>0</v>
      </c>
      <c r="FN13" s="134" t="n">
        <f aca="false">IF(OR(FN$4="",$B13=""),0,SUMIF('DADOS BRUTOS'!$A$3:$A$500,$B13,'DADOS BRUTOS'!CN$3:CN$500)+IF($C13="",0,SUMIF('DADOS BRUTOS'!$A$3:$A$500,$C13,'DADOS BRUTOS'!CN$3:CN$500)))</f>
        <v>0</v>
      </c>
      <c r="FO13" s="134" t="n">
        <f aca="false">IF(OR(FO$4="",$B13=""),0,SUMIF('DADOS BRUTOS'!$A$3:$A$500,$B13,'DADOS BRUTOS'!CO$3:CO$500)+IF($C13="",0,SUMIF('DADOS BRUTOS'!$A$3:$A$500,$C13,'DADOS BRUTOS'!CO$3:CO$500)))</f>
        <v>0</v>
      </c>
      <c r="FP13" s="134" t="n">
        <f aca="false">IF(OR(FP$4="",$B13=""),0,SUMIF('DADOS BRUTOS'!$A$3:$A$500,$B13,'DADOS BRUTOS'!CP$3:CP$500)+IF($C13="",0,SUMIF('DADOS BRUTOS'!$A$3:$A$500,$C13,'DADOS BRUTOS'!CP$3:CP$500)))</f>
        <v>0</v>
      </c>
      <c r="FQ13" s="134" t="n">
        <f aca="false">IF(OR(FQ$4="",$B13=""),0,SUMIF('DADOS BRUTOS'!$A$3:$A$500,$B13,'DADOS BRUTOS'!CQ$3:CQ$500)+IF($C13="",0,SUMIF('DADOS BRUTOS'!$A$3:$A$500,$C13,'DADOS BRUTOS'!CQ$3:CQ$500)))</f>
        <v>0</v>
      </c>
      <c r="FR13" s="134" t="n">
        <f aca="false">IF(OR(FR$4="",$B13=""),0,SUMIF('DADOS BRUTOS'!$A$3:$A$500,$B13,'DADOS BRUTOS'!CR$3:CR$500)+IF($C13="",0,SUMIF('DADOS BRUTOS'!$A$3:$A$500,$C13,'DADOS BRUTOS'!CR$3:CR$500)))</f>
        <v>0</v>
      </c>
      <c r="FS13" s="134" t="n">
        <f aca="false">IF(OR(FS$4="",$B13=""),0,SUMIF('DADOS BRUTOS'!$A$3:$A$500,$B13,'DADOS BRUTOS'!CS$3:CS$500)+IF($C13="",0,SUMIF('DADOS BRUTOS'!$A$3:$A$500,$C13,'DADOS BRUTOS'!CS$3:CS$500)))</f>
        <v>0</v>
      </c>
      <c r="FT13" s="134" t="n">
        <f aca="false">IF(OR(FT$4="",$B13=""),0,SUMIF('DADOS BRUTOS'!$A$3:$A$500,$B13,'DADOS BRUTOS'!CT$3:CT$500)+IF($C13="",0,SUMIF('DADOS BRUTOS'!$A$3:$A$500,$C13,'DADOS BRUTOS'!CT$3:CT$500)))</f>
        <v>0</v>
      </c>
      <c r="FU13" s="134" t="n">
        <f aca="false">IF(OR(FU$4="",$B13=""),0,SUMIF('DADOS BRUTOS'!$A$3:$A$500,$B13,'DADOS BRUTOS'!CU$3:CU$500)+IF($C13="",0,SUMIF('DADOS BRUTOS'!$A$3:$A$500,$C13,'DADOS BRUTOS'!CU$3:CU$500)))</f>
        <v>0</v>
      </c>
      <c r="FV13" s="134" t="n">
        <f aca="false">IF(OR(FV$4="",$B13=""),0,SUMIF('DADOS BRUTOS'!$A$3:$A$500,$B13,'DADOS BRUTOS'!CV$3:CV$500)+IF($C13="",0,SUMIF('DADOS BRUTOS'!$A$3:$A$500,$C13,'DADOS BRUTOS'!CV$3:CV$500)))</f>
        <v>0</v>
      </c>
      <c r="FW13" s="134" t="n">
        <f aca="false">IF(OR(FW$4="",$B13=""),0,SUMIF('DADOS BRUTOS'!$A$3:$A$500,$B13,'DADOS BRUTOS'!CW$3:CW$500)+IF($C13="",0,SUMIF('DADOS BRUTOS'!$A$3:$A$500,$C13,'DADOS BRUTOS'!CW$3:CW$500)))</f>
        <v>0</v>
      </c>
      <c r="FX13" s="134" t="n">
        <f aca="false">IF(OR(FX$4="",$B13=""),0,SUMIF('DADOS BRUTOS'!$A$3:$A$500,$B13,'DADOS BRUTOS'!CX$3:CX$500)+IF($C13="",0,SUMIF('DADOS BRUTOS'!$A$3:$A$500,$C13,'DADOS BRUTOS'!CX$3:CX$500)))</f>
        <v>0</v>
      </c>
      <c r="FY13" s="134" t="n">
        <f aca="false">IF(OR(FY$4="",$B13=""),0,SUMIF('DADOS BRUTOS'!$A$3:$A$500,$B13,'DADOS BRUTOS'!CY$3:CY$500)+IF($C13="",0,SUMIF('DADOS BRUTOS'!$A$3:$A$500,$C13,'DADOS BRUTOS'!CY$3:CY$500)))</f>
        <v>0</v>
      </c>
      <c r="FZ13" s="134" t="n">
        <f aca="false">IF(OR(FZ$4="",$B13=""),0,SUMIF('DADOS BRUTOS'!$A$3:$A$500,$B13,'DADOS BRUTOS'!CZ$3:CZ$500)+IF($C13="",0,SUMIF('DADOS BRUTOS'!$A$3:$A$500,$C13,'DADOS BRUTOS'!CZ$3:CZ$500)))</f>
        <v>0</v>
      </c>
      <c r="GA13" s="134" t="n">
        <f aca="false">IF(OR(GA$4="",$B13=""),0,SUMIF('DADOS BRUTOS'!$A$3:$A$500,$B13,'DADOS BRUTOS'!DA$3:DA$500)+IF($C13="",0,SUMIF('DADOS BRUTOS'!$A$3:$A$500,$C13,'DADOS BRUTOS'!DA$3:DA$500)))</f>
        <v>0</v>
      </c>
      <c r="GB13" s="134" t="n">
        <f aca="false">IF(OR(GB$4="",$B13=""),0,SUMIF('DADOS BRUTOS'!$A$3:$A$500,$B13,'DADOS BRUTOS'!DB$3:DB$500)+IF($C13="",0,SUMIF('DADOS BRUTOS'!$A$3:$A$500,$C13,'DADOS BRUTOS'!DB$3:DB$500)))</f>
        <v>0</v>
      </c>
      <c r="GC13" s="134" t="n">
        <f aca="false">IF(OR(GC$4="",$B13=""),0,SUMIF('DADOS BRUTOS'!$A$3:$A$500,$B13,'DADOS BRUTOS'!DC$3:DC$500)+IF($C13="",0,SUMIF('DADOS BRUTOS'!$A$3:$A$500,$C13,'DADOS BRUTOS'!DC$3:DC$500)))</f>
        <v>0</v>
      </c>
      <c r="GD13" s="134" t="n">
        <f aca="false">IF(OR(GD$4="",$B13=""),0,SUMIF('DADOS BRUTOS'!$A$3:$A$500,$B13,'DADOS BRUTOS'!DD$3:DD$500)+IF($C13="",0,SUMIF('DADOS BRUTOS'!$A$3:$A$500,$C13,'DADOS BRUTOS'!DD$3:DD$500)))</f>
        <v>0</v>
      </c>
      <c r="GE13" s="134" t="n">
        <f aca="false">IF(OR(GE$4="",$B13=""),0,SUMIF('DADOS BRUTOS'!$A$3:$A$500,$B13,'DADOS BRUTOS'!DE$3:DE$500)+IF($C13="",0,SUMIF('DADOS BRUTOS'!$A$3:$A$500,$C13,'DADOS BRUTOS'!DE$3:DE$500)))</f>
        <v>0</v>
      </c>
      <c r="GF13" s="134" t="n">
        <f aca="false">IF(OR(GF$4="",$B13=""),0,SUMIF('DADOS BRUTOS'!$A$3:$A$500,$B13,'DADOS BRUTOS'!DF$3:DF$500)+IF($C13="",0,SUMIF('DADOS BRUTOS'!$A$3:$A$500,$C13,'DADOS BRUTOS'!DF$3:DF$500)))</f>
        <v>0</v>
      </c>
      <c r="GG13" s="134" t="n">
        <f aca="false">IF(OR(GG$4="",$B13=""),0,SUMIF('DADOS BRUTOS'!$A$3:$A$500,$B13,'DADOS BRUTOS'!DG$3:DG$500)+IF($C13="",0,SUMIF('DADOS BRUTOS'!$A$3:$A$500,$C13,'DADOS BRUTOS'!DG$3:DG$500)))</f>
        <v>0</v>
      </c>
      <c r="GH13" s="134" t="n">
        <f aca="false">IF(OR(GH$4="",$B13=""),0,SUMIF('DADOS BRUTOS'!$A$3:$A$500,$B13,'DADOS BRUTOS'!DH$3:DH$500)+IF($C13="",0,SUMIF('DADOS BRUTOS'!$A$3:$A$500,$C13,'DADOS BRUTOS'!DH$3:DH$500)))</f>
        <v>0</v>
      </c>
      <c r="GI13" s="134" t="n">
        <f aca="false">IF(OR(GI$4="",$B13=""),0,SUMIF('DADOS BRUTOS'!$A$3:$A$500,$B13,'DADOS BRUTOS'!DI$3:DI$500)+IF($C13="",0,SUMIF('DADOS BRUTOS'!$A$3:$A$500,$C13,'DADOS BRUTOS'!DI$3:DI$500)))</f>
        <v>0</v>
      </c>
      <c r="GJ13" s="134" t="n">
        <f aca="false">IF(OR(GJ$4="",$B13=""),0,SUMIF('DADOS BRUTOS'!$A$3:$A$500,$B13,'DADOS BRUTOS'!DJ$3:DJ$500)+IF($C13="",0,SUMIF('DADOS BRUTOS'!$A$3:$A$500,$C13,'DADOS BRUTOS'!DJ$3:DJ$500)))</f>
        <v>0</v>
      </c>
      <c r="GK13" s="134" t="n">
        <f aca="false">IF(OR(GK$4="",$B13=""),0,SUMIF('DADOS BRUTOS'!$A$3:$A$500,$B13,'DADOS BRUTOS'!DK$3:DK$500)+IF($C13="",0,SUMIF('DADOS BRUTOS'!$A$3:$A$500,$C13,'DADOS BRUTOS'!DK$3:DK$500)))</f>
        <v>0</v>
      </c>
      <c r="GL13" s="134" t="n">
        <f aca="false">IF(OR(GL$4="",$B13=""),0,SUMIF('DADOS BRUTOS'!$A$3:$A$500,$B13,'DADOS BRUTOS'!DL$3:DL$500)+IF($C13="",0,SUMIF('DADOS BRUTOS'!$A$3:$A$500,$C13,'DADOS BRUTOS'!DL$3:DL$500)))</f>
        <v>0</v>
      </c>
      <c r="GM13" s="134" t="n">
        <f aca="false">IF(OR(GM$4="",$B13=""),0,SUMIF('DADOS BRUTOS'!$A$3:$A$500,$B13,'DADOS BRUTOS'!DM$3:DM$500)+IF($C13="",0,SUMIF('DADOS BRUTOS'!$A$3:$A$500,$C13,'DADOS BRUTOS'!DM$3:DM$500)))</f>
        <v>0</v>
      </c>
      <c r="GN13" s="134" t="n">
        <f aca="false">IF(OR(GN$4="",$B13=""),0,SUMIF('DADOS BRUTOS'!$A$3:$A$500,$B13,'DADOS BRUTOS'!DN$3:DN$500)+IF($C13="",0,SUMIF('DADOS BRUTOS'!$A$3:$A$500,$C13,'DADOS BRUTOS'!DN$3:DN$500)))</f>
        <v>0</v>
      </c>
      <c r="GO13" s="134" t="n">
        <f aca="false">IF(OR(GO$4="",$B13=""),0,SUMIF('DADOS BRUTOS'!$A$3:$A$500,$B13,'DADOS BRUTOS'!DO$3:DO$500)+IF($C13="",0,SUMIF('DADOS BRUTOS'!$A$3:$A$500,$C13,'DADOS BRUTOS'!DO$3:DO$500)))</f>
        <v>0</v>
      </c>
      <c r="GP13" s="134" t="n">
        <f aca="false">IF(OR(GP$4="",$B13=""),0,SUMIF('DADOS BRUTOS'!$A$3:$A$500,$B13,'DADOS BRUTOS'!DP$3:DP$500)+IF($C13="",0,SUMIF('DADOS BRUTOS'!$A$3:$A$500,$C13,'DADOS BRUTOS'!DP$3:DP$500)))</f>
        <v>0</v>
      </c>
      <c r="GQ13" s="134" t="n">
        <f aca="false">IF(OR(GQ$4="",$B13=""),0,SUMIF('DADOS BRUTOS'!$A$3:$A$500,$B13,'DADOS BRUTOS'!DQ$3:DQ$500)+IF($C13="",0,SUMIF('DADOS BRUTOS'!$A$3:$A$500,$C13,'DADOS BRUTOS'!DQ$3:DQ$500)))</f>
        <v>0</v>
      </c>
      <c r="GR13" s="134" t="n">
        <f aca="false">IF(OR(GR$4="",$B13=""),0,SUMIF('DADOS BRUTOS'!$A$3:$A$500,$B13,'DADOS BRUTOS'!DR$3:DR$500)+IF($C13="",0,SUMIF('DADOS BRUTOS'!$A$3:$A$500,$C13,'DADOS BRUTOS'!DR$3:DR$500)))</f>
        <v>0</v>
      </c>
      <c r="GS13" s="134" t="n">
        <f aca="false">IF(OR(GS$4="",$B13=""),0,SUMIF('DADOS BRUTOS'!$A$3:$A$500,$B13,'DADOS BRUTOS'!DS$3:DS$500)+IF($C13="",0,SUMIF('DADOS BRUTOS'!$A$3:$A$500,$C13,'DADOS BRUTOS'!DS$3:DS$500)))</f>
        <v>0</v>
      </c>
      <c r="GT13" s="134" t="n">
        <f aca="false">IF(OR(GT$4="",$B13=""),0,SUMIF('DADOS BRUTOS'!$A$3:$A$500,$B13,'DADOS BRUTOS'!DT$3:DT$500)+IF($C13="",0,SUMIF('DADOS BRUTOS'!$A$3:$A$500,$C13,'DADOS BRUTOS'!DT$3:DT$500)))</f>
        <v>0</v>
      </c>
      <c r="GU13" s="134" t="n">
        <f aca="false">IF(OR(GU$4="",$B13=""),0,SUMIF('DADOS BRUTOS'!$A$3:$A$500,$B13,'DADOS BRUTOS'!DU$3:DU$500)+IF($C13="",0,SUMIF('DADOS BRUTOS'!$A$3:$A$500,$C13,'DADOS BRUTOS'!DU$3:DU$500)))</f>
        <v>0</v>
      </c>
      <c r="GV13" s="134" t="n">
        <f aca="false">IF(OR(GV$4="",$B13=""),0,SUMIF('DADOS BRUTOS'!$A$3:$A$500,$B13,'DADOS BRUTOS'!DV$3:DV$500)+IF($C13="",0,SUMIF('DADOS BRUTOS'!$A$3:$A$500,$C13,'DADOS BRUTOS'!DV$3:DV$500)))</f>
        <v>0</v>
      </c>
      <c r="GW13" s="134" t="n">
        <f aca="false">IF(OR(GW$4="",$B13=""),0,SUMIF('DADOS BRUTOS'!$A$3:$A$500,$B13,'DADOS BRUTOS'!DW$3:DW$500)+IF($C13="",0,SUMIF('DADOS BRUTOS'!$A$3:$A$500,$C13,'DADOS BRUTOS'!DW$3:DW$500)))</f>
        <v>0</v>
      </c>
      <c r="GX13" s="134" t="n">
        <f aca="false">IF(OR(GX$4="",$B13=""),0,SUMIF('DADOS BRUTOS'!$A$3:$A$500,$B13,'DADOS BRUTOS'!DX$3:DX$500)+IF($C13="",0,SUMIF('DADOS BRUTOS'!$A$3:$A$500,$C13,'DADOS BRUTOS'!DX$3:DX$500)))</f>
        <v>0</v>
      </c>
      <c r="GY13" s="134" t="n">
        <f aca="false">IF(OR(GY$4="",$B13=""),0,SUMIF('DADOS BRUTOS'!$A$3:$A$500,$B13,'DADOS BRUTOS'!DY$3:DY$500)+IF($C13="",0,SUMIF('DADOS BRUTOS'!$A$3:$A$500,$C13,'DADOS BRUTOS'!DY$3:DY$500)))</f>
        <v>0</v>
      </c>
      <c r="GZ13" s="134" t="n">
        <f aca="false">IF(OR(GZ$4="",$B13=""),0,SUMIF('DADOS BRUTOS'!$A$3:$A$500,$B13,'DADOS BRUTOS'!DZ$3:DZ$500)+IF($C13="",0,SUMIF('DADOS BRUTOS'!$A$3:$A$500,$C13,'DADOS BRUTOS'!DZ$3:DZ$500)))</f>
        <v>0</v>
      </c>
      <c r="HA13" s="134" t="n">
        <f aca="false">IF(OR(HA$4="",$B13=""),0,SUMIF('DADOS BRUTOS'!$A$3:$A$500,$B13,'DADOS BRUTOS'!EA$3:EA$500)+IF($C13="",0,SUMIF('DADOS BRUTOS'!$A$3:$A$500,$C13,'DADOS BRUTOS'!EA$3:EA$500)))</f>
        <v>0</v>
      </c>
      <c r="HB13" s="134" t="n">
        <f aca="false">IF(OR(HB$4="",$B13=""),0,SUMIF('DADOS BRUTOS'!$A$3:$A$500,$B13,'DADOS BRUTOS'!EB$3:EB$500)+IF($C13="",0,SUMIF('DADOS BRUTOS'!$A$3:$A$500,$C13,'DADOS BRUTOS'!EB$3:EB$500)))</f>
        <v>0</v>
      </c>
      <c r="HC13" s="134" t="n">
        <f aca="false">IF(OR(HC$4="",$B13=""),0,SUMIF('DADOS BRUTOS'!$A$3:$A$500,$B13,'DADOS BRUTOS'!EC$3:EC$500)+IF($C13="",0,SUMIF('DADOS BRUTOS'!$A$3:$A$500,$C13,'DADOS BRUTOS'!EC$3:EC$500)))</f>
        <v>0</v>
      </c>
      <c r="HD13" s="134" t="n">
        <f aca="false">IF(OR(HD$4="",$B13=""),0,SUMIF('DADOS BRUTOS'!$A$3:$A$500,$B13,'DADOS BRUTOS'!ED$3:ED$500)+IF($C13="",0,SUMIF('DADOS BRUTOS'!$A$3:$A$500,$C13,'DADOS BRUTOS'!ED$3:ED$500)))</f>
        <v>0</v>
      </c>
      <c r="HE13" s="134" t="n">
        <f aca="false">IF(OR(HE$4="",$B13=""),0,SUMIF('DADOS BRUTOS'!$A$3:$A$500,$B13,'DADOS BRUTOS'!EE$3:EE$500)+IF($C13="",0,SUMIF('DADOS BRUTOS'!$A$3:$A$500,$C13,'DADOS BRUTOS'!EE$3:EE$500)))</f>
        <v>0</v>
      </c>
      <c r="HF13" s="134" t="n">
        <f aca="false">IF(OR(HF$4="",$B13=""),0,SUMIF('DADOS BRUTOS'!$A$3:$A$500,$B13,'DADOS BRUTOS'!EF$3:EF$500)+IF($C13="",0,SUMIF('DADOS BRUTOS'!$A$3:$A$500,$C13,'DADOS BRUTOS'!EF$3:EF$500)))</f>
        <v>0</v>
      </c>
      <c r="HG13" s="134" t="n">
        <f aca="false">IF(OR(HG$4="",$B13=""),0,SUMIF('DADOS BRUTOS'!$A$3:$A$500,$B13,'DADOS BRUTOS'!EG$3:EG$500)+IF($C13="",0,SUMIF('DADOS BRUTOS'!$A$3:$A$500,$C13,'DADOS BRUTOS'!EG$3:EG$500)))</f>
        <v>0</v>
      </c>
      <c r="HH13" s="134" t="n">
        <f aca="false">IF(OR(HH$4="",$B13=""),0,SUMIF('DADOS BRUTOS'!$A$3:$A$500,$B13,'DADOS BRUTOS'!EH$3:EH$500)+IF($C13="",0,SUMIF('DADOS BRUTOS'!$A$3:$A$500,$C13,'DADOS BRUTOS'!EH$3:EH$500)))</f>
        <v>0</v>
      </c>
      <c r="HI13" s="134" t="n">
        <f aca="false">IF(OR(HI$4="",$B13=""),0,SUMIF('DADOS BRUTOS'!$A$3:$A$500,$B13,'DADOS BRUTOS'!EI$3:EI$500)+IF($C13="",0,SUMIF('DADOS BRUTOS'!$A$3:$A$500,$C13,'DADOS BRUTOS'!EI$3:EI$500)))</f>
        <v>0</v>
      </c>
      <c r="HJ13" s="134" t="n">
        <f aca="false">IF(OR(HJ$4="",$B13=""),0,SUMIF('DADOS BRUTOS'!$A$3:$A$500,$B13,'DADOS BRUTOS'!EJ$3:EJ$500)+IF($C13="",0,SUMIF('DADOS BRUTOS'!$A$3:$A$500,$C13,'DADOS BRUTOS'!EJ$3:EJ$500)))</f>
        <v>0</v>
      </c>
      <c r="HK13" s="134" t="n">
        <f aca="false">IF(OR(HK$4="",$B13=""),0,SUMIF('DADOS BRUTOS'!$A$3:$A$500,$B13,'DADOS BRUTOS'!EK$3:EK$500)+IF($C13="",0,SUMIF('DADOS BRUTOS'!$A$3:$A$500,$C13,'DADOS BRUTOS'!EK$3:EK$500)))</f>
        <v>0</v>
      </c>
      <c r="HL13" s="134" t="n">
        <f aca="false">IF(OR(HL$4="",$B13=""),0,SUMIF('DADOS BRUTOS'!$A$3:$A$500,$B13,'DADOS BRUTOS'!EL$3:EL$500)+IF($C13="",0,SUMIF('DADOS BRUTOS'!$A$3:$A$500,$C13,'DADOS BRUTOS'!EL$3:EL$500)))</f>
        <v>0</v>
      </c>
      <c r="HM13" s="134" t="n">
        <f aca="false">IF(OR(HM$4="",$B13=""),0,SUMIF('DADOS BRUTOS'!$A$3:$A$500,$B13,'DADOS BRUTOS'!EM$3:EM$500)+IF($C13="",0,SUMIF('DADOS BRUTOS'!$A$3:$A$500,$C13,'DADOS BRUTOS'!EM$3:EM$500)))</f>
        <v>0</v>
      </c>
      <c r="HN13" s="134" t="n">
        <f aca="false">IF(OR(HN$4="",$B13=""),0,SUMIF('DADOS BRUTOS'!$A$3:$A$500,$B13,'DADOS BRUTOS'!EN$3:EN$500)+IF($C13="",0,SUMIF('DADOS BRUTOS'!$A$3:$A$500,$C13,'DADOS BRUTOS'!EN$3:EN$500)))</f>
        <v>0</v>
      </c>
      <c r="HO13" s="134" t="n">
        <f aca="false">IF(OR(HO$4="",$B13=""),0,SUMIF('DADOS BRUTOS'!$A$3:$A$500,$B13,'DADOS BRUTOS'!EO$3:EO$500)+IF($C13="",0,SUMIF('DADOS BRUTOS'!$A$3:$A$500,$C13,'DADOS BRUTOS'!EO$3:EO$500)))</f>
        <v>0</v>
      </c>
      <c r="HP13" s="134" t="n">
        <f aca="false">IF(OR(HP$4="",$B13=""),0,SUMIF('DADOS BRUTOS'!$A$3:$A$500,$B13,'DADOS BRUTOS'!EP$3:EP$500)+IF($C13="",0,SUMIF('DADOS BRUTOS'!$A$3:$A$500,$C13,'DADOS BRUTOS'!EP$3:EP$500)))</f>
        <v>0</v>
      </c>
      <c r="HQ13" s="134" t="n">
        <f aca="false">IF(OR(HQ$4="",$B13=""),0,SUMIF('DADOS BRUTOS'!$A$3:$A$500,$B13,'DADOS BRUTOS'!EQ$3:EQ$500)+IF($C13="",0,SUMIF('DADOS BRUTOS'!$A$3:$A$500,$C13,'DADOS BRUTOS'!EQ$3:EQ$500)))</f>
        <v>0</v>
      </c>
      <c r="HR13" s="134" t="n">
        <f aca="false">IF(OR(HR$4="",$B13=""),0,SUMIF('DADOS BRUTOS'!$A$3:$A$500,$B13,'DADOS BRUTOS'!ER$3:ER$500)+IF($C13="",0,SUMIF('DADOS BRUTOS'!$A$3:$A$500,$C13,'DADOS BRUTOS'!ER$3:ER$500)))</f>
        <v>0</v>
      </c>
      <c r="HS13" s="134" t="n">
        <f aca="false">IF(OR(HS$4="",$B13=""),0,SUMIF('DADOS BRUTOS'!$A$3:$A$500,$B13,'DADOS BRUTOS'!ES$3:ES$500)+IF($C13="",0,SUMIF('DADOS BRUTOS'!$A$3:$A$500,$C13,'DADOS BRUTOS'!ES$3:ES$500)))</f>
        <v>0</v>
      </c>
      <c r="HT13" s="134" t="n">
        <f aca="false">IF(OR(HT$4="",$B13=""),0,SUMIF('DADOS BRUTOS'!$A$3:$A$500,$B13,'DADOS BRUTOS'!ET$3:ET$500)+IF($C13="",0,SUMIF('DADOS BRUTOS'!$A$3:$A$500,$C13,'DADOS BRUTOS'!ET$3:ET$500)))</f>
        <v>0</v>
      </c>
      <c r="HU13" s="134" t="n">
        <f aca="false">IF(OR(HU$4="",$B13=""),0,SUMIF('DADOS BRUTOS'!$A$3:$A$500,$B13,'DADOS BRUTOS'!EU$3:EU$500)+IF($C13="",0,SUMIF('DADOS BRUTOS'!$A$3:$A$500,$C13,'DADOS BRUTOS'!EU$3:EU$500)))</f>
        <v>0</v>
      </c>
      <c r="HV13" s="134" t="n">
        <f aca="false">IF(OR(HV$4="",$B13=""),0,SUMIF('DADOS BRUTOS'!$A$3:$A$500,$B13,'DADOS BRUTOS'!EV$3:EV$500)+IF($C13="",0,SUMIF('DADOS BRUTOS'!$A$3:$A$500,$C13,'DADOS BRUTOS'!EV$3:EV$500)))</f>
        <v>0</v>
      </c>
      <c r="HW13" s="134" t="n">
        <f aca="false">IF(OR(HW$4="",$B13=""),0,SUMIF('DADOS BRUTOS'!$A$3:$A$500,$B13,'DADOS BRUTOS'!EW$3:EW$500)+IF($C13="",0,SUMIF('DADOS BRUTOS'!$A$3:$A$500,$C13,'DADOS BRUTOS'!EW$3:EW$500)))</f>
        <v>0</v>
      </c>
      <c r="HX13" s="134" t="n">
        <f aca="false">IF(OR(HX$4="",$B13=""),0,SUMIF('DADOS BRUTOS'!$A$3:$A$500,$B13,'DADOS BRUTOS'!EX$3:EX$500)+IF($C13="",0,SUMIF('DADOS BRUTOS'!$A$3:$A$500,$C13,'DADOS BRUTOS'!EX$3:EX$500)))</f>
        <v>0</v>
      </c>
      <c r="HY13" s="134" t="n">
        <f aca="false">IF(OR(HY$4="",$B13=""),0,SUMIF('DADOS BRUTOS'!$A$3:$A$500,$B13,'DADOS BRUTOS'!EY$3:EY$500)+IF($C13="",0,SUMIF('DADOS BRUTOS'!$A$3:$A$500,$C13,'DADOS BRUTOS'!EY$3:EY$500)))</f>
        <v>0</v>
      </c>
      <c r="HZ13" s="134" t="n">
        <f aca="false">IF(OR(HZ$4="",$B13=""),0,SUMIF('DADOS BRUTOS'!$A$3:$A$500,$B13,'DADOS BRUTOS'!EZ$3:EZ$500)+IF($C13="",0,SUMIF('DADOS BRUTOS'!$A$3:$A$500,$C13,'DADOS BRUTOS'!EZ$3:EZ$500)))</f>
        <v>0</v>
      </c>
      <c r="IA13" s="134" t="n">
        <f aca="false">IF(OR(IA$4="",$B13=""),0,SUMIF('DADOS BRUTOS'!$A$3:$A$500,$B13,'DADOS BRUTOS'!FA$3:FA$500)+IF($C13="",0,SUMIF('DADOS BRUTOS'!$A$3:$A$500,$C13,'DADOS BRUTOS'!FA$3:FA$500)))</f>
        <v>0</v>
      </c>
      <c r="IB13" s="134" t="n">
        <f aca="false">IF(OR(IB$4="",$B13=""),0,SUMIF('DADOS BRUTOS'!$A$3:$A$500,$B13,'DADOS BRUTOS'!FB$3:FB$500)+IF($C13="",0,SUMIF('DADOS BRUTOS'!$A$3:$A$500,$C13,'DADOS BRUTOS'!FB$3:FB$500)))</f>
        <v>0</v>
      </c>
      <c r="IC13" s="134" t="n">
        <f aca="false">IF(OR(IC$4="",$B13=""),0,SUMIF('DADOS BRUTOS'!$A$3:$A$500,$B13,'DADOS BRUTOS'!FC$3:FC$500)+IF($C13="",0,SUMIF('DADOS BRUTOS'!$A$3:$A$500,$C13,'DADOS BRUTOS'!FC$3:FC$500)))</f>
        <v>0</v>
      </c>
      <c r="ID13" s="134" t="n">
        <f aca="false">IF(OR(ID$4="",$B13=""),0,SUMIF('DADOS BRUTOS'!$A$3:$A$500,$B13,'DADOS BRUTOS'!FD$3:FD$500)+IF($C13="",0,SUMIF('DADOS BRUTOS'!$A$3:$A$500,$C13,'DADOS BRUTOS'!FD$3:FD$500)))</f>
        <v>0</v>
      </c>
      <c r="IE13" s="134" t="n">
        <f aca="false">IF(OR(IE$4="",$B13=""),0,SUMIF('DADOS BRUTOS'!$A$3:$A$500,$B13,'DADOS BRUTOS'!FE$3:FE$500)+IF($C13="",0,SUMIF('DADOS BRUTOS'!$A$3:$A$500,$C13,'DADOS BRUTOS'!FE$3:FE$500)))</f>
        <v>0</v>
      </c>
      <c r="IF13" s="134" t="n">
        <f aca="false">IF(OR(IF$4="",$B13=""),0,SUMIF('DADOS BRUTOS'!$A$3:$A$500,$B13,'DADOS BRUTOS'!FF$3:FF$500)+IF($C13="",0,SUMIF('DADOS BRUTOS'!$A$3:$A$500,$C13,'DADOS BRUTOS'!FF$3:FF$500)))</f>
        <v>0</v>
      </c>
      <c r="IG13" s="134" t="n">
        <f aca="false">IF(OR(IG$4="",$B13=""),0,SUMIF('DADOS BRUTOS'!$A$3:$A$500,$B13,'DADOS BRUTOS'!FG$3:FG$500)+IF($C13="",0,SUMIF('DADOS BRUTOS'!$A$3:$A$500,$C13,'DADOS BRUTOS'!FG$3:FG$500)))</f>
        <v>0</v>
      </c>
      <c r="IH13" s="134" t="n">
        <f aca="false">IF(OR(IH$4="",$B13=""),0,SUMIF('DADOS BRUTOS'!$A$3:$A$500,$B13,'DADOS BRUTOS'!FH$3:FH$500)+IF($C13="",0,SUMIF('DADOS BRUTOS'!$A$3:$A$500,$C13,'DADOS BRUTOS'!FH$3:FH$500)))</f>
        <v>0</v>
      </c>
      <c r="II13" s="134" t="n">
        <f aca="false">IF(OR(II$4="",$B13=""),0,SUMIF('DADOS BRUTOS'!$A$3:$A$500,$B13,'DADOS BRUTOS'!FI$3:FI$500)+IF($C13="",0,SUMIF('DADOS BRUTOS'!$A$3:$A$500,$C13,'DADOS BRUTOS'!FI$3:FI$500)))</f>
        <v>0</v>
      </c>
      <c r="IJ13" s="134" t="n">
        <f aca="false">IF(OR(IJ$4="",$B13=""),0,SUMIF('DADOS BRUTOS'!$A$3:$A$500,$B13,'DADOS BRUTOS'!FJ$3:FJ$500)+IF($C13="",0,SUMIF('DADOS BRUTOS'!$A$3:$A$500,$C13,'DADOS BRUTOS'!FJ$3:FJ$500)))</f>
        <v>0</v>
      </c>
      <c r="IK13" s="134" t="n">
        <f aca="false">IF(OR(IK$4="",$B13=""),0,SUMIF('DADOS BRUTOS'!$A$3:$A$500,$B13,'DADOS BRUTOS'!FK$3:FK$500)+IF($C13="",0,SUMIF('DADOS BRUTOS'!$A$3:$A$500,$C13,'DADOS BRUTOS'!FK$3:FK$500)))</f>
        <v>0</v>
      </c>
      <c r="IL13" s="134" t="n">
        <f aca="false">IF(OR(IL$4="",$B13=""),0,SUMIF('DADOS BRUTOS'!$A$3:$A$500,$B13,'DADOS BRUTOS'!FL$3:FL$500)+IF($C13="",0,SUMIF('DADOS BRUTOS'!$A$3:$A$500,$C13,'DADOS BRUTOS'!FL$3:FL$500)))</f>
        <v>0</v>
      </c>
      <c r="IM13" s="134" t="n">
        <f aca="false">IF(OR(IM$4="",$B13=""),0,SUMIF('DADOS BRUTOS'!$A$3:$A$500,$B13,'DADOS BRUTOS'!FM$3:FM$500)+IF($C13="",0,SUMIF('DADOS BRUTOS'!$A$3:$A$500,$C13,'DADOS BRUTOS'!FM$3:FM$500)))</f>
        <v>0</v>
      </c>
      <c r="IN13" s="134" t="n">
        <f aca="false">IF(OR(IN$4="",$B13=""),0,SUMIF('DADOS BRUTOS'!$A$3:$A$500,$B13,'DADOS BRUTOS'!FN$3:FN$500)+IF($C13="",0,SUMIF('DADOS BRUTOS'!$A$3:$A$500,$C13,'DADOS BRUTOS'!FN$3:FN$500)))</f>
        <v>0</v>
      </c>
      <c r="IO13" s="134" t="n">
        <f aca="false">IF(OR(IO$4="",$B13=""),0,SUMIF('DADOS BRUTOS'!$A$3:$A$500,$B13,'DADOS BRUTOS'!FO$3:FO$500)+IF($C13="",0,SUMIF('DADOS BRUTOS'!$A$3:$A$500,$C13,'DADOS BRUTOS'!FO$3:FO$500)))</f>
        <v>0</v>
      </c>
      <c r="IP13" s="134" t="n">
        <f aca="false">IF(OR(IP$4="",$B13=""),0,SUMIF('DADOS BRUTOS'!$A$3:$A$500,$B13,'DADOS BRUTOS'!FP$3:FP$500)+IF($C13="",0,SUMIF('DADOS BRUTOS'!$A$3:$A$500,$C13,'DADOS BRUTOS'!FP$3:FP$500)))</f>
        <v>0</v>
      </c>
      <c r="IQ13" s="134" t="n">
        <f aca="false">IF(OR(IQ$4="",$B13=""),0,SUMIF('DADOS BRUTOS'!$A$3:$A$500,$B13,'DADOS BRUTOS'!FQ$3:FQ$500)+IF($C13="",0,SUMIF('DADOS BRUTOS'!$A$3:$A$500,$C13,'DADOS BRUTOS'!FQ$3:FQ$500)))</f>
        <v>0</v>
      </c>
      <c r="IR13" s="134" t="n">
        <f aca="false">IF(OR(IR$4="",$B13=""),0,SUMIF('DADOS BRUTOS'!$A$3:$A$500,$B13,'DADOS BRUTOS'!FR$3:FR$500)+IF($C13="",0,SUMIF('DADOS BRUTOS'!$A$3:$A$500,$C13,'DADOS BRUTOS'!FR$3:FR$500)))</f>
        <v>0</v>
      </c>
      <c r="IS13" s="134" t="n">
        <f aca="false">IF(OR(IS$4="",$B13=""),0,SUMIF('DADOS BRUTOS'!$A$3:$A$500,$B13,'DADOS BRUTOS'!FS$3:FS$500)+IF($C13="",0,SUMIF('DADOS BRUTOS'!$A$3:$A$500,$C13,'DADOS BRUTOS'!FS$3:FS$500)))</f>
        <v>0</v>
      </c>
      <c r="IT13" s="134" t="n">
        <f aca="false">IF(OR(IT$4="",$B13=""),0,SUMIF('DADOS BRUTOS'!$A$3:$A$500,$B13,'DADOS BRUTOS'!FT$3:FT$500)+IF($C13="",0,SUMIF('DADOS BRUTOS'!$A$3:$A$500,$C13,'DADOS BRUTOS'!FT$3:FT$500)))</f>
        <v>0</v>
      </c>
      <c r="IU13" s="134" t="n">
        <f aca="false">IF(OR(IU$4="",$B13=""),0,SUMIF('DADOS BRUTOS'!$A$3:$A$500,$B13,'DADOS BRUTOS'!FU$3:FU$500)+IF($C13="",0,SUMIF('DADOS BRUTOS'!$A$3:$A$500,$C13,'DADOS BRUTOS'!FU$3:FU$500)))</f>
        <v>0</v>
      </c>
      <c r="IV13" s="134" t="n">
        <f aca="false">IF(OR(IV$4="",$B13=""),0,SUMIF('DADOS BRUTOS'!$A$3:$A$500,$B13,'DADOS BRUTOS'!FV$3:FV$500)+IF($C13="",0,SUMIF('DADOS BRUTOS'!$A$3:$A$500,$C13,'DADOS BRUTOS'!FV$3:FV$500)))</f>
        <v>0</v>
      </c>
      <c r="IW13" s="134" t="n">
        <f aca="false">IF(OR(IW$4="",$B13=""),0,SUMIF('DADOS BRUTOS'!$A$3:$A$500,$B13,'DADOS BRUTOS'!FW$3:FW$500)+IF($C13="",0,SUMIF('DADOS BRUTOS'!$A$3:$A$500,$C13,'DADOS BRUTOS'!FW$3:FW$500)))</f>
        <v>0</v>
      </c>
      <c r="IX13" s="134" t="n">
        <f aca="false">IF(OR(IX$4="",$B13=""),0,SUMIF('DADOS BRUTOS'!$A$3:$A$500,$B13,'DADOS BRUTOS'!FX$3:FX$500)+IF($C13="",0,SUMIF('DADOS BRUTOS'!$A$3:$A$500,$C13,'DADOS BRUTOS'!FX$3:FX$500)))</f>
        <v>0</v>
      </c>
      <c r="IY13" s="134" t="n">
        <f aca="false">IF(OR(IY$4="",$B13=""),0,SUMIF('DADOS BRUTOS'!$A$3:$A$500,$B13,'DADOS BRUTOS'!FY$3:FY$500)+IF($C13="",0,SUMIF('DADOS BRUTOS'!$A$3:$A$500,$C13,'DADOS BRUTOS'!FY$3:FY$500)))</f>
        <v>0</v>
      </c>
      <c r="IZ13" s="134" t="n">
        <f aca="false">IF(OR(IZ$4="",$B13=""),0,SUMIF('DADOS BRUTOS'!$A$3:$A$500,$B13,'DADOS BRUTOS'!FZ$3:FZ$500)+IF($C13="",0,SUMIF('DADOS BRUTOS'!$A$3:$A$500,$C13,'DADOS BRUTOS'!FZ$3:FZ$500)))</f>
        <v>0</v>
      </c>
      <c r="JA13" s="134" t="n">
        <f aca="false">IF(OR(JA$4="",$B13=""),0,SUMIF('DADOS BRUTOS'!$A$3:$A$500,$B13,'DADOS BRUTOS'!GA$3:GA$500)+IF($C13="",0,SUMIF('DADOS BRUTOS'!$A$3:$A$500,$C13,'DADOS BRUTOS'!GA$3:GA$500)))</f>
        <v>0</v>
      </c>
      <c r="JB13" s="134" t="n">
        <f aca="false">IF(OR(JB$4="",$B13=""),0,SUMIF('DADOS BRUTOS'!$A$3:$A$500,$B13,'DADOS BRUTOS'!GB$3:GB$500)+IF($C13="",0,SUMIF('DADOS BRUTOS'!$A$3:$A$500,$C13,'DADOS BRUTOS'!GB$3:GB$500)))</f>
        <v>0</v>
      </c>
      <c r="JC13" s="134" t="n">
        <f aca="false">IF(OR(JC$4="",$B13=""),0,SUMIF('DADOS BRUTOS'!$A$3:$A$500,$B13,'DADOS BRUTOS'!GC$3:GC$500)+IF($C13="",0,SUMIF('DADOS BRUTOS'!$A$3:$A$500,$C13,'DADOS BRUTOS'!GC$3:GC$500)))</f>
        <v>0</v>
      </c>
      <c r="JD13" s="134" t="n">
        <f aca="false">IF(OR(JD$4="",$B13=""),0,SUMIF('DADOS BRUTOS'!$A$3:$A$500,$B13,'DADOS BRUTOS'!GD$3:GD$500)+IF($C13="",0,SUMIF('DADOS BRUTOS'!$A$3:$A$500,$C13,'DADOS BRUTOS'!GD$3:GD$500)))</f>
        <v>0</v>
      </c>
      <c r="JE13" s="134" t="n">
        <f aca="false">IF(OR(JE$4="",$B13=""),0,SUMIF('DADOS BRUTOS'!$A$3:$A$500,$B13,'DADOS BRUTOS'!GE$3:GE$500)+IF($C13="",0,SUMIF('DADOS BRUTOS'!$A$3:$A$500,$C13,'DADOS BRUTOS'!GE$3:GE$500)))</f>
        <v>0</v>
      </c>
      <c r="JF13" s="134" t="n">
        <f aca="false">IF(OR(JF$4="",$B13=""),0,SUMIF('DADOS BRUTOS'!$A$3:$A$500,$B13,'DADOS BRUTOS'!GF$3:GF$500)+IF($C13="",0,SUMIF('DADOS BRUTOS'!$A$3:$A$500,$C13,'DADOS BRUTOS'!GF$3:GF$500)))</f>
        <v>0</v>
      </c>
      <c r="JG13" s="134" t="n">
        <f aca="false">IF(OR(JG$4="",$B13=""),0,SUMIF('DADOS BRUTOS'!$A$3:$A$500,$B13,'DADOS BRUTOS'!GG$3:GG$500)+IF($C13="",0,SUMIF('DADOS BRUTOS'!$A$3:$A$500,$C13,'DADOS BRUTOS'!GG$3:GG$500)))</f>
        <v>0</v>
      </c>
      <c r="JH13" s="134" t="n">
        <f aca="false">IF(OR(JH$4="",$B13=""),0,SUMIF('DADOS BRUTOS'!$A$3:$A$500,$B13,'DADOS BRUTOS'!GH$3:GH$500)+IF($C13="",0,SUMIF('DADOS BRUTOS'!$A$3:$A$500,$C13,'DADOS BRUTOS'!GH$3:GH$500)))</f>
        <v>0</v>
      </c>
      <c r="JI13" s="134" t="n">
        <f aca="false">IF(OR(JI$4="",$B13=""),0,SUMIF('DADOS BRUTOS'!$A$3:$A$500,$B13,'DADOS BRUTOS'!GI$3:GI$500)+IF($C13="",0,SUMIF('DADOS BRUTOS'!$A$3:$A$500,$C13,'DADOS BRUTOS'!GI$3:GI$500)))</f>
        <v>0</v>
      </c>
      <c r="JJ13" s="134" t="n">
        <f aca="false">IF(OR(JJ$4="",$B13=""),0,SUMIF('DADOS BRUTOS'!$A$3:$A$500,$B13,'DADOS BRUTOS'!GJ$3:GJ$500)+IF($C13="",0,SUMIF('DADOS BRUTOS'!$A$3:$A$500,$C13,'DADOS BRUTOS'!GJ$3:GJ$500)))</f>
        <v>0</v>
      </c>
      <c r="JK13" s="134" t="n">
        <f aca="false">IF(OR(JK$4="",$B13=""),0,SUMIF('DADOS BRUTOS'!$A$3:$A$500,$B13,'DADOS BRUTOS'!GK$3:GK$500)+IF($C13="",0,SUMIF('DADOS BRUTOS'!$A$3:$A$500,$C13,'DADOS BRUTOS'!GK$3:GK$500)))</f>
        <v>0</v>
      </c>
      <c r="JL13" s="134" t="n">
        <f aca="false">IF(OR(JL$4="",$B13=""),0,SUMIF('DADOS BRUTOS'!$A$3:$A$500,$B13,'DADOS BRUTOS'!GL$3:GL$500)+IF($C13="",0,SUMIF('DADOS BRUTOS'!$A$3:$A$500,$C13,'DADOS BRUTOS'!GL$3:GL$500)))</f>
        <v>0</v>
      </c>
      <c r="JM13" s="134" t="n">
        <f aca="false">IF(OR(JM$4="",$B13=""),0,SUMIF('DADOS BRUTOS'!$A$3:$A$500,$B13,'DADOS BRUTOS'!GM$3:GM$500)+IF($C13="",0,SUMIF('DADOS BRUTOS'!$A$3:$A$500,$C13,'DADOS BRUTOS'!GM$3:GM$500)))</f>
        <v>0</v>
      </c>
      <c r="JN13" s="134" t="n">
        <f aca="false">IF(OR(JN$4="",$B13=""),0,SUMIF('DADOS BRUTOS'!$A$3:$A$500,$B13,'DADOS BRUTOS'!GN$3:GN$500)+IF($C13="",0,SUMIF('DADOS BRUTOS'!$A$3:$A$500,$C13,'DADOS BRUTOS'!GN$3:GN$500)))</f>
        <v>0</v>
      </c>
      <c r="JO13" s="134" t="n">
        <f aca="false">IF(OR(JO$4="",$B13=""),0,SUMIF('DADOS BRUTOS'!$A$3:$A$500,$B13,'DADOS BRUTOS'!GO$3:GO$500)+IF($C13="",0,SUMIF('DADOS BRUTOS'!$A$3:$A$500,$C13,'DADOS BRUTOS'!GO$3:GO$500)))</f>
        <v>0</v>
      </c>
      <c r="JP13" s="134" t="n">
        <f aca="false">IF(OR(JP$4="",$B13=""),0,SUMIF('DADOS BRUTOS'!$A$3:$A$500,$B13,'DADOS BRUTOS'!GP$3:GP$500)+IF($C13="",0,SUMIF('DADOS BRUTOS'!$A$3:$A$500,$C13,'DADOS BRUTOS'!GP$3:GP$500)))</f>
        <v>0</v>
      </c>
      <c r="JQ13" s="134" t="n">
        <f aca="false">IF(OR(JQ$4="",$B13=""),0,SUMIF('DADOS BRUTOS'!$A$3:$A$500,$B13,'DADOS BRUTOS'!GQ$3:GQ$500)+IF($C13="",0,SUMIF('DADOS BRUTOS'!$A$3:$A$500,$C13,'DADOS BRUTOS'!GQ$3:GQ$500)))</f>
        <v>0</v>
      </c>
      <c r="JR13" s="134" t="n">
        <f aca="false">IF(OR(JR$4="",$B13=""),0,SUMIF('DADOS BRUTOS'!$A$3:$A$500,$B13,'DADOS BRUTOS'!GR$3:GR$500)+IF($C13="",0,SUMIF('DADOS BRUTOS'!$A$3:$A$500,$C13,'DADOS BRUTOS'!GR$3:GR$500)))</f>
        <v>0</v>
      </c>
      <c r="JS13" s="134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781406.71</v>
      </c>
      <c r="E14" s="50" t="n">
        <f aca="false">SUMIF($CB$4:$JS$4,E$4,$CB14:$JS14)</f>
        <v>170959.67</v>
      </c>
      <c r="F14" s="50" t="n">
        <f aca="false">SUMIF($CB$4:$JS$4,F$4,$CB14:$JS14)</f>
        <v>210708.95</v>
      </c>
      <c r="G14" s="50" t="n">
        <f aca="false">SUMIF($CB$4:$JS$4,G$4,$CB14:$JS14)</f>
        <v>353398.3</v>
      </c>
      <c r="H14" s="50" t="n">
        <f aca="false">SUMIF($CB$4:$JS$4,H$4,$CB14:$JS14)</f>
        <v>220168.51</v>
      </c>
      <c r="I14" s="50" t="n">
        <f aca="false">SUMIF($CB$4:$JS$4,I$4,$CB14:$JS14)</f>
        <v>208139.04</v>
      </c>
      <c r="J14" s="50" t="n">
        <f aca="false">SUMIF($CB$4:$JS$4,J$4,$CB14:$JS14)</f>
        <v>207096.94</v>
      </c>
      <c r="K14" s="50" t="n">
        <f aca="false">SUMIF($CB$4:$JS$4,K$4,$CB14:$JS14)</f>
        <v>224847.54</v>
      </c>
      <c r="L14" s="50" t="n">
        <f aca="false">SUMIF($CB$4:$JS$4,L$4,$CB14:$JS14)</f>
        <v>225258.07</v>
      </c>
      <c r="M14" s="50" t="n">
        <f aca="false">SUMIF($CB$4:$JS$4,M$4,$CB14:$JS14)</f>
        <v>227417.36</v>
      </c>
      <c r="N14" s="50" t="n">
        <f aca="false">SUMIF($CB$4:$JS$4,N$4,$CB14:$JS14)</f>
        <v>262747.43</v>
      </c>
      <c r="O14" s="50" t="n">
        <f aca="false">SUMIF($CB$4:$JS$4,O$4,$CB14:$JS14)</f>
        <v>273728.97</v>
      </c>
      <c r="P14" s="50" t="n">
        <f aca="false">SUMIF($CB$4:$JS$4,P$4,$CB14:$JS14)</f>
        <v>317992.83</v>
      </c>
      <c r="Q14" s="50" t="n">
        <f aca="false">SUMIF($CB$4:$JS$4,Q$4,$CB14:$JS14)</f>
        <v>306783.89</v>
      </c>
      <c r="R14" s="50" t="n">
        <f aca="false">SUMIF($CB$4:$JS$4,R$4,$CB14:$JS14)</f>
        <v>265241.92</v>
      </c>
      <c r="S14" s="50" t="n">
        <f aca="false">SUMIF($CB$4:$JS$4,S$4,$CB14:$JS14)</f>
        <v>320168.89</v>
      </c>
      <c r="T14" s="50" t="n">
        <f aca="false">SUMIF($CB$4:$JS$4,T$4,$CB14:$JS14)</f>
        <v>310668.52</v>
      </c>
      <c r="U14" s="50" t="n">
        <f aca="false">SUMIF($CB$4:$JS$4,U$4,$CB14:$JS14)</f>
        <v>411419.12</v>
      </c>
      <c r="V14" s="50" t="n">
        <f aca="false">SUMIF($CB$4:$JS$4,V$4,$CB14:$JS14)</f>
        <v>405413.32</v>
      </c>
      <c r="W14" s="50" t="n">
        <f aca="false">SUMIF($CB$4:$JS$4,W$4,$CB14:$JS14)</f>
        <v>424292.33</v>
      </c>
      <c r="X14" s="50" t="n">
        <f aca="false">SUMIF($CB$4:$JS$4,X$4,$CB14:$JS14)</f>
        <v>448435.93</v>
      </c>
      <c r="Y14" s="50" t="n">
        <f aca="false">SUMIF($CB$4:$JS$4,Y$4,$CB14:$JS14)</f>
        <v>450296.23</v>
      </c>
      <c r="Z14" s="50" t="n">
        <f aca="false">SUMIF($CB$4:$JS$4,Z$4,$CB14:$JS14)</f>
        <v>210336.53</v>
      </c>
      <c r="AA14" s="50" t="n">
        <f aca="false">SUMIF($CB$4:$JS$4,AA$4,$CB14:$JS14)</f>
        <v>124256.4</v>
      </c>
      <c r="AB14" s="50" t="n">
        <f aca="false">SUMIF($CB$4:$JS$4,AB$4,$CB14:$JS14)</f>
        <v>89672.1</v>
      </c>
      <c r="AC14" s="50" t="n">
        <f aca="false">SUMIF($CB$4:$JS$4,AC$4,$CB14:$JS14)</f>
        <v>0</v>
      </c>
      <c r="AD14" s="50" t="n">
        <f aca="false">SUMIF($CB$4:$JS$4,AD$4,$CB14:$JS14)</f>
        <v>8761.55</v>
      </c>
      <c r="AE14" s="50" t="n">
        <f aca="false">SUMIF($CB$4:$JS$4,AE$4,$CB14:$JS14)</f>
        <v>8662.27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3604.42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460.91</v>
      </c>
      <c r="AM14" s="50" t="n">
        <f aca="false">SUMIF($CB$4:$JS$4,AM$4,$CB14:$JS14)</f>
        <v>0</v>
      </c>
      <c r="AN14" s="50" t="n">
        <f aca="false">SUMIF($CB$4:$JS$4,AN$4,$CB14:$JS14)</f>
        <v>1879.73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7474224.38</v>
      </c>
      <c r="BZ14" s="45" t="n">
        <f aca="false">SUMPRODUCT(($CB$4:$JS$4&lt;&gt;"")*($CB$4:$JS$4&lt;=$D$4),$CB14:$JS14,$CB$1:$JS$1)</f>
        <v>682.90674818948</v>
      </c>
      <c r="CB14" s="134" t="n">
        <f aca="false">IF(OR(CB$4="",$B14=""),0,SUMIF('DADOS BRUTOS'!$A$3:$A$500,$B14,'DADOS BRUTOS'!B$3:B$500)+IF($C14="",0,SUMIF('DADOS BRUTOS'!$A$3:$A$500,$C14,'DADOS BRUTOS'!B$3:B$500)))</f>
        <v>0</v>
      </c>
      <c r="CC14" s="134" t="n">
        <f aca="false">IF(OR(CC$4="",$B14=""),0,SUMIF('DADOS BRUTOS'!$A$3:$A$500,$B14,'DADOS BRUTOS'!C$3:C$500)+IF($C14="",0,SUMIF('DADOS BRUTOS'!$A$3:$A$500,$C14,'DADOS BRUTOS'!C$3:C$500)))</f>
        <v>0</v>
      </c>
      <c r="CD14" s="134" t="n">
        <f aca="false">IF(OR(CD$4="",$B14=""),0,SUMIF('DADOS BRUTOS'!$A$3:$A$500,$B14,'DADOS BRUTOS'!D$3:D$500)+IF($C14="",0,SUMIF('DADOS BRUTOS'!$A$3:$A$500,$C14,'DADOS BRUTOS'!D$3:D$500)))</f>
        <v>0</v>
      </c>
      <c r="CE14" s="134" t="n">
        <f aca="false">IF(OR(CE$4="",$B14=""),0,SUMIF('DADOS BRUTOS'!$A$3:$A$500,$B14,'DADOS BRUTOS'!E$3:E$500)+IF($C14="",0,SUMIF('DADOS BRUTOS'!$A$3:$A$500,$C14,'DADOS BRUTOS'!E$3:E$500)))</f>
        <v>0</v>
      </c>
      <c r="CF14" s="134" t="n">
        <f aca="false">IF(OR(CF$4="",$B14=""),0,SUMIF('DADOS BRUTOS'!$A$3:$A$500,$B14,'DADOS BRUTOS'!F$3:F$500)+IF($C14="",0,SUMIF('DADOS BRUTOS'!$A$3:$A$500,$C14,'DADOS BRUTOS'!F$3:F$500)))</f>
        <v>0</v>
      </c>
      <c r="CG14" s="134" t="n">
        <f aca="false">IF(OR(CG$4="",$B14=""),0,SUMIF('DADOS BRUTOS'!$A$3:$A$500,$B14,'DADOS BRUTOS'!G$3:G$500)+IF($C14="",0,SUMIF('DADOS BRUTOS'!$A$3:$A$500,$C14,'DADOS BRUTOS'!G$3:G$500)))</f>
        <v>0</v>
      </c>
      <c r="CH14" s="134" t="n">
        <f aca="false">IF(OR(CH$4="",$B14=""),0,SUMIF('DADOS BRUTOS'!$A$3:$A$500,$B14,'DADOS BRUTOS'!H$3:H$500)+IF($C14="",0,SUMIF('DADOS BRUTOS'!$A$3:$A$500,$C14,'DADOS BRUTOS'!H$3:H$500)))</f>
        <v>0</v>
      </c>
      <c r="CI14" s="134" t="n">
        <f aca="false">IF(OR(CI$4="",$B14=""),0,SUMIF('DADOS BRUTOS'!$A$3:$A$500,$B14,'DADOS BRUTOS'!I$3:I$500)+IF($C14="",0,SUMIF('DADOS BRUTOS'!$A$3:$A$500,$C14,'DADOS BRUTOS'!I$3:I$500)))</f>
        <v>0</v>
      </c>
      <c r="CJ14" s="134" t="n">
        <f aca="false">IF(OR(CJ$4="",$B14=""),0,SUMIF('DADOS BRUTOS'!$A$3:$A$500,$B14,'DADOS BRUTOS'!J$3:J$500)+IF($C14="",0,SUMIF('DADOS BRUTOS'!$A$3:$A$500,$C14,'DADOS BRUTOS'!J$3:J$500)))</f>
        <v>0</v>
      </c>
      <c r="CK14" s="134" t="n">
        <f aca="false">IF(OR(CK$4="",$B14=""),0,SUMIF('DADOS BRUTOS'!$A$3:$A$500,$B14,'DADOS BRUTOS'!K$3:K$500)+IF($C14="",0,SUMIF('DADOS BRUTOS'!$A$3:$A$500,$C14,'DADOS BRUTOS'!K$3:K$500)))</f>
        <v>0</v>
      </c>
      <c r="CL14" s="134" t="n">
        <f aca="false">IF(OR(CL$4="",$B14=""),0,SUMIF('DADOS BRUTOS'!$A$3:$A$500,$B14,'DADOS BRUTOS'!L$3:L$500)+IF($C14="",0,SUMIF('DADOS BRUTOS'!$A$3:$A$500,$C14,'DADOS BRUTOS'!L$3:L$500)))</f>
        <v>0</v>
      </c>
      <c r="CM14" s="134" t="n">
        <f aca="false">IF(OR(CM$4="",$B14=""),0,SUMIF('DADOS BRUTOS'!$A$3:$A$500,$B14,'DADOS BRUTOS'!M$3:M$500)+IF($C14="",0,SUMIF('DADOS BRUTOS'!$A$3:$A$500,$C14,'DADOS BRUTOS'!M$3:M$500)))</f>
        <v>0</v>
      </c>
      <c r="CN14" s="134" t="n">
        <f aca="false">IF(OR(CN$4="",$B14=""),0,SUMIF('DADOS BRUTOS'!$A$3:$A$500,$B14,'DADOS BRUTOS'!N$3:N$500)+IF($C14="",0,SUMIF('DADOS BRUTOS'!$A$3:$A$500,$C14,'DADOS BRUTOS'!N$3:N$500)))</f>
        <v>0</v>
      </c>
      <c r="CO14" s="134" t="n">
        <f aca="false">IF(OR(CO$4="",$B14=""),0,SUMIF('DADOS BRUTOS'!$A$3:$A$500,$B14,'DADOS BRUTOS'!O$3:O$500)+IF($C14="",0,SUMIF('DADOS BRUTOS'!$A$3:$A$500,$C14,'DADOS BRUTOS'!O$3:O$500)))</f>
        <v>0</v>
      </c>
      <c r="CP14" s="134" t="n">
        <f aca="false">IF(OR(CP$4="",$B14=""),0,SUMIF('DADOS BRUTOS'!$A$3:$A$500,$B14,'DADOS BRUTOS'!P$3:P$500)+IF($C14="",0,SUMIF('DADOS BRUTOS'!$A$3:$A$500,$C14,'DADOS BRUTOS'!P$3:P$500)))</f>
        <v>0</v>
      </c>
      <c r="CQ14" s="134" t="n">
        <f aca="false">IF(OR(CQ$4="",$B14=""),0,SUMIF('DADOS BRUTOS'!$A$3:$A$500,$B14,'DADOS BRUTOS'!Q$3:Q$500)+IF($C14="",0,SUMIF('DADOS BRUTOS'!$A$3:$A$500,$C14,'DADOS BRUTOS'!Q$3:Q$500)))</f>
        <v>0</v>
      </c>
      <c r="CR14" s="134" t="n">
        <f aca="false">IF(OR(CR$4="",$B14=""),0,SUMIF('DADOS BRUTOS'!$A$3:$A$500,$B14,'DADOS BRUTOS'!R$3:R$500)+IF($C14="",0,SUMIF('DADOS BRUTOS'!$A$3:$A$500,$C14,'DADOS BRUTOS'!R$3:R$500)))</f>
        <v>0</v>
      </c>
      <c r="CS14" s="134" t="n">
        <f aca="false">IF(OR(CS$4="",$B14=""),0,SUMIF('DADOS BRUTOS'!$A$3:$A$500,$B14,'DADOS BRUTOS'!S$3:S$500)+IF($C14="",0,SUMIF('DADOS BRUTOS'!$A$3:$A$500,$C14,'DADOS BRUTOS'!S$3:S$500)))</f>
        <v>0</v>
      </c>
      <c r="CT14" s="134" t="n">
        <f aca="false">IF(OR(CT$4="",$B14=""),0,SUMIF('DADOS BRUTOS'!$A$3:$A$500,$B14,'DADOS BRUTOS'!T$3:T$500)+IF($C14="",0,SUMIF('DADOS BRUTOS'!$A$3:$A$500,$C14,'DADOS BRUTOS'!T$3:T$500)))</f>
        <v>0</v>
      </c>
      <c r="CU14" s="134" t="n">
        <f aca="false">IF(OR(CU$4="",$B14=""),0,SUMIF('DADOS BRUTOS'!$A$3:$A$500,$B14,'DADOS BRUTOS'!U$3:U$500)+IF($C14="",0,SUMIF('DADOS BRUTOS'!$A$3:$A$500,$C14,'DADOS BRUTOS'!U$3:U$500)))</f>
        <v>0</v>
      </c>
      <c r="CV14" s="134" t="n">
        <f aca="false">IF(OR(CV$4="",$B14=""),0,SUMIF('DADOS BRUTOS'!$A$3:$A$500,$B14,'DADOS BRUTOS'!V$3:V$500)+IF($C14="",0,SUMIF('DADOS BRUTOS'!$A$3:$A$500,$C14,'DADOS BRUTOS'!V$3:V$500)))</f>
        <v>8613.42</v>
      </c>
      <c r="CW14" s="134" t="n">
        <f aca="false">IF(OR(CW$4="",$B14=""),0,SUMIF('DADOS BRUTOS'!$A$3:$A$500,$B14,'DADOS BRUTOS'!W$3:W$500)+IF($C14="",0,SUMIF('DADOS BRUTOS'!$A$3:$A$500,$C14,'DADOS BRUTOS'!W$3:W$500)))</f>
        <v>43651.44</v>
      </c>
      <c r="CX14" s="134" t="n">
        <f aca="false">IF(OR(CX$4="",$B14=""),0,SUMIF('DADOS BRUTOS'!$A$3:$A$500,$B14,'DADOS BRUTOS'!X$3:X$500)+IF($C14="",0,SUMIF('DADOS BRUTOS'!$A$3:$A$500,$C14,'DADOS BRUTOS'!X$3:X$500)))</f>
        <v>74446.48</v>
      </c>
      <c r="CY14" s="134" t="n">
        <f aca="false">IF(OR(CY$4="",$B14=""),0,SUMIF('DADOS BRUTOS'!$A$3:$A$500,$B14,'DADOS BRUTOS'!Y$3:Y$500)+IF($C14="",0,SUMIF('DADOS BRUTOS'!$A$3:$A$500,$C14,'DADOS BRUTOS'!Y$3:Y$500)))</f>
        <v>133014.04</v>
      </c>
      <c r="CZ14" s="134" t="n">
        <f aca="false">IF(OR(CZ$4="",$B14=""),0,SUMIF('DADOS BRUTOS'!$A$3:$A$500,$B14,'DADOS BRUTOS'!Z$3:Z$500)+IF($C14="",0,SUMIF('DADOS BRUTOS'!$A$3:$A$500,$C14,'DADOS BRUTOS'!Z$3:Z$500)))</f>
        <v>99557.35</v>
      </c>
      <c r="DA14" s="134" t="n">
        <f aca="false">IF(OR(DA$4="",$B14=""),0,SUMIF('DADOS BRUTOS'!$A$3:$A$500,$B14,'DADOS BRUTOS'!AA$3:AA$500)+IF($C14="",0,SUMIF('DADOS BRUTOS'!$A$3:$A$500,$C14,'DADOS BRUTOS'!AA$3:AA$500)))</f>
        <v>131166.95</v>
      </c>
      <c r="DB14" s="134" t="n">
        <f aca="false">IF(OR(DB$4="",$B14=""),0,SUMIF('DADOS BRUTOS'!$A$3:$A$500,$B14,'DADOS BRUTOS'!AB$3:AB$500)+IF($C14="",0,SUMIF('DADOS BRUTOS'!$A$3:$A$500,$C14,'DADOS BRUTOS'!AB$3:AB$500)))</f>
        <v>131072.55</v>
      </c>
      <c r="DC14" s="134" t="n">
        <f aca="false">IF(OR(DC$4="",$B14=""),0,SUMIF('DADOS BRUTOS'!$A$3:$A$500,$B14,'DADOS BRUTOS'!AC$3:AC$500)+IF($C14="",0,SUMIF('DADOS BRUTOS'!$A$3:$A$500,$C14,'DADOS BRUTOS'!AC$3:AC$500)))</f>
        <v>159884.48</v>
      </c>
      <c r="DD14" s="134" t="n">
        <f aca="false">IF(OR(DD$4="",$B14=""),0,SUMIF('DADOS BRUTOS'!$A$3:$A$500,$B14,'DADOS BRUTOS'!AD$3:AD$500)+IF($C14="",0,SUMIF('DADOS BRUTOS'!$A$3:$A$500,$C14,'DADOS BRUTOS'!AD$3:AD$500)))</f>
        <v>170959.67</v>
      </c>
      <c r="DE14" s="134" t="n">
        <f aca="false">IF(OR(DE$4="",$B14=""),0,SUMIF('DADOS BRUTOS'!$A$3:$A$500,$B14,'DADOS BRUTOS'!AE$3:AE$500)+IF($C14="",0,SUMIF('DADOS BRUTOS'!$A$3:$A$500,$C14,'DADOS BRUTOS'!AE$3:AE$500)))</f>
        <v>210708.95</v>
      </c>
      <c r="DF14" s="134" t="n">
        <f aca="false">IF(OR(DF$4="",$B14=""),0,SUMIF('DADOS BRUTOS'!$A$3:$A$500,$B14,'DADOS BRUTOS'!AF$3:AF$500)+IF($C14="",0,SUMIF('DADOS BRUTOS'!$A$3:$A$500,$C14,'DADOS BRUTOS'!AF$3:AF$500)))</f>
        <v>353398.3</v>
      </c>
      <c r="DG14" s="134" t="n">
        <f aca="false">IF(OR(DG$4="",$B14=""),0,SUMIF('DADOS BRUTOS'!$A$3:$A$500,$B14,'DADOS BRUTOS'!AG$3:AG$500)+IF($C14="",0,SUMIF('DADOS BRUTOS'!$A$3:$A$500,$C14,'DADOS BRUTOS'!AG$3:AG$500)))</f>
        <v>220168.51</v>
      </c>
      <c r="DH14" s="134" t="n">
        <f aca="false">IF(OR(DH$4="",$B14=""),0,SUMIF('DADOS BRUTOS'!$A$3:$A$500,$B14,'DADOS BRUTOS'!AH$3:AH$500)+IF($C14="",0,SUMIF('DADOS BRUTOS'!$A$3:$A$500,$C14,'DADOS BRUTOS'!AH$3:AH$500)))</f>
        <v>208139.04</v>
      </c>
      <c r="DI14" s="134" t="n">
        <f aca="false">IF(OR(DI$4="",$B14=""),0,SUMIF('DADOS BRUTOS'!$A$3:$A$500,$B14,'DADOS BRUTOS'!AI$3:AI$500)+IF($C14="",0,SUMIF('DADOS BRUTOS'!$A$3:$A$500,$C14,'DADOS BRUTOS'!AI$3:AI$500)))</f>
        <v>207096.94</v>
      </c>
      <c r="DJ14" s="134" t="n">
        <f aca="false">IF(OR(DJ$4="",$B14=""),0,SUMIF('DADOS BRUTOS'!$A$3:$A$500,$B14,'DADOS BRUTOS'!AJ$3:AJ$500)+IF($C14="",0,SUMIF('DADOS BRUTOS'!$A$3:$A$500,$C14,'DADOS BRUTOS'!AJ$3:AJ$500)))</f>
        <v>224847.54</v>
      </c>
      <c r="DK14" s="134" t="n">
        <f aca="false">IF(OR(DK$4="",$B14=""),0,SUMIF('DADOS BRUTOS'!$A$3:$A$500,$B14,'DADOS BRUTOS'!AK$3:AK$500)+IF($C14="",0,SUMIF('DADOS BRUTOS'!$A$3:$A$500,$C14,'DADOS BRUTOS'!AK$3:AK$500)))</f>
        <v>225258.07</v>
      </c>
      <c r="DL14" s="134" t="n">
        <f aca="false">IF(OR(DL$4="",$B14=""),0,SUMIF('DADOS BRUTOS'!$A$3:$A$500,$B14,'DADOS BRUTOS'!AL$3:AL$500)+IF($C14="",0,SUMIF('DADOS BRUTOS'!$A$3:$A$500,$C14,'DADOS BRUTOS'!AL$3:AL$500)))</f>
        <v>227417.36</v>
      </c>
      <c r="DM14" s="134" t="n">
        <f aca="false">IF(OR(DM$4="",$B14=""),0,SUMIF('DADOS BRUTOS'!$A$3:$A$500,$B14,'DADOS BRUTOS'!AM$3:AM$500)+IF($C14="",0,SUMIF('DADOS BRUTOS'!$A$3:$A$500,$C14,'DADOS BRUTOS'!AM$3:AM$500)))</f>
        <v>262747.43</v>
      </c>
      <c r="DN14" s="134" t="n">
        <f aca="false">IF(OR(DN$4="",$B14=""),0,SUMIF('DADOS BRUTOS'!$A$3:$A$500,$B14,'DADOS BRUTOS'!AN$3:AN$500)+IF($C14="",0,SUMIF('DADOS BRUTOS'!$A$3:$A$500,$C14,'DADOS BRUTOS'!AN$3:AN$500)))</f>
        <v>273728.97</v>
      </c>
      <c r="DO14" s="134" t="n">
        <f aca="false">IF(OR(DO$4="",$B14=""),0,SUMIF('DADOS BRUTOS'!$A$3:$A$500,$B14,'DADOS BRUTOS'!AO$3:AO$500)+IF($C14="",0,SUMIF('DADOS BRUTOS'!$A$3:$A$500,$C14,'DADOS BRUTOS'!AO$3:AO$500)))</f>
        <v>317992.83</v>
      </c>
      <c r="DP14" s="134" t="n">
        <f aca="false">IF(OR(DP$4="",$B14=""),0,SUMIF('DADOS BRUTOS'!$A$3:$A$500,$B14,'DADOS BRUTOS'!AP$3:AP$500)+IF($C14="",0,SUMIF('DADOS BRUTOS'!$A$3:$A$500,$C14,'DADOS BRUTOS'!AP$3:AP$500)))</f>
        <v>306783.89</v>
      </c>
      <c r="DQ14" s="134" t="n">
        <f aca="false">IF(OR(DQ$4="",$B14=""),0,SUMIF('DADOS BRUTOS'!$A$3:$A$500,$B14,'DADOS BRUTOS'!AQ$3:AQ$500)+IF($C14="",0,SUMIF('DADOS BRUTOS'!$A$3:$A$500,$C14,'DADOS BRUTOS'!AQ$3:AQ$500)))</f>
        <v>265241.92</v>
      </c>
      <c r="DR14" s="134" t="n">
        <f aca="false">IF(OR(DR$4="",$B14=""),0,SUMIF('DADOS BRUTOS'!$A$3:$A$500,$B14,'DADOS BRUTOS'!AR$3:AR$500)+IF($C14="",0,SUMIF('DADOS BRUTOS'!$A$3:$A$500,$C14,'DADOS BRUTOS'!AR$3:AR$500)))</f>
        <v>320168.89</v>
      </c>
      <c r="DS14" s="134" t="n">
        <f aca="false">IF(OR(DS$4="",$B14=""),0,SUMIF('DADOS BRUTOS'!$A$3:$A$500,$B14,'DADOS BRUTOS'!AS$3:AS$500)+IF($C14="",0,SUMIF('DADOS BRUTOS'!$A$3:$A$500,$C14,'DADOS BRUTOS'!AS$3:AS$500)))</f>
        <v>310668.52</v>
      </c>
      <c r="DT14" s="134" t="n">
        <f aca="false">IF(OR(DT$4="",$B14=""),0,SUMIF('DADOS BRUTOS'!$A$3:$A$500,$B14,'DADOS BRUTOS'!AT$3:AT$500)+IF($C14="",0,SUMIF('DADOS BRUTOS'!$A$3:$A$500,$C14,'DADOS BRUTOS'!AT$3:AT$500)))</f>
        <v>411419.12</v>
      </c>
      <c r="DU14" s="134" t="n">
        <f aca="false">IF(OR(DU$4="",$B14=""),0,SUMIF('DADOS BRUTOS'!$A$3:$A$500,$B14,'DADOS BRUTOS'!AU$3:AU$500)+IF($C14="",0,SUMIF('DADOS BRUTOS'!$A$3:$A$500,$C14,'DADOS BRUTOS'!AU$3:AU$500)))</f>
        <v>405413.32</v>
      </c>
      <c r="DV14" s="134" t="n">
        <f aca="false">IF(OR(DV$4="",$B14=""),0,SUMIF('DADOS BRUTOS'!$A$3:$A$500,$B14,'DADOS BRUTOS'!AV$3:AV$500)+IF($C14="",0,SUMIF('DADOS BRUTOS'!$A$3:$A$500,$C14,'DADOS BRUTOS'!AV$3:AV$500)))</f>
        <v>424292.33</v>
      </c>
      <c r="DW14" s="134" t="n">
        <f aca="false">IF(OR(DW$4="",$B14=""),0,SUMIF('DADOS BRUTOS'!$A$3:$A$500,$B14,'DADOS BRUTOS'!AW$3:AW$500)+IF($C14="",0,SUMIF('DADOS BRUTOS'!$A$3:$A$500,$C14,'DADOS BRUTOS'!AW$3:AW$500)))</f>
        <v>448435.93</v>
      </c>
      <c r="DX14" s="134" t="n">
        <f aca="false">IF(OR(DX$4="",$B14=""),0,SUMIF('DADOS BRUTOS'!$A$3:$A$500,$B14,'DADOS BRUTOS'!AX$3:AX$500)+IF($C14="",0,SUMIF('DADOS BRUTOS'!$A$3:$A$500,$C14,'DADOS BRUTOS'!AX$3:AX$500)))</f>
        <v>450296.23</v>
      </c>
      <c r="DY14" s="134" t="n">
        <f aca="false">IF(OR(DY$4="",$B14=""),0,SUMIF('DADOS BRUTOS'!$A$3:$A$500,$B14,'DADOS BRUTOS'!AY$3:AY$500)+IF($C14="",0,SUMIF('DADOS BRUTOS'!$A$3:$A$500,$C14,'DADOS BRUTOS'!AY$3:AY$500)))</f>
        <v>210336.53</v>
      </c>
      <c r="DZ14" s="134" t="n">
        <f aca="false">IF(OR(DZ$4="",$B14=""),0,SUMIF('DADOS BRUTOS'!$A$3:$A$500,$B14,'DADOS BRUTOS'!AZ$3:AZ$500)+IF($C14="",0,SUMIF('DADOS BRUTOS'!$A$3:$A$500,$C14,'DADOS BRUTOS'!AZ$3:AZ$500)))</f>
        <v>124256.4</v>
      </c>
      <c r="EA14" s="134" t="n">
        <f aca="false">IF(OR(EA$4="",$B14=""),0,SUMIF('DADOS BRUTOS'!$A$3:$A$500,$B14,'DADOS BRUTOS'!BA$3:BA$500)+IF($C14="",0,SUMIF('DADOS BRUTOS'!$A$3:$A$500,$C14,'DADOS BRUTOS'!BA$3:BA$500)))</f>
        <v>89672.1</v>
      </c>
      <c r="EB14" s="134" t="n">
        <f aca="false">IF(OR(EB$4="",$B14=""),0,SUMIF('DADOS BRUTOS'!$A$3:$A$500,$B14,'DADOS BRUTOS'!BB$3:BB$500)+IF($C14="",0,SUMIF('DADOS BRUTOS'!$A$3:$A$500,$C14,'DADOS BRUTOS'!BB$3:BB$500)))</f>
        <v>0</v>
      </c>
      <c r="EC14" s="134" t="n">
        <f aca="false">IF(OR(EC$4="",$B14=""),0,SUMIF('DADOS BRUTOS'!$A$3:$A$500,$B14,'DADOS BRUTOS'!BC$3:BC$500)+IF($C14="",0,SUMIF('DADOS BRUTOS'!$A$3:$A$500,$C14,'DADOS BRUTOS'!BC$3:BC$500)))</f>
        <v>8761.55</v>
      </c>
      <c r="ED14" s="134" t="n">
        <f aca="false">IF(OR(ED$4="",$B14=""),0,SUMIF('DADOS BRUTOS'!$A$3:$A$500,$B14,'DADOS BRUTOS'!BD$3:BD$500)+IF($C14="",0,SUMIF('DADOS BRUTOS'!$A$3:$A$500,$C14,'DADOS BRUTOS'!BD$3:BD$500)))</f>
        <v>8662.27</v>
      </c>
      <c r="EE14" s="134" t="n">
        <f aca="false">IF(OR(EE$4="",$B14=""),0,SUMIF('DADOS BRUTOS'!$A$3:$A$500,$B14,'DADOS BRUTOS'!BE$3:BE$500)+IF($C14="",0,SUMIF('DADOS BRUTOS'!$A$3:$A$500,$C14,'DADOS BRUTOS'!BE$3:BE$500)))</f>
        <v>0</v>
      </c>
      <c r="EF14" s="134" t="n">
        <f aca="false">IF(OR(EF$4="",$B14=""),0,SUMIF('DADOS BRUTOS'!$A$3:$A$500,$B14,'DADOS BRUTOS'!BF$3:BF$500)+IF($C14="",0,SUMIF('DADOS BRUTOS'!$A$3:$A$500,$C14,'DADOS BRUTOS'!BF$3:BF$500)))</f>
        <v>0</v>
      </c>
      <c r="EG14" s="134" t="n">
        <f aca="false">IF(OR(EG$4="",$B14=""),0,SUMIF('DADOS BRUTOS'!$A$3:$A$500,$B14,'DADOS BRUTOS'!BG$3:BG$500)+IF($C14="",0,SUMIF('DADOS BRUTOS'!$A$3:$A$500,$C14,'DADOS BRUTOS'!BG$3:BG$500)))</f>
        <v>3604.42</v>
      </c>
      <c r="EH14" s="134" t="n">
        <f aca="false">IF(OR(EH$4="",$B14=""),0,SUMIF('DADOS BRUTOS'!$A$3:$A$500,$B14,'DADOS BRUTOS'!BH$3:BH$500)+IF($C14="",0,SUMIF('DADOS BRUTOS'!$A$3:$A$500,$C14,'DADOS BRUTOS'!BH$3:BH$500)))</f>
        <v>0</v>
      </c>
      <c r="EI14" s="134" t="n">
        <f aca="false">IF(OR(EI$4="",$B14=""),0,SUMIF('DADOS BRUTOS'!$A$3:$A$500,$B14,'DADOS BRUTOS'!BI$3:BI$500)+IF($C14="",0,SUMIF('DADOS BRUTOS'!$A$3:$A$500,$C14,'DADOS BRUTOS'!BI$3:BI$500)))</f>
        <v>460.91</v>
      </c>
      <c r="EJ14" s="134" t="n">
        <f aca="false">IF(OR(EJ$4="",$B14=""),0,SUMIF('DADOS BRUTOS'!$A$3:$A$500,$B14,'DADOS BRUTOS'!BJ$3:BJ$500)+IF($C14="",0,SUMIF('DADOS BRUTOS'!$A$3:$A$500,$C14,'DADOS BRUTOS'!BJ$3:BJ$500)))</f>
        <v>0</v>
      </c>
      <c r="EK14" s="134" t="n">
        <f aca="false">IF(OR(EK$4="",$B14=""),0,SUMIF('DADOS BRUTOS'!$A$3:$A$500,$B14,'DADOS BRUTOS'!BK$3:BK$500)+IF($C14="",0,SUMIF('DADOS BRUTOS'!$A$3:$A$500,$C14,'DADOS BRUTOS'!BK$3:BK$500)))</f>
        <v>1879.73</v>
      </c>
      <c r="EL14" s="134" t="n">
        <f aca="false">IF(OR(EL$4="",$B14=""),0,SUMIF('DADOS BRUTOS'!$A$3:$A$500,$B14,'DADOS BRUTOS'!BL$3:BL$500)+IF($C14="",0,SUMIF('DADOS BRUTOS'!$A$3:$A$500,$C14,'DADOS BRUTOS'!BL$3:BL$500)))</f>
        <v>0</v>
      </c>
      <c r="EM14" s="134" t="n">
        <f aca="false">IF(OR(EM$4="",$B14=""),0,SUMIF('DADOS BRUTOS'!$A$3:$A$500,$B14,'DADOS BRUTOS'!BM$3:BM$500)+IF($C14="",0,SUMIF('DADOS BRUTOS'!$A$3:$A$500,$C14,'DADOS BRUTOS'!BM$3:BM$500)))</f>
        <v>0</v>
      </c>
      <c r="EN14" s="134" t="n">
        <f aca="false">IF(OR(EN$4="",$B14=""),0,SUMIF('DADOS BRUTOS'!$A$3:$A$500,$B14,'DADOS BRUTOS'!BN$3:BN$500)+IF($C14="",0,SUMIF('DADOS BRUTOS'!$A$3:$A$500,$C14,'DADOS BRUTOS'!BN$3:BN$500)))</f>
        <v>0</v>
      </c>
      <c r="EO14" s="134" t="n">
        <f aca="false">IF(OR(EO$4="",$B14=""),0,SUMIF('DADOS BRUTOS'!$A$3:$A$500,$B14,'DADOS BRUTOS'!BO$3:BO$500)+IF($C14="",0,SUMIF('DADOS BRUTOS'!$A$3:$A$500,$C14,'DADOS BRUTOS'!BO$3:BO$500)))</f>
        <v>0</v>
      </c>
      <c r="EP14" s="134" t="n">
        <f aca="false">IF(OR(EP$4="",$B14=""),0,SUMIF('DADOS BRUTOS'!$A$3:$A$500,$B14,'DADOS BRUTOS'!BP$3:BP$500)+IF($C14="",0,SUMIF('DADOS BRUTOS'!$A$3:$A$500,$C14,'DADOS BRUTOS'!BP$3:BP$500)))</f>
        <v>0</v>
      </c>
      <c r="EQ14" s="134" t="n">
        <f aca="false">IF(OR(EQ$4="",$B14=""),0,SUMIF('DADOS BRUTOS'!$A$3:$A$500,$B14,'DADOS BRUTOS'!BQ$3:BQ$500)+IF($C14="",0,SUMIF('DADOS BRUTOS'!$A$3:$A$500,$C14,'DADOS BRUTOS'!BQ$3:BQ$500)))</f>
        <v>0</v>
      </c>
      <c r="ER14" s="134" t="n">
        <f aca="false">IF(OR(ER$4="",$B14=""),0,SUMIF('DADOS BRUTOS'!$A$3:$A$500,$B14,'DADOS BRUTOS'!BR$3:BR$500)+IF($C14="",0,SUMIF('DADOS BRUTOS'!$A$3:$A$500,$C14,'DADOS BRUTOS'!BR$3:BR$500)))</f>
        <v>0</v>
      </c>
      <c r="ES14" s="134" t="n">
        <f aca="false">IF(OR(ES$4="",$B14=""),0,SUMIF('DADOS BRUTOS'!$A$3:$A$500,$B14,'DADOS BRUTOS'!BS$3:BS$500)+IF($C14="",0,SUMIF('DADOS BRUTOS'!$A$3:$A$500,$C14,'DADOS BRUTOS'!BS$3:BS$500)))</f>
        <v>0</v>
      </c>
      <c r="ET14" s="134" t="n">
        <f aca="false">IF(OR(ET$4="",$B14=""),0,SUMIF('DADOS BRUTOS'!$A$3:$A$500,$B14,'DADOS BRUTOS'!BT$3:BT$500)+IF($C14="",0,SUMIF('DADOS BRUTOS'!$A$3:$A$500,$C14,'DADOS BRUTOS'!BT$3:BT$500)))</f>
        <v>0</v>
      </c>
      <c r="EU14" s="134" t="n">
        <f aca="false">IF(OR(EU$4="",$B14=""),0,SUMIF('DADOS BRUTOS'!$A$3:$A$500,$B14,'DADOS BRUTOS'!BU$3:BU$500)+IF($C14="",0,SUMIF('DADOS BRUTOS'!$A$3:$A$500,$C14,'DADOS BRUTOS'!BU$3:BU$500)))</f>
        <v>0</v>
      </c>
      <c r="EV14" s="134" t="n">
        <f aca="false">IF(OR(EV$4="",$B14=""),0,SUMIF('DADOS BRUTOS'!$A$3:$A$500,$B14,'DADOS BRUTOS'!BV$3:BV$500)+IF($C14="",0,SUMIF('DADOS BRUTOS'!$A$3:$A$500,$C14,'DADOS BRUTOS'!BV$3:BV$500)))</f>
        <v>0</v>
      </c>
      <c r="EW14" s="134" t="n">
        <f aca="false">IF(OR(EW$4="",$B14=""),0,SUMIF('DADOS BRUTOS'!$A$3:$A$500,$B14,'DADOS BRUTOS'!BW$3:BW$500)+IF($C14="",0,SUMIF('DADOS BRUTOS'!$A$3:$A$500,$C14,'DADOS BRUTOS'!BW$3:BW$500)))</f>
        <v>0</v>
      </c>
      <c r="EX14" s="134" t="n">
        <f aca="false">IF(OR(EX$4="",$B14=""),0,SUMIF('DADOS BRUTOS'!$A$3:$A$500,$B14,'DADOS BRUTOS'!BX$3:BX$500)+IF($C14="",0,SUMIF('DADOS BRUTOS'!$A$3:$A$500,$C14,'DADOS BRUTOS'!BX$3:BX$500)))</f>
        <v>0</v>
      </c>
      <c r="EY14" s="134" t="n">
        <f aca="false">IF(OR(EY$4="",$B14=""),0,SUMIF('DADOS BRUTOS'!$A$3:$A$500,$B14,'DADOS BRUTOS'!BY$3:BY$500)+IF($C14="",0,SUMIF('DADOS BRUTOS'!$A$3:$A$500,$C14,'DADOS BRUTOS'!BY$3:BY$500)))</f>
        <v>0</v>
      </c>
      <c r="EZ14" s="134" t="n">
        <f aca="false">IF(OR(EZ$4="",$B14=""),0,SUMIF('DADOS BRUTOS'!$A$3:$A$500,$B14,'DADOS BRUTOS'!BZ$3:BZ$500)+IF($C14="",0,SUMIF('DADOS BRUTOS'!$A$3:$A$500,$C14,'DADOS BRUTOS'!BZ$3:BZ$500)))</f>
        <v>0</v>
      </c>
      <c r="FA14" s="134" t="n">
        <f aca="false">IF(OR(FA$4="",$B14=""),0,SUMIF('DADOS BRUTOS'!$A$3:$A$500,$B14,'DADOS BRUTOS'!CA$3:CA$500)+IF($C14="",0,SUMIF('DADOS BRUTOS'!$A$3:$A$500,$C14,'DADOS BRUTOS'!CA$3:CA$500)))</f>
        <v>0</v>
      </c>
      <c r="FB14" s="134" t="n">
        <f aca="false">IF(OR(FB$4="",$B14=""),0,SUMIF('DADOS BRUTOS'!$A$3:$A$500,$B14,'DADOS BRUTOS'!CB$3:CB$500)+IF($C14="",0,SUMIF('DADOS BRUTOS'!$A$3:$A$500,$C14,'DADOS BRUTOS'!CB$3:CB$500)))</f>
        <v>0</v>
      </c>
      <c r="FC14" s="134" t="n">
        <f aca="false">IF(OR(FC$4="",$B14=""),0,SUMIF('DADOS BRUTOS'!$A$3:$A$500,$B14,'DADOS BRUTOS'!CC$3:CC$500)+IF($C14="",0,SUMIF('DADOS BRUTOS'!$A$3:$A$500,$C14,'DADOS BRUTOS'!CC$3:CC$500)))</f>
        <v>0</v>
      </c>
      <c r="FD14" s="134" t="n">
        <f aca="false">IF(OR(FD$4="",$B14=""),0,SUMIF('DADOS BRUTOS'!$A$3:$A$500,$B14,'DADOS BRUTOS'!CD$3:CD$500)+IF($C14="",0,SUMIF('DADOS BRUTOS'!$A$3:$A$500,$C14,'DADOS BRUTOS'!CD$3:CD$500)))</f>
        <v>0</v>
      </c>
      <c r="FE14" s="134" t="n">
        <f aca="false">IF(OR(FE$4="",$B14=""),0,SUMIF('DADOS BRUTOS'!$A$3:$A$500,$B14,'DADOS BRUTOS'!CE$3:CE$500)+IF($C14="",0,SUMIF('DADOS BRUTOS'!$A$3:$A$500,$C14,'DADOS BRUTOS'!CE$3:CE$500)))</f>
        <v>0</v>
      </c>
      <c r="FF14" s="134" t="n">
        <f aca="false">IF(OR(FF$4="",$B14=""),0,SUMIF('DADOS BRUTOS'!$A$3:$A$500,$B14,'DADOS BRUTOS'!CF$3:CF$500)+IF($C14="",0,SUMIF('DADOS BRUTOS'!$A$3:$A$500,$C14,'DADOS BRUTOS'!CF$3:CF$500)))</f>
        <v>0</v>
      </c>
      <c r="FG14" s="134" t="n">
        <f aca="false">IF(OR(FG$4="",$B14=""),0,SUMIF('DADOS BRUTOS'!$A$3:$A$500,$B14,'DADOS BRUTOS'!CG$3:CG$500)+IF($C14="",0,SUMIF('DADOS BRUTOS'!$A$3:$A$500,$C14,'DADOS BRUTOS'!CG$3:CG$500)))</f>
        <v>0</v>
      </c>
      <c r="FH14" s="134" t="n">
        <f aca="false">IF(OR(FH$4="",$B14=""),0,SUMIF('DADOS BRUTOS'!$A$3:$A$500,$B14,'DADOS BRUTOS'!CH$3:CH$500)+IF($C14="",0,SUMIF('DADOS BRUTOS'!$A$3:$A$500,$C14,'DADOS BRUTOS'!CH$3:CH$500)))</f>
        <v>0</v>
      </c>
      <c r="FI14" s="134" t="n">
        <f aca="false">IF(OR(FI$4="",$B14=""),0,SUMIF('DADOS BRUTOS'!$A$3:$A$500,$B14,'DADOS BRUTOS'!CI$3:CI$500)+IF($C14="",0,SUMIF('DADOS BRUTOS'!$A$3:$A$500,$C14,'DADOS BRUTOS'!CI$3:CI$500)))</f>
        <v>0</v>
      </c>
      <c r="FJ14" s="134" t="n">
        <f aca="false">IF(OR(FJ$4="",$B14=""),0,SUMIF('DADOS BRUTOS'!$A$3:$A$500,$B14,'DADOS BRUTOS'!CJ$3:CJ$500)+IF($C14="",0,SUMIF('DADOS BRUTOS'!$A$3:$A$500,$C14,'DADOS BRUTOS'!CJ$3:CJ$500)))</f>
        <v>0</v>
      </c>
      <c r="FK14" s="134" t="n">
        <f aca="false">IF(OR(FK$4="",$B14=""),0,SUMIF('DADOS BRUTOS'!$A$3:$A$500,$B14,'DADOS BRUTOS'!CK$3:CK$500)+IF($C14="",0,SUMIF('DADOS BRUTOS'!$A$3:$A$500,$C14,'DADOS BRUTOS'!CK$3:CK$500)))</f>
        <v>0</v>
      </c>
      <c r="FL14" s="134" t="n">
        <f aca="false">IF(OR(FL$4="",$B14=""),0,SUMIF('DADOS BRUTOS'!$A$3:$A$500,$B14,'DADOS BRUTOS'!CL$3:CL$500)+IF($C14="",0,SUMIF('DADOS BRUTOS'!$A$3:$A$500,$C14,'DADOS BRUTOS'!CL$3:CL$500)))</f>
        <v>0</v>
      </c>
      <c r="FM14" s="134" t="n">
        <f aca="false">IF(OR(FM$4="",$B14=""),0,SUMIF('DADOS BRUTOS'!$A$3:$A$500,$B14,'DADOS BRUTOS'!CM$3:CM$500)+IF($C14="",0,SUMIF('DADOS BRUTOS'!$A$3:$A$500,$C14,'DADOS BRUTOS'!CM$3:CM$500)))</f>
        <v>0</v>
      </c>
      <c r="FN14" s="134" t="n">
        <f aca="false">IF(OR(FN$4="",$B14=""),0,SUMIF('DADOS BRUTOS'!$A$3:$A$500,$B14,'DADOS BRUTOS'!CN$3:CN$500)+IF($C14="",0,SUMIF('DADOS BRUTOS'!$A$3:$A$500,$C14,'DADOS BRUTOS'!CN$3:CN$500)))</f>
        <v>0</v>
      </c>
      <c r="FO14" s="134" t="n">
        <f aca="false">IF(OR(FO$4="",$B14=""),0,SUMIF('DADOS BRUTOS'!$A$3:$A$500,$B14,'DADOS BRUTOS'!CO$3:CO$500)+IF($C14="",0,SUMIF('DADOS BRUTOS'!$A$3:$A$500,$C14,'DADOS BRUTOS'!CO$3:CO$500)))</f>
        <v>0</v>
      </c>
      <c r="FP14" s="134" t="n">
        <f aca="false">IF(OR(FP$4="",$B14=""),0,SUMIF('DADOS BRUTOS'!$A$3:$A$500,$B14,'DADOS BRUTOS'!CP$3:CP$500)+IF($C14="",0,SUMIF('DADOS BRUTOS'!$A$3:$A$500,$C14,'DADOS BRUTOS'!CP$3:CP$500)))</f>
        <v>0</v>
      </c>
      <c r="FQ14" s="134" t="n">
        <f aca="false">IF(OR(FQ$4="",$B14=""),0,SUMIF('DADOS BRUTOS'!$A$3:$A$500,$B14,'DADOS BRUTOS'!CQ$3:CQ$500)+IF($C14="",0,SUMIF('DADOS BRUTOS'!$A$3:$A$500,$C14,'DADOS BRUTOS'!CQ$3:CQ$500)))</f>
        <v>0</v>
      </c>
      <c r="FR14" s="134" t="n">
        <f aca="false">IF(OR(FR$4="",$B14=""),0,SUMIF('DADOS BRUTOS'!$A$3:$A$500,$B14,'DADOS BRUTOS'!CR$3:CR$500)+IF($C14="",0,SUMIF('DADOS BRUTOS'!$A$3:$A$500,$C14,'DADOS BRUTOS'!CR$3:CR$500)))</f>
        <v>0</v>
      </c>
      <c r="FS14" s="134" t="n">
        <f aca="false">IF(OR(FS$4="",$B14=""),0,SUMIF('DADOS BRUTOS'!$A$3:$A$500,$B14,'DADOS BRUTOS'!CS$3:CS$500)+IF($C14="",0,SUMIF('DADOS BRUTOS'!$A$3:$A$500,$C14,'DADOS BRUTOS'!CS$3:CS$500)))</f>
        <v>0</v>
      </c>
      <c r="FT14" s="134" t="n">
        <f aca="false">IF(OR(FT$4="",$B14=""),0,SUMIF('DADOS BRUTOS'!$A$3:$A$500,$B14,'DADOS BRUTOS'!CT$3:CT$500)+IF($C14="",0,SUMIF('DADOS BRUTOS'!$A$3:$A$500,$C14,'DADOS BRUTOS'!CT$3:CT$500)))</f>
        <v>0</v>
      </c>
      <c r="FU14" s="134" t="n">
        <f aca="false">IF(OR(FU$4="",$B14=""),0,SUMIF('DADOS BRUTOS'!$A$3:$A$500,$B14,'DADOS BRUTOS'!CU$3:CU$500)+IF($C14="",0,SUMIF('DADOS BRUTOS'!$A$3:$A$500,$C14,'DADOS BRUTOS'!CU$3:CU$500)))</f>
        <v>0</v>
      </c>
      <c r="FV14" s="134" t="n">
        <f aca="false">IF(OR(FV$4="",$B14=""),0,SUMIF('DADOS BRUTOS'!$A$3:$A$500,$B14,'DADOS BRUTOS'!CV$3:CV$500)+IF($C14="",0,SUMIF('DADOS BRUTOS'!$A$3:$A$500,$C14,'DADOS BRUTOS'!CV$3:CV$500)))</f>
        <v>0</v>
      </c>
      <c r="FW14" s="134" t="n">
        <f aca="false">IF(OR(FW$4="",$B14=""),0,SUMIF('DADOS BRUTOS'!$A$3:$A$500,$B14,'DADOS BRUTOS'!CW$3:CW$500)+IF($C14="",0,SUMIF('DADOS BRUTOS'!$A$3:$A$500,$C14,'DADOS BRUTOS'!CW$3:CW$500)))</f>
        <v>0</v>
      </c>
      <c r="FX14" s="134" t="n">
        <f aca="false">IF(OR(FX$4="",$B14=""),0,SUMIF('DADOS BRUTOS'!$A$3:$A$500,$B14,'DADOS BRUTOS'!CX$3:CX$500)+IF($C14="",0,SUMIF('DADOS BRUTOS'!$A$3:$A$500,$C14,'DADOS BRUTOS'!CX$3:CX$500)))</f>
        <v>0</v>
      </c>
      <c r="FY14" s="134" t="n">
        <f aca="false">IF(OR(FY$4="",$B14=""),0,SUMIF('DADOS BRUTOS'!$A$3:$A$500,$B14,'DADOS BRUTOS'!CY$3:CY$500)+IF($C14="",0,SUMIF('DADOS BRUTOS'!$A$3:$A$500,$C14,'DADOS BRUTOS'!CY$3:CY$500)))</f>
        <v>0</v>
      </c>
      <c r="FZ14" s="134" t="n">
        <f aca="false">IF(OR(FZ$4="",$B14=""),0,SUMIF('DADOS BRUTOS'!$A$3:$A$500,$B14,'DADOS BRUTOS'!CZ$3:CZ$500)+IF($C14="",0,SUMIF('DADOS BRUTOS'!$A$3:$A$500,$C14,'DADOS BRUTOS'!CZ$3:CZ$500)))</f>
        <v>0</v>
      </c>
      <c r="GA14" s="134" t="n">
        <f aca="false">IF(OR(GA$4="",$B14=""),0,SUMIF('DADOS BRUTOS'!$A$3:$A$500,$B14,'DADOS BRUTOS'!DA$3:DA$500)+IF($C14="",0,SUMIF('DADOS BRUTOS'!$A$3:$A$500,$C14,'DADOS BRUTOS'!DA$3:DA$500)))</f>
        <v>0</v>
      </c>
      <c r="GB14" s="134" t="n">
        <f aca="false">IF(OR(GB$4="",$B14=""),0,SUMIF('DADOS BRUTOS'!$A$3:$A$500,$B14,'DADOS BRUTOS'!DB$3:DB$500)+IF($C14="",0,SUMIF('DADOS BRUTOS'!$A$3:$A$500,$C14,'DADOS BRUTOS'!DB$3:DB$500)))</f>
        <v>0</v>
      </c>
      <c r="GC14" s="134" t="n">
        <f aca="false">IF(OR(GC$4="",$B14=""),0,SUMIF('DADOS BRUTOS'!$A$3:$A$500,$B14,'DADOS BRUTOS'!DC$3:DC$500)+IF($C14="",0,SUMIF('DADOS BRUTOS'!$A$3:$A$500,$C14,'DADOS BRUTOS'!DC$3:DC$500)))</f>
        <v>0</v>
      </c>
      <c r="GD14" s="134" t="n">
        <f aca="false">IF(OR(GD$4="",$B14=""),0,SUMIF('DADOS BRUTOS'!$A$3:$A$500,$B14,'DADOS BRUTOS'!DD$3:DD$500)+IF($C14="",0,SUMIF('DADOS BRUTOS'!$A$3:$A$500,$C14,'DADOS BRUTOS'!DD$3:DD$500)))</f>
        <v>0</v>
      </c>
      <c r="GE14" s="134" t="n">
        <f aca="false">IF(OR(GE$4="",$B14=""),0,SUMIF('DADOS BRUTOS'!$A$3:$A$500,$B14,'DADOS BRUTOS'!DE$3:DE$500)+IF($C14="",0,SUMIF('DADOS BRUTOS'!$A$3:$A$500,$C14,'DADOS BRUTOS'!DE$3:DE$500)))</f>
        <v>0</v>
      </c>
      <c r="GF14" s="134" t="n">
        <f aca="false">IF(OR(GF$4="",$B14=""),0,SUMIF('DADOS BRUTOS'!$A$3:$A$500,$B14,'DADOS BRUTOS'!DF$3:DF$500)+IF($C14="",0,SUMIF('DADOS BRUTOS'!$A$3:$A$500,$C14,'DADOS BRUTOS'!DF$3:DF$500)))</f>
        <v>0</v>
      </c>
      <c r="GG14" s="134" t="n">
        <f aca="false">IF(OR(GG$4="",$B14=""),0,SUMIF('DADOS BRUTOS'!$A$3:$A$500,$B14,'DADOS BRUTOS'!DG$3:DG$500)+IF($C14="",0,SUMIF('DADOS BRUTOS'!$A$3:$A$500,$C14,'DADOS BRUTOS'!DG$3:DG$500)))</f>
        <v>0</v>
      </c>
      <c r="GH14" s="134" t="n">
        <f aca="false">IF(OR(GH$4="",$B14=""),0,SUMIF('DADOS BRUTOS'!$A$3:$A$500,$B14,'DADOS BRUTOS'!DH$3:DH$500)+IF($C14="",0,SUMIF('DADOS BRUTOS'!$A$3:$A$500,$C14,'DADOS BRUTOS'!DH$3:DH$500)))</f>
        <v>0</v>
      </c>
      <c r="GI14" s="134" t="n">
        <f aca="false">IF(OR(GI$4="",$B14=""),0,SUMIF('DADOS BRUTOS'!$A$3:$A$500,$B14,'DADOS BRUTOS'!DI$3:DI$500)+IF($C14="",0,SUMIF('DADOS BRUTOS'!$A$3:$A$500,$C14,'DADOS BRUTOS'!DI$3:DI$500)))</f>
        <v>0</v>
      </c>
      <c r="GJ14" s="134" t="n">
        <f aca="false">IF(OR(GJ$4="",$B14=""),0,SUMIF('DADOS BRUTOS'!$A$3:$A$500,$B14,'DADOS BRUTOS'!DJ$3:DJ$500)+IF($C14="",0,SUMIF('DADOS BRUTOS'!$A$3:$A$500,$C14,'DADOS BRUTOS'!DJ$3:DJ$500)))</f>
        <v>0</v>
      </c>
      <c r="GK14" s="134" t="n">
        <f aca="false">IF(OR(GK$4="",$B14=""),0,SUMIF('DADOS BRUTOS'!$A$3:$A$500,$B14,'DADOS BRUTOS'!DK$3:DK$500)+IF($C14="",0,SUMIF('DADOS BRUTOS'!$A$3:$A$500,$C14,'DADOS BRUTOS'!DK$3:DK$500)))</f>
        <v>0</v>
      </c>
      <c r="GL14" s="134" t="n">
        <f aca="false">IF(OR(GL$4="",$B14=""),0,SUMIF('DADOS BRUTOS'!$A$3:$A$500,$B14,'DADOS BRUTOS'!DL$3:DL$500)+IF($C14="",0,SUMIF('DADOS BRUTOS'!$A$3:$A$500,$C14,'DADOS BRUTOS'!DL$3:DL$500)))</f>
        <v>0</v>
      </c>
      <c r="GM14" s="134" t="n">
        <f aca="false">IF(OR(GM$4="",$B14=""),0,SUMIF('DADOS BRUTOS'!$A$3:$A$500,$B14,'DADOS BRUTOS'!DM$3:DM$500)+IF($C14="",0,SUMIF('DADOS BRUTOS'!$A$3:$A$500,$C14,'DADOS BRUTOS'!DM$3:DM$500)))</f>
        <v>0</v>
      </c>
      <c r="GN14" s="134" t="n">
        <f aca="false">IF(OR(GN$4="",$B14=""),0,SUMIF('DADOS BRUTOS'!$A$3:$A$500,$B14,'DADOS BRUTOS'!DN$3:DN$500)+IF($C14="",0,SUMIF('DADOS BRUTOS'!$A$3:$A$500,$C14,'DADOS BRUTOS'!DN$3:DN$500)))</f>
        <v>0</v>
      </c>
      <c r="GO14" s="134" t="n">
        <f aca="false">IF(OR(GO$4="",$B14=""),0,SUMIF('DADOS BRUTOS'!$A$3:$A$500,$B14,'DADOS BRUTOS'!DO$3:DO$500)+IF($C14="",0,SUMIF('DADOS BRUTOS'!$A$3:$A$500,$C14,'DADOS BRUTOS'!DO$3:DO$500)))</f>
        <v>0</v>
      </c>
      <c r="GP14" s="134" t="n">
        <f aca="false">IF(OR(GP$4="",$B14=""),0,SUMIF('DADOS BRUTOS'!$A$3:$A$500,$B14,'DADOS BRUTOS'!DP$3:DP$500)+IF($C14="",0,SUMIF('DADOS BRUTOS'!$A$3:$A$500,$C14,'DADOS BRUTOS'!DP$3:DP$500)))</f>
        <v>0</v>
      </c>
      <c r="GQ14" s="134" t="n">
        <f aca="false">IF(OR(GQ$4="",$B14=""),0,SUMIF('DADOS BRUTOS'!$A$3:$A$500,$B14,'DADOS BRUTOS'!DQ$3:DQ$500)+IF($C14="",0,SUMIF('DADOS BRUTOS'!$A$3:$A$500,$C14,'DADOS BRUTOS'!DQ$3:DQ$500)))</f>
        <v>0</v>
      </c>
      <c r="GR14" s="134" t="n">
        <f aca="false">IF(OR(GR$4="",$B14=""),0,SUMIF('DADOS BRUTOS'!$A$3:$A$500,$B14,'DADOS BRUTOS'!DR$3:DR$500)+IF($C14="",0,SUMIF('DADOS BRUTOS'!$A$3:$A$500,$C14,'DADOS BRUTOS'!DR$3:DR$500)))</f>
        <v>0</v>
      </c>
      <c r="GS14" s="134" t="n">
        <f aca="false">IF(OR(GS$4="",$B14=""),0,SUMIF('DADOS BRUTOS'!$A$3:$A$500,$B14,'DADOS BRUTOS'!DS$3:DS$500)+IF($C14="",0,SUMIF('DADOS BRUTOS'!$A$3:$A$500,$C14,'DADOS BRUTOS'!DS$3:DS$500)))</f>
        <v>0</v>
      </c>
      <c r="GT14" s="134" t="n">
        <f aca="false">IF(OR(GT$4="",$B14=""),0,SUMIF('DADOS BRUTOS'!$A$3:$A$500,$B14,'DADOS BRUTOS'!DT$3:DT$500)+IF($C14="",0,SUMIF('DADOS BRUTOS'!$A$3:$A$500,$C14,'DADOS BRUTOS'!DT$3:DT$500)))</f>
        <v>0</v>
      </c>
      <c r="GU14" s="134" t="n">
        <f aca="false">IF(OR(GU$4="",$B14=""),0,SUMIF('DADOS BRUTOS'!$A$3:$A$500,$B14,'DADOS BRUTOS'!DU$3:DU$500)+IF($C14="",0,SUMIF('DADOS BRUTOS'!$A$3:$A$500,$C14,'DADOS BRUTOS'!DU$3:DU$500)))</f>
        <v>0</v>
      </c>
      <c r="GV14" s="134" t="n">
        <f aca="false">IF(OR(GV$4="",$B14=""),0,SUMIF('DADOS BRUTOS'!$A$3:$A$500,$B14,'DADOS BRUTOS'!DV$3:DV$500)+IF($C14="",0,SUMIF('DADOS BRUTOS'!$A$3:$A$500,$C14,'DADOS BRUTOS'!DV$3:DV$500)))</f>
        <v>0</v>
      </c>
      <c r="GW14" s="134" t="n">
        <f aca="false">IF(OR(GW$4="",$B14=""),0,SUMIF('DADOS BRUTOS'!$A$3:$A$500,$B14,'DADOS BRUTOS'!DW$3:DW$500)+IF($C14="",0,SUMIF('DADOS BRUTOS'!$A$3:$A$500,$C14,'DADOS BRUTOS'!DW$3:DW$500)))</f>
        <v>0</v>
      </c>
      <c r="GX14" s="134" t="n">
        <f aca="false">IF(OR(GX$4="",$B14=""),0,SUMIF('DADOS BRUTOS'!$A$3:$A$500,$B14,'DADOS BRUTOS'!DX$3:DX$500)+IF($C14="",0,SUMIF('DADOS BRUTOS'!$A$3:$A$500,$C14,'DADOS BRUTOS'!DX$3:DX$500)))</f>
        <v>0</v>
      </c>
      <c r="GY14" s="134" t="n">
        <f aca="false">IF(OR(GY$4="",$B14=""),0,SUMIF('DADOS BRUTOS'!$A$3:$A$500,$B14,'DADOS BRUTOS'!DY$3:DY$500)+IF($C14="",0,SUMIF('DADOS BRUTOS'!$A$3:$A$500,$C14,'DADOS BRUTOS'!DY$3:DY$500)))</f>
        <v>0</v>
      </c>
      <c r="GZ14" s="134" t="n">
        <f aca="false">IF(OR(GZ$4="",$B14=""),0,SUMIF('DADOS BRUTOS'!$A$3:$A$500,$B14,'DADOS BRUTOS'!DZ$3:DZ$500)+IF($C14="",0,SUMIF('DADOS BRUTOS'!$A$3:$A$500,$C14,'DADOS BRUTOS'!DZ$3:DZ$500)))</f>
        <v>0</v>
      </c>
      <c r="HA14" s="134" t="n">
        <f aca="false">IF(OR(HA$4="",$B14=""),0,SUMIF('DADOS BRUTOS'!$A$3:$A$500,$B14,'DADOS BRUTOS'!EA$3:EA$500)+IF($C14="",0,SUMIF('DADOS BRUTOS'!$A$3:$A$500,$C14,'DADOS BRUTOS'!EA$3:EA$500)))</f>
        <v>0</v>
      </c>
      <c r="HB14" s="134" t="n">
        <f aca="false">IF(OR(HB$4="",$B14=""),0,SUMIF('DADOS BRUTOS'!$A$3:$A$500,$B14,'DADOS BRUTOS'!EB$3:EB$500)+IF($C14="",0,SUMIF('DADOS BRUTOS'!$A$3:$A$500,$C14,'DADOS BRUTOS'!EB$3:EB$500)))</f>
        <v>0</v>
      </c>
      <c r="HC14" s="134" t="n">
        <f aca="false">IF(OR(HC$4="",$B14=""),0,SUMIF('DADOS BRUTOS'!$A$3:$A$500,$B14,'DADOS BRUTOS'!EC$3:EC$500)+IF($C14="",0,SUMIF('DADOS BRUTOS'!$A$3:$A$500,$C14,'DADOS BRUTOS'!EC$3:EC$500)))</f>
        <v>0</v>
      </c>
      <c r="HD14" s="134" t="n">
        <f aca="false">IF(OR(HD$4="",$B14=""),0,SUMIF('DADOS BRUTOS'!$A$3:$A$500,$B14,'DADOS BRUTOS'!ED$3:ED$500)+IF($C14="",0,SUMIF('DADOS BRUTOS'!$A$3:$A$500,$C14,'DADOS BRUTOS'!ED$3:ED$500)))</f>
        <v>0</v>
      </c>
      <c r="HE14" s="134" t="n">
        <f aca="false">IF(OR(HE$4="",$B14=""),0,SUMIF('DADOS BRUTOS'!$A$3:$A$500,$B14,'DADOS BRUTOS'!EE$3:EE$500)+IF($C14="",0,SUMIF('DADOS BRUTOS'!$A$3:$A$500,$C14,'DADOS BRUTOS'!EE$3:EE$500)))</f>
        <v>0</v>
      </c>
      <c r="HF14" s="134" t="n">
        <f aca="false">IF(OR(HF$4="",$B14=""),0,SUMIF('DADOS BRUTOS'!$A$3:$A$500,$B14,'DADOS BRUTOS'!EF$3:EF$500)+IF($C14="",0,SUMIF('DADOS BRUTOS'!$A$3:$A$500,$C14,'DADOS BRUTOS'!EF$3:EF$500)))</f>
        <v>0</v>
      </c>
      <c r="HG14" s="134" t="n">
        <f aca="false">IF(OR(HG$4="",$B14=""),0,SUMIF('DADOS BRUTOS'!$A$3:$A$500,$B14,'DADOS BRUTOS'!EG$3:EG$500)+IF($C14="",0,SUMIF('DADOS BRUTOS'!$A$3:$A$500,$C14,'DADOS BRUTOS'!EG$3:EG$500)))</f>
        <v>0</v>
      </c>
      <c r="HH14" s="134" t="n">
        <f aca="false">IF(OR(HH$4="",$B14=""),0,SUMIF('DADOS BRUTOS'!$A$3:$A$500,$B14,'DADOS BRUTOS'!EH$3:EH$500)+IF($C14="",0,SUMIF('DADOS BRUTOS'!$A$3:$A$500,$C14,'DADOS BRUTOS'!EH$3:EH$500)))</f>
        <v>0</v>
      </c>
      <c r="HI14" s="134" t="n">
        <f aca="false">IF(OR(HI$4="",$B14=""),0,SUMIF('DADOS BRUTOS'!$A$3:$A$500,$B14,'DADOS BRUTOS'!EI$3:EI$500)+IF($C14="",0,SUMIF('DADOS BRUTOS'!$A$3:$A$500,$C14,'DADOS BRUTOS'!EI$3:EI$500)))</f>
        <v>0</v>
      </c>
      <c r="HJ14" s="134" t="n">
        <f aca="false">IF(OR(HJ$4="",$B14=""),0,SUMIF('DADOS BRUTOS'!$A$3:$A$500,$B14,'DADOS BRUTOS'!EJ$3:EJ$500)+IF($C14="",0,SUMIF('DADOS BRUTOS'!$A$3:$A$500,$C14,'DADOS BRUTOS'!EJ$3:EJ$500)))</f>
        <v>0</v>
      </c>
      <c r="HK14" s="134" t="n">
        <f aca="false">IF(OR(HK$4="",$B14=""),0,SUMIF('DADOS BRUTOS'!$A$3:$A$500,$B14,'DADOS BRUTOS'!EK$3:EK$500)+IF($C14="",0,SUMIF('DADOS BRUTOS'!$A$3:$A$500,$C14,'DADOS BRUTOS'!EK$3:EK$500)))</f>
        <v>0</v>
      </c>
      <c r="HL14" s="134" t="n">
        <f aca="false">IF(OR(HL$4="",$B14=""),0,SUMIF('DADOS BRUTOS'!$A$3:$A$500,$B14,'DADOS BRUTOS'!EL$3:EL$500)+IF($C14="",0,SUMIF('DADOS BRUTOS'!$A$3:$A$500,$C14,'DADOS BRUTOS'!EL$3:EL$500)))</f>
        <v>0</v>
      </c>
      <c r="HM14" s="134" t="n">
        <f aca="false">IF(OR(HM$4="",$B14=""),0,SUMIF('DADOS BRUTOS'!$A$3:$A$500,$B14,'DADOS BRUTOS'!EM$3:EM$500)+IF($C14="",0,SUMIF('DADOS BRUTOS'!$A$3:$A$500,$C14,'DADOS BRUTOS'!EM$3:EM$500)))</f>
        <v>0</v>
      </c>
      <c r="HN14" s="134" t="n">
        <f aca="false">IF(OR(HN$4="",$B14=""),0,SUMIF('DADOS BRUTOS'!$A$3:$A$500,$B14,'DADOS BRUTOS'!EN$3:EN$500)+IF($C14="",0,SUMIF('DADOS BRUTOS'!$A$3:$A$500,$C14,'DADOS BRUTOS'!EN$3:EN$500)))</f>
        <v>0</v>
      </c>
      <c r="HO14" s="134" t="n">
        <f aca="false">IF(OR(HO$4="",$B14=""),0,SUMIF('DADOS BRUTOS'!$A$3:$A$500,$B14,'DADOS BRUTOS'!EO$3:EO$500)+IF($C14="",0,SUMIF('DADOS BRUTOS'!$A$3:$A$500,$C14,'DADOS BRUTOS'!EO$3:EO$500)))</f>
        <v>0</v>
      </c>
      <c r="HP14" s="134" t="n">
        <f aca="false">IF(OR(HP$4="",$B14=""),0,SUMIF('DADOS BRUTOS'!$A$3:$A$500,$B14,'DADOS BRUTOS'!EP$3:EP$500)+IF($C14="",0,SUMIF('DADOS BRUTOS'!$A$3:$A$500,$C14,'DADOS BRUTOS'!EP$3:EP$500)))</f>
        <v>0</v>
      </c>
      <c r="HQ14" s="134" t="n">
        <f aca="false">IF(OR(HQ$4="",$B14=""),0,SUMIF('DADOS BRUTOS'!$A$3:$A$500,$B14,'DADOS BRUTOS'!EQ$3:EQ$500)+IF($C14="",0,SUMIF('DADOS BRUTOS'!$A$3:$A$500,$C14,'DADOS BRUTOS'!EQ$3:EQ$500)))</f>
        <v>0</v>
      </c>
      <c r="HR14" s="134" t="n">
        <f aca="false">IF(OR(HR$4="",$B14=""),0,SUMIF('DADOS BRUTOS'!$A$3:$A$500,$B14,'DADOS BRUTOS'!ER$3:ER$500)+IF($C14="",0,SUMIF('DADOS BRUTOS'!$A$3:$A$500,$C14,'DADOS BRUTOS'!ER$3:ER$500)))</f>
        <v>0</v>
      </c>
      <c r="HS14" s="134" t="n">
        <f aca="false">IF(OR(HS$4="",$B14=""),0,SUMIF('DADOS BRUTOS'!$A$3:$A$500,$B14,'DADOS BRUTOS'!ES$3:ES$500)+IF($C14="",0,SUMIF('DADOS BRUTOS'!$A$3:$A$500,$C14,'DADOS BRUTOS'!ES$3:ES$500)))</f>
        <v>0</v>
      </c>
      <c r="HT14" s="134" t="n">
        <f aca="false">IF(OR(HT$4="",$B14=""),0,SUMIF('DADOS BRUTOS'!$A$3:$A$500,$B14,'DADOS BRUTOS'!ET$3:ET$500)+IF($C14="",0,SUMIF('DADOS BRUTOS'!$A$3:$A$500,$C14,'DADOS BRUTOS'!ET$3:ET$500)))</f>
        <v>0</v>
      </c>
      <c r="HU14" s="134" t="n">
        <f aca="false">IF(OR(HU$4="",$B14=""),0,SUMIF('DADOS BRUTOS'!$A$3:$A$500,$B14,'DADOS BRUTOS'!EU$3:EU$500)+IF($C14="",0,SUMIF('DADOS BRUTOS'!$A$3:$A$500,$C14,'DADOS BRUTOS'!EU$3:EU$500)))</f>
        <v>0</v>
      </c>
      <c r="HV14" s="134" t="n">
        <f aca="false">IF(OR(HV$4="",$B14=""),0,SUMIF('DADOS BRUTOS'!$A$3:$A$500,$B14,'DADOS BRUTOS'!EV$3:EV$500)+IF($C14="",0,SUMIF('DADOS BRUTOS'!$A$3:$A$500,$C14,'DADOS BRUTOS'!EV$3:EV$500)))</f>
        <v>0</v>
      </c>
      <c r="HW14" s="134" t="n">
        <f aca="false">IF(OR(HW$4="",$B14=""),0,SUMIF('DADOS BRUTOS'!$A$3:$A$500,$B14,'DADOS BRUTOS'!EW$3:EW$500)+IF($C14="",0,SUMIF('DADOS BRUTOS'!$A$3:$A$500,$C14,'DADOS BRUTOS'!EW$3:EW$500)))</f>
        <v>0</v>
      </c>
      <c r="HX14" s="134" t="n">
        <f aca="false">IF(OR(HX$4="",$B14=""),0,SUMIF('DADOS BRUTOS'!$A$3:$A$500,$B14,'DADOS BRUTOS'!EX$3:EX$500)+IF($C14="",0,SUMIF('DADOS BRUTOS'!$A$3:$A$500,$C14,'DADOS BRUTOS'!EX$3:EX$500)))</f>
        <v>0</v>
      </c>
      <c r="HY14" s="134" t="n">
        <f aca="false">IF(OR(HY$4="",$B14=""),0,SUMIF('DADOS BRUTOS'!$A$3:$A$500,$B14,'DADOS BRUTOS'!EY$3:EY$500)+IF($C14="",0,SUMIF('DADOS BRUTOS'!$A$3:$A$500,$C14,'DADOS BRUTOS'!EY$3:EY$500)))</f>
        <v>0</v>
      </c>
      <c r="HZ14" s="134" t="n">
        <f aca="false">IF(OR(HZ$4="",$B14=""),0,SUMIF('DADOS BRUTOS'!$A$3:$A$500,$B14,'DADOS BRUTOS'!EZ$3:EZ$500)+IF($C14="",0,SUMIF('DADOS BRUTOS'!$A$3:$A$500,$C14,'DADOS BRUTOS'!EZ$3:EZ$500)))</f>
        <v>0</v>
      </c>
      <c r="IA14" s="134" t="n">
        <f aca="false">IF(OR(IA$4="",$B14=""),0,SUMIF('DADOS BRUTOS'!$A$3:$A$500,$B14,'DADOS BRUTOS'!FA$3:FA$500)+IF($C14="",0,SUMIF('DADOS BRUTOS'!$A$3:$A$500,$C14,'DADOS BRUTOS'!FA$3:FA$500)))</f>
        <v>0</v>
      </c>
      <c r="IB14" s="134" t="n">
        <f aca="false">IF(OR(IB$4="",$B14=""),0,SUMIF('DADOS BRUTOS'!$A$3:$A$500,$B14,'DADOS BRUTOS'!FB$3:FB$500)+IF($C14="",0,SUMIF('DADOS BRUTOS'!$A$3:$A$500,$C14,'DADOS BRUTOS'!FB$3:FB$500)))</f>
        <v>0</v>
      </c>
      <c r="IC14" s="134" t="n">
        <f aca="false">IF(OR(IC$4="",$B14=""),0,SUMIF('DADOS BRUTOS'!$A$3:$A$500,$B14,'DADOS BRUTOS'!FC$3:FC$500)+IF($C14="",0,SUMIF('DADOS BRUTOS'!$A$3:$A$500,$C14,'DADOS BRUTOS'!FC$3:FC$500)))</f>
        <v>0</v>
      </c>
      <c r="ID14" s="134" t="n">
        <f aca="false">IF(OR(ID$4="",$B14=""),0,SUMIF('DADOS BRUTOS'!$A$3:$A$500,$B14,'DADOS BRUTOS'!FD$3:FD$500)+IF($C14="",0,SUMIF('DADOS BRUTOS'!$A$3:$A$500,$C14,'DADOS BRUTOS'!FD$3:FD$500)))</f>
        <v>0</v>
      </c>
      <c r="IE14" s="134" t="n">
        <f aca="false">IF(OR(IE$4="",$B14=""),0,SUMIF('DADOS BRUTOS'!$A$3:$A$500,$B14,'DADOS BRUTOS'!FE$3:FE$500)+IF($C14="",0,SUMIF('DADOS BRUTOS'!$A$3:$A$500,$C14,'DADOS BRUTOS'!FE$3:FE$500)))</f>
        <v>0</v>
      </c>
      <c r="IF14" s="134" t="n">
        <f aca="false">IF(OR(IF$4="",$B14=""),0,SUMIF('DADOS BRUTOS'!$A$3:$A$500,$B14,'DADOS BRUTOS'!FF$3:FF$500)+IF($C14="",0,SUMIF('DADOS BRUTOS'!$A$3:$A$500,$C14,'DADOS BRUTOS'!FF$3:FF$500)))</f>
        <v>0</v>
      </c>
      <c r="IG14" s="134" t="n">
        <f aca="false">IF(OR(IG$4="",$B14=""),0,SUMIF('DADOS BRUTOS'!$A$3:$A$500,$B14,'DADOS BRUTOS'!FG$3:FG$500)+IF($C14="",0,SUMIF('DADOS BRUTOS'!$A$3:$A$500,$C14,'DADOS BRUTOS'!FG$3:FG$500)))</f>
        <v>0</v>
      </c>
      <c r="IH14" s="134" t="n">
        <f aca="false">IF(OR(IH$4="",$B14=""),0,SUMIF('DADOS BRUTOS'!$A$3:$A$500,$B14,'DADOS BRUTOS'!FH$3:FH$500)+IF($C14="",0,SUMIF('DADOS BRUTOS'!$A$3:$A$500,$C14,'DADOS BRUTOS'!FH$3:FH$500)))</f>
        <v>0</v>
      </c>
      <c r="II14" s="134" t="n">
        <f aca="false">IF(OR(II$4="",$B14=""),0,SUMIF('DADOS BRUTOS'!$A$3:$A$500,$B14,'DADOS BRUTOS'!FI$3:FI$500)+IF($C14="",0,SUMIF('DADOS BRUTOS'!$A$3:$A$500,$C14,'DADOS BRUTOS'!FI$3:FI$500)))</f>
        <v>0</v>
      </c>
      <c r="IJ14" s="134" t="n">
        <f aca="false">IF(OR(IJ$4="",$B14=""),0,SUMIF('DADOS BRUTOS'!$A$3:$A$500,$B14,'DADOS BRUTOS'!FJ$3:FJ$500)+IF($C14="",0,SUMIF('DADOS BRUTOS'!$A$3:$A$500,$C14,'DADOS BRUTOS'!FJ$3:FJ$500)))</f>
        <v>0</v>
      </c>
      <c r="IK14" s="134" t="n">
        <f aca="false">IF(OR(IK$4="",$B14=""),0,SUMIF('DADOS BRUTOS'!$A$3:$A$500,$B14,'DADOS BRUTOS'!FK$3:FK$500)+IF($C14="",0,SUMIF('DADOS BRUTOS'!$A$3:$A$500,$C14,'DADOS BRUTOS'!FK$3:FK$500)))</f>
        <v>0</v>
      </c>
      <c r="IL14" s="134" t="n">
        <f aca="false">IF(OR(IL$4="",$B14=""),0,SUMIF('DADOS BRUTOS'!$A$3:$A$500,$B14,'DADOS BRUTOS'!FL$3:FL$500)+IF($C14="",0,SUMIF('DADOS BRUTOS'!$A$3:$A$500,$C14,'DADOS BRUTOS'!FL$3:FL$500)))</f>
        <v>0</v>
      </c>
      <c r="IM14" s="134" t="n">
        <f aca="false">IF(OR(IM$4="",$B14=""),0,SUMIF('DADOS BRUTOS'!$A$3:$A$500,$B14,'DADOS BRUTOS'!FM$3:FM$500)+IF($C14="",0,SUMIF('DADOS BRUTOS'!$A$3:$A$500,$C14,'DADOS BRUTOS'!FM$3:FM$500)))</f>
        <v>0</v>
      </c>
      <c r="IN14" s="134" t="n">
        <f aca="false">IF(OR(IN$4="",$B14=""),0,SUMIF('DADOS BRUTOS'!$A$3:$A$500,$B14,'DADOS BRUTOS'!FN$3:FN$500)+IF($C14="",0,SUMIF('DADOS BRUTOS'!$A$3:$A$500,$C14,'DADOS BRUTOS'!FN$3:FN$500)))</f>
        <v>0</v>
      </c>
      <c r="IO14" s="134" t="n">
        <f aca="false">IF(OR(IO$4="",$B14=""),0,SUMIF('DADOS BRUTOS'!$A$3:$A$500,$B14,'DADOS BRUTOS'!FO$3:FO$500)+IF($C14="",0,SUMIF('DADOS BRUTOS'!$A$3:$A$500,$C14,'DADOS BRUTOS'!FO$3:FO$500)))</f>
        <v>0</v>
      </c>
      <c r="IP14" s="134" t="n">
        <f aca="false">IF(OR(IP$4="",$B14=""),0,SUMIF('DADOS BRUTOS'!$A$3:$A$500,$B14,'DADOS BRUTOS'!FP$3:FP$500)+IF($C14="",0,SUMIF('DADOS BRUTOS'!$A$3:$A$500,$C14,'DADOS BRUTOS'!FP$3:FP$500)))</f>
        <v>0</v>
      </c>
      <c r="IQ14" s="134" t="n">
        <f aca="false">IF(OR(IQ$4="",$B14=""),0,SUMIF('DADOS BRUTOS'!$A$3:$A$500,$B14,'DADOS BRUTOS'!FQ$3:FQ$500)+IF($C14="",0,SUMIF('DADOS BRUTOS'!$A$3:$A$500,$C14,'DADOS BRUTOS'!FQ$3:FQ$500)))</f>
        <v>0</v>
      </c>
      <c r="IR14" s="134" t="n">
        <f aca="false">IF(OR(IR$4="",$B14=""),0,SUMIF('DADOS BRUTOS'!$A$3:$A$500,$B14,'DADOS BRUTOS'!FR$3:FR$500)+IF($C14="",0,SUMIF('DADOS BRUTOS'!$A$3:$A$500,$C14,'DADOS BRUTOS'!FR$3:FR$500)))</f>
        <v>0</v>
      </c>
      <c r="IS14" s="134" t="n">
        <f aca="false">IF(OR(IS$4="",$B14=""),0,SUMIF('DADOS BRUTOS'!$A$3:$A$500,$B14,'DADOS BRUTOS'!FS$3:FS$500)+IF($C14="",0,SUMIF('DADOS BRUTOS'!$A$3:$A$500,$C14,'DADOS BRUTOS'!FS$3:FS$500)))</f>
        <v>0</v>
      </c>
      <c r="IT14" s="134" t="n">
        <f aca="false">IF(OR(IT$4="",$B14=""),0,SUMIF('DADOS BRUTOS'!$A$3:$A$500,$B14,'DADOS BRUTOS'!FT$3:FT$500)+IF($C14="",0,SUMIF('DADOS BRUTOS'!$A$3:$A$500,$C14,'DADOS BRUTOS'!FT$3:FT$500)))</f>
        <v>0</v>
      </c>
      <c r="IU14" s="134" t="n">
        <f aca="false">IF(OR(IU$4="",$B14=""),0,SUMIF('DADOS BRUTOS'!$A$3:$A$500,$B14,'DADOS BRUTOS'!FU$3:FU$500)+IF($C14="",0,SUMIF('DADOS BRUTOS'!$A$3:$A$500,$C14,'DADOS BRUTOS'!FU$3:FU$500)))</f>
        <v>0</v>
      </c>
      <c r="IV14" s="134" t="n">
        <f aca="false">IF(OR(IV$4="",$B14=""),0,SUMIF('DADOS BRUTOS'!$A$3:$A$500,$B14,'DADOS BRUTOS'!FV$3:FV$500)+IF($C14="",0,SUMIF('DADOS BRUTOS'!$A$3:$A$500,$C14,'DADOS BRUTOS'!FV$3:FV$500)))</f>
        <v>0</v>
      </c>
      <c r="IW14" s="134" t="n">
        <f aca="false">IF(OR(IW$4="",$B14=""),0,SUMIF('DADOS BRUTOS'!$A$3:$A$500,$B14,'DADOS BRUTOS'!FW$3:FW$500)+IF($C14="",0,SUMIF('DADOS BRUTOS'!$A$3:$A$500,$C14,'DADOS BRUTOS'!FW$3:FW$500)))</f>
        <v>0</v>
      </c>
      <c r="IX14" s="134" t="n">
        <f aca="false">IF(OR(IX$4="",$B14=""),0,SUMIF('DADOS BRUTOS'!$A$3:$A$500,$B14,'DADOS BRUTOS'!FX$3:FX$500)+IF($C14="",0,SUMIF('DADOS BRUTOS'!$A$3:$A$500,$C14,'DADOS BRUTOS'!FX$3:FX$500)))</f>
        <v>0</v>
      </c>
      <c r="IY14" s="134" t="n">
        <f aca="false">IF(OR(IY$4="",$B14=""),0,SUMIF('DADOS BRUTOS'!$A$3:$A$500,$B14,'DADOS BRUTOS'!FY$3:FY$500)+IF($C14="",0,SUMIF('DADOS BRUTOS'!$A$3:$A$500,$C14,'DADOS BRUTOS'!FY$3:FY$500)))</f>
        <v>0</v>
      </c>
      <c r="IZ14" s="134" t="n">
        <f aca="false">IF(OR(IZ$4="",$B14=""),0,SUMIF('DADOS BRUTOS'!$A$3:$A$500,$B14,'DADOS BRUTOS'!FZ$3:FZ$500)+IF($C14="",0,SUMIF('DADOS BRUTOS'!$A$3:$A$500,$C14,'DADOS BRUTOS'!FZ$3:FZ$500)))</f>
        <v>0</v>
      </c>
      <c r="JA14" s="134" t="n">
        <f aca="false">IF(OR(JA$4="",$B14=""),0,SUMIF('DADOS BRUTOS'!$A$3:$A$500,$B14,'DADOS BRUTOS'!GA$3:GA$500)+IF($C14="",0,SUMIF('DADOS BRUTOS'!$A$3:$A$500,$C14,'DADOS BRUTOS'!GA$3:GA$500)))</f>
        <v>0</v>
      </c>
      <c r="JB14" s="134" t="n">
        <f aca="false">IF(OR(JB$4="",$B14=""),0,SUMIF('DADOS BRUTOS'!$A$3:$A$500,$B14,'DADOS BRUTOS'!GB$3:GB$500)+IF($C14="",0,SUMIF('DADOS BRUTOS'!$A$3:$A$500,$C14,'DADOS BRUTOS'!GB$3:GB$500)))</f>
        <v>0</v>
      </c>
      <c r="JC14" s="134" t="n">
        <f aca="false">IF(OR(JC$4="",$B14=""),0,SUMIF('DADOS BRUTOS'!$A$3:$A$500,$B14,'DADOS BRUTOS'!GC$3:GC$500)+IF($C14="",0,SUMIF('DADOS BRUTOS'!$A$3:$A$500,$C14,'DADOS BRUTOS'!GC$3:GC$500)))</f>
        <v>0</v>
      </c>
      <c r="JD14" s="134" t="n">
        <f aca="false">IF(OR(JD$4="",$B14=""),0,SUMIF('DADOS BRUTOS'!$A$3:$A$500,$B14,'DADOS BRUTOS'!GD$3:GD$500)+IF($C14="",0,SUMIF('DADOS BRUTOS'!$A$3:$A$500,$C14,'DADOS BRUTOS'!GD$3:GD$500)))</f>
        <v>0</v>
      </c>
      <c r="JE14" s="134" t="n">
        <f aca="false">IF(OR(JE$4="",$B14=""),0,SUMIF('DADOS BRUTOS'!$A$3:$A$500,$B14,'DADOS BRUTOS'!GE$3:GE$500)+IF($C14="",0,SUMIF('DADOS BRUTOS'!$A$3:$A$500,$C14,'DADOS BRUTOS'!GE$3:GE$500)))</f>
        <v>0</v>
      </c>
      <c r="JF14" s="134" t="n">
        <f aca="false">IF(OR(JF$4="",$B14=""),0,SUMIF('DADOS BRUTOS'!$A$3:$A$500,$B14,'DADOS BRUTOS'!GF$3:GF$500)+IF($C14="",0,SUMIF('DADOS BRUTOS'!$A$3:$A$500,$C14,'DADOS BRUTOS'!GF$3:GF$500)))</f>
        <v>0</v>
      </c>
      <c r="JG14" s="134" t="n">
        <f aca="false">IF(OR(JG$4="",$B14=""),0,SUMIF('DADOS BRUTOS'!$A$3:$A$500,$B14,'DADOS BRUTOS'!GG$3:GG$500)+IF($C14="",0,SUMIF('DADOS BRUTOS'!$A$3:$A$500,$C14,'DADOS BRUTOS'!GG$3:GG$500)))</f>
        <v>0</v>
      </c>
      <c r="JH14" s="134" t="n">
        <f aca="false">IF(OR(JH$4="",$B14=""),0,SUMIF('DADOS BRUTOS'!$A$3:$A$500,$B14,'DADOS BRUTOS'!GH$3:GH$500)+IF($C14="",0,SUMIF('DADOS BRUTOS'!$A$3:$A$500,$C14,'DADOS BRUTOS'!GH$3:GH$500)))</f>
        <v>0</v>
      </c>
      <c r="JI14" s="134" t="n">
        <f aca="false">IF(OR(JI$4="",$B14=""),0,SUMIF('DADOS BRUTOS'!$A$3:$A$500,$B14,'DADOS BRUTOS'!GI$3:GI$500)+IF($C14="",0,SUMIF('DADOS BRUTOS'!$A$3:$A$500,$C14,'DADOS BRUTOS'!GI$3:GI$500)))</f>
        <v>0</v>
      </c>
      <c r="JJ14" s="134" t="n">
        <f aca="false">IF(OR(JJ$4="",$B14=""),0,SUMIF('DADOS BRUTOS'!$A$3:$A$500,$B14,'DADOS BRUTOS'!GJ$3:GJ$500)+IF($C14="",0,SUMIF('DADOS BRUTOS'!$A$3:$A$500,$C14,'DADOS BRUTOS'!GJ$3:GJ$500)))</f>
        <v>0</v>
      </c>
      <c r="JK14" s="134" t="n">
        <f aca="false">IF(OR(JK$4="",$B14=""),0,SUMIF('DADOS BRUTOS'!$A$3:$A$500,$B14,'DADOS BRUTOS'!GK$3:GK$500)+IF($C14="",0,SUMIF('DADOS BRUTOS'!$A$3:$A$500,$C14,'DADOS BRUTOS'!GK$3:GK$500)))</f>
        <v>0</v>
      </c>
      <c r="JL14" s="134" t="n">
        <f aca="false">IF(OR(JL$4="",$B14=""),0,SUMIF('DADOS BRUTOS'!$A$3:$A$500,$B14,'DADOS BRUTOS'!GL$3:GL$500)+IF($C14="",0,SUMIF('DADOS BRUTOS'!$A$3:$A$500,$C14,'DADOS BRUTOS'!GL$3:GL$500)))</f>
        <v>0</v>
      </c>
      <c r="JM14" s="134" t="n">
        <f aca="false">IF(OR(JM$4="",$B14=""),0,SUMIF('DADOS BRUTOS'!$A$3:$A$500,$B14,'DADOS BRUTOS'!GM$3:GM$500)+IF($C14="",0,SUMIF('DADOS BRUTOS'!$A$3:$A$500,$C14,'DADOS BRUTOS'!GM$3:GM$500)))</f>
        <v>0</v>
      </c>
      <c r="JN14" s="134" t="n">
        <f aca="false">IF(OR(JN$4="",$B14=""),0,SUMIF('DADOS BRUTOS'!$A$3:$A$500,$B14,'DADOS BRUTOS'!GN$3:GN$500)+IF($C14="",0,SUMIF('DADOS BRUTOS'!$A$3:$A$500,$C14,'DADOS BRUTOS'!GN$3:GN$500)))</f>
        <v>0</v>
      </c>
      <c r="JO14" s="134" t="n">
        <f aca="false">IF(OR(JO$4="",$B14=""),0,SUMIF('DADOS BRUTOS'!$A$3:$A$500,$B14,'DADOS BRUTOS'!GO$3:GO$500)+IF($C14="",0,SUMIF('DADOS BRUTOS'!$A$3:$A$500,$C14,'DADOS BRUTOS'!GO$3:GO$500)))</f>
        <v>0</v>
      </c>
      <c r="JP14" s="134" t="n">
        <f aca="false">IF(OR(JP$4="",$B14=""),0,SUMIF('DADOS BRUTOS'!$A$3:$A$500,$B14,'DADOS BRUTOS'!GP$3:GP$500)+IF($C14="",0,SUMIF('DADOS BRUTOS'!$A$3:$A$500,$C14,'DADOS BRUTOS'!GP$3:GP$500)))</f>
        <v>0</v>
      </c>
      <c r="JQ14" s="134" t="n">
        <f aca="false">IF(OR(JQ$4="",$B14=""),0,SUMIF('DADOS BRUTOS'!$A$3:$A$500,$B14,'DADOS BRUTOS'!GQ$3:GQ$500)+IF($C14="",0,SUMIF('DADOS BRUTOS'!$A$3:$A$500,$C14,'DADOS BRUTOS'!GQ$3:GQ$500)))</f>
        <v>0</v>
      </c>
      <c r="JR14" s="134" t="n">
        <f aca="false">IF(OR(JR$4="",$B14=""),0,SUMIF('DADOS BRUTOS'!$A$3:$A$500,$B14,'DADOS BRUTOS'!GR$3:GR$500)+IF($C14="",0,SUMIF('DADOS BRUTOS'!$A$3:$A$500,$C14,'DADOS BRUTOS'!GR$3:GR$500)))</f>
        <v>0</v>
      </c>
      <c r="JS14" s="134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22938.18</v>
      </c>
      <c r="E15" s="50" t="n">
        <f aca="false">SUMIF($CB$4:$JS$4,E$4,$CB15:$JS15)</f>
        <v>6024.54</v>
      </c>
      <c r="F15" s="50" t="n">
        <f aca="false">SUMIF($CB$4:$JS$4,F$4,$CB15:$JS15)</f>
        <v>1992.71</v>
      </c>
      <c r="G15" s="50" t="n">
        <f aca="false">SUMIF($CB$4:$JS$4,G$4,$CB15:$JS15)</f>
        <v>7070.07</v>
      </c>
      <c r="H15" s="50" t="n">
        <f aca="false">SUMIF($CB$4:$JS$4,H$4,$CB15:$JS15)</f>
        <v>8500.57</v>
      </c>
      <c r="I15" s="50" t="n">
        <f aca="false">SUMIF($CB$4:$JS$4,I$4,$CB15:$JS15)</f>
        <v>20765.62</v>
      </c>
      <c r="J15" s="50" t="n">
        <f aca="false">SUMIF($CB$4:$JS$4,J$4,$CB15:$JS15)</f>
        <v>27993.93</v>
      </c>
      <c r="K15" s="50" t="n">
        <f aca="false">SUMIF($CB$4:$JS$4,K$4,$CB15:$JS15)</f>
        <v>30767.37</v>
      </c>
      <c r="L15" s="50" t="n">
        <f aca="false">SUMIF($CB$4:$JS$4,L$4,$CB15:$JS15)</f>
        <v>24067.83</v>
      </c>
      <c r="M15" s="50" t="n">
        <f aca="false">SUMIF($CB$4:$JS$4,M$4,$CB15:$JS15)</f>
        <v>28807.04</v>
      </c>
      <c r="N15" s="50" t="n">
        <f aca="false">SUMIF($CB$4:$JS$4,N$4,$CB15:$JS15)</f>
        <v>37060.91</v>
      </c>
      <c r="O15" s="50" t="n">
        <f aca="false">SUMIF($CB$4:$JS$4,O$4,$CB15:$JS15)</f>
        <v>48510.42</v>
      </c>
      <c r="P15" s="50" t="n">
        <f aca="false">SUMIF($CB$4:$JS$4,P$4,$CB15:$JS15)</f>
        <v>47082.83</v>
      </c>
      <c r="Q15" s="50" t="n">
        <f aca="false">SUMIF($CB$4:$JS$4,Q$4,$CB15:$JS15)</f>
        <v>58328.52</v>
      </c>
      <c r="R15" s="50" t="n">
        <f aca="false">SUMIF($CB$4:$JS$4,R$4,$CB15:$JS15)</f>
        <v>308900.42</v>
      </c>
      <c r="S15" s="50" t="n">
        <f aca="false">SUMIF($CB$4:$JS$4,S$4,$CB15:$JS15)</f>
        <v>194369.88</v>
      </c>
      <c r="T15" s="50" t="n">
        <f aca="false">SUMIF($CB$4:$JS$4,T$4,$CB15:$JS15)</f>
        <v>298001.17</v>
      </c>
      <c r="U15" s="50" t="n">
        <f aca="false">SUMIF($CB$4:$JS$4,U$4,$CB15:$JS15)</f>
        <v>153168.16</v>
      </c>
      <c r="V15" s="50" t="n">
        <f aca="false">SUMIF($CB$4:$JS$4,V$4,$CB15:$JS15)</f>
        <v>153659.61</v>
      </c>
      <c r="W15" s="50" t="n">
        <f aca="false">SUMIF($CB$4:$JS$4,W$4,$CB15:$JS15)</f>
        <v>137885.78</v>
      </c>
      <c r="X15" s="50" t="n">
        <f aca="false">SUMIF($CB$4:$JS$4,X$4,$CB15:$JS15)</f>
        <v>235979.6</v>
      </c>
      <c r="Y15" s="50" t="n">
        <f aca="false">SUMIF($CB$4:$JS$4,Y$4,$CB15:$JS15)</f>
        <v>156802.9</v>
      </c>
      <c r="Z15" s="50" t="n">
        <f aca="false">SUMIF($CB$4:$JS$4,Z$4,$CB15:$JS15)</f>
        <v>122453.13</v>
      </c>
      <c r="AA15" s="50" t="n">
        <f aca="false">SUMIF($CB$4:$JS$4,AA$4,$CB15:$JS15)</f>
        <v>17896.58</v>
      </c>
      <c r="AB15" s="50" t="n">
        <f aca="false">SUMIF($CB$4:$JS$4,AB$4,$CB15:$JS15)</f>
        <v>0</v>
      </c>
      <c r="AC15" s="50" t="n">
        <f aca="false">SUMIF($CB$4:$JS$4,AC$4,$CB15:$JS15)</f>
        <v>2678.29</v>
      </c>
      <c r="AD15" s="50" t="n">
        <f aca="false">SUMIF($CB$4:$JS$4,AD$4,$CB15:$JS15)</f>
        <v>0</v>
      </c>
      <c r="AE15" s="50" t="n">
        <f aca="false">SUMIF($CB$4:$JS$4,AE$4,$CB15:$JS15)</f>
        <v>2222.5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1502.1</v>
      </c>
      <c r="AM15" s="50" t="n">
        <f aca="false">SUMIF($CB$4:$JS$4,AM$4,$CB15:$JS15)</f>
        <v>0</v>
      </c>
      <c r="AN15" s="50" t="n">
        <f aca="false">SUMIF($CB$4:$JS$4,AN$4,$CB15:$JS15)</f>
        <v>3196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7661.74</v>
      </c>
      <c r="AT15" s="50" t="n">
        <f aca="false">SUMIF($CB$4:$JS$4,AT$4,$CB15:$JS15)</f>
        <v>1010.78</v>
      </c>
      <c r="AU15" s="50" t="n">
        <f aca="false">SUMIF($CB$4:$JS$4,AU$4,$CB15:$JS15)</f>
        <v>0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287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2167586.18</v>
      </c>
      <c r="BZ15" s="45" t="n">
        <f aca="false">SUMPRODUCT(($CB$4:$JS$4&lt;&gt;"")*($CB$4:$JS$4&lt;=$D$4),$CB15:$JS15,$CB$1:$JS$1)</f>
        <v>19.9816635194857</v>
      </c>
      <c r="CB15" s="134" t="n">
        <f aca="false">IF(OR(CB$4="",$B15=""),0,SUMIF('DADOS BRUTOS'!$A$3:$A$500,$B15,'DADOS BRUTOS'!B$3:B$500)+IF($C15="",0,SUMIF('DADOS BRUTOS'!$A$3:$A$500,$C15,'DADOS BRUTOS'!B$3:B$500)))</f>
        <v>0</v>
      </c>
      <c r="CC15" s="134" t="n">
        <f aca="false">IF(OR(CC$4="",$B15=""),0,SUMIF('DADOS BRUTOS'!$A$3:$A$500,$B15,'DADOS BRUTOS'!C$3:C$500)+IF($C15="",0,SUMIF('DADOS BRUTOS'!$A$3:$A$500,$C15,'DADOS BRUTOS'!C$3:C$500)))</f>
        <v>0</v>
      </c>
      <c r="CD15" s="134" t="n">
        <f aca="false">IF(OR(CD$4="",$B15=""),0,SUMIF('DADOS BRUTOS'!$A$3:$A$500,$B15,'DADOS BRUTOS'!D$3:D$500)+IF($C15="",0,SUMIF('DADOS BRUTOS'!$A$3:$A$500,$C15,'DADOS BRUTOS'!D$3:D$500)))</f>
        <v>0</v>
      </c>
      <c r="CE15" s="134" t="n">
        <f aca="false">IF(OR(CE$4="",$B15=""),0,SUMIF('DADOS BRUTOS'!$A$3:$A$500,$B15,'DADOS BRUTOS'!E$3:E$500)+IF($C15="",0,SUMIF('DADOS BRUTOS'!$A$3:$A$500,$C15,'DADOS BRUTOS'!E$3:E$500)))</f>
        <v>0</v>
      </c>
      <c r="CF15" s="134" t="n">
        <f aca="false">IF(OR(CF$4="",$B15=""),0,SUMIF('DADOS BRUTOS'!$A$3:$A$500,$B15,'DADOS BRUTOS'!F$3:F$500)+IF($C15="",0,SUMIF('DADOS BRUTOS'!$A$3:$A$500,$C15,'DADOS BRUTOS'!F$3:F$500)))</f>
        <v>0</v>
      </c>
      <c r="CG15" s="134" t="n">
        <f aca="false">IF(OR(CG$4="",$B15=""),0,SUMIF('DADOS BRUTOS'!$A$3:$A$500,$B15,'DADOS BRUTOS'!G$3:G$500)+IF($C15="",0,SUMIF('DADOS BRUTOS'!$A$3:$A$500,$C15,'DADOS BRUTOS'!G$3:G$500)))</f>
        <v>0</v>
      </c>
      <c r="CH15" s="134" t="n">
        <f aca="false">IF(OR(CH$4="",$B15=""),0,SUMIF('DADOS BRUTOS'!$A$3:$A$500,$B15,'DADOS BRUTOS'!H$3:H$500)+IF($C15="",0,SUMIF('DADOS BRUTOS'!$A$3:$A$500,$C15,'DADOS BRUTOS'!H$3:H$500)))</f>
        <v>0</v>
      </c>
      <c r="CI15" s="134" t="n">
        <f aca="false">IF(OR(CI$4="",$B15=""),0,SUMIF('DADOS BRUTOS'!$A$3:$A$500,$B15,'DADOS BRUTOS'!I$3:I$500)+IF($C15="",0,SUMIF('DADOS BRUTOS'!$A$3:$A$500,$C15,'DADOS BRUTOS'!I$3:I$500)))</f>
        <v>0</v>
      </c>
      <c r="CJ15" s="134" t="n">
        <f aca="false">IF(OR(CJ$4="",$B15=""),0,SUMIF('DADOS BRUTOS'!$A$3:$A$500,$B15,'DADOS BRUTOS'!J$3:J$500)+IF($C15="",0,SUMIF('DADOS BRUTOS'!$A$3:$A$500,$C15,'DADOS BRUTOS'!J$3:J$500)))</f>
        <v>0</v>
      </c>
      <c r="CK15" s="134" t="n">
        <f aca="false">IF(OR(CK$4="",$B15=""),0,SUMIF('DADOS BRUTOS'!$A$3:$A$500,$B15,'DADOS BRUTOS'!K$3:K$500)+IF($C15="",0,SUMIF('DADOS BRUTOS'!$A$3:$A$500,$C15,'DADOS BRUTOS'!K$3:K$500)))</f>
        <v>0</v>
      </c>
      <c r="CL15" s="134" t="n">
        <f aca="false">IF(OR(CL$4="",$B15=""),0,SUMIF('DADOS BRUTOS'!$A$3:$A$500,$B15,'DADOS BRUTOS'!L$3:L$500)+IF($C15="",0,SUMIF('DADOS BRUTOS'!$A$3:$A$500,$C15,'DADOS BRUTOS'!L$3:L$500)))</f>
        <v>0</v>
      </c>
      <c r="CM15" s="134" t="n">
        <f aca="false">IF(OR(CM$4="",$B15=""),0,SUMIF('DADOS BRUTOS'!$A$3:$A$500,$B15,'DADOS BRUTOS'!M$3:M$500)+IF($C15="",0,SUMIF('DADOS BRUTOS'!$A$3:$A$500,$C15,'DADOS BRUTOS'!M$3:M$500)))</f>
        <v>0</v>
      </c>
      <c r="CN15" s="134" t="n">
        <f aca="false">IF(OR(CN$4="",$B15=""),0,SUMIF('DADOS BRUTOS'!$A$3:$A$500,$B15,'DADOS BRUTOS'!N$3:N$500)+IF($C15="",0,SUMIF('DADOS BRUTOS'!$A$3:$A$500,$C15,'DADOS BRUTOS'!N$3:N$500)))</f>
        <v>0</v>
      </c>
      <c r="CO15" s="134" t="n">
        <f aca="false">IF(OR(CO$4="",$B15=""),0,SUMIF('DADOS BRUTOS'!$A$3:$A$500,$B15,'DADOS BRUTOS'!O$3:O$500)+IF($C15="",0,SUMIF('DADOS BRUTOS'!$A$3:$A$500,$C15,'DADOS BRUTOS'!O$3:O$500)))</f>
        <v>0</v>
      </c>
      <c r="CP15" s="134" t="n">
        <f aca="false">IF(OR(CP$4="",$B15=""),0,SUMIF('DADOS BRUTOS'!$A$3:$A$500,$B15,'DADOS BRUTOS'!P$3:P$500)+IF($C15="",0,SUMIF('DADOS BRUTOS'!$A$3:$A$500,$C15,'DADOS BRUTOS'!P$3:P$500)))</f>
        <v>0</v>
      </c>
      <c r="CQ15" s="134" t="n">
        <f aca="false">IF(OR(CQ$4="",$B15=""),0,SUMIF('DADOS BRUTOS'!$A$3:$A$500,$B15,'DADOS BRUTOS'!Q$3:Q$500)+IF($C15="",0,SUMIF('DADOS BRUTOS'!$A$3:$A$500,$C15,'DADOS BRUTOS'!Q$3:Q$500)))</f>
        <v>0</v>
      </c>
      <c r="CR15" s="134" t="n">
        <f aca="false">IF(OR(CR$4="",$B15=""),0,SUMIF('DADOS BRUTOS'!$A$3:$A$500,$B15,'DADOS BRUTOS'!R$3:R$500)+IF($C15="",0,SUMIF('DADOS BRUTOS'!$A$3:$A$500,$C15,'DADOS BRUTOS'!R$3:R$500)))</f>
        <v>0</v>
      </c>
      <c r="CS15" s="134" t="n">
        <f aca="false">IF(OR(CS$4="",$B15=""),0,SUMIF('DADOS BRUTOS'!$A$3:$A$500,$B15,'DADOS BRUTOS'!S$3:S$500)+IF($C15="",0,SUMIF('DADOS BRUTOS'!$A$3:$A$500,$C15,'DADOS BRUTOS'!S$3:S$500)))</f>
        <v>0</v>
      </c>
      <c r="CT15" s="134" t="n">
        <f aca="false">IF(OR(CT$4="",$B15=""),0,SUMIF('DADOS BRUTOS'!$A$3:$A$500,$B15,'DADOS BRUTOS'!T$3:T$500)+IF($C15="",0,SUMIF('DADOS BRUTOS'!$A$3:$A$500,$C15,'DADOS BRUTOS'!T$3:T$500)))</f>
        <v>0</v>
      </c>
      <c r="CU15" s="134" t="n">
        <f aca="false">IF(OR(CU$4="",$B15=""),0,SUMIF('DADOS BRUTOS'!$A$3:$A$500,$B15,'DADOS BRUTOS'!U$3:U$500)+IF($C15="",0,SUMIF('DADOS BRUTOS'!$A$3:$A$500,$C15,'DADOS BRUTOS'!U$3:U$500)))</f>
        <v>0</v>
      </c>
      <c r="CV15" s="134" t="n">
        <f aca="false">IF(OR(CV$4="",$B15=""),0,SUMIF('DADOS BRUTOS'!$A$3:$A$500,$B15,'DADOS BRUTOS'!V$3:V$500)+IF($C15="",0,SUMIF('DADOS BRUTOS'!$A$3:$A$500,$C15,'DADOS BRUTOS'!V$3:V$500)))</f>
        <v>0</v>
      </c>
      <c r="CW15" s="134" t="n">
        <f aca="false">IF(OR(CW$4="",$B15=""),0,SUMIF('DADOS BRUTOS'!$A$3:$A$500,$B15,'DADOS BRUTOS'!W$3:W$500)+IF($C15="",0,SUMIF('DADOS BRUTOS'!$A$3:$A$500,$C15,'DADOS BRUTOS'!W$3:W$500)))</f>
        <v>1113</v>
      </c>
      <c r="CX15" s="134" t="n">
        <f aca="false">IF(OR(CX$4="",$B15=""),0,SUMIF('DADOS BRUTOS'!$A$3:$A$500,$B15,'DADOS BRUTOS'!X$3:X$500)+IF($C15="",0,SUMIF('DADOS BRUTOS'!$A$3:$A$500,$C15,'DADOS BRUTOS'!X$3:X$500)))</f>
        <v>1144.4</v>
      </c>
      <c r="CY15" s="134" t="n">
        <f aca="false">IF(OR(CY$4="",$B15=""),0,SUMIF('DADOS BRUTOS'!$A$3:$A$500,$B15,'DADOS BRUTOS'!Y$3:Y$500)+IF($C15="",0,SUMIF('DADOS BRUTOS'!$A$3:$A$500,$C15,'DADOS BRUTOS'!Y$3:Y$500)))</f>
        <v>2067</v>
      </c>
      <c r="CZ15" s="134" t="n">
        <f aca="false">IF(OR(CZ$4="",$B15=""),0,SUMIF('DADOS BRUTOS'!$A$3:$A$500,$B15,'DADOS BRUTOS'!Z$3:Z$500)+IF($C15="",0,SUMIF('DADOS BRUTOS'!$A$3:$A$500,$C15,'DADOS BRUTOS'!Z$3:Z$500)))</f>
        <v>3800.38</v>
      </c>
      <c r="DA15" s="134" t="n">
        <f aca="false">IF(OR(DA$4="",$B15=""),0,SUMIF('DADOS BRUTOS'!$A$3:$A$500,$B15,'DADOS BRUTOS'!AA$3:AA$500)+IF($C15="",0,SUMIF('DADOS BRUTOS'!$A$3:$A$500,$C15,'DADOS BRUTOS'!AA$3:AA$500)))</f>
        <v>5065.18</v>
      </c>
      <c r="DB15" s="134" t="n">
        <f aca="false">IF(OR(DB$4="",$B15=""),0,SUMIF('DADOS BRUTOS'!$A$3:$A$500,$B15,'DADOS BRUTOS'!AB$3:AB$500)+IF($C15="",0,SUMIF('DADOS BRUTOS'!$A$3:$A$500,$C15,'DADOS BRUTOS'!AB$3:AB$500)))</f>
        <v>1284.71</v>
      </c>
      <c r="DC15" s="134" t="n">
        <f aca="false">IF(OR(DC$4="",$B15=""),0,SUMIF('DADOS BRUTOS'!$A$3:$A$500,$B15,'DADOS BRUTOS'!AC$3:AC$500)+IF($C15="",0,SUMIF('DADOS BRUTOS'!$A$3:$A$500,$C15,'DADOS BRUTOS'!AC$3:AC$500)))</f>
        <v>8463.51</v>
      </c>
      <c r="DD15" s="134" t="n">
        <f aca="false">IF(OR(DD$4="",$B15=""),0,SUMIF('DADOS BRUTOS'!$A$3:$A$500,$B15,'DADOS BRUTOS'!AD$3:AD$500)+IF($C15="",0,SUMIF('DADOS BRUTOS'!$A$3:$A$500,$C15,'DADOS BRUTOS'!AD$3:AD$500)))</f>
        <v>6024.54</v>
      </c>
      <c r="DE15" s="134" t="n">
        <f aca="false">IF(OR(DE$4="",$B15=""),0,SUMIF('DADOS BRUTOS'!$A$3:$A$500,$B15,'DADOS BRUTOS'!AE$3:AE$500)+IF($C15="",0,SUMIF('DADOS BRUTOS'!$A$3:$A$500,$C15,'DADOS BRUTOS'!AE$3:AE$500)))</f>
        <v>1992.71</v>
      </c>
      <c r="DF15" s="134" t="n">
        <f aca="false">IF(OR(DF$4="",$B15=""),0,SUMIF('DADOS BRUTOS'!$A$3:$A$500,$B15,'DADOS BRUTOS'!AF$3:AF$500)+IF($C15="",0,SUMIF('DADOS BRUTOS'!$A$3:$A$500,$C15,'DADOS BRUTOS'!AF$3:AF$500)))</f>
        <v>7070.07</v>
      </c>
      <c r="DG15" s="134" t="n">
        <f aca="false">IF(OR(DG$4="",$B15=""),0,SUMIF('DADOS BRUTOS'!$A$3:$A$500,$B15,'DADOS BRUTOS'!AG$3:AG$500)+IF($C15="",0,SUMIF('DADOS BRUTOS'!$A$3:$A$500,$C15,'DADOS BRUTOS'!AG$3:AG$500)))</f>
        <v>8500.57</v>
      </c>
      <c r="DH15" s="134" t="n">
        <f aca="false">IF(OR(DH$4="",$B15=""),0,SUMIF('DADOS BRUTOS'!$A$3:$A$500,$B15,'DADOS BRUTOS'!AH$3:AH$500)+IF($C15="",0,SUMIF('DADOS BRUTOS'!$A$3:$A$500,$C15,'DADOS BRUTOS'!AH$3:AH$500)))</f>
        <v>20765.62</v>
      </c>
      <c r="DI15" s="134" t="n">
        <f aca="false">IF(OR(DI$4="",$B15=""),0,SUMIF('DADOS BRUTOS'!$A$3:$A$500,$B15,'DADOS BRUTOS'!AI$3:AI$500)+IF($C15="",0,SUMIF('DADOS BRUTOS'!$A$3:$A$500,$C15,'DADOS BRUTOS'!AI$3:AI$500)))</f>
        <v>27993.93</v>
      </c>
      <c r="DJ15" s="134" t="n">
        <f aca="false">IF(OR(DJ$4="",$B15=""),0,SUMIF('DADOS BRUTOS'!$A$3:$A$500,$B15,'DADOS BRUTOS'!AJ$3:AJ$500)+IF($C15="",0,SUMIF('DADOS BRUTOS'!$A$3:$A$500,$C15,'DADOS BRUTOS'!AJ$3:AJ$500)))</f>
        <v>30767.37</v>
      </c>
      <c r="DK15" s="134" t="n">
        <f aca="false">IF(OR(DK$4="",$B15=""),0,SUMIF('DADOS BRUTOS'!$A$3:$A$500,$B15,'DADOS BRUTOS'!AK$3:AK$500)+IF($C15="",0,SUMIF('DADOS BRUTOS'!$A$3:$A$500,$C15,'DADOS BRUTOS'!AK$3:AK$500)))</f>
        <v>24067.83</v>
      </c>
      <c r="DL15" s="134" t="n">
        <f aca="false">IF(OR(DL$4="",$B15=""),0,SUMIF('DADOS BRUTOS'!$A$3:$A$500,$B15,'DADOS BRUTOS'!AL$3:AL$500)+IF($C15="",0,SUMIF('DADOS BRUTOS'!$A$3:$A$500,$C15,'DADOS BRUTOS'!AL$3:AL$500)))</f>
        <v>28807.04</v>
      </c>
      <c r="DM15" s="134" t="n">
        <f aca="false">IF(OR(DM$4="",$B15=""),0,SUMIF('DADOS BRUTOS'!$A$3:$A$500,$B15,'DADOS BRUTOS'!AM$3:AM$500)+IF($C15="",0,SUMIF('DADOS BRUTOS'!$A$3:$A$500,$C15,'DADOS BRUTOS'!AM$3:AM$500)))</f>
        <v>37060.91</v>
      </c>
      <c r="DN15" s="134" t="n">
        <f aca="false">IF(OR(DN$4="",$B15=""),0,SUMIF('DADOS BRUTOS'!$A$3:$A$500,$B15,'DADOS BRUTOS'!AN$3:AN$500)+IF($C15="",0,SUMIF('DADOS BRUTOS'!$A$3:$A$500,$C15,'DADOS BRUTOS'!AN$3:AN$500)))</f>
        <v>48510.42</v>
      </c>
      <c r="DO15" s="134" t="n">
        <f aca="false">IF(OR(DO$4="",$B15=""),0,SUMIF('DADOS BRUTOS'!$A$3:$A$500,$B15,'DADOS BRUTOS'!AO$3:AO$500)+IF($C15="",0,SUMIF('DADOS BRUTOS'!$A$3:$A$500,$C15,'DADOS BRUTOS'!AO$3:AO$500)))</f>
        <v>47082.83</v>
      </c>
      <c r="DP15" s="134" t="n">
        <f aca="false">IF(OR(DP$4="",$B15=""),0,SUMIF('DADOS BRUTOS'!$A$3:$A$500,$B15,'DADOS BRUTOS'!AP$3:AP$500)+IF($C15="",0,SUMIF('DADOS BRUTOS'!$A$3:$A$500,$C15,'DADOS BRUTOS'!AP$3:AP$500)))</f>
        <v>58328.52</v>
      </c>
      <c r="DQ15" s="134" t="n">
        <f aca="false">IF(OR(DQ$4="",$B15=""),0,SUMIF('DADOS BRUTOS'!$A$3:$A$500,$B15,'DADOS BRUTOS'!AQ$3:AQ$500)+IF($C15="",0,SUMIF('DADOS BRUTOS'!$A$3:$A$500,$C15,'DADOS BRUTOS'!AQ$3:AQ$500)))</f>
        <v>308900.42</v>
      </c>
      <c r="DR15" s="134" t="n">
        <f aca="false">IF(OR(DR$4="",$B15=""),0,SUMIF('DADOS BRUTOS'!$A$3:$A$500,$B15,'DADOS BRUTOS'!AR$3:AR$500)+IF($C15="",0,SUMIF('DADOS BRUTOS'!$A$3:$A$500,$C15,'DADOS BRUTOS'!AR$3:AR$500)))</f>
        <v>194369.88</v>
      </c>
      <c r="DS15" s="134" t="n">
        <f aca="false">IF(OR(DS$4="",$B15=""),0,SUMIF('DADOS BRUTOS'!$A$3:$A$500,$B15,'DADOS BRUTOS'!AS$3:AS$500)+IF($C15="",0,SUMIF('DADOS BRUTOS'!$A$3:$A$500,$C15,'DADOS BRUTOS'!AS$3:AS$500)))</f>
        <v>298001.17</v>
      </c>
      <c r="DT15" s="134" t="n">
        <f aca="false">IF(OR(DT$4="",$B15=""),0,SUMIF('DADOS BRUTOS'!$A$3:$A$500,$B15,'DADOS BRUTOS'!AT$3:AT$500)+IF($C15="",0,SUMIF('DADOS BRUTOS'!$A$3:$A$500,$C15,'DADOS BRUTOS'!AT$3:AT$500)))</f>
        <v>153168.16</v>
      </c>
      <c r="DU15" s="134" t="n">
        <f aca="false">IF(OR(DU$4="",$B15=""),0,SUMIF('DADOS BRUTOS'!$A$3:$A$500,$B15,'DADOS BRUTOS'!AU$3:AU$500)+IF($C15="",0,SUMIF('DADOS BRUTOS'!$A$3:$A$500,$C15,'DADOS BRUTOS'!AU$3:AU$500)))</f>
        <v>153659.61</v>
      </c>
      <c r="DV15" s="134" t="n">
        <f aca="false">IF(OR(DV$4="",$B15=""),0,SUMIF('DADOS BRUTOS'!$A$3:$A$500,$B15,'DADOS BRUTOS'!AV$3:AV$500)+IF($C15="",0,SUMIF('DADOS BRUTOS'!$A$3:$A$500,$C15,'DADOS BRUTOS'!AV$3:AV$500)))</f>
        <v>137885.78</v>
      </c>
      <c r="DW15" s="134" t="n">
        <f aca="false">IF(OR(DW$4="",$B15=""),0,SUMIF('DADOS BRUTOS'!$A$3:$A$500,$B15,'DADOS BRUTOS'!AW$3:AW$500)+IF($C15="",0,SUMIF('DADOS BRUTOS'!$A$3:$A$500,$C15,'DADOS BRUTOS'!AW$3:AW$500)))</f>
        <v>235979.6</v>
      </c>
      <c r="DX15" s="134" t="n">
        <f aca="false">IF(OR(DX$4="",$B15=""),0,SUMIF('DADOS BRUTOS'!$A$3:$A$500,$B15,'DADOS BRUTOS'!AX$3:AX$500)+IF($C15="",0,SUMIF('DADOS BRUTOS'!$A$3:$A$500,$C15,'DADOS BRUTOS'!AX$3:AX$500)))</f>
        <v>156802.9</v>
      </c>
      <c r="DY15" s="134" t="n">
        <f aca="false">IF(OR(DY$4="",$B15=""),0,SUMIF('DADOS BRUTOS'!$A$3:$A$500,$B15,'DADOS BRUTOS'!AY$3:AY$500)+IF($C15="",0,SUMIF('DADOS BRUTOS'!$A$3:$A$500,$C15,'DADOS BRUTOS'!AY$3:AY$500)))</f>
        <v>122453.13</v>
      </c>
      <c r="DZ15" s="134" t="n">
        <f aca="false">IF(OR(DZ$4="",$B15=""),0,SUMIF('DADOS BRUTOS'!$A$3:$A$500,$B15,'DADOS BRUTOS'!AZ$3:AZ$500)+IF($C15="",0,SUMIF('DADOS BRUTOS'!$A$3:$A$500,$C15,'DADOS BRUTOS'!AZ$3:AZ$500)))</f>
        <v>17896.58</v>
      </c>
      <c r="EA15" s="134" t="n">
        <f aca="false">IF(OR(EA$4="",$B15=""),0,SUMIF('DADOS BRUTOS'!$A$3:$A$500,$B15,'DADOS BRUTOS'!BA$3:BA$500)+IF($C15="",0,SUMIF('DADOS BRUTOS'!$A$3:$A$500,$C15,'DADOS BRUTOS'!BA$3:BA$500)))</f>
        <v>0</v>
      </c>
      <c r="EB15" s="134" t="n">
        <f aca="false">IF(OR(EB$4="",$B15=""),0,SUMIF('DADOS BRUTOS'!$A$3:$A$500,$B15,'DADOS BRUTOS'!BB$3:BB$500)+IF($C15="",0,SUMIF('DADOS BRUTOS'!$A$3:$A$500,$C15,'DADOS BRUTOS'!BB$3:BB$500)))</f>
        <v>2678.29</v>
      </c>
      <c r="EC15" s="134" t="n">
        <f aca="false">IF(OR(EC$4="",$B15=""),0,SUMIF('DADOS BRUTOS'!$A$3:$A$500,$B15,'DADOS BRUTOS'!BC$3:BC$500)+IF($C15="",0,SUMIF('DADOS BRUTOS'!$A$3:$A$500,$C15,'DADOS BRUTOS'!BC$3:BC$500)))</f>
        <v>0</v>
      </c>
      <c r="ED15" s="134" t="n">
        <f aca="false">IF(OR(ED$4="",$B15=""),0,SUMIF('DADOS BRUTOS'!$A$3:$A$500,$B15,'DADOS BRUTOS'!BD$3:BD$500)+IF($C15="",0,SUMIF('DADOS BRUTOS'!$A$3:$A$500,$C15,'DADOS BRUTOS'!BD$3:BD$500)))</f>
        <v>2222.5</v>
      </c>
      <c r="EE15" s="134" t="n">
        <f aca="false">IF(OR(EE$4="",$B15=""),0,SUMIF('DADOS BRUTOS'!$A$3:$A$500,$B15,'DADOS BRUTOS'!BE$3:BE$500)+IF($C15="",0,SUMIF('DADOS BRUTOS'!$A$3:$A$500,$C15,'DADOS BRUTOS'!BE$3:BE$500)))</f>
        <v>0</v>
      </c>
      <c r="EF15" s="134" t="n">
        <f aca="false">IF(OR(EF$4="",$B15=""),0,SUMIF('DADOS BRUTOS'!$A$3:$A$500,$B15,'DADOS BRUTOS'!BF$3:BF$500)+IF($C15="",0,SUMIF('DADOS BRUTOS'!$A$3:$A$500,$C15,'DADOS BRUTOS'!BF$3:BF$500)))</f>
        <v>0</v>
      </c>
      <c r="EG15" s="134" t="n">
        <f aca="false">IF(OR(EG$4="",$B15=""),0,SUMIF('DADOS BRUTOS'!$A$3:$A$500,$B15,'DADOS BRUTOS'!BG$3:BG$500)+IF($C15="",0,SUMIF('DADOS BRUTOS'!$A$3:$A$500,$C15,'DADOS BRUTOS'!BG$3:BG$500)))</f>
        <v>0</v>
      </c>
      <c r="EH15" s="134" t="n">
        <f aca="false">IF(OR(EH$4="",$B15=""),0,SUMIF('DADOS BRUTOS'!$A$3:$A$500,$B15,'DADOS BRUTOS'!BH$3:BH$500)+IF($C15="",0,SUMIF('DADOS BRUTOS'!$A$3:$A$500,$C15,'DADOS BRUTOS'!BH$3:BH$500)))</f>
        <v>0</v>
      </c>
      <c r="EI15" s="134" t="n">
        <f aca="false">IF(OR(EI$4="",$B15=""),0,SUMIF('DADOS BRUTOS'!$A$3:$A$500,$B15,'DADOS BRUTOS'!BI$3:BI$500)+IF($C15="",0,SUMIF('DADOS BRUTOS'!$A$3:$A$500,$C15,'DADOS BRUTOS'!BI$3:BI$500)))</f>
        <v>1502.1</v>
      </c>
      <c r="EJ15" s="134" t="n">
        <f aca="false">IF(OR(EJ$4="",$B15=""),0,SUMIF('DADOS BRUTOS'!$A$3:$A$500,$B15,'DADOS BRUTOS'!BJ$3:BJ$500)+IF($C15="",0,SUMIF('DADOS BRUTOS'!$A$3:$A$500,$C15,'DADOS BRUTOS'!BJ$3:BJ$500)))</f>
        <v>0</v>
      </c>
      <c r="EK15" s="134" t="n">
        <f aca="false">IF(OR(EK$4="",$B15=""),0,SUMIF('DADOS BRUTOS'!$A$3:$A$500,$B15,'DADOS BRUTOS'!BK$3:BK$500)+IF($C15="",0,SUMIF('DADOS BRUTOS'!$A$3:$A$500,$C15,'DADOS BRUTOS'!BK$3:BK$500)))</f>
        <v>3196</v>
      </c>
      <c r="EL15" s="134" t="n">
        <f aca="false">IF(OR(EL$4="",$B15=""),0,SUMIF('DADOS BRUTOS'!$A$3:$A$500,$B15,'DADOS BRUTOS'!BL$3:BL$500)+IF($C15="",0,SUMIF('DADOS BRUTOS'!$A$3:$A$500,$C15,'DADOS BRUTOS'!BL$3:BL$500)))</f>
        <v>0</v>
      </c>
      <c r="EM15" s="134" t="n">
        <f aca="false">IF(OR(EM$4="",$B15=""),0,SUMIF('DADOS BRUTOS'!$A$3:$A$500,$B15,'DADOS BRUTOS'!BM$3:BM$500)+IF($C15="",0,SUMIF('DADOS BRUTOS'!$A$3:$A$500,$C15,'DADOS BRUTOS'!BM$3:BM$500)))</f>
        <v>7661.74</v>
      </c>
      <c r="EN15" s="134" t="n">
        <f aca="false">IF(OR(EN$4="",$B15=""),0,SUMIF('DADOS BRUTOS'!$A$3:$A$500,$B15,'DADOS BRUTOS'!BN$3:BN$500)+IF($C15="",0,SUMIF('DADOS BRUTOS'!$A$3:$A$500,$C15,'DADOS BRUTOS'!BN$3:BN$500)))</f>
        <v>1010.78</v>
      </c>
      <c r="EO15" s="134" t="n">
        <f aca="false">IF(OR(EO$4="",$B15=""),0,SUMIF('DADOS BRUTOS'!$A$3:$A$500,$B15,'DADOS BRUTOS'!BO$3:BO$500)+IF($C15="",0,SUMIF('DADOS BRUTOS'!$A$3:$A$500,$C15,'DADOS BRUTOS'!BO$3:BO$500)))</f>
        <v>0</v>
      </c>
      <c r="EP15" s="134" t="n">
        <f aca="false">IF(OR(EP$4="",$B15=""),0,SUMIF('DADOS BRUTOS'!$A$3:$A$500,$B15,'DADOS BRUTOS'!BP$3:BP$500)+IF($C15="",0,SUMIF('DADOS BRUTOS'!$A$3:$A$500,$C15,'DADOS BRUTOS'!BP$3:BP$500)))</f>
        <v>0</v>
      </c>
      <c r="EQ15" s="134" t="n">
        <f aca="false">IF(OR(EQ$4="",$B15=""),0,SUMIF('DADOS BRUTOS'!$A$3:$A$500,$B15,'DADOS BRUTOS'!BQ$3:BQ$500)+IF($C15="",0,SUMIF('DADOS BRUTOS'!$A$3:$A$500,$C15,'DADOS BRUTOS'!BQ$3:BQ$500)))</f>
        <v>0</v>
      </c>
      <c r="ER15" s="134" t="n">
        <f aca="false">IF(OR(ER$4="",$B15=""),0,SUMIF('DADOS BRUTOS'!$A$3:$A$500,$B15,'DADOS BRUTOS'!BR$3:BR$500)+IF($C15="",0,SUMIF('DADOS BRUTOS'!$A$3:$A$500,$C15,'DADOS BRUTOS'!BR$3:BR$500)))</f>
        <v>287</v>
      </c>
      <c r="ES15" s="134" t="n">
        <f aca="false">IF(OR(ES$4="",$B15=""),0,SUMIF('DADOS BRUTOS'!$A$3:$A$500,$B15,'DADOS BRUTOS'!BS$3:BS$500)+IF($C15="",0,SUMIF('DADOS BRUTOS'!$A$3:$A$500,$C15,'DADOS BRUTOS'!BS$3:BS$500)))</f>
        <v>0</v>
      </c>
      <c r="ET15" s="134" t="n">
        <f aca="false">IF(OR(ET$4="",$B15=""),0,SUMIF('DADOS BRUTOS'!$A$3:$A$500,$B15,'DADOS BRUTOS'!BT$3:BT$500)+IF($C15="",0,SUMIF('DADOS BRUTOS'!$A$3:$A$500,$C15,'DADOS BRUTOS'!BT$3:BT$500)))</f>
        <v>0</v>
      </c>
      <c r="EU15" s="134" t="n">
        <f aca="false">IF(OR(EU$4="",$B15=""),0,SUMIF('DADOS BRUTOS'!$A$3:$A$500,$B15,'DADOS BRUTOS'!BU$3:BU$500)+IF($C15="",0,SUMIF('DADOS BRUTOS'!$A$3:$A$500,$C15,'DADOS BRUTOS'!BU$3:BU$500)))</f>
        <v>0</v>
      </c>
      <c r="EV15" s="134" t="n">
        <f aca="false">IF(OR(EV$4="",$B15=""),0,SUMIF('DADOS BRUTOS'!$A$3:$A$500,$B15,'DADOS BRUTOS'!BV$3:BV$500)+IF($C15="",0,SUMIF('DADOS BRUTOS'!$A$3:$A$500,$C15,'DADOS BRUTOS'!BV$3:BV$500)))</f>
        <v>0</v>
      </c>
      <c r="EW15" s="134" t="n">
        <f aca="false">IF(OR(EW$4="",$B15=""),0,SUMIF('DADOS BRUTOS'!$A$3:$A$500,$B15,'DADOS BRUTOS'!BW$3:BW$500)+IF($C15="",0,SUMIF('DADOS BRUTOS'!$A$3:$A$500,$C15,'DADOS BRUTOS'!BW$3:BW$500)))</f>
        <v>0</v>
      </c>
      <c r="EX15" s="134" t="n">
        <f aca="false">IF(OR(EX$4="",$B15=""),0,SUMIF('DADOS BRUTOS'!$A$3:$A$500,$B15,'DADOS BRUTOS'!BX$3:BX$500)+IF($C15="",0,SUMIF('DADOS BRUTOS'!$A$3:$A$500,$C15,'DADOS BRUTOS'!BX$3:BX$500)))</f>
        <v>0</v>
      </c>
      <c r="EY15" s="134" t="n">
        <f aca="false">IF(OR(EY$4="",$B15=""),0,SUMIF('DADOS BRUTOS'!$A$3:$A$500,$B15,'DADOS BRUTOS'!BY$3:BY$500)+IF($C15="",0,SUMIF('DADOS BRUTOS'!$A$3:$A$500,$C15,'DADOS BRUTOS'!BY$3:BY$500)))</f>
        <v>0</v>
      </c>
      <c r="EZ15" s="134" t="n">
        <f aca="false">IF(OR(EZ$4="",$B15=""),0,SUMIF('DADOS BRUTOS'!$A$3:$A$500,$B15,'DADOS BRUTOS'!BZ$3:BZ$500)+IF($C15="",0,SUMIF('DADOS BRUTOS'!$A$3:$A$500,$C15,'DADOS BRUTOS'!BZ$3:BZ$500)))</f>
        <v>0</v>
      </c>
      <c r="FA15" s="134" t="n">
        <f aca="false">IF(OR(FA$4="",$B15=""),0,SUMIF('DADOS BRUTOS'!$A$3:$A$500,$B15,'DADOS BRUTOS'!CA$3:CA$500)+IF($C15="",0,SUMIF('DADOS BRUTOS'!$A$3:$A$500,$C15,'DADOS BRUTOS'!CA$3:CA$500)))</f>
        <v>0</v>
      </c>
      <c r="FB15" s="134" t="n">
        <f aca="false">IF(OR(FB$4="",$B15=""),0,SUMIF('DADOS BRUTOS'!$A$3:$A$500,$B15,'DADOS BRUTOS'!CB$3:CB$500)+IF($C15="",0,SUMIF('DADOS BRUTOS'!$A$3:$A$500,$C15,'DADOS BRUTOS'!CB$3:CB$500)))</f>
        <v>0</v>
      </c>
      <c r="FC15" s="134" t="n">
        <f aca="false">IF(OR(FC$4="",$B15=""),0,SUMIF('DADOS BRUTOS'!$A$3:$A$500,$B15,'DADOS BRUTOS'!CC$3:CC$500)+IF($C15="",0,SUMIF('DADOS BRUTOS'!$A$3:$A$500,$C15,'DADOS BRUTOS'!CC$3:CC$500)))</f>
        <v>0</v>
      </c>
      <c r="FD15" s="134" t="n">
        <f aca="false">IF(OR(FD$4="",$B15=""),0,SUMIF('DADOS BRUTOS'!$A$3:$A$500,$B15,'DADOS BRUTOS'!CD$3:CD$500)+IF($C15="",0,SUMIF('DADOS BRUTOS'!$A$3:$A$500,$C15,'DADOS BRUTOS'!CD$3:CD$500)))</f>
        <v>0</v>
      </c>
      <c r="FE15" s="134" t="n">
        <f aca="false">IF(OR(FE$4="",$B15=""),0,SUMIF('DADOS BRUTOS'!$A$3:$A$500,$B15,'DADOS BRUTOS'!CE$3:CE$500)+IF($C15="",0,SUMIF('DADOS BRUTOS'!$A$3:$A$500,$C15,'DADOS BRUTOS'!CE$3:CE$500)))</f>
        <v>0</v>
      </c>
      <c r="FF15" s="134" t="n">
        <f aca="false">IF(OR(FF$4="",$B15=""),0,SUMIF('DADOS BRUTOS'!$A$3:$A$500,$B15,'DADOS BRUTOS'!CF$3:CF$500)+IF($C15="",0,SUMIF('DADOS BRUTOS'!$A$3:$A$500,$C15,'DADOS BRUTOS'!CF$3:CF$500)))</f>
        <v>0</v>
      </c>
      <c r="FG15" s="134" t="n">
        <f aca="false">IF(OR(FG$4="",$B15=""),0,SUMIF('DADOS BRUTOS'!$A$3:$A$500,$B15,'DADOS BRUTOS'!CG$3:CG$500)+IF($C15="",0,SUMIF('DADOS BRUTOS'!$A$3:$A$500,$C15,'DADOS BRUTOS'!CG$3:CG$500)))</f>
        <v>0</v>
      </c>
      <c r="FH15" s="134" t="n">
        <f aca="false">IF(OR(FH$4="",$B15=""),0,SUMIF('DADOS BRUTOS'!$A$3:$A$500,$B15,'DADOS BRUTOS'!CH$3:CH$500)+IF($C15="",0,SUMIF('DADOS BRUTOS'!$A$3:$A$500,$C15,'DADOS BRUTOS'!CH$3:CH$500)))</f>
        <v>0</v>
      </c>
      <c r="FI15" s="134" t="n">
        <f aca="false">IF(OR(FI$4="",$B15=""),0,SUMIF('DADOS BRUTOS'!$A$3:$A$500,$B15,'DADOS BRUTOS'!CI$3:CI$500)+IF($C15="",0,SUMIF('DADOS BRUTOS'!$A$3:$A$500,$C15,'DADOS BRUTOS'!CI$3:CI$500)))</f>
        <v>0</v>
      </c>
      <c r="FJ15" s="134" t="n">
        <f aca="false">IF(OR(FJ$4="",$B15=""),0,SUMIF('DADOS BRUTOS'!$A$3:$A$500,$B15,'DADOS BRUTOS'!CJ$3:CJ$500)+IF($C15="",0,SUMIF('DADOS BRUTOS'!$A$3:$A$500,$C15,'DADOS BRUTOS'!CJ$3:CJ$500)))</f>
        <v>0</v>
      </c>
      <c r="FK15" s="134" t="n">
        <f aca="false">IF(OR(FK$4="",$B15=""),0,SUMIF('DADOS BRUTOS'!$A$3:$A$500,$B15,'DADOS BRUTOS'!CK$3:CK$500)+IF($C15="",0,SUMIF('DADOS BRUTOS'!$A$3:$A$500,$C15,'DADOS BRUTOS'!CK$3:CK$500)))</f>
        <v>0</v>
      </c>
      <c r="FL15" s="134" t="n">
        <f aca="false">IF(OR(FL$4="",$B15=""),0,SUMIF('DADOS BRUTOS'!$A$3:$A$500,$B15,'DADOS BRUTOS'!CL$3:CL$500)+IF($C15="",0,SUMIF('DADOS BRUTOS'!$A$3:$A$500,$C15,'DADOS BRUTOS'!CL$3:CL$500)))</f>
        <v>0</v>
      </c>
      <c r="FM15" s="134" t="n">
        <f aca="false">IF(OR(FM$4="",$B15=""),0,SUMIF('DADOS BRUTOS'!$A$3:$A$500,$B15,'DADOS BRUTOS'!CM$3:CM$500)+IF($C15="",0,SUMIF('DADOS BRUTOS'!$A$3:$A$500,$C15,'DADOS BRUTOS'!CM$3:CM$500)))</f>
        <v>0</v>
      </c>
      <c r="FN15" s="134" t="n">
        <f aca="false">IF(OR(FN$4="",$B15=""),0,SUMIF('DADOS BRUTOS'!$A$3:$A$500,$B15,'DADOS BRUTOS'!CN$3:CN$500)+IF($C15="",0,SUMIF('DADOS BRUTOS'!$A$3:$A$500,$C15,'DADOS BRUTOS'!CN$3:CN$500)))</f>
        <v>0</v>
      </c>
      <c r="FO15" s="134" t="n">
        <f aca="false">IF(OR(FO$4="",$B15=""),0,SUMIF('DADOS BRUTOS'!$A$3:$A$500,$B15,'DADOS BRUTOS'!CO$3:CO$500)+IF($C15="",0,SUMIF('DADOS BRUTOS'!$A$3:$A$500,$C15,'DADOS BRUTOS'!CO$3:CO$500)))</f>
        <v>0</v>
      </c>
      <c r="FP15" s="134" t="n">
        <f aca="false">IF(OR(FP$4="",$B15=""),0,SUMIF('DADOS BRUTOS'!$A$3:$A$500,$B15,'DADOS BRUTOS'!CP$3:CP$500)+IF($C15="",0,SUMIF('DADOS BRUTOS'!$A$3:$A$500,$C15,'DADOS BRUTOS'!CP$3:CP$500)))</f>
        <v>0</v>
      </c>
      <c r="FQ15" s="134" t="n">
        <f aca="false">IF(OR(FQ$4="",$B15=""),0,SUMIF('DADOS BRUTOS'!$A$3:$A$500,$B15,'DADOS BRUTOS'!CQ$3:CQ$500)+IF($C15="",0,SUMIF('DADOS BRUTOS'!$A$3:$A$500,$C15,'DADOS BRUTOS'!CQ$3:CQ$500)))</f>
        <v>0</v>
      </c>
      <c r="FR15" s="134" t="n">
        <f aca="false">IF(OR(FR$4="",$B15=""),0,SUMIF('DADOS BRUTOS'!$A$3:$A$500,$B15,'DADOS BRUTOS'!CR$3:CR$500)+IF($C15="",0,SUMIF('DADOS BRUTOS'!$A$3:$A$500,$C15,'DADOS BRUTOS'!CR$3:CR$500)))</f>
        <v>0</v>
      </c>
      <c r="FS15" s="134" t="n">
        <f aca="false">IF(OR(FS$4="",$B15=""),0,SUMIF('DADOS BRUTOS'!$A$3:$A$500,$B15,'DADOS BRUTOS'!CS$3:CS$500)+IF($C15="",0,SUMIF('DADOS BRUTOS'!$A$3:$A$500,$C15,'DADOS BRUTOS'!CS$3:CS$500)))</f>
        <v>0</v>
      </c>
      <c r="FT15" s="134" t="n">
        <f aca="false">IF(OR(FT$4="",$B15=""),0,SUMIF('DADOS BRUTOS'!$A$3:$A$500,$B15,'DADOS BRUTOS'!CT$3:CT$500)+IF($C15="",0,SUMIF('DADOS BRUTOS'!$A$3:$A$500,$C15,'DADOS BRUTOS'!CT$3:CT$500)))</f>
        <v>0</v>
      </c>
      <c r="FU15" s="134" t="n">
        <f aca="false">IF(OR(FU$4="",$B15=""),0,SUMIF('DADOS BRUTOS'!$A$3:$A$500,$B15,'DADOS BRUTOS'!CU$3:CU$500)+IF($C15="",0,SUMIF('DADOS BRUTOS'!$A$3:$A$500,$C15,'DADOS BRUTOS'!CU$3:CU$500)))</f>
        <v>0</v>
      </c>
      <c r="FV15" s="134" t="n">
        <f aca="false">IF(OR(FV$4="",$B15=""),0,SUMIF('DADOS BRUTOS'!$A$3:$A$500,$B15,'DADOS BRUTOS'!CV$3:CV$500)+IF($C15="",0,SUMIF('DADOS BRUTOS'!$A$3:$A$500,$C15,'DADOS BRUTOS'!CV$3:CV$500)))</f>
        <v>0</v>
      </c>
      <c r="FW15" s="134" t="n">
        <f aca="false">IF(OR(FW$4="",$B15=""),0,SUMIF('DADOS BRUTOS'!$A$3:$A$500,$B15,'DADOS BRUTOS'!CW$3:CW$500)+IF($C15="",0,SUMIF('DADOS BRUTOS'!$A$3:$A$500,$C15,'DADOS BRUTOS'!CW$3:CW$500)))</f>
        <v>0</v>
      </c>
      <c r="FX15" s="134" t="n">
        <f aca="false">IF(OR(FX$4="",$B15=""),0,SUMIF('DADOS BRUTOS'!$A$3:$A$500,$B15,'DADOS BRUTOS'!CX$3:CX$500)+IF($C15="",0,SUMIF('DADOS BRUTOS'!$A$3:$A$500,$C15,'DADOS BRUTOS'!CX$3:CX$500)))</f>
        <v>0</v>
      </c>
      <c r="FY15" s="134" t="n">
        <f aca="false">IF(OR(FY$4="",$B15=""),0,SUMIF('DADOS BRUTOS'!$A$3:$A$500,$B15,'DADOS BRUTOS'!CY$3:CY$500)+IF($C15="",0,SUMIF('DADOS BRUTOS'!$A$3:$A$500,$C15,'DADOS BRUTOS'!CY$3:CY$500)))</f>
        <v>0</v>
      </c>
      <c r="FZ15" s="134" t="n">
        <f aca="false">IF(OR(FZ$4="",$B15=""),0,SUMIF('DADOS BRUTOS'!$A$3:$A$500,$B15,'DADOS BRUTOS'!CZ$3:CZ$500)+IF($C15="",0,SUMIF('DADOS BRUTOS'!$A$3:$A$500,$C15,'DADOS BRUTOS'!CZ$3:CZ$500)))</f>
        <v>0</v>
      </c>
      <c r="GA15" s="134" t="n">
        <f aca="false">IF(OR(GA$4="",$B15=""),0,SUMIF('DADOS BRUTOS'!$A$3:$A$500,$B15,'DADOS BRUTOS'!DA$3:DA$500)+IF($C15="",0,SUMIF('DADOS BRUTOS'!$A$3:$A$500,$C15,'DADOS BRUTOS'!DA$3:DA$500)))</f>
        <v>0</v>
      </c>
      <c r="GB15" s="134" t="n">
        <f aca="false">IF(OR(GB$4="",$B15=""),0,SUMIF('DADOS BRUTOS'!$A$3:$A$500,$B15,'DADOS BRUTOS'!DB$3:DB$500)+IF($C15="",0,SUMIF('DADOS BRUTOS'!$A$3:$A$500,$C15,'DADOS BRUTOS'!DB$3:DB$500)))</f>
        <v>0</v>
      </c>
      <c r="GC15" s="134" t="n">
        <f aca="false">IF(OR(GC$4="",$B15=""),0,SUMIF('DADOS BRUTOS'!$A$3:$A$500,$B15,'DADOS BRUTOS'!DC$3:DC$500)+IF($C15="",0,SUMIF('DADOS BRUTOS'!$A$3:$A$500,$C15,'DADOS BRUTOS'!DC$3:DC$500)))</f>
        <v>0</v>
      </c>
      <c r="GD15" s="134" t="n">
        <f aca="false">IF(OR(GD$4="",$B15=""),0,SUMIF('DADOS BRUTOS'!$A$3:$A$500,$B15,'DADOS BRUTOS'!DD$3:DD$500)+IF($C15="",0,SUMIF('DADOS BRUTOS'!$A$3:$A$500,$C15,'DADOS BRUTOS'!DD$3:DD$500)))</f>
        <v>0</v>
      </c>
      <c r="GE15" s="134" t="n">
        <f aca="false">IF(OR(GE$4="",$B15=""),0,SUMIF('DADOS BRUTOS'!$A$3:$A$500,$B15,'DADOS BRUTOS'!DE$3:DE$500)+IF($C15="",0,SUMIF('DADOS BRUTOS'!$A$3:$A$500,$C15,'DADOS BRUTOS'!DE$3:DE$500)))</f>
        <v>0</v>
      </c>
      <c r="GF15" s="134" t="n">
        <f aca="false">IF(OR(GF$4="",$B15=""),0,SUMIF('DADOS BRUTOS'!$A$3:$A$500,$B15,'DADOS BRUTOS'!DF$3:DF$500)+IF($C15="",0,SUMIF('DADOS BRUTOS'!$A$3:$A$500,$C15,'DADOS BRUTOS'!DF$3:DF$500)))</f>
        <v>0</v>
      </c>
      <c r="GG15" s="134" t="n">
        <f aca="false">IF(OR(GG$4="",$B15=""),0,SUMIF('DADOS BRUTOS'!$A$3:$A$500,$B15,'DADOS BRUTOS'!DG$3:DG$500)+IF($C15="",0,SUMIF('DADOS BRUTOS'!$A$3:$A$500,$C15,'DADOS BRUTOS'!DG$3:DG$500)))</f>
        <v>0</v>
      </c>
      <c r="GH15" s="134" t="n">
        <f aca="false">IF(OR(GH$4="",$B15=""),0,SUMIF('DADOS BRUTOS'!$A$3:$A$500,$B15,'DADOS BRUTOS'!DH$3:DH$500)+IF($C15="",0,SUMIF('DADOS BRUTOS'!$A$3:$A$500,$C15,'DADOS BRUTOS'!DH$3:DH$500)))</f>
        <v>0</v>
      </c>
      <c r="GI15" s="134" t="n">
        <f aca="false">IF(OR(GI$4="",$B15=""),0,SUMIF('DADOS BRUTOS'!$A$3:$A$500,$B15,'DADOS BRUTOS'!DI$3:DI$500)+IF($C15="",0,SUMIF('DADOS BRUTOS'!$A$3:$A$500,$C15,'DADOS BRUTOS'!DI$3:DI$500)))</f>
        <v>0</v>
      </c>
      <c r="GJ15" s="134" t="n">
        <f aca="false">IF(OR(GJ$4="",$B15=""),0,SUMIF('DADOS BRUTOS'!$A$3:$A$500,$B15,'DADOS BRUTOS'!DJ$3:DJ$500)+IF($C15="",0,SUMIF('DADOS BRUTOS'!$A$3:$A$500,$C15,'DADOS BRUTOS'!DJ$3:DJ$500)))</f>
        <v>0</v>
      </c>
      <c r="GK15" s="134" t="n">
        <f aca="false">IF(OR(GK$4="",$B15=""),0,SUMIF('DADOS BRUTOS'!$A$3:$A$500,$B15,'DADOS BRUTOS'!DK$3:DK$500)+IF($C15="",0,SUMIF('DADOS BRUTOS'!$A$3:$A$500,$C15,'DADOS BRUTOS'!DK$3:DK$500)))</f>
        <v>0</v>
      </c>
      <c r="GL15" s="134" t="n">
        <f aca="false">IF(OR(GL$4="",$B15=""),0,SUMIF('DADOS BRUTOS'!$A$3:$A$500,$B15,'DADOS BRUTOS'!DL$3:DL$500)+IF($C15="",0,SUMIF('DADOS BRUTOS'!$A$3:$A$500,$C15,'DADOS BRUTOS'!DL$3:DL$500)))</f>
        <v>0</v>
      </c>
      <c r="GM15" s="134" t="n">
        <f aca="false">IF(OR(GM$4="",$B15=""),0,SUMIF('DADOS BRUTOS'!$A$3:$A$500,$B15,'DADOS BRUTOS'!DM$3:DM$500)+IF($C15="",0,SUMIF('DADOS BRUTOS'!$A$3:$A$500,$C15,'DADOS BRUTOS'!DM$3:DM$500)))</f>
        <v>0</v>
      </c>
      <c r="GN15" s="134" t="n">
        <f aca="false">IF(OR(GN$4="",$B15=""),0,SUMIF('DADOS BRUTOS'!$A$3:$A$500,$B15,'DADOS BRUTOS'!DN$3:DN$500)+IF($C15="",0,SUMIF('DADOS BRUTOS'!$A$3:$A$500,$C15,'DADOS BRUTOS'!DN$3:DN$500)))</f>
        <v>0</v>
      </c>
      <c r="GO15" s="134" t="n">
        <f aca="false">IF(OR(GO$4="",$B15=""),0,SUMIF('DADOS BRUTOS'!$A$3:$A$500,$B15,'DADOS BRUTOS'!DO$3:DO$500)+IF($C15="",0,SUMIF('DADOS BRUTOS'!$A$3:$A$500,$C15,'DADOS BRUTOS'!DO$3:DO$500)))</f>
        <v>0</v>
      </c>
      <c r="GP15" s="134" t="n">
        <f aca="false">IF(OR(GP$4="",$B15=""),0,SUMIF('DADOS BRUTOS'!$A$3:$A$500,$B15,'DADOS BRUTOS'!DP$3:DP$500)+IF($C15="",0,SUMIF('DADOS BRUTOS'!$A$3:$A$500,$C15,'DADOS BRUTOS'!DP$3:DP$500)))</f>
        <v>0</v>
      </c>
      <c r="GQ15" s="134" t="n">
        <f aca="false">IF(OR(GQ$4="",$B15=""),0,SUMIF('DADOS BRUTOS'!$A$3:$A$500,$B15,'DADOS BRUTOS'!DQ$3:DQ$500)+IF($C15="",0,SUMIF('DADOS BRUTOS'!$A$3:$A$500,$C15,'DADOS BRUTOS'!DQ$3:DQ$500)))</f>
        <v>0</v>
      </c>
      <c r="GR15" s="134" t="n">
        <f aca="false">IF(OR(GR$4="",$B15=""),0,SUMIF('DADOS BRUTOS'!$A$3:$A$500,$B15,'DADOS BRUTOS'!DR$3:DR$500)+IF($C15="",0,SUMIF('DADOS BRUTOS'!$A$3:$A$500,$C15,'DADOS BRUTOS'!DR$3:DR$500)))</f>
        <v>0</v>
      </c>
      <c r="GS15" s="134" t="n">
        <f aca="false">IF(OR(GS$4="",$B15=""),0,SUMIF('DADOS BRUTOS'!$A$3:$A$500,$B15,'DADOS BRUTOS'!DS$3:DS$500)+IF($C15="",0,SUMIF('DADOS BRUTOS'!$A$3:$A$500,$C15,'DADOS BRUTOS'!DS$3:DS$500)))</f>
        <v>0</v>
      </c>
      <c r="GT15" s="134" t="n">
        <f aca="false">IF(OR(GT$4="",$B15=""),0,SUMIF('DADOS BRUTOS'!$A$3:$A$500,$B15,'DADOS BRUTOS'!DT$3:DT$500)+IF($C15="",0,SUMIF('DADOS BRUTOS'!$A$3:$A$500,$C15,'DADOS BRUTOS'!DT$3:DT$500)))</f>
        <v>0</v>
      </c>
      <c r="GU15" s="134" t="n">
        <f aca="false">IF(OR(GU$4="",$B15=""),0,SUMIF('DADOS BRUTOS'!$A$3:$A$500,$B15,'DADOS BRUTOS'!DU$3:DU$500)+IF($C15="",0,SUMIF('DADOS BRUTOS'!$A$3:$A$500,$C15,'DADOS BRUTOS'!DU$3:DU$500)))</f>
        <v>0</v>
      </c>
      <c r="GV15" s="134" t="n">
        <f aca="false">IF(OR(GV$4="",$B15=""),0,SUMIF('DADOS BRUTOS'!$A$3:$A$500,$B15,'DADOS BRUTOS'!DV$3:DV$500)+IF($C15="",0,SUMIF('DADOS BRUTOS'!$A$3:$A$500,$C15,'DADOS BRUTOS'!DV$3:DV$500)))</f>
        <v>0</v>
      </c>
      <c r="GW15" s="134" t="n">
        <f aca="false">IF(OR(GW$4="",$B15=""),0,SUMIF('DADOS BRUTOS'!$A$3:$A$500,$B15,'DADOS BRUTOS'!DW$3:DW$500)+IF($C15="",0,SUMIF('DADOS BRUTOS'!$A$3:$A$500,$C15,'DADOS BRUTOS'!DW$3:DW$500)))</f>
        <v>0</v>
      </c>
      <c r="GX15" s="134" t="n">
        <f aca="false">IF(OR(GX$4="",$B15=""),0,SUMIF('DADOS BRUTOS'!$A$3:$A$500,$B15,'DADOS BRUTOS'!DX$3:DX$500)+IF($C15="",0,SUMIF('DADOS BRUTOS'!$A$3:$A$500,$C15,'DADOS BRUTOS'!DX$3:DX$500)))</f>
        <v>0</v>
      </c>
      <c r="GY15" s="134" t="n">
        <f aca="false">IF(OR(GY$4="",$B15=""),0,SUMIF('DADOS BRUTOS'!$A$3:$A$500,$B15,'DADOS BRUTOS'!DY$3:DY$500)+IF($C15="",0,SUMIF('DADOS BRUTOS'!$A$3:$A$500,$C15,'DADOS BRUTOS'!DY$3:DY$500)))</f>
        <v>0</v>
      </c>
      <c r="GZ15" s="134" t="n">
        <f aca="false">IF(OR(GZ$4="",$B15=""),0,SUMIF('DADOS BRUTOS'!$A$3:$A$500,$B15,'DADOS BRUTOS'!DZ$3:DZ$500)+IF($C15="",0,SUMIF('DADOS BRUTOS'!$A$3:$A$500,$C15,'DADOS BRUTOS'!DZ$3:DZ$500)))</f>
        <v>0</v>
      </c>
      <c r="HA15" s="134" t="n">
        <f aca="false">IF(OR(HA$4="",$B15=""),0,SUMIF('DADOS BRUTOS'!$A$3:$A$500,$B15,'DADOS BRUTOS'!EA$3:EA$500)+IF($C15="",0,SUMIF('DADOS BRUTOS'!$A$3:$A$500,$C15,'DADOS BRUTOS'!EA$3:EA$500)))</f>
        <v>0</v>
      </c>
      <c r="HB15" s="134" t="n">
        <f aca="false">IF(OR(HB$4="",$B15=""),0,SUMIF('DADOS BRUTOS'!$A$3:$A$500,$B15,'DADOS BRUTOS'!EB$3:EB$500)+IF($C15="",0,SUMIF('DADOS BRUTOS'!$A$3:$A$500,$C15,'DADOS BRUTOS'!EB$3:EB$500)))</f>
        <v>0</v>
      </c>
      <c r="HC15" s="134" t="n">
        <f aca="false">IF(OR(HC$4="",$B15=""),0,SUMIF('DADOS BRUTOS'!$A$3:$A$500,$B15,'DADOS BRUTOS'!EC$3:EC$500)+IF($C15="",0,SUMIF('DADOS BRUTOS'!$A$3:$A$500,$C15,'DADOS BRUTOS'!EC$3:EC$500)))</f>
        <v>0</v>
      </c>
      <c r="HD15" s="134" t="n">
        <f aca="false">IF(OR(HD$4="",$B15=""),0,SUMIF('DADOS BRUTOS'!$A$3:$A$500,$B15,'DADOS BRUTOS'!ED$3:ED$500)+IF($C15="",0,SUMIF('DADOS BRUTOS'!$A$3:$A$500,$C15,'DADOS BRUTOS'!ED$3:ED$500)))</f>
        <v>0</v>
      </c>
      <c r="HE15" s="134" t="n">
        <f aca="false">IF(OR(HE$4="",$B15=""),0,SUMIF('DADOS BRUTOS'!$A$3:$A$500,$B15,'DADOS BRUTOS'!EE$3:EE$500)+IF($C15="",0,SUMIF('DADOS BRUTOS'!$A$3:$A$500,$C15,'DADOS BRUTOS'!EE$3:EE$500)))</f>
        <v>0</v>
      </c>
      <c r="HF15" s="134" t="n">
        <f aca="false">IF(OR(HF$4="",$B15=""),0,SUMIF('DADOS BRUTOS'!$A$3:$A$500,$B15,'DADOS BRUTOS'!EF$3:EF$500)+IF($C15="",0,SUMIF('DADOS BRUTOS'!$A$3:$A$500,$C15,'DADOS BRUTOS'!EF$3:EF$500)))</f>
        <v>0</v>
      </c>
      <c r="HG15" s="134" t="n">
        <f aca="false">IF(OR(HG$4="",$B15=""),0,SUMIF('DADOS BRUTOS'!$A$3:$A$500,$B15,'DADOS BRUTOS'!EG$3:EG$500)+IF($C15="",0,SUMIF('DADOS BRUTOS'!$A$3:$A$500,$C15,'DADOS BRUTOS'!EG$3:EG$500)))</f>
        <v>0</v>
      </c>
      <c r="HH15" s="134" t="n">
        <f aca="false">IF(OR(HH$4="",$B15=""),0,SUMIF('DADOS BRUTOS'!$A$3:$A$500,$B15,'DADOS BRUTOS'!EH$3:EH$500)+IF($C15="",0,SUMIF('DADOS BRUTOS'!$A$3:$A$500,$C15,'DADOS BRUTOS'!EH$3:EH$500)))</f>
        <v>0</v>
      </c>
      <c r="HI15" s="134" t="n">
        <f aca="false">IF(OR(HI$4="",$B15=""),0,SUMIF('DADOS BRUTOS'!$A$3:$A$500,$B15,'DADOS BRUTOS'!EI$3:EI$500)+IF($C15="",0,SUMIF('DADOS BRUTOS'!$A$3:$A$500,$C15,'DADOS BRUTOS'!EI$3:EI$500)))</f>
        <v>0</v>
      </c>
      <c r="HJ15" s="134" t="n">
        <f aca="false">IF(OR(HJ$4="",$B15=""),0,SUMIF('DADOS BRUTOS'!$A$3:$A$500,$B15,'DADOS BRUTOS'!EJ$3:EJ$500)+IF($C15="",0,SUMIF('DADOS BRUTOS'!$A$3:$A$500,$C15,'DADOS BRUTOS'!EJ$3:EJ$500)))</f>
        <v>0</v>
      </c>
      <c r="HK15" s="134" t="n">
        <f aca="false">IF(OR(HK$4="",$B15=""),0,SUMIF('DADOS BRUTOS'!$A$3:$A$500,$B15,'DADOS BRUTOS'!EK$3:EK$500)+IF($C15="",0,SUMIF('DADOS BRUTOS'!$A$3:$A$500,$C15,'DADOS BRUTOS'!EK$3:EK$500)))</f>
        <v>0</v>
      </c>
      <c r="HL15" s="134" t="n">
        <f aca="false">IF(OR(HL$4="",$B15=""),0,SUMIF('DADOS BRUTOS'!$A$3:$A$500,$B15,'DADOS BRUTOS'!EL$3:EL$500)+IF($C15="",0,SUMIF('DADOS BRUTOS'!$A$3:$A$500,$C15,'DADOS BRUTOS'!EL$3:EL$500)))</f>
        <v>0</v>
      </c>
      <c r="HM15" s="134" t="n">
        <f aca="false">IF(OR(HM$4="",$B15=""),0,SUMIF('DADOS BRUTOS'!$A$3:$A$500,$B15,'DADOS BRUTOS'!EM$3:EM$500)+IF($C15="",0,SUMIF('DADOS BRUTOS'!$A$3:$A$500,$C15,'DADOS BRUTOS'!EM$3:EM$500)))</f>
        <v>0</v>
      </c>
      <c r="HN15" s="134" t="n">
        <f aca="false">IF(OR(HN$4="",$B15=""),0,SUMIF('DADOS BRUTOS'!$A$3:$A$500,$B15,'DADOS BRUTOS'!EN$3:EN$500)+IF($C15="",0,SUMIF('DADOS BRUTOS'!$A$3:$A$500,$C15,'DADOS BRUTOS'!EN$3:EN$500)))</f>
        <v>0</v>
      </c>
      <c r="HO15" s="134" t="n">
        <f aca="false">IF(OR(HO$4="",$B15=""),0,SUMIF('DADOS BRUTOS'!$A$3:$A$500,$B15,'DADOS BRUTOS'!EO$3:EO$500)+IF($C15="",0,SUMIF('DADOS BRUTOS'!$A$3:$A$500,$C15,'DADOS BRUTOS'!EO$3:EO$500)))</f>
        <v>0</v>
      </c>
      <c r="HP15" s="134" t="n">
        <f aca="false">IF(OR(HP$4="",$B15=""),0,SUMIF('DADOS BRUTOS'!$A$3:$A$500,$B15,'DADOS BRUTOS'!EP$3:EP$500)+IF($C15="",0,SUMIF('DADOS BRUTOS'!$A$3:$A$500,$C15,'DADOS BRUTOS'!EP$3:EP$500)))</f>
        <v>0</v>
      </c>
      <c r="HQ15" s="134" t="n">
        <f aca="false">IF(OR(HQ$4="",$B15=""),0,SUMIF('DADOS BRUTOS'!$A$3:$A$500,$B15,'DADOS BRUTOS'!EQ$3:EQ$500)+IF($C15="",0,SUMIF('DADOS BRUTOS'!$A$3:$A$500,$C15,'DADOS BRUTOS'!EQ$3:EQ$500)))</f>
        <v>0</v>
      </c>
      <c r="HR15" s="134" t="n">
        <f aca="false">IF(OR(HR$4="",$B15=""),0,SUMIF('DADOS BRUTOS'!$A$3:$A$500,$B15,'DADOS BRUTOS'!ER$3:ER$500)+IF($C15="",0,SUMIF('DADOS BRUTOS'!$A$3:$A$500,$C15,'DADOS BRUTOS'!ER$3:ER$500)))</f>
        <v>0</v>
      </c>
      <c r="HS15" s="134" t="n">
        <f aca="false">IF(OR(HS$4="",$B15=""),0,SUMIF('DADOS BRUTOS'!$A$3:$A$500,$B15,'DADOS BRUTOS'!ES$3:ES$500)+IF($C15="",0,SUMIF('DADOS BRUTOS'!$A$3:$A$500,$C15,'DADOS BRUTOS'!ES$3:ES$500)))</f>
        <v>0</v>
      </c>
      <c r="HT15" s="134" t="n">
        <f aca="false">IF(OR(HT$4="",$B15=""),0,SUMIF('DADOS BRUTOS'!$A$3:$A$500,$B15,'DADOS BRUTOS'!ET$3:ET$500)+IF($C15="",0,SUMIF('DADOS BRUTOS'!$A$3:$A$500,$C15,'DADOS BRUTOS'!ET$3:ET$500)))</f>
        <v>0</v>
      </c>
      <c r="HU15" s="134" t="n">
        <f aca="false">IF(OR(HU$4="",$B15=""),0,SUMIF('DADOS BRUTOS'!$A$3:$A$500,$B15,'DADOS BRUTOS'!EU$3:EU$500)+IF($C15="",0,SUMIF('DADOS BRUTOS'!$A$3:$A$500,$C15,'DADOS BRUTOS'!EU$3:EU$500)))</f>
        <v>0</v>
      </c>
      <c r="HV15" s="134" t="n">
        <f aca="false">IF(OR(HV$4="",$B15=""),0,SUMIF('DADOS BRUTOS'!$A$3:$A$500,$B15,'DADOS BRUTOS'!EV$3:EV$500)+IF($C15="",0,SUMIF('DADOS BRUTOS'!$A$3:$A$500,$C15,'DADOS BRUTOS'!EV$3:EV$500)))</f>
        <v>0</v>
      </c>
      <c r="HW15" s="134" t="n">
        <f aca="false">IF(OR(HW$4="",$B15=""),0,SUMIF('DADOS BRUTOS'!$A$3:$A$500,$B15,'DADOS BRUTOS'!EW$3:EW$500)+IF($C15="",0,SUMIF('DADOS BRUTOS'!$A$3:$A$500,$C15,'DADOS BRUTOS'!EW$3:EW$500)))</f>
        <v>0</v>
      </c>
      <c r="HX15" s="134" t="n">
        <f aca="false">IF(OR(HX$4="",$B15=""),0,SUMIF('DADOS BRUTOS'!$A$3:$A$500,$B15,'DADOS BRUTOS'!EX$3:EX$500)+IF($C15="",0,SUMIF('DADOS BRUTOS'!$A$3:$A$500,$C15,'DADOS BRUTOS'!EX$3:EX$500)))</f>
        <v>0</v>
      </c>
      <c r="HY15" s="134" t="n">
        <f aca="false">IF(OR(HY$4="",$B15=""),0,SUMIF('DADOS BRUTOS'!$A$3:$A$500,$B15,'DADOS BRUTOS'!EY$3:EY$500)+IF($C15="",0,SUMIF('DADOS BRUTOS'!$A$3:$A$500,$C15,'DADOS BRUTOS'!EY$3:EY$500)))</f>
        <v>0</v>
      </c>
      <c r="HZ15" s="134" t="n">
        <f aca="false">IF(OR(HZ$4="",$B15=""),0,SUMIF('DADOS BRUTOS'!$A$3:$A$500,$B15,'DADOS BRUTOS'!EZ$3:EZ$500)+IF($C15="",0,SUMIF('DADOS BRUTOS'!$A$3:$A$500,$C15,'DADOS BRUTOS'!EZ$3:EZ$500)))</f>
        <v>0</v>
      </c>
      <c r="IA15" s="134" t="n">
        <f aca="false">IF(OR(IA$4="",$B15=""),0,SUMIF('DADOS BRUTOS'!$A$3:$A$500,$B15,'DADOS BRUTOS'!FA$3:FA$500)+IF($C15="",0,SUMIF('DADOS BRUTOS'!$A$3:$A$500,$C15,'DADOS BRUTOS'!FA$3:FA$500)))</f>
        <v>0</v>
      </c>
      <c r="IB15" s="134" t="n">
        <f aca="false">IF(OR(IB$4="",$B15=""),0,SUMIF('DADOS BRUTOS'!$A$3:$A$500,$B15,'DADOS BRUTOS'!FB$3:FB$500)+IF($C15="",0,SUMIF('DADOS BRUTOS'!$A$3:$A$500,$C15,'DADOS BRUTOS'!FB$3:FB$500)))</f>
        <v>0</v>
      </c>
      <c r="IC15" s="134" t="n">
        <f aca="false">IF(OR(IC$4="",$B15=""),0,SUMIF('DADOS BRUTOS'!$A$3:$A$500,$B15,'DADOS BRUTOS'!FC$3:FC$500)+IF($C15="",0,SUMIF('DADOS BRUTOS'!$A$3:$A$500,$C15,'DADOS BRUTOS'!FC$3:FC$500)))</f>
        <v>0</v>
      </c>
      <c r="ID15" s="134" t="n">
        <f aca="false">IF(OR(ID$4="",$B15=""),0,SUMIF('DADOS BRUTOS'!$A$3:$A$500,$B15,'DADOS BRUTOS'!FD$3:FD$500)+IF($C15="",0,SUMIF('DADOS BRUTOS'!$A$3:$A$500,$C15,'DADOS BRUTOS'!FD$3:FD$500)))</f>
        <v>0</v>
      </c>
      <c r="IE15" s="134" t="n">
        <f aca="false">IF(OR(IE$4="",$B15=""),0,SUMIF('DADOS BRUTOS'!$A$3:$A$500,$B15,'DADOS BRUTOS'!FE$3:FE$500)+IF($C15="",0,SUMIF('DADOS BRUTOS'!$A$3:$A$500,$C15,'DADOS BRUTOS'!FE$3:FE$500)))</f>
        <v>0</v>
      </c>
      <c r="IF15" s="134" t="n">
        <f aca="false">IF(OR(IF$4="",$B15=""),0,SUMIF('DADOS BRUTOS'!$A$3:$A$500,$B15,'DADOS BRUTOS'!FF$3:FF$500)+IF($C15="",0,SUMIF('DADOS BRUTOS'!$A$3:$A$500,$C15,'DADOS BRUTOS'!FF$3:FF$500)))</f>
        <v>0</v>
      </c>
      <c r="IG15" s="134" t="n">
        <f aca="false">IF(OR(IG$4="",$B15=""),0,SUMIF('DADOS BRUTOS'!$A$3:$A$500,$B15,'DADOS BRUTOS'!FG$3:FG$500)+IF($C15="",0,SUMIF('DADOS BRUTOS'!$A$3:$A$500,$C15,'DADOS BRUTOS'!FG$3:FG$500)))</f>
        <v>0</v>
      </c>
      <c r="IH15" s="134" t="n">
        <f aca="false">IF(OR(IH$4="",$B15=""),0,SUMIF('DADOS BRUTOS'!$A$3:$A$500,$B15,'DADOS BRUTOS'!FH$3:FH$500)+IF($C15="",0,SUMIF('DADOS BRUTOS'!$A$3:$A$500,$C15,'DADOS BRUTOS'!FH$3:FH$500)))</f>
        <v>0</v>
      </c>
      <c r="II15" s="134" t="n">
        <f aca="false">IF(OR(II$4="",$B15=""),0,SUMIF('DADOS BRUTOS'!$A$3:$A$500,$B15,'DADOS BRUTOS'!FI$3:FI$500)+IF($C15="",0,SUMIF('DADOS BRUTOS'!$A$3:$A$500,$C15,'DADOS BRUTOS'!FI$3:FI$500)))</f>
        <v>0</v>
      </c>
      <c r="IJ15" s="134" t="n">
        <f aca="false">IF(OR(IJ$4="",$B15=""),0,SUMIF('DADOS BRUTOS'!$A$3:$A$500,$B15,'DADOS BRUTOS'!FJ$3:FJ$500)+IF($C15="",0,SUMIF('DADOS BRUTOS'!$A$3:$A$500,$C15,'DADOS BRUTOS'!FJ$3:FJ$500)))</f>
        <v>0</v>
      </c>
      <c r="IK15" s="134" t="n">
        <f aca="false">IF(OR(IK$4="",$B15=""),0,SUMIF('DADOS BRUTOS'!$A$3:$A$500,$B15,'DADOS BRUTOS'!FK$3:FK$500)+IF($C15="",0,SUMIF('DADOS BRUTOS'!$A$3:$A$500,$C15,'DADOS BRUTOS'!FK$3:FK$500)))</f>
        <v>0</v>
      </c>
      <c r="IL15" s="134" t="n">
        <f aca="false">IF(OR(IL$4="",$B15=""),0,SUMIF('DADOS BRUTOS'!$A$3:$A$500,$B15,'DADOS BRUTOS'!FL$3:FL$500)+IF($C15="",0,SUMIF('DADOS BRUTOS'!$A$3:$A$500,$C15,'DADOS BRUTOS'!FL$3:FL$500)))</f>
        <v>0</v>
      </c>
      <c r="IM15" s="134" t="n">
        <f aca="false">IF(OR(IM$4="",$B15=""),0,SUMIF('DADOS BRUTOS'!$A$3:$A$500,$B15,'DADOS BRUTOS'!FM$3:FM$500)+IF($C15="",0,SUMIF('DADOS BRUTOS'!$A$3:$A$500,$C15,'DADOS BRUTOS'!FM$3:FM$500)))</f>
        <v>0</v>
      </c>
      <c r="IN15" s="134" t="n">
        <f aca="false">IF(OR(IN$4="",$B15=""),0,SUMIF('DADOS BRUTOS'!$A$3:$A$500,$B15,'DADOS BRUTOS'!FN$3:FN$500)+IF($C15="",0,SUMIF('DADOS BRUTOS'!$A$3:$A$500,$C15,'DADOS BRUTOS'!FN$3:FN$500)))</f>
        <v>0</v>
      </c>
      <c r="IO15" s="134" t="n">
        <f aca="false">IF(OR(IO$4="",$B15=""),0,SUMIF('DADOS BRUTOS'!$A$3:$A$500,$B15,'DADOS BRUTOS'!FO$3:FO$500)+IF($C15="",0,SUMIF('DADOS BRUTOS'!$A$3:$A$500,$C15,'DADOS BRUTOS'!FO$3:FO$500)))</f>
        <v>0</v>
      </c>
      <c r="IP15" s="134" t="n">
        <f aca="false">IF(OR(IP$4="",$B15=""),0,SUMIF('DADOS BRUTOS'!$A$3:$A$500,$B15,'DADOS BRUTOS'!FP$3:FP$500)+IF($C15="",0,SUMIF('DADOS BRUTOS'!$A$3:$A$500,$C15,'DADOS BRUTOS'!FP$3:FP$500)))</f>
        <v>0</v>
      </c>
      <c r="IQ15" s="134" t="n">
        <f aca="false">IF(OR(IQ$4="",$B15=""),0,SUMIF('DADOS BRUTOS'!$A$3:$A$500,$B15,'DADOS BRUTOS'!FQ$3:FQ$500)+IF($C15="",0,SUMIF('DADOS BRUTOS'!$A$3:$A$500,$C15,'DADOS BRUTOS'!FQ$3:FQ$500)))</f>
        <v>0</v>
      </c>
      <c r="IR15" s="134" t="n">
        <f aca="false">IF(OR(IR$4="",$B15=""),0,SUMIF('DADOS BRUTOS'!$A$3:$A$500,$B15,'DADOS BRUTOS'!FR$3:FR$500)+IF($C15="",0,SUMIF('DADOS BRUTOS'!$A$3:$A$500,$C15,'DADOS BRUTOS'!FR$3:FR$500)))</f>
        <v>0</v>
      </c>
      <c r="IS15" s="134" t="n">
        <f aca="false">IF(OR(IS$4="",$B15=""),0,SUMIF('DADOS BRUTOS'!$A$3:$A$500,$B15,'DADOS BRUTOS'!FS$3:FS$500)+IF($C15="",0,SUMIF('DADOS BRUTOS'!$A$3:$A$500,$C15,'DADOS BRUTOS'!FS$3:FS$500)))</f>
        <v>0</v>
      </c>
      <c r="IT15" s="134" t="n">
        <f aca="false">IF(OR(IT$4="",$B15=""),0,SUMIF('DADOS BRUTOS'!$A$3:$A$500,$B15,'DADOS BRUTOS'!FT$3:FT$500)+IF($C15="",0,SUMIF('DADOS BRUTOS'!$A$3:$A$500,$C15,'DADOS BRUTOS'!FT$3:FT$500)))</f>
        <v>0</v>
      </c>
      <c r="IU15" s="134" t="n">
        <f aca="false">IF(OR(IU$4="",$B15=""),0,SUMIF('DADOS BRUTOS'!$A$3:$A$500,$B15,'DADOS BRUTOS'!FU$3:FU$500)+IF($C15="",0,SUMIF('DADOS BRUTOS'!$A$3:$A$500,$C15,'DADOS BRUTOS'!FU$3:FU$500)))</f>
        <v>0</v>
      </c>
      <c r="IV15" s="134" t="n">
        <f aca="false">IF(OR(IV$4="",$B15=""),0,SUMIF('DADOS BRUTOS'!$A$3:$A$500,$B15,'DADOS BRUTOS'!FV$3:FV$500)+IF($C15="",0,SUMIF('DADOS BRUTOS'!$A$3:$A$500,$C15,'DADOS BRUTOS'!FV$3:FV$500)))</f>
        <v>0</v>
      </c>
      <c r="IW15" s="134" t="n">
        <f aca="false">IF(OR(IW$4="",$B15=""),0,SUMIF('DADOS BRUTOS'!$A$3:$A$500,$B15,'DADOS BRUTOS'!FW$3:FW$500)+IF($C15="",0,SUMIF('DADOS BRUTOS'!$A$3:$A$500,$C15,'DADOS BRUTOS'!FW$3:FW$500)))</f>
        <v>0</v>
      </c>
      <c r="IX15" s="134" t="n">
        <f aca="false">IF(OR(IX$4="",$B15=""),0,SUMIF('DADOS BRUTOS'!$A$3:$A$500,$B15,'DADOS BRUTOS'!FX$3:FX$500)+IF($C15="",0,SUMIF('DADOS BRUTOS'!$A$3:$A$500,$C15,'DADOS BRUTOS'!FX$3:FX$500)))</f>
        <v>0</v>
      </c>
      <c r="IY15" s="134" t="n">
        <f aca="false">IF(OR(IY$4="",$B15=""),0,SUMIF('DADOS BRUTOS'!$A$3:$A$500,$B15,'DADOS BRUTOS'!FY$3:FY$500)+IF($C15="",0,SUMIF('DADOS BRUTOS'!$A$3:$A$500,$C15,'DADOS BRUTOS'!FY$3:FY$500)))</f>
        <v>0</v>
      </c>
      <c r="IZ15" s="134" t="n">
        <f aca="false">IF(OR(IZ$4="",$B15=""),0,SUMIF('DADOS BRUTOS'!$A$3:$A$500,$B15,'DADOS BRUTOS'!FZ$3:FZ$500)+IF($C15="",0,SUMIF('DADOS BRUTOS'!$A$3:$A$500,$C15,'DADOS BRUTOS'!FZ$3:FZ$500)))</f>
        <v>0</v>
      </c>
      <c r="JA15" s="134" t="n">
        <f aca="false">IF(OR(JA$4="",$B15=""),0,SUMIF('DADOS BRUTOS'!$A$3:$A$500,$B15,'DADOS BRUTOS'!GA$3:GA$500)+IF($C15="",0,SUMIF('DADOS BRUTOS'!$A$3:$A$500,$C15,'DADOS BRUTOS'!GA$3:GA$500)))</f>
        <v>0</v>
      </c>
      <c r="JB15" s="134" t="n">
        <f aca="false">IF(OR(JB$4="",$B15=""),0,SUMIF('DADOS BRUTOS'!$A$3:$A$500,$B15,'DADOS BRUTOS'!GB$3:GB$500)+IF($C15="",0,SUMIF('DADOS BRUTOS'!$A$3:$A$500,$C15,'DADOS BRUTOS'!GB$3:GB$500)))</f>
        <v>0</v>
      </c>
      <c r="JC15" s="134" t="n">
        <f aca="false">IF(OR(JC$4="",$B15=""),0,SUMIF('DADOS BRUTOS'!$A$3:$A$500,$B15,'DADOS BRUTOS'!GC$3:GC$500)+IF($C15="",0,SUMIF('DADOS BRUTOS'!$A$3:$A$500,$C15,'DADOS BRUTOS'!GC$3:GC$500)))</f>
        <v>0</v>
      </c>
      <c r="JD15" s="134" t="n">
        <f aca="false">IF(OR(JD$4="",$B15=""),0,SUMIF('DADOS BRUTOS'!$A$3:$A$500,$B15,'DADOS BRUTOS'!GD$3:GD$500)+IF($C15="",0,SUMIF('DADOS BRUTOS'!$A$3:$A$500,$C15,'DADOS BRUTOS'!GD$3:GD$500)))</f>
        <v>0</v>
      </c>
      <c r="JE15" s="134" t="n">
        <f aca="false">IF(OR(JE$4="",$B15=""),0,SUMIF('DADOS BRUTOS'!$A$3:$A$500,$B15,'DADOS BRUTOS'!GE$3:GE$500)+IF($C15="",0,SUMIF('DADOS BRUTOS'!$A$3:$A$500,$C15,'DADOS BRUTOS'!GE$3:GE$500)))</f>
        <v>0</v>
      </c>
      <c r="JF15" s="134" t="n">
        <f aca="false">IF(OR(JF$4="",$B15=""),0,SUMIF('DADOS BRUTOS'!$A$3:$A$500,$B15,'DADOS BRUTOS'!GF$3:GF$500)+IF($C15="",0,SUMIF('DADOS BRUTOS'!$A$3:$A$500,$C15,'DADOS BRUTOS'!GF$3:GF$500)))</f>
        <v>0</v>
      </c>
      <c r="JG15" s="134" t="n">
        <f aca="false">IF(OR(JG$4="",$B15=""),0,SUMIF('DADOS BRUTOS'!$A$3:$A$500,$B15,'DADOS BRUTOS'!GG$3:GG$500)+IF($C15="",0,SUMIF('DADOS BRUTOS'!$A$3:$A$500,$C15,'DADOS BRUTOS'!GG$3:GG$500)))</f>
        <v>0</v>
      </c>
      <c r="JH15" s="134" t="n">
        <f aca="false">IF(OR(JH$4="",$B15=""),0,SUMIF('DADOS BRUTOS'!$A$3:$A$500,$B15,'DADOS BRUTOS'!GH$3:GH$500)+IF($C15="",0,SUMIF('DADOS BRUTOS'!$A$3:$A$500,$C15,'DADOS BRUTOS'!GH$3:GH$500)))</f>
        <v>0</v>
      </c>
      <c r="JI15" s="134" t="n">
        <f aca="false">IF(OR(JI$4="",$B15=""),0,SUMIF('DADOS BRUTOS'!$A$3:$A$500,$B15,'DADOS BRUTOS'!GI$3:GI$500)+IF($C15="",0,SUMIF('DADOS BRUTOS'!$A$3:$A$500,$C15,'DADOS BRUTOS'!GI$3:GI$500)))</f>
        <v>0</v>
      </c>
      <c r="JJ15" s="134" t="n">
        <f aca="false">IF(OR(JJ$4="",$B15=""),0,SUMIF('DADOS BRUTOS'!$A$3:$A$500,$B15,'DADOS BRUTOS'!GJ$3:GJ$500)+IF($C15="",0,SUMIF('DADOS BRUTOS'!$A$3:$A$500,$C15,'DADOS BRUTOS'!GJ$3:GJ$500)))</f>
        <v>0</v>
      </c>
      <c r="JK15" s="134" t="n">
        <f aca="false">IF(OR(JK$4="",$B15=""),0,SUMIF('DADOS BRUTOS'!$A$3:$A$500,$B15,'DADOS BRUTOS'!GK$3:GK$500)+IF($C15="",0,SUMIF('DADOS BRUTOS'!$A$3:$A$500,$C15,'DADOS BRUTOS'!GK$3:GK$500)))</f>
        <v>0</v>
      </c>
      <c r="JL15" s="134" t="n">
        <f aca="false">IF(OR(JL$4="",$B15=""),0,SUMIF('DADOS BRUTOS'!$A$3:$A$500,$B15,'DADOS BRUTOS'!GL$3:GL$500)+IF($C15="",0,SUMIF('DADOS BRUTOS'!$A$3:$A$500,$C15,'DADOS BRUTOS'!GL$3:GL$500)))</f>
        <v>0</v>
      </c>
      <c r="JM15" s="134" t="n">
        <f aca="false">IF(OR(JM$4="",$B15=""),0,SUMIF('DADOS BRUTOS'!$A$3:$A$500,$B15,'DADOS BRUTOS'!GM$3:GM$500)+IF($C15="",0,SUMIF('DADOS BRUTOS'!$A$3:$A$500,$C15,'DADOS BRUTOS'!GM$3:GM$500)))</f>
        <v>0</v>
      </c>
      <c r="JN15" s="134" t="n">
        <f aca="false">IF(OR(JN$4="",$B15=""),0,SUMIF('DADOS BRUTOS'!$A$3:$A$500,$B15,'DADOS BRUTOS'!GN$3:GN$500)+IF($C15="",0,SUMIF('DADOS BRUTOS'!$A$3:$A$500,$C15,'DADOS BRUTOS'!GN$3:GN$500)))</f>
        <v>0</v>
      </c>
      <c r="JO15" s="134" t="n">
        <f aca="false">IF(OR(JO$4="",$B15=""),0,SUMIF('DADOS BRUTOS'!$A$3:$A$500,$B15,'DADOS BRUTOS'!GO$3:GO$500)+IF($C15="",0,SUMIF('DADOS BRUTOS'!$A$3:$A$500,$C15,'DADOS BRUTOS'!GO$3:GO$500)))</f>
        <v>0</v>
      </c>
      <c r="JP15" s="134" t="n">
        <f aca="false">IF(OR(JP$4="",$B15=""),0,SUMIF('DADOS BRUTOS'!$A$3:$A$500,$B15,'DADOS BRUTOS'!GP$3:GP$500)+IF($C15="",0,SUMIF('DADOS BRUTOS'!$A$3:$A$500,$C15,'DADOS BRUTOS'!GP$3:GP$500)))</f>
        <v>0</v>
      </c>
      <c r="JQ15" s="134" t="n">
        <f aca="false">IF(OR(JQ$4="",$B15=""),0,SUMIF('DADOS BRUTOS'!$A$3:$A$500,$B15,'DADOS BRUTOS'!GQ$3:GQ$500)+IF($C15="",0,SUMIF('DADOS BRUTOS'!$A$3:$A$500,$C15,'DADOS BRUTOS'!GQ$3:GQ$500)))</f>
        <v>0</v>
      </c>
      <c r="JR15" s="134" t="n">
        <f aca="false">IF(OR(JR$4="",$B15=""),0,SUMIF('DADOS BRUTOS'!$A$3:$A$500,$B15,'DADOS BRUTOS'!GR$3:GR$500)+IF($C15="",0,SUMIF('DADOS BRUTOS'!$A$3:$A$500,$C15,'DADOS BRUTOS'!GR$3:GR$500)))</f>
        <v>0</v>
      </c>
      <c r="JS15" s="134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488539.85</v>
      </c>
      <c r="E16" s="50" t="n">
        <f aca="false">SUMIF($CB$4:$JS$4,E$4,$CB16:$JS16)</f>
        <v>1500</v>
      </c>
      <c r="F16" s="50" t="n">
        <f aca="false">SUMIF($CB$4:$JS$4,F$4,$CB16:$JS16)</f>
        <v>1500</v>
      </c>
      <c r="G16" s="50" t="n">
        <f aca="false">SUMIF($CB$4:$JS$4,G$4,$CB16:$JS16)</f>
        <v>3228.72</v>
      </c>
      <c r="H16" s="50" t="n">
        <f aca="false">SUMIF($CB$4:$JS$4,H$4,$CB16:$JS16)</f>
        <v>71.28</v>
      </c>
      <c r="I16" s="50" t="n">
        <f aca="false">SUMIF($CB$4:$JS$4,I$4,$CB16:$JS16)</f>
        <v>1537.2</v>
      </c>
      <c r="J16" s="50" t="n">
        <f aca="false">SUMIF($CB$4:$JS$4,J$4,$CB16:$JS16)</f>
        <v>142.8</v>
      </c>
      <c r="K16" s="50" t="n">
        <f aca="false">SUMIF($CB$4:$JS$4,K$4,$CB16:$JS16)</f>
        <v>1500</v>
      </c>
      <c r="L16" s="50" t="n">
        <f aca="false">SUMIF($CB$4:$JS$4,L$4,$CB16:$JS16)</f>
        <v>1800</v>
      </c>
      <c r="M16" s="50" t="n">
        <f aca="false">SUMIF($CB$4:$JS$4,M$4,$CB16:$JS16)</f>
        <v>1800</v>
      </c>
      <c r="N16" s="50" t="n">
        <f aca="false">SUMIF($CB$4:$JS$4,N$4,$CB16:$JS16)</f>
        <v>1800</v>
      </c>
      <c r="O16" s="50" t="n">
        <f aca="false">SUMIF($CB$4:$JS$4,O$4,$CB16:$JS16)</f>
        <v>1800</v>
      </c>
      <c r="P16" s="50" t="n">
        <f aca="false">SUMIF($CB$4:$JS$4,P$4,$CB16:$JS16)</f>
        <v>1800</v>
      </c>
      <c r="Q16" s="50" t="n">
        <f aca="false">SUMIF($CB$4:$JS$4,Q$4,$CB16:$JS16)</f>
        <v>1800</v>
      </c>
      <c r="R16" s="50" t="n">
        <f aca="false">SUMIF($CB$4:$JS$4,R$4,$CB16:$JS16)</f>
        <v>1800</v>
      </c>
      <c r="S16" s="50" t="n">
        <f aca="false">SUMIF($CB$4:$JS$4,S$4,$CB16:$JS16)</f>
        <v>1828.88</v>
      </c>
      <c r="T16" s="50" t="n">
        <f aca="false">SUMIF($CB$4:$JS$4,T$4,$CB16:$JS16)</f>
        <v>4626.42</v>
      </c>
      <c r="U16" s="50" t="n">
        <f aca="false">SUMIF($CB$4:$JS$4,U$4,$CB16:$JS16)</f>
        <v>1800.6</v>
      </c>
      <c r="V16" s="50" t="n">
        <f aca="false">SUMIF($CB$4:$JS$4,V$4,$CB16:$JS16)</f>
        <v>1800</v>
      </c>
      <c r="W16" s="50" t="n">
        <f aca="false">SUMIF($CB$4:$JS$4,W$4,$CB16:$JS16)</f>
        <v>1800</v>
      </c>
      <c r="X16" s="50" t="n">
        <f aca="false">SUMIF($CB$4:$JS$4,X$4,$CB16:$JS16)</f>
        <v>10535.3</v>
      </c>
      <c r="Y16" s="50" t="n">
        <f aca="false">SUMIF($CB$4:$JS$4,Y$4,$CB16:$JS16)</f>
        <v>810.9</v>
      </c>
      <c r="Z16" s="50" t="n">
        <f aca="false">SUMIF($CB$4:$JS$4,Z$4,$CB16:$JS16)</f>
        <v>211.56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23648.9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667.8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558350.21</v>
      </c>
      <c r="BZ16" s="45" t="n">
        <f aca="false">SUMPRODUCT(($CB$4:$JS$4&lt;&gt;"")*($CB$4:$JS$4&lt;=$D$4),$CB16:$JS16,$CB$1:$JS$1)</f>
        <v>433.793581400339</v>
      </c>
      <c r="CB16" s="134" t="n">
        <f aca="false">IF(OR(CB$4="",$B16=""),0,SUMIF('DADOS BRUTOS'!$A$3:$A$500,$B16,'DADOS BRUTOS'!B$3:B$500)+IF($C16="",0,SUMIF('DADOS BRUTOS'!$A$3:$A$500,$C16,'DADOS BRUTOS'!B$3:B$500)))</f>
        <v>0</v>
      </c>
      <c r="CC16" s="134" t="n">
        <f aca="false">IF(OR(CC$4="",$B16=""),0,SUMIF('DADOS BRUTOS'!$A$3:$A$500,$B16,'DADOS BRUTOS'!C$3:C$500)+IF($C16="",0,SUMIF('DADOS BRUTOS'!$A$3:$A$500,$C16,'DADOS BRUTOS'!C$3:C$500)))</f>
        <v>0</v>
      </c>
      <c r="CD16" s="134" t="n">
        <f aca="false">IF(OR(CD$4="",$B16=""),0,SUMIF('DADOS BRUTOS'!$A$3:$A$500,$B16,'DADOS BRUTOS'!D$3:D$500)+IF($C16="",0,SUMIF('DADOS BRUTOS'!$A$3:$A$500,$C16,'DADOS BRUTOS'!D$3:D$500)))</f>
        <v>0</v>
      </c>
      <c r="CE16" s="134" t="n">
        <f aca="false">IF(OR(CE$4="",$B16=""),0,SUMIF('DADOS BRUTOS'!$A$3:$A$500,$B16,'DADOS BRUTOS'!E$3:E$500)+IF($C16="",0,SUMIF('DADOS BRUTOS'!$A$3:$A$500,$C16,'DADOS BRUTOS'!E$3:E$500)))</f>
        <v>0</v>
      </c>
      <c r="CF16" s="134" t="n">
        <f aca="false">IF(OR(CF$4="",$B16=""),0,SUMIF('DADOS BRUTOS'!$A$3:$A$500,$B16,'DADOS BRUTOS'!F$3:F$500)+IF($C16="",0,SUMIF('DADOS BRUTOS'!$A$3:$A$500,$C16,'DADOS BRUTOS'!F$3:F$500)))</f>
        <v>0</v>
      </c>
      <c r="CG16" s="134" t="n">
        <f aca="false">IF(OR(CG$4="",$B16=""),0,SUMIF('DADOS BRUTOS'!$A$3:$A$500,$B16,'DADOS BRUTOS'!G$3:G$500)+IF($C16="",0,SUMIF('DADOS BRUTOS'!$A$3:$A$500,$C16,'DADOS BRUTOS'!G$3:G$500)))</f>
        <v>0</v>
      </c>
      <c r="CH16" s="134" t="n">
        <f aca="false">IF(OR(CH$4="",$B16=""),0,SUMIF('DADOS BRUTOS'!$A$3:$A$500,$B16,'DADOS BRUTOS'!H$3:H$500)+IF($C16="",0,SUMIF('DADOS BRUTOS'!$A$3:$A$500,$C16,'DADOS BRUTOS'!H$3:H$500)))</f>
        <v>0</v>
      </c>
      <c r="CI16" s="134" t="n">
        <f aca="false">IF(OR(CI$4="",$B16=""),0,SUMIF('DADOS BRUTOS'!$A$3:$A$500,$B16,'DADOS BRUTOS'!I$3:I$500)+IF($C16="",0,SUMIF('DADOS BRUTOS'!$A$3:$A$500,$C16,'DADOS BRUTOS'!I$3:I$500)))</f>
        <v>0</v>
      </c>
      <c r="CJ16" s="134" t="n">
        <f aca="false">IF(OR(CJ$4="",$B16=""),0,SUMIF('DADOS BRUTOS'!$A$3:$A$500,$B16,'DADOS BRUTOS'!J$3:J$500)+IF($C16="",0,SUMIF('DADOS BRUTOS'!$A$3:$A$500,$C16,'DADOS BRUTOS'!J$3:J$500)))</f>
        <v>0</v>
      </c>
      <c r="CK16" s="134" t="n">
        <f aca="false">IF(OR(CK$4="",$B16=""),0,SUMIF('DADOS BRUTOS'!$A$3:$A$500,$B16,'DADOS BRUTOS'!K$3:K$500)+IF($C16="",0,SUMIF('DADOS BRUTOS'!$A$3:$A$500,$C16,'DADOS BRUTOS'!K$3:K$500)))</f>
        <v>0</v>
      </c>
      <c r="CL16" s="134" t="n">
        <f aca="false">IF(OR(CL$4="",$B16=""),0,SUMIF('DADOS BRUTOS'!$A$3:$A$500,$B16,'DADOS BRUTOS'!L$3:L$500)+IF($C16="",0,SUMIF('DADOS BRUTOS'!$A$3:$A$500,$C16,'DADOS BRUTOS'!L$3:L$500)))</f>
        <v>0</v>
      </c>
      <c r="CM16" s="134" t="n">
        <f aca="false">IF(OR(CM$4="",$B16=""),0,SUMIF('DADOS BRUTOS'!$A$3:$A$500,$B16,'DADOS BRUTOS'!M$3:M$500)+IF($C16="",0,SUMIF('DADOS BRUTOS'!$A$3:$A$500,$C16,'DADOS BRUTOS'!M$3:M$500)))</f>
        <v>0</v>
      </c>
      <c r="CN16" s="134" t="n">
        <f aca="false">IF(OR(CN$4="",$B16=""),0,SUMIF('DADOS BRUTOS'!$A$3:$A$500,$B16,'DADOS BRUTOS'!N$3:N$500)+IF($C16="",0,SUMIF('DADOS BRUTOS'!$A$3:$A$500,$C16,'DADOS BRUTOS'!N$3:N$500)))</f>
        <v>0</v>
      </c>
      <c r="CO16" s="134" t="n">
        <f aca="false">IF(OR(CO$4="",$B16=""),0,SUMIF('DADOS BRUTOS'!$A$3:$A$500,$B16,'DADOS BRUTOS'!O$3:O$500)+IF($C16="",0,SUMIF('DADOS BRUTOS'!$A$3:$A$500,$C16,'DADOS BRUTOS'!O$3:O$500)))</f>
        <v>0</v>
      </c>
      <c r="CP16" s="134" t="n">
        <f aca="false">IF(OR(CP$4="",$B16=""),0,SUMIF('DADOS BRUTOS'!$A$3:$A$500,$B16,'DADOS BRUTOS'!P$3:P$500)+IF($C16="",0,SUMIF('DADOS BRUTOS'!$A$3:$A$500,$C16,'DADOS BRUTOS'!P$3:P$500)))</f>
        <v>0</v>
      </c>
      <c r="CQ16" s="134" t="n">
        <f aca="false">IF(OR(CQ$4="",$B16=""),0,SUMIF('DADOS BRUTOS'!$A$3:$A$500,$B16,'DADOS BRUTOS'!Q$3:Q$500)+IF($C16="",0,SUMIF('DADOS BRUTOS'!$A$3:$A$500,$C16,'DADOS BRUTOS'!Q$3:Q$500)))</f>
        <v>0</v>
      </c>
      <c r="CR16" s="134" t="n">
        <f aca="false">IF(OR(CR$4="",$B16=""),0,SUMIF('DADOS BRUTOS'!$A$3:$A$500,$B16,'DADOS BRUTOS'!R$3:R$500)+IF($C16="",0,SUMIF('DADOS BRUTOS'!$A$3:$A$500,$C16,'DADOS BRUTOS'!R$3:R$500)))</f>
        <v>0</v>
      </c>
      <c r="CS16" s="134" t="n">
        <f aca="false">IF(OR(CS$4="",$B16=""),0,SUMIF('DADOS BRUTOS'!$A$3:$A$500,$B16,'DADOS BRUTOS'!S$3:S$500)+IF($C16="",0,SUMIF('DADOS BRUTOS'!$A$3:$A$500,$C16,'DADOS BRUTOS'!S$3:S$500)))</f>
        <v>0</v>
      </c>
      <c r="CT16" s="134" t="n">
        <f aca="false">IF(OR(CT$4="",$B16=""),0,SUMIF('DADOS BRUTOS'!$A$3:$A$500,$B16,'DADOS BRUTOS'!T$3:T$500)+IF($C16="",0,SUMIF('DADOS BRUTOS'!$A$3:$A$500,$C16,'DADOS BRUTOS'!T$3:T$500)))</f>
        <v>0</v>
      </c>
      <c r="CU16" s="134" t="n">
        <f aca="false">IF(OR(CU$4="",$B16=""),0,SUMIF('DADOS BRUTOS'!$A$3:$A$500,$B16,'DADOS BRUTOS'!U$3:U$500)+IF($C16="",0,SUMIF('DADOS BRUTOS'!$A$3:$A$500,$C16,'DADOS BRUTOS'!U$3:U$500)))</f>
        <v>0</v>
      </c>
      <c r="CV16" s="134" t="n">
        <f aca="false">IF(OR(CV$4="",$B16=""),0,SUMIF('DADOS BRUTOS'!$A$3:$A$500,$B16,'DADOS BRUTOS'!V$3:V$500)+IF($C16="",0,SUMIF('DADOS BRUTOS'!$A$3:$A$500,$C16,'DADOS BRUTOS'!V$3:V$500)))</f>
        <v>0</v>
      </c>
      <c r="CW16" s="134" t="n">
        <f aca="false">IF(OR(CW$4="",$B16=""),0,SUMIF('DADOS BRUTOS'!$A$3:$A$500,$B16,'DADOS BRUTOS'!W$3:W$500)+IF($C16="",0,SUMIF('DADOS BRUTOS'!$A$3:$A$500,$C16,'DADOS BRUTOS'!W$3:W$500)))</f>
        <v>187202.85</v>
      </c>
      <c r="CX16" s="134" t="n">
        <f aca="false">IF(OR(CX$4="",$B16=""),0,SUMIF('DADOS BRUTOS'!$A$3:$A$500,$B16,'DADOS BRUTOS'!X$3:X$500)+IF($C16="",0,SUMIF('DADOS BRUTOS'!$A$3:$A$500,$C16,'DADOS BRUTOS'!X$3:X$500)))</f>
        <v>233759.9</v>
      </c>
      <c r="CY16" s="134" t="n">
        <f aca="false">IF(OR(CY$4="",$B16=""),0,SUMIF('DADOS BRUTOS'!$A$3:$A$500,$B16,'DADOS BRUTOS'!Y$3:Y$500)+IF($C16="",0,SUMIF('DADOS BRUTOS'!$A$3:$A$500,$C16,'DADOS BRUTOS'!Y$3:Y$500)))</f>
        <v>11100</v>
      </c>
      <c r="CZ16" s="134" t="n">
        <f aca="false">IF(OR(CZ$4="",$B16=""),0,SUMIF('DADOS BRUTOS'!$A$3:$A$500,$B16,'DADOS BRUTOS'!Z$3:Z$500)+IF($C16="",0,SUMIF('DADOS BRUTOS'!$A$3:$A$500,$C16,'DADOS BRUTOS'!Z$3:Z$500)))</f>
        <v>22548.94</v>
      </c>
      <c r="DA16" s="134" t="n">
        <f aca="false">IF(OR(DA$4="",$B16=""),0,SUMIF('DADOS BRUTOS'!$A$3:$A$500,$B16,'DADOS BRUTOS'!AA$3:AA$500)+IF($C16="",0,SUMIF('DADOS BRUTOS'!$A$3:$A$500,$C16,'DADOS BRUTOS'!AA$3:AA$500)))</f>
        <v>29528.41</v>
      </c>
      <c r="DB16" s="134" t="n">
        <f aca="false">IF(OR(DB$4="",$B16=""),0,SUMIF('DADOS BRUTOS'!$A$3:$A$500,$B16,'DADOS BRUTOS'!AB$3:AB$500)+IF($C16="",0,SUMIF('DADOS BRUTOS'!$A$3:$A$500,$C16,'DADOS BRUTOS'!AB$3:AB$500)))</f>
        <v>2899.75</v>
      </c>
      <c r="DC16" s="134" t="n">
        <f aca="false">IF(OR(DC$4="",$B16=""),0,SUMIF('DADOS BRUTOS'!$A$3:$A$500,$B16,'DADOS BRUTOS'!AC$3:AC$500)+IF($C16="",0,SUMIF('DADOS BRUTOS'!$A$3:$A$500,$C16,'DADOS BRUTOS'!AC$3:AC$500)))</f>
        <v>1500</v>
      </c>
      <c r="DD16" s="134" t="n">
        <f aca="false">IF(OR(DD$4="",$B16=""),0,SUMIF('DADOS BRUTOS'!$A$3:$A$500,$B16,'DADOS BRUTOS'!AD$3:AD$500)+IF($C16="",0,SUMIF('DADOS BRUTOS'!$A$3:$A$500,$C16,'DADOS BRUTOS'!AD$3:AD$500)))</f>
        <v>1500</v>
      </c>
      <c r="DE16" s="134" t="n">
        <f aca="false">IF(OR(DE$4="",$B16=""),0,SUMIF('DADOS BRUTOS'!$A$3:$A$500,$B16,'DADOS BRUTOS'!AE$3:AE$500)+IF($C16="",0,SUMIF('DADOS BRUTOS'!$A$3:$A$500,$C16,'DADOS BRUTOS'!AE$3:AE$500)))</f>
        <v>1500</v>
      </c>
      <c r="DF16" s="134" t="n">
        <f aca="false">IF(OR(DF$4="",$B16=""),0,SUMIF('DADOS BRUTOS'!$A$3:$A$500,$B16,'DADOS BRUTOS'!AF$3:AF$500)+IF($C16="",0,SUMIF('DADOS BRUTOS'!$A$3:$A$500,$C16,'DADOS BRUTOS'!AF$3:AF$500)))</f>
        <v>3228.72</v>
      </c>
      <c r="DG16" s="134" t="n">
        <f aca="false">IF(OR(DG$4="",$B16=""),0,SUMIF('DADOS BRUTOS'!$A$3:$A$500,$B16,'DADOS BRUTOS'!AG$3:AG$500)+IF($C16="",0,SUMIF('DADOS BRUTOS'!$A$3:$A$500,$C16,'DADOS BRUTOS'!AG$3:AG$500)))</f>
        <v>71.28</v>
      </c>
      <c r="DH16" s="134" t="n">
        <f aca="false">IF(OR(DH$4="",$B16=""),0,SUMIF('DADOS BRUTOS'!$A$3:$A$500,$B16,'DADOS BRUTOS'!AH$3:AH$500)+IF($C16="",0,SUMIF('DADOS BRUTOS'!$A$3:$A$500,$C16,'DADOS BRUTOS'!AH$3:AH$500)))</f>
        <v>1537.2</v>
      </c>
      <c r="DI16" s="134" t="n">
        <f aca="false">IF(OR(DI$4="",$B16=""),0,SUMIF('DADOS BRUTOS'!$A$3:$A$500,$B16,'DADOS BRUTOS'!AI$3:AI$500)+IF($C16="",0,SUMIF('DADOS BRUTOS'!$A$3:$A$500,$C16,'DADOS BRUTOS'!AI$3:AI$500)))</f>
        <v>142.8</v>
      </c>
      <c r="DJ16" s="134" t="n">
        <f aca="false">IF(OR(DJ$4="",$B16=""),0,SUMIF('DADOS BRUTOS'!$A$3:$A$500,$B16,'DADOS BRUTOS'!AJ$3:AJ$500)+IF($C16="",0,SUMIF('DADOS BRUTOS'!$A$3:$A$500,$C16,'DADOS BRUTOS'!AJ$3:AJ$500)))</f>
        <v>1500</v>
      </c>
      <c r="DK16" s="134" t="n">
        <f aca="false">IF(OR(DK$4="",$B16=""),0,SUMIF('DADOS BRUTOS'!$A$3:$A$500,$B16,'DADOS BRUTOS'!AK$3:AK$500)+IF($C16="",0,SUMIF('DADOS BRUTOS'!$A$3:$A$500,$C16,'DADOS BRUTOS'!AK$3:AK$500)))</f>
        <v>1800</v>
      </c>
      <c r="DL16" s="134" t="n">
        <f aca="false">IF(OR(DL$4="",$B16=""),0,SUMIF('DADOS BRUTOS'!$A$3:$A$500,$B16,'DADOS BRUTOS'!AL$3:AL$500)+IF($C16="",0,SUMIF('DADOS BRUTOS'!$A$3:$A$500,$C16,'DADOS BRUTOS'!AL$3:AL$500)))</f>
        <v>1800</v>
      </c>
      <c r="DM16" s="134" t="n">
        <f aca="false">IF(OR(DM$4="",$B16=""),0,SUMIF('DADOS BRUTOS'!$A$3:$A$500,$B16,'DADOS BRUTOS'!AM$3:AM$500)+IF($C16="",0,SUMIF('DADOS BRUTOS'!$A$3:$A$500,$C16,'DADOS BRUTOS'!AM$3:AM$500)))</f>
        <v>1800</v>
      </c>
      <c r="DN16" s="134" t="n">
        <f aca="false">IF(OR(DN$4="",$B16=""),0,SUMIF('DADOS BRUTOS'!$A$3:$A$500,$B16,'DADOS BRUTOS'!AN$3:AN$500)+IF($C16="",0,SUMIF('DADOS BRUTOS'!$A$3:$A$500,$C16,'DADOS BRUTOS'!AN$3:AN$500)))</f>
        <v>1800</v>
      </c>
      <c r="DO16" s="134" t="n">
        <f aca="false">IF(OR(DO$4="",$B16=""),0,SUMIF('DADOS BRUTOS'!$A$3:$A$500,$B16,'DADOS BRUTOS'!AO$3:AO$500)+IF($C16="",0,SUMIF('DADOS BRUTOS'!$A$3:$A$500,$C16,'DADOS BRUTOS'!AO$3:AO$500)))</f>
        <v>1800</v>
      </c>
      <c r="DP16" s="134" t="n">
        <f aca="false">IF(OR(DP$4="",$B16=""),0,SUMIF('DADOS BRUTOS'!$A$3:$A$500,$B16,'DADOS BRUTOS'!AP$3:AP$500)+IF($C16="",0,SUMIF('DADOS BRUTOS'!$A$3:$A$500,$C16,'DADOS BRUTOS'!AP$3:AP$500)))</f>
        <v>1800</v>
      </c>
      <c r="DQ16" s="134" t="n">
        <f aca="false">IF(OR(DQ$4="",$B16=""),0,SUMIF('DADOS BRUTOS'!$A$3:$A$500,$B16,'DADOS BRUTOS'!AQ$3:AQ$500)+IF($C16="",0,SUMIF('DADOS BRUTOS'!$A$3:$A$500,$C16,'DADOS BRUTOS'!AQ$3:AQ$500)))</f>
        <v>1800</v>
      </c>
      <c r="DR16" s="134" t="n">
        <f aca="false">IF(OR(DR$4="",$B16=""),0,SUMIF('DADOS BRUTOS'!$A$3:$A$500,$B16,'DADOS BRUTOS'!AR$3:AR$500)+IF($C16="",0,SUMIF('DADOS BRUTOS'!$A$3:$A$500,$C16,'DADOS BRUTOS'!AR$3:AR$500)))</f>
        <v>1828.88</v>
      </c>
      <c r="DS16" s="134" t="n">
        <f aca="false">IF(OR(DS$4="",$B16=""),0,SUMIF('DADOS BRUTOS'!$A$3:$A$500,$B16,'DADOS BRUTOS'!AS$3:AS$500)+IF($C16="",0,SUMIF('DADOS BRUTOS'!$A$3:$A$500,$C16,'DADOS BRUTOS'!AS$3:AS$500)))</f>
        <v>4626.42</v>
      </c>
      <c r="DT16" s="134" t="n">
        <f aca="false">IF(OR(DT$4="",$B16=""),0,SUMIF('DADOS BRUTOS'!$A$3:$A$500,$B16,'DADOS BRUTOS'!AT$3:AT$500)+IF($C16="",0,SUMIF('DADOS BRUTOS'!$A$3:$A$500,$C16,'DADOS BRUTOS'!AT$3:AT$500)))</f>
        <v>1800.6</v>
      </c>
      <c r="DU16" s="134" t="n">
        <f aca="false">IF(OR(DU$4="",$B16=""),0,SUMIF('DADOS BRUTOS'!$A$3:$A$500,$B16,'DADOS BRUTOS'!AU$3:AU$500)+IF($C16="",0,SUMIF('DADOS BRUTOS'!$A$3:$A$500,$C16,'DADOS BRUTOS'!AU$3:AU$500)))</f>
        <v>1800</v>
      </c>
      <c r="DV16" s="134" t="n">
        <f aca="false">IF(OR(DV$4="",$B16=""),0,SUMIF('DADOS BRUTOS'!$A$3:$A$500,$B16,'DADOS BRUTOS'!AV$3:AV$500)+IF($C16="",0,SUMIF('DADOS BRUTOS'!$A$3:$A$500,$C16,'DADOS BRUTOS'!AV$3:AV$500)))</f>
        <v>1800</v>
      </c>
      <c r="DW16" s="134" t="n">
        <f aca="false">IF(OR(DW$4="",$B16=""),0,SUMIF('DADOS BRUTOS'!$A$3:$A$500,$B16,'DADOS BRUTOS'!AW$3:AW$500)+IF($C16="",0,SUMIF('DADOS BRUTOS'!$A$3:$A$500,$C16,'DADOS BRUTOS'!AW$3:AW$500)))</f>
        <v>10535.3</v>
      </c>
      <c r="DX16" s="134" t="n">
        <f aca="false">IF(OR(DX$4="",$B16=""),0,SUMIF('DADOS BRUTOS'!$A$3:$A$500,$B16,'DADOS BRUTOS'!AX$3:AX$500)+IF($C16="",0,SUMIF('DADOS BRUTOS'!$A$3:$A$500,$C16,'DADOS BRUTOS'!AX$3:AX$500)))</f>
        <v>810.9</v>
      </c>
      <c r="DY16" s="134" t="n">
        <f aca="false">IF(OR(DY$4="",$B16=""),0,SUMIF('DADOS BRUTOS'!$A$3:$A$500,$B16,'DADOS BRUTOS'!AY$3:AY$500)+IF($C16="",0,SUMIF('DADOS BRUTOS'!$A$3:$A$500,$C16,'DADOS BRUTOS'!AY$3:AY$500)))</f>
        <v>211.56</v>
      </c>
      <c r="DZ16" s="134" t="n">
        <f aca="false">IF(OR(DZ$4="",$B16=""),0,SUMIF('DADOS BRUTOS'!$A$3:$A$500,$B16,'DADOS BRUTOS'!AZ$3:AZ$500)+IF($C16="",0,SUMIF('DADOS BRUTOS'!$A$3:$A$500,$C16,'DADOS BRUTOS'!AZ$3:AZ$500)))</f>
        <v>0</v>
      </c>
      <c r="EA16" s="134" t="n">
        <f aca="false">IF(OR(EA$4="",$B16=""),0,SUMIF('DADOS BRUTOS'!$A$3:$A$500,$B16,'DADOS BRUTOS'!BA$3:BA$500)+IF($C16="",0,SUMIF('DADOS BRUTOS'!$A$3:$A$500,$C16,'DADOS BRUTOS'!BA$3:BA$500)))</f>
        <v>0</v>
      </c>
      <c r="EB16" s="134" t="n">
        <f aca="false">IF(OR(EB$4="",$B16=""),0,SUMIF('DADOS BRUTOS'!$A$3:$A$500,$B16,'DADOS BRUTOS'!BB$3:BB$500)+IF($C16="",0,SUMIF('DADOS BRUTOS'!$A$3:$A$500,$C16,'DADOS BRUTOS'!BB$3:BB$500)))</f>
        <v>0</v>
      </c>
      <c r="EC16" s="134" t="n">
        <f aca="false">IF(OR(EC$4="",$B16=""),0,SUMIF('DADOS BRUTOS'!$A$3:$A$500,$B16,'DADOS BRUTOS'!BC$3:BC$500)+IF($C16="",0,SUMIF('DADOS BRUTOS'!$A$3:$A$500,$C16,'DADOS BRUTOS'!BC$3:BC$500)))</f>
        <v>0</v>
      </c>
      <c r="ED16" s="134" t="n">
        <f aca="false">IF(OR(ED$4="",$B16=""),0,SUMIF('DADOS BRUTOS'!$A$3:$A$500,$B16,'DADOS BRUTOS'!BD$3:BD$500)+IF($C16="",0,SUMIF('DADOS BRUTOS'!$A$3:$A$500,$C16,'DADOS BRUTOS'!BD$3:BD$500)))</f>
        <v>23648.9</v>
      </c>
      <c r="EE16" s="134" t="n">
        <f aca="false">IF(OR(EE$4="",$B16=""),0,SUMIF('DADOS BRUTOS'!$A$3:$A$500,$B16,'DADOS BRUTOS'!BE$3:BE$500)+IF($C16="",0,SUMIF('DADOS BRUTOS'!$A$3:$A$500,$C16,'DADOS BRUTOS'!BE$3:BE$500)))</f>
        <v>0</v>
      </c>
      <c r="EF16" s="134" t="n">
        <f aca="false">IF(OR(EF$4="",$B16=""),0,SUMIF('DADOS BRUTOS'!$A$3:$A$500,$B16,'DADOS BRUTOS'!BF$3:BF$500)+IF($C16="",0,SUMIF('DADOS BRUTOS'!$A$3:$A$500,$C16,'DADOS BRUTOS'!BF$3:BF$500)))</f>
        <v>0</v>
      </c>
      <c r="EG16" s="134" t="n">
        <f aca="false">IF(OR(EG$4="",$B16=""),0,SUMIF('DADOS BRUTOS'!$A$3:$A$500,$B16,'DADOS BRUTOS'!BG$3:BG$500)+IF($C16="",0,SUMIF('DADOS BRUTOS'!$A$3:$A$500,$C16,'DADOS BRUTOS'!BG$3:BG$500)))</f>
        <v>0</v>
      </c>
      <c r="EH16" s="134" t="n">
        <f aca="false">IF(OR(EH$4="",$B16=""),0,SUMIF('DADOS BRUTOS'!$A$3:$A$500,$B16,'DADOS BRUTOS'!BH$3:BH$500)+IF($C16="",0,SUMIF('DADOS BRUTOS'!$A$3:$A$500,$C16,'DADOS BRUTOS'!BH$3:BH$500)))</f>
        <v>0</v>
      </c>
      <c r="EI16" s="134" t="n">
        <f aca="false">IF(OR(EI$4="",$B16=""),0,SUMIF('DADOS BRUTOS'!$A$3:$A$500,$B16,'DADOS BRUTOS'!BI$3:BI$500)+IF($C16="",0,SUMIF('DADOS BRUTOS'!$A$3:$A$500,$C16,'DADOS BRUTOS'!BI$3:BI$500)))</f>
        <v>667.8</v>
      </c>
      <c r="EJ16" s="134" t="n">
        <f aca="false">IF(OR(EJ$4="",$B16=""),0,SUMIF('DADOS BRUTOS'!$A$3:$A$500,$B16,'DADOS BRUTOS'!BJ$3:BJ$500)+IF($C16="",0,SUMIF('DADOS BRUTOS'!$A$3:$A$500,$C16,'DADOS BRUTOS'!BJ$3:BJ$500)))</f>
        <v>0</v>
      </c>
      <c r="EK16" s="134" t="n">
        <f aca="false">IF(OR(EK$4="",$B16=""),0,SUMIF('DADOS BRUTOS'!$A$3:$A$500,$B16,'DADOS BRUTOS'!BK$3:BK$500)+IF($C16="",0,SUMIF('DADOS BRUTOS'!$A$3:$A$500,$C16,'DADOS BRUTOS'!BK$3:BK$500)))</f>
        <v>0</v>
      </c>
      <c r="EL16" s="134" t="n">
        <f aca="false">IF(OR(EL$4="",$B16=""),0,SUMIF('DADOS BRUTOS'!$A$3:$A$500,$B16,'DADOS BRUTOS'!BL$3:BL$500)+IF($C16="",0,SUMIF('DADOS BRUTOS'!$A$3:$A$500,$C16,'DADOS BRUTOS'!BL$3:BL$500)))</f>
        <v>0</v>
      </c>
      <c r="EM16" s="134" t="n">
        <f aca="false">IF(OR(EM$4="",$B16=""),0,SUMIF('DADOS BRUTOS'!$A$3:$A$500,$B16,'DADOS BRUTOS'!BM$3:BM$500)+IF($C16="",0,SUMIF('DADOS BRUTOS'!$A$3:$A$500,$C16,'DADOS BRUTOS'!BM$3:BM$500)))</f>
        <v>0</v>
      </c>
      <c r="EN16" s="134" t="n">
        <f aca="false">IF(OR(EN$4="",$B16=""),0,SUMIF('DADOS BRUTOS'!$A$3:$A$500,$B16,'DADOS BRUTOS'!BN$3:BN$500)+IF($C16="",0,SUMIF('DADOS BRUTOS'!$A$3:$A$500,$C16,'DADOS BRUTOS'!BN$3:BN$500)))</f>
        <v>0</v>
      </c>
      <c r="EO16" s="134" t="n">
        <f aca="false">IF(OR(EO$4="",$B16=""),0,SUMIF('DADOS BRUTOS'!$A$3:$A$500,$B16,'DADOS BRUTOS'!BO$3:BO$500)+IF($C16="",0,SUMIF('DADOS BRUTOS'!$A$3:$A$500,$C16,'DADOS BRUTOS'!BO$3:BO$500)))</f>
        <v>0</v>
      </c>
      <c r="EP16" s="134" t="n">
        <f aca="false">IF(OR(EP$4="",$B16=""),0,SUMIF('DADOS BRUTOS'!$A$3:$A$500,$B16,'DADOS BRUTOS'!BP$3:BP$500)+IF($C16="",0,SUMIF('DADOS BRUTOS'!$A$3:$A$500,$C16,'DADOS BRUTOS'!BP$3:BP$500)))</f>
        <v>0</v>
      </c>
      <c r="EQ16" s="134" t="n">
        <f aca="false">IF(OR(EQ$4="",$B16=""),0,SUMIF('DADOS BRUTOS'!$A$3:$A$500,$B16,'DADOS BRUTOS'!BQ$3:BQ$500)+IF($C16="",0,SUMIF('DADOS BRUTOS'!$A$3:$A$500,$C16,'DADOS BRUTOS'!BQ$3:BQ$500)))</f>
        <v>0</v>
      </c>
      <c r="ER16" s="134" t="n">
        <f aca="false">IF(OR(ER$4="",$B16=""),0,SUMIF('DADOS BRUTOS'!$A$3:$A$500,$B16,'DADOS BRUTOS'!BR$3:BR$500)+IF($C16="",0,SUMIF('DADOS BRUTOS'!$A$3:$A$500,$C16,'DADOS BRUTOS'!BR$3:BR$500)))</f>
        <v>0</v>
      </c>
      <c r="ES16" s="134" t="n">
        <f aca="false">IF(OR(ES$4="",$B16=""),0,SUMIF('DADOS BRUTOS'!$A$3:$A$500,$B16,'DADOS BRUTOS'!BS$3:BS$500)+IF($C16="",0,SUMIF('DADOS BRUTOS'!$A$3:$A$500,$C16,'DADOS BRUTOS'!BS$3:BS$500)))</f>
        <v>0</v>
      </c>
      <c r="ET16" s="134" t="n">
        <f aca="false">IF(OR(ET$4="",$B16=""),0,SUMIF('DADOS BRUTOS'!$A$3:$A$500,$B16,'DADOS BRUTOS'!BT$3:BT$500)+IF($C16="",0,SUMIF('DADOS BRUTOS'!$A$3:$A$500,$C16,'DADOS BRUTOS'!BT$3:BT$500)))</f>
        <v>0</v>
      </c>
      <c r="EU16" s="134" t="n">
        <f aca="false">IF(OR(EU$4="",$B16=""),0,SUMIF('DADOS BRUTOS'!$A$3:$A$500,$B16,'DADOS BRUTOS'!BU$3:BU$500)+IF($C16="",0,SUMIF('DADOS BRUTOS'!$A$3:$A$500,$C16,'DADOS BRUTOS'!BU$3:BU$500)))</f>
        <v>0</v>
      </c>
      <c r="EV16" s="134" t="n">
        <f aca="false">IF(OR(EV$4="",$B16=""),0,SUMIF('DADOS BRUTOS'!$A$3:$A$500,$B16,'DADOS BRUTOS'!BV$3:BV$500)+IF($C16="",0,SUMIF('DADOS BRUTOS'!$A$3:$A$500,$C16,'DADOS BRUTOS'!BV$3:BV$500)))</f>
        <v>0</v>
      </c>
      <c r="EW16" s="134" t="n">
        <f aca="false">IF(OR(EW$4="",$B16=""),0,SUMIF('DADOS BRUTOS'!$A$3:$A$500,$B16,'DADOS BRUTOS'!BW$3:BW$500)+IF($C16="",0,SUMIF('DADOS BRUTOS'!$A$3:$A$500,$C16,'DADOS BRUTOS'!BW$3:BW$500)))</f>
        <v>0</v>
      </c>
      <c r="EX16" s="134" t="n">
        <f aca="false">IF(OR(EX$4="",$B16=""),0,SUMIF('DADOS BRUTOS'!$A$3:$A$500,$B16,'DADOS BRUTOS'!BX$3:BX$500)+IF($C16="",0,SUMIF('DADOS BRUTOS'!$A$3:$A$500,$C16,'DADOS BRUTOS'!BX$3:BX$500)))</f>
        <v>0</v>
      </c>
      <c r="EY16" s="134" t="n">
        <f aca="false">IF(OR(EY$4="",$B16=""),0,SUMIF('DADOS BRUTOS'!$A$3:$A$500,$B16,'DADOS BRUTOS'!BY$3:BY$500)+IF($C16="",0,SUMIF('DADOS BRUTOS'!$A$3:$A$500,$C16,'DADOS BRUTOS'!BY$3:BY$500)))</f>
        <v>0</v>
      </c>
      <c r="EZ16" s="134" t="n">
        <f aca="false">IF(OR(EZ$4="",$B16=""),0,SUMIF('DADOS BRUTOS'!$A$3:$A$500,$B16,'DADOS BRUTOS'!BZ$3:BZ$500)+IF($C16="",0,SUMIF('DADOS BRUTOS'!$A$3:$A$500,$C16,'DADOS BRUTOS'!BZ$3:BZ$500)))</f>
        <v>0</v>
      </c>
      <c r="FA16" s="134" t="n">
        <f aca="false">IF(OR(FA$4="",$B16=""),0,SUMIF('DADOS BRUTOS'!$A$3:$A$500,$B16,'DADOS BRUTOS'!CA$3:CA$500)+IF($C16="",0,SUMIF('DADOS BRUTOS'!$A$3:$A$500,$C16,'DADOS BRUTOS'!CA$3:CA$500)))</f>
        <v>0</v>
      </c>
      <c r="FB16" s="134" t="n">
        <f aca="false">IF(OR(FB$4="",$B16=""),0,SUMIF('DADOS BRUTOS'!$A$3:$A$500,$B16,'DADOS BRUTOS'!CB$3:CB$500)+IF($C16="",0,SUMIF('DADOS BRUTOS'!$A$3:$A$500,$C16,'DADOS BRUTOS'!CB$3:CB$500)))</f>
        <v>0</v>
      </c>
      <c r="FC16" s="134" t="n">
        <f aca="false">IF(OR(FC$4="",$B16=""),0,SUMIF('DADOS BRUTOS'!$A$3:$A$500,$B16,'DADOS BRUTOS'!CC$3:CC$500)+IF($C16="",0,SUMIF('DADOS BRUTOS'!$A$3:$A$500,$C16,'DADOS BRUTOS'!CC$3:CC$500)))</f>
        <v>0</v>
      </c>
      <c r="FD16" s="134" t="n">
        <f aca="false">IF(OR(FD$4="",$B16=""),0,SUMIF('DADOS BRUTOS'!$A$3:$A$500,$B16,'DADOS BRUTOS'!CD$3:CD$500)+IF($C16="",0,SUMIF('DADOS BRUTOS'!$A$3:$A$500,$C16,'DADOS BRUTOS'!CD$3:CD$500)))</f>
        <v>0</v>
      </c>
      <c r="FE16" s="134" t="n">
        <f aca="false">IF(OR(FE$4="",$B16=""),0,SUMIF('DADOS BRUTOS'!$A$3:$A$500,$B16,'DADOS BRUTOS'!CE$3:CE$500)+IF($C16="",0,SUMIF('DADOS BRUTOS'!$A$3:$A$500,$C16,'DADOS BRUTOS'!CE$3:CE$500)))</f>
        <v>0</v>
      </c>
      <c r="FF16" s="134" t="n">
        <f aca="false">IF(OR(FF$4="",$B16=""),0,SUMIF('DADOS BRUTOS'!$A$3:$A$500,$B16,'DADOS BRUTOS'!CF$3:CF$500)+IF($C16="",0,SUMIF('DADOS BRUTOS'!$A$3:$A$500,$C16,'DADOS BRUTOS'!CF$3:CF$500)))</f>
        <v>0</v>
      </c>
      <c r="FG16" s="134" t="n">
        <f aca="false">IF(OR(FG$4="",$B16=""),0,SUMIF('DADOS BRUTOS'!$A$3:$A$500,$B16,'DADOS BRUTOS'!CG$3:CG$500)+IF($C16="",0,SUMIF('DADOS BRUTOS'!$A$3:$A$500,$C16,'DADOS BRUTOS'!CG$3:CG$500)))</f>
        <v>0</v>
      </c>
      <c r="FH16" s="134" t="n">
        <f aca="false">IF(OR(FH$4="",$B16=""),0,SUMIF('DADOS BRUTOS'!$A$3:$A$500,$B16,'DADOS BRUTOS'!CH$3:CH$500)+IF($C16="",0,SUMIF('DADOS BRUTOS'!$A$3:$A$500,$C16,'DADOS BRUTOS'!CH$3:CH$500)))</f>
        <v>0</v>
      </c>
      <c r="FI16" s="134" t="n">
        <f aca="false">IF(OR(FI$4="",$B16=""),0,SUMIF('DADOS BRUTOS'!$A$3:$A$500,$B16,'DADOS BRUTOS'!CI$3:CI$500)+IF($C16="",0,SUMIF('DADOS BRUTOS'!$A$3:$A$500,$C16,'DADOS BRUTOS'!CI$3:CI$500)))</f>
        <v>0</v>
      </c>
      <c r="FJ16" s="134" t="n">
        <f aca="false">IF(OR(FJ$4="",$B16=""),0,SUMIF('DADOS BRUTOS'!$A$3:$A$500,$B16,'DADOS BRUTOS'!CJ$3:CJ$500)+IF($C16="",0,SUMIF('DADOS BRUTOS'!$A$3:$A$500,$C16,'DADOS BRUTOS'!CJ$3:CJ$500)))</f>
        <v>0</v>
      </c>
      <c r="FK16" s="134" t="n">
        <f aca="false">IF(OR(FK$4="",$B16=""),0,SUMIF('DADOS BRUTOS'!$A$3:$A$500,$B16,'DADOS BRUTOS'!CK$3:CK$500)+IF($C16="",0,SUMIF('DADOS BRUTOS'!$A$3:$A$500,$C16,'DADOS BRUTOS'!CK$3:CK$500)))</f>
        <v>0</v>
      </c>
      <c r="FL16" s="134" t="n">
        <f aca="false">IF(OR(FL$4="",$B16=""),0,SUMIF('DADOS BRUTOS'!$A$3:$A$500,$B16,'DADOS BRUTOS'!CL$3:CL$500)+IF($C16="",0,SUMIF('DADOS BRUTOS'!$A$3:$A$500,$C16,'DADOS BRUTOS'!CL$3:CL$500)))</f>
        <v>0</v>
      </c>
      <c r="FM16" s="134" t="n">
        <f aca="false">IF(OR(FM$4="",$B16=""),0,SUMIF('DADOS BRUTOS'!$A$3:$A$500,$B16,'DADOS BRUTOS'!CM$3:CM$500)+IF($C16="",0,SUMIF('DADOS BRUTOS'!$A$3:$A$500,$C16,'DADOS BRUTOS'!CM$3:CM$500)))</f>
        <v>0</v>
      </c>
      <c r="FN16" s="134" t="n">
        <f aca="false">IF(OR(FN$4="",$B16=""),0,SUMIF('DADOS BRUTOS'!$A$3:$A$500,$B16,'DADOS BRUTOS'!CN$3:CN$500)+IF($C16="",0,SUMIF('DADOS BRUTOS'!$A$3:$A$500,$C16,'DADOS BRUTOS'!CN$3:CN$500)))</f>
        <v>0</v>
      </c>
      <c r="FO16" s="134" t="n">
        <f aca="false">IF(OR(FO$4="",$B16=""),0,SUMIF('DADOS BRUTOS'!$A$3:$A$500,$B16,'DADOS BRUTOS'!CO$3:CO$500)+IF($C16="",0,SUMIF('DADOS BRUTOS'!$A$3:$A$500,$C16,'DADOS BRUTOS'!CO$3:CO$500)))</f>
        <v>0</v>
      </c>
      <c r="FP16" s="134" t="n">
        <f aca="false">IF(OR(FP$4="",$B16=""),0,SUMIF('DADOS BRUTOS'!$A$3:$A$500,$B16,'DADOS BRUTOS'!CP$3:CP$500)+IF($C16="",0,SUMIF('DADOS BRUTOS'!$A$3:$A$500,$C16,'DADOS BRUTOS'!CP$3:CP$500)))</f>
        <v>0</v>
      </c>
      <c r="FQ16" s="134" t="n">
        <f aca="false">IF(OR(FQ$4="",$B16=""),0,SUMIF('DADOS BRUTOS'!$A$3:$A$500,$B16,'DADOS BRUTOS'!CQ$3:CQ$500)+IF($C16="",0,SUMIF('DADOS BRUTOS'!$A$3:$A$500,$C16,'DADOS BRUTOS'!CQ$3:CQ$500)))</f>
        <v>0</v>
      </c>
      <c r="FR16" s="134" t="n">
        <f aca="false">IF(OR(FR$4="",$B16=""),0,SUMIF('DADOS BRUTOS'!$A$3:$A$500,$B16,'DADOS BRUTOS'!CR$3:CR$500)+IF($C16="",0,SUMIF('DADOS BRUTOS'!$A$3:$A$500,$C16,'DADOS BRUTOS'!CR$3:CR$500)))</f>
        <v>0</v>
      </c>
      <c r="FS16" s="134" t="n">
        <f aca="false">IF(OR(FS$4="",$B16=""),0,SUMIF('DADOS BRUTOS'!$A$3:$A$500,$B16,'DADOS BRUTOS'!CS$3:CS$500)+IF($C16="",0,SUMIF('DADOS BRUTOS'!$A$3:$A$500,$C16,'DADOS BRUTOS'!CS$3:CS$500)))</f>
        <v>0</v>
      </c>
      <c r="FT16" s="134" t="n">
        <f aca="false">IF(OR(FT$4="",$B16=""),0,SUMIF('DADOS BRUTOS'!$A$3:$A$500,$B16,'DADOS BRUTOS'!CT$3:CT$500)+IF($C16="",0,SUMIF('DADOS BRUTOS'!$A$3:$A$500,$C16,'DADOS BRUTOS'!CT$3:CT$500)))</f>
        <v>0</v>
      </c>
      <c r="FU16" s="134" t="n">
        <f aca="false">IF(OR(FU$4="",$B16=""),0,SUMIF('DADOS BRUTOS'!$A$3:$A$500,$B16,'DADOS BRUTOS'!CU$3:CU$500)+IF($C16="",0,SUMIF('DADOS BRUTOS'!$A$3:$A$500,$C16,'DADOS BRUTOS'!CU$3:CU$500)))</f>
        <v>0</v>
      </c>
      <c r="FV16" s="134" t="n">
        <f aca="false">IF(OR(FV$4="",$B16=""),0,SUMIF('DADOS BRUTOS'!$A$3:$A$500,$B16,'DADOS BRUTOS'!CV$3:CV$500)+IF($C16="",0,SUMIF('DADOS BRUTOS'!$A$3:$A$500,$C16,'DADOS BRUTOS'!CV$3:CV$500)))</f>
        <v>0</v>
      </c>
      <c r="FW16" s="134" t="n">
        <f aca="false">IF(OR(FW$4="",$B16=""),0,SUMIF('DADOS BRUTOS'!$A$3:$A$500,$B16,'DADOS BRUTOS'!CW$3:CW$500)+IF($C16="",0,SUMIF('DADOS BRUTOS'!$A$3:$A$500,$C16,'DADOS BRUTOS'!CW$3:CW$500)))</f>
        <v>0</v>
      </c>
      <c r="FX16" s="134" t="n">
        <f aca="false">IF(OR(FX$4="",$B16=""),0,SUMIF('DADOS BRUTOS'!$A$3:$A$500,$B16,'DADOS BRUTOS'!CX$3:CX$500)+IF($C16="",0,SUMIF('DADOS BRUTOS'!$A$3:$A$500,$C16,'DADOS BRUTOS'!CX$3:CX$500)))</f>
        <v>0</v>
      </c>
      <c r="FY16" s="134" t="n">
        <f aca="false">IF(OR(FY$4="",$B16=""),0,SUMIF('DADOS BRUTOS'!$A$3:$A$500,$B16,'DADOS BRUTOS'!CY$3:CY$500)+IF($C16="",0,SUMIF('DADOS BRUTOS'!$A$3:$A$500,$C16,'DADOS BRUTOS'!CY$3:CY$500)))</f>
        <v>0</v>
      </c>
      <c r="FZ16" s="134" t="n">
        <f aca="false">IF(OR(FZ$4="",$B16=""),0,SUMIF('DADOS BRUTOS'!$A$3:$A$500,$B16,'DADOS BRUTOS'!CZ$3:CZ$500)+IF($C16="",0,SUMIF('DADOS BRUTOS'!$A$3:$A$500,$C16,'DADOS BRUTOS'!CZ$3:CZ$500)))</f>
        <v>0</v>
      </c>
      <c r="GA16" s="134" t="n">
        <f aca="false">IF(OR(GA$4="",$B16=""),0,SUMIF('DADOS BRUTOS'!$A$3:$A$500,$B16,'DADOS BRUTOS'!DA$3:DA$500)+IF($C16="",0,SUMIF('DADOS BRUTOS'!$A$3:$A$500,$C16,'DADOS BRUTOS'!DA$3:DA$500)))</f>
        <v>0</v>
      </c>
      <c r="GB16" s="134" t="n">
        <f aca="false">IF(OR(GB$4="",$B16=""),0,SUMIF('DADOS BRUTOS'!$A$3:$A$500,$B16,'DADOS BRUTOS'!DB$3:DB$500)+IF($C16="",0,SUMIF('DADOS BRUTOS'!$A$3:$A$500,$C16,'DADOS BRUTOS'!DB$3:DB$500)))</f>
        <v>0</v>
      </c>
      <c r="GC16" s="134" t="n">
        <f aca="false">IF(OR(GC$4="",$B16=""),0,SUMIF('DADOS BRUTOS'!$A$3:$A$500,$B16,'DADOS BRUTOS'!DC$3:DC$500)+IF($C16="",0,SUMIF('DADOS BRUTOS'!$A$3:$A$500,$C16,'DADOS BRUTOS'!DC$3:DC$500)))</f>
        <v>0</v>
      </c>
      <c r="GD16" s="134" t="n">
        <f aca="false">IF(OR(GD$4="",$B16=""),0,SUMIF('DADOS BRUTOS'!$A$3:$A$500,$B16,'DADOS BRUTOS'!DD$3:DD$500)+IF($C16="",0,SUMIF('DADOS BRUTOS'!$A$3:$A$500,$C16,'DADOS BRUTOS'!DD$3:DD$500)))</f>
        <v>0</v>
      </c>
      <c r="GE16" s="134" t="n">
        <f aca="false">IF(OR(GE$4="",$B16=""),0,SUMIF('DADOS BRUTOS'!$A$3:$A$500,$B16,'DADOS BRUTOS'!DE$3:DE$500)+IF($C16="",0,SUMIF('DADOS BRUTOS'!$A$3:$A$500,$C16,'DADOS BRUTOS'!DE$3:DE$500)))</f>
        <v>0</v>
      </c>
      <c r="GF16" s="134" t="n">
        <f aca="false">IF(OR(GF$4="",$B16=""),0,SUMIF('DADOS BRUTOS'!$A$3:$A$500,$B16,'DADOS BRUTOS'!DF$3:DF$500)+IF($C16="",0,SUMIF('DADOS BRUTOS'!$A$3:$A$500,$C16,'DADOS BRUTOS'!DF$3:DF$500)))</f>
        <v>0</v>
      </c>
      <c r="GG16" s="134" t="n">
        <f aca="false">IF(OR(GG$4="",$B16=""),0,SUMIF('DADOS BRUTOS'!$A$3:$A$500,$B16,'DADOS BRUTOS'!DG$3:DG$500)+IF($C16="",0,SUMIF('DADOS BRUTOS'!$A$3:$A$500,$C16,'DADOS BRUTOS'!DG$3:DG$500)))</f>
        <v>0</v>
      </c>
      <c r="GH16" s="134" t="n">
        <f aca="false">IF(OR(GH$4="",$B16=""),0,SUMIF('DADOS BRUTOS'!$A$3:$A$500,$B16,'DADOS BRUTOS'!DH$3:DH$500)+IF($C16="",0,SUMIF('DADOS BRUTOS'!$A$3:$A$500,$C16,'DADOS BRUTOS'!DH$3:DH$500)))</f>
        <v>0</v>
      </c>
      <c r="GI16" s="134" t="n">
        <f aca="false">IF(OR(GI$4="",$B16=""),0,SUMIF('DADOS BRUTOS'!$A$3:$A$500,$B16,'DADOS BRUTOS'!DI$3:DI$500)+IF($C16="",0,SUMIF('DADOS BRUTOS'!$A$3:$A$500,$C16,'DADOS BRUTOS'!DI$3:DI$500)))</f>
        <v>0</v>
      </c>
      <c r="GJ16" s="134" t="n">
        <f aca="false">IF(OR(GJ$4="",$B16=""),0,SUMIF('DADOS BRUTOS'!$A$3:$A$500,$B16,'DADOS BRUTOS'!DJ$3:DJ$500)+IF($C16="",0,SUMIF('DADOS BRUTOS'!$A$3:$A$500,$C16,'DADOS BRUTOS'!DJ$3:DJ$500)))</f>
        <v>0</v>
      </c>
      <c r="GK16" s="134" t="n">
        <f aca="false">IF(OR(GK$4="",$B16=""),0,SUMIF('DADOS BRUTOS'!$A$3:$A$500,$B16,'DADOS BRUTOS'!DK$3:DK$500)+IF($C16="",0,SUMIF('DADOS BRUTOS'!$A$3:$A$500,$C16,'DADOS BRUTOS'!DK$3:DK$500)))</f>
        <v>0</v>
      </c>
      <c r="GL16" s="134" t="n">
        <f aca="false">IF(OR(GL$4="",$B16=""),0,SUMIF('DADOS BRUTOS'!$A$3:$A$500,$B16,'DADOS BRUTOS'!DL$3:DL$500)+IF($C16="",0,SUMIF('DADOS BRUTOS'!$A$3:$A$500,$C16,'DADOS BRUTOS'!DL$3:DL$500)))</f>
        <v>0</v>
      </c>
      <c r="GM16" s="134" t="n">
        <f aca="false">IF(OR(GM$4="",$B16=""),0,SUMIF('DADOS BRUTOS'!$A$3:$A$500,$B16,'DADOS BRUTOS'!DM$3:DM$500)+IF($C16="",0,SUMIF('DADOS BRUTOS'!$A$3:$A$500,$C16,'DADOS BRUTOS'!DM$3:DM$500)))</f>
        <v>0</v>
      </c>
      <c r="GN16" s="134" t="n">
        <f aca="false">IF(OR(GN$4="",$B16=""),0,SUMIF('DADOS BRUTOS'!$A$3:$A$500,$B16,'DADOS BRUTOS'!DN$3:DN$500)+IF($C16="",0,SUMIF('DADOS BRUTOS'!$A$3:$A$500,$C16,'DADOS BRUTOS'!DN$3:DN$500)))</f>
        <v>0</v>
      </c>
      <c r="GO16" s="134" t="n">
        <f aca="false">IF(OR(GO$4="",$B16=""),0,SUMIF('DADOS BRUTOS'!$A$3:$A$500,$B16,'DADOS BRUTOS'!DO$3:DO$500)+IF($C16="",0,SUMIF('DADOS BRUTOS'!$A$3:$A$500,$C16,'DADOS BRUTOS'!DO$3:DO$500)))</f>
        <v>0</v>
      </c>
      <c r="GP16" s="134" t="n">
        <f aca="false">IF(OR(GP$4="",$B16=""),0,SUMIF('DADOS BRUTOS'!$A$3:$A$500,$B16,'DADOS BRUTOS'!DP$3:DP$500)+IF($C16="",0,SUMIF('DADOS BRUTOS'!$A$3:$A$500,$C16,'DADOS BRUTOS'!DP$3:DP$500)))</f>
        <v>0</v>
      </c>
      <c r="GQ16" s="134" t="n">
        <f aca="false">IF(OR(GQ$4="",$B16=""),0,SUMIF('DADOS BRUTOS'!$A$3:$A$500,$B16,'DADOS BRUTOS'!DQ$3:DQ$500)+IF($C16="",0,SUMIF('DADOS BRUTOS'!$A$3:$A$500,$C16,'DADOS BRUTOS'!DQ$3:DQ$500)))</f>
        <v>0</v>
      </c>
      <c r="GR16" s="134" t="n">
        <f aca="false">IF(OR(GR$4="",$B16=""),0,SUMIF('DADOS BRUTOS'!$A$3:$A$500,$B16,'DADOS BRUTOS'!DR$3:DR$500)+IF($C16="",0,SUMIF('DADOS BRUTOS'!$A$3:$A$500,$C16,'DADOS BRUTOS'!DR$3:DR$500)))</f>
        <v>0</v>
      </c>
      <c r="GS16" s="134" t="n">
        <f aca="false">IF(OR(GS$4="",$B16=""),0,SUMIF('DADOS BRUTOS'!$A$3:$A$500,$B16,'DADOS BRUTOS'!DS$3:DS$500)+IF($C16="",0,SUMIF('DADOS BRUTOS'!$A$3:$A$500,$C16,'DADOS BRUTOS'!DS$3:DS$500)))</f>
        <v>0</v>
      </c>
      <c r="GT16" s="134" t="n">
        <f aca="false">IF(OR(GT$4="",$B16=""),0,SUMIF('DADOS BRUTOS'!$A$3:$A$500,$B16,'DADOS BRUTOS'!DT$3:DT$500)+IF($C16="",0,SUMIF('DADOS BRUTOS'!$A$3:$A$500,$C16,'DADOS BRUTOS'!DT$3:DT$500)))</f>
        <v>0</v>
      </c>
      <c r="GU16" s="134" t="n">
        <f aca="false">IF(OR(GU$4="",$B16=""),0,SUMIF('DADOS BRUTOS'!$A$3:$A$500,$B16,'DADOS BRUTOS'!DU$3:DU$500)+IF($C16="",0,SUMIF('DADOS BRUTOS'!$A$3:$A$500,$C16,'DADOS BRUTOS'!DU$3:DU$500)))</f>
        <v>0</v>
      </c>
      <c r="GV16" s="134" t="n">
        <f aca="false">IF(OR(GV$4="",$B16=""),0,SUMIF('DADOS BRUTOS'!$A$3:$A$500,$B16,'DADOS BRUTOS'!DV$3:DV$500)+IF($C16="",0,SUMIF('DADOS BRUTOS'!$A$3:$A$500,$C16,'DADOS BRUTOS'!DV$3:DV$500)))</f>
        <v>0</v>
      </c>
      <c r="GW16" s="134" t="n">
        <f aca="false">IF(OR(GW$4="",$B16=""),0,SUMIF('DADOS BRUTOS'!$A$3:$A$500,$B16,'DADOS BRUTOS'!DW$3:DW$500)+IF($C16="",0,SUMIF('DADOS BRUTOS'!$A$3:$A$500,$C16,'DADOS BRUTOS'!DW$3:DW$500)))</f>
        <v>0</v>
      </c>
      <c r="GX16" s="134" t="n">
        <f aca="false">IF(OR(GX$4="",$B16=""),0,SUMIF('DADOS BRUTOS'!$A$3:$A$500,$B16,'DADOS BRUTOS'!DX$3:DX$500)+IF($C16="",0,SUMIF('DADOS BRUTOS'!$A$3:$A$500,$C16,'DADOS BRUTOS'!DX$3:DX$500)))</f>
        <v>0</v>
      </c>
      <c r="GY16" s="134" t="n">
        <f aca="false">IF(OR(GY$4="",$B16=""),0,SUMIF('DADOS BRUTOS'!$A$3:$A$500,$B16,'DADOS BRUTOS'!DY$3:DY$500)+IF($C16="",0,SUMIF('DADOS BRUTOS'!$A$3:$A$500,$C16,'DADOS BRUTOS'!DY$3:DY$500)))</f>
        <v>0</v>
      </c>
      <c r="GZ16" s="134" t="n">
        <f aca="false">IF(OR(GZ$4="",$B16=""),0,SUMIF('DADOS BRUTOS'!$A$3:$A$500,$B16,'DADOS BRUTOS'!DZ$3:DZ$500)+IF($C16="",0,SUMIF('DADOS BRUTOS'!$A$3:$A$500,$C16,'DADOS BRUTOS'!DZ$3:DZ$500)))</f>
        <v>0</v>
      </c>
      <c r="HA16" s="134" t="n">
        <f aca="false">IF(OR(HA$4="",$B16=""),0,SUMIF('DADOS BRUTOS'!$A$3:$A$500,$B16,'DADOS BRUTOS'!EA$3:EA$500)+IF($C16="",0,SUMIF('DADOS BRUTOS'!$A$3:$A$500,$C16,'DADOS BRUTOS'!EA$3:EA$500)))</f>
        <v>0</v>
      </c>
      <c r="HB16" s="134" t="n">
        <f aca="false">IF(OR(HB$4="",$B16=""),0,SUMIF('DADOS BRUTOS'!$A$3:$A$500,$B16,'DADOS BRUTOS'!EB$3:EB$500)+IF($C16="",0,SUMIF('DADOS BRUTOS'!$A$3:$A$500,$C16,'DADOS BRUTOS'!EB$3:EB$500)))</f>
        <v>0</v>
      </c>
      <c r="HC16" s="134" t="n">
        <f aca="false">IF(OR(HC$4="",$B16=""),0,SUMIF('DADOS BRUTOS'!$A$3:$A$500,$B16,'DADOS BRUTOS'!EC$3:EC$500)+IF($C16="",0,SUMIF('DADOS BRUTOS'!$A$3:$A$500,$C16,'DADOS BRUTOS'!EC$3:EC$500)))</f>
        <v>0</v>
      </c>
      <c r="HD16" s="134" t="n">
        <f aca="false">IF(OR(HD$4="",$B16=""),0,SUMIF('DADOS BRUTOS'!$A$3:$A$500,$B16,'DADOS BRUTOS'!ED$3:ED$500)+IF($C16="",0,SUMIF('DADOS BRUTOS'!$A$3:$A$500,$C16,'DADOS BRUTOS'!ED$3:ED$500)))</f>
        <v>0</v>
      </c>
      <c r="HE16" s="134" t="n">
        <f aca="false">IF(OR(HE$4="",$B16=""),0,SUMIF('DADOS BRUTOS'!$A$3:$A$500,$B16,'DADOS BRUTOS'!EE$3:EE$500)+IF($C16="",0,SUMIF('DADOS BRUTOS'!$A$3:$A$500,$C16,'DADOS BRUTOS'!EE$3:EE$500)))</f>
        <v>0</v>
      </c>
      <c r="HF16" s="134" t="n">
        <f aca="false">IF(OR(HF$4="",$B16=""),0,SUMIF('DADOS BRUTOS'!$A$3:$A$500,$B16,'DADOS BRUTOS'!EF$3:EF$500)+IF($C16="",0,SUMIF('DADOS BRUTOS'!$A$3:$A$500,$C16,'DADOS BRUTOS'!EF$3:EF$500)))</f>
        <v>0</v>
      </c>
      <c r="HG16" s="134" t="n">
        <f aca="false">IF(OR(HG$4="",$B16=""),0,SUMIF('DADOS BRUTOS'!$A$3:$A$500,$B16,'DADOS BRUTOS'!EG$3:EG$500)+IF($C16="",0,SUMIF('DADOS BRUTOS'!$A$3:$A$500,$C16,'DADOS BRUTOS'!EG$3:EG$500)))</f>
        <v>0</v>
      </c>
      <c r="HH16" s="134" t="n">
        <f aca="false">IF(OR(HH$4="",$B16=""),0,SUMIF('DADOS BRUTOS'!$A$3:$A$500,$B16,'DADOS BRUTOS'!EH$3:EH$500)+IF($C16="",0,SUMIF('DADOS BRUTOS'!$A$3:$A$500,$C16,'DADOS BRUTOS'!EH$3:EH$500)))</f>
        <v>0</v>
      </c>
      <c r="HI16" s="134" t="n">
        <f aca="false">IF(OR(HI$4="",$B16=""),0,SUMIF('DADOS BRUTOS'!$A$3:$A$500,$B16,'DADOS BRUTOS'!EI$3:EI$500)+IF($C16="",0,SUMIF('DADOS BRUTOS'!$A$3:$A$500,$C16,'DADOS BRUTOS'!EI$3:EI$500)))</f>
        <v>0</v>
      </c>
      <c r="HJ16" s="134" t="n">
        <f aca="false">IF(OR(HJ$4="",$B16=""),0,SUMIF('DADOS BRUTOS'!$A$3:$A$500,$B16,'DADOS BRUTOS'!EJ$3:EJ$500)+IF($C16="",0,SUMIF('DADOS BRUTOS'!$A$3:$A$500,$C16,'DADOS BRUTOS'!EJ$3:EJ$500)))</f>
        <v>0</v>
      </c>
      <c r="HK16" s="134" t="n">
        <f aca="false">IF(OR(HK$4="",$B16=""),0,SUMIF('DADOS BRUTOS'!$A$3:$A$500,$B16,'DADOS BRUTOS'!EK$3:EK$500)+IF($C16="",0,SUMIF('DADOS BRUTOS'!$A$3:$A$500,$C16,'DADOS BRUTOS'!EK$3:EK$500)))</f>
        <v>0</v>
      </c>
      <c r="HL16" s="134" t="n">
        <f aca="false">IF(OR(HL$4="",$B16=""),0,SUMIF('DADOS BRUTOS'!$A$3:$A$500,$B16,'DADOS BRUTOS'!EL$3:EL$500)+IF($C16="",0,SUMIF('DADOS BRUTOS'!$A$3:$A$500,$C16,'DADOS BRUTOS'!EL$3:EL$500)))</f>
        <v>0</v>
      </c>
      <c r="HM16" s="134" t="n">
        <f aca="false">IF(OR(HM$4="",$B16=""),0,SUMIF('DADOS BRUTOS'!$A$3:$A$500,$B16,'DADOS BRUTOS'!EM$3:EM$500)+IF($C16="",0,SUMIF('DADOS BRUTOS'!$A$3:$A$500,$C16,'DADOS BRUTOS'!EM$3:EM$500)))</f>
        <v>0</v>
      </c>
      <c r="HN16" s="134" t="n">
        <f aca="false">IF(OR(HN$4="",$B16=""),0,SUMIF('DADOS BRUTOS'!$A$3:$A$500,$B16,'DADOS BRUTOS'!EN$3:EN$500)+IF($C16="",0,SUMIF('DADOS BRUTOS'!$A$3:$A$500,$C16,'DADOS BRUTOS'!EN$3:EN$500)))</f>
        <v>0</v>
      </c>
      <c r="HO16" s="134" t="n">
        <f aca="false">IF(OR(HO$4="",$B16=""),0,SUMIF('DADOS BRUTOS'!$A$3:$A$500,$B16,'DADOS BRUTOS'!EO$3:EO$500)+IF($C16="",0,SUMIF('DADOS BRUTOS'!$A$3:$A$500,$C16,'DADOS BRUTOS'!EO$3:EO$500)))</f>
        <v>0</v>
      </c>
      <c r="HP16" s="134" t="n">
        <f aca="false">IF(OR(HP$4="",$B16=""),0,SUMIF('DADOS BRUTOS'!$A$3:$A$500,$B16,'DADOS BRUTOS'!EP$3:EP$500)+IF($C16="",0,SUMIF('DADOS BRUTOS'!$A$3:$A$500,$C16,'DADOS BRUTOS'!EP$3:EP$500)))</f>
        <v>0</v>
      </c>
      <c r="HQ16" s="134" t="n">
        <f aca="false">IF(OR(HQ$4="",$B16=""),0,SUMIF('DADOS BRUTOS'!$A$3:$A$500,$B16,'DADOS BRUTOS'!EQ$3:EQ$500)+IF($C16="",0,SUMIF('DADOS BRUTOS'!$A$3:$A$500,$C16,'DADOS BRUTOS'!EQ$3:EQ$500)))</f>
        <v>0</v>
      </c>
      <c r="HR16" s="134" t="n">
        <f aca="false">IF(OR(HR$4="",$B16=""),0,SUMIF('DADOS BRUTOS'!$A$3:$A$500,$B16,'DADOS BRUTOS'!ER$3:ER$500)+IF($C16="",0,SUMIF('DADOS BRUTOS'!$A$3:$A$500,$C16,'DADOS BRUTOS'!ER$3:ER$500)))</f>
        <v>0</v>
      </c>
      <c r="HS16" s="134" t="n">
        <f aca="false">IF(OR(HS$4="",$B16=""),0,SUMIF('DADOS BRUTOS'!$A$3:$A$500,$B16,'DADOS BRUTOS'!ES$3:ES$500)+IF($C16="",0,SUMIF('DADOS BRUTOS'!$A$3:$A$500,$C16,'DADOS BRUTOS'!ES$3:ES$500)))</f>
        <v>0</v>
      </c>
      <c r="HT16" s="134" t="n">
        <f aca="false">IF(OR(HT$4="",$B16=""),0,SUMIF('DADOS BRUTOS'!$A$3:$A$500,$B16,'DADOS BRUTOS'!ET$3:ET$500)+IF($C16="",0,SUMIF('DADOS BRUTOS'!$A$3:$A$500,$C16,'DADOS BRUTOS'!ET$3:ET$500)))</f>
        <v>0</v>
      </c>
      <c r="HU16" s="134" t="n">
        <f aca="false">IF(OR(HU$4="",$B16=""),0,SUMIF('DADOS BRUTOS'!$A$3:$A$500,$B16,'DADOS BRUTOS'!EU$3:EU$500)+IF($C16="",0,SUMIF('DADOS BRUTOS'!$A$3:$A$500,$C16,'DADOS BRUTOS'!EU$3:EU$500)))</f>
        <v>0</v>
      </c>
      <c r="HV16" s="134" t="n">
        <f aca="false">IF(OR(HV$4="",$B16=""),0,SUMIF('DADOS BRUTOS'!$A$3:$A$500,$B16,'DADOS BRUTOS'!EV$3:EV$500)+IF($C16="",0,SUMIF('DADOS BRUTOS'!$A$3:$A$500,$C16,'DADOS BRUTOS'!EV$3:EV$500)))</f>
        <v>0</v>
      </c>
      <c r="HW16" s="134" t="n">
        <f aca="false">IF(OR(HW$4="",$B16=""),0,SUMIF('DADOS BRUTOS'!$A$3:$A$500,$B16,'DADOS BRUTOS'!EW$3:EW$500)+IF($C16="",0,SUMIF('DADOS BRUTOS'!$A$3:$A$500,$C16,'DADOS BRUTOS'!EW$3:EW$500)))</f>
        <v>0</v>
      </c>
      <c r="HX16" s="134" t="n">
        <f aca="false">IF(OR(HX$4="",$B16=""),0,SUMIF('DADOS BRUTOS'!$A$3:$A$500,$B16,'DADOS BRUTOS'!EX$3:EX$500)+IF($C16="",0,SUMIF('DADOS BRUTOS'!$A$3:$A$500,$C16,'DADOS BRUTOS'!EX$3:EX$500)))</f>
        <v>0</v>
      </c>
      <c r="HY16" s="134" t="n">
        <f aca="false">IF(OR(HY$4="",$B16=""),0,SUMIF('DADOS BRUTOS'!$A$3:$A$500,$B16,'DADOS BRUTOS'!EY$3:EY$500)+IF($C16="",0,SUMIF('DADOS BRUTOS'!$A$3:$A$500,$C16,'DADOS BRUTOS'!EY$3:EY$500)))</f>
        <v>0</v>
      </c>
      <c r="HZ16" s="134" t="n">
        <f aca="false">IF(OR(HZ$4="",$B16=""),0,SUMIF('DADOS BRUTOS'!$A$3:$A$500,$B16,'DADOS BRUTOS'!EZ$3:EZ$500)+IF($C16="",0,SUMIF('DADOS BRUTOS'!$A$3:$A$500,$C16,'DADOS BRUTOS'!EZ$3:EZ$500)))</f>
        <v>0</v>
      </c>
      <c r="IA16" s="134" t="n">
        <f aca="false">IF(OR(IA$4="",$B16=""),0,SUMIF('DADOS BRUTOS'!$A$3:$A$500,$B16,'DADOS BRUTOS'!FA$3:FA$500)+IF($C16="",0,SUMIF('DADOS BRUTOS'!$A$3:$A$500,$C16,'DADOS BRUTOS'!FA$3:FA$500)))</f>
        <v>0</v>
      </c>
      <c r="IB16" s="134" t="n">
        <f aca="false">IF(OR(IB$4="",$B16=""),0,SUMIF('DADOS BRUTOS'!$A$3:$A$500,$B16,'DADOS BRUTOS'!FB$3:FB$500)+IF($C16="",0,SUMIF('DADOS BRUTOS'!$A$3:$A$500,$C16,'DADOS BRUTOS'!FB$3:FB$500)))</f>
        <v>0</v>
      </c>
      <c r="IC16" s="134" t="n">
        <f aca="false">IF(OR(IC$4="",$B16=""),0,SUMIF('DADOS BRUTOS'!$A$3:$A$500,$B16,'DADOS BRUTOS'!FC$3:FC$500)+IF($C16="",0,SUMIF('DADOS BRUTOS'!$A$3:$A$500,$C16,'DADOS BRUTOS'!FC$3:FC$500)))</f>
        <v>0</v>
      </c>
      <c r="ID16" s="134" t="n">
        <f aca="false">IF(OR(ID$4="",$B16=""),0,SUMIF('DADOS BRUTOS'!$A$3:$A$500,$B16,'DADOS BRUTOS'!FD$3:FD$500)+IF($C16="",0,SUMIF('DADOS BRUTOS'!$A$3:$A$500,$C16,'DADOS BRUTOS'!FD$3:FD$500)))</f>
        <v>0</v>
      </c>
      <c r="IE16" s="134" t="n">
        <f aca="false">IF(OR(IE$4="",$B16=""),0,SUMIF('DADOS BRUTOS'!$A$3:$A$500,$B16,'DADOS BRUTOS'!FE$3:FE$500)+IF($C16="",0,SUMIF('DADOS BRUTOS'!$A$3:$A$500,$C16,'DADOS BRUTOS'!FE$3:FE$500)))</f>
        <v>0</v>
      </c>
      <c r="IF16" s="134" t="n">
        <f aca="false">IF(OR(IF$4="",$B16=""),0,SUMIF('DADOS BRUTOS'!$A$3:$A$500,$B16,'DADOS BRUTOS'!FF$3:FF$500)+IF($C16="",0,SUMIF('DADOS BRUTOS'!$A$3:$A$500,$C16,'DADOS BRUTOS'!FF$3:FF$500)))</f>
        <v>0</v>
      </c>
      <c r="IG16" s="134" t="n">
        <f aca="false">IF(OR(IG$4="",$B16=""),0,SUMIF('DADOS BRUTOS'!$A$3:$A$500,$B16,'DADOS BRUTOS'!FG$3:FG$500)+IF($C16="",0,SUMIF('DADOS BRUTOS'!$A$3:$A$500,$C16,'DADOS BRUTOS'!FG$3:FG$500)))</f>
        <v>0</v>
      </c>
      <c r="IH16" s="134" t="n">
        <f aca="false">IF(OR(IH$4="",$B16=""),0,SUMIF('DADOS BRUTOS'!$A$3:$A$500,$B16,'DADOS BRUTOS'!FH$3:FH$500)+IF($C16="",0,SUMIF('DADOS BRUTOS'!$A$3:$A$500,$C16,'DADOS BRUTOS'!FH$3:FH$500)))</f>
        <v>0</v>
      </c>
      <c r="II16" s="134" t="n">
        <f aca="false">IF(OR(II$4="",$B16=""),0,SUMIF('DADOS BRUTOS'!$A$3:$A$500,$B16,'DADOS BRUTOS'!FI$3:FI$500)+IF($C16="",0,SUMIF('DADOS BRUTOS'!$A$3:$A$500,$C16,'DADOS BRUTOS'!FI$3:FI$500)))</f>
        <v>0</v>
      </c>
      <c r="IJ16" s="134" t="n">
        <f aca="false">IF(OR(IJ$4="",$B16=""),0,SUMIF('DADOS BRUTOS'!$A$3:$A$500,$B16,'DADOS BRUTOS'!FJ$3:FJ$500)+IF($C16="",0,SUMIF('DADOS BRUTOS'!$A$3:$A$500,$C16,'DADOS BRUTOS'!FJ$3:FJ$500)))</f>
        <v>0</v>
      </c>
      <c r="IK16" s="134" t="n">
        <f aca="false">IF(OR(IK$4="",$B16=""),0,SUMIF('DADOS BRUTOS'!$A$3:$A$500,$B16,'DADOS BRUTOS'!FK$3:FK$500)+IF($C16="",0,SUMIF('DADOS BRUTOS'!$A$3:$A$500,$C16,'DADOS BRUTOS'!FK$3:FK$500)))</f>
        <v>0</v>
      </c>
      <c r="IL16" s="134" t="n">
        <f aca="false">IF(OR(IL$4="",$B16=""),0,SUMIF('DADOS BRUTOS'!$A$3:$A$500,$B16,'DADOS BRUTOS'!FL$3:FL$500)+IF($C16="",0,SUMIF('DADOS BRUTOS'!$A$3:$A$500,$C16,'DADOS BRUTOS'!FL$3:FL$500)))</f>
        <v>0</v>
      </c>
      <c r="IM16" s="134" t="n">
        <f aca="false">IF(OR(IM$4="",$B16=""),0,SUMIF('DADOS BRUTOS'!$A$3:$A$500,$B16,'DADOS BRUTOS'!FM$3:FM$500)+IF($C16="",0,SUMIF('DADOS BRUTOS'!$A$3:$A$500,$C16,'DADOS BRUTOS'!FM$3:FM$500)))</f>
        <v>0</v>
      </c>
      <c r="IN16" s="134" t="n">
        <f aca="false">IF(OR(IN$4="",$B16=""),0,SUMIF('DADOS BRUTOS'!$A$3:$A$500,$B16,'DADOS BRUTOS'!FN$3:FN$500)+IF($C16="",0,SUMIF('DADOS BRUTOS'!$A$3:$A$500,$C16,'DADOS BRUTOS'!FN$3:FN$500)))</f>
        <v>0</v>
      </c>
      <c r="IO16" s="134" t="n">
        <f aca="false">IF(OR(IO$4="",$B16=""),0,SUMIF('DADOS BRUTOS'!$A$3:$A$500,$B16,'DADOS BRUTOS'!FO$3:FO$500)+IF($C16="",0,SUMIF('DADOS BRUTOS'!$A$3:$A$500,$C16,'DADOS BRUTOS'!FO$3:FO$500)))</f>
        <v>0</v>
      </c>
      <c r="IP16" s="134" t="n">
        <f aca="false">IF(OR(IP$4="",$B16=""),0,SUMIF('DADOS BRUTOS'!$A$3:$A$500,$B16,'DADOS BRUTOS'!FP$3:FP$500)+IF($C16="",0,SUMIF('DADOS BRUTOS'!$A$3:$A$500,$C16,'DADOS BRUTOS'!FP$3:FP$500)))</f>
        <v>0</v>
      </c>
      <c r="IQ16" s="134" t="n">
        <f aca="false">IF(OR(IQ$4="",$B16=""),0,SUMIF('DADOS BRUTOS'!$A$3:$A$500,$B16,'DADOS BRUTOS'!FQ$3:FQ$500)+IF($C16="",0,SUMIF('DADOS BRUTOS'!$A$3:$A$500,$C16,'DADOS BRUTOS'!FQ$3:FQ$500)))</f>
        <v>0</v>
      </c>
      <c r="IR16" s="134" t="n">
        <f aca="false">IF(OR(IR$4="",$B16=""),0,SUMIF('DADOS BRUTOS'!$A$3:$A$500,$B16,'DADOS BRUTOS'!FR$3:FR$500)+IF($C16="",0,SUMIF('DADOS BRUTOS'!$A$3:$A$500,$C16,'DADOS BRUTOS'!FR$3:FR$500)))</f>
        <v>0</v>
      </c>
      <c r="IS16" s="134" t="n">
        <f aca="false">IF(OR(IS$4="",$B16=""),0,SUMIF('DADOS BRUTOS'!$A$3:$A$500,$B16,'DADOS BRUTOS'!FS$3:FS$500)+IF($C16="",0,SUMIF('DADOS BRUTOS'!$A$3:$A$500,$C16,'DADOS BRUTOS'!FS$3:FS$500)))</f>
        <v>0</v>
      </c>
      <c r="IT16" s="134" t="n">
        <f aca="false">IF(OR(IT$4="",$B16=""),0,SUMIF('DADOS BRUTOS'!$A$3:$A$500,$B16,'DADOS BRUTOS'!FT$3:FT$500)+IF($C16="",0,SUMIF('DADOS BRUTOS'!$A$3:$A$500,$C16,'DADOS BRUTOS'!FT$3:FT$500)))</f>
        <v>0</v>
      </c>
      <c r="IU16" s="134" t="n">
        <f aca="false">IF(OR(IU$4="",$B16=""),0,SUMIF('DADOS BRUTOS'!$A$3:$A$500,$B16,'DADOS BRUTOS'!FU$3:FU$500)+IF($C16="",0,SUMIF('DADOS BRUTOS'!$A$3:$A$500,$C16,'DADOS BRUTOS'!FU$3:FU$500)))</f>
        <v>0</v>
      </c>
      <c r="IV16" s="134" t="n">
        <f aca="false">IF(OR(IV$4="",$B16=""),0,SUMIF('DADOS BRUTOS'!$A$3:$A$500,$B16,'DADOS BRUTOS'!FV$3:FV$500)+IF($C16="",0,SUMIF('DADOS BRUTOS'!$A$3:$A$500,$C16,'DADOS BRUTOS'!FV$3:FV$500)))</f>
        <v>0</v>
      </c>
      <c r="IW16" s="134" t="n">
        <f aca="false">IF(OR(IW$4="",$B16=""),0,SUMIF('DADOS BRUTOS'!$A$3:$A$500,$B16,'DADOS BRUTOS'!FW$3:FW$500)+IF($C16="",0,SUMIF('DADOS BRUTOS'!$A$3:$A$500,$C16,'DADOS BRUTOS'!FW$3:FW$500)))</f>
        <v>0</v>
      </c>
      <c r="IX16" s="134" t="n">
        <f aca="false">IF(OR(IX$4="",$B16=""),0,SUMIF('DADOS BRUTOS'!$A$3:$A$500,$B16,'DADOS BRUTOS'!FX$3:FX$500)+IF($C16="",0,SUMIF('DADOS BRUTOS'!$A$3:$A$500,$C16,'DADOS BRUTOS'!FX$3:FX$500)))</f>
        <v>0</v>
      </c>
      <c r="IY16" s="134" t="n">
        <f aca="false">IF(OR(IY$4="",$B16=""),0,SUMIF('DADOS BRUTOS'!$A$3:$A$500,$B16,'DADOS BRUTOS'!FY$3:FY$500)+IF($C16="",0,SUMIF('DADOS BRUTOS'!$A$3:$A$500,$C16,'DADOS BRUTOS'!FY$3:FY$500)))</f>
        <v>0</v>
      </c>
      <c r="IZ16" s="134" t="n">
        <f aca="false">IF(OR(IZ$4="",$B16=""),0,SUMIF('DADOS BRUTOS'!$A$3:$A$500,$B16,'DADOS BRUTOS'!FZ$3:FZ$500)+IF($C16="",0,SUMIF('DADOS BRUTOS'!$A$3:$A$500,$C16,'DADOS BRUTOS'!FZ$3:FZ$500)))</f>
        <v>0</v>
      </c>
      <c r="JA16" s="134" t="n">
        <f aca="false">IF(OR(JA$4="",$B16=""),0,SUMIF('DADOS BRUTOS'!$A$3:$A$500,$B16,'DADOS BRUTOS'!GA$3:GA$500)+IF($C16="",0,SUMIF('DADOS BRUTOS'!$A$3:$A$500,$C16,'DADOS BRUTOS'!GA$3:GA$500)))</f>
        <v>0</v>
      </c>
      <c r="JB16" s="134" t="n">
        <f aca="false">IF(OR(JB$4="",$B16=""),0,SUMIF('DADOS BRUTOS'!$A$3:$A$500,$B16,'DADOS BRUTOS'!GB$3:GB$500)+IF($C16="",0,SUMIF('DADOS BRUTOS'!$A$3:$A$500,$C16,'DADOS BRUTOS'!GB$3:GB$500)))</f>
        <v>0</v>
      </c>
      <c r="JC16" s="134" t="n">
        <f aca="false">IF(OR(JC$4="",$B16=""),0,SUMIF('DADOS BRUTOS'!$A$3:$A$500,$B16,'DADOS BRUTOS'!GC$3:GC$500)+IF($C16="",0,SUMIF('DADOS BRUTOS'!$A$3:$A$500,$C16,'DADOS BRUTOS'!GC$3:GC$500)))</f>
        <v>0</v>
      </c>
      <c r="JD16" s="134" t="n">
        <f aca="false">IF(OR(JD$4="",$B16=""),0,SUMIF('DADOS BRUTOS'!$A$3:$A$500,$B16,'DADOS BRUTOS'!GD$3:GD$500)+IF($C16="",0,SUMIF('DADOS BRUTOS'!$A$3:$A$500,$C16,'DADOS BRUTOS'!GD$3:GD$500)))</f>
        <v>0</v>
      </c>
      <c r="JE16" s="134" t="n">
        <f aca="false">IF(OR(JE$4="",$B16=""),0,SUMIF('DADOS BRUTOS'!$A$3:$A$500,$B16,'DADOS BRUTOS'!GE$3:GE$500)+IF($C16="",0,SUMIF('DADOS BRUTOS'!$A$3:$A$500,$C16,'DADOS BRUTOS'!GE$3:GE$500)))</f>
        <v>0</v>
      </c>
      <c r="JF16" s="134" t="n">
        <f aca="false">IF(OR(JF$4="",$B16=""),0,SUMIF('DADOS BRUTOS'!$A$3:$A$500,$B16,'DADOS BRUTOS'!GF$3:GF$500)+IF($C16="",0,SUMIF('DADOS BRUTOS'!$A$3:$A$500,$C16,'DADOS BRUTOS'!GF$3:GF$500)))</f>
        <v>0</v>
      </c>
      <c r="JG16" s="134" t="n">
        <f aca="false">IF(OR(JG$4="",$B16=""),0,SUMIF('DADOS BRUTOS'!$A$3:$A$500,$B16,'DADOS BRUTOS'!GG$3:GG$500)+IF($C16="",0,SUMIF('DADOS BRUTOS'!$A$3:$A$500,$C16,'DADOS BRUTOS'!GG$3:GG$500)))</f>
        <v>0</v>
      </c>
      <c r="JH16" s="134" t="n">
        <f aca="false">IF(OR(JH$4="",$B16=""),0,SUMIF('DADOS BRUTOS'!$A$3:$A$500,$B16,'DADOS BRUTOS'!GH$3:GH$500)+IF($C16="",0,SUMIF('DADOS BRUTOS'!$A$3:$A$500,$C16,'DADOS BRUTOS'!GH$3:GH$500)))</f>
        <v>0</v>
      </c>
      <c r="JI16" s="134" t="n">
        <f aca="false">IF(OR(JI$4="",$B16=""),0,SUMIF('DADOS BRUTOS'!$A$3:$A$500,$B16,'DADOS BRUTOS'!GI$3:GI$500)+IF($C16="",0,SUMIF('DADOS BRUTOS'!$A$3:$A$500,$C16,'DADOS BRUTOS'!GI$3:GI$500)))</f>
        <v>0</v>
      </c>
      <c r="JJ16" s="134" t="n">
        <f aca="false">IF(OR(JJ$4="",$B16=""),0,SUMIF('DADOS BRUTOS'!$A$3:$A$500,$B16,'DADOS BRUTOS'!GJ$3:GJ$500)+IF($C16="",0,SUMIF('DADOS BRUTOS'!$A$3:$A$500,$C16,'DADOS BRUTOS'!GJ$3:GJ$500)))</f>
        <v>0</v>
      </c>
      <c r="JK16" s="134" t="n">
        <f aca="false">IF(OR(JK$4="",$B16=""),0,SUMIF('DADOS BRUTOS'!$A$3:$A$500,$B16,'DADOS BRUTOS'!GK$3:GK$500)+IF($C16="",0,SUMIF('DADOS BRUTOS'!$A$3:$A$500,$C16,'DADOS BRUTOS'!GK$3:GK$500)))</f>
        <v>0</v>
      </c>
      <c r="JL16" s="134" t="n">
        <f aca="false">IF(OR(JL$4="",$B16=""),0,SUMIF('DADOS BRUTOS'!$A$3:$A$500,$B16,'DADOS BRUTOS'!GL$3:GL$500)+IF($C16="",0,SUMIF('DADOS BRUTOS'!$A$3:$A$500,$C16,'DADOS BRUTOS'!GL$3:GL$500)))</f>
        <v>0</v>
      </c>
      <c r="JM16" s="134" t="n">
        <f aca="false">IF(OR(JM$4="",$B16=""),0,SUMIF('DADOS BRUTOS'!$A$3:$A$500,$B16,'DADOS BRUTOS'!GM$3:GM$500)+IF($C16="",0,SUMIF('DADOS BRUTOS'!$A$3:$A$500,$C16,'DADOS BRUTOS'!GM$3:GM$500)))</f>
        <v>0</v>
      </c>
      <c r="JN16" s="134" t="n">
        <f aca="false">IF(OR(JN$4="",$B16=""),0,SUMIF('DADOS BRUTOS'!$A$3:$A$500,$B16,'DADOS BRUTOS'!GN$3:GN$500)+IF($C16="",0,SUMIF('DADOS BRUTOS'!$A$3:$A$500,$C16,'DADOS BRUTOS'!GN$3:GN$500)))</f>
        <v>0</v>
      </c>
      <c r="JO16" s="134" t="n">
        <f aca="false">IF(OR(JO$4="",$B16=""),0,SUMIF('DADOS BRUTOS'!$A$3:$A$500,$B16,'DADOS BRUTOS'!GO$3:GO$500)+IF($C16="",0,SUMIF('DADOS BRUTOS'!$A$3:$A$500,$C16,'DADOS BRUTOS'!GO$3:GO$500)))</f>
        <v>0</v>
      </c>
      <c r="JP16" s="134" t="n">
        <f aca="false">IF(OR(JP$4="",$B16=""),0,SUMIF('DADOS BRUTOS'!$A$3:$A$500,$B16,'DADOS BRUTOS'!GP$3:GP$500)+IF($C16="",0,SUMIF('DADOS BRUTOS'!$A$3:$A$500,$C16,'DADOS BRUTOS'!GP$3:GP$500)))</f>
        <v>0</v>
      </c>
      <c r="JQ16" s="134" t="n">
        <f aca="false">IF(OR(JQ$4="",$B16=""),0,SUMIF('DADOS BRUTOS'!$A$3:$A$500,$B16,'DADOS BRUTOS'!GQ$3:GQ$500)+IF($C16="",0,SUMIF('DADOS BRUTOS'!$A$3:$A$500,$C16,'DADOS BRUTOS'!GQ$3:GQ$500)))</f>
        <v>0</v>
      </c>
      <c r="JR16" s="134" t="n">
        <f aca="false">IF(OR(JR$4="",$B16=""),0,SUMIF('DADOS BRUTOS'!$A$3:$A$500,$B16,'DADOS BRUTOS'!GR$3:GR$500)+IF($C16="",0,SUMIF('DADOS BRUTOS'!$A$3:$A$500,$C16,'DADOS BRUTOS'!GR$3:GR$500)))</f>
        <v>0</v>
      </c>
      <c r="JS16" s="134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496410.43</v>
      </c>
      <c r="E17" s="50" t="n">
        <f aca="false">SUMIF($CB$4:$JS$4,E$4,$CB17:$JS17)</f>
        <v>401205.91</v>
      </c>
      <c r="F17" s="50" t="n">
        <f aca="false">SUMIF($CB$4:$JS$4,F$4,$CB17:$JS17)</f>
        <v>102038.67</v>
      </c>
      <c r="G17" s="50" t="n">
        <f aca="false">SUMIF($CB$4:$JS$4,G$4,$CB17:$JS17)</f>
        <v>63098.19</v>
      </c>
      <c r="H17" s="50" t="n">
        <f aca="false">SUMIF($CB$4:$JS$4,H$4,$CB17:$JS17)</f>
        <v>89709.61</v>
      </c>
      <c r="I17" s="50" t="n">
        <f aca="false">SUMIF($CB$4:$JS$4,I$4,$CB17:$JS17)</f>
        <v>30062.32</v>
      </c>
      <c r="J17" s="50" t="n">
        <f aca="false">SUMIF($CB$4:$JS$4,J$4,$CB17:$JS17)</f>
        <v>5503.54</v>
      </c>
      <c r="K17" s="50" t="n">
        <f aca="false">SUMIF($CB$4:$JS$4,K$4,$CB17:$JS17)</f>
        <v>26424.75</v>
      </c>
      <c r="L17" s="50" t="n">
        <f aca="false">SUMIF($CB$4:$JS$4,L$4,$CB17:$JS17)</f>
        <v>22390.41</v>
      </c>
      <c r="M17" s="50" t="n">
        <f aca="false">SUMIF($CB$4:$JS$4,M$4,$CB17:$JS17)</f>
        <v>0</v>
      </c>
      <c r="N17" s="50" t="n">
        <f aca="false">SUMIF($CB$4:$JS$4,N$4,$CB17:$JS17)</f>
        <v>3442.65</v>
      </c>
      <c r="O17" s="50" t="n">
        <f aca="false">SUMIF($CB$4:$JS$4,O$4,$CB17:$JS17)</f>
        <v>1206.52</v>
      </c>
      <c r="P17" s="50" t="n">
        <f aca="false">SUMIF($CB$4:$JS$4,P$4,$CB17:$JS17)</f>
        <v>364.29</v>
      </c>
      <c r="Q17" s="50" t="n">
        <f aca="false">SUMIF($CB$4:$JS$4,Q$4,$CB17:$JS17)</f>
        <v>3707.67</v>
      </c>
      <c r="R17" s="50" t="n">
        <f aca="false">SUMIF($CB$4:$JS$4,R$4,$CB17:$JS17)</f>
        <v>0</v>
      </c>
      <c r="S17" s="50" t="n">
        <f aca="false">SUMIF($CB$4:$JS$4,S$4,$CB17:$JS17)</f>
        <v>0</v>
      </c>
      <c r="T17" s="50" t="n">
        <f aca="false">SUMIF($CB$4:$JS$4,T$4,$CB17:$JS17)</f>
        <v>0</v>
      </c>
      <c r="U17" s="50" t="n">
        <f aca="false">SUMIF($CB$4:$JS$4,U$4,$CB17:$JS17)</f>
        <v>0</v>
      </c>
      <c r="V17" s="50" t="n">
        <f aca="false">SUMIF($CB$4:$JS$4,V$4,$CB17:$JS17)</f>
        <v>0</v>
      </c>
      <c r="W17" s="50" t="n">
        <f aca="false">SUMIF($CB$4:$JS$4,W$4,$CB17:$JS17)</f>
        <v>0</v>
      </c>
      <c r="X17" s="50" t="n">
        <f aca="false">SUMIF($CB$4:$JS$4,X$4,$CB17:$JS17)</f>
        <v>3269.79</v>
      </c>
      <c r="Y17" s="50" t="n">
        <f aca="false">SUMIF($CB$4:$JS$4,Y$4,$CB17:$JS17)</f>
        <v>0</v>
      </c>
      <c r="Z17" s="50" t="n">
        <f aca="false">SUMIF($CB$4:$JS$4,Z$4,$CB17:$JS17)</f>
        <v>3352.22</v>
      </c>
      <c r="AA17" s="50" t="n">
        <f aca="false">SUMIF($CB$4:$JS$4,AA$4,$CB17:$JS17)</f>
        <v>0</v>
      </c>
      <c r="AB17" s="50" t="n">
        <f aca="false">SUMIF($CB$4:$JS$4,AB$4,$CB17:$JS17)</f>
        <v>0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0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1252186.97</v>
      </c>
      <c r="BZ17" s="45" t="n">
        <f aca="false">SUMPRODUCT(($CB$4:$JS$4&lt;&gt;"")*($CB$4:$JS$4&lt;=$D$4),$CB17:$JS17,$CB$1:$JS$1)</f>
        <v>429.961628035617</v>
      </c>
      <c r="CB17" s="134" t="n">
        <f aca="false">IF(OR(CB$4="",$B17=""),0,SUMIF('DADOS BRUTOS'!$A$3:$A$500,$B17,'DADOS BRUTOS'!B$3:B$500)+IF($C17="",0,SUMIF('DADOS BRUTOS'!$A$3:$A$500,$C17,'DADOS BRUTOS'!B$3:B$500)))</f>
        <v>0</v>
      </c>
      <c r="CC17" s="134" t="n">
        <f aca="false">IF(OR(CC$4="",$B17=""),0,SUMIF('DADOS BRUTOS'!$A$3:$A$500,$B17,'DADOS BRUTOS'!C$3:C$500)+IF($C17="",0,SUMIF('DADOS BRUTOS'!$A$3:$A$500,$C17,'DADOS BRUTOS'!C$3:C$500)))</f>
        <v>0</v>
      </c>
      <c r="CD17" s="134" t="n">
        <f aca="false">IF(OR(CD$4="",$B17=""),0,SUMIF('DADOS BRUTOS'!$A$3:$A$500,$B17,'DADOS BRUTOS'!D$3:D$500)+IF($C17="",0,SUMIF('DADOS BRUTOS'!$A$3:$A$500,$C17,'DADOS BRUTOS'!D$3:D$500)))</f>
        <v>0</v>
      </c>
      <c r="CE17" s="134" t="n">
        <f aca="false">IF(OR(CE$4="",$B17=""),0,SUMIF('DADOS BRUTOS'!$A$3:$A$500,$B17,'DADOS BRUTOS'!E$3:E$500)+IF($C17="",0,SUMIF('DADOS BRUTOS'!$A$3:$A$500,$C17,'DADOS BRUTOS'!E$3:E$500)))</f>
        <v>0</v>
      </c>
      <c r="CF17" s="134" t="n">
        <f aca="false">IF(OR(CF$4="",$B17=""),0,SUMIF('DADOS BRUTOS'!$A$3:$A$500,$B17,'DADOS BRUTOS'!F$3:F$500)+IF($C17="",0,SUMIF('DADOS BRUTOS'!$A$3:$A$500,$C17,'DADOS BRUTOS'!F$3:F$500)))</f>
        <v>0</v>
      </c>
      <c r="CG17" s="134" t="n">
        <f aca="false">IF(OR(CG$4="",$B17=""),0,SUMIF('DADOS BRUTOS'!$A$3:$A$500,$B17,'DADOS BRUTOS'!G$3:G$500)+IF($C17="",0,SUMIF('DADOS BRUTOS'!$A$3:$A$500,$C17,'DADOS BRUTOS'!G$3:G$500)))</f>
        <v>0</v>
      </c>
      <c r="CH17" s="134" t="n">
        <f aca="false">IF(OR(CH$4="",$B17=""),0,SUMIF('DADOS BRUTOS'!$A$3:$A$500,$B17,'DADOS BRUTOS'!H$3:H$500)+IF($C17="",0,SUMIF('DADOS BRUTOS'!$A$3:$A$500,$C17,'DADOS BRUTOS'!H$3:H$500)))</f>
        <v>0</v>
      </c>
      <c r="CI17" s="134" t="n">
        <f aca="false">IF(OR(CI$4="",$B17=""),0,SUMIF('DADOS BRUTOS'!$A$3:$A$500,$B17,'DADOS BRUTOS'!I$3:I$500)+IF($C17="",0,SUMIF('DADOS BRUTOS'!$A$3:$A$500,$C17,'DADOS BRUTOS'!I$3:I$500)))</f>
        <v>0</v>
      </c>
      <c r="CJ17" s="134" t="n">
        <f aca="false">IF(OR(CJ$4="",$B17=""),0,SUMIF('DADOS BRUTOS'!$A$3:$A$500,$B17,'DADOS BRUTOS'!J$3:J$500)+IF($C17="",0,SUMIF('DADOS BRUTOS'!$A$3:$A$500,$C17,'DADOS BRUTOS'!J$3:J$500)))</f>
        <v>0</v>
      </c>
      <c r="CK17" s="134" t="n">
        <f aca="false">IF(OR(CK$4="",$B17=""),0,SUMIF('DADOS BRUTOS'!$A$3:$A$500,$B17,'DADOS BRUTOS'!K$3:K$500)+IF($C17="",0,SUMIF('DADOS BRUTOS'!$A$3:$A$500,$C17,'DADOS BRUTOS'!K$3:K$500)))</f>
        <v>0</v>
      </c>
      <c r="CL17" s="134" t="n">
        <f aca="false">IF(OR(CL$4="",$B17=""),0,SUMIF('DADOS BRUTOS'!$A$3:$A$500,$B17,'DADOS BRUTOS'!L$3:L$500)+IF($C17="",0,SUMIF('DADOS BRUTOS'!$A$3:$A$500,$C17,'DADOS BRUTOS'!L$3:L$500)))</f>
        <v>0</v>
      </c>
      <c r="CM17" s="134" t="n">
        <f aca="false">IF(OR(CM$4="",$B17=""),0,SUMIF('DADOS BRUTOS'!$A$3:$A$500,$B17,'DADOS BRUTOS'!M$3:M$500)+IF($C17="",0,SUMIF('DADOS BRUTOS'!$A$3:$A$500,$C17,'DADOS BRUTOS'!M$3:M$500)))</f>
        <v>0</v>
      </c>
      <c r="CN17" s="134" t="n">
        <f aca="false">IF(OR(CN$4="",$B17=""),0,SUMIF('DADOS BRUTOS'!$A$3:$A$500,$B17,'DADOS BRUTOS'!N$3:N$500)+IF($C17="",0,SUMIF('DADOS BRUTOS'!$A$3:$A$500,$C17,'DADOS BRUTOS'!N$3:N$500)))</f>
        <v>0</v>
      </c>
      <c r="CO17" s="134" t="n">
        <f aca="false">IF(OR(CO$4="",$B17=""),0,SUMIF('DADOS BRUTOS'!$A$3:$A$500,$B17,'DADOS BRUTOS'!O$3:O$500)+IF($C17="",0,SUMIF('DADOS BRUTOS'!$A$3:$A$500,$C17,'DADOS BRUTOS'!O$3:O$500)))</f>
        <v>0</v>
      </c>
      <c r="CP17" s="134" t="n">
        <f aca="false">IF(OR(CP$4="",$B17=""),0,SUMIF('DADOS BRUTOS'!$A$3:$A$500,$B17,'DADOS BRUTOS'!P$3:P$500)+IF($C17="",0,SUMIF('DADOS BRUTOS'!$A$3:$A$500,$C17,'DADOS BRUTOS'!P$3:P$500)))</f>
        <v>0</v>
      </c>
      <c r="CQ17" s="134" t="n">
        <f aca="false">IF(OR(CQ$4="",$B17=""),0,SUMIF('DADOS BRUTOS'!$A$3:$A$500,$B17,'DADOS BRUTOS'!Q$3:Q$500)+IF($C17="",0,SUMIF('DADOS BRUTOS'!$A$3:$A$500,$C17,'DADOS BRUTOS'!Q$3:Q$500)))</f>
        <v>0</v>
      </c>
      <c r="CR17" s="134" t="n">
        <f aca="false">IF(OR(CR$4="",$B17=""),0,SUMIF('DADOS BRUTOS'!$A$3:$A$500,$B17,'DADOS BRUTOS'!R$3:R$500)+IF($C17="",0,SUMIF('DADOS BRUTOS'!$A$3:$A$500,$C17,'DADOS BRUTOS'!R$3:R$500)))</f>
        <v>0</v>
      </c>
      <c r="CS17" s="134" t="n">
        <f aca="false">IF(OR(CS$4="",$B17=""),0,SUMIF('DADOS BRUTOS'!$A$3:$A$500,$B17,'DADOS BRUTOS'!S$3:S$500)+IF($C17="",0,SUMIF('DADOS BRUTOS'!$A$3:$A$500,$C17,'DADOS BRUTOS'!S$3:S$500)))</f>
        <v>0</v>
      </c>
      <c r="CT17" s="134" t="n">
        <f aca="false">IF(OR(CT$4="",$B17=""),0,SUMIF('DADOS BRUTOS'!$A$3:$A$500,$B17,'DADOS BRUTOS'!T$3:T$500)+IF($C17="",0,SUMIF('DADOS BRUTOS'!$A$3:$A$500,$C17,'DADOS BRUTOS'!T$3:T$500)))</f>
        <v>0</v>
      </c>
      <c r="CU17" s="134" t="n">
        <f aca="false">IF(OR(CU$4="",$B17=""),0,SUMIF('DADOS BRUTOS'!$A$3:$A$500,$B17,'DADOS BRUTOS'!U$3:U$500)+IF($C17="",0,SUMIF('DADOS BRUTOS'!$A$3:$A$500,$C17,'DADOS BRUTOS'!U$3:U$500)))</f>
        <v>0</v>
      </c>
      <c r="CV17" s="134" t="n">
        <f aca="false">IF(OR(CV$4="",$B17=""),0,SUMIF('DADOS BRUTOS'!$A$3:$A$500,$B17,'DADOS BRUTOS'!V$3:V$500)+IF($C17="",0,SUMIF('DADOS BRUTOS'!$A$3:$A$500,$C17,'DADOS BRUTOS'!V$3:V$500)))</f>
        <v>0</v>
      </c>
      <c r="CW17" s="134" t="n">
        <f aca="false">IF(OR(CW$4="",$B17=""),0,SUMIF('DADOS BRUTOS'!$A$3:$A$500,$B17,'DADOS BRUTOS'!W$3:W$500)+IF($C17="",0,SUMIF('DADOS BRUTOS'!$A$3:$A$500,$C17,'DADOS BRUTOS'!W$3:W$500)))</f>
        <v>0</v>
      </c>
      <c r="CX17" s="134" t="n">
        <f aca="false">IF(OR(CX$4="",$B17=""),0,SUMIF('DADOS BRUTOS'!$A$3:$A$500,$B17,'DADOS BRUTOS'!X$3:X$500)+IF($C17="",0,SUMIF('DADOS BRUTOS'!$A$3:$A$500,$C17,'DADOS BRUTOS'!X$3:X$500)))</f>
        <v>0</v>
      </c>
      <c r="CY17" s="134" t="n">
        <f aca="false">IF(OR(CY$4="",$B17=""),0,SUMIF('DADOS BRUTOS'!$A$3:$A$500,$B17,'DADOS BRUTOS'!Y$3:Y$500)+IF($C17="",0,SUMIF('DADOS BRUTOS'!$A$3:$A$500,$C17,'DADOS BRUTOS'!Y$3:Y$500)))</f>
        <v>0</v>
      </c>
      <c r="CZ17" s="134" t="n">
        <f aca="false">IF(OR(CZ$4="",$B17=""),0,SUMIF('DADOS BRUTOS'!$A$3:$A$500,$B17,'DADOS BRUTOS'!Z$3:Z$500)+IF($C17="",0,SUMIF('DADOS BRUTOS'!$A$3:$A$500,$C17,'DADOS BRUTOS'!Z$3:Z$500)))</f>
        <v>0</v>
      </c>
      <c r="DA17" s="134" t="n">
        <f aca="false">IF(OR(DA$4="",$B17=""),0,SUMIF('DADOS BRUTOS'!$A$3:$A$500,$B17,'DADOS BRUTOS'!AA$3:AA$500)+IF($C17="",0,SUMIF('DADOS BRUTOS'!$A$3:$A$500,$C17,'DADOS BRUTOS'!AA$3:AA$500)))</f>
        <v>13118.18</v>
      </c>
      <c r="DB17" s="134" t="n">
        <f aca="false">IF(OR(DB$4="",$B17=""),0,SUMIF('DADOS BRUTOS'!$A$3:$A$500,$B17,'DADOS BRUTOS'!AB$3:AB$500)+IF($C17="",0,SUMIF('DADOS BRUTOS'!$A$3:$A$500,$C17,'DADOS BRUTOS'!AB$3:AB$500)))</f>
        <v>402488.37</v>
      </c>
      <c r="DC17" s="134" t="n">
        <f aca="false">IF(OR(DC$4="",$B17=""),0,SUMIF('DADOS BRUTOS'!$A$3:$A$500,$B17,'DADOS BRUTOS'!AC$3:AC$500)+IF($C17="",0,SUMIF('DADOS BRUTOS'!$A$3:$A$500,$C17,'DADOS BRUTOS'!AC$3:AC$500)))</f>
        <v>80803.88</v>
      </c>
      <c r="DD17" s="134" t="n">
        <f aca="false">IF(OR(DD$4="",$B17=""),0,SUMIF('DADOS BRUTOS'!$A$3:$A$500,$B17,'DADOS BRUTOS'!AD$3:AD$500)+IF($C17="",0,SUMIF('DADOS BRUTOS'!$A$3:$A$500,$C17,'DADOS BRUTOS'!AD$3:AD$500)))</f>
        <v>401205.91</v>
      </c>
      <c r="DE17" s="134" t="n">
        <f aca="false">IF(OR(DE$4="",$B17=""),0,SUMIF('DADOS BRUTOS'!$A$3:$A$500,$B17,'DADOS BRUTOS'!AE$3:AE$500)+IF($C17="",0,SUMIF('DADOS BRUTOS'!$A$3:$A$500,$C17,'DADOS BRUTOS'!AE$3:AE$500)))</f>
        <v>102038.67</v>
      </c>
      <c r="DF17" s="134" t="n">
        <f aca="false">IF(OR(DF$4="",$B17=""),0,SUMIF('DADOS BRUTOS'!$A$3:$A$500,$B17,'DADOS BRUTOS'!AF$3:AF$500)+IF($C17="",0,SUMIF('DADOS BRUTOS'!$A$3:$A$500,$C17,'DADOS BRUTOS'!AF$3:AF$500)))</f>
        <v>63098.19</v>
      </c>
      <c r="DG17" s="134" t="n">
        <f aca="false">IF(OR(DG$4="",$B17=""),0,SUMIF('DADOS BRUTOS'!$A$3:$A$500,$B17,'DADOS BRUTOS'!AG$3:AG$500)+IF($C17="",0,SUMIF('DADOS BRUTOS'!$A$3:$A$500,$C17,'DADOS BRUTOS'!AG$3:AG$500)))</f>
        <v>89709.61</v>
      </c>
      <c r="DH17" s="134" t="n">
        <f aca="false">IF(OR(DH$4="",$B17=""),0,SUMIF('DADOS BRUTOS'!$A$3:$A$500,$B17,'DADOS BRUTOS'!AH$3:AH$500)+IF($C17="",0,SUMIF('DADOS BRUTOS'!$A$3:$A$500,$C17,'DADOS BRUTOS'!AH$3:AH$500)))</f>
        <v>30062.32</v>
      </c>
      <c r="DI17" s="134" t="n">
        <f aca="false">IF(OR(DI$4="",$B17=""),0,SUMIF('DADOS BRUTOS'!$A$3:$A$500,$B17,'DADOS BRUTOS'!AI$3:AI$500)+IF($C17="",0,SUMIF('DADOS BRUTOS'!$A$3:$A$500,$C17,'DADOS BRUTOS'!AI$3:AI$500)))</f>
        <v>5503.54</v>
      </c>
      <c r="DJ17" s="134" t="n">
        <f aca="false">IF(OR(DJ$4="",$B17=""),0,SUMIF('DADOS BRUTOS'!$A$3:$A$500,$B17,'DADOS BRUTOS'!AJ$3:AJ$500)+IF($C17="",0,SUMIF('DADOS BRUTOS'!$A$3:$A$500,$C17,'DADOS BRUTOS'!AJ$3:AJ$500)))</f>
        <v>26424.75</v>
      </c>
      <c r="DK17" s="134" t="n">
        <f aca="false">IF(OR(DK$4="",$B17=""),0,SUMIF('DADOS BRUTOS'!$A$3:$A$500,$B17,'DADOS BRUTOS'!AK$3:AK$500)+IF($C17="",0,SUMIF('DADOS BRUTOS'!$A$3:$A$500,$C17,'DADOS BRUTOS'!AK$3:AK$500)))</f>
        <v>22390.41</v>
      </c>
      <c r="DL17" s="134" t="n">
        <f aca="false">IF(OR(DL$4="",$B17=""),0,SUMIF('DADOS BRUTOS'!$A$3:$A$500,$B17,'DADOS BRUTOS'!AL$3:AL$500)+IF($C17="",0,SUMIF('DADOS BRUTOS'!$A$3:$A$500,$C17,'DADOS BRUTOS'!AL$3:AL$500)))</f>
        <v>0</v>
      </c>
      <c r="DM17" s="134" t="n">
        <f aca="false">IF(OR(DM$4="",$B17=""),0,SUMIF('DADOS BRUTOS'!$A$3:$A$500,$B17,'DADOS BRUTOS'!AM$3:AM$500)+IF($C17="",0,SUMIF('DADOS BRUTOS'!$A$3:$A$500,$C17,'DADOS BRUTOS'!AM$3:AM$500)))</f>
        <v>3442.65</v>
      </c>
      <c r="DN17" s="134" t="n">
        <f aca="false">IF(OR(DN$4="",$B17=""),0,SUMIF('DADOS BRUTOS'!$A$3:$A$500,$B17,'DADOS BRUTOS'!AN$3:AN$500)+IF($C17="",0,SUMIF('DADOS BRUTOS'!$A$3:$A$500,$C17,'DADOS BRUTOS'!AN$3:AN$500)))</f>
        <v>1206.52</v>
      </c>
      <c r="DO17" s="134" t="n">
        <f aca="false">IF(OR(DO$4="",$B17=""),0,SUMIF('DADOS BRUTOS'!$A$3:$A$500,$B17,'DADOS BRUTOS'!AO$3:AO$500)+IF($C17="",0,SUMIF('DADOS BRUTOS'!$A$3:$A$500,$C17,'DADOS BRUTOS'!AO$3:AO$500)))</f>
        <v>364.29</v>
      </c>
      <c r="DP17" s="134" t="n">
        <f aca="false">IF(OR(DP$4="",$B17=""),0,SUMIF('DADOS BRUTOS'!$A$3:$A$500,$B17,'DADOS BRUTOS'!AP$3:AP$500)+IF($C17="",0,SUMIF('DADOS BRUTOS'!$A$3:$A$500,$C17,'DADOS BRUTOS'!AP$3:AP$500)))</f>
        <v>3707.67</v>
      </c>
      <c r="DQ17" s="134" t="n">
        <f aca="false">IF(OR(DQ$4="",$B17=""),0,SUMIF('DADOS BRUTOS'!$A$3:$A$500,$B17,'DADOS BRUTOS'!AQ$3:AQ$500)+IF($C17="",0,SUMIF('DADOS BRUTOS'!$A$3:$A$500,$C17,'DADOS BRUTOS'!AQ$3:AQ$500)))</f>
        <v>0</v>
      </c>
      <c r="DR17" s="134" t="n">
        <f aca="false">IF(OR(DR$4="",$B17=""),0,SUMIF('DADOS BRUTOS'!$A$3:$A$500,$B17,'DADOS BRUTOS'!AR$3:AR$500)+IF($C17="",0,SUMIF('DADOS BRUTOS'!$A$3:$A$500,$C17,'DADOS BRUTOS'!AR$3:AR$500)))</f>
        <v>0</v>
      </c>
      <c r="DS17" s="134" t="n">
        <f aca="false">IF(OR(DS$4="",$B17=""),0,SUMIF('DADOS BRUTOS'!$A$3:$A$500,$B17,'DADOS BRUTOS'!AS$3:AS$500)+IF($C17="",0,SUMIF('DADOS BRUTOS'!$A$3:$A$500,$C17,'DADOS BRUTOS'!AS$3:AS$500)))</f>
        <v>0</v>
      </c>
      <c r="DT17" s="134" t="n">
        <f aca="false">IF(OR(DT$4="",$B17=""),0,SUMIF('DADOS BRUTOS'!$A$3:$A$500,$B17,'DADOS BRUTOS'!AT$3:AT$500)+IF($C17="",0,SUMIF('DADOS BRUTOS'!$A$3:$A$500,$C17,'DADOS BRUTOS'!AT$3:AT$500)))</f>
        <v>0</v>
      </c>
      <c r="DU17" s="134" t="n">
        <f aca="false">IF(OR(DU$4="",$B17=""),0,SUMIF('DADOS BRUTOS'!$A$3:$A$500,$B17,'DADOS BRUTOS'!AU$3:AU$500)+IF($C17="",0,SUMIF('DADOS BRUTOS'!$A$3:$A$500,$C17,'DADOS BRUTOS'!AU$3:AU$500)))</f>
        <v>0</v>
      </c>
      <c r="DV17" s="134" t="n">
        <f aca="false">IF(OR(DV$4="",$B17=""),0,SUMIF('DADOS BRUTOS'!$A$3:$A$500,$B17,'DADOS BRUTOS'!AV$3:AV$500)+IF($C17="",0,SUMIF('DADOS BRUTOS'!$A$3:$A$500,$C17,'DADOS BRUTOS'!AV$3:AV$500)))</f>
        <v>0</v>
      </c>
      <c r="DW17" s="134" t="n">
        <f aca="false">IF(OR(DW$4="",$B17=""),0,SUMIF('DADOS BRUTOS'!$A$3:$A$500,$B17,'DADOS BRUTOS'!AW$3:AW$500)+IF($C17="",0,SUMIF('DADOS BRUTOS'!$A$3:$A$500,$C17,'DADOS BRUTOS'!AW$3:AW$500)))</f>
        <v>3269.79</v>
      </c>
      <c r="DX17" s="134" t="n">
        <f aca="false">IF(OR(DX$4="",$B17=""),0,SUMIF('DADOS BRUTOS'!$A$3:$A$500,$B17,'DADOS BRUTOS'!AX$3:AX$500)+IF($C17="",0,SUMIF('DADOS BRUTOS'!$A$3:$A$500,$C17,'DADOS BRUTOS'!AX$3:AX$500)))</f>
        <v>0</v>
      </c>
      <c r="DY17" s="134" t="n">
        <f aca="false">IF(OR(DY$4="",$B17=""),0,SUMIF('DADOS BRUTOS'!$A$3:$A$500,$B17,'DADOS BRUTOS'!AY$3:AY$500)+IF($C17="",0,SUMIF('DADOS BRUTOS'!$A$3:$A$500,$C17,'DADOS BRUTOS'!AY$3:AY$500)))</f>
        <v>3352.22</v>
      </c>
      <c r="DZ17" s="134" t="n">
        <f aca="false">IF(OR(DZ$4="",$B17=""),0,SUMIF('DADOS BRUTOS'!$A$3:$A$500,$B17,'DADOS BRUTOS'!AZ$3:AZ$500)+IF($C17="",0,SUMIF('DADOS BRUTOS'!$A$3:$A$500,$C17,'DADOS BRUTOS'!AZ$3:AZ$500)))</f>
        <v>0</v>
      </c>
      <c r="EA17" s="134" t="n">
        <f aca="false">IF(OR(EA$4="",$B17=""),0,SUMIF('DADOS BRUTOS'!$A$3:$A$500,$B17,'DADOS BRUTOS'!BA$3:BA$500)+IF($C17="",0,SUMIF('DADOS BRUTOS'!$A$3:$A$500,$C17,'DADOS BRUTOS'!BA$3:BA$500)))</f>
        <v>0</v>
      </c>
      <c r="EB17" s="134" t="n">
        <f aca="false">IF(OR(EB$4="",$B17=""),0,SUMIF('DADOS BRUTOS'!$A$3:$A$500,$B17,'DADOS BRUTOS'!BB$3:BB$500)+IF($C17="",0,SUMIF('DADOS BRUTOS'!$A$3:$A$500,$C17,'DADOS BRUTOS'!BB$3:BB$500)))</f>
        <v>0</v>
      </c>
      <c r="EC17" s="134" t="n">
        <f aca="false">IF(OR(EC$4="",$B17=""),0,SUMIF('DADOS BRUTOS'!$A$3:$A$500,$B17,'DADOS BRUTOS'!BC$3:BC$500)+IF($C17="",0,SUMIF('DADOS BRUTOS'!$A$3:$A$500,$C17,'DADOS BRUTOS'!BC$3:BC$500)))</f>
        <v>0</v>
      </c>
      <c r="ED17" s="134" t="n">
        <f aca="false">IF(OR(ED$4="",$B17=""),0,SUMIF('DADOS BRUTOS'!$A$3:$A$500,$B17,'DADOS BRUTOS'!BD$3:BD$500)+IF($C17="",0,SUMIF('DADOS BRUTOS'!$A$3:$A$500,$C17,'DADOS BRUTOS'!BD$3:BD$500)))</f>
        <v>0</v>
      </c>
      <c r="EE17" s="134" t="n">
        <f aca="false">IF(OR(EE$4="",$B17=""),0,SUMIF('DADOS BRUTOS'!$A$3:$A$500,$B17,'DADOS BRUTOS'!BE$3:BE$500)+IF($C17="",0,SUMIF('DADOS BRUTOS'!$A$3:$A$500,$C17,'DADOS BRUTOS'!BE$3:BE$500)))</f>
        <v>0</v>
      </c>
      <c r="EF17" s="134" t="n">
        <f aca="false">IF(OR(EF$4="",$B17=""),0,SUMIF('DADOS BRUTOS'!$A$3:$A$500,$B17,'DADOS BRUTOS'!BF$3:BF$500)+IF($C17="",0,SUMIF('DADOS BRUTOS'!$A$3:$A$500,$C17,'DADOS BRUTOS'!BF$3:BF$500)))</f>
        <v>0</v>
      </c>
      <c r="EG17" s="134" t="n">
        <f aca="false">IF(OR(EG$4="",$B17=""),0,SUMIF('DADOS BRUTOS'!$A$3:$A$500,$B17,'DADOS BRUTOS'!BG$3:BG$500)+IF($C17="",0,SUMIF('DADOS BRUTOS'!$A$3:$A$500,$C17,'DADOS BRUTOS'!BG$3:BG$500)))</f>
        <v>0</v>
      </c>
      <c r="EH17" s="134" t="n">
        <f aca="false">IF(OR(EH$4="",$B17=""),0,SUMIF('DADOS BRUTOS'!$A$3:$A$500,$B17,'DADOS BRUTOS'!BH$3:BH$500)+IF($C17="",0,SUMIF('DADOS BRUTOS'!$A$3:$A$500,$C17,'DADOS BRUTOS'!BH$3:BH$500)))</f>
        <v>0</v>
      </c>
      <c r="EI17" s="134" t="n">
        <f aca="false">IF(OR(EI$4="",$B17=""),0,SUMIF('DADOS BRUTOS'!$A$3:$A$500,$B17,'DADOS BRUTOS'!BI$3:BI$500)+IF($C17="",0,SUMIF('DADOS BRUTOS'!$A$3:$A$500,$C17,'DADOS BRUTOS'!BI$3:BI$500)))</f>
        <v>0</v>
      </c>
      <c r="EJ17" s="134" t="n">
        <f aca="false">IF(OR(EJ$4="",$B17=""),0,SUMIF('DADOS BRUTOS'!$A$3:$A$500,$B17,'DADOS BRUTOS'!BJ$3:BJ$500)+IF($C17="",0,SUMIF('DADOS BRUTOS'!$A$3:$A$500,$C17,'DADOS BRUTOS'!BJ$3:BJ$500)))</f>
        <v>0</v>
      </c>
      <c r="EK17" s="134" t="n">
        <f aca="false">IF(OR(EK$4="",$B17=""),0,SUMIF('DADOS BRUTOS'!$A$3:$A$500,$B17,'DADOS BRUTOS'!BK$3:BK$500)+IF($C17="",0,SUMIF('DADOS BRUTOS'!$A$3:$A$500,$C17,'DADOS BRUTOS'!BK$3:BK$500)))</f>
        <v>0</v>
      </c>
      <c r="EL17" s="134" t="n">
        <f aca="false">IF(OR(EL$4="",$B17=""),0,SUMIF('DADOS BRUTOS'!$A$3:$A$500,$B17,'DADOS BRUTOS'!BL$3:BL$500)+IF($C17="",0,SUMIF('DADOS BRUTOS'!$A$3:$A$500,$C17,'DADOS BRUTOS'!BL$3:BL$500)))</f>
        <v>0</v>
      </c>
      <c r="EM17" s="134" t="n">
        <f aca="false">IF(OR(EM$4="",$B17=""),0,SUMIF('DADOS BRUTOS'!$A$3:$A$500,$B17,'DADOS BRUTOS'!BM$3:BM$500)+IF($C17="",0,SUMIF('DADOS BRUTOS'!$A$3:$A$500,$C17,'DADOS BRUTOS'!BM$3:BM$500)))</f>
        <v>0</v>
      </c>
      <c r="EN17" s="134" t="n">
        <f aca="false">IF(OR(EN$4="",$B17=""),0,SUMIF('DADOS BRUTOS'!$A$3:$A$500,$B17,'DADOS BRUTOS'!BN$3:BN$500)+IF($C17="",0,SUMIF('DADOS BRUTOS'!$A$3:$A$500,$C17,'DADOS BRUTOS'!BN$3:BN$500)))</f>
        <v>0</v>
      </c>
      <c r="EO17" s="134" t="n">
        <f aca="false">IF(OR(EO$4="",$B17=""),0,SUMIF('DADOS BRUTOS'!$A$3:$A$500,$B17,'DADOS BRUTOS'!BO$3:BO$500)+IF($C17="",0,SUMIF('DADOS BRUTOS'!$A$3:$A$500,$C17,'DADOS BRUTOS'!BO$3:BO$500)))</f>
        <v>0</v>
      </c>
      <c r="EP17" s="134" t="n">
        <f aca="false">IF(OR(EP$4="",$B17=""),0,SUMIF('DADOS BRUTOS'!$A$3:$A$500,$B17,'DADOS BRUTOS'!BP$3:BP$500)+IF($C17="",0,SUMIF('DADOS BRUTOS'!$A$3:$A$500,$C17,'DADOS BRUTOS'!BP$3:BP$500)))</f>
        <v>0</v>
      </c>
      <c r="EQ17" s="134" t="n">
        <f aca="false">IF(OR(EQ$4="",$B17=""),0,SUMIF('DADOS BRUTOS'!$A$3:$A$500,$B17,'DADOS BRUTOS'!BQ$3:BQ$500)+IF($C17="",0,SUMIF('DADOS BRUTOS'!$A$3:$A$500,$C17,'DADOS BRUTOS'!BQ$3:BQ$500)))</f>
        <v>0</v>
      </c>
      <c r="ER17" s="134" t="n">
        <f aca="false">IF(OR(ER$4="",$B17=""),0,SUMIF('DADOS BRUTOS'!$A$3:$A$500,$B17,'DADOS BRUTOS'!BR$3:BR$500)+IF($C17="",0,SUMIF('DADOS BRUTOS'!$A$3:$A$500,$C17,'DADOS BRUTOS'!BR$3:BR$500)))</f>
        <v>0</v>
      </c>
      <c r="ES17" s="134" t="n">
        <f aca="false">IF(OR(ES$4="",$B17=""),0,SUMIF('DADOS BRUTOS'!$A$3:$A$500,$B17,'DADOS BRUTOS'!BS$3:BS$500)+IF($C17="",0,SUMIF('DADOS BRUTOS'!$A$3:$A$500,$C17,'DADOS BRUTOS'!BS$3:BS$500)))</f>
        <v>0</v>
      </c>
      <c r="ET17" s="134" t="n">
        <f aca="false">IF(OR(ET$4="",$B17=""),0,SUMIF('DADOS BRUTOS'!$A$3:$A$500,$B17,'DADOS BRUTOS'!BT$3:BT$500)+IF($C17="",0,SUMIF('DADOS BRUTOS'!$A$3:$A$500,$C17,'DADOS BRUTOS'!BT$3:BT$500)))</f>
        <v>0</v>
      </c>
      <c r="EU17" s="134" t="n">
        <f aca="false">IF(OR(EU$4="",$B17=""),0,SUMIF('DADOS BRUTOS'!$A$3:$A$500,$B17,'DADOS BRUTOS'!BU$3:BU$500)+IF($C17="",0,SUMIF('DADOS BRUTOS'!$A$3:$A$500,$C17,'DADOS BRUTOS'!BU$3:BU$500)))</f>
        <v>0</v>
      </c>
      <c r="EV17" s="134" t="n">
        <f aca="false">IF(OR(EV$4="",$B17=""),0,SUMIF('DADOS BRUTOS'!$A$3:$A$500,$B17,'DADOS BRUTOS'!BV$3:BV$500)+IF($C17="",0,SUMIF('DADOS BRUTOS'!$A$3:$A$500,$C17,'DADOS BRUTOS'!BV$3:BV$500)))</f>
        <v>0</v>
      </c>
      <c r="EW17" s="134" t="n">
        <f aca="false">IF(OR(EW$4="",$B17=""),0,SUMIF('DADOS BRUTOS'!$A$3:$A$500,$B17,'DADOS BRUTOS'!BW$3:BW$500)+IF($C17="",0,SUMIF('DADOS BRUTOS'!$A$3:$A$500,$C17,'DADOS BRUTOS'!BW$3:BW$500)))</f>
        <v>0</v>
      </c>
      <c r="EX17" s="134" t="n">
        <f aca="false">IF(OR(EX$4="",$B17=""),0,SUMIF('DADOS BRUTOS'!$A$3:$A$500,$B17,'DADOS BRUTOS'!BX$3:BX$500)+IF($C17="",0,SUMIF('DADOS BRUTOS'!$A$3:$A$500,$C17,'DADOS BRUTOS'!BX$3:BX$500)))</f>
        <v>0</v>
      </c>
      <c r="EY17" s="134" t="n">
        <f aca="false">IF(OR(EY$4="",$B17=""),0,SUMIF('DADOS BRUTOS'!$A$3:$A$500,$B17,'DADOS BRUTOS'!BY$3:BY$500)+IF($C17="",0,SUMIF('DADOS BRUTOS'!$A$3:$A$500,$C17,'DADOS BRUTOS'!BY$3:BY$500)))</f>
        <v>0</v>
      </c>
      <c r="EZ17" s="134" t="n">
        <f aca="false">IF(OR(EZ$4="",$B17=""),0,SUMIF('DADOS BRUTOS'!$A$3:$A$500,$B17,'DADOS BRUTOS'!BZ$3:BZ$500)+IF($C17="",0,SUMIF('DADOS BRUTOS'!$A$3:$A$500,$C17,'DADOS BRUTOS'!BZ$3:BZ$500)))</f>
        <v>0</v>
      </c>
      <c r="FA17" s="134" t="n">
        <f aca="false">IF(OR(FA$4="",$B17=""),0,SUMIF('DADOS BRUTOS'!$A$3:$A$500,$B17,'DADOS BRUTOS'!CA$3:CA$500)+IF($C17="",0,SUMIF('DADOS BRUTOS'!$A$3:$A$500,$C17,'DADOS BRUTOS'!CA$3:CA$500)))</f>
        <v>0</v>
      </c>
      <c r="FB17" s="134" t="n">
        <f aca="false">IF(OR(FB$4="",$B17=""),0,SUMIF('DADOS BRUTOS'!$A$3:$A$500,$B17,'DADOS BRUTOS'!CB$3:CB$500)+IF($C17="",0,SUMIF('DADOS BRUTOS'!$A$3:$A$500,$C17,'DADOS BRUTOS'!CB$3:CB$500)))</f>
        <v>0</v>
      </c>
      <c r="FC17" s="134" t="n">
        <f aca="false">IF(OR(FC$4="",$B17=""),0,SUMIF('DADOS BRUTOS'!$A$3:$A$500,$B17,'DADOS BRUTOS'!CC$3:CC$500)+IF($C17="",0,SUMIF('DADOS BRUTOS'!$A$3:$A$500,$C17,'DADOS BRUTOS'!CC$3:CC$500)))</f>
        <v>0</v>
      </c>
      <c r="FD17" s="134" t="n">
        <f aca="false">IF(OR(FD$4="",$B17=""),0,SUMIF('DADOS BRUTOS'!$A$3:$A$500,$B17,'DADOS BRUTOS'!CD$3:CD$500)+IF($C17="",0,SUMIF('DADOS BRUTOS'!$A$3:$A$500,$C17,'DADOS BRUTOS'!CD$3:CD$500)))</f>
        <v>0</v>
      </c>
      <c r="FE17" s="134" t="n">
        <f aca="false">IF(OR(FE$4="",$B17=""),0,SUMIF('DADOS BRUTOS'!$A$3:$A$500,$B17,'DADOS BRUTOS'!CE$3:CE$500)+IF($C17="",0,SUMIF('DADOS BRUTOS'!$A$3:$A$500,$C17,'DADOS BRUTOS'!CE$3:CE$500)))</f>
        <v>0</v>
      </c>
      <c r="FF17" s="134" t="n">
        <f aca="false">IF(OR(FF$4="",$B17=""),0,SUMIF('DADOS BRUTOS'!$A$3:$A$500,$B17,'DADOS BRUTOS'!CF$3:CF$500)+IF($C17="",0,SUMIF('DADOS BRUTOS'!$A$3:$A$500,$C17,'DADOS BRUTOS'!CF$3:CF$500)))</f>
        <v>0</v>
      </c>
      <c r="FG17" s="134" t="n">
        <f aca="false">IF(OR(FG$4="",$B17=""),0,SUMIF('DADOS BRUTOS'!$A$3:$A$500,$B17,'DADOS BRUTOS'!CG$3:CG$500)+IF($C17="",0,SUMIF('DADOS BRUTOS'!$A$3:$A$500,$C17,'DADOS BRUTOS'!CG$3:CG$500)))</f>
        <v>0</v>
      </c>
      <c r="FH17" s="134" t="n">
        <f aca="false">IF(OR(FH$4="",$B17=""),0,SUMIF('DADOS BRUTOS'!$A$3:$A$500,$B17,'DADOS BRUTOS'!CH$3:CH$500)+IF($C17="",0,SUMIF('DADOS BRUTOS'!$A$3:$A$500,$C17,'DADOS BRUTOS'!CH$3:CH$500)))</f>
        <v>0</v>
      </c>
      <c r="FI17" s="134" t="n">
        <f aca="false">IF(OR(FI$4="",$B17=""),0,SUMIF('DADOS BRUTOS'!$A$3:$A$500,$B17,'DADOS BRUTOS'!CI$3:CI$500)+IF($C17="",0,SUMIF('DADOS BRUTOS'!$A$3:$A$500,$C17,'DADOS BRUTOS'!CI$3:CI$500)))</f>
        <v>0</v>
      </c>
      <c r="FJ17" s="134" t="n">
        <f aca="false">IF(OR(FJ$4="",$B17=""),0,SUMIF('DADOS BRUTOS'!$A$3:$A$500,$B17,'DADOS BRUTOS'!CJ$3:CJ$500)+IF($C17="",0,SUMIF('DADOS BRUTOS'!$A$3:$A$500,$C17,'DADOS BRUTOS'!CJ$3:CJ$500)))</f>
        <v>0</v>
      </c>
      <c r="FK17" s="134" t="n">
        <f aca="false">IF(OR(FK$4="",$B17=""),0,SUMIF('DADOS BRUTOS'!$A$3:$A$500,$B17,'DADOS BRUTOS'!CK$3:CK$500)+IF($C17="",0,SUMIF('DADOS BRUTOS'!$A$3:$A$500,$C17,'DADOS BRUTOS'!CK$3:CK$500)))</f>
        <v>0</v>
      </c>
      <c r="FL17" s="134" t="n">
        <f aca="false">IF(OR(FL$4="",$B17=""),0,SUMIF('DADOS BRUTOS'!$A$3:$A$500,$B17,'DADOS BRUTOS'!CL$3:CL$500)+IF($C17="",0,SUMIF('DADOS BRUTOS'!$A$3:$A$500,$C17,'DADOS BRUTOS'!CL$3:CL$500)))</f>
        <v>0</v>
      </c>
      <c r="FM17" s="134" t="n">
        <f aca="false">IF(OR(FM$4="",$B17=""),0,SUMIF('DADOS BRUTOS'!$A$3:$A$500,$B17,'DADOS BRUTOS'!CM$3:CM$500)+IF($C17="",0,SUMIF('DADOS BRUTOS'!$A$3:$A$500,$C17,'DADOS BRUTOS'!CM$3:CM$500)))</f>
        <v>0</v>
      </c>
      <c r="FN17" s="134" t="n">
        <f aca="false">IF(OR(FN$4="",$B17=""),0,SUMIF('DADOS BRUTOS'!$A$3:$A$500,$B17,'DADOS BRUTOS'!CN$3:CN$500)+IF($C17="",0,SUMIF('DADOS BRUTOS'!$A$3:$A$500,$C17,'DADOS BRUTOS'!CN$3:CN$500)))</f>
        <v>0</v>
      </c>
      <c r="FO17" s="134" t="n">
        <f aca="false">IF(OR(FO$4="",$B17=""),0,SUMIF('DADOS BRUTOS'!$A$3:$A$500,$B17,'DADOS BRUTOS'!CO$3:CO$500)+IF($C17="",0,SUMIF('DADOS BRUTOS'!$A$3:$A$500,$C17,'DADOS BRUTOS'!CO$3:CO$500)))</f>
        <v>0</v>
      </c>
      <c r="FP17" s="134" t="n">
        <f aca="false">IF(OR(FP$4="",$B17=""),0,SUMIF('DADOS BRUTOS'!$A$3:$A$500,$B17,'DADOS BRUTOS'!CP$3:CP$500)+IF($C17="",0,SUMIF('DADOS BRUTOS'!$A$3:$A$500,$C17,'DADOS BRUTOS'!CP$3:CP$500)))</f>
        <v>0</v>
      </c>
      <c r="FQ17" s="134" t="n">
        <f aca="false">IF(OR(FQ$4="",$B17=""),0,SUMIF('DADOS BRUTOS'!$A$3:$A$500,$B17,'DADOS BRUTOS'!CQ$3:CQ$500)+IF($C17="",0,SUMIF('DADOS BRUTOS'!$A$3:$A$500,$C17,'DADOS BRUTOS'!CQ$3:CQ$500)))</f>
        <v>0</v>
      </c>
      <c r="FR17" s="134" t="n">
        <f aca="false">IF(OR(FR$4="",$B17=""),0,SUMIF('DADOS BRUTOS'!$A$3:$A$500,$B17,'DADOS BRUTOS'!CR$3:CR$500)+IF($C17="",0,SUMIF('DADOS BRUTOS'!$A$3:$A$500,$C17,'DADOS BRUTOS'!CR$3:CR$500)))</f>
        <v>0</v>
      </c>
      <c r="FS17" s="134" t="n">
        <f aca="false">IF(OR(FS$4="",$B17=""),0,SUMIF('DADOS BRUTOS'!$A$3:$A$500,$B17,'DADOS BRUTOS'!CS$3:CS$500)+IF($C17="",0,SUMIF('DADOS BRUTOS'!$A$3:$A$500,$C17,'DADOS BRUTOS'!CS$3:CS$500)))</f>
        <v>0</v>
      </c>
      <c r="FT17" s="134" t="n">
        <f aca="false">IF(OR(FT$4="",$B17=""),0,SUMIF('DADOS BRUTOS'!$A$3:$A$500,$B17,'DADOS BRUTOS'!CT$3:CT$500)+IF($C17="",0,SUMIF('DADOS BRUTOS'!$A$3:$A$500,$C17,'DADOS BRUTOS'!CT$3:CT$500)))</f>
        <v>0</v>
      </c>
      <c r="FU17" s="134" t="n">
        <f aca="false">IF(OR(FU$4="",$B17=""),0,SUMIF('DADOS BRUTOS'!$A$3:$A$500,$B17,'DADOS BRUTOS'!CU$3:CU$500)+IF($C17="",0,SUMIF('DADOS BRUTOS'!$A$3:$A$500,$C17,'DADOS BRUTOS'!CU$3:CU$500)))</f>
        <v>0</v>
      </c>
      <c r="FV17" s="134" t="n">
        <f aca="false">IF(OR(FV$4="",$B17=""),0,SUMIF('DADOS BRUTOS'!$A$3:$A$500,$B17,'DADOS BRUTOS'!CV$3:CV$500)+IF($C17="",0,SUMIF('DADOS BRUTOS'!$A$3:$A$500,$C17,'DADOS BRUTOS'!CV$3:CV$500)))</f>
        <v>0</v>
      </c>
      <c r="FW17" s="134" t="n">
        <f aca="false">IF(OR(FW$4="",$B17=""),0,SUMIF('DADOS BRUTOS'!$A$3:$A$500,$B17,'DADOS BRUTOS'!CW$3:CW$500)+IF($C17="",0,SUMIF('DADOS BRUTOS'!$A$3:$A$500,$C17,'DADOS BRUTOS'!CW$3:CW$500)))</f>
        <v>0</v>
      </c>
      <c r="FX17" s="134" t="n">
        <f aca="false">IF(OR(FX$4="",$B17=""),0,SUMIF('DADOS BRUTOS'!$A$3:$A$500,$B17,'DADOS BRUTOS'!CX$3:CX$500)+IF($C17="",0,SUMIF('DADOS BRUTOS'!$A$3:$A$500,$C17,'DADOS BRUTOS'!CX$3:CX$500)))</f>
        <v>0</v>
      </c>
      <c r="FY17" s="134" t="n">
        <f aca="false">IF(OR(FY$4="",$B17=""),0,SUMIF('DADOS BRUTOS'!$A$3:$A$500,$B17,'DADOS BRUTOS'!CY$3:CY$500)+IF($C17="",0,SUMIF('DADOS BRUTOS'!$A$3:$A$500,$C17,'DADOS BRUTOS'!CY$3:CY$500)))</f>
        <v>0</v>
      </c>
      <c r="FZ17" s="134" t="n">
        <f aca="false">IF(OR(FZ$4="",$B17=""),0,SUMIF('DADOS BRUTOS'!$A$3:$A$500,$B17,'DADOS BRUTOS'!CZ$3:CZ$500)+IF($C17="",0,SUMIF('DADOS BRUTOS'!$A$3:$A$500,$C17,'DADOS BRUTOS'!CZ$3:CZ$500)))</f>
        <v>0</v>
      </c>
      <c r="GA17" s="134" t="n">
        <f aca="false">IF(OR(GA$4="",$B17=""),0,SUMIF('DADOS BRUTOS'!$A$3:$A$500,$B17,'DADOS BRUTOS'!DA$3:DA$500)+IF($C17="",0,SUMIF('DADOS BRUTOS'!$A$3:$A$500,$C17,'DADOS BRUTOS'!DA$3:DA$500)))</f>
        <v>0</v>
      </c>
      <c r="GB17" s="134" t="n">
        <f aca="false">IF(OR(GB$4="",$B17=""),0,SUMIF('DADOS BRUTOS'!$A$3:$A$500,$B17,'DADOS BRUTOS'!DB$3:DB$500)+IF($C17="",0,SUMIF('DADOS BRUTOS'!$A$3:$A$500,$C17,'DADOS BRUTOS'!DB$3:DB$500)))</f>
        <v>0</v>
      </c>
      <c r="GC17" s="134" t="n">
        <f aca="false">IF(OR(GC$4="",$B17=""),0,SUMIF('DADOS BRUTOS'!$A$3:$A$500,$B17,'DADOS BRUTOS'!DC$3:DC$500)+IF($C17="",0,SUMIF('DADOS BRUTOS'!$A$3:$A$500,$C17,'DADOS BRUTOS'!DC$3:DC$500)))</f>
        <v>0</v>
      </c>
      <c r="GD17" s="134" t="n">
        <f aca="false">IF(OR(GD$4="",$B17=""),0,SUMIF('DADOS BRUTOS'!$A$3:$A$500,$B17,'DADOS BRUTOS'!DD$3:DD$500)+IF($C17="",0,SUMIF('DADOS BRUTOS'!$A$3:$A$500,$C17,'DADOS BRUTOS'!DD$3:DD$500)))</f>
        <v>0</v>
      </c>
      <c r="GE17" s="134" t="n">
        <f aca="false">IF(OR(GE$4="",$B17=""),0,SUMIF('DADOS BRUTOS'!$A$3:$A$500,$B17,'DADOS BRUTOS'!DE$3:DE$500)+IF($C17="",0,SUMIF('DADOS BRUTOS'!$A$3:$A$500,$C17,'DADOS BRUTOS'!DE$3:DE$500)))</f>
        <v>0</v>
      </c>
      <c r="GF17" s="134" t="n">
        <f aca="false">IF(OR(GF$4="",$B17=""),0,SUMIF('DADOS BRUTOS'!$A$3:$A$500,$B17,'DADOS BRUTOS'!DF$3:DF$500)+IF($C17="",0,SUMIF('DADOS BRUTOS'!$A$3:$A$500,$C17,'DADOS BRUTOS'!DF$3:DF$500)))</f>
        <v>0</v>
      </c>
      <c r="GG17" s="134" t="n">
        <f aca="false">IF(OR(GG$4="",$B17=""),0,SUMIF('DADOS BRUTOS'!$A$3:$A$500,$B17,'DADOS BRUTOS'!DG$3:DG$500)+IF($C17="",0,SUMIF('DADOS BRUTOS'!$A$3:$A$500,$C17,'DADOS BRUTOS'!DG$3:DG$500)))</f>
        <v>0</v>
      </c>
      <c r="GH17" s="134" t="n">
        <f aca="false">IF(OR(GH$4="",$B17=""),0,SUMIF('DADOS BRUTOS'!$A$3:$A$500,$B17,'DADOS BRUTOS'!DH$3:DH$500)+IF($C17="",0,SUMIF('DADOS BRUTOS'!$A$3:$A$500,$C17,'DADOS BRUTOS'!DH$3:DH$500)))</f>
        <v>0</v>
      </c>
      <c r="GI17" s="134" t="n">
        <f aca="false">IF(OR(GI$4="",$B17=""),0,SUMIF('DADOS BRUTOS'!$A$3:$A$500,$B17,'DADOS BRUTOS'!DI$3:DI$500)+IF($C17="",0,SUMIF('DADOS BRUTOS'!$A$3:$A$500,$C17,'DADOS BRUTOS'!DI$3:DI$500)))</f>
        <v>0</v>
      </c>
      <c r="GJ17" s="134" t="n">
        <f aca="false">IF(OR(GJ$4="",$B17=""),0,SUMIF('DADOS BRUTOS'!$A$3:$A$500,$B17,'DADOS BRUTOS'!DJ$3:DJ$500)+IF($C17="",0,SUMIF('DADOS BRUTOS'!$A$3:$A$500,$C17,'DADOS BRUTOS'!DJ$3:DJ$500)))</f>
        <v>0</v>
      </c>
      <c r="GK17" s="134" t="n">
        <f aca="false">IF(OR(GK$4="",$B17=""),0,SUMIF('DADOS BRUTOS'!$A$3:$A$500,$B17,'DADOS BRUTOS'!DK$3:DK$500)+IF($C17="",0,SUMIF('DADOS BRUTOS'!$A$3:$A$500,$C17,'DADOS BRUTOS'!DK$3:DK$500)))</f>
        <v>0</v>
      </c>
      <c r="GL17" s="134" t="n">
        <f aca="false">IF(OR(GL$4="",$B17=""),0,SUMIF('DADOS BRUTOS'!$A$3:$A$500,$B17,'DADOS BRUTOS'!DL$3:DL$500)+IF($C17="",0,SUMIF('DADOS BRUTOS'!$A$3:$A$500,$C17,'DADOS BRUTOS'!DL$3:DL$500)))</f>
        <v>0</v>
      </c>
      <c r="GM17" s="134" t="n">
        <f aca="false">IF(OR(GM$4="",$B17=""),0,SUMIF('DADOS BRUTOS'!$A$3:$A$500,$B17,'DADOS BRUTOS'!DM$3:DM$500)+IF($C17="",0,SUMIF('DADOS BRUTOS'!$A$3:$A$500,$C17,'DADOS BRUTOS'!DM$3:DM$500)))</f>
        <v>0</v>
      </c>
      <c r="GN17" s="134" t="n">
        <f aca="false">IF(OR(GN$4="",$B17=""),0,SUMIF('DADOS BRUTOS'!$A$3:$A$500,$B17,'DADOS BRUTOS'!DN$3:DN$500)+IF($C17="",0,SUMIF('DADOS BRUTOS'!$A$3:$A$500,$C17,'DADOS BRUTOS'!DN$3:DN$500)))</f>
        <v>0</v>
      </c>
      <c r="GO17" s="134" t="n">
        <f aca="false">IF(OR(GO$4="",$B17=""),0,SUMIF('DADOS BRUTOS'!$A$3:$A$500,$B17,'DADOS BRUTOS'!DO$3:DO$500)+IF($C17="",0,SUMIF('DADOS BRUTOS'!$A$3:$A$500,$C17,'DADOS BRUTOS'!DO$3:DO$500)))</f>
        <v>0</v>
      </c>
      <c r="GP17" s="134" t="n">
        <f aca="false">IF(OR(GP$4="",$B17=""),0,SUMIF('DADOS BRUTOS'!$A$3:$A$500,$B17,'DADOS BRUTOS'!DP$3:DP$500)+IF($C17="",0,SUMIF('DADOS BRUTOS'!$A$3:$A$500,$C17,'DADOS BRUTOS'!DP$3:DP$500)))</f>
        <v>0</v>
      </c>
      <c r="GQ17" s="134" t="n">
        <f aca="false">IF(OR(GQ$4="",$B17=""),0,SUMIF('DADOS BRUTOS'!$A$3:$A$500,$B17,'DADOS BRUTOS'!DQ$3:DQ$500)+IF($C17="",0,SUMIF('DADOS BRUTOS'!$A$3:$A$500,$C17,'DADOS BRUTOS'!DQ$3:DQ$500)))</f>
        <v>0</v>
      </c>
      <c r="GR17" s="134" t="n">
        <f aca="false">IF(OR(GR$4="",$B17=""),0,SUMIF('DADOS BRUTOS'!$A$3:$A$500,$B17,'DADOS BRUTOS'!DR$3:DR$500)+IF($C17="",0,SUMIF('DADOS BRUTOS'!$A$3:$A$500,$C17,'DADOS BRUTOS'!DR$3:DR$500)))</f>
        <v>0</v>
      </c>
      <c r="GS17" s="134" t="n">
        <f aca="false">IF(OR(GS$4="",$B17=""),0,SUMIF('DADOS BRUTOS'!$A$3:$A$500,$B17,'DADOS BRUTOS'!DS$3:DS$500)+IF($C17="",0,SUMIF('DADOS BRUTOS'!$A$3:$A$500,$C17,'DADOS BRUTOS'!DS$3:DS$500)))</f>
        <v>0</v>
      </c>
      <c r="GT17" s="134" t="n">
        <f aca="false">IF(OR(GT$4="",$B17=""),0,SUMIF('DADOS BRUTOS'!$A$3:$A$500,$B17,'DADOS BRUTOS'!DT$3:DT$500)+IF($C17="",0,SUMIF('DADOS BRUTOS'!$A$3:$A$500,$C17,'DADOS BRUTOS'!DT$3:DT$500)))</f>
        <v>0</v>
      </c>
      <c r="GU17" s="134" t="n">
        <f aca="false">IF(OR(GU$4="",$B17=""),0,SUMIF('DADOS BRUTOS'!$A$3:$A$500,$B17,'DADOS BRUTOS'!DU$3:DU$500)+IF($C17="",0,SUMIF('DADOS BRUTOS'!$A$3:$A$500,$C17,'DADOS BRUTOS'!DU$3:DU$500)))</f>
        <v>0</v>
      </c>
      <c r="GV17" s="134" t="n">
        <f aca="false">IF(OR(GV$4="",$B17=""),0,SUMIF('DADOS BRUTOS'!$A$3:$A$500,$B17,'DADOS BRUTOS'!DV$3:DV$500)+IF($C17="",0,SUMIF('DADOS BRUTOS'!$A$3:$A$500,$C17,'DADOS BRUTOS'!DV$3:DV$500)))</f>
        <v>0</v>
      </c>
      <c r="GW17" s="134" t="n">
        <f aca="false">IF(OR(GW$4="",$B17=""),0,SUMIF('DADOS BRUTOS'!$A$3:$A$500,$B17,'DADOS BRUTOS'!DW$3:DW$500)+IF($C17="",0,SUMIF('DADOS BRUTOS'!$A$3:$A$500,$C17,'DADOS BRUTOS'!DW$3:DW$500)))</f>
        <v>0</v>
      </c>
      <c r="GX17" s="134" t="n">
        <f aca="false">IF(OR(GX$4="",$B17=""),0,SUMIF('DADOS BRUTOS'!$A$3:$A$500,$B17,'DADOS BRUTOS'!DX$3:DX$500)+IF($C17="",0,SUMIF('DADOS BRUTOS'!$A$3:$A$500,$C17,'DADOS BRUTOS'!DX$3:DX$500)))</f>
        <v>0</v>
      </c>
      <c r="GY17" s="134" t="n">
        <f aca="false">IF(OR(GY$4="",$B17=""),0,SUMIF('DADOS BRUTOS'!$A$3:$A$500,$B17,'DADOS BRUTOS'!DY$3:DY$500)+IF($C17="",0,SUMIF('DADOS BRUTOS'!$A$3:$A$500,$C17,'DADOS BRUTOS'!DY$3:DY$500)))</f>
        <v>0</v>
      </c>
      <c r="GZ17" s="134" t="n">
        <f aca="false">IF(OR(GZ$4="",$B17=""),0,SUMIF('DADOS BRUTOS'!$A$3:$A$500,$B17,'DADOS BRUTOS'!DZ$3:DZ$500)+IF($C17="",0,SUMIF('DADOS BRUTOS'!$A$3:$A$500,$C17,'DADOS BRUTOS'!DZ$3:DZ$500)))</f>
        <v>0</v>
      </c>
      <c r="HA17" s="134" t="n">
        <f aca="false">IF(OR(HA$4="",$B17=""),0,SUMIF('DADOS BRUTOS'!$A$3:$A$500,$B17,'DADOS BRUTOS'!EA$3:EA$500)+IF($C17="",0,SUMIF('DADOS BRUTOS'!$A$3:$A$500,$C17,'DADOS BRUTOS'!EA$3:EA$500)))</f>
        <v>0</v>
      </c>
      <c r="HB17" s="134" t="n">
        <f aca="false">IF(OR(HB$4="",$B17=""),0,SUMIF('DADOS BRUTOS'!$A$3:$A$500,$B17,'DADOS BRUTOS'!EB$3:EB$500)+IF($C17="",0,SUMIF('DADOS BRUTOS'!$A$3:$A$500,$C17,'DADOS BRUTOS'!EB$3:EB$500)))</f>
        <v>0</v>
      </c>
      <c r="HC17" s="134" t="n">
        <f aca="false">IF(OR(HC$4="",$B17=""),0,SUMIF('DADOS BRUTOS'!$A$3:$A$500,$B17,'DADOS BRUTOS'!EC$3:EC$500)+IF($C17="",0,SUMIF('DADOS BRUTOS'!$A$3:$A$500,$C17,'DADOS BRUTOS'!EC$3:EC$500)))</f>
        <v>0</v>
      </c>
      <c r="HD17" s="134" t="n">
        <f aca="false">IF(OR(HD$4="",$B17=""),0,SUMIF('DADOS BRUTOS'!$A$3:$A$500,$B17,'DADOS BRUTOS'!ED$3:ED$500)+IF($C17="",0,SUMIF('DADOS BRUTOS'!$A$3:$A$500,$C17,'DADOS BRUTOS'!ED$3:ED$500)))</f>
        <v>0</v>
      </c>
      <c r="HE17" s="134" t="n">
        <f aca="false">IF(OR(HE$4="",$B17=""),0,SUMIF('DADOS BRUTOS'!$A$3:$A$500,$B17,'DADOS BRUTOS'!EE$3:EE$500)+IF($C17="",0,SUMIF('DADOS BRUTOS'!$A$3:$A$500,$C17,'DADOS BRUTOS'!EE$3:EE$500)))</f>
        <v>0</v>
      </c>
      <c r="HF17" s="134" t="n">
        <f aca="false">IF(OR(HF$4="",$B17=""),0,SUMIF('DADOS BRUTOS'!$A$3:$A$500,$B17,'DADOS BRUTOS'!EF$3:EF$500)+IF($C17="",0,SUMIF('DADOS BRUTOS'!$A$3:$A$500,$C17,'DADOS BRUTOS'!EF$3:EF$500)))</f>
        <v>0</v>
      </c>
      <c r="HG17" s="134" t="n">
        <f aca="false">IF(OR(HG$4="",$B17=""),0,SUMIF('DADOS BRUTOS'!$A$3:$A$500,$B17,'DADOS BRUTOS'!EG$3:EG$500)+IF($C17="",0,SUMIF('DADOS BRUTOS'!$A$3:$A$500,$C17,'DADOS BRUTOS'!EG$3:EG$500)))</f>
        <v>0</v>
      </c>
      <c r="HH17" s="134" t="n">
        <f aca="false">IF(OR(HH$4="",$B17=""),0,SUMIF('DADOS BRUTOS'!$A$3:$A$500,$B17,'DADOS BRUTOS'!EH$3:EH$500)+IF($C17="",0,SUMIF('DADOS BRUTOS'!$A$3:$A$500,$C17,'DADOS BRUTOS'!EH$3:EH$500)))</f>
        <v>0</v>
      </c>
      <c r="HI17" s="134" t="n">
        <f aca="false">IF(OR(HI$4="",$B17=""),0,SUMIF('DADOS BRUTOS'!$A$3:$A$500,$B17,'DADOS BRUTOS'!EI$3:EI$500)+IF($C17="",0,SUMIF('DADOS BRUTOS'!$A$3:$A$500,$C17,'DADOS BRUTOS'!EI$3:EI$500)))</f>
        <v>0</v>
      </c>
      <c r="HJ17" s="134" t="n">
        <f aca="false">IF(OR(HJ$4="",$B17=""),0,SUMIF('DADOS BRUTOS'!$A$3:$A$500,$B17,'DADOS BRUTOS'!EJ$3:EJ$500)+IF($C17="",0,SUMIF('DADOS BRUTOS'!$A$3:$A$500,$C17,'DADOS BRUTOS'!EJ$3:EJ$500)))</f>
        <v>0</v>
      </c>
      <c r="HK17" s="134" t="n">
        <f aca="false">IF(OR(HK$4="",$B17=""),0,SUMIF('DADOS BRUTOS'!$A$3:$A$500,$B17,'DADOS BRUTOS'!EK$3:EK$500)+IF($C17="",0,SUMIF('DADOS BRUTOS'!$A$3:$A$500,$C17,'DADOS BRUTOS'!EK$3:EK$500)))</f>
        <v>0</v>
      </c>
      <c r="HL17" s="134" t="n">
        <f aca="false">IF(OR(HL$4="",$B17=""),0,SUMIF('DADOS BRUTOS'!$A$3:$A$500,$B17,'DADOS BRUTOS'!EL$3:EL$500)+IF($C17="",0,SUMIF('DADOS BRUTOS'!$A$3:$A$500,$C17,'DADOS BRUTOS'!EL$3:EL$500)))</f>
        <v>0</v>
      </c>
      <c r="HM17" s="134" t="n">
        <f aca="false">IF(OR(HM$4="",$B17=""),0,SUMIF('DADOS BRUTOS'!$A$3:$A$500,$B17,'DADOS BRUTOS'!EM$3:EM$500)+IF($C17="",0,SUMIF('DADOS BRUTOS'!$A$3:$A$500,$C17,'DADOS BRUTOS'!EM$3:EM$500)))</f>
        <v>0</v>
      </c>
      <c r="HN17" s="134" t="n">
        <f aca="false">IF(OR(HN$4="",$B17=""),0,SUMIF('DADOS BRUTOS'!$A$3:$A$500,$B17,'DADOS BRUTOS'!EN$3:EN$500)+IF($C17="",0,SUMIF('DADOS BRUTOS'!$A$3:$A$500,$C17,'DADOS BRUTOS'!EN$3:EN$500)))</f>
        <v>0</v>
      </c>
      <c r="HO17" s="134" t="n">
        <f aca="false">IF(OR(HO$4="",$B17=""),0,SUMIF('DADOS BRUTOS'!$A$3:$A$500,$B17,'DADOS BRUTOS'!EO$3:EO$500)+IF($C17="",0,SUMIF('DADOS BRUTOS'!$A$3:$A$500,$C17,'DADOS BRUTOS'!EO$3:EO$500)))</f>
        <v>0</v>
      </c>
      <c r="HP17" s="134" t="n">
        <f aca="false">IF(OR(HP$4="",$B17=""),0,SUMIF('DADOS BRUTOS'!$A$3:$A$500,$B17,'DADOS BRUTOS'!EP$3:EP$500)+IF($C17="",0,SUMIF('DADOS BRUTOS'!$A$3:$A$500,$C17,'DADOS BRUTOS'!EP$3:EP$500)))</f>
        <v>0</v>
      </c>
      <c r="HQ17" s="134" t="n">
        <f aca="false">IF(OR(HQ$4="",$B17=""),0,SUMIF('DADOS BRUTOS'!$A$3:$A$500,$B17,'DADOS BRUTOS'!EQ$3:EQ$500)+IF($C17="",0,SUMIF('DADOS BRUTOS'!$A$3:$A$500,$C17,'DADOS BRUTOS'!EQ$3:EQ$500)))</f>
        <v>0</v>
      </c>
      <c r="HR17" s="134" t="n">
        <f aca="false">IF(OR(HR$4="",$B17=""),0,SUMIF('DADOS BRUTOS'!$A$3:$A$500,$B17,'DADOS BRUTOS'!ER$3:ER$500)+IF($C17="",0,SUMIF('DADOS BRUTOS'!$A$3:$A$500,$C17,'DADOS BRUTOS'!ER$3:ER$500)))</f>
        <v>0</v>
      </c>
      <c r="HS17" s="134" t="n">
        <f aca="false">IF(OR(HS$4="",$B17=""),0,SUMIF('DADOS BRUTOS'!$A$3:$A$500,$B17,'DADOS BRUTOS'!ES$3:ES$500)+IF($C17="",0,SUMIF('DADOS BRUTOS'!$A$3:$A$500,$C17,'DADOS BRUTOS'!ES$3:ES$500)))</f>
        <v>0</v>
      </c>
      <c r="HT17" s="134" t="n">
        <f aca="false">IF(OR(HT$4="",$B17=""),0,SUMIF('DADOS BRUTOS'!$A$3:$A$500,$B17,'DADOS BRUTOS'!ET$3:ET$500)+IF($C17="",0,SUMIF('DADOS BRUTOS'!$A$3:$A$500,$C17,'DADOS BRUTOS'!ET$3:ET$500)))</f>
        <v>0</v>
      </c>
      <c r="HU17" s="134" t="n">
        <f aca="false">IF(OR(HU$4="",$B17=""),0,SUMIF('DADOS BRUTOS'!$A$3:$A$500,$B17,'DADOS BRUTOS'!EU$3:EU$500)+IF($C17="",0,SUMIF('DADOS BRUTOS'!$A$3:$A$500,$C17,'DADOS BRUTOS'!EU$3:EU$500)))</f>
        <v>0</v>
      </c>
      <c r="HV17" s="134" t="n">
        <f aca="false">IF(OR(HV$4="",$B17=""),0,SUMIF('DADOS BRUTOS'!$A$3:$A$500,$B17,'DADOS BRUTOS'!EV$3:EV$500)+IF($C17="",0,SUMIF('DADOS BRUTOS'!$A$3:$A$500,$C17,'DADOS BRUTOS'!EV$3:EV$500)))</f>
        <v>0</v>
      </c>
      <c r="HW17" s="134" t="n">
        <f aca="false">IF(OR(HW$4="",$B17=""),0,SUMIF('DADOS BRUTOS'!$A$3:$A$500,$B17,'DADOS BRUTOS'!EW$3:EW$500)+IF($C17="",0,SUMIF('DADOS BRUTOS'!$A$3:$A$500,$C17,'DADOS BRUTOS'!EW$3:EW$500)))</f>
        <v>0</v>
      </c>
      <c r="HX17" s="134" t="n">
        <f aca="false">IF(OR(HX$4="",$B17=""),0,SUMIF('DADOS BRUTOS'!$A$3:$A$500,$B17,'DADOS BRUTOS'!EX$3:EX$500)+IF($C17="",0,SUMIF('DADOS BRUTOS'!$A$3:$A$500,$C17,'DADOS BRUTOS'!EX$3:EX$500)))</f>
        <v>0</v>
      </c>
      <c r="HY17" s="134" t="n">
        <f aca="false">IF(OR(HY$4="",$B17=""),0,SUMIF('DADOS BRUTOS'!$A$3:$A$500,$B17,'DADOS BRUTOS'!EY$3:EY$500)+IF($C17="",0,SUMIF('DADOS BRUTOS'!$A$3:$A$500,$C17,'DADOS BRUTOS'!EY$3:EY$500)))</f>
        <v>0</v>
      </c>
      <c r="HZ17" s="134" t="n">
        <f aca="false">IF(OR(HZ$4="",$B17=""),0,SUMIF('DADOS BRUTOS'!$A$3:$A$500,$B17,'DADOS BRUTOS'!EZ$3:EZ$500)+IF($C17="",0,SUMIF('DADOS BRUTOS'!$A$3:$A$500,$C17,'DADOS BRUTOS'!EZ$3:EZ$500)))</f>
        <v>0</v>
      </c>
      <c r="IA17" s="134" t="n">
        <f aca="false">IF(OR(IA$4="",$B17=""),0,SUMIF('DADOS BRUTOS'!$A$3:$A$500,$B17,'DADOS BRUTOS'!FA$3:FA$500)+IF($C17="",0,SUMIF('DADOS BRUTOS'!$A$3:$A$500,$C17,'DADOS BRUTOS'!FA$3:FA$500)))</f>
        <v>0</v>
      </c>
      <c r="IB17" s="134" t="n">
        <f aca="false">IF(OR(IB$4="",$B17=""),0,SUMIF('DADOS BRUTOS'!$A$3:$A$500,$B17,'DADOS BRUTOS'!FB$3:FB$500)+IF($C17="",0,SUMIF('DADOS BRUTOS'!$A$3:$A$500,$C17,'DADOS BRUTOS'!FB$3:FB$500)))</f>
        <v>0</v>
      </c>
      <c r="IC17" s="134" t="n">
        <f aca="false">IF(OR(IC$4="",$B17=""),0,SUMIF('DADOS BRUTOS'!$A$3:$A$500,$B17,'DADOS BRUTOS'!FC$3:FC$500)+IF($C17="",0,SUMIF('DADOS BRUTOS'!$A$3:$A$500,$C17,'DADOS BRUTOS'!FC$3:FC$500)))</f>
        <v>0</v>
      </c>
      <c r="ID17" s="134" t="n">
        <f aca="false">IF(OR(ID$4="",$B17=""),0,SUMIF('DADOS BRUTOS'!$A$3:$A$500,$B17,'DADOS BRUTOS'!FD$3:FD$500)+IF($C17="",0,SUMIF('DADOS BRUTOS'!$A$3:$A$500,$C17,'DADOS BRUTOS'!FD$3:FD$500)))</f>
        <v>0</v>
      </c>
      <c r="IE17" s="134" t="n">
        <f aca="false">IF(OR(IE$4="",$B17=""),0,SUMIF('DADOS BRUTOS'!$A$3:$A$500,$B17,'DADOS BRUTOS'!FE$3:FE$500)+IF($C17="",0,SUMIF('DADOS BRUTOS'!$A$3:$A$500,$C17,'DADOS BRUTOS'!FE$3:FE$500)))</f>
        <v>0</v>
      </c>
      <c r="IF17" s="134" t="n">
        <f aca="false">IF(OR(IF$4="",$B17=""),0,SUMIF('DADOS BRUTOS'!$A$3:$A$500,$B17,'DADOS BRUTOS'!FF$3:FF$500)+IF($C17="",0,SUMIF('DADOS BRUTOS'!$A$3:$A$500,$C17,'DADOS BRUTOS'!FF$3:FF$500)))</f>
        <v>0</v>
      </c>
      <c r="IG17" s="134" t="n">
        <f aca="false">IF(OR(IG$4="",$B17=""),0,SUMIF('DADOS BRUTOS'!$A$3:$A$500,$B17,'DADOS BRUTOS'!FG$3:FG$500)+IF($C17="",0,SUMIF('DADOS BRUTOS'!$A$3:$A$500,$C17,'DADOS BRUTOS'!FG$3:FG$500)))</f>
        <v>0</v>
      </c>
      <c r="IH17" s="134" t="n">
        <f aca="false">IF(OR(IH$4="",$B17=""),0,SUMIF('DADOS BRUTOS'!$A$3:$A$500,$B17,'DADOS BRUTOS'!FH$3:FH$500)+IF($C17="",0,SUMIF('DADOS BRUTOS'!$A$3:$A$500,$C17,'DADOS BRUTOS'!FH$3:FH$500)))</f>
        <v>0</v>
      </c>
      <c r="II17" s="134" t="n">
        <f aca="false">IF(OR(II$4="",$B17=""),0,SUMIF('DADOS BRUTOS'!$A$3:$A$500,$B17,'DADOS BRUTOS'!FI$3:FI$500)+IF($C17="",0,SUMIF('DADOS BRUTOS'!$A$3:$A$500,$C17,'DADOS BRUTOS'!FI$3:FI$500)))</f>
        <v>0</v>
      </c>
      <c r="IJ17" s="134" t="n">
        <f aca="false">IF(OR(IJ$4="",$B17=""),0,SUMIF('DADOS BRUTOS'!$A$3:$A$500,$B17,'DADOS BRUTOS'!FJ$3:FJ$500)+IF($C17="",0,SUMIF('DADOS BRUTOS'!$A$3:$A$500,$C17,'DADOS BRUTOS'!FJ$3:FJ$500)))</f>
        <v>0</v>
      </c>
      <c r="IK17" s="134" t="n">
        <f aca="false">IF(OR(IK$4="",$B17=""),0,SUMIF('DADOS BRUTOS'!$A$3:$A$500,$B17,'DADOS BRUTOS'!FK$3:FK$500)+IF($C17="",0,SUMIF('DADOS BRUTOS'!$A$3:$A$500,$C17,'DADOS BRUTOS'!FK$3:FK$500)))</f>
        <v>0</v>
      </c>
      <c r="IL17" s="134" t="n">
        <f aca="false">IF(OR(IL$4="",$B17=""),0,SUMIF('DADOS BRUTOS'!$A$3:$A$500,$B17,'DADOS BRUTOS'!FL$3:FL$500)+IF($C17="",0,SUMIF('DADOS BRUTOS'!$A$3:$A$500,$C17,'DADOS BRUTOS'!FL$3:FL$500)))</f>
        <v>0</v>
      </c>
      <c r="IM17" s="134" t="n">
        <f aca="false">IF(OR(IM$4="",$B17=""),0,SUMIF('DADOS BRUTOS'!$A$3:$A$500,$B17,'DADOS BRUTOS'!FM$3:FM$500)+IF($C17="",0,SUMIF('DADOS BRUTOS'!$A$3:$A$500,$C17,'DADOS BRUTOS'!FM$3:FM$500)))</f>
        <v>0</v>
      </c>
      <c r="IN17" s="134" t="n">
        <f aca="false">IF(OR(IN$4="",$B17=""),0,SUMIF('DADOS BRUTOS'!$A$3:$A$500,$B17,'DADOS BRUTOS'!FN$3:FN$500)+IF($C17="",0,SUMIF('DADOS BRUTOS'!$A$3:$A$500,$C17,'DADOS BRUTOS'!FN$3:FN$500)))</f>
        <v>0</v>
      </c>
      <c r="IO17" s="134" t="n">
        <f aca="false">IF(OR(IO$4="",$B17=""),0,SUMIF('DADOS BRUTOS'!$A$3:$A$500,$B17,'DADOS BRUTOS'!FO$3:FO$500)+IF($C17="",0,SUMIF('DADOS BRUTOS'!$A$3:$A$500,$C17,'DADOS BRUTOS'!FO$3:FO$500)))</f>
        <v>0</v>
      </c>
      <c r="IP17" s="134" t="n">
        <f aca="false">IF(OR(IP$4="",$B17=""),0,SUMIF('DADOS BRUTOS'!$A$3:$A$500,$B17,'DADOS BRUTOS'!FP$3:FP$500)+IF($C17="",0,SUMIF('DADOS BRUTOS'!$A$3:$A$500,$C17,'DADOS BRUTOS'!FP$3:FP$500)))</f>
        <v>0</v>
      </c>
      <c r="IQ17" s="134" t="n">
        <f aca="false">IF(OR(IQ$4="",$B17=""),0,SUMIF('DADOS BRUTOS'!$A$3:$A$500,$B17,'DADOS BRUTOS'!FQ$3:FQ$500)+IF($C17="",0,SUMIF('DADOS BRUTOS'!$A$3:$A$500,$C17,'DADOS BRUTOS'!FQ$3:FQ$500)))</f>
        <v>0</v>
      </c>
      <c r="IR17" s="134" t="n">
        <f aca="false">IF(OR(IR$4="",$B17=""),0,SUMIF('DADOS BRUTOS'!$A$3:$A$500,$B17,'DADOS BRUTOS'!FR$3:FR$500)+IF($C17="",0,SUMIF('DADOS BRUTOS'!$A$3:$A$500,$C17,'DADOS BRUTOS'!FR$3:FR$500)))</f>
        <v>0</v>
      </c>
      <c r="IS17" s="134" t="n">
        <f aca="false">IF(OR(IS$4="",$B17=""),0,SUMIF('DADOS BRUTOS'!$A$3:$A$500,$B17,'DADOS BRUTOS'!FS$3:FS$500)+IF($C17="",0,SUMIF('DADOS BRUTOS'!$A$3:$A$500,$C17,'DADOS BRUTOS'!FS$3:FS$500)))</f>
        <v>0</v>
      </c>
      <c r="IT17" s="134" t="n">
        <f aca="false">IF(OR(IT$4="",$B17=""),0,SUMIF('DADOS BRUTOS'!$A$3:$A$500,$B17,'DADOS BRUTOS'!FT$3:FT$500)+IF($C17="",0,SUMIF('DADOS BRUTOS'!$A$3:$A$500,$C17,'DADOS BRUTOS'!FT$3:FT$500)))</f>
        <v>0</v>
      </c>
      <c r="IU17" s="134" t="n">
        <f aca="false">IF(OR(IU$4="",$B17=""),0,SUMIF('DADOS BRUTOS'!$A$3:$A$500,$B17,'DADOS BRUTOS'!FU$3:FU$500)+IF($C17="",0,SUMIF('DADOS BRUTOS'!$A$3:$A$500,$C17,'DADOS BRUTOS'!FU$3:FU$500)))</f>
        <v>0</v>
      </c>
      <c r="IV17" s="134" t="n">
        <f aca="false">IF(OR(IV$4="",$B17=""),0,SUMIF('DADOS BRUTOS'!$A$3:$A$500,$B17,'DADOS BRUTOS'!FV$3:FV$500)+IF($C17="",0,SUMIF('DADOS BRUTOS'!$A$3:$A$500,$C17,'DADOS BRUTOS'!FV$3:FV$500)))</f>
        <v>0</v>
      </c>
      <c r="IW17" s="134" t="n">
        <f aca="false">IF(OR(IW$4="",$B17=""),0,SUMIF('DADOS BRUTOS'!$A$3:$A$500,$B17,'DADOS BRUTOS'!FW$3:FW$500)+IF($C17="",0,SUMIF('DADOS BRUTOS'!$A$3:$A$500,$C17,'DADOS BRUTOS'!FW$3:FW$500)))</f>
        <v>0</v>
      </c>
      <c r="IX17" s="134" t="n">
        <f aca="false">IF(OR(IX$4="",$B17=""),0,SUMIF('DADOS BRUTOS'!$A$3:$A$500,$B17,'DADOS BRUTOS'!FX$3:FX$500)+IF($C17="",0,SUMIF('DADOS BRUTOS'!$A$3:$A$500,$C17,'DADOS BRUTOS'!FX$3:FX$500)))</f>
        <v>0</v>
      </c>
      <c r="IY17" s="134" t="n">
        <f aca="false">IF(OR(IY$4="",$B17=""),0,SUMIF('DADOS BRUTOS'!$A$3:$A$500,$B17,'DADOS BRUTOS'!FY$3:FY$500)+IF($C17="",0,SUMIF('DADOS BRUTOS'!$A$3:$A$500,$C17,'DADOS BRUTOS'!FY$3:FY$500)))</f>
        <v>0</v>
      </c>
      <c r="IZ17" s="134" t="n">
        <f aca="false">IF(OR(IZ$4="",$B17=""),0,SUMIF('DADOS BRUTOS'!$A$3:$A$500,$B17,'DADOS BRUTOS'!FZ$3:FZ$500)+IF($C17="",0,SUMIF('DADOS BRUTOS'!$A$3:$A$500,$C17,'DADOS BRUTOS'!FZ$3:FZ$500)))</f>
        <v>0</v>
      </c>
      <c r="JA17" s="134" t="n">
        <f aca="false">IF(OR(JA$4="",$B17=""),0,SUMIF('DADOS BRUTOS'!$A$3:$A$500,$B17,'DADOS BRUTOS'!GA$3:GA$500)+IF($C17="",0,SUMIF('DADOS BRUTOS'!$A$3:$A$500,$C17,'DADOS BRUTOS'!GA$3:GA$500)))</f>
        <v>0</v>
      </c>
      <c r="JB17" s="134" t="n">
        <f aca="false">IF(OR(JB$4="",$B17=""),0,SUMIF('DADOS BRUTOS'!$A$3:$A$500,$B17,'DADOS BRUTOS'!GB$3:GB$500)+IF($C17="",0,SUMIF('DADOS BRUTOS'!$A$3:$A$500,$C17,'DADOS BRUTOS'!GB$3:GB$500)))</f>
        <v>0</v>
      </c>
      <c r="JC17" s="134" t="n">
        <f aca="false">IF(OR(JC$4="",$B17=""),0,SUMIF('DADOS BRUTOS'!$A$3:$A$500,$B17,'DADOS BRUTOS'!GC$3:GC$500)+IF($C17="",0,SUMIF('DADOS BRUTOS'!$A$3:$A$500,$C17,'DADOS BRUTOS'!GC$3:GC$500)))</f>
        <v>0</v>
      </c>
      <c r="JD17" s="134" t="n">
        <f aca="false">IF(OR(JD$4="",$B17=""),0,SUMIF('DADOS BRUTOS'!$A$3:$A$500,$B17,'DADOS BRUTOS'!GD$3:GD$500)+IF($C17="",0,SUMIF('DADOS BRUTOS'!$A$3:$A$500,$C17,'DADOS BRUTOS'!GD$3:GD$500)))</f>
        <v>0</v>
      </c>
      <c r="JE17" s="134" t="n">
        <f aca="false">IF(OR(JE$4="",$B17=""),0,SUMIF('DADOS BRUTOS'!$A$3:$A$500,$B17,'DADOS BRUTOS'!GE$3:GE$500)+IF($C17="",0,SUMIF('DADOS BRUTOS'!$A$3:$A$500,$C17,'DADOS BRUTOS'!GE$3:GE$500)))</f>
        <v>0</v>
      </c>
      <c r="JF17" s="134" t="n">
        <f aca="false">IF(OR(JF$4="",$B17=""),0,SUMIF('DADOS BRUTOS'!$A$3:$A$500,$B17,'DADOS BRUTOS'!GF$3:GF$500)+IF($C17="",0,SUMIF('DADOS BRUTOS'!$A$3:$A$500,$C17,'DADOS BRUTOS'!GF$3:GF$500)))</f>
        <v>0</v>
      </c>
      <c r="JG17" s="134" t="n">
        <f aca="false">IF(OR(JG$4="",$B17=""),0,SUMIF('DADOS BRUTOS'!$A$3:$A$500,$B17,'DADOS BRUTOS'!GG$3:GG$500)+IF($C17="",0,SUMIF('DADOS BRUTOS'!$A$3:$A$500,$C17,'DADOS BRUTOS'!GG$3:GG$500)))</f>
        <v>0</v>
      </c>
      <c r="JH17" s="134" t="n">
        <f aca="false">IF(OR(JH$4="",$B17=""),0,SUMIF('DADOS BRUTOS'!$A$3:$A$500,$B17,'DADOS BRUTOS'!GH$3:GH$500)+IF($C17="",0,SUMIF('DADOS BRUTOS'!$A$3:$A$500,$C17,'DADOS BRUTOS'!GH$3:GH$500)))</f>
        <v>0</v>
      </c>
      <c r="JI17" s="134" t="n">
        <f aca="false">IF(OR(JI$4="",$B17=""),0,SUMIF('DADOS BRUTOS'!$A$3:$A$500,$B17,'DADOS BRUTOS'!GI$3:GI$500)+IF($C17="",0,SUMIF('DADOS BRUTOS'!$A$3:$A$500,$C17,'DADOS BRUTOS'!GI$3:GI$500)))</f>
        <v>0</v>
      </c>
      <c r="JJ17" s="134" t="n">
        <f aca="false">IF(OR(JJ$4="",$B17=""),0,SUMIF('DADOS BRUTOS'!$A$3:$A$500,$B17,'DADOS BRUTOS'!GJ$3:GJ$500)+IF($C17="",0,SUMIF('DADOS BRUTOS'!$A$3:$A$500,$C17,'DADOS BRUTOS'!GJ$3:GJ$500)))</f>
        <v>0</v>
      </c>
      <c r="JK17" s="134" t="n">
        <f aca="false">IF(OR(JK$4="",$B17=""),0,SUMIF('DADOS BRUTOS'!$A$3:$A$500,$B17,'DADOS BRUTOS'!GK$3:GK$500)+IF($C17="",0,SUMIF('DADOS BRUTOS'!$A$3:$A$500,$C17,'DADOS BRUTOS'!GK$3:GK$500)))</f>
        <v>0</v>
      </c>
      <c r="JL17" s="134" t="n">
        <f aca="false">IF(OR(JL$4="",$B17=""),0,SUMIF('DADOS BRUTOS'!$A$3:$A$500,$B17,'DADOS BRUTOS'!GL$3:GL$500)+IF($C17="",0,SUMIF('DADOS BRUTOS'!$A$3:$A$500,$C17,'DADOS BRUTOS'!GL$3:GL$500)))</f>
        <v>0</v>
      </c>
      <c r="JM17" s="134" t="n">
        <f aca="false">IF(OR(JM$4="",$B17=""),0,SUMIF('DADOS BRUTOS'!$A$3:$A$500,$B17,'DADOS BRUTOS'!GM$3:GM$500)+IF($C17="",0,SUMIF('DADOS BRUTOS'!$A$3:$A$500,$C17,'DADOS BRUTOS'!GM$3:GM$500)))</f>
        <v>0</v>
      </c>
      <c r="JN17" s="134" t="n">
        <f aca="false">IF(OR(JN$4="",$B17=""),0,SUMIF('DADOS BRUTOS'!$A$3:$A$500,$B17,'DADOS BRUTOS'!GN$3:GN$500)+IF($C17="",0,SUMIF('DADOS BRUTOS'!$A$3:$A$500,$C17,'DADOS BRUTOS'!GN$3:GN$500)))</f>
        <v>0</v>
      </c>
      <c r="JO17" s="134" t="n">
        <f aca="false">IF(OR(JO$4="",$B17=""),0,SUMIF('DADOS BRUTOS'!$A$3:$A$500,$B17,'DADOS BRUTOS'!GO$3:GO$500)+IF($C17="",0,SUMIF('DADOS BRUTOS'!$A$3:$A$500,$C17,'DADOS BRUTOS'!GO$3:GO$500)))</f>
        <v>0</v>
      </c>
      <c r="JP17" s="134" t="n">
        <f aca="false">IF(OR(JP$4="",$B17=""),0,SUMIF('DADOS BRUTOS'!$A$3:$A$500,$B17,'DADOS BRUTOS'!GP$3:GP$500)+IF($C17="",0,SUMIF('DADOS BRUTOS'!$A$3:$A$500,$C17,'DADOS BRUTOS'!GP$3:GP$500)))</f>
        <v>0</v>
      </c>
      <c r="JQ17" s="134" t="n">
        <f aca="false">IF(OR(JQ$4="",$B17=""),0,SUMIF('DADOS BRUTOS'!$A$3:$A$500,$B17,'DADOS BRUTOS'!GQ$3:GQ$500)+IF($C17="",0,SUMIF('DADOS BRUTOS'!$A$3:$A$500,$C17,'DADOS BRUTOS'!GQ$3:GQ$500)))</f>
        <v>0</v>
      </c>
      <c r="JR17" s="134" t="n">
        <f aca="false">IF(OR(JR$4="",$B17=""),0,SUMIF('DADOS BRUTOS'!$A$3:$A$500,$B17,'DADOS BRUTOS'!GR$3:GR$500)+IF($C17="",0,SUMIF('DADOS BRUTOS'!$A$3:$A$500,$C17,'DADOS BRUTOS'!GR$3:GR$500)))</f>
        <v>0</v>
      </c>
      <c r="JS17" s="134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1557783.63</v>
      </c>
      <c r="E18" s="50" t="n">
        <f aca="false">SUMIF($CB$4:$JS$4,E$4,$CB18:$JS18)</f>
        <v>994.24</v>
      </c>
      <c r="F18" s="50" t="n">
        <f aca="false">SUMIF($CB$4:$JS$4,F$4,$CB18:$JS18)</f>
        <v>31243</v>
      </c>
      <c r="G18" s="50" t="n">
        <f aca="false">SUMIF($CB$4:$JS$4,G$4,$CB18:$JS18)</f>
        <v>359463.36</v>
      </c>
      <c r="H18" s="50" t="n">
        <f aca="false">SUMIF($CB$4:$JS$4,H$4,$CB18:$JS18)</f>
        <v>26381.68</v>
      </c>
      <c r="I18" s="50" t="n">
        <f aca="false">SUMIF($CB$4:$JS$4,I$4,$CB18:$JS18)</f>
        <v>159.06</v>
      </c>
      <c r="J18" s="50" t="n">
        <f aca="false">SUMIF($CB$4:$JS$4,J$4,$CB18:$JS18)</f>
        <v>321918.24</v>
      </c>
      <c r="K18" s="50" t="n">
        <f aca="false">SUMIF($CB$4:$JS$4,K$4,$CB18:$JS18)</f>
        <v>1407.48</v>
      </c>
      <c r="L18" s="50" t="n">
        <f aca="false">SUMIF($CB$4:$JS$4,L$4,$CB18:$JS18)</f>
        <v>4172.54</v>
      </c>
      <c r="M18" s="50" t="n">
        <f aca="false">SUMIF($CB$4:$JS$4,M$4,$CB18:$JS18)</f>
        <v>5301.04</v>
      </c>
      <c r="N18" s="50" t="n">
        <f aca="false">SUMIF($CB$4:$JS$4,N$4,$CB18:$JS18)</f>
        <v>3180.63</v>
      </c>
      <c r="O18" s="50" t="n">
        <f aca="false">SUMIF($CB$4:$JS$4,O$4,$CB18:$JS18)</f>
        <v>0</v>
      </c>
      <c r="P18" s="50" t="n">
        <f aca="false">SUMIF($CB$4:$JS$4,P$4,$CB18:$JS18)</f>
        <v>16033.8</v>
      </c>
      <c r="Q18" s="50" t="n">
        <f aca="false">SUMIF($CB$4:$JS$4,Q$4,$CB18:$JS18)</f>
        <v>11145.58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10506.16</v>
      </c>
      <c r="U18" s="50" t="n">
        <f aca="false">SUMIF($CB$4:$JS$4,U$4,$CB18:$JS18)</f>
        <v>660.39</v>
      </c>
      <c r="V18" s="50" t="n">
        <f aca="false">SUMIF($CB$4:$JS$4,V$4,$CB18:$JS18)</f>
        <v>17495.34</v>
      </c>
      <c r="W18" s="50" t="n">
        <f aca="false">SUMIF($CB$4:$JS$4,W$4,$CB18:$JS18)</f>
        <v>0</v>
      </c>
      <c r="X18" s="50" t="n">
        <f aca="false">SUMIF($CB$4:$JS$4,X$4,$CB18:$JS18)</f>
        <v>0</v>
      </c>
      <c r="Y18" s="50" t="n">
        <f aca="false">SUMIF($CB$4:$JS$4,Y$4,$CB18:$JS18)</f>
        <v>0</v>
      </c>
      <c r="Z18" s="50" t="n">
        <f aca="false">SUMIF($CB$4:$JS$4,Z$4,$CB18:$JS18)</f>
        <v>3634.1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0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2371480.27</v>
      </c>
      <c r="BZ18" s="45" t="n">
        <f aca="false">SUMPRODUCT(($CB$4:$JS$4&lt;&gt;"")*($CB$4:$JS$4&lt;=$D$4),$CB18:$JS18,$CB$1:$JS$1)</f>
        <v>1354.58152528882</v>
      </c>
      <c r="CB18" s="134" t="n">
        <f aca="false">IF(OR(CB$4="",$B18=""),0,SUMIF('DADOS BRUTOS'!$A$3:$A$500,$B18,'DADOS BRUTOS'!B$3:B$500)+IF($C18="",0,SUMIF('DADOS BRUTOS'!$A$3:$A$500,$C18,'DADOS BRUTOS'!B$3:B$500)))</f>
        <v>0</v>
      </c>
      <c r="CC18" s="134" t="n">
        <f aca="false">IF(OR(CC$4="",$B18=""),0,SUMIF('DADOS BRUTOS'!$A$3:$A$500,$B18,'DADOS BRUTOS'!C$3:C$500)+IF($C18="",0,SUMIF('DADOS BRUTOS'!$A$3:$A$500,$C18,'DADOS BRUTOS'!C$3:C$500)))</f>
        <v>0</v>
      </c>
      <c r="CD18" s="134" t="n">
        <f aca="false">IF(OR(CD$4="",$B18=""),0,SUMIF('DADOS BRUTOS'!$A$3:$A$500,$B18,'DADOS BRUTOS'!D$3:D$500)+IF($C18="",0,SUMIF('DADOS BRUTOS'!$A$3:$A$500,$C18,'DADOS BRUTOS'!D$3:D$500)))</f>
        <v>0</v>
      </c>
      <c r="CE18" s="134" t="n">
        <f aca="false">IF(OR(CE$4="",$B18=""),0,SUMIF('DADOS BRUTOS'!$A$3:$A$500,$B18,'DADOS BRUTOS'!E$3:E$500)+IF($C18="",0,SUMIF('DADOS BRUTOS'!$A$3:$A$500,$C18,'DADOS BRUTOS'!E$3:E$500)))</f>
        <v>0</v>
      </c>
      <c r="CF18" s="134" t="n">
        <f aca="false">IF(OR(CF$4="",$B18=""),0,SUMIF('DADOS BRUTOS'!$A$3:$A$500,$B18,'DADOS BRUTOS'!F$3:F$500)+IF($C18="",0,SUMIF('DADOS BRUTOS'!$A$3:$A$500,$C18,'DADOS BRUTOS'!F$3:F$500)))</f>
        <v>0</v>
      </c>
      <c r="CG18" s="134" t="n">
        <f aca="false">IF(OR(CG$4="",$B18=""),0,SUMIF('DADOS BRUTOS'!$A$3:$A$500,$B18,'DADOS BRUTOS'!G$3:G$500)+IF($C18="",0,SUMIF('DADOS BRUTOS'!$A$3:$A$500,$C18,'DADOS BRUTOS'!G$3:G$500)))</f>
        <v>0</v>
      </c>
      <c r="CH18" s="134" t="n">
        <f aca="false">IF(OR(CH$4="",$B18=""),0,SUMIF('DADOS BRUTOS'!$A$3:$A$500,$B18,'DADOS BRUTOS'!H$3:H$500)+IF($C18="",0,SUMIF('DADOS BRUTOS'!$A$3:$A$500,$C18,'DADOS BRUTOS'!H$3:H$500)))</f>
        <v>0</v>
      </c>
      <c r="CI18" s="134" t="n">
        <f aca="false">IF(OR(CI$4="",$B18=""),0,SUMIF('DADOS BRUTOS'!$A$3:$A$500,$B18,'DADOS BRUTOS'!I$3:I$500)+IF($C18="",0,SUMIF('DADOS BRUTOS'!$A$3:$A$500,$C18,'DADOS BRUTOS'!I$3:I$500)))</f>
        <v>0</v>
      </c>
      <c r="CJ18" s="134" t="n">
        <f aca="false">IF(OR(CJ$4="",$B18=""),0,SUMIF('DADOS BRUTOS'!$A$3:$A$500,$B18,'DADOS BRUTOS'!J$3:J$500)+IF($C18="",0,SUMIF('DADOS BRUTOS'!$A$3:$A$500,$C18,'DADOS BRUTOS'!J$3:J$500)))</f>
        <v>0</v>
      </c>
      <c r="CK18" s="134" t="n">
        <f aca="false">IF(OR(CK$4="",$B18=""),0,SUMIF('DADOS BRUTOS'!$A$3:$A$500,$B18,'DADOS BRUTOS'!K$3:K$500)+IF($C18="",0,SUMIF('DADOS BRUTOS'!$A$3:$A$500,$C18,'DADOS BRUTOS'!K$3:K$500)))</f>
        <v>0</v>
      </c>
      <c r="CL18" s="134" t="n">
        <f aca="false">IF(OR(CL$4="",$B18=""),0,SUMIF('DADOS BRUTOS'!$A$3:$A$500,$B18,'DADOS BRUTOS'!L$3:L$500)+IF($C18="",0,SUMIF('DADOS BRUTOS'!$A$3:$A$500,$C18,'DADOS BRUTOS'!L$3:L$500)))</f>
        <v>0</v>
      </c>
      <c r="CM18" s="134" t="n">
        <f aca="false">IF(OR(CM$4="",$B18=""),0,SUMIF('DADOS BRUTOS'!$A$3:$A$500,$B18,'DADOS BRUTOS'!M$3:M$500)+IF($C18="",0,SUMIF('DADOS BRUTOS'!$A$3:$A$500,$C18,'DADOS BRUTOS'!M$3:M$500)))</f>
        <v>0</v>
      </c>
      <c r="CN18" s="134" t="n">
        <f aca="false">IF(OR(CN$4="",$B18=""),0,SUMIF('DADOS BRUTOS'!$A$3:$A$500,$B18,'DADOS BRUTOS'!N$3:N$500)+IF($C18="",0,SUMIF('DADOS BRUTOS'!$A$3:$A$500,$C18,'DADOS BRUTOS'!N$3:N$500)))</f>
        <v>0</v>
      </c>
      <c r="CO18" s="134" t="n">
        <f aca="false">IF(OR(CO$4="",$B18=""),0,SUMIF('DADOS BRUTOS'!$A$3:$A$500,$B18,'DADOS BRUTOS'!O$3:O$500)+IF($C18="",0,SUMIF('DADOS BRUTOS'!$A$3:$A$500,$C18,'DADOS BRUTOS'!O$3:O$500)))</f>
        <v>0</v>
      </c>
      <c r="CP18" s="134" t="n">
        <f aca="false">IF(OR(CP$4="",$B18=""),0,SUMIF('DADOS BRUTOS'!$A$3:$A$500,$B18,'DADOS BRUTOS'!P$3:P$500)+IF($C18="",0,SUMIF('DADOS BRUTOS'!$A$3:$A$500,$C18,'DADOS BRUTOS'!P$3:P$500)))</f>
        <v>0</v>
      </c>
      <c r="CQ18" s="134" t="n">
        <f aca="false">IF(OR(CQ$4="",$B18=""),0,SUMIF('DADOS BRUTOS'!$A$3:$A$500,$B18,'DADOS BRUTOS'!Q$3:Q$500)+IF($C18="",0,SUMIF('DADOS BRUTOS'!$A$3:$A$500,$C18,'DADOS BRUTOS'!Q$3:Q$500)))</f>
        <v>0</v>
      </c>
      <c r="CR18" s="134" t="n">
        <f aca="false">IF(OR(CR$4="",$B18=""),0,SUMIF('DADOS BRUTOS'!$A$3:$A$500,$B18,'DADOS BRUTOS'!R$3:R$500)+IF($C18="",0,SUMIF('DADOS BRUTOS'!$A$3:$A$500,$C18,'DADOS BRUTOS'!R$3:R$500)))</f>
        <v>0</v>
      </c>
      <c r="CS18" s="134" t="n">
        <f aca="false">IF(OR(CS$4="",$B18=""),0,SUMIF('DADOS BRUTOS'!$A$3:$A$500,$B18,'DADOS BRUTOS'!S$3:S$500)+IF($C18="",0,SUMIF('DADOS BRUTOS'!$A$3:$A$500,$C18,'DADOS BRUTOS'!S$3:S$500)))</f>
        <v>0</v>
      </c>
      <c r="CT18" s="134" t="n">
        <f aca="false">IF(OR(CT$4="",$B18=""),0,SUMIF('DADOS BRUTOS'!$A$3:$A$500,$B18,'DADOS BRUTOS'!T$3:T$500)+IF($C18="",0,SUMIF('DADOS BRUTOS'!$A$3:$A$500,$C18,'DADOS BRUTOS'!T$3:T$500)))</f>
        <v>0</v>
      </c>
      <c r="CU18" s="134" t="n">
        <f aca="false">IF(OR(CU$4="",$B18=""),0,SUMIF('DADOS BRUTOS'!$A$3:$A$500,$B18,'DADOS BRUTOS'!U$3:U$500)+IF($C18="",0,SUMIF('DADOS BRUTOS'!$A$3:$A$500,$C18,'DADOS BRUTOS'!U$3:U$500)))</f>
        <v>0</v>
      </c>
      <c r="CV18" s="134" t="n">
        <f aca="false">IF(OR(CV$4="",$B18=""),0,SUMIF('DADOS BRUTOS'!$A$3:$A$500,$B18,'DADOS BRUTOS'!V$3:V$500)+IF($C18="",0,SUMIF('DADOS BRUTOS'!$A$3:$A$500,$C18,'DADOS BRUTOS'!V$3:V$500)))</f>
        <v>0</v>
      </c>
      <c r="CW18" s="134" t="n">
        <f aca="false">IF(OR(CW$4="",$B18=""),0,SUMIF('DADOS BRUTOS'!$A$3:$A$500,$B18,'DADOS BRUTOS'!W$3:W$500)+IF($C18="",0,SUMIF('DADOS BRUTOS'!$A$3:$A$500,$C18,'DADOS BRUTOS'!W$3:W$500)))</f>
        <v>0</v>
      </c>
      <c r="CX18" s="134" t="n">
        <f aca="false">IF(OR(CX$4="",$B18=""),0,SUMIF('DADOS BRUTOS'!$A$3:$A$500,$B18,'DADOS BRUTOS'!X$3:X$500)+IF($C18="",0,SUMIF('DADOS BRUTOS'!$A$3:$A$500,$C18,'DADOS BRUTOS'!X$3:X$500)))</f>
        <v>0</v>
      </c>
      <c r="CY18" s="134" t="n">
        <f aca="false">IF(OR(CY$4="",$B18=""),0,SUMIF('DADOS BRUTOS'!$A$3:$A$500,$B18,'DADOS BRUTOS'!Y$3:Y$500)+IF($C18="",0,SUMIF('DADOS BRUTOS'!$A$3:$A$500,$C18,'DADOS BRUTOS'!Y$3:Y$500)))</f>
        <v>40000</v>
      </c>
      <c r="CZ18" s="134" t="n">
        <f aca="false">IF(OR(CZ$4="",$B18=""),0,SUMIF('DADOS BRUTOS'!$A$3:$A$500,$B18,'DADOS BRUTOS'!Z$3:Z$500)+IF($C18="",0,SUMIF('DADOS BRUTOS'!$A$3:$A$500,$C18,'DADOS BRUTOS'!Z$3:Z$500)))</f>
        <v>209029.66</v>
      </c>
      <c r="DA18" s="134" t="n">
        <f aca="false">IF(OR(DA$4="",$B18=""),0,SUMIF('DADOS BRUTOS'!$A$3:$A$500,$B18,'DADOS BRUTOS'!AA$3:AA$500)+IF($C18="",0,SUMIF('DADOS BRUTOS'!$A$3:$A$500,$C18,'DADOS BRUTOS'!AA$3:AA$500)))</f>
        <v>725343</v>
      </c>
      <c r="DB18" s="134" t="n">
        <f aca="false">IF(OR(DB$4="",$B18=""),0,SUMIF('DADOS BRUTOS'!$A$3:$A$500,$B18,'DADOS BRUTOS'!AB$3:AB$500)+IF($C18="",0,SUMIF('DADOS BRUTOS'!$A$3:$A$500,$C18,'DADOS BRUTOS'!AB$3:AB$500)))</f>
        <v>429843.8</v>
      </c>
      <c r="DC18" s="134" t="n">
        <f aca="false">IF(OR(DC$4="",$B18=""),0,SUMIF('DADOS BRUTOS'!$A$3:$A$500,$B18,'DADOS BRUTOS'!AC$3:AC$500)+IF($C18="",0,SUMIF('DADOS BRUTOS'!$A$3:$A$500,$C18,'DADOS BRUTOS'!AC$3:AC$500)))</f>
        <v>153567.17</v>
      </c>
      <c r="DD18" s="134" t="n">
        <f aca="false">IF(OR(DD$4="",$B18=""),0,SUMIF('DADOS BRUTOS'!$A$3:$A$500,$B18,'DADOS BRUTOS'!AD$3:AD$500)+IF($C18="",0,SUMIF('DADOS BRUTOS'!$A$3:$A$500,$C18,'DADOS BRUTOS'!AD$3:AD$500)))</f>
        <v>994.24</v>
      </c>
      <c r="DE18" s="134" t="n">
        <f aca="false">IF(OR(DE$4="",$B18=""),0,SUMIF('DADOS BRUTOS'!$A$3:$A$500,$B18,'DADOS BRUTOS'!AE$3:AE$500)+IF($C18="",0,SUMIF('DADOS BRUTOS'!$A$3:$A$500,$C18,'DADOS BRUTOS'!AE$3:AE$500)))</f>
        <v>31243</v>
      </c>
      <c r="DF18" s="134" t="n">
        <f aca="false">IF(OR(DF$4="",$B18=""),0,SUMIF('DADOS BRUTOS'!$A$3:$A$500,$B18,'DADOS BRUTOS'!AF$3:AF$500)+IF($C18="",0,SUMIF('DADOS BRUTOS'!$A$3:$A$500,$C18,'DADOS BRUTOS'!AF$3:AF$500)))</f>
        <v>359463.36</v>
      </c>
      <c r="DG18" s="134" t="n">
        <f aca="false">IF(OR(DG$4="",$B18=""),0,SUMIF('DADOS BRUTOS'!$A$3:$A$500,$B18,'DADOS BRUTOS'!AG$3:AG$500)+IF($C18="",0,SUMIF('DADOS BRUTOS'!$A$3:$A$500,$C18,'DADOS BRUTOS'!AG$3:AG$500)))</f>
        <v>26381.68</v>
      </c>
      <c r="DH18" s="134" t="n">
        <f aca="false">IF(OR(DH$4="",$B18=""),0,SUMIF('DADOS BRUTOS'!$A$3:$A$500,$B18,'DADOS BRUTOS'!AH$3:AH$500)+IF($C18="",0,SUMIF('DADOS BRUTOS'!$A$3:$A$500,$C18,'DADOS BRUTOS'!AH$3:AH$500)))</f>
        <v>159.06</v>
      </c>
      <c r="DI18" s="134" t="n">
        <f aca="false">IF(OR(DI$4="",$B18=""),0,SUMIF('DADOS BRUTOS'!$A$3:$A$500,$B18,'DADOS BRUTOS'!AI$3:AI$500)+IF($C18="",0,SUMIF('DADOS BRUTOS'!$A$3:$A$500,$C18,'DADOS BRUTOS'!AI$3:AI$500)))</f>
        <v>321918.24</v>
      </c>
      <c r="DJ18" s="134" t="n">
        <f aca="false">IF(OR(DJ$4="",$B18=""),0,SUMIF('DADOS BRUTOS'!$A$3:$A$500,$B18,'DADOS BRUTOS'!AJ$3:AJ$500)+IF($C18="",0,SUMIF('DADOS BRUTOS'!$A$3:$A$500,$C18,'DADOS BRUTOS'!AJ$3:AJ$500)))</f>
        <v>1407.48</v>
      </c>
      <c r="DK18" s="134" t="n">
        <f aca="false">IF(OR(DK$4="",$B18=""),0,SUMIF('DADOS BRUTOS'!$A$3:$A$500,$B18,'DADOS BRUTOS'!AK$3:AK$500)+IF($C18="",0,SUMIF('DADOS BRUTOS'!$A$3:$A$500,$C18,'DADOS BRUTOS'!AK$3:AK$500)))</f>
        <v>4172.54</v>
      </c>
      <c r="DL18" s="134" t="n">
        <f aca="false">IF(OR(DL$4="",$B18=""),0,SUMIF('DADOS BRUTOS'!$A$3:$A$500,$B18,'DADOS BRUTOS'!AL$3:AL$500)+IF($C18="",0,SUMIF('DADOS BRUTOS'!$A$3:$A$500,$C18,'DADOS BRUTOS'!AL$3:AL$500)))</f>
        <v>5301.04</v>
      </c>
      <c r="DM18" s="134" t="n">
        <f aca="false">IF(OR(DM$4="",$B18=""),0,SUMIF('DADOS BRUTOS'!$A$3:$A$500,$B18,'DADOS BRUTOS'!AM$3:AM$500)+IF($C18="",0,SUMIF('DADOS BRUTOS'!$A$3:$A$500,$C18,'DADOS BRUTOS'!AM$3:AM$500)))</f>
        <v>3180.63</v>
      </c>
      <c r="DN18" s="134" t="n">
        <f aca="false">IF(OR(DN$4="",$B18=""),0,SUMIF('DADOS BRUTOS'!$A$3:$A$500,$B18,'DADOS BRUTOS'!AN$3:AN$500)+IF($C18="",0,SUMIF('DADOS BRUTOS'!$A$3:$A$500,$C18,'DADOS BRUTOS'!AN$3:AN$500)))</f>
        <v>0</v>
      </c>
      <c r="DO18" s="134" t="n">
        <f aca="false">IF(OR(DO$4="",$B18=""),0,SUMIF('DADOS BRUTOS'!$A$3:$A$500,$B18,'DADOS BRUTOS'!AO$3:AO$500)+IF($C18="",0,SUMIF('DADOS BRUTOS'!$A$3:$A$500,$C18,'DADOS BRUTOS'!AO$3:AO$500)))</f>
        <v>16033.8</v>
      </c>
      <c r="DP18" s="134" t="n">
        <f aca="false">IF(OR(DP$4="",$B18=""),0,SUMIF('DADOS BRUTOS'!$A$3:$A$500,$B18,'DADOS BRUTOS'!AP$3:AP$500)+IF($C18="",0,SUMIF('DADOS BRUTOS'!$A$3:$A$500,$C18,'DADOS BRUTOS'!AP$3:AP$500)))</f>
        <v>11145.58</v>
      </c>
      <c r="DQ18" s="134" t="n">
        <f aca="false">IF(OR(DQ$4="",$B18=""),0,SUMIF('DADOS BRUTOS'!$A$3:$A$500,$B18,'DADOS BRUTOS'!AQ$3:AQ$500)+IF($C18="",0,SUMIF('DADOS BRUTOS'!$A$3:$A$500,$C18,'DADOS BRUTOS'!AQ$3:AQ$500)))</f>
        <v>0</v>
      </c>
      <c r="DR18" s="134" t="n">
        <f aca="false">IF(OR(DR$4="",$B18=""),0,SUMIF('DADOS BRUTOS'!$A$3:$A$500,$B18,'DADOS BRUTOS'!AR$3:AR$500)+IF($C18="",0,SUMIF('DADOS BRUTOS'!$A$3:$A$500,$C18,'DADOS BRUTOS'!AR$3:AR$500)))</f>
        <v>0</v>
      </c>
      <c r="DS18" s="134" t="n">
        <f aca="false">IF(OR(DS$4="",$B18=""),0,SUMIF('DADOS BRUTOS'!$A$3:$A$500,$B18,'DADOS BRUTOS'!AS$3:AS$500)+IF($C18="",0,SUMIF('DADOS BRUTOS'!$A$3:$A$500,$C18,'DADOS BRUTOS'!AS$3:AS$500)))</f>
        <v>10506.16</v>
      </c>
      <c r="DT18" s="134" t="n">
        <f aca="false">IF(OR(DT$4="",$B18=""),0,SUMIF('DADOS BRUTOS'!$A$3:$A$500,$B18,'DADOS BRUTOS'!AT$3:AT$500)+IF($C18="",0,SUMIF('DADOS BRUTOS'!$A$3:$A$500,$C18,'DADOS BRUTOS'!AT$3:AT$500)))</f>
        <v>660.39</v>
      </c>
      <c r="DU18" s="134" t="n">
        <f aca="false">IF(OR(DU$4="",$B18=""),0,SUMIF('DADOS BRUTOS'!$A$3:$A$500,$B18,'DADOS BRUTOS'!AU$3:AU$500)+IF($C18="",0,SUMIF('DADOS BRUTOS'!$A$3:$A$500,$C18,'DADOS BRUTOS'!AU$3:AU$500)))</f>
        <v>17495.34</v>
      </c>
      <c r="DV18" s="134" t="n">
        <f aca="false">IF(OR(DV$4="",$B18=""),0,SUMIF('DADOS BRUTOS'!$A$3:$A$500,$B18,'DADOS BRUTOS'!AV$3:AV$500)+IF($C18="",0,SUMIF('DADOS BRUTOS'!$A$3:$A$500,$C18,'DADOS BRUTOS'!AV$3:AV$500)))</f>
        <v>0</v>
      </c>
      <c r="DW18" s="134" t="n">
        <f aca="false">IF(OR(DW$4="",$B18=""),0,SUMIF('DADOS BRUTOS'!$A$3:$A$500,$B18,'DADOS BRUTOS'!AW$3:AW$500)+IF($C18="",0,SUMIF('DADOS BRUTOS'!$A$3:$A$500,$C18,'DADOS BRUTOS'!AW$3:AW$500)))</f>
        <v>0</v>
      </c>
      <c r="DX18" s="134" t="n">
        <f aca="false">IF(OR(DX$4="",$B18=""),0,SUMIF('DADOS BRUTOS'!$A$3:$A$500,$B18,'DADOS BRUTOS'!AX$3:AX$500)+IF($C18="",0,SUMIF('DADOS BRUTOS'!$A$3:$A$500,$C18,'DADOS BRUTOS'!AX$3:AX$500)))</f>
        <v>0</v>
      </c>
      <c r="DY18" s="134" t="n">
        <f aca="false">IF(OR(DY$4="",$B18=""),0,SUMIF('DADOS BRUTOS'!$A$3:$A$500,$B18,'DADOS BRUTOS'!AY$3:AY$500)+IF($C18="",0,SUMIF('DADOS BRUTOS'!$A$3:$A$500,$C18,'DADOS BRUTOS'!AY$3:AY$500)))</f>
        <v>3634.1</v>
      </c>
      <c r="DZ18" s="134" t="n">
        <f aca="false">IF(OR(DZ$4="",$B18=""),0,SUMIF('DADOS BRUTOS'!$A$3:$A$500,$B18,'DADOS BRUTOS'!AZ$3:AZ$500)+IF($C18="",0,SUMIF('DADOS BRUTOS'!$A$3:$A$500,$C18,'DADOS BRUTOS'!AZ$3:AZ$500)))</f>
        <v>0</v>
      </c>
      <c r="EA18" s="134" t="n">
        <f aca="false">IF(OR(EA$4="",$B18=""),0,SUMIF('DADOS BRUTOS'!$A$3:$A$500,$B18,'DADOS BRUTOS'!BA$3:BA$500)+IF($C18="",0,SUMIF('DADOS BRUTOS'!$A$3:$A$500,$C18,'DADOS BRUTOS'!BA$3:BA$500)))</f>
        <v>0</v>
      </c>
      <c r="EB18" s="134" t="n">
        <f aca="false">IF(OR(EB$4="",$B18=""),0,SUMIF('DADOS BRUTOS'!$A$3:$A$500,$B18,'DADOS BRUTOS'!BB$3:BB$500)+IF($C18="",0,SUMIF('DADOS BRUTOS'!$A$3:$A$500,$C18,'DADOS BRUTOS'!BB$3:BB$500)))</f>
        <v>0</v>
      </c>
      <c r="EC18" s="134" t="n">
        <f aca="false">IF(OR(EC$4="",$B18=""),0,SUMIF('DADOS BRUTOS'!$A$3:$A$500,$B18,'DADOS BRUTOS'!BC$3:BC$500)+IF($C18="",0,SUMIF('DADOS BRUTOS'!$A$3:$A$500,$C18,'DADOS BRUTOS'!BC$3:BC$500)))</f>
        <v>0</v>
      </c>
      <c r="ED18" s="134" t="n">
        <f aca="false">IF(OR(ED$4="",$B18=""),0,SUMIF('DADOS BRUTOS'!$A$3:$A$500,$B18,'DADOS BRUTOS'!BD$3:BD$500)+IF($C18="",0,SUMIF('DADOS BRUTOS'!$A$3:$A$500,$C18,'DADOS BRUTOS'!BD$3:BD$500)))</f>
        <v>0</v>
      </c>
      <c r="EE18" s="134" t="n">
        <f aca="false">IF(OR(EE$4="",$B18=""),0,SUMIF('DADOS BRUTOS'!$A$3:$A$500,$B18,'DADOS BRUTOS'!BE$3:BE$500)+IF($C18="",0,SUMIF('DADOS BRUTOS'!$A$3:$A$500,$C18,'DADOS BRUTOS'!BE$3:BE$500)))</f>
        <v>0</v>
      </c>
      <c r="EF18" s="134" t="n">
        <f aca="false">IF(OR(EF$4="",$B18=""),0,SUMIF('DADOS BRUTOS'!$A$3:$A$500,$B18,'DADOS BRUTOS'!BF$3:BF$500)+IF($C18="",0,SUMIF('DADOS BRUTOS'!$A$3:$A$500,$C18,'DADOS BRUTOS'!BF$3:BF$500)))</f>
        <v>0</v>
      </c>
      <c r="EG18" s="134" t="n">
        <f aca="false">IF(OR(EG$4="",$B18=""),0,SUMIF('DADOS BRUTOS'!$A$3:$A$500,$B18,'DADOS BRUTOS'!BG$3:BG$500)+IF($C18="",0,SUMIF('DADOS BRUTOS'!$A$3:$A$500,$C18,'DADOS BRUTOS'!BG$3:BG$500)))</f>
        <v>0</v>
      </c>
      <c r="EH18" s="134" t="n">
        <f aca="false">IF(OR(EH$4="",$B18=""),0,SUMIF('DADOS BRUTOS'!$A$3:$A$500,$B18,'DADOS BRUTOS'!BH$3:BH$500)+IF($C18="",0,SUMIF('DADOS BRUTOS'!$A$3:$A$500,$C18,'DADOS BRUTOS'!BH$3:BH$500)))</f>
        <v>0</v>
      </c>
      <c r="EI18" s="134" t="n">
        <f aca="false">IF(OR(EI$4="",$B18=""),0,SUMIF('DADOS BRUTOS'!$A$3:$A$500,$B18,'DADOS BRUTOS'!BI$3:BI$500)+IF($C18="",0,SUMIF('DADOS BRUTOS'!$A$3:$A$500,$C18,'DADOS BRUTOS'!BI$3:BI$500)))</f>
        <v>0</v>
      </c>
      <c r="EJ18" s="134" t="n">
        <f aca="false">IF(OR(EJ$4="",$B18=""),0,SUMIF('DADOS BRUTOS'!$A$3:$A$500,$B18,'DADOS BRUTOS'!BJ$3:BJ$500)+IF($C18="",0,SUMIF('DADOS BRUTOS'!$A$3:$A$500,$C18,'DADOS BRUTOS'!BJ$3:BJ$500)))</f>
        <v>0</v>
      </c>
      <c r="EK18" s="134" t="n">
        <f aca="false">IF(OR(EK$4="",$B18=""),0,SUMIF('DADOS BRUTOS'!$A$3:$A$500,$B18,'DADOS BRUTOS'!BK$3:BK$500)+IF($C18="",0,SUMIF('DADOS BRUTOS'!$A$3:$A$500,$C18,'DADOS BRUTOS'!BK$3:BK$500)))</f>
        <v>0</v>
      </c>
      <c r="EL18" s="134" t="n">
        <f aca="false">IF(OR(EL$4="",$B18=""),0,SUMIF('DADOS BRUTOS'!$A$3:$A$500,$B18,'DADOS BRUTOS'!BL$3:BL$500)+IF($C18="",0,SUMIF('DADOS BRUTOS'!$A$3:$A$500,$C18,'DADOS BRUTOS'!BL$3:BL$500)))</f>
        <v>0</v>
      </c>
      <c r="EM18" s="134" t="n">
        <f aca="false">IF(OR(EM$4="",$B18=""),0,SUMIF('DADOS BRUTOS'!$A$3:$A$500,$B18,'DADOS BRUTOS'!BM$3:BM$500)+IF($C18="",0,SUMIF('DADOS BRUTOS'!$A$3:$A$500,$C18,'DADOS BRUTOS'!BM$3:BM$500)))</f>
        <v>0</v>
      </c>
      <c r="EN18" s="134" t="n">
        <f aca="false">IF(OR(EN$4="",$B18=""),0,SUMIF('DADOS BRUTOS'!$A$3:$A$500,$B18,'DADOS BRUTOS'!BN$3:BN$500)+IF($C18="",0,SUMIF('DADOS BRUTOS'!$A$3:$A$500,$C18,'DADOS BRUTOS'!BN$3:BN$500)))</f>
        <v>0</v>
      </c>
      <c r="EO18" s="134" t="n">
        <f aca="false">IF(OR(EO$4="",$B18=""),0,SUMIF('DADOS BRUTOS'!$A$3:$A$500,$B18,'DADOS BRUTOS'!BO$3:BO$500)+IF($C18="",0,SUMIF('DADOS BRUTOS'!$A$3:$A$500,$C18,'DADOS BRUTOS'!BO$3:BO$500)))</f>
        <v>0</v>
      </c>
      <c r="EP18" s="134" t="n">
        <f aca="false">IF(OR(EP$4="",$B18=""),0,SUMIF('DADOS BRUTOS'!$A$3:$A$500,$B18,'DADOS BRUTOS'!BP$3:BP$500)+IF($C18="",0,SUMIF('DADOS BRUTOS'!$A$3:$A$500,$C18,'DADOS BRUTOS'!BP$3:BP$500)))</f>
        <v>0</v>
      </c>
      <c r="EQ18" s="134" t="n">
        <f aca="false">IF(OR(EQ$4="",$B18=""),0,SUMIF('DADOS BRUTOS'!$A$3:$A$500,$B18,'DADOS BRUTOS'!BQ$3:BQ$500)+IF($C18="",0,SUMIF('DADOS BRUTOS'!$A$3:$A$500,$C18,'DADOS BRUTOS'!BQ$3:BQ$500)))</f>
        <v>0</v>
      </c>
      <c r="ER18" s="134" t="n">
        <f aca="false">IF(OR(ER$4="",$B18=""),0,SUMIF('DADOS BRUTOS'!$A$3:$A$500,$B18,'DADOS BRUTOS'!BR$3:BR$500)+IF($C18="",0,SUMIF('DADOS BRUTOS'!$A$3:$A$500,$C18,'DADOS BRUTOS'!BR$3:BR$500)))</f>
        <v>0</v>
      </c>
      <c r="ES18" s="134" t="n">
        <f aca="false">IF(OR(ES$4="",$B18=""),0,SUMIF('DADOS BRUTOS'!$A$3:$A$500,$B18,'DADOS BRUTOS'!BS$3:BS$500)+IF($C18="",0,SUMIF('DADOS BRUTOS'!$A$3:$A$500,$C18,'DADOS BRUTOS'!BS$3:BS$500)))</f>
        <v>0</v>
      </c>
      <c r="ET18" s="134" t="n">
        <f aca="false">IF(OR(ET$4="",$B18=""),0,SUMIF('DADOS BRUTOS'!$A$3:$A$500,$B18,'DADOS BRUTOS'!BT$3:BT$500)+IF($C18="",0,SUMIF('DADOS BRUTOS'!$A$3:$A$500,$C18,'DADOS BRUTOS'!BT$3:BT$500)))</f>
        <v>0</v>
      </c>
      <c r="EU18" s="134" t="n">
        <f aca="false">IF(OR(EU$4="",$B18=""),0,SUMIF('DADOS BRUTOS'!$A$3:$A$500,$B18,'DADOS BRUTOS'!BU$3:BU$500)+IF($C18="",0,SUMIF('DADOS BRUTOS'!$A$3:$A$500,$C18,'DADOS BRUTOS'!BU$3:BU$500)))</f>
        <v>0</v>
      </c>
      <c r="EV18" s="134" t="n">
        <f aca="false">IF(OR(EV$4="",$B18=""),0,SUMIF('DADOS BRUTOS'!$A$3:$A$500,$B18,'DADOS BRUTOS'!BV$3:BV$500)+IF($C18="",0,SUMIF('DADOS BRUTOS'!$A$3:$A$500,$C18,'DADOS BRUTOS'!BV$3:BV$500)))</f>
        <v>0</v>
      </c>
      <c r="EW18" s="134" t="n">
        <f aca="false">IF(OR(EW$4="",$B18=""),0,SUMIF('DADOS BRUTOS'!$A$3:$A$500,$B18,'DADOS BRUTOS'!BW$3:BW$500)+IF($C18="",0,SUMIF('DADOS BRUTOS'!$A$3:$A$500,$C18,'DADOS BRUTOS'!BW$3:BW$500)))</f>
        <v>0</v>
      </c>
      <c r="EX18" s="134" t="n">
        <f aca="false">IF(OR(EX$4="",$B18=""),0,SUMIF('DADOS BRUTOS'!$A$3:$A$500,$B18,'DADOS BRUTOS'!BX$3:BX$500)+IF($C18="",0,SUMIF('DADOS BRUTOS'!$A$3:$A$500,$C18,'DADOS BRUTOS'!BX$3:BX$500)))</f>
        <v>0</v>
      </c>
      <c r="EY18" s="134" t="n">
        <f aca="false">IF(OR(EY$4="",$B18=""),0,SUMIF('DADOS BRUTOS'!$A$3:$A$500,$B18,'DADOS BRUTOS'!BY$3:BY$500)+IF($C18="",0,SUMIF('DADOS BRUTOS'!$A$3:$A$500,$C18,'DADOS BRUTOS'!BY$3:BY$500)))</f>
        <v>0</v>
      </c>
      <c r="EZ18" s="134" t="n">
        <f aca="false">IF(OR(EZ$4="",$B18=""),0,SUMIF('DADOS BRUTOS'!$A$3:$A$500,$B18,'DADOS BRUTOS'!BZ$3:BZ$500)+IF($C18="",0,SUMIF('DADOS BRUTOS'!$A$3:$A$500,$C18,'DADOS BRUTOS'!BZ$3:BZ$500)))</f>
        <v>0</v>
      </c>
      <c r="FA18" s="134" t="n">
        <f aca="false">IF(OR(FA$4="",$B18=""),0,SUMIF('DADOS BRUTOS'!$A$3:$A$500,$B18,'DADOS BRUTOS'!CA$3:CA$500)+IF($C18="",0,SUMIF('DADOS BRUTOS'!$A$3:$A$500,$C18,'DADOS BRUTOS'!CA$3:CA$500)))</f>
        <v>0</v>
      </c>
      <c r="FB18" s="134" t="n">
        <f aca="false">IF(OR(FB$4="",$B18=""),0,SUMIF('DADOS BRUTOS'!$A$3:$A$500,$B18,'DADOS BRUTOS'!CB$3:CB$500)+IF($C18="",0,SUMIF('DADOS BRUTOS'!$A$3:$A$500,$C18,'DADOS BRUTOS'!CB$3:CB$500)))</f>
        <v>0</v>
      </c>
      <c r="FC18" s="134" t="n">
        <f aca="false">IF(OR(FC$4="",$B18=""),0,SUMIF('DADOS BRUTOS'!$A$3:$A$500,$B18,'DADOS BRUTOS'!CC$3:CC$500)+IF($C18="",0,SUMIF('DADOS BRUTOS'!$A$3:$A$500,$C18,'DADOS BRUTOS'!CC$3:CC$500)))</f>
        <v>0</v>
      </c>
      <c r="FD18" s="134" t="n">
        <f aca="false">IF(OR(FD$4="",$B18=""),0,SUMIF('DADOS BRUTOS'!$A$3:$A$500,$B18,'DADOS BRUTOS'!CD$3:CD$500)+IF($C18="",0,SUMIF('DADOS BRUTOS'!$A$3:$A$500,$C18,'DADOS BRUTOS'!CD$3:CD$500)))</f>
        <v>0</v>
      </c>
      <c r="FE18" s="134" t="n">
        <f aca="false">IF(OR(FE$4="",$B18=""),0,SUMIF('DADOS BRUTOS'!$A$3:$A$500,$B18,'DADOS BRUTOS'!CE$3:CE$500)+IF($C18="",0,SUMIF('DADOS BRUTOS'!$A$3:$A$500,$C18,'DADOS BRUTOS'!CE$3:CE$500)))</f>
        <v>0</v>
      </c>
      <c r="FF18" s="134" t="n">
        <f aca="false">IF(OR(FF$4="",$B18=""),0,SUMIF('DADOS BRUTOS'!$A$3:$A$500,$B18,'DADOS BRUTOS'!CF$3:CF$500)+IF($C18="",0,SUMIF('DADOS BRUTOS'!$A$3:$A$500,$C18,'DADOS BRUTOS'!CF$3:CF$500)))</f>
        <v>0</v>
      </c>
      <c r="FG18" s="134" t="n">
        <f aca="false">IF(OR(FG$4="",$B18=""),0,SUMIF('DADOS BRUTOS'!$A$3:$A$500,$B18,'DADOS BRUTOS'!CG$3:CG$500)+IF($C18="",0,SUMIF('DADOS BRUTOS'!$A$3:$A$500,$C18,'DADOS BRUTOS'!CG$3:CG$500)))</f>
        <v>0</v>
      </c>
      <c r="FH18" s="134" t="n">
        <f aca="false">IF(OR(FH$4="",$B18=""),0,SUMIF('DADOS BRUTOS'!$A$3:$A$500,$B18,'DADOS BRUTOS'!CH$3:CH$500)+IF($C18="",0,SUMIF('DADOS BRUTOS'!$A$3:$A$500,$C18,'DADOS BRUTOS'!CH$3:CH$500)))</f>
        <v>0</v>
      </c>
      <c r="FI18" s="134" t="n">
        <f aca="false">IF(OR(FI$4="",$B18=""),0,SUMIF('DADOS BRUTOS'!$A$3:$A$500,$B18,'DADOS BRUTOS'!CI$3:CI$500)+IF($C18="",0,SUMIF('DADOS BRUTOS'!$A$3:$A$500,$C18,'DADOS BRUTOS'!CI$3:CI$500)))</f>
        <v>0</v>
      </c>
      <c r="FJ18" s="134" t="n">
        <f aca="false">IF(OR(FJ$4="",$B18=""),0,SUMIF('DADOS BRUTOS'!$A$3:$A$500,$B18,'DADOS BRUTOS'!CJ$3:CJ$500)+IF($C18="",0,SUMIF('DADOS BRUTOS'!$A$3:$A$500,$C18,'DADOS BRUTOS'!CJ$3:CJ$500)))</f>
        <v>0</v>
      </c>
      <c r="FK18" s="134" t="n">
        <f aca="false">IF(OR(FK$4="",$B18=""),0,SUMIF('DADOS BRUTOS'!$A$3:$A$500,$B18,'DADOS BRUTOS'!CK$3:CK$500)+IF($C18="",0,SUMIF('DADOS BRUTOS'!$A$3:$A$500,$C18,'DADOS BRUTOS'!CK$3:CK$500)))</f>
        <v>0</v>
      </c>
      <c r="FL18" s="134" t="n">
        <f aca="false">IF(OR(FL$4="",$B18=""),0,SUMIF('DADOS BRUTOS'!$A$3:$A$500,$B18,'DADOS BRUTOS'!CL$3:CL$500)+IF($C18="",0,SUMIF('DADOS BRUTOS'!$A$3:$A$500,$C18,'DADOS BRUTOS'!CL$3:CL$500)))</f>
        <v>0</v>
      </c>
      <c r="FM18" s="134" t="n">
        <f aca="false">IF(OR(FM$4="",$B18=""),0,SUMIF('DADOS BRUTOS'!$A$3:$A$500,$B18,'DADOS BRUTOS'!CM$3:CM$500)+IF($C18="",0,SUMIF('DADOS BRUTOS'!$A$3:$A$500,$C18,'DADOS BRUTOS'!CM$3:CM$500)))</f>
        <v>0</v>
      </c>
      <c r="FN18" s="134" t="n">
        <f aca="false">IF(OR(FN$4="",$B18=""),0,SUMIF('DADOS BRUTOS'!$A$3:$A$500,$B18,'DADOS BRUTOS'!CN$3:CN$500)+IF($C18="",0,SUMIF('DADOS BRUTOS'!$A$3:$A$500,$C18,'DADOS BRUTOS'!CN$3:CN$500)))</f>
        <v>0</v>
      </c>
      <c r="FO18" s="134" t="n">
        <f aca="false">IF(OR(FO$4="",$B18=""),0,SUMIF('DADOS BRUTOS'!$A$3:$A$500,$B18,'DADOS BRUTOS'!CO$3:CO$500)+IF($C18="",0,SUMIF('DADOS BRUTOS'!$A$3:$A$500,$C18,'DADOS BRUTOS'!CO$3:CO$500)))</f>
        <v>0</v>
      </c>
      <c r="FP18" s="134" t="n">
        <f aca="false">IF(OR(FP$4="",$B18=""),0,SUMIF('DADOS BRUTOS'!$A$3:$A$500,$B18,'DADOS BRUTOS'!CP$3:CP$500)+IF($C18="",0,SUMIF('DADOS BRUTOS'!$A$3:$A$500,$C18,'DADOS BRUTOS'!CP$3:CP$500)))</f>
        <v>0</v>
      </c>
      <c r="FQ18" s="134" t="n">
        <f aca="false">IF(OR(FQ$4="",$B18=""),0,SUMIF('DADOS BRUTOS'!$A$3:$A$500,$B18,'DADOS BRUTOS'!CQ$3:CQ$500)+IF($C18="",0,SUMIF('DADOS BRUTOS'!$A$3:$A$500,$C18,'DADOS BRUTOS'!CQ$3:CQ$500)))</f>
        <v>0</v>
      </c>
      <c r="FR18" s="134" t="n">
        <f aca="false">IF(OR(FR$4="",$B18=""),0,SUMIF('DADOS BRUTOS'!$A$3:$A$500,$B18,'DADOS BRUTOS'!CR$3:CR$500)+IF($C18="",0,SUMIF('DADOS BRUTOS'!$A$3:$A$500,$C18,'DADOS BRUTOS'!CR$3:CR$500)))</f>
        <v>0</v>
      </c>
      <c r="FS18" s="134" t="n">
        <f aca="false">IF(OR(FS$4="",$B18=""),0,SUMIF('DADOS BRUTOS'!$A$3:$A$500,$B18,'DADOS BRUTOS'!CS$3:CS$500)+IF($C18="",0,SUMIF('DADOS BRUTOS'!$A$3:$A$500,$C18,'DADOS BRUTOS'!CS$3:CS$500)))</f>
        <v>0</v>
      </c>
      <c r="FT18" s="134" t="n">
        <f aca="false">IF(OR(FT$4="",$B18=""),0,SUMIF('DADOS BRUTOS'!$A$3:$A$500,$B18,'DADOS BRUTOS'!CT$3:CT$500)+IF($C18="",0,SUMIF('DADOS BRUTOS'!$A$3:$A$500,$C18,'DADOS BRUTOS'!CT$3:CT$500)))</f>
        <v>0</v>
      </c>
      <c r="FU18" s="134" t="n">
        <f aca="false">IF(OR(FU$4="",$B18=""),0,SUMIF('DADOS BRUTOS'!$A$3:$A$500,$B18,'DADOS BRUTOS'!CU$3:CU$500)+IF($C18="",0,SUMIF('DADOS BRUTOS'!$A$3:$A$500,$C18,'DADOS BRUTOS'!CU$3:CU$500)))</f>
        <v>0</v>
      </c>
      <c r="FV18" s="134" t="n">
        <f aca="false">IF(OR(FV$4="",$B18=""),0,SUMIF('DADOS BRUTOS'!$A$3:$A$500,$B18,'DADOS BRUTOS'!CV$3:CV$500)+IF($C18="",0,SUMIF('DADOS BRUTOS'!$A$3:$A$500,$C18,'DADOS BRUTOS'!CV$3:CV$500)))</f>
        <v>0</v>
      </c>
      <c r="FW18" s="134" t="n">
        <f aca="false">IF(OR(FW$4="",$B18=""),0,SUMIF('DADOS BRUTOS'!$A$3:$A$500,$B18,'DADOS BRUTOS'!CW$3:CW$500)+IF($C18="",0,SUMIF('DADOS BRUTOS'!$A$3:$A$500,$C18,'DADOS BRUTOS'!CW$3:CW$500)))</f>
        <v>0</v>
      </c>
      <c r="FX18" s="134" t="n">
        <f aca="false">IF(OR(FX$4="",$B18=""),0,SUMIF('DADOS BRUTOS'!$A$3:$A$500,$B18,'DADOS BRUTOS'!CX$3:CX$500)+IF($C18="",0,SUMIF('DADOS BRUTOS'!$A$3:$A$500,$C18,'DADOS BRUTOS'!CX$3:CX$500)))</f>
        <v>0</v>
      </c>
      <c r="FY18" s="134" t="n">
        <f aca="false">IF(OR(FY$4="",$B18=""),0,SUMIF('DADOS BRUTOS'!$A$3:$A$500,$B18,'DADOS BRUTOS'!CY$3:CY$500)+IF($C18="",0,SUMIF('DADOS BRUTOS'!$A$3:$A$500,$C18,'DADOS BRUTOS'!CY$3:CY$500)))</f>
        <v>0</v>
      </c>
      <c r="FZ18" s="134" t="n">
        <f aca="false">IF(OR(FZ$4="",$B18=""),0,SUMIF('DADOS BRUTOS'!$A$3:$A$500,$B18,'DADOS BRUTOS'!CZ$3:CZ$500)+IF($C18="",0,SUMIF('DADOS BRUTOS'!$A$3:$A$500,$C18,'DADOS BRUTOS'!CZ$3:CZ$500)))</f>
        <v>0</v>
      </c>
      <c r="GA18" s="134" t="n">
        <f aca="false">IF(OR(GA$4="",$B18=""),0,SUMIF('DADOS BRUTOS'!$A$3:$A$500,$B18,'DADOS BRUTOS'!DA$3:DA$500)+IF($C18="",0,SUMIF('DADOS BRUTOS'!$A$3:$A$500,$C18,'DADOS BRUTOS'!DA$3:DA$500)))</f>
        <v>0</v>
      </c>
      <c r="GB18" s="134" t="n">
        <f aca="false">IF(OR(GB$4="",$B18=""),0,SUMIF('DADOS BRUTOS'!$A$3:$A$500,$B18,'DADOS BRUTOS'!DB$3:DB$500)+IF($C18="",0,SUMIF('DADOS BRUTOS'!$A$3:$A$500,$C18,'DADOS BRUTOS'!DB$3:DB$500)))</f>
        <v>0</v>
      </c>
      <c r="GC18" s="134" t="n">
        <f aca="false">IF(OR(GC$4="",$B18=""),0,SUMIF('DADOS BRUTOS'!$A$3:$A$500,$B18,'DADOS BRUTOS'!DC$3:DC$500)+IF($C18="",0,SUMIF('DADOS BRUTOS'!$A$3:$A$500,$C18,'DADOS BRUTOS'!DC$3:DC$500)))</f>
        <v>0</v>
      </c>
      <c r="GD18" s="134" t="n">
        <f aca="false">IF(OR(GD$4="",$B18=""),0,SUMIF('DADOS BRUTOS'!$A$3:$A$500,$B18,'DADOS BRUTOS'!DD$3:DD$500)+IF($C18="",0,SUMIF('DADOS BRUTOS'!$A$3:$A$500,$C18,'DADOS BRUTOS'!DD$3:DD$500)))</f>
        <v>0</v>
      </c>
      <c r="GE18" s="134" t="n">
        <f aca="false">IF(OR(GE$4="",$B18=""),0,SUMIF('DADOS BRUTOS'!$A$3:$A$500,$B18,'DADOS BRUTOS'!DE$3:DE$500)+IF($C18="",0,SUMIF('DADOS BRUTOS'!$A$3:$A$500,$C18,'DADOS BRUTOS'!DE$3:DE$500)))</f>
        <v>0</v>
      </c>
      <c r="GF18" s="134" t="n">
        <f aca="false">IF(OR(GF$4="",$B18=""),0,SUMIF('DADOS BRUTOS'!$A$3:$A$500,$B18,'DADOS BRUTOS'!DF$3:DF$500)+IF($C18="",0,SUMIF('DADOS BRUTOS'!$A$3:$A$500,$C18,'DADOS BRUTOS'!DF$3:DF$500)))</f>
        <v>0</v>
      </c>
      <c r="GG18" s="134" t="n">
        <f aca="false">IF(OR(GG$4="",$B18=""),0,SUMIF('DADOS BRUTOS'!$A$3:$A$500,$B18,'DADOS BRUTOS'!DG$3:DG$500)+IF($C18="",0,SUMIF('DADOS BRUTOS'!$A$3:$A$500,$C18,'DADOS BRUTOS'!DG$3:DG$500)))</f>
        <v>0</v>
      </c>
      <c r="GH18" s="134" t="n">
        <f aca="false">IF(OR(GH$4="",$B18=""),0,SUMIF('DADOS BRUTOS'!$A$3:$A$500,$B18,'DADOS BRUTOS'!DH$3:DH$500)+IF($C18="",0,SUMIF('DADOS BRUTOS'!$A$3:$A$500,$C18,'DADOS BRUTOS'!DH$3:DH$500)))</f>
        <v>0</v>
      </c>
      <c r="GI18" s="134" t="n">
        <f aca="false">IF(OR(GI$4="",$B18=""),0,SUMIF('DADOS BRUTOS'!$A$3:$A$500,$B18,'DADOS BRUTOS'!DI$3:DI$500)+IF($C18="",0,SUMIF('DADOS BRUTOS'!$A$3:$A$500,$C18,'DADOS BRUTOS'!DI$3:DI$500)))</f>
        <v>0</v>
      </c>
      <c r="GJ18" s="134" t="n">
        <f aca="false">IF(OR(GJ$4="",$B18=""),0,SUMIF('DADOS BRUTOS'!$A$3:$A$500,$B18,'DADOS BRUTOS'!DJ$3:DJ$500)+IF($C18="",0,SUMIF('DADOS BRUTOS'!$A$3:$A$500,$C18,'DADOS BRUTOS'!DJ$3:DJ$500)))</f>
        <v>0</v>
      </c>
      <c r="GK18" s="134" t="n">
        <f aca="false">IF(OR(GK$4="",$B18=""),0,SUMIF('DADOS BRUTOS'!$A$3:$A$500,$B18,'DADOS BRUTOS'!DK$3:DK$500)+IF($C18="",0,SUMIF('DADOS BRUTOS'!$A$3:$A$500,$C18,'DADOS BRUTOS'!DK$3:DK$500)))</f>
        <v>0</v>
      </c>
      <c r="GL18" s="134" t="n">
        <f aca="false">IF(OR(GL$4="",$B18=""),0,SUMIF('DADOS BRUTOS'!$A$3:$A$500,$B18,'DADOS BRUTOS'!DL$3:DL$500)+IF($C18="",0,SUMIF('DADOS BRUTOS'!$A$3:$A$500,$C18,'DADOS BRUTOS'!DL$3:DL$500)))</f>
        <v>0</v>
      </c>
      <c r="GM18" s="134" t="n">
        <f aca="false">IF(OR(GM$4="",$B18=""),0,SUMIF('DADOS BRUTOS'!$A$3:$A$500,$B18,'DADOS BRUTOS'!DM$3:DM$500)+IF($C18="",0,SUMIF('DADOS BRUTOS'!$A$3:$A$500,$C18,'DADOS BRUTOS'!DM$3:DM$500)))</f>
        <v>0</v>
      </c>
      <c r="GN18" s="134" t="n">
        <f aca="false">IF(OR(GN$4="",$B18=""),0,SUMIF('DADOS BRUTOS'!$A$3:$A$500,$B18,'DADOS BRUTOS'!DN$3:DN$500)+IF($C18="",0,SUMIF('DADOS BRUTOS'!$A$3:$A$500,$C18,'DADOS BRUTOS'!DN$3:DN$500)))</f>
        <v>0</v>
      </c>
      <c r="GO18" s="134" t="n">
        <f aca="false">IF(OR(GO$4="",$B18=""),0,SUMIF('DADOS BRUTOS'!$A$3:$A$500,$B18,'DADOS BRUTOS'!DO$3:DO$500)+IF($C18="",0,SUMIF('DADOS BRUTOS'!$A$3:$A$500,$C18,'DADOS BRUTOS'!DO$3:DO$500)))</f>
        <v>0</v>
      </c>
      <c r="GP18" s="134" t="n">
        <f aca="false">IF(OR(GP$4="",$B18=""),0,SUMIF('DADOS BRUTOS'!$A$3:$A$500,$B18,'DADOS BRUTOS'!DP$3:DP$500)+IF($C18="",0,SUMIF('DADOS BRUTOS'!$A$3:$A$500,$C18,'DADOS BRUTOS'!DP$3:DP$500)))</f>
        <v>0</v>
      </c>
      <c r="GQ18" s="134" t="n">
        <f aca="false">IF(OR(GQ$4="",$B18=""),0,SUMIF('DADOS BRUTOS'!$A$3:$A$500,$B18,'DADOS BRUTOS'!DQ$3:DQ$500)+IF($C18="",0,SUMIF('DADOS BRUTOS'!$A$3:$A$500,$C18,'DADOS BRUTOS'!DQ$3:DQ$500)))</f>
        <v>0</v>
      </c>
      <c r="GR18" s="134" t="n">
        <f aca="false">IF(OR(GR$4="",$B18=""),0,SUMIF('DADOS BRUTOS'!$A$3:$A$500,$B18,'DADOS BRUTOS'!DR$3:DR$500)+IF($C18="",0,SUMIF('DADOS BRUTOS'!$A$3:$A$500,$C18,'DADOS BRUTOS'!DR$3:DR$500)))</f>
        <v>0</v>
      </c>
      <c r="GS18" s="134" t="n">
        <f aca="false">IF(OR(GS$4="",$B18=""),0,SUMIF('DADOS BRUTOS'!$A$3:$A$500,$B18,'DADOS BRUTOS'!DS$3:DS$500)+IF($C18="",0,SUMIF('DADOS BRUTOS'!$A$3:$A$500,$C18,'DADOS BRUTOS'!DS$3:DS$500)))</f>
        <v>0</v>
      </c>
      <c r="GT18" s="134" t="n">
        <f aca="false">IF(OR(GT$4="",$B18=""),0,SUMIF('DADOS BRUTOS'!$A$3:$A$500,$B18,'DADOS BRUTOS'!DT$3:DT$500)+IF($C18="",0,SUMIF('DADOS BRUTOS'!$A$3:$A$500,$C18,'DADOS BRUTOS'!DT$3:DT$500)))</f>
        <v>0</v>
      </c>
      <c r="GU18" s="134" t="n">
        <f aca="false">IF(OR(GU$4="",$B18=""),0,SUMIF('DADOS BRUTOS'!$A$3:$A$500,$B18,'DADOS BRUTOS'!DU$3:DU$500)+IF($C18="",0,SUMIF('DADOS BRUTOS'!$A$3:$A$500,$C18,'DADOS BRUTOS'!DU$3:DU$500)))</f>
        <v>0</v>
      </c>
      <c r="GV18" s="134" t="n">
        <f aca="false">IF(OR(GV$4="",$B18=""),0,SUMIF('DADOS BRUTOS'!$A$3:$A$500,$B18,'DADOS BRUTOS'!DV$3:DV$500)+IF($C18="",0,SUMIF('DADOS BRUTOS'!$A$3:$A$500,$C18,'DADOS BRUTOS'!DV$3:DV$500)))</f>
        <v>0</v>
      </c>
      <c r="GW18" s="134" t="n">
        <f aca="false">IF(OR(GW$4="",$B18=""),0,SUMIF('DADOS BRUTOS'!$A$3:$A$500,$B18,'DADOS BRUTOS'!DW$3:DW$500)+IF($C18="",0,SUMIF('DADOS BRUTOS'!$A$3:$A$500,$C18,'DADOS BRUTOS'!DW$3:DW$500)))</f>
        <v>0</v>
      </c>
      <c r="GX18" s="134" t="n">
        <f aca="false">IF(OR(GX$4="",$B18=""),0,SUMIF('DADOS BRUTOS'!$A$3:$A$500,$B18,'DADOS BRUTOS'!DX$3:DX$500)+IF($C18="",0,SUMIF('DADOS BRUTOS'!$A$3:$A$500,$C18,'DADOS BRUTOS'!DX$3:DX$500)))</f>
        <v>0</v>
      </c>
      <c r="GY18" s="134" t="n">
        <f aca="false">IF(OR(GY$4="",$B18=""),0,SUMIF('DADOS BRUTOS'!$A$3:$A$500,$B18,'DADOS BRUTOS'!DY$3:DY$500)+IF($C18="",0,SUMIF('DADOS BRUTOS'!$A$3:$A$500,$C18,'DADOS BRUTOS'!DY$3:DY$500)))</f>
        <v>0</v>
      </c>
      <c r="GZ18" s="134" t="n">
        <f aca="false">IF(OR(GZ$4="",$B18=""),0,SUMIF('DADOS BRUTOS'!$A$3:$A$500,$B18,'DADOS BRUTOS'!DZ$3:DZ$500)+IF($C18="",0,SUMIF('DADOS BRUTOS'!$A$3:$A$500,$C18,'DADOS BRUTOS'!DZ$3:DZ$500)))</f>
        <v>0</v>
      </c>
      <c r="HA18" s="134" t="n">
        <f aca="false">IF(OR(HA$4="",$B18=""),0,SUMIF('DADOS BRUTOS'!$A$3:$A$500,$B18,'DADOS BRUTOS'!EA$3:EA$500)+IF($C18="",0,SUMIF('DADOS BRUTOS'!$A$3:$A$500,$C18,'DADOS BRUTOS'!EA$3:EA$500)))</f>
        <v>0</v>
      </c>
      <c r="HB18" s="134" t="n">
        <f aca="false">IF(OR(HB$4="",$B18=""),0,SUMIF('DADOS BRUTOS'!$A$3:$A$500,$B18,'DADOS BRUTOS'!EB$3:EB$500)+IF($C18="",0,SUMIF('DADOS BRUTOS'!$A$3:$A$500,$C18,'DADOS BRUTOS'!EB$3:EB$500)))</f>
        <v>0</v>
      </c>
      <c r="HC18" s="134" t="n">
        <f aca="false">IF(OR(HC$4="",$B18=""),0,SUMIF('DADOS BRUTOS'!$A$3:$A$500,$B18,'DADOS BRUTOS'!EC$3:EC$500)+IF($C18="",0,SUMIF('DADOS BRUTOS'!$A$3:$A$500,$C18,'DADOS BRUTOS'!EC$3:EC$500)))</f>
        <v>0</v>
      </c>
      <c r="HD18" s="134" t="n">
        <f aca="false">IF(OR(HD$4="",$B18=""),0,SUMIF('DADOS BRUTOS'!$A$3:$A$500,$B18,'DADOS BRUTOS'!ED$3:ED$500)+IF($C18="",0,SUMIF('DADOS BRUTOS'!$A$3:$A$500,$C18,'DADOS BRUTOS'!ED$3:ED$500)))</f>
        <v>0</v>
      </c>
      <c r="HE18" s="134" t="n">
        <f aca="false">IF(OR(HE$4="",$B18=""),0,SUMIF('DADOS BRUTOS'!$A$3:$A$500,$B18,'DADOS BRUTOS'!EE$3:EE$500)+IF($C18="",0,SUMIF('DADOS BRUTOS'!$A$3:$A$500,$C18,'DADOS BRUTOS'!EE$3:EE$500)))</f>
        <v>0</v>
      </c>
      <c r="HF18" s="134" t="n">
        <f aca="false">IF(OR(HF$4="",$B18=""),0,SUMIF('DADOS BRUTOS'!$A$3:$A$500,$B18,'DADOS BRUTOS'!EF$3:EF$500)+IF($C18="",0,SUMIF('DADOS BRUTOS'!$A$3:$A$500,$C18,'DADOS BRUTOS'!EF$3:EF$500)))</f>
        <v>0</v>
      </c>
      <c r="HG18" s="134" t="n">
        <f aca="false">IF(OR(HG$4="",$B18=""),0,SUMIF('DADOS BRUTOS'!$A$3:$A$500,$B18,'DADOS BRUTOS'!EG$3:EG$500)+IF($C18="",0,SUMIF('DADOS BRUTOS'!$A$3:$A$500,$C18,'DADOS BRUTOS'!EG$3:EG$500)))</f>
        <v>0</v>
      </c>
      <c r="HH18" s="134" t="n">
        <f aca="false">IF(OR(HH$4="",$B18=""),0,SUMIF('DADOS BRUTOS'!$A$3:$A$500,$B18,'DADOS BRUTOS'!EH$3:EH$500)+IF($C18="",0,SUMIF('DADOS BRUTOS'!$A$3:$A$500,$C18,'DADOS BRUTOS'!EH$3:EH$500)))</f>
        <v>0</v>
      </c>
      <c r="HI18" s="134" t="n">
        <f aca="false">IF(OR(HI$4="",$B18=""),0,SUMIF('DADOS BRUTOS'!$A$3:$A$500,$B18,'DADOS BRUTOS'!EI$3:EI$500)+IF($C18="",0,SUMIF('DADOS BRUTOS'!$A$3:$A$500,$C18,'DADOS BRUTOS'!EI$3:EI$500)))</f>
        <v>0</v>
      </c>
      <c r="HJ18" s="134" t="n">
        <f aca="false">IF(OR(HJ$4="",$B18=""),0,SUMIF('DADOS BRUTOS'!$A$3:$A$500,$B18,'DADOS BRUTOS'!EJ$3:EJ$500)+IF($C18="",0,SUMIF('DADOS BRUTOS'!$A$3:$A$500,$C18,'DADOS BRUTOS'!EJ$3:EJ$500)))</f>
        <v>0</v>
      </c>
      <c r="HK18" s="134" t="n">
        <f aca="false">IF(OR(HK$4="",$B18=""),0,SUMIF('DADOS BRUTOS'!$A$3:$A$500,$B18,'DADOS BRUTOS'!EK$3:EK$500)+IF($C18="",0,SUMIF('DADOS BRUTOS'!$A$3:$A$500,$C18,'DADOS BRUTOS'!EK$3:EK$500)))</f>
        <v>0</v>
      </c>
      <c r="HL18" s="134" t="n">
        <f aca="false">IF(OR(HL$4="",$B18=""),0,SUMIF('DADOS BRUTOS'!$A$3:$A$500,$B18,'DADOS BRUTOS'!EL$3:EL$500)+IF($C18="",0,SUMIF('DADOS BRUTOS'!$A$3:$A$500,$C18,'DADOS BRUTOS'!EL$3:EL$500)))</f>
        <v>0</v>
      </c>
      <c r="HM18" s="134" t="n">
        <f aca="false">IF(OR(HM$4="",$B18=""),0,SUMIF('DADOS BRUTOS'!$A$3:$A$500,$B18,'DADOS BRUTOS'!EM$3:EM$500)+IF($C18="",0,SUMIF('DADOS BRUTOS'!$A$3:$A$500,$C18,'DADOS BRUTOS'!EM$3:EM$500)))</f>
        <v>0</v>
      </c>
      <c r="HN18" s="134" t="n">
        <f aca="false">IF(OR(HN$4="",$B18=""),0,SUMIF('DADOS BRUTOS'!$A$3:$A$500,$B18,'DADOS BRUTOS'!EN$3:EN$500)+IF($C18="",0,SUMIF('DADOS BRUTOS'!$A$3:$A$500,$C18,'DADOS BRUTOS'!EN$3:EN$500)))</f>
        <v>0</v>
      </c>
      <c r="HO18" s="134" t="n">
        <f aca="false">IF(OR(HO$4="",$B18=""),0,SUMIF('DADOS BRUTOS'!$A$3:$A$500,$B18,'DADOS BRUTOS'!EO$3:EO$500)+IF($C18="",0,SUMIF('DADOS BRUTOS'!$A$3:$A$500,$C18,'DADOS BRUTOS'!EO$3:EO$500)))</f>
        <v>0</v>
      </c>
      <c r="HP18" s="134" t="n">
        <f aca="false">IF(OR(HP$4="",$B18=""),0,SUMIF('DADOS BRUTOS'!$A$3:$A$500,$B18,'DADOS BRUTOS'!EP$3:EP$500)+IF($C18="",0,SUMIF('DADOS BRUTOS'!$A$3:$A$500,$C18,'DADOS BRUTOS'!EP$3:EP$500)))</f>
        <v>0</v>
      </c>
      <c r="HQ18" s="134" t="n">
        <f aca="false">IF(OR(HQ$4="",$B18=""),0,SUMIF('DADOS BRUTOS'!$A$3:$A$500,$B18,'DADOS BRUTOS'!EQ$3:EQ$500)+IF($C18="",0,SUMIF('DADOS BRUTOS'!$A$3:$A$500,$C18,'DADOS BRUTOS'!EQ$3:EQ$500)))</f>
        <v>0</v>
      </c>
      <c r="HR18" s="134" t="n">
        <f aca="false">IF(OR(HR$4="",$B18=""),0,SUMIF('DADOS BRUTOS'!$A$3:$A$500,$B18,'DADOS BRUTOS'!ER$3:ER$500)+IF($C18="",0,SUMIF('DADOS BRUTOS'!$A$3:$A$500,$C18,'DADOS BRUTOS'!ER$3:ER$500)))</f>
        <v>0</v>
      </c>
      <c r="HS18" s="134" t="n">
        <f aca="false">IF(OR(HS$4="",$B18=""),0,SUMIF('DADOS BRUTOS'!$A$3:$A$500,$B18,'DADOS BRUTOS'!ES$3:ES$500)+IF($C18="",0,SUMIF('DADOS BRUTOS'!$A$3:$A$500,$C18,'DADOS BRUTOS'!ES$3:ES$500)))</f>
        <v>0</v>
      </c>
      <c r="HT18" s="134" t="n">
        <f aca="false">IF(OR(HT$4="",$B18=""),0,SUMIF('DADOS BRUTOS'!$A$3:$A$500,$B18,'DADOS BRUTOS'!ET$3:ET$500)+IF($C18="",0,SUMIF('DADOS BRUTOS'!$A$3:$A$500,$C18,'DADOS BRUTOS'!ET$3:ET$500)))</f>
        <v>0</v>
      </c>
      <c r="HU18" s="134" t="n">
        <f aca="false">IF(OR(HU$4="",$B18=""),0,SUMIF('DADOS BRUTOS'!$A$3:$A$500,$B18,'DADOS BRUTOS'!EU$3:EU$500)+IF($C18="",0,SUMIF('DADOS BRUTOS'!$A$3:$A$500,$C18,'DADOS BRUTOS'!EU$3:EU$500)))</f>
        <v>0</v>
      </c>
      <c r="HV18" s="134" t="n">
        <f aca="false">IF(OR(HV$4="",$B18=""),0,SUMIF('DADOS BRUTOS'!$A$3:$A$500,$B18,'DADOS BRUTOS'!EV$3:EV$500)+IF($C18="",0,SUMIF('DADOS BRUTOS'!$A$3:$A$500,$C18,'DADOS BRUTOS'!EV$3:EV$500)))</f>
        <v>0</v>
      </c>
      <c r="HW18" s="134" t="n">
        <f aca="false">IF(OR(HW$4="",$B18=""),0,SUMIF('DADOS BRUTOS'!$A$3:$A$500,$B18,'DADOS BRUTOS'!EW$3:EW$500)+IF($C18="",0,SUMIF('DADOS BRUTOS'!$A$3:$A$500,$C18,'DADOS BRUTOS'!EW$3:EW$500)))</f>
        <v>0</v>
      </c>
      <c r="HX18" s="134" t="n">
        <f aca="false">IF(OR(HX$4="",$B18=""),0,SUMIF('DADOS BRUTOS'!$A$3:$A$500,$B18,'DADOS BRUTOS'!EX$3:EX$500)+IF($C18="",0,SUMIF('DADOS BRUTOS'!$A$3:$A$500,$C18,'DADOS BRUTOS'!EX$3:EX$500)))</f>
        <v>0</v>
      </c>
      <c r="HY18" s="134" t="n">
        <f aca="false">IF(OR(HY$4="",$B18=""),0,SUMIF('DADOS BRUTOS'!$A$3:$A$500,$B18,'DADOS BRUTOS'!EY$3:EY$500)+IF($C18="",0,SUMIF('DADOS BRUTOS'!$A$3:$A$500,$C18,'DADOS BRUTOS'!EY$3:EY$500)))</f>
        <v>0</v>
      </c>
      <c r="HZ18" s="134" t="n">
        <f aca="false">IF(OR(HZ$4="",$B18=""),0,SUMIF('DADOS BRUTOS'!$A$3:$A$500,$B18,'DADOS BRUTOS'!EZ$3:EZ$500)+IF($C18="",0,SUMIF('DADOS BRUTOS'!$A$3:$A$500,$C18,'DADOS BRUTOS'!EZ$3:EZ$500)))</f>
        <v>0</v>
      </c>
      <c r="IA18" s="134" t="n">
        <f aca="false">IF(OR(IA$4="",$B18=""),0,SUMIF('DADOS BRUTOS'!$A$3:$A$500,$B18,'DADOS BRUTOS'!FA$3:FA$500)+IF($C18="",0,SUMIF('DADOS BRUTOS'!$A$3:$A$500,$C18,'DADOS BRUTOS'!FA$3:FA$500)))</f>
        <v>0</v>
      </c>
      <c r="IB18" s="134" t="n">
        <f aca="false">IF(OR(IB$4="",$B18=""),0,SUMIF('DADOS BRUTOS'!$A$3:$A$500,$B18,'DADOS BRUTOS'!FB$3:FB$500)+IF($C18="",0,SUMIF('DADOS BRUTOS'!$A$3:$A$500,$C18,'DADOS BRUTOS'!FB$3:FB$500)))</f>
        <v>0</v>
      </c>
      <c r="IC18" s="134" t="n">
        <f aca="false">IF(OR(IC$4="",$B18=""),0,SUMIF('DADOS BRUTOS'!$A$3:$A$500,$B18,'DADOS BRUTOS'!FC$3:FC$500)+IF($C18="",0,SUMIF('DADOS BRUTOS'!$A$3:$A$500,$C18,'DADOS BRUTOS'!FC$3:FC$500)))</f>
        <v>0</v>
      </c>
      <c r="ID18" s="134" t="n">
        <f aca="false">IF(OR(ID$4="",$B18=""),0,SUMIF('DADOS BRUTOS'!$A$3:$A$500,$B18,'DADOS BRUTOS'!FD$3:FD$500)+IF($C18="",0,SUMIF('DADOS BRUTOS'!$A$3:$A$500,$C18,'DADOS BRUTOS'!FD$3:FD$500)))</f>
        <v>0</v>
      </c>
      <c r="IE18" s="134" t="n">
        <f aca="false">IF(OR(IE$4="",$B18=""),0,SUMIF('DADOS BRUTOS'!$A$3:$A$500,$B18,'DADOS BRUTOS'!FE$3:FE$500)+IF($C18="",0,SUMIF('DADOS BRUTOS'!$A$3:$A$500,$C18,'DADOS BRUTOS'!FE$3:FE$500)))</f>
        <v>0</v>
      </c>
      <c r="IF18" s="134" t="n">
        <f aca="false">IF(OR(IF$4="",$B18=""),0,SUMIF('DADOS BRUTOS'!$A$3:$A$500,$B18,'DADOS BRUTOS'!FF$3:FF$500)+IF($C18="",0,SUMIF('DADOS BRUTOS'!$A$3:$A$500,$C18,'DADOS BRUTOS'!FF$3:FF$500)))</f>
        <v>0</v>
      </c>
      <c r="IG18" s="134" t="n">
        <f aca="false">IF(OR(IG$4="",$B18=""),0,SUMIF('DADOS BRUTOS'!$A$3:$A$500,$B18,'DADOS BRUTOS'!FG$3:FG$500)+IF($C18="",0,SUMIF('DADOS BRUTOS'!$A$3:$A$500,$C18,'DADOS BRUTOS'!FG$3:FG$500)))</f>
        <v>0</v>
      </c>
      <c r="IH18" s="134" t="n">
        <f aca="false">IF(OR(IH$4="",$B18=""),0,SUMIF('DADOS BRUTOS'!$A$3:$A$500,$B18,'DADOS BRUTOS'!FH$3:FH$500)+IF($C18="",0,SUMIF('DADOS BRUTOS'!$A$3:$A$500,$C18,'DADOS BRUTOS'!FH$3:FH$500)))</f>
        <v>0</v>
      </c>
      <c r="II18" s="134" t="n">
        <f aca="false">IF(OR(II$4="",$B18=""),0,SUMIF('DADOS BRUTOS'!$A$3:$A$500,$B18,'DADOS BRUTOS'!FI$3:FI$500)+IF($C18="",0,SUMIF('DADOS BRUTOS'!$A$3:$A$500,$C18,'DADOS BRUTOS'!FI$3:FI$500)))</f>
        <v>0</v>
      </c>
      <c r="IJ18" s="134" t="n">
        <f aca="false">IF(OR(IJ$4="",$B18=""),0,SUMIF('DADOS BRUTOS'!$A$3:$A$500,$B18,'DADOS BRUTOS'!FJ$3:FJ$500)+IF($C18="",0,SUMIF('DADOS BRUTOS'!$A$3:$A$500,$C18,'DADOS BRUTOS'!FJ$3:FJ$500)))</f>
        <v>0</v>
      </c>
      <c r="IK18" s="134" t="n">
        <f aca="false">IF(OR(IK$4="",$B18=""),0,SUMIF('DADOS BRUTOS'!$A$3:$A$500,$B18,'DADOS BRUTOS'!FK$3:FK$500)+IF($C18="",0,SUMIF('DADOS BRUTOS'!$A$3:$A$500,$C18,'DADOS BRUTOS'!FK$3:FK$500)))</f>
        <v>0</v>
      </c>
      <c r="IL18" s="134" t="n">
        <f aca="false">IF(OR(IL$4="",$B18=""),0,SUMIF('DADOS BRUTOS'!$A$3:$A$500,$B18,'DADOS BRUTOS'!FL$3:FL$500)+IF($C18="",0,SUMIF('DADOS BRUTOS'!$A$3:$A$500,$C18,'DADOS BRUTOS'!FL$3:FL$500)))</f>
        <v>0</v>
      </c>
      <c r="IM18" s="134" t="n">
        <f aca="false">IF(OR(IM$4="",$B18=""),0,SUMIF('DADOS BRUTOS'!$A$3:$A$500,$B18,'DADOS BRUTOS'!FM$3:FM$500)+IF($C18="",0,SUMIF('DADOS BRUTOS'!$A$3:$A$500,$C18,'DADOS BRUTOS'!FM$3:FM$500)))</f>
        <v>0</v>
      </c>
      <c r="IN18" s="134" t="n">
        <f aca="false">IF(OR(IN$4="",$B18=""),0,SUMIF('DADOS BRUTOS'!$A$3:$A$500,$B18,'DADOS BRUTOS'!FN$3:FN$500)+IF($C18="",0,SUMIF('DADOS BRUTOS'!$A$3:$A$500,$C18,'DADOS BRUTOS'!FN$3:FN$500)))</f>
        <v>0</v>
      </c>
      <c r="IO18" s="134" t="n">
        <f aca="false">IF(OR(IO$4="",$B18=""),0,SUMIF('DADOS BRUTOS'!$A$3:$A$500,$B18,'DADOS BRUTOS'!FO$3:FO$500)+IF($C18="",0,SUMIF('DADOS BRUTOS'!$A$3:$A$500,$C18,'DADOS BRUTOS'!FO$3:FO$500)))</f>
        <v>0</v>
      </c>
      <c r="IP18" s="134" t="n">
        <f aca="false">IF(OR(IP$4="",$B18=""),0,SUMIF('DADOS BRUTOS'!$A$3:$A$500,$B18,'DADOS BRUTOS'!FP$3:FP$500)+IF($C18="",0,SUMIF('DADOS BRUTOS'!$A$3:$A$500,$C18,'DADOS BRUTOS'!FP$3:FP$500)))</f>
        <v>0</v>
      </c>
      <c r="IQ18" s="134" t="n">
        <f aca="false">IF(OR(IQ$4="",$B18=""),0,SUMIF('DADOS BRUTOS'!$A$3:$A$500,$B18,'DADOS BRUTOS'!FQ$3:FQ$500)+IF($C18="",0,SUMIF('DADOS BRUTOS'!$A$3:$A$500,$C18,'DADOS BRUTOS'!FQ$3:FQ$500)))</f>
        <v>0</v>
      </c>
      <c r="IR18" s="134" t="n">
        <f aca="false">IF(OR(IR$4="",$B18=""),0,SUMIF('DADOS BRUTOS'!$A$3:$A$500,$B18,'DADOS BRUTOS'!FR$3:FR$500)+IF($C18="",0,SUMIF('DADOS BRUTOS'!$A$3:$A$500,$C18,'DADOS BRUTOS'!FR$3:FR$500)))</f>
        <v>0</v>
      </c>
      <c r="IS18" s="134" t="n">
        <f aca="false">IF(OR(IS$4="",$B18=""),0,SUMIF('DADOS BRUTOS'!$A$3:$A$500,$B18,'DADOS BRUTOS'!FS$3:FS$500)+IF($C18="",0,SUMIF('DADOS BRUTOS'!$A$3:$A$500,$C18,'DADOS BRUTOS'!FS$3:FS$500)))</f>
        <v>0</v>
      </c>
      <c r="IT18" s="134" t="n">
        <f aca="false">IF(OR(IT$4="",$B18=""),0,SUMIF('DADOS BRUTOS'!$A$3:$A$500,$B18,'DADOS BRUTOS'!FT$3:FT$500)+IF($C18="",0,SUMIF('DADOS BRUTOS'!$A$3:$A$500,$C18,'DADOS BRUTOS'!FT$3:FT$500)))</f>
        <v>0</v>
      </c>
      <c r="IU18" s="134" t="n">
        <f aca="false">IF(OR(IU$4="",$B18=""),0,SUMIF('DADOS BRUTOS'!$A$3:$A$500,$B18,'DADOS BRUTOS'!FU$3:FU$500)+IF($C18="",0,SUMIF('DADOS BRUTOS'!$A$3:$A$500,$C18,'DADOS BRUTOS'!FU$3:FU$500)))</f>
        <v>0</v>
      </c>
      <c r="IV18" s="134" t="n">
        <f aca="false">IF(OR(IV$4="",$B18=""),0,SUMIF('DADOS BRUTOS'!$A$3:$A$500,$B18,'DADOS BRUTOS'!FV$3:FV$500)+IF($C18="",0,SUMIF('DADOS BRUTOS'!$A$3:$A$500,$C18,'DADOS BRUTOS'!FV$3:FV$500)))</f>
        <v>0</v>
      </c>
      <c r="IW18" s="134" t="n">
        <f aca="false">IF(OR(IW$4="",$B18=""),0,SUMIF('DADOS BRUTOS'!$A$3:$A$500,$B18,'DADOS BRUTOS'!FW$3:FW$500)+IF($C18="",0,SUMIF('DADOS BRUTOS'!$A$3:$A$500,$C18,'DADOS BRUTOS'!FW$3:FW$500)))</f>
        <v>0</v>
      </c>
      <c r="IX18" s="134" t="n">
        <f aca="false">IF(OR(IX$4="",$B18=""),0,SUMIF('DADOS BRUTOS'!$A$3:$A$500,$B18,'DADOS BRUTOS'!FX$3:FX$500)+IF($C18="",0,SUMIF('DADOS BRUTOS'!$A$3:$A$500,$C18,'DADOS BRUTOS'!FX$3:FX$500)))</f>
        <v>0</v>
      </c>
      <c r="IY18" s="134" t="n">
        <f aca="false">IF(OR(IY$4="",$B18=""),0,SUMIF('DADOS BRUTOS'!$A$3:$A$500,$B18,'DADOS BRUTOS'!FY$3:FY$500)+IF($C18="",0,SUMIF('DADOS BRUTOS'!$A$3:$A$500,$C18,'DADOS BRUTOS'!FY$3:FY$500)))</f>
        <v>0</v>
      </c>
      <c r="IZ18" s="134" t="n">
        <f aca="false">IF(OR(IZ$4="",$B18=""),0,SUMIF('DADOS BRUTOS'!$A$3:$A$500,$B18,'DADOS BRUTOS'!FZ$3:FZ$500)+IF($C18="",0,SUMIF('DADOS BRUTOS'!$A$3:$A$500,$C18,'DADOS BRUTOS'!FZ$3:FZ$500)))</f>
        <v>0</v>
      </c>
      <c r="JA18" s="134" t="n">
        <f aca="false">IF(OR(JA$4="",$B18=""),0,SUMIF('DADOS BRUTOS'!$A$3:$A$500,$B18,'DADOS BRUTOS'!GA$3:GA$500)+IF($C18="",0,SUMIF('DADOS BRUTOS'!$A$3:$A$500,$C18,'DADOS BRUTOS'!GA$3:GA$500)))</f>
        <v>0</v>
      </c>
      <c r="JB18" s="134" t="n">
        <f aca="false">IF(OR(JB$4="",$B18=""),0,SUMIF('DADOS BRUTOS'!$A$3:$A$500,$B18,'DADOS BRUTOS'!GB$3:GB$500)+IF($C18="",0,SUMIF('DADOS BRUTOS'!$A$3:$A$500,$C18,'DADOS BRUTOS'!GB$3:GB$500)))</f>
        <v>0</v>
      </c>
      <c r="JC18" s="134" t="n">
        <f aca="false">IF(OR(JC$4="",$B18=""),0,SUMIF('DADOS BRUTOS'!$A$3:$A$500,$B18,'DADOS BRUTOS'!GC$3:GC$500)+IF($C18="",0,SUMIF('DADOS BRUTOS'!$A$3:$A$500,$C18,'DADOS BRUTOS'!GC$3:GC$500)))</f>
        <v>0</v>
      </c>
      <c r="JD18" s="134" t="n">
        <f aca="false">IF(OR(JD$4="",$B18=""),0,SUMIF('DADOS BRUTOS'!$A$3:$A$500,$B18,'DADOS BRUTOS'!GD$3:GD$500)+IF($C18="",0,SUMIF('DADOS BRUTOS'!$A$3:$A$500,$C18,'DADOS BRUTOS'!GD$3:GD$500)))</f>
        <v>0</v>
      </c>
      <c r="JE18" s="134" t="n">
        <f aca="false">IF(OR(JE$4="",$B18=""),0,SUMIF('DADOS BRUTOS'!$A$3:$A$500,$B18,'DADOS BRUTOS'!GE$3:GE$500)+IF($C18="",0,SUMIF('DADOS BRUTOS'!$A$3:$A$500,$C18,'DADOS BRUTOS'!GE$3:GE$500)))</f>
        <v>0</v>
      </c>
      <c r="JF18" s="134" t="n">
        <f aca="false">IF(OR(JF$4="",$B18=""),0,SUMIF('DADOS BRUTOS'!$A$3:$A$500,$B18,'DADOS BRUTOS'!GF$3:GF$500)+IF($C18="",0,SUMIF('DADOS BRUTOS'!$A$3:$A$500,$C18,'DADOS BRUTOS'!GF$3:GF$500)))</f>
        <v>0</v>
      </c>
      <c r="JG18" s="134" t="n">
        <f aca="false">IF(OR(JG$4="",$B18=""),0,SUMIF('DADOS BRUTOS'!$A$3:$A$500,$B18,'DADOS BRUTOS'!GG$3:GG$500)+IF($C18="",0,SUMIF('DADOS BRUTOS'!$A$3:$A$500,$C18,'DADOS BRUTOS'!GG$3:GG$500)))</f>
        <v>0</v>
      </c>
      <c r="JH18" s="134" t="n">
        <f aca="false">IF(OR(JH$4="",$B18=""),0,SUMIF('DADOS BRUTOS'!$A$3:$A$500,$B18,'DADOS BRUTOS'!GH$3:GH$500)+IF($C18="",0,SUMIF('DADOS BRUTOS'!$A$3:$A$500,$C18,'DADOS BRUTOS'!GH$3:GH$500)))</f>
        <v>0</v>
      </c>
      <c r="JI18" s="134" t="n">
        <f aca="false">IF(OR(JI$4="",$B18=""),0,SUMIF('DADOS BRUTOS'!$A$3:$A$500,$B18,'DADOS BRUTOS'!GI$3:GI$500)+IF($C18="",0,SUMIF('DADOS BRUTOS'!$A$3:$A$500,$C18,'DADOS BRUTOS'!GI$3:GI$500)))</f>
        <v>0</v>
      </c>
      <c r="JJ18" s="134" t="n">
        <f aca="false">IF(OR(JJ$4="",$B18=""),0,SUMIF('DADOS BRUTOS'!$A$3:$A$500,$B18,'DADOS BRUTOS'!GJ$3:GJ$500)+IF($C18="",0,SUMIF('DADOS BRUTOS'!$A$3:$A$500,$C18,'DADOS BRUTOS'!GJ$3:GJ$500)))</f>
        <v>0</v>
      </c>
      <c r="JK18" s="134" t="n">
        <f aca="false">IF(OR(JK$4="",$B18=""),0,SUMIF('DADOS BRUTOS'!$A$3:$A$500,$B18,'DADOS BRUTOS'!GK$3:GK$500)+IF($C18="",0,SUMIF('DADOS BRUTOS'!$A$3:$A$500,$C18,'DADOS BRUTOS'!GK$3:GK$500)))</f>
        <v>0</v>
      </c>
      <c r="JL18" s="134" t="n">
        <f aca="false">IF(OR(JL$4="",$B18=""),0,SUMIF('DADOS BRUTOS'!$A$3:$A$500,$B18,'DADOS BRUTOS'!GL$3:GL$500)+IF($C18="",0,SUMIF('DADOS BRUTOS'!$A$3:$A$500,$C18,'DADOS BRUTOS'!GL$3:GL$500)))</f>
        <v>0</v>
      </c>
      <c r="JM18" s="134" t="n">
        <f aca="false">IF(OR(JM$4="",$B18=""),0,SUMIF('DADOS BRUTOS'!$A$3:$A$500,$B18,'DADOS BRUTOS'!GM$3:GM$500)+IF($C18="",0,SUMIF('DADOS BRUTOS'!$A$3:$A$500,$C18,'DADOS BRUTOS'!GM$3:GM$500)))</f>
        <v>0</v>
      </c>
      <c r="JN18" s="134" t="n">
        <f aca="false">IF(OR(JN$4="",$B18=""),0,SUMIF('DADOS BRUTOS'!$A$3:$A$500,$B18,'DADOS BRUTOS'!GN$3:GN$500)+IF($C18="",0,SUMIF('DADOS BRUTOS'!$A$3:$A$500,$C18,'DADOS BRUTOS'!GN$3:GN$500)))</f>
        <v>0</v>
      </c>
      <c r="JO18" s="134" t="n">
        <f aca="false">IF(OR(JO$4="",$B18=""),0,SUMIF('DADOS BRUTOS'!$A$3:$A$500,$B18,'DADOS BRUTOS'!GO$3:GO$500)+IF($C18="",0,SUMIF('DADOS BRUTOS'!$A$3:$A$500,$C18,'DADOS BRUTOS'!GO$3:GO$500)))</f>
        <v>0</v>
      </c>
      <c r="JP18" s="134" t="n">
        <f aca="false">IF(OR(JP$4="",$B18=""),0,SUMIF('DADOS BRUTOS'!$A$3:$A$500,$B18,'DADOS BRUTOS'!GP$3:GP$500)+IF($C18="",0,SUMIF('DADOS BRUTOS'!$A$3:$A$500,$C18,'DADOS BRUTOS'!GP$3:GP$500)))</f>
        <v>0</v>
      </c>
      <c r="JQ18" s="134" t="n">
        <f aca="false">IF(OR(JQ$4="",$B18=""),0,SUMIF('DADOS BRUTOS'!$A$3:$A$500,$B18,'DADOS BRUTOS'!GQ$3:GQ$500)+IF($C18="",0,SUMIF('DADOS BRUTOS'!$A$3:$A$500,$C18,'DADOS BRUTOS'!GQ$3:GQ$500)))</f>
        <v>0</v>
      </c>
      <c r="JR18" s="134" t="n">
        <f aca="false">IF(OR(JR$4="",$B18=""),0,SUMIF('DADOS BRUTOS'!$A$3:$A$500,$B18,'DADOS BRUTOS'!GR$3:GR$500)+IF($C18="",0,SUMIF('DADOS BRUTOS'!$A$3:$A$500,$C18,'DADOS BRUTOS'!GR$3:GR$500)))</f>
        <v>0</v>
      </c>
      <c r="JS18" s="134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599065.5</v>
      </c>
      <c r="F19" s="50" t="n">
        <f aca="false">SUMIF($CB$4:$JS$4,F$4,$CB19:$JS19)</f>
        <v>39184.67</v>
      </c>
      <c r="G19" s="50" t="n">
        <f aca="false">SUMIF($CB$4:$JS$4,G$4,$CB19:$JS19)</f>
        <v>401048.36</v>
      </c>
      <c r="H19" s="50" t="n">
        <f aca="false">SUMIF($CB$4:$JS$4,H$4,$CB19:$JS19)</f>
        <v>687004.71</v>
      </c>
      <c r="I19" s="50" t="n">
        <f aca="false">SUMIF($CB$4:$JS$4,I$4,$CB19:$JS19)</f>
        <v>1332950.04</v>
      </c>
      <c r="J19" s="50" t="n">
        <f aca="false">SUMIF($CB$4:$JS$4,J$4,$CB19:$JS19)</f>
        <v>1031256.69</v>
      </c>
      <c r="K19" s="50" t="n">
        <f aca="false">SUMIF($CB$4:$JS$4,K$4,$CB19:$JS19)</f>
        <v>108710.82</v>
      </c>
      <c r="L19" s="50" t="n">
        <f aca="false">SUMIF($CB$4:$JS$4,L$4,$CB19:$JS19)</f>
        <v>117502.47</v>
      </c>
      <c r="M19" s="50" t="n">
        <f aca="false">SUMIF($CB$4:$JS$4,M$4,$CB19:$JS19)</f>
        <v>9672.07</v>
      </c>
      <c r="N19" s="50" t="n">
        <f aca="false">SUMIF($CB$4:$JS$4,N$4,$CB19:$JS19)</f>
        <v>1860.02</v>
      </c>
      <c r="O19" s="50" t="n">
        <f aca="false">SUMIF($CB$4:$JS$4,O$4,$CB19:$JS19)</f>
        <v>0</v>
      </c>
      <c r="P19" s="50" t="n">
        <f aca="false">SUMIF($CB$4:$JS$4,P$4,$CB19:$JS19)</f>
        <v>26195.86</v>
      </c>
      <c r="Q19" s="50" t="n">
        <f aca="false">SUMIF($CB$4:$JS$4,Q$4,$CB19:$JS19)</f>
        <v>0</v>
      </c>
      <c r="R19" s="50" t="n">
        <f aca="false">SUMIF($CB$4:$JS$4,R$4,$CB19:$JS19)</f>
        <v>0</v>
      </c>
      <c r="S19" s="50" t="n">
        <f aca="false">SUMIF($CB$4:$JS$4,S$4,$CB19:$JS19)</f>
        <v>442.89</v>
      </c>
      <c r="T19" s="50" t="n">
        <f aca="false">SUMIF($CB$4:$JS$4,T$4,$CB19:$JS19)</f>
        <v>239.71</v>
      </c>
      <c r="U19" s="50" t="n">
        <f aca="false">SUMIF($CB$4:$JS$4,U$4,$CB19:$JS19)</f>
        <v>9.13</v>
      </c>
      <c r="V19" s="50" t="n">
        <f aca="false">SUMIF($CB$4:$JS$4,V$4,$CB19:$JS19)</f>
        <v>0</v>
      </c>
      <c r="W19" s="50" t="n">
        <f aca="false">SUMIF($CB$4:$JS$4,W$4,$CB19:$JS19)</f>
        <v>0</v>
      </c>
      <c r="X19" s="50" t="n">
        <f aca="false">SUMIF($CB$4:$JS$4,X$4,$CB19:$JS19)</f>
        <v>46.8</v>
      </c>
      <c r="Y19" s="50" t="n">
        <f aca="false">SUMIF($CB$4:$JS$4,Y$4,$CB19:$JS19)</f>
        <v>4944.46</v>
      </c>
      <c r="Z19" s="50" t="n">
        <f aca="false">SUMIF($CB$4:$JS$4,Z$4,$CB19:$JS19)</f>
        <v>4259.71</v>
      </c>
      <c r="AA19" s="50" t="n">
        <f aca="false">SUMIF($CB$4:$JS$4,AA$4,$CB19:$JS19)</f>
        <v>3849.21</v>
      </c>
      <c r="AB19" s="50" t="n">
        <f aca="false">SUMIF($CB$4:$JS$4,AB$4,$CB19:$JS19)</f>
        <v>0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0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4368243.12</v>
      </c>
      <c r="BZ19" s="45" t="n">
        <f aca="false">SUMPRODUCT(($CB$4:$JS$4&lt;&gt;"")*($CB$4:$JS$4&lt;=$D$4),$CB19:$JS19,$CB$1:$JS$1)</f>
        <v>0</v>
      </c>
      <c r="CB19" s="134" t="n">
        <f aca="false">IF(OR(CB$4="",$B19=""),0,SUMIF('DADOS BRUTOS'!$A$3:$A$500,$B19,'DADOS BRUTOS'!B$3:B$500)+IF($C19="",0,SUMIF('DADOS BRUTOS'!$A$3:$A$500,$C19,'DADOS BRUTOS'!B$3:B$500)))</f>
        <v>0</v>
      </c>
      <c r="CC19" s="134" t="n">
        <f aca="false">IF(OR(CC$4="",$B19=""),0,SUMIF('DADOS BRUTOS'!$A$3:$A$500,$B19,'DADOS BRUTOS'!C$3:C$500)+IF($C19="",0,SUMIF('DADOS BRUTOS'!$A$3:$A$500,$C19,'DADOS BRUTOS'!C$3:C$500)))</f>
        <v>0</v>
      </c>
      <c r="CD19" s="134" t="n">
        <f aca="false">IF(OR(CD$4="",$B19=""),0,SUMIF('DADOS BRUTOS'!$A$3:$A$500,$B19,'DADOS BRUTOS'!D$3:D$500)+IF($C19="",0,SUMIF('DADOS BRUTOS'!$A$3:$A$500,$C19,'DADOS BRUTOS'!D$3:D$500)))</f>
        <v>0</v>
      </c>
      <c r="CE19" s="134" t="n">
        <f aca="false">IF(OR(CE$4="",$B19=""),0,SUMIF('DADOS BRUTOS'!$A$3:$A$500,$B19,'DADOS BRUTOS'!E$3:E$500)+IF($C19="",0,SUMIF('DADOS BRUTOS'!$A$3:$A$500,$C19,'DADOS BRUTOS'!E$3:E$500)))</f>
        <v>0</v>
      </c>
      <c r="CF19" s="134" t="n">
        <f aca="false">IF(OR(CF$4="",$B19=""),0,SUMIF('DADOS BRUTOS'!$A$3:$A$500,$B19,'DADOS BRUTOS'!F$3:F$500)+IF($C19="",0,SUMIF('DADOS BRUTOS'!$A$3:$A$500,$C19,'DADOS BRUTOS'!F$3:F$500)))</f>
        <v>0</v>
      </c>
      <c r="CG19" s="134" t="n">
        <f aca="false">IF(OR(CG$4="",$B19=""),0,SUMIF('DADOS BRUTOS'!$A$3:$A$500,$B19,'DADOS BRUTOS'!G$3:G$500)+IF($C19="",0,SUMIF('DADOS BRUTOS'!$A$3:$A$500,$C19,'DADOS BRUTOS'!G$3:G$500)))</f>
        <v>0</v>
      </c>
      <c r="CH19" s="134" t="n">
        <f aca="false">IF(OR(CH$4="",$B19=""),0,SUMIF('DADOS BRUTOS'!$A$3:$A$500,$B19,'DADOS BRUTOS'!H$3:H$500)+IF($C19="",0,SUMIF('DADOS BRUTOS'!$A$3:$A$500,$C19,'DADOS BRUTOS'!H$3:H$500)))</f>
        <v>0</v>
      </c>
      <c r="CI19" s="134" t="n">
        <f aca="false">IF(OR(CI$4="",$B19=""),0,SUMIF('DADOS BRUTOS'!$A$3:$A$500,$B19,'DADOS BRUTOS'!I$3:I$500)+IF($C19="",0,SUMIF('DADOS BRUTOS'!$A$3:$A$500,$C19,'DADOS BRUTOS'!I$3:I$500)))</f>
        <v>0</v>
      </c>
      <c r="CJ19" s="134" t="n">
        <f aca="false">IF(OR(CJ$4="",$B19=""),0,SUMIF('DADOS BRUTOS'!$A$3:$A$500,$B19,'DADOS BRUTOS'!J$3:J$500)+IF($C19="",0,SUMIF('DADOS BRUTOS'!$A$3:$A$500,$C19,'DADOS BRUTOS'!J$3:J$500)))</f>
        <v>0</v>
      </c>
      <c r="CK19" s="134" t="n">
        <f aca="false">IF(OR(CK$4="",$B19=""),0,SUMIF('DADOS BRUTOS'!$A$3:$A$500,$B19,'DADOS BRUTOS'!K$3:K$500)+IF($C19="",0,SUMIF('DADOS BRUTOS'!$A$3:$A$500,$C19,'DADOS BRUTOS'!K$3:K$500)))</f>
        <v>0</v>
      </c>
      <c r="CL19" s="134" t="n">
        <f aca="false">IF(OR(CL$4="",$B19=""),0,SUMIF('DADOS BRUTOS'!$A$3:$A$500,$B19,'DADOS BRUTOS'!L$3:L$500)+IF($C19="",0,SUMIF('DADOS BRUTOS'!$A$3:$A$500,$C19,'DADOS BRUTOS'!L$3:L$500)))</f>
        <v>0</v>
      </c>
      <c r="CM19" s="134" t="n">
        <f aca="false">IF(OR(CM$4="",$B19=""),0,SUMIF('DADOS BRUTOS'!$A$3:$A$500,$B19,'DADOS BRUTOS'!M$3:M$500)+IF($C19="",0,SUMIF('DADOS BRUTOS'!$A$3:$A$500,$C19,'DADOS BRUTOS'!M$3:M$500)))</f>
        <v>0</v>
      </c>
      <c r="CN19" s="134" t="n">
        <f aca="false">IF(OR(CN$4="",$B19=""),0,SUMIF('DADOS BRUTOS'!$A$3:$A$500,$B19,'DADOS BRUTOS'!N$3:N$500)+IF($C19="",0,SUMIF('DADOS BRUTOS'!$A$3:$A$500,$C19,'DADOS BRUTOS'!N$3:N$500)))</f>
        <v>0</v>
      </c>
      <c r="CO19" s="134" t="n">
        <f aca="false">IF(OR(CO$4="",$B19=""),0,SUMIF('DADOS BRUTOS'!$A$3:$A$500,$B19,'DADOS BRUTOS'!O$3:O$500)+IF($C19="",0,SUMIF('DADOS BRUTOS'!$A$3:$A$500,$C19,'DADOS BRUTOS'!O$3:O$500)))</f>
        <v>0</v>
      </c>
      <c r="CP19" s="134" t="n">
        <f aca="false">IF(OR(CP$4="",$B19=""),0,SUMIF('DADOS BRUTOS'!$A$3:$A$500,$B19,'DADOS BRUTOS'!P$3:P$500)+IF($C19="",0,SUMIF('DADOS BRUTOS'!$A$3:$A$500,$C19,'DADOS BRUTOS'!P$3:P$500)))</f>
        <v>0</v>
      </c>
      <c r="CQ19" s="134" t="n">
        <f aca="false">IF(OR(CQ$4="",$B19=""),0,SUMIF('DADOS BRUTOS'!$A$3:$A$500,$B19,'DADOS BRUTOS'!Q$3:Q$500)+IF($C19="",0,SUMIF('DADOS BRUTOS'!$A$3:$A$500,$C19,'DADOS BRUTOS'!Q$3:Q$500)))</f>
        <v>0</v>
      </c>
      <c r="CR19" s="134" t="n">
        <f aca="false">IF(OR(CR$4="",$B19=""),0,SUMIF('DADOS BRUTOS'!$A$3:$A$500,$B19,'DADOS BRUTOS'!R$3:R$500)+IF($C19="",0,SUMIF('DADOS BRUTOS'!$A$3:$A$500,$C19,'DADOS BRUTOS'!R$3:R$500)))</f>
        <v>0</v>
      </c>
      <c r="CS19" s="134" t="n">
        <f aca="false">IF(OR(CS$4="",$B19=""),0,SUMIF('DADOS BRUTOS'!$A$3:$A$500,$B19,'DADOS BRUTOS'!S$3:S$500)+IF($C19="",0,SUMIF('DADOS BRUTOS'!$A$3:$A$500,$C19,'DADOS BRUTOS'!S$3:S$500)))</f>
        <v>0</v>
      </c>
      <c r="CT19" s="134" t="n">
        <f aca="false">IF(OR(CT$4="",$B19=""),0,SUMIF('DADOS BRUTOS'!$A$3:$A$500,$B19,'DADOS BRUTOS'!T$3:T$500)+IF($C19="",0,SUMIF('DADOS BRUTOS'!$A$3:$A$500,$C19,'DADOS BRUTOS'!T$3:T$500)))</f>
        <v>0</v>
      </c>
      <c r="CU19" s="134" t="n">
        <f aca="false">IF(OR(CU$4="",$B19=""),0,SUMIF('DADOS BRUTOS'!$A$3:$A$500,$B19,'DADOS BRUTOS'!U$3:U$500)+IF($C19="",0,SUMIF('DADOS BRUTOS'!$A$3:$A$500,$C19,'DADOS BRUTOS'!U$3:U$500)))</f>
        <v>0</v>
      </c>
      <c r="CV19" s="134" t="n">
        <f aca="false">IF(OR(CV$4="",$B19=""),0,SUMIF('DADOS BRUTOS'!$A$3:$A$500,$B19,'DADOS BRUTOS'!V$3:V$500)+IF($C19="",0,SUMIF('DADOS BRUTOS'!$A$3:$A$500,$C19,'DADOS BRUTOS'!V$3:V$500)))</f>
        <v>0</v>
      </c>
      <c r="CW19" s="134" t="n">
        <f aca="false">IF(OR(CW$4="",$B19=""),0,SUMIF('DADOS BRUTOS'!$A$3:$A$500,$B19,'DADOS BRUTOS'!W$3:W$500)+IF($C19="",0,SUMIF('DADOS BRUTOS'!$A$3:$A$500,$C19,'DADOS BRUTOS'!W$3:W$500)))</f>
        <v>0</v>
      </c>
      <c r="CX19" s="134" t="n">
        <f aca="false">IF(OR(CX$4="",$B19=""),0,SUMIF('DADOS BRUTOS'!$A$3:$A$500,$B19,'DADOS BRUTOS'!X$3:X$500)+IF($C19="",0,SUMIF('DADOS BRUTOS'!$A$3:$A$500,$C19,'DADOS BRUTOS'!X$3:X$500)))</f>
        <v>0</v>
      </c>
      <c r="CY19" s="134" t="n">
        <f aca="false">IF(OR(CY$4="",$B19=""),0,SUMIF('DADOS BRUTOS'!$A$3:$A$500,$B19,'DADOS BRUTOS'!Y$3:Y$500)+IF($C19="",0,SUMIF('DADOS BRUTOS'!$A$3:$A$500,$C19,'DADOS BRUTOS'!Y$3:Y$500)))</f>
        <v>0</v>
      </c>
      <c r="CZ19" s="134" t="n">
        <f aca="false">IF(OR(CZ$4="",$B19=""),0,SUMIF('DADOS BRUTOS'!$A$3:$A$500,$B19,'DADOS BRUTOS'!Z$3:Z$500)+IF($C19="",0,SUMIF('DADOS BRUTOS'!$A$3:$A$500,$C19,'DADOS BRUTOS'!Z$3:Z$500)))</f>
        <v>0</v>
      </c>
      <c r="DA19" s="134" t="n">
        <f aca="false">IF(OR(DA$4="",$B19=""),0,SUMIF('DADOS BRUTOS'!$A$3:$A$500,$B19,'DADOS BRUTOS'!AA$3:AA$500)+IF($C19="",0,SUMIF('DADOS BRUTOS'!$A$3:$A$500,$C19,'DADOS BRUTOS'!AA$3:AA$500)))</f>
        <v>0</v>
      </c>
      <c r="DB19" s="134" t="n">
        <f aca="false">IF(OR(DB$4="",$B19=""),0,SUMIF('DADOS BRUTOS'!$A$3:$A$500,$B19,'DADOS BRUTOS'!AB$3:AB$500)+IF($C19="",0,SUMIF('DADOS BRUTOS'!$A$3:$A$500,$C19,'DADOS BRUTOS'!AB$3:AB$500)))</f>
        <v>0</v>
      </c>
      <c r="DC19" s="134" t="n">
        <f aca="false">IF(OR(DC$4="",$B19=""),0,SUMIF('DADOS BRUTOS'!$A$3:$A$500,$B19,'DADOS BRUTOS'!AC$3:AC$500)+IF($C19="",0,SUMIF('DADOS BRUTOS'!$A$3:$A$500,$C19,'DADOS BRUTOS'!AC$3:AC$500)))</f>
        <v>0</v>
      </c>
      <c r="DD19" s="134" t="n">
        <f aca="false">IF(OR(DD$4="",$B19=""),0,SUMIF('DADOS BRUTOS'!$A$3:$A$500,$B19,'DADOS BRUTOS'!AD$3:AD$500)+IF($C19="",0,SUMIF('DADOS BRUTOS'!$A$3:$A$500,$C19,'DADOS BRUTOS'!AD$3:AD$500)))</f>
        <v>599065.5</v>
      </c>
      <c r="DE19" s="134" t="n">
        <f aca="false">IF(OR(DE$4="",$B19=""),0,SUMIF('DADOS BRUTOS'!$A$3:$A$500,$B19,'DADOS BRUTOS'!AE$3:AE$500)+IF($C19="",0,SUMIF('DADOS BRUTOS'!$A$3:$A$500,$C19,'DADOS BRUTOS'!AE$3:AE$500)))</f>
        <v>39184.67</v>
      </c>
      <c r="DF19" s="134" t="n">
        <f aca="false">IF(OR(DF$4="",$B19=""),0,SUMIF('DADOS BRUTOS'!$A$3:$A$500,$B19,'DADOS BRUTOS'!AF$3:AF$500)+IF($C19="",0,SUMIF('DADOS BRUTOS'!$A$3:$A$500,$C19,'DADOS BRUTOS'!AF$3:AF$500)))</f>
        <v>401048.36</v>
      </c>
      <c r="DG19" s="134" t="n">
        <f aca="false">IF(OR(DG$4="",$B19=""),0,SUMIF('DADOS BRUTOS'!$A$3:$A$500,$B19,'DADOS BRUTOS'!AG$3:AG$500)+IF($C19="",0,SUMIF('DADOS BRUTOS'!$A$3:$A$500,$C19,'DADOS BRUTOS'!AG$3:AG$500)))</f>
        <v>687004.71</v>
      </c>
      <c r="DH19" s="134" t="n">
        <f aca="false">IF(OR(DH$4="",$B19=""),0,SUMIF('DADOS BRUTOS'!$A$3:$A$500,$B19,'DADOS BRUTOS'!AH$3:AH$500)+IF($C19="",0,SUMIF('DADOS BRUTOS'!$A$3:$A$500,$C19,'DADOS BRUTOS'!AH$3:AH$500)))</f>
        <v>1332950.04</v>
      </c>
      <c r="DI19" s="134" t="n">
        <f aca="false">IF(OR(DI$4="",$B19=""),0,SUMIF('DADOS BRUTOS'!$A$3:$A$500,$B19,'DADOS BRUTOS'!AI$3:AI$500)+IF($C19="",0,SUMIF('DADOS BRUTOS'!$A$3:$A$500,$C19,'DADOS BRUTOS'!AI$3:AI$500)))</f>
        <v>1031256.69</v>
      </c>
      <c r="DJ19" s="134" t="n">
        <f aca="false">IF(OR(DJ$4="",$B19=""),0,SUMIF('DADOS BRUTOS'!$A$3:$A$500,$B19,'DADOS BRUTOS'!AJ$3:AJ$500)+IF($C19="",0,SUMIF('DADOS BRUTOS'!$A$3:$A$500,$C19,'DADOS BRUTOS'!AJ$3:AJ$500)))</f>
        <v>108710.82</v>
      </c>
      <c r="DK19" s="134" t="n">
        <f aca="false">IF(OR(DK$4="",$B19=""),0,SUMIF('DADOS BRUTOS'!$A$3:$A$500,$B19,'DADOS BRUTOS'!AK$3:AK$500)+IF($C19="",0,SUMIF('DADOS BRUTOS'!$A$3:$A$500,$C19,'DADOS BRUTOS'!AK$3:AK$500)))</f>
        <v>117502.47</v>
      </c>
      <c r="DL19" s="134" t="n">
        <f aca="false">IF(OR(DL$4="",$B19=""),0,SUMIF('DADOS BRUTOS'!$A$3:$A$500,$B19,'DADOS BRUTOS'!AL$3:AL$500)+IF($C19="",0,SUMIF('DADOS BRUTOS'!$A$3:$A$500,$C19,'DADOS BRUTOS'!AL$3:AL$500)))</f>
        <v>9672.07</v>
      </c>
      <c r="DM19" s="134" t="n">
        <f aca="false">IF(OR(DM$4="",$B19=""),0,SUMIF('DADOS BRUTOS'!$A$3:$A$500,$B19,'DADOS BRUTOS'!AM$3:AM$500)+IF($C19="",0,SUMIF('DADOS BRUTOS'!$A$3:$A$500,$C19,'DADOS BRUTOS'!AM$3:AM$500)))</f>
        <v>1860.02</v>
      </c>
      <c r="DN19" s="134" t="n">
        <f aca="false">IF(OR(DN$4="",$B19=""),0,SUMIF('DADOS BRUTOS'!$A$3:$A$500,$B19,'DADOS BRUTOS'!AN$3:AN$500)+IF($C19="",0,SUMIF('DADOS BRUTOS'!$A$3:$A$500,$C19,'DADOS BRUTOS'!AN$3:AN$500)))</f>
        <v>0</v>
      </c>
      <c r="DO19" s="134" t="n">
        <f aca="false">IF(OR(DO$4="",$B19=""),0,SUMIF('DADOS BRUTOS'!$A$3:$A$500,$B19,'DADOS BRUTOS'!AO$3:AO$500)+IF($C19="",0,SUMIF('DADOS BRUTOS'!$A$3:$A$500,$C19,'DADOS BRUTOS'!AO$3:AO$500)))</f>
        <v>26195.86</v>
      </c>
      <c r="DP19" s="134" t="n">
        <f aca="false">IF(OR(DP$4="",$B19=""),0,SUMIF('DADOS BRUTOS'!$A$3:$A$500,$B19,'DADOS BRUTOS'!AP$3:AP$500)+IF($C19="",0,SUMIF('DADOS BRUTOS'!$A$3:$A$500,$C19,'DADOS BRUTOS'!AP$3:AP$500)))</f>
        <v>0</v>
      </c>
      <c r="DQ19" s="134" t="n">
        <f aca="false">IF(OR(DQ$4="",$B19=""),0,SUMIF('DADOS BRUTOS'!$A$3:$A$500,$B19,'DADOS BRUTOS'!AQ$3:AQ$500)+IF($C19="",0,SUMIF('DADOS BRUTOS'!$A$3:$A$500,$C19,'DADOS BRUTOS'!AQ$3:AQ$500)))</f>
        <v>0</v>
      </c>
      <c r="DR19" s="134" t="n">
        <f aca="false">IF(OR(DR$4="",$B19=""),0,SUMIF('DADOS BRUTOS'!$A$3:$A$500,$B19,'DADOS BRUTOS'!AR$3:AR$500)+IF($C19="",0,SUMIF('DADOS BRUTOS'!$A$3:$A$500,$C19,'DADOS BRUTOS'!AR$3:AR$500)))</f>
        <v>442.89</v>
      </c>
      <c r="DS19" s="134" t="n">
        <f aca="false">IF(OR(DS$4="",$B19=""),0,SUMIF('DADOS BRUTOS'!$A$3:$A$500,$B19,'DADOS BRUTOS'!AS$3:AS$500)+IF($C19="",0,SUMIF('DADOS BRUTOS'!$A$3:$A$500,$C19,'DADOS BRUTOS'!AS$3:AS$500)))</f>
        <v>239.71</v>
      </c>
      <c r="DT19" s="134" t="n">
        <f aca="false">IF(OR(DT$4="",$B19=""),0,SUMIF('DADOS BRUTOS'!$A$3:$A$500,$B19,'DADOS BRUTOS'!AT$3:AT$500)+IF($C19="",0,SUMIF('DADOS BRUTOS'!$A$3:$A$500,$C19,'DADOS BRUTOS'!AT$3:AT$500)))</f>
        <v>9.13</v>
      </c>
      <c r="DU19" s="134" t="n">
        <f aca="false">IF(OR(DU$4="",$B19=""),0,SUMIF('DADOS BRUTOS'!$A$3:$A$500,$B19,'DADOS BRUTOS'!AU$3:AU$500)+IF($C19="",0,SUMIF('DADOS BRUTOS'!$A$3:$A$500,$C19,'DADOS BRUTOS'!AU$3:AU$500)))</f>
        <v>0</v>
      </c>
      <c r="DV19" s="134" t="n">
        <f aca="false">IF(OR(DV$4="",$B19=""),0,SUMIF('DADOS BRUTOS'!$A$3:$A$500,$B19,'DADOS BRUTOS'!AV$3:AV$500)+IF($C19="",0,SUMIF('DADOS BRUTOS'!$A$3:$A$500,$C19,'DADOS BRUTOS'!AV$3:AV$500)))</f>
        <v>0</v>
      </c>
      <c r="DW19" s="134" t="n">
        <f aca="false">IF(OR(DW$4="",$B19=""),0,SUMIF('DADOS BRUTOS'!$A$3:$A$500,$B19,'DADOS BRUTOS'!AW$3:AW$500)+IF($C19="",0,SUMIF('DADOS BRUTOS'!$A$3:$A$500,$C19,'DADOS BRUTOS'!AW$3:AW$500)))</f>
        <v>46.8</v>
      </c>
      <c r="DX19" s="134" t="n">
        <f aca="false">IF(OR(DX$4="",$B19=""),0,SUMIF('DADOS BRUTOS'!$A$3:$A$500,$B19,'DADOS BRUTOS'!AX$3:AX$500)+IF($C19="",0,SUMIF('DADOS BRUTOS'!$A$3:$A$500,$C19,'DADOS BRUTOS'!AX$3:AX$500)))</f>
        <v>4944.46</v>
      </c>
      <c r="DY19" s="134" t="n">
        <f aca="false">IF(OR(DY$4="",$B19=""),0,SUMIF('DADOS BRUTOS'!$A$3:$A$500,$B19,'DADOS BRUTOS'!AY$3:AY$500)+IF($C19="",0,SUMIF('DADOS BRUTOS'!$A$3:$A$500,$C19,'DADOS BRUTOS'!AY$3:AY$500)))</f>
        <v>4259.71</v>
      </c>
      <c r="DZ19" s="134" t="n">
        <f aca="false">IF(OR(DZ$4="",$B19=""),0,SUMIF('DADOS BRUTOS'!$A$3:$A$500,$B19,'DADOS BRUTOS'!AZ$3:AZ$500)+IF($C19="",0,SUMIF('DADOS BRUTOS'!$A$3:$A$500,$C19,'DADOS BRUTOS'!AZ$3:AZ$500)))</f>
        <v>3849.21</v>
      </c>
      <c r="EA19" s="134" t="n">
        <f aca="false">IF(OR(EA$4="",$B19=""),0,SUMIF('DADOS BRUTOS'!$A$3:$A$500,$B19,'DADOS BRUTOS'!BA$3:BA$500)+IF($C19="",0,SUMIF('DADOS BRUTOS'!$A$3:$A$500,$C19,'DADOS BRUTOS'!BA$3:BA$500)))</f>
        <v>0</v>
      </c>
      <c r="EB19" s="134" t="n">
        <f aca="false">IF(OR(EB$4="",$B19=""),0,SUMIF('DADOS BRUTOS'!$A$3:$A$500,$B19,'DADOS BRUTOS'!BB$3:BB$500)+IF($C19="",0,SUMIF('DADOS BRUTOS'!$A$3:$A$500,$C19,'DADOS BRUTOS'!BB$3:BB$500)))</f>
        <v>0</v>
      </c>
      <c r="EC19" s="134" t="n">
        <f aca="false">IF(OR(EC$4="",$B19=""),0,SUMIF('DADOS BRUTOS'!$A$3:$A$500,$B19,'DADOS BRUTOS'!BC$3:BC$500)+IF($C19="",0,SUMIF('DADOS BRUTOS'!$A$3:$A$500,$C19,'DADOS BRUTOS'!BC$3:BC$500)))</f>
        <v>0</v>
      </c>
      <c r="ED19" s="134" t="n">
        <f aca="false">IF(OR(ED$4="",$B19=""),0,SUMIF('DADOS BRUTOS'!$A$3:$A$500,$B19,'DADOS BRUTOS'!BD$3:BD$500)+IF($C19="",0,SUMIF('DADOS BRUTOS'!$A$3:$A$500,$C19,'DADOS BRUTOS'!BD$3:BD$500)))</f>
        <v>0</v>
      </c>
      <c r="EE19" s="134" t="n">
        <f aca="false">IF(OR(EE$4="",$B19=""),0,SUMIF('DADOS BRUTOS'!$A$3:$A$500,$B19,'DADOS BRUTOS'!BE$3:BE$500)+IF($C19="",0,SUMIF('DADOS BRUTOS'!$A$3:$A$500,$C19,'DADOS BRUTOS'!BE$3:BE$500)))</f>
        <v>0</v>
      </c>
      <c r="EF19" s="134" t="n">
        <f aca="false">IF(OR(EF$4="",$B19=""),0,SUMIF('DADOS BRUTOS'!$A$3:$A$500,$B19,'DADOS BRUTOS'!BF$3:BF$500)+IF($C19="",0,SUMIF('DADOS BRUTOS'!$A$3:$A$500,$C19,'DADOS BRUTOS'!BF$3:BF$500)))</f>
        <v>0</v>
      </c>
      <c r="EG19" s="134" t="n">
        <f aca="false">IF(OR(EG$4="",$B19=""),0,SUMIF('DADOS BRUTOS'!$A$3:$A$500,$B19,'DADOS BRUTOS'!BG$3:BG$500)+IF($C19="",0,SUMIF('DADOS BRUTOS'!$A$3:$A$500,$C19,'DADOS BRUTOS'!BG$3:BG$500)))</f>
        <v>0</v>
      </c>
      <c r="EH19" s="134" t="n">
        <f aca="false">IF(OR(EH$4="",$B19=""),0,SUMIF('DADOS BRUTOS'!$A$3:$A$500,$B19,'DADOS BRUTOS'!BH$3:BH$500)+IF($C19="",0,SUMIF('DADOS BRUTOS'!$A$3:$A$500,$C19,'DADOS BRUTOS'!BH$3:BH$500)))</f>
        <v>0</v>
      </c>
      <c r="EI19" s="134" t="n">
        <f aca="false">IF(OR(EI$4="",$B19=""),0,SUMIF('DADOS BRUTOS'!$A$3:$A$500,$B19,'DADOS BRUTOS'!BI$3:BI$500)+IF($C19="",0,SUMIF('DADOS BRUTOS'!$A$3:$A$500,$C19,'DADOS BRUTOS'!BI$3:BI$500)))</f>
        <v>0</v>
      </c>
      <c r="EJ19" s="134" t="n">
        <f aca="false">IF(OR(EJ$4="",$B19=""),0,SUMIF('DADOS BRUTOS'!$A$3:$A$500,$B19,'DADOS BRUTOS'!BJ$3:BJ$500)+IF($C19="",0,SUMIF('DADOS BRUTOS'!$A$3:$A$500,$C19,'DADOS BRUTOS'!BJ$3:BJ$500)))</f>
        <v>0</v>
      </c>
      <c r="EK19" s="134" t="n">
        <f aca="false">IF(OR(EK$4="",$B19=""),0,SUMIF('DADOS BRUTOS'!$A$3:$A$500,$B19,'DADOS BRUTOS'!BK$3:BK$500)+IF($C19="",0,SUMIF('DADOS BRUTOS'!$A$3:$A$500,$C19,'DADOS BRUTOS'!BK$3:BK$500)))</f>
        <v>0</v>
      </c>
      <c r="EL19" s="134" t="n">
        <f aca="false">IF(OR(EL$4="",$B19=""),0,SUMIF('DADOS BRUTOS'!$A$3:$A$500,$B19,'DADOS BRUTOS'!BL$3:BL$500)+IF($C19="",0,SUMIF('DADOS BRUTOS'!$A$3:$A$500,$C19,'DADOS BRUTOS'!BL$3:BL$500)))</f>
        <v>0</v>
      </c>
      <c r="EM19" s="134" t="n">
        <f aca="false">IF(OR(EM$4="",$B19=""),0,SUMIF('DADOS BRUTOS'!$A$3:$A$500,$B19,'DADOS BRUTOS'!BM$3:BM$500)+IF($C19="",0,SUMIF('DADOS BRUTOS'!$A$3:$A$500,$C19,'DADOS BRUTOS'!BM$3:BM$500)))</f>
        <v>0</v>
      </c>
      <c r="EN19" s="134" t="n">
        <f aca="false">IF(OR(EN$4="",$B19=""),0,SUMIF('DADOS BRUTOS'!$A$3:$A$500,$B19,'DADOS BRUTOS'!BN$3:BN$500)+IF($C19="",0,SUMIF('DADOS BRUTOS'!$A$3:$A$500,$C19,'DADOS BRUTOS'!BN$3:BN$500)))</f>
        <v>0</v>
      </c>
      <c r="EO19" s="134" t="n">
        <f aca="false">IF(OR(EO$4="",$B19=""),0,SUMIF('DADOS BRUTOS'!$A$3:$A$500,$B19,'DADOS BRUTOS'!BO$3:BO$500)+IF($C19="",0,SUMIF('DADOS BRUTOS'!$A$3:$A$500,$C19,'DADOS BRUTOS'!BO$3:BO$500)))</f>
        <v>0</v>
      </c>
      <c r="EP19" s="134" t="n">
        <f aca="false">IF(OR(EP$4="",$B19=""),0,SUMIF('DADOS BRUTOS'!$A$3:$A$500,$B19,'DADOS BRUTOS'!BP$3:BP$500)+IF($C19="",0,SUMIF('DADOS BRUTOS'!$A$3:$A$500,$C19,'DADOS BRUTOS'!BP$3:BP$500)))</f>
        <v>0</v>
      </c>
      <c r="EQ19" s="134" t="n">
        <f aca="false">IF(OR(EQ$4="",$B19=""),0,SUMIF('DADOS BRUTOS'!$A$3:$A$500,$B19,'DADOS BRUTOS'!BQ$3:BQ$500)+IF($C19="",0,SUMIF('DADOS BRUTOS'!$A$3:$A$500,$C19,'DADOS BRUTOS'!BQ$3:BQ$500)))</f>
        <v>0</v>
      </c>
      <c r="ER19" s="134" t="n">
        <f aca="false">IF(OR(ER$4="",$B19=""),0,SUMIF('DADOS BRUTOS'!$A$3:$A$500,$B19,'DADOS BRUTOS'!BR$3:BR$500)+IF($C19="",0,SUMIF('DADOS BRUTOS'!$A$3:$A$500,$C19,'DADOS BRUTOS'!BR$3:BR$500)))</f>
        <v>0</v>
      </c>
      <c r="ES19" s="134" t="n">
        <f aca="false">IF(OR(ES$4="",$B19=""),0,SUMIF('DADOS BRUTOS'!$A$3:$A$500,$B19,'DADOS BRUTOS'!BS$3:BS$500)+IF($C19="",0,SUMIF('DADOS BRUTOS'!$A$3:$A$500,$C19,'DADOS BRUTOS'!BS$3:BS$500)))</f>
        <v>0</v>
      </c>
      <c r="ET19" s="134" t="n">
        <f aca="false">IF(OR(ET$4="",$B19=""),0,SUMIF('DADOS BRUTOS'!$A$3:$A$500,$B19,'DADOS BRUTOS'!BT$3:BT$500)+IF($C19="",0,SUMIF('DADOS BRUTOS'!$A$3:$A$500,$C19,'DADOS BRUTOS'!BT$3:BT$500)))</f>
        <v>0</v>
      </c>
      <c r="EU19" s="134" t="n">
        <f aca="false">IF(OR(EU$4="",$B19=""),0,SUMIF('DADOS BRUTOS'!$A$3:$A$500,$B19,'DADOS BRUTOS'!BU$3:BU$500)+IF($C19="",0,SUMIF('DADOS BRUTOS'!$A$3:$A$500,$C19,'DADOS BRUTOS'!BU$3:BU$500)))</f>
        <v>0</v>
      </c>
      <c r="EV19" s="134" t="n">
        <f aca="false">IF(OR(EV$4="",$B19=""),0,SUMIF('DADOS BRUTOS'!$A$3:$A$500,$B19,'DADOS BRUTOS'!BV$3:BV$500)+IF($C19="",0,SUMIF('DADOS BRUTOS'!$A$3:$A$500,$C19,'DADOS BRUTOS'!BV$3:BV$500)))</f>
        <v>0</v>
      </c>
      <c r="EW19" s="134" t="n">
        <f aca="false">IF(OR(EW$4="",$B19=""),0,SUMIF('DADOS BRUTOS'!$A$3:$A$500,$B19,'DADOS BRUTOS'!BW$3:BW$500)+IF($C19="",0,SUMIF('DADOS BRUTOS'!$A$3:$A$500,$C19,'DADOS BRUTOS'!BW$3:BW$500)))</f>
        <v>0</v>
      </c>
      <c r="EX19" s="134" t="n">
        <f aca="false">IF(OR(EX$4="",$B19=""),0,SUMIF('DADOS BRUTOS'!$A$3:$A$500,$B19,'DADOS BRUTOS'!BX$3:BX$500)+IF($C19="",0,SUMIF('DADOS BRUTOS'!$A$3:$A$500,$C19,'DADOS BRUTOS'!BX$3:BX$500)))</f>
        <v>0</v>
      </c>
      <c r="EY19" s="134" t="n">
        <f aca="false">IF(OR(EY$4="",$B19=""),0,SUMIF('DADOS BRUTOS'!$A$3:$A$500,$B19,'DADOS BRUTOS'!BY$3:BY$500)+IF($C19="",0,SUMIF('DADOS BRUTOS'!$A$3:$A$500,$C19,'DADOS BRUTOS'!BY$3:BY$500)))</f>
        <v>0</v>
      </c>
      <c r="EZ19" s="134" t="n">
        <f aca="false">IF(OR(EZ$4="",$B19=""),0,SUMIF('DADOS BRUTOS'!$A$3:$A$500,$B19,'DADOS BRUTOS'!BZ$3:BZ$500)+IF($C19="",0,SUMIF('DADOS BRUTOS'!$A$3:$A$500,$C19,'DADOS BRUTOS'!BZ$3:BZ$500)))</f>
        <v>0</v>
      </c>
      <c r="FA19" s="134" t="n">
        <f aca="false">IF(OR(FA$4="",$B19=""),0,SUMIF('DADOS BRUTOS'!$A$3:$A$500,$B19,'DADOS BRUTOS'!CA$3:CA$500)+IF($C19="",0,SUMIF('DADOS BRUTOS'!$A$3:$A$500,$C19,'DADOS BRUTOS'!CA$3:CA$500)))</f>
        <v>0</v>
      </c>
      <c r="FB19" s="134" t="n">
        <f aca="false">IF(OR(FB$4="",$B19=""),0,SUMIF('DADOS BRUTOS'!$A$3:$A$500,$B19,'DADOS BRUTOS'!CB$3:CB$500)+IF($C19="",0,SUMIF('DADOS BRUTOS'!$A$3:$A$500,$C19,'DADOS BRUTOS'!CB$3:CB$500)))</f>
        <v>0</v>
      </c>
      <c r="FC19" s="134" t="n">
        <f aca="false">IF(OR(FC$4="",$B19=""),0,SUMIF('DADOS BRUTOS'!$A$3:$A$500,$B19,'DADOS BRUTOS'!CC$3:CC$500)+IF($C19="",0,SUMIF('DADOS BRUTOS'!$A$3:$A$500,$C19,'DADOS BRUTOS'!CC$3:CC$500)))</f>
        <v>0</v>
      </c>
      <c r="FD19" s="134" t="n">
        <f aca="false">IF(OR(FD$4="",$B19=""),0,SUMIF('DADOS BRUTOS'!$A$3:$A$500,$B19,'DADOS BRUTOS'!CD$3:CD$500)+IF($C19="",0,SUMIF('DADOS BRUTOS'!$A$3:$A$500,$C19,'DADOS BRUTOS'!CD$3:CD$500)))</f>
        <v>0</v>
      </c>
      <c r="FE19" s="134" t="n">
        <f aca="false">IF(OR(FE$4="",$B19=""),0,SUMIF('DADOS BRUTOS'!$A$3:$A$500,$B19,'DADOS BRUTOS'!CE$3:CE$500)+IF($C19="",0,SUMIF('DADOS BRUTOS'!$A$3:$A$500,$C19,'DADOS BRUTOS'!CE$3:CE$500)))</f>
        <v>0</v>
      </c>
      <c r="FF19" s="134" t="n">
        <f aca="false">IF(OR(FF$4="",$B19=""),0,SUMIF('DADOS BRUTOS'!$A$3:$A$500,$B19,'DADOS BRUTOS'!CF$3:CF$500)+IF($C19="",0,SUMIF('DADOS BRUTOS'!$A$3:$A$500,$C19,'DADOS BRUTOS'!CF$3:CF$500)))</f>
        <v>0</v>
      </c>
      <c r="FG19" s="134" t="n">
        <f aca="false">IF(OR(FG$4="",$B19=""),0,SUMIF('DADOS BRUTOS'!$A$3:$A$500,$B19,'DADOS BRUTOS'!CG$3:CG$500)+IF($C19="",0,SUMIF('DADOS BRUTOS'!$A$3:$A$500,$C19,'DADOS BRUTOS'!CG$3:CG$500)))</f>
        <v>0</v>
      </c>
      <c r="FH19" s="134" t="n">
        <f aca="false">IF(OR(FH$4="",$B19=""),0,SUMIF('DADOS BRUTOS'!$A$3:$A$500,$B19,'DADOS BRUTOS'!CH$3:CH$500)+IF($C19="",0,SUMIF('DADOS BRUTOS'!$A$3:$A$500,$C19,'DADOS BRUTOS'!CH$3:CH$500)))</f>
        <v>0</v>
      </c>
      <c r="FI19" s="134" t="n">
        <f aca="false">IF(OR(FI$4="",$B19=""),0,SUMIF('DADOS BRUTOS'!$A$3:$A$500,$B19,'DADOS BRUTOS'!CI$3:CI$500)+IF($C19="",0,SUMIF('DADOS BRUTOS'!$A$3:$A$500,$C19,'DADOS BRUTOS'!CI$3:CI$500)))</f>
        <v>0</v>
      </c>
      <c r="FJ19" s="134" t="n">
        <f aca="false">IF(OR(FJ$4="",$B19=""),0,SUMIF('DADOS BRUTOS'!$A$3:$A$500,$B19,'DADOS BRUTOS'!CJ$3:CJ$500)+IF($C19="",0,SUMIF('DADOS BRUTOS'!$A$3:$A$500,$C19,'DADOS BRUTOS'!CJ$3:CJ$500)))</f>
        <v>0</v>
      </c>
      <c r="FK19" s="134" t="n">
        <f aca="false">IF(OR(FK$4="",$B19=""),0,SUMIF('DADOS BRUTOS'!$A$3:$A$500,$B19,'DADOS BRUTOS'!CK$3:CK$500)+IF($C19="",0,SUMIF('DADOS BRUTOS'!$A$3:$A$500,$C19,'DADOS BRUTOS'!CK$3:CK$500)))</f>
        <v>0</v>
      </c>
      <c r="FL19" s="134" t="n">
        <f aca="false">IF(OR(FL$4="",$B19=""),0,SUMIF('DADOS BRUTOS'!$A$3:$A$500,$B19,'DADOS BRUTOS'!CL$3:CL$500)+IF($C19="",0,SUMIF('DADOS BRUTOS'!$A$3:$A$500,$C19,'DADOS BRUTOS'!CL$3:CL$500)))</f>
        <v>0</v>
      </c>
      <c r="FM19" s="134" t="n">
        <f aca="false">IF(OR(FM$4="",$B19=""),0,SUMIF('DADOS BRUTOS'!$A$3:$A$500,$B19,'DADOS BRUTOS'!CM$3:CM$500)+IF($C19="",0,SUMIF('DADOS BRUTOS'!$A$3:$A$500,$C19,'DADOS BRUTOS'!CM$3:CM$500)))</f>
        <v>0</v>
      </c>
      <c r="FN19" s="134" t="n">
        <f aca="false">IF(OR(FN$4="",$B19=""),0,SUMIF('DADOS BRUTOS'!$A$3:$A$500,$B19,'DADOS BRUTOS'!CN$3:CN$500)+IF($C19="",0,SUMIF('DADOS BRUTOS'!$A$3:$A$500,$C19,'DADOS BRUTOS'!CN$3:CN$500)))</f>
        <v>0</v>
      </c>
      <c r="FO19" s="134" t="n">
        <f aca="false">IF(OR(FO$4="",$B19=""),0,SUMIF('DADOS BRUTOS'!$A$3:$A$500,$B19,'DADOS BRUTOS'!CO$3:CO$500)+IF($C19="",0,SUMIF('DADOS BRUTOS'!$A$3:$A$500,$C19,'DADOS BRUTOS'!CO$3:CO$500)))</f>
        <v>0</v>
      </c>
      <c r="FP19" s="134" t="n">
        <f aca="false">IF(OR(FP$4="",$B19=""),0,SUMIF('DADOS BRUTOS'!$A$3:$A$500,$B19,'DADOS BRUTOS'!CP$3:CP$500)+IF($C19="",0,SUMIF('DADOS BRUTOS'!$A$3:$A$500,$C19,'DADOS BRUTOS'!CP$3:CP$500)))</f>
        <v>0</v>
      </c>
      <c r="FQ19" s="134" t="n">
        <f aca="false">IF(OR(FQ$4="",$B19=""),0,SUMIF('DADOS BRUTOS'!$A$3:$A$500,$B19,'DADOS BRUTOS'!CQ$3:CQ$500)+IF($C19="",0,SUMIF('DADOS BRUTOS'!$A$3:$A$500,$C19,'DADOS BRUTOS'!CQ$3:CQ$500)))</f>
        <v>0</v>
      </c>
      <c r="FR19" s="134" t="n">
        <f aca="false">IF(OR(FR$4="",$B19=""),0,SUMIF('DADOS BRUTOS'!$A$3:$A$500,$B19,'DADOS BRUTOS'!CR$3:CR$500)+IF($C19="",0,SUMIF('DADOS BRUTOS'!$A$3:$A$500,$C19,'DADOS BRUTOS'!CR$3:CR$500)))</f>
        <v>0</v>
      </c>
      <c r="FS19" s="134" t="n">
        <f aca="false">IF(OR(FS$4="",$B19=""),0,SUMIF('DADOS BRUTOS'!$A$3:$A$500,$B19,'DADOS BRUTOS'!CS$3:CS$500)+IF($C19="",0,SUMIF('DADOS BRUTOS'!$A$3:$A$500,$C19,'DADOS BRUTOS'!CS$3:CS$500)))</f>
        <v>0</v>
      </c>
      <c r="FT19" s="134" t="n">
        <f aca="false">IF(OR(FT$4="",$B19=""),0,SUMIF('DADOS BRUTOS'!$A$3:$A$500,$B19,'DADOS BRUTOS'!CT$3:CT$500)+IF($C19="",0,SUMIF('DADOS BRUTOS'!$A$3:$A$500,$C19,'DADOS BRUTOS'!CT$3:CT$500)))</f>
        <v>0</v>
      </c>
      <c r="FU19" s="134" t="n">
        <f aca="false">IF(OR(FU$4="",$B19=""),0,SUMIF('DADOS BRUTOS'!$A$3:$A$500,$B19,'DADOS BRUTOS'!CU$3:CU$500)+IF($C19="",0,SUMIF('DADOS BRUTOS'!$A$3:$A$500,$C19,'DADOS BRUTOS'!CU$3:CU$500)))</f>
        <v>0</v>
      </c>
      <c r="FV19" s="134" t="n">
        <f aca="false">IF(OR(FV$4="",$B19=""),0,SUMIF('DADOS BRUTOS'!$A$3:$A$500,$B19,'DADOS BRUTOS'!CV$3:CV$500)+IF($C19="",0,SUMIF('DADOS BRUTOS'!$A$3:$A$500,$C19,'DADOS BRUTOS'!CV$3:CV$500)))</f>
        <v>0</v>
      </c>
      <c r="FW19" s="134" t="n">
        <f aca="false">IF(OR(FW$4="",$B19=""),0,SUMIF('DADOS BRUTOS'!$A$3:$A$500,$B19,'DADOS BRUTOS'!CW$3:CW$500)+IF($C19="",0,SUMIF('DADOS BRUTOS'!$A$3:$A$500,$C19,'DADOS BRUTOS'!CW$3:CW$500)))</f>
        <v>0</v>
      </c>
      <c r="FX19" s="134" t="n">
        <f aca="false">IF(OR(FX$4="",$B19=""),0,SUMIF('DADOS BRUTOS'!$A$3:$A$500,$B19,'DADOS BRUTOS'!CX$3:CX$500)+IF($C19="",0,SUMIF('DADOS BRUTOS'!$A$3:$A$500,$C19,'DADOS BRUTOS'!CX$3:CX$500)))</f>
        <v>0</v>
      </c>
      <c r="FY19" s="134" t="n">
        <f aca="false">IF(OR(FY$4="",$B19=""),0,SUMIF('DADOS BRUTOS'!$A$3:$A$500,$B19,'DADOS BRUTOS'!CY$3:CY$500)+IF($C19="",0,SUMIF('DADOS BRUTOS'!$A$3:$A$500,$C19,'DADOS BRUTOS'!CY$3:CY$500)))</f>
        <v>0</v>
      </c>
      <c r="FZ19" s="134" t="n">
        <f aca="false">IF(OR(FZ$4="",$B19=""),0,SUMIF('DADOS BRUTOS'!$A$3:$A$500,$B19,'DADOS BRUTOS'!CZ$3:CZ$500)+IF($C19="",0,SUMIF('DADOS BRUTOS'!$A$3:$A$500,$C19,'DADOS BRUTOS'!CZ$3:CZ$500)))</f>
        <v>0</v>
      </c>
      <c r="GA19" s="134" t="n">
        <f aca="false">IF(OR(GA$4="",$B19=""),0,SUMIF('DADOS BRUTOS'!$A$3:$A$500,$B19,'DADOS BRUTOS'!DA$3:DA$500)+IF($C19="",0,SUMIF('DADOS BRUTOS'!$A$3:$A$500,$C19,'DADOS BRUTOS'!DA$3:DA$500)))</f>
        <v>0</v>
      </c>
      <c r="GB19" s="134" t="n">
        <f aca="false">IF(OR(GB$4="",$B19=""),0,SUMIF('DADOS BRUTOS'!$A$3:$A$500,$B19,'DADOS BRUTOS'!DB$3:DB$500)+IF($C19="",0,SUMIF('DADOS BRUTOS'!$A$3:$A$500,$C19,'DADOS BRUTOS'!DB$3:DB$500)))</f>
        <v>0</v>
      </c>
      <c r="GC19" s="134" t="n">
        <f aca="false">IF(OR(GC$4="",$B19=""),0,SUMIF('DADOS BRUTOS'!$A$3:$A$500,$B19,'DADOS BRUTOS'!DC$3:DC$500)+IF($C19="",0,SUMIF('DADOS BRUTOS'!$A$3:$A$500,$C19,'DADOS BRUTOS'!DC$3:DC$500)))</f>
        <v>0</v>
      </c>
      <c r="GD19" s="134" t="n">
        <f aca="false">IF(OR(GD$4="",$B19=""),0,SUMIF('DADOS BRUTOS'!$A$3:$A$500,$B19,'DADOS BRUTOS'!DD$3:DD$500)+IF($C19="",0,SUMIF('DADOS BRUTOS'!$A$3:$A$500,$C19,'DADOS BRUTOS'!DD$3:DD$500)))</f>
        <v>0</v>
      </c>
      <c r="GE19" s="134" t="n">
        <f aca="false">IF(OR(GE$4="",$B19=""),0,SUMIF('DADOS BRUTOS'!$A$3:$A$500,$B19,'DADOS BRUTOS'!DE$3:DE$500)+IF($C19="",0,SUMIF('DADOS BRUTOS'!$A$3:$A$500,$C19,'DADOS BRUTOS'!DE$3:DE$500)))</f>
        <v>0</v>
      </c>
      <c r="GF19" s="134" t="n">
        <f aca="false">IF(OR(GF$4="",$B19=""),0,SUMIF('DADOS BRUTOS'!$A$3:$A$500,$B19,'DADOS BRUTOS'!DF$3:DF$500)+IF($C19="",0,SUMIF('DADOS BRUTOS'!$A$3:$A$500,$C19,'DADOS BRUTOS'!DF$3:DF$500)))</f>
        <v>0</v>
      </c>
      <c r="GG19" s="134" t="n">
        <f aca="false">IF(OR(GG$4="",$B19=""),0,SUMIF('DADOS BRUTOS'!$A$3:$A$500,$B19,'DADOS BRUTOS'!DG$3:DG$500)+IF($C19="",0,SUMIF('DADOS BRUTOS'!$A$3:$A$500,$C19,'DADOS BRUTOS'!DG$3:DG$500)))</f>
        <v>0</v>
      </c>
      <c r="GH19" s="134" t="n">
        <f aca="false">IF(OR(GH$4="",$B19=""),0,SUMIF('DADOS BRUTOS'!$A$3:$A$500,$B19,'DADOS BRUTOS'!DH$3:DH$500)+IF($C19="",0,SUMIF('DADOS BRUTOS'!$A$3:$A$500,$C19,'DADOS BRUTOS'!DH$3:DH$500)))</f>
        <v>0</v>
      </c>
      <c r="GI19" s="134" t="n">
        <f aca="false">IF(OR(GI$4="",$B19=""),0,SUMIF('DADOS BRUTOS'!$A$3:$A$500,$B19,'DADOS BRUTOS'!DI$3:DI$500)+IF($C19="",0,SUMIF('DADOS BRUTOS'!$A$3:$A$500,$C19,'DADOS BRUTOS'!DI$3:DI$500)))</f>
        <v>0</v>
      </c>
      <c r="GJ19" s="134" t="n">
        <f aca="false">IF(OR(GJ$4="",$B19=""),0,SUMIF('DADOS BRUTOS'!$A$3:$A$500,$B19,'DADOS BRUTOS'!DJ$3:DJ$500)+IF($C19="",0,SUMIF('DADOS BRUTOS'!$A$3:$A$500,$C19,'DADOS BRUTOS'!DJ$3:DJ$500)))</f>
        <v>0</v>
      </c>
      <c r="GK19" s="134" t="n">
        <f aca="false">IF(OR(GK$4="",$B19=""),0,SUMIF('DADOS BRUTOS'!$A$3:$A$500,$B19,'DADOS BRUTOS'!DK$3:DK$500)+IF($C19="",0,SUMIF('DADOS BRUTOS'!$A$3:$A$500,$C19,'DADOS BRUTOS'!DK$3:DK$500)))</f>
        <v>0</v>
      </c>
      <c r="GL19" s="134" t="n">
        <f aca="false">IF(OR(GL$4="",$B19=""),0,SUMIF('DADOS BRUTOS'!$A$3:$A$500,$B19,'DADOS BRUTOS'!DL$3:DL$500)+IF($C19="",0,SUMIF('DADOS BRUTOS'!$A$3:$A$500,$C19,'DADOS BRUTOS'!DL$3:DL$500)))</f>
        <v>0</v>
      </c>
      <c r="GM19" s="134" t="n">
        <f aca="false">IF(OR(GM$4="",$B19=""),0,SUMIF('DADOS BRUTOS'!$A$3:$A$500,$B19,'DADOS BRUTOS'!DM$3:DM$500)+IF($C19="",0,SUMIF('DADOS BRUTOS'!$A$3:$A$500,$C19,'DADOS BRUTOS'!DM$3:DM$500)))</f>
        <v>0</v>
      </c>
      <c r="GN19" s="134" t="n">
        <f aca="false">IF(OR(GN$4="",$B19=""),0,SUMIF('DADOS BRUTOS'!$A$3:$A$500,$B19,'DADOS BRUTOS'!DN$3:DN$500)+IF($C19="",0,SUMIF('DADOS BRUTOS'!$A$3:$A$500,$C19,'DADOS BRUTOS'!DN$3:DN$500)))</f>
        <v>0</v>
      </c>
      <c r="GO19" s="134" t="n">
        <f aca="false">IF(OR(GO$4="",$B19=""),0,SUMIF('DADOS BRUTOS'!$A$3:$A$500,$B19,'DADOS BRUTOS'!DO$3:DO$500)+IF($C19="",0,SUMIF('DADOS BRUTOS'!$A$3:$A$500,$C19,'DADOS BRUTOS'!DO$3:DO$500)))</f>
        <v>0</v>
      </c>
      <c r="GP19" s="134" t="n">
        <f aca="false">IF(OR(GP$4="",$B19=""),0,SUMIF('DADOS BRUTOS'!$A$3:$A$500,$B19,'DADOS BRUTOS'!DP$3:DP$500)+IF($C19="",0,SUMIF('DADOS BRUTOS'!$A$3:$A$500,$C19,'DADOS BRUTOS'!DP$3:DP$500)))</f>
        <v>0</v>
      </c>
      <c r="GQ19" s="134" t="n">
        <f aca="false">IF(OR(GQ$4="",$B19=""),0,SUMIF('DADOS BRUTOS'!$A$3:$A$500,$B19,'DADOS BRUTOS'!DQ$3:DQ$500)+IF($C19="",0,SUMIF('DADOS BRUTOS'!$A$3:$A$500,$C19,'DADOS BRUTOS'!DQ$3:DQ$500)))</f>
        <v>0</v>
      </c>
      <c r="GR19" s="134" t="n">
        <f aca="false">IF(OR(GR$4="",$B19=""),0,SUMIF('DADOS BRUTOS'!$A$3:$A$500,$B19,'DADOS BRUTOS'!DR$3:DR$500)+IF($C19="",0,SUMIF('DADOS BRUTOS'!$A$3:$A$500,$C19,'DADOS BRUTOS'!DR$3:DR$500)))</f>
        <v>0</v>
      </c>
      <c r="GS19" s="134" t="n">
        <f aca="false">IF(OR(GS$4="",$B19=""),0,SUMIF('DADOS BRUTOS'!$A$3:$A$500,$B19,'DADOS BRUTOS'!DS$3:DS$500)+IF($C19="",0,SUMIF('DADOS BRUTOS'!$A$3:$A$500,$C19,'DADOS BRUTOS'!DS$3:DS$500)))</f>
        <v>0</v>
      </c>
      <c r="GT19" s="134" t="n">
        <f aca="false">IF(OR(GT$4="",$B19=""),0,SUMIF('DADOS BRUTOS'!$A$3:$A$500,$B19,'DADOS BRUTOS'!DT$3:DT$500)+IF($C19="",0,SUMIF('DADOS BRUTOS'!$A$3:$A$500,$C19,'DADOS BRUTOS'!DT$3:DT$500)))</f>
        <v>0</v>
      </c>
      <c r="GU19" s="134" t="n">
        <f aca="false">IF(OR(GU$4="",$B19=""),0,SUMIF('DADOS BRUTOS'!$A$3:$A$500,$B19,'DADOS BRUTOS'!DU$3:DU$500)+IF($C19="",0,SUMIF('DADOS BRUTOS'!$A$3:$A$500,$C19,'DADOS BRUTOS'!DU$3:DU$500)))</f>
        <v>0</v>
      </c>
      <c r="GV19" s="134" t="n">
        <f aca="false">IF(OR(GV$4="",$B19=""),0,SUMIF('DADOS BRUTOS'!$A$3:$A$500,$B19,'DADOS BRUTOS'!DV$3:DV$500)+IF($C19="",0,SUMIF('DADOS BRUTOS'!$A$3:$A$500,$C19,'DADOS BRUTOS'!DV$3:DV$500)))</f>
        <v>0</v>
      </c>
      <c r="GW19" s="134" t="n">
        <f aca="false">IF(OR(GW$4="",$B19=""),0,SUMIF('DADOS BRUTOS'!$A$3:$A$500,$B19,'DADOS BRUTOS'!DW$3:DW$500)+IF($C19="",0,SUMIF('DADOS BRUTOS'!$A$3:$A$500,$C19,'DADOS BRUTOS'!DW$3:DW$500)))</f>
        <v>0</v>
      </c>
      <c r="GX19" s="134" t="n">
        <f aca="false">IF(OR(GX$4="",$B19=""),0,SUMIF('DADOS BRUTOS'!$A$3:$A$500,$B19,'DADOS BRUTOS'!DX$3:DX$500)+IF($C19="",0,SUMIF('DADOS BRUTOS'!$A$3:$A$500,$C19,'DADOS BRUTOS'!DX$3:DX$500)))</f>
        <v>0</v>
      </c>
      <c r="GY19" s="134" t="n">
        <f aca="false">IF(OR(GY$4="",$B19=""),0,SUMIF('DADOS BRUTOS'!$A$3:$A$500,$B19,'DADOS BRUTOS'!DY$3:DY$500)+IF($C19="",0,SUMIF('DADOS BRUTOS'!$A$3:$A$500,$C19,'DADOS BRUTOS'!DY$3:DY$500)))</f>
        <v>0</v>
      </c>
      <c r="GZ19" s="134" t="n">
        <f aca="false">IF(OR(GZ$4="",$B19=""),0,SUMIF('DADOS BRUTOS'!$A$3:$A$500,$B19,'DADOS BRUTOS'!DZ$3:DZ$500)+IF($C19="",0,SUMIF('DADOS BRUTOS'!$A$3:$A$500,$C19,'DADOS BRUTOS'!DZ$3:DZ$500)))</f>
        <v>0</v>
      </c>
      <c r="HA19" s="134" t="n">
        <f aca="false">IF(OR(HA$4="",$B19=""),0,SUMIF('DADOS BRUTOS'!$A$3:$A$500,$B19,'DADOS BRUTOS'!EA$3:EA$500)+IF($C19="",0,SUMIF('DADOS BRUTOS'!$A$3:$A$500,$C19,'DADOS BRUTOS'!EA$3:EA$500)))</f>
        <v>0</v>
      </c>
      <c r="HB19" s="134" t="n">
        <f aca="false">IF(OR(HB$4="",$B19=""),0,SUMIF('DADOS BRUTOS'!$A$3:$A$500,$B19,'DADOS BRUTOS'!EB$3:EB$500)+IF($C19="",0,SUMIF('DADOS BRUTOS'!$A$3:$A$500,$C19,'DADOS BRUTOS'!EB$3:EB$500)))</f>
        <v>0</v>
      </c>
      <c r="HC19" s="134" t="n">
        <f aca="false">IF(OR(HC$4="",$B19=""),0,SUMIF('DADOS BRUTOS'!$A$3:$A$500,$B19,'DADOS BRUTOS'!EC$3:EC$500)+IF($C19="",0,SUMIF('DADOS BRUTOS'!$A$3:$A$500,$C19,'DADOS BRUTOS'!EC$3:EC$500)))</f>
        <v>0</v>
      </c>
      <c r="HD19" s="134" t="n">
        <f aca="false">IF(OR(HD$4="",$B19=""),0,SUMIF('DADOS BRUTOS'!$A$3:$A$500,$B19,'DADOS BRUTOS'!ED$3:ED$500)+IF($C19="",0,SUMIF('DADOS BRUTOS'!$A$3:$A$500,$C19,'DADOS BRUTOS'!ED$3:ED$500)))</f>
        <v>0</v>
      </c>
      <c r="HE19" s="134" t="n">
        <f aca="false">IF(OR(HE$4="",$B19=""),0,SUMIF('DADOS BRUTOS'!$A$3:$A$500,$B19,'DADOS BRUTOS'!EE$3:EE$500)+IF($C19="",0,SUMIF('DADOS BRUTOS'!$A$3:$A$500,$C19,'DADOS BRUTOS'!EE$3:EE$500)))</f>
        <v>0</v>
      </c>
      <c r="HF19" s="134" t="n">
        <f aca="false">IF(OR(HF$4="",$B19=""),0,SUMIF('DADOS BRUTOS'!$A$3:$A$500,$B19,'DADOS BRUTOS'!EF$3:EF$500)+IF($C19="",0,SUMIF('DADOS BRUTOS'!$A$3:$A$500,$C19,'DADOS BRUTOS'!EF$3:EF$500)))</f>
        <v>0</v>
      </c>
      <c r="HG19" s="134" t="n">
        <f aca="false">IF(OR(HG$4="",$B19=""),0,SUMIF('DADOS BRUTOS'!$A$3:$A$500,$B19,'DADOS BRUTOS'!EG$3:EG$500)+IF($C19="",0,SUMIF('DADOS BRUTOS'!$A$3:$A$500,$C19,'DADOS BRUTOS'!EG$3:EG$500)))</f>
        <v>0</v>
      </c>
      <c r="HH19" s="134" t="n">
        <f aca="false">IF(OR(HH$4="",$B19=""),0,SUMIF('DADOS BRUTOS'!$A$3:$A$500,$B19,'DADOS BRUTOS'!EH$3:EH$500)+IF($C19="",0,SUMIF('DADOS BRUTOS'!$A$3:$A$500,$C19,'DADOS BRUTOS'!EH$3:EH$500)))</f>
        <v>0</v>
      </c>
      <c r="HI19" s="134" t="n">
        <f aca="false">IF(OR(HI$4="",$B19=""),0,SUMIF('DADOS BRUTOS'!$A$3:$A$500,$B19,'DADOS BRUTOS'!EI$3:EI$500)+IF($C19="",0,SUMIF('DADOS BRUTOS'!$A$3:$A$500,$C19,'DADOS BRUTOS'!EI$3:EI$500)))</f>
        <v>0</v>
      </c>
      <c r="HJ19" s="134" t="n">
        <f aca="false">IF(OR(HJ$4="",$B19=""),0,SUMIF('DADOS BRUTOS'!$A$3:$A$500,$B19,'DADOS BRUTOS'!EJ$3:EJ$500)+IF($C19="",0,SUMIF('DADOS BRUTOS'!$A$3:$A$500,$C19,'DADOS BRUTOS'!EJ$3:EJ$500)))</f>
        <v>0</v>
      </c>
      <c r="HK19" s="134" t="n">
        <f aca="false">IF(OR(HK$4="",$B19=""),0,SUMIF('DADOS BRUTOS'!$A$3:$A$500,$B19,'DADOS BRUTOS'!EK$3:EK$500)+IF($C19="",0,SUMIF('DADOS BRUTOS'!$A$3:$A$500,$C19,'DADOS BRUTOS'!EK$3:EK$500)))</f>
        <v>0</v>
      </c>
      <c r="HL19" s="134" t="n">
        <f aca="false">IF(OR(HL$4="",$B19=""),0,SUMIF('DADOS BRUTOS'!$A$3:$A$500,$B19,'DADOS BRUTOS'!EL$3:EL$500)+IF($C19="",0,SUMIF('DADOS BRUTOS'!$A$3:$A$500,$C19,'DADOS BRUTOS'!EL$3:EL$500)))</f>
        <v>0</v>
      </c>
      <c r="HM19" s="134" t="n">
        <f aca="false">IF(OR(HM$4="",$B19=""),0,SUMIF('DADOS BRUTOS'!$A$3:$A$500,$B19,'DADOS BRUTOS'!EM$3:EM$500)+IF($C19="",0,SUMIF('DADOS BRUTOS'!$A$3:$A$500,$C19,'DADOS BRUTOS'!EM$3:EM$500)))</f>
        <v>0</v>
      </c>
      <c r="HN19" s="134" t="n">
        <f aca="false">IF(OR(HN$4="",$B19=""),0,SUMIF('DADOS BRUTOS'!$A$3:$A$500,$B19,'DADOS BRUTOS'!EN$3:EN$500)+IF($C19="",0,SUMIF('DADOS BRUTOS'!$A$3:$A$500,$C19,'DADOS BRUTOS'!EN$3:EN$500)))</f>
        <v>0</v>
      </c>
      <c r="HO19" s="134" t="n">
        <f aca="false">IF(OR(HO$4="",$B19=""),0,SUMIF('DADOS BRUTOS'!$A$3:$A$500,$B19,'DADOS BRUTOS'!EO$3:EO$500)+IF($C19="",0,SUMIF('DADOS BRUTOS'!$A$3:$A$500,$C19,'DADOS BRUTOS'!EO$3:EO$500)))</f>
        <v>0</v>
      </c>
      <c r="HP19" s="134" t="n">
        <f aca="false">IF(OR(HP$4="",$B19=""),0,SUMIF('DADOS BRUTOS'!$A$3:$A$500,$B19,'DADOS BRUTOS'!EP$3:EP$500)+IF($C19="",0,SUMIF('DADOS BRUTOS'!$A$3:$A$500,$C19,'DADOS BRUTOS'!EP$3:EP$500)))</f>
        <v>0</v>
      </c>
      <c r="HQ19" s="134" t="n">
        <f aca="false">IF(OR(HQ$4="",$B19=""),0,SUMIF('DADOS BRUTOS'!$A$3:$A$500,$B19,'DADOS BRUTOS'!EQ$3:EQ$500)+IF($C19="",0,SUMIF('DADOS BRUTOS'!$A$3:$A$500,$C19,'DADOS BRUTOS'!EQ$3:EQ$500)))</f>
        <v>0</v>
      </c>
      <c r="HR19" s="134" t="n">
        <f aca="false">IF(OR(HR$4="",$B19=""),0,SUMIF('DADOS BRUTOS'!$A$3:$A$500,$B19,'DADOS BRUTOS'!ER$3:ER$500)+IF($C19="",0,SUMIF('DADOS BRUTOS'!$A$3:$A$500,$C19,'DADOS BRUTOS'!ER$3:ER$500)))</f>
        <v>0</v>
      </c>
      <c r="HS19" s="134" t="n">
        <f aca="false">IF(OR(HS$4="",$B19=""),0,SUMIF('DADOS BRUTOS'!$A$3:$A$500,$B19,'DADOS BRUTOS'!ES$3:ES$500)+IF($C19="",0,SUMIF('DADOS BRUTOS'!$A$3:$A$500,$C19,'DADOS BRUTOS'!ES$3:ES$500)))</f>
        <v>0</v>
      </c>
      <c r="HT19" s="134" t="n">
        <f aca="false">IF(OR(HT$4="",$B19=""),0,SUMIF('DADOS BRUTOS'!$A$3:$A$500,$B19,'DADOS BRUTOS'!ET$3:ET$500)+IF($C19="",0,SUMIF('DADOS BRUTOS'!$A$3:$A$500,$C19,'DADOS BRUTOS'!ET$3:ET$500)))</f>
        <v>0</v>
      </c>
      <c r="HU19" s="134" t="n">
        <f aca="false">IF(OR(HU$4="",$B19=""),0,SUMIF('DADOS BRUTOS'!$A$3:$A$500,$B19,'DADOS BRUTOS'!EU$3:EU$500)+IF($C19="",0,SUMIF('DADOS BRUTOS'!$A$3:$A$500,$C19,'DADOS BRUTOS'!EU$3:EU$500)))</f>
        <v>0</v>
      </c>
      <c r="HV19" s="134" t="n">
        <f aca="false">IF(OR(HV$4="",$B19=""),0,SUMIF('DADOS BRUTOS'!$A$3:$A$500,$B19,'DADOS BRUTOS'!EV$3:EV$500)+IF($C19="",0,SUMIF('DADOS BRUTOS'!$A$3:$A$500,$C19,'DADOS BRUTOS'!EV$3:EV$500)))</f>
        <v>0</v>
      </c>
      <c r="HW19" s="134" t="n">
        <f aca="false">IF(OR(HW$4="",$B19=""),0,SUMIF('DADOS BRUTOS'!$A$3:$A$500,$B19,'DADOS BRUTOS'!EW$3:EW$500)+IF($C19="",0,SUMIF('DADOS BRUTOS'!$A$3:$A$500,$C19,'DADOS BRUTOS'!EW$3:EW$500)))</f>
        <v>0</v>
      </c>
      <c r="HX19" s="134" t="n">
        <f aca="false">IF(OR(HX$4="",$B19=""),0,SUMIF('DADOS BRUTOS'!$A$3:$A$500,$B19,'DADOS BRUTOS'!EX$3:EX$500)+IF($C19="",0,SUMIF('DADOS BRUTOS'!$A$3:$A$500,$C19,'DADOS BRUTOS'!EX$3:EX$500)))</f>
        <v>0</v>
      </c>
      <c r="HY19" s="134" t="n">
        <f aca="false">IF(OR(HY$4="",$B19=""),0,SUMIF('DADOS BRUTOS'!$A$3:$A$500,$B19,'DADOS BRUTOS'!EY$3:EY$500)+IF($C19="",0,SUMIF('DADOS BRUTOS'!$A$3:$A$500,$C19,'DADOS BRUTOS'!EY$3:EY$500)))</f>
        <v>0</v>
      </c>
      <c r="HZ19" s="134" t="n">
        <f aca="false">IF(OR(HZ$4="",$B19=""),0,SUMIF('DADOS BRUTOS'!$A$3:$A$500,$B19,'DADOS BRUTOS'!EZ$3:EZ$500)+IF($C19="",0,SUMIF('DADOS BRUTOS'!$A$3:$A$500,$C19,'DADOS BRUTOS'!EZ$3:EZ$500)))</f>
        <v>0</v>
      </c>
      <c r="IA19" s="134" t="n">
        <f aca="false">IF(OR(IA$4="",$B19=""),0,SUMIF('DADOS BRUTOS'!$A$3:$A$500,$B19,'DADOS BRUTOS'!FA$3:FA$500)+IF($C19="",0,SUMIF('DADOS BRUTOS'!$A$3:$A$500,$C19,'DADOS BRUTOS'!FA$3:FA$500)))</f>
        <v>0</v>
      </c>
      <c r="IB19" s="134" t="n">
        <f aca="false">IF(OR(IB$4="",$B19=""),0,SUMIF('DADOS BRUTOS'!$A$3:$A$500,$B19,'DADOS BRUTOS'!FB$3:FB$500)+IF($C19="",0,SUMIF('DADOS BRUTOS'!$A$3:$A$500,$C19,'DADOS BRUTOS'!FB$3:FB$500)))</f>
        <v>0</v>
      </c>
      <c r="IC19" s="134" t="n">
        <f aca="false">IF(OR(IC$4="",$B19=""),0,SUMIF('DADOS BRUTOS'!$A$3:$A$500,$B19,'DADOS BRUTOS'!FC$3:FC$500)+IF($C19="",0,SUMIF('DADOS BRUTOS'!$A$3:$A$500,$C19,'DADOS BRUTOS'!FC$3:FC$500)))</f>
        <v>0</v>
      </c>
      <c r="ID19" s="134" t="n">
        <f aca="false">IF(OR(ID$4="",$B19=""),0,SUMIF('DADOS BRUTOS'!$A$3:$A$500,$B19,'DADOS BRUTOS'!FD$3:FD$500)+IF($C19="",0,SUMIF('DADOS BRUTOS'!$A$3:$A$500,$C19,'DADOS BRUTOS'!FD$3:FD$500)))</f>
        <v>0</v>
      </c>
      <c r="IE19" s="134" t="n">
        <f aca="false">IF(OR(IE$4="",$B19=""),0,SUMIF('DADOS BRUTOS'!$A$3:$A$500,$B19,'DADOS BRUTOS'!FE$3:FE$500)+IF($C19="",0,SUMIF('DADOS BRUTOS'!$A$3:$A$500,$C19,'DADOS BRUTOS'!FE$3:FE$500)))</f>
        <v>0</v>
      </c>
      <c r="IF19" s="134" t="n">
        <f aca="false">IF(OR(IF$4="",$B19=""),0,SUMIF('DADOS BRUTOS'!$A$3:$A$500,$B19,'DADOS BRUTOS'!FF$3:FF$500)+IF($C19="",0,SUMIF('DADOS BRUTOS'!$A$3:$A$500,$C19,'DADOS BRUTOS'!FF$3:FF$500)))</f>
        <v>0</v>
      </c>
      <c r="IG19" s="134" t="n">
        <f aca="false">IF(OR(IG$4="",$B19=""),0,SUMIF('DADOS BRUTOS'!$A$3:$A$500,$B19,'DADOS BRUTOS'!FG$3:FG$500)+IF($C19="",0,SUMIF('DADOS BRUTOS'!$A$3:$A$500,$C19,'DADOS BRUTOS'!FG$3:FG$500)))</f>
        <v>0</v>
      </c>
      <c r="IH19" s="134" t="n">
        <f aca="false">IF(OR(IH$4="",$B19=""),0,SUMIF('DADOS BRUTOS'!$A$3:$A$500,$B19,'DADOS BRUTOS'!FH$3:FH$500)+IF($C19="",0,SUMIF('DADOS BRUTOS'!$A$3:$A$500,$C19,'DADOS BRUTOS'!FH$3:FH$500)))</f>
        <v>0</v>
      </c>
      <c r="II19" s="134" t="n">
        <f aca="false">IF(OR(II$4="",$B19=""),0,SUMIF('DADOS BRUTOS'!$A$3:$A$500,$B19,'DADOS BRUTOS'!FI$3:FI$500)+IF($C19="",0,SUMIF('DADOS BRUTOS'!$A$3:$A$500,$C19,'DADOS BRUTOS'!FI$3:FI$500)))</f>
        <v>0</v>
      </c>
      <c r="IJ19" s="134" t="n">
        <f aca="false">IF(OR(IJ$4="",$B19=""),0,SUMIF('DADOS BRUTOS'!$A$3:$A$500,$B19,'DADOS BRUTOS'!FJ$3:FJ$500)+IF($C19="",0,SUMIF('DADOS BRUTOS'!$A$3:$A$500,$C19,'DADOS BRUTOS'!FJ$3:FJ$500)))</f>
        <v>0</v>
      </c>
      <c r="IK19" s="134" t="n">
        <f aca="false">IF(OR(IK$4="",$B19=""),0,SUMIF('DADOS BRUTOS'!$A$3:$A$500,$B19,'DADOS BRUTOS'!FK$3:FK$500)+IF($C19="",0,SUMIF('DADOS BRUTOS'!$A$3:$A$500,$C19,'DADOS BRUTOS'!FK$3:FK$500)))</f>
        <v>0</v>
      </c>
      <c r="IL19" s="134" t="n">
        <f aca="false">IF(OR(IL$4="",$B19=""),0,SUMIF('DADOS BRUTOS'!$A$3:$A$500,$B19,'DADOS BRUTOS'!FL$3:FL$500)+IF($C19="",0,SUMIF('DADOS BRUTOS'!$A$3:$A$500,$C19,'DADOS BRUTOS'!FL$3:FL$500)))</f>
        <v>0</v>
      </c>
      <c r="IM19" s="134" t="n">
        <f aca="false">IF(OR(IM$4="",$B19=""),0,SUMIF('DADOS BRUTOS'!$A$3:$A$500,$B19,'DADOS BRUTOS'!FM$3:FM$500)+IF($C19="",0,SUMIF('DADOS BRUTOS'!$A$3:$A$500,$C19,'DADOS BRUTOS'!FM$3:FM$500)))</f>
        <v>0</v>
      </c>
      <c r="IN19" s="134" t="n">
        <f aca="false">IF(OR(IN$4="",$B19=""),0,SUMIF('DADOS BRUTOS'!$A$3:$A$500,$B19,'DADOS BRUTOS'!FN$3:FN$500)+IF($C19="",0,SUMIF('DADOS BRUTOS'!$A$3:$A$500,$C19,'DADOS BRUTOS'!FN$3:FN$500)))</f>
        <v>0</v>
      </c>
      <c r="IO19" s="134" t="n">
        <f aca="false">IF(OR(IO$4="",$B19=""),0,SUMIF('DADOS BRUTOS'!$A$3:$A$500,$B19,'DADOS BRUTOS'!FO$3:FO$500)+IF($C19="",0,SUMIF('DADOS BRUTOS'!$A$3:$A$500,$C19,'DADOS BRUTOS'!FO$3:FO$500)))</f>
        <v>0</v>
      </c>
      <c r="IP19" s="134" t="n">
        <f aca="false">IF(OR(IP$4="",$B19=""),0,SUMIF('DADOS BRUTOS'!$A$3:$A$500,$B19,'DADOS BRUTOS'!FP$3:FP$500)+IF($C19="",0,SUMIF('DADOS BRUTOS'!$A$3:$A$500,$C19,'DADOS BRUTOS'!FP$3:FP$500)))</f>
        <v>0</v>
      </c>
      <c r="IQ19" s="134" t="n">
        <f aca="false">IF(OR(IQ$4="",$B19=""),0,SUMIF('DADOS BRUTOS'!$A$3:$A$500,$B19,'DADOS BRUTOS'!FQ$3:FQ$500)+IF($C19="",0,SUMIF('DADOS BRUTOS'!$A$3:$A$500,$C19,'DADOS BRUTOS'!FQ$3:FQ$500)))</f>
        <v>0</v>
      </c>
      <c r="IR19" s="134" t="n">
        <f aca="false">IF(OR(IR$4="",$B19=""),0,SUMIF('DADOS BRUTOS'!$A$3:$A$500,$B19,'DADOS BRUTOS'!FR$3:FR$500)+IF($C19="",0,SUMIF('DADOS BRUTOS'!$A$3:$A$500,$C19,'DADOS BRUTOS'!FR$3:FR$500)))</f>
        <v>0</v>
      </c>
      <c r="IS19" s="134" t="n">
        <f aca="false">IF(OR(IS$4="",$B19=""),0,SUMIF('DADOS BRUTOS'!$A$3:$A$500,$B19,'DADOS BRUTOS'!FS$3:FS$500)+IF($C19="",0,SUMIF('DADOS BRUTOS'!$A$3:$A$500,$C19,'DADOS BRUTOS'!FS$3:FS$500)))</f>
        <v>0</v>
      </c>
      <c r="IT19" s="134" t="n">
        <f aca="false">IF(OR(IT$4="",$B19=""),0,SUMIF('DADOS BRUTOS'!$A$3:$A$500,$B19,'DADOS BRUTOS'!FT$3:FT$500)+IF($C19="",0,SUMIF('DADOS BRUTOS'!$A$3:$A$500,$C19,'DADOS BRUTOS'!FT$3:FT$500)))</f>
        <v>0</v>
      </c>
      <c r="IU19" s="134" t="n">
        <f aca="false">IF(OR(IU$4="",$B19=""),0,SUMIF('DADOS BRUTOS'!$A$3:$A$500,$B19,'DADOS BRUTOS'!FU$3:FU$500)+IF($C19="",0,SUMIF('DADOS BRUTOS'!$A$3:$A$500,$C19,'DADOS BRUTOS'!FU$3:FU$500)))</f>
        <v>0</v>
      </c>
      <c r="IV19" s="134" t="n">
        <f aca="false">IF(OR(IV$4="",$B19=""),0,SUMIF('DADOS BRUTOS'!$A$3:$A$500,$B19,'DADOS BRUTOS'!FV$3:FV$500)+IF($C19="",0,SUMIF('DADOS BRUTOS'!$A$3:$A$500,$C19,'DADOS BRUTOS'!FV$3:FV$500)))</f>
        <v>0</v>
      </c>
      <c r="IW19" s="134" t="n">
        <f aca="false">IF(OR(IW$4="",$B19=""),0,SUMIF('DADOS BRUTOS'!$A$3:$A$500,$B19,'DADOS BRUTOS'!FW$3:FW$500)+IF($C19="",0,SUMIF('DADOS BRUTOS'!$A$3:$A$500,$C19,'DADOS BRUTOS'!FW$3:FW$500)))</f>
        <v>0</v>
      </c>
      <c r="IX19" s="134" t="n">
        <f aca="false">IF(OR(IX$4="",$B19=""),0,SUMIF('DADOS BRUTOS'!$A$3:$A$500,$B19,'DADOS BRUTOS'!FX$3:FX$500)+IF($C19="",0,SUMIF('DADOS BRUTOS'!$A$3:$A$500,$C19,'DADOS BRUTOS'!FX$3:FX$500)))</f>
        <v>0</v>
      </c>
      <c r="IY19" s="134" t="n">
        <f aca="false">IF(OR(IY$4="",$B19=""),0,SUMIF('DADOS BRUTOS'!$A$3:$A$500,$B19,'DADOS BRUTOS'!FY$3:FY$500)+IF($C19="",0,SUMIF('DADOS BRUTOS'!$A$3:$A$500,$C19,'DADOS BRUTOS'!FY$3:FY$500)))</f>
        <v>0</v>
      </c>
      <c r="IZ19" s="134" t="n">
        <f aca="false">IF(OR(IZ$4="",$B19=""),0,SUMIF('DADOS BRUTOS'!$A$3:$A$500,$B19,'DADOS BRUTOS'!FZ$3:FZ$500)+IF($C19="",0,SUMIF('DADOS BRUTOS'!$A$3:$A$500,$C19,'DADOS BRUTOS'!FZ$3:FZ$500)))</f>
        <v>0</v>
      </c>
      <c r="JA19" s="134" t="n">
        <f aca="false">IF(OR(JA$4="",$B19=""),0,SUMIF('DADOS BRUTOS'!$A$3:$A$500,$B19,'DADOS BRUTOS'!GA$3:GA$500)+IF($C19="",0,SUMIF('DADOS BRUTOS'!$A$3:$A$500,$C19,'DADOS BRUTOS'!GA$3:GA$500)))</f>
        <v>0</v>
      </c>
      <c r="JB19" s="134" t="n">
        <f aca="false">IF(OR(JB$4="",$B19=""),0,SUMIF('DADOS BRUTOS'!$A$3:$A$500,$B19,'DADOS BRUTOS'!GB$3:GB$500)+IF($C19="",0,SUMIF('DADOS BRUTOS'!$A$3:$A$500,$C19,'DADOS BRUTOS'!GB$3:GB$500)))</f>
        <v>0</v>
      </c>
      <c r="JC19" s="134" t="n">
        <f aca="false">IF(OR(JC$4="",$B19=""),0,SUMIF('DADOS BRUTOS'!$A$3:$A$500,$B19,'DADOS BRUTOS'!GC$3:GC$500)+IF($C19="",0,SUMIF('DADOS BRUTOS'!$A$3:$A$500,$C19,'DADOS BRUTOS'!GC$3:GC$500)))</f>
        <v>0</v>
      </c>
      <c r="JD19" s="134" t="n">
        <f aca="false">IF(OR(JD$4="",$B19=""),0,SUMIF('DADOS BRUTOS'!$A$3:$A$500,$B19,'DADOS BRUTOS'!GD$3:GD$500)+IF($C19="",0,SUMIF('DADOS BRUTOS'!$A$3:$A$500,$C19,'DADOS BRUTOS'!GD$3:GD$500)))</f>
        <v>0</v>
      </c>
      <c r="JE19" s="134" t="n">
        <f aca="false">IF(OR(JE$4="",$B19=""),0,SUMIF('DADOS BRUTOS'!$A$3:$A$500,$B19,'DADOS BRUTOS'!GE$3:GE$500)+IF($C19="",0,SUMIF('DADOS BRUTOS'!$A$3:$A$500,$C19,'DADOS BRUTOS'!GE$3:GE$500)))</f>
        <v>0</v>
      </c>
      <c r="JF19" s="134" t="n">
        <f aca="false">IF(OR(JF$4="",$B19=""),0,SUMIF('DADOS BRUTOS'!$A$3:$A$500,$B19,'DADOS BRUTOS'!GF$3:GF$500)+IF($C19="",0,SUMIF('DADOS BRUTOS'!$A$3:$A$500,$C19,'DADOS BRUTOS'!GF$3:GF$500)))</f>
        <v>0</v>
      </c>
      <c r="JG19" s="134" t="n">
        <f aca="false">IF(OR(JG$4="",$B19=""),0,SUMIF('DADOS BRUTOS'!$A$3:$A$500,$B19,'DADOS BRUTOS'!GG$3:GG$500)+IF($C19="",0,SUMIF('DADOS BRUTOS'!$A$3:$A$500,$C19,'DADOS BRUTOS'!GG$3:GG$500)))</f>
        <v>0</v>
      </c>
      <c r="JH19" s="134" t="n">
        <f aca="false">IF(OR(JH$4="",$B19=""),0,SUMIF('DADOS BRUTOS'!$A$3:$A$500,$B19,'DADOS BRUTOS'!GH$3:GH$500)+IF($C19="",0,SUMIF('DADOS BRUTOS'!$A$3:$A$500,$C19,'DADOS BRUTOS'!GH$3:GH$500)))</f>
        <v>0</v>
      </c>
      <c r="JI19" s="134" t="n">
        <f aca="false">IF(OR(JI$4="",$B19=""),0,SUMIF('DADOS BRUTOS'!$A$3:$A$500,$B19,'DADOS BRUTOS'!GI$3:GI$500)+IF($C19="",0,SUMIF('DADOS BRUTOS'!$A$3:$A$500,$C19,'DADOS BRUTOS'!GI$3:GI$500)))</f>
        <v>0</v>
      </c>
      <c r="JJ19" s="134" t="n">
        <f aca="false">IF(OR(JJ$4="",$B19=""),0,SUMIF('DADOS BRUTOS'!$A$3:$A$500,$B19,'DADOS BRUTOS'!GJ$3:GJ$500)+IF($C19="",0,SUMIF('DADOS BRUTOS'!$A$3:$A$500,$C19,'DADOS BRUTOS'!GJ$3:GJ$500)))</f>
        <v>0</v>
      </c>
      <c r="JK19" s="134" t="n">
        <f aca="false">IF(OR(JK$4="",$B19=""),0,SUMIF('DADOS BRUTOS'!$A$3:$A$500,$B19,'DADOS BRUTOS'!GK$3:GK$500)+IF($C19="",0,SUMIF('DADOS BRUTOS'!$A$3:$A$500,$C19,'DADOS BRUTOS'!GK$3:GK$500)))</f>
        <v>0</v>
      </c>
      <c r="JL19" s="134" t="n">
        <f aca="false">IF(OR(JL$4="",$B19=""),0,SUMIF('DADOS BRUTOS'!$A$3:$A$500,$B19,'DADOS BRUTOS'!GL$3:GL$500)+IF($C19="",0,SUMIF('DADOS BRUTOS'!$A$3:$A$500,$C19,'DADOS BRUTOS'!GL$3:GL$500)))</f>
        <v>0</v>
      </c>
      <c r="JM19" s="134" t="n">
        <f aca="false">IF(OR(JM$4="",$B19=""),0,SUMIF('DADOS BRUTOS'!$A$3:$A$500,$B19,'DADOS BRUTOS'!GM$3:GM$500)+IF($C19="",0,SUMIF('DADOS BRUTOS'!$A$3:$A$500,$C19,'DADOS BRUTOS'!GM$3:GM$500)))</f>
        <v>0</v>
      </c>
      <c r="JN19" s="134" t="n">
        <f aca="false">IF(OR(JN$4="",$B19=""),0,SUMIF('DADOS BRUTOS'!$A$3:$A$500,$B19,'DADOS BRUTOS'!GN$3:GN$500)+IF($C19="",0,SUMIF('DADOS BRUTOS'!$A$3:$A$500,$C19,'DADOS BRUTOS'!GN$3:GN$500)))</f>
        <v>0</v>
      </c>
      <c r="JO19" s="134" t="n">
        <f aca="false">IF(OR(JO$4="",$B19=""),0,SUMIF('DADOS BRUTOS'!$A$3:$A$500,$B19,'DADOS BRUTOS'!GO$3:GO$500)+IF($C19="",0,SUMIF('DADOS BRUTOS'!$A$3:$A$500,$C19,'DADOS BRUTOS'!GO$3:GO$500)))</f>
        <v>0</v>
      </c>
      <c r="JP19" s="134" t="n">
        <f aca="false">IF(OR(JP$4="",$B19=""),0,SUMIF('DADOS BRUTOS'!$A$3:$A$500,$B19,'DADOS BRUTOS'!GP$3:GP$500)+IF($C19="",0,SUMIF('DADOS BRUTOS'!$A$3:$A$500,$C19,'DADOS BRUTOS'!GP$3:GP$500)))</f>
        <v>0</v>
      </c>
      <c r="JQ19" s="134" t="n">
        <f aca="false">IF(OR(JQ$4="",$B19=""),0,SUMIF('DADOS BRUTOS'!$A$3:$A$500,$B19,'DADOS BRUTOS'!GQ$3:GQ$500)+IF($C19="",0,SUMIF('DADOS BRUTOS'!$A$3:$A$500,$C19,'DADOS BRUTOS'!GQ$3:GQ$500)))</f>
        <v>0</v>
      </c>
      <c r="JR19" s="134" t="n">
        <f aca="false">IF(OR(JR$4="",$B19=""),0,SUMIF('DADOS BRUTOS'!$A$3:$A$500,$B19,'DADOS BRUTOS'!GR$3:GR$500)+IF($C19="",0,SUMIF('DADOS BRUTOS'!$A$3:$A$500,$C19,'DADOS BRUTOS'!GR$3:GR$500)))</f>
        <v>0</v>
      </c>
      <c r="JS19" s="134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1102.22</v>
      </c>
      <c r="H20" s="50" t="n">
        <f aca="false">SUMIF($CB$4:$JS$4,H$4,$CB20:$JS20)</f>
        <v>98550.73</v>
      </c>
      <c r="I20" s="50" t="n">
        <f aca="false">SUMIF($CB$4:$JS$4,I$4,$CB20:$JS20)</f>
        <v>165306.28</v>
      </c>
      <c r="J20" s="50" t="n">
        <f aca="false">SUMIF($CB$4:$JS$4,J$4,$CB20:$JS20)</f>
        <v>445497.27</v>
      </c>
      <c r="K20" s="50" t="n">
        <f aca="false">SUMIF($CB$4:$JS$4,K$4,$CB20:$JS20)</f>
        <v>522979.47</v>
      </c>
      <c r="L20" s="50" t="n">
        <f aca="false">SUMIF($CB$4:$JS$4,L$4,$CB20:$JS20)</f>
        <v>408940.82</v>
      </c>
      <c r="M20" s="50" t="n">
        <f aca="false">SUMIF($CB$4:$JS$4,M$4,$CB20:$JS20)</f>
        <v>316719.59</v>
      </c>
      <c r="N20" s="50" t="n">
        <f aca="false">SUMIF($CB$4:$JS$4,N$4,$CB20:$JS20)</f>
        <v>95793.81</v>
      </c>
      <c r="O20" s="50" t="n">
        <f aca="false">SUMIF($CB$4:$JS$4,O$4,$CB20:$JS20)</f>
        <v>112674.48</v>
      </c>
      <c r="P20" s="50" t="n">
        <f aca="false">SUMIF($CB$4:$JS$4,P$4,$CB20:$JS20)</f>
        <v>14447.63</v>
      </c>
      <c r="Q20" s="50" t="n">
        <f aca="false">SUMIF($CB$4:$JS$4,Q$4,$CB20:$JS20)</f>
        <v>19649.73</v>
      </c>
      <c r="R20" s="50" t="n">
        <f aca="false">SUMIF($CB$4:$JS$4,R$4,$CB20:$JS20)</f>
        <v>2468.5</v>
      </c>
      <c r="S20" s="50" t="n">
        <f aca="false">SUMIF($CB$4:$JS$4,S$4,$CB20:$JS20)</f>
        <v>6510.02</v>
      </c>
      <c r="T20" s="50" t="n">
        <f aca="false">SUMIF($CB$4:$JS$4,T$4,$CB20:$JS20)</f>
        <v>6146.49</v>
      </c>
      <c r="U20" s="50" t="n">
        <f aca="false">SUMIF($CB$4:$JS$4,U$4,$CB20:$JS20)</f>
        <v>386.35</v>
      </c>
      <c r="V20" s="50" t="n">
        <f aca="false">SUMIF($CB$4:$JS$4,V$4,$CB20:$JS20)</f>
        <v>0</v>
      </c>
      <c r="W20" s="50" t="n">
        <f aca="false">SUMIF($CB$4:$JS$4,W$4,$CB20:$JS20)</f>
        <v>86116.88</v>
      </c>
      <c r="X20" s="50" t="n">
        <f aca="false">SUMIF($CB$4:$JS$4,X$4,$CB20:$JS20)</f>
        <v>104862.08</v>
      </c>
      <c r="Y20" s="50" t="n">
        <f aca="false">SUMIF($CB$4:$JS$4,Y$4,$CB20:$JS20)</f>
        <v>27513.44</v>
      </c>
      <c r="Z20" s="50" t="n">
        <f aca="false">SUMIF($CB$4:$JS$4,Z$4,$CB20:$JS20)</f>
        <v>59963.44</v>
      </c>
      <c r="AA20" s="50" t="n">
        <f aca="false">SUMIF($CB$4:$JS$4,AA$4,$CB20:$JS20)</f>
        <v>2337.34</v>
      </c>
      <c r="AB20" s="50" t="n">
        <f aca="false">SUMIF($CB$4:$JS$4,AB$4,$CB20:$JS20)</f>
        <v>0</v>
      </c>
      <c r="AC20" s="50" t="n">
        <f aca="false">SUMIF($CB$4:$JS$4,AC$4,$CB20:$JS20)</f>
        <v>0</v>
      </c>
      <c r="AD20" s="50" t="n">
        <f aca="false">SUMIF($CB$4:$JS$4,AD$4,$CB20:$JS20)</f>
        <v>0</v>
      </c>
      <c r="AE20" s="50" t="n">
        <f aca="false">SUMIF($CB$4:$JS$4,AE$4,$CB20:$JS20)</f>
        <v>5108.55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3111.9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2506187.02</v>
      </c>
      <c r="BZ20" s="45" t="n">
        <f aca="false">SUMPRODUCT(($CB$4:$JS$4&lt;&gt;"")*($CB$4:$JS$4&lt;=$D$4),$CB20:$JS20,$CB$1:$JS$1)</f>
        <v>0</v>
      </c>
      <c r="CB20" s="134" t="n">
        <f aca="false">IF(OR(CB$4="",$B20=""),0,SUMIF('DADOS BRUTOS'!$A$3:$A$500,$B20,'DADOS BRUTOS'!B$3:B$500)+IF($C20="",0,SUMIF('DADOS BRUTOS'!$A$3:$A$500,$C20,'DADOS BRUTOS'!B$3:B$500)))</f>
        <v>0</v>
      </c>
      <c r="CC20" s="134" t="n">
        <f aca="false">IF(OR(CC$4="",$B20=""),0,SUMIF('DADOS BRUTOS'!$A$3:$A$500,$B20,'DADOS BRUTOS'!C$3:C$500)+IF($C20="",0,SUMIF('DADOS BRUTOS'!$A$3:$A$500,$C20,'DADOS BRUTOS'!C$3:C$500)))</f>
        <v>0</v>
      </c>
      <c r="CD20" s="134" t="n">
        <f aca="false">IF(OR(CD$4="",$B20=""),0,SUMIF('DADOS BRUTOS'!$A$3:$A$500,$B20,'DADOS BRUTOS'!D$3:D$500)+IF($C20="",0,SUMIF('DADOS BRUTOS'!$A$3:$A$500,$C20,'DADOS BRUTOS'!D$3:D$500)))</f>
        <v>0</v>
      </c>
      <c r="CE20" s="134" t="n">
        <f aca="false">IF(OR(CE$4="",$B20=""),0,SUMIF('DADOS BRUTOS'!$A$3:$A$500,$B20,'DADOS BRUTOS'!E$3:E$500)+IF($C20="",0,SUMIF('DADOS BRUTOS'!$A$3:$A$500,$C20,'DADOS BRUTOS'!E$3:E$500)))</f>
        <v>0</v>
      </c>
      <c r="CF20" s="134" t="n">
        <f aca="false">IF(OR(CF$4="",$B20=""),0,SUMIF('DADOS BRUTOS'!$A$3:$A$500,$B20,'DADOS BRUTOS'!F$3:F$500)+IF($C20="",0,SUMIF('DADOS BRUTOS'!$A$3:$A$500,$C20,'DADOS BRUTOS'!F$3:F$500)))</f>
        <v>0</v>
      </c>
      <c r="CG20" s="134" t="n">
        <f aca="false">IF(OR(CG$4="",$B20=""),0,SUMIF('DADOS BRUTOS'!$A$3:$A$500,$B20,'DADOS BRUTOS'!G$3:G$500)+IF($C20="",0,SUMIF('DADOS BRUTOS'!$A$3:$A$500,$C20,'DADOS BRUTOS'!G$3:G$500)))</f>
        <v>0</v>
      </c>
      <c r="CH20" s="134" t="n">
        <f aca="false">IF(OR(CH$4="",$B20=""),0,SUMIF('DADOS BRUTOS'!$A$3:$A$500,$B20,'DADOS BRUTOS'!H$3:H$500)+IF($C20="",0,SUMIF('DADOS BRUTOS'!$A$3:$A$500,$C20,'DADOS BRUTOS'!H$3:H$500)))</f>
        <v>0</v>
      </c>
      <c r="CI20" s="134" t="n">
        <f aca="false">IF(OR(CI$4="",$B20=""),0,SUMIF('DADOS BRUTOS'!$A$3:$A$500,$B20,'DADOS BRUTOS'!I$3:I$500)+IF($C20="",0,SUMIF('DADOS BRUTOS'!$A$3:$A$500,$C20,'DADOS BRUTOS'!I$3:I$500)))</f>
        <v>0</v>
      </c>
      <c r="CJ20" s="134" t="n">
        <f aca="false">IF(OR(CJ$4="",$B20=""),0,SUMIF('DADOS BRUTOS'!$A$3:$A$500,$B20,'DADOS BRUTOS'!J$3:J$500)+IF($C20="",0,SUMIF('DADOS BRUTOS'!$A$3:$A$500,$C20,'DADOS BRUTOS'!J$3:J$500)))</f>
        <v>0</v>
      </c>
      <c r="CK20" s="134" t="n">
        <f aca="false">IF(OR(CK$4="",$B20=""),0,SUMIF('DADOS BRUTOS'!$A$3:$A$500,$B20,'DADOS BRUTOS'!K$3:K$500)+IF($C20="",0,SUMIF('DADOS BRUTOS'!$A$3:$A$500,$C20,'DADOS BRUTOS'!K$3:K$500)))</f>
        <v>0</v>
      </c>
      <c r="CL20" s="134" t="n">
        <f aca="false">IF(OR(CL$4="",$B20=""),0,SUMIF('DADOS BRUTOS'!$A$3:$A$500,$B20,'DADOS BRUTOS'!L$3:L$500)+IF($C20="",0,SUMIF('DADOS BRUTOS'!$A$3:$A$500,$C20,'DADOS BRUTOS'!L$3:L$500)))</f>
        <v>0</v>
      </c>
      <c r="CM20" s="134" t="n">
        <f aca="false">IF(OR(CM$4="",$B20=""),0,SUMIF('DADOS BRUTOS'!$A$3:$A$500,$B20,'DADOS BRUTOS'!M$3:M$500)+IF($C20="",0,SUMIF('DADOS BRUTOS'!$A$3:$A$500,$C20,'DADOS BRUTOS'!M$3:M$500)))</f>
        <v>0</v>
      </c>
      <c r="CN20" s="134" t="n">
        <f aca="false">IF(OR(CN$4="",$B20=""),0,SUMIF('DADOS BRUTOS'!$A$3:$A$500,$B20,'DADOS BRUTOS'!N$3:N$500)+IF($C20="",0,SUMIF('DADOS BRUTOS'!$A$3:$A$500,$C20,'DADOS BRUTOS'!N$3:N$500)))</f>
        <v>0</v>
      </c>
      <c r="CO20" s="134" t="n">
        <f aca="false">IF(OR(CO$4="",$B20=""),0,SUMIF('DADOS BRUTOS'!$A$3:$A$500,$B20,'DADOS BRUTOS'!O$3:O$500)+IF($C20="",0,SUMIF('DADOS BRUTOS'!$A$3:$A$500,$C20,'DADOS BRUTOS'!O$3:O$500)))</f>
        <v>0</v>
      </c>
      <c r="CP20" s="134" t="n">
        <f aca="false">IF(OR(CP$4="",$B20=""),0,SUMIF('DADOS BRUTOS'!$A$3:$A$500,$B20,'DADOS BRUTOS'!P$3:P$500)+IF($C20="",0,SUMIF('DADOS BRUTOS'!$A$3:$A$500,$C20,'DADOS BRUTOS'!P$3:P$500)))</f>
        <v>0</v>
      </c>
      <c r="CQ20" s="134" t="n">
        <f aca="false">IF(OR(CQ$4="",$B20=""),0,SUMIF('DADOS BRUTOS'!$A$3:$A$500,$B20,'DADOS BRUTOS'!Q$3:Q$500)+IF($C20="",0,SUMIF('DADOS BRUTOS'!$A$3:$A$500,$C20,'DADOS BRUTOS'!Q$3:Q$500)))</f>
        <v>0</v>
      </c>
      <c r="CR20" s="134" t="n">
        <f aca="false">IF(OR(CR$4="",$B20=""),0,SUMIF('DADOS BRUTOS'!$A$3:$A$500,$B20,'DADOS BRUTOS'!R$3:R$500)+IF($C20="",0,SUMIF('DADOS BRUTOS'!$A$3:$A$500,$C20,'DADOS BRUTOS'!R$3:R$500)))</f>
        <v>0</v>
      </c>
      <c r="CS20" s="134" t="n">
        <f aca="false">IF(OR(CS$4="",$B20=""),0,SUMIF('DADOS BRUTOS'!$A$3:$A$500,$B20,'DADOS BRUTOS'!S$3:S$500)+IF($C20="",0,SUMIF('DADOS BRUTOS'!$A$3:$A$500,$C20,'DADOS BRUTOS'!S$3:S$500)))</f>
        <v>0</v>
      </c>
      <c r="CT20" s="134" t="n">
        <f aca="false">IF(OR(CT$4="",$B20=""),0,SUMIF('DADOS BRUTOS'!$A$3:$A$500,$B20,'DADOS BRUTOS'!T$3:T$500)+IF($C20="",0,SUMIF('DADOS BRUTOS'!$A$3:$A$500,$C20,'DADOS BRUTOS'!T$3:T$500)))</f>
        <v>0</v>
      </c>
      <c r="CU20" s="134" t="n">
        <f aca="false">IF(OR(CU$4="",$B20=""),0,SUMIF('DADOS BRUTOS'!$A$3:$A$500,$B20,'DADOS BRUTOS'!U$3:U$500)+IF($C20="",0,SUMIF('DADOS BRUTOS'!$A$3:$A$500,$C20,'DADOS BRUTOS'!U$3:U$500)))</f>
        <v>0</v>
      </c>
      <c r="CV20" s="134" t="n">
        <f aca="false">IF(OR(CV$4="",$B20=""),0,SUMIF('DADOS BRUTOS'!$A$3:$A$500,$B20,'DADOS BRUTOS'!V$3:V$500)+IF($C20="",0,SUMIF('DADOS BRUTOS'!$A$3:$A$500,$C20,'DADOS BRUTOS'!V$3:V$500)))</f>
        <v>0</v>
      </c>
      <c r="CW20" s="134" t="n">
        <f aca="false">IF(OR(CW$4="",$B20=""),0,SUMIF('DADOS BRUTOS'!$A$3:$A$500,$B20,'DADOS BRUTOS'!W$3:W$500)+IF($C20="",0,SUMIF('DADOS BRUTOS'!$A$3:$A$500,$C20,'DADOS BRUTOS'!W$3:W$500)))</f>
        <v>0</v>
      </c>
      <c r="CX20" s="134" t="n">
        <f aca="false">IF(OR(CX$4="",$B20=""),0,SUMIF('DADOS BRUTOS'!$A$3:$A$500,$B20,'DADOS BRUTOS'!X$3:X$500)+IF($C20="",0,SUMIF('DADOS BRUTOS'!$A$3:$A$500,$C20,'DADOS BRUTOS'!X$3:X$500)))</f>
        <v>0</v>
      </c>
      <c r="CY20" s="134" t="n">
        <f aca="false">IF(OR(CY$4="",$B20=""),0,SUMIF('DADOS BRUTOS'!$A$3:$A$500,$B20,'DADOS BRUTOS'!Y$3:Y$500)+IF($C20="",0,SUMIF('DADOS BRUTOS'!$A$3:$A$500,$C20,'DADOS BRUTOS'!Y$3:Y$500)))</f>
        <v>0</v>
      </c>
      <c r="CZ20" s="134" t="n">
        <f aca="false">IF(OR(CZ$4="",$B20=""),0,SUMIF('DADOS BRUTOS'!$A$3:$A$500,$B20,'DADOS BRUTOS'!Z$3:Z$500)+IF($C20="",0,SUMIF('DADOS BRUTOS'!$A$3:$A$500,$C20,'DADOS BRUTOS'!Z$3:Z$500)))</f>
        <v>0</v>
      </c>
      <c r="DA20" s="134" t="n">
        <f aca="false">IF(OR(DA$4="",$B20=""),0,SUMIF('DADOS BRUTOS'!$A$3:$A$500,$B20,'DADOS BRUTOS'!AA$3:AA$500)+IF($C20="",0,SUMIF('DADOS BRUTOS'!$A$3:$A$500,$C20,'DADOS BRUTOS'!AA$3:AA$500)))</f>
        <v>0</v>
      </c>
      <c r="DB20" s="134" t="n">
        <f aca="false">IF(OR(DB$4="",$B20=""),0,SUMIF('DADOS BRUTOS'!$A$3:$A$500,$B20,'DADOS BRUTOS'!AB$3:AB$500)+IF($C20="",0,SUMIF('DADOS BRUTOS'!$A$3:$A$500,$C20,'DADOS BRUTOS'!AB$3:AB$500)))</f>
        <v>0</v>
      </c>
      <c r="DC20" s="134" t="n">
        <f aca="false">IF(OR(DC$4="",$B20=""),0,SUMIF('DADOS BRUTOS'!$A$3:$A$500,$B20,'DADOS BRUTOS'!AC$3:AC$500)+IF($C20="",0,SUMIF('DADOS BRUTOS'!$A$3:$A$500,$C20,'DADOS BRUTOS'!AC$3:AC$500)))</f>
        <v>0</v>
      </c>
      <c r="DD20" s="134" t="n">
        <f aca="false">IF(OR(DD$4="",$B20=""),0,SUMIF('DADOS BRUTOS'!$A$3:$A$500,$B20,'DADOS BRUTOS'!AD$3:AD$500)+IF($C20="",0,SUMIF('DADOS BRUTOS'!$A$3:$A$500,$C20,'DADOS BRUTOS'!AD$3:AD$500)))</f>
        <v>0</v>
      </c>
      <c r="DE20" s="134" t="n">
        <f aca="false">IF(OR(DE$4="",$B20=""),0,SUMIF('DADOS BRUTOS'!$A$3:$A$500,$B20,'DADOS BRUTOS'!AE$3:AE$500)+IF($C20="",0,SUMIF('DADOS BRUTOS'!$A$3:$A$500,$C20,'DADOS BRUTOS'!AE$3:AE$500)))</f>
        <v>0</v>
      </c>
      <c r="DF20" s="134" t="n">
        <f aca="false">IF(OR(DF$4="",$B20=""),0,SUMIF('DADOS BRUTOS'!$A$3:$A$500,$B20,'DADOS BRUTOS'!AF$3:AF$500)+IF($C20="",0,SUMIF('DADOS BRUTOS'!$A$3:$A$500,$C20,'DADOS BRUTOS'!AF$3:AF$500)))</f>
        <v>1102.22</v>
      </c>
      <c r="DG20" s="134" t="n">
        <f aca="false">IF(OR(DG$4="",$B20=""),0,SUMIF('DADOS BRUTOS'!$A$3:$A$500,$B20,'DADOS BRUTOS'!AG$3:AG$500)+IF($C20="",0,SUMIF('DADOS BRUTOS'!$A$3:$A$500,$C20,'DADOS BRUTOS'!AG$3:AG$500)))</f>
        <v>98550.73</v>
      </c>
      <c r="DH20" s="134" t="n">
        <f aca="false">IF(OR(DH$4="",$B20=""),0,SUMIF('DADOS BRUTOS'!$A$3:$A$500,$B20,'DADOS BRUTOS'!AH$3:AH$500)+IF($C20="",0,SUMIF('DADOS BRUTOS'!$A$3:$A$500,$C20,'DADOS BRUTOS'!AH$3:AH$500)))</f>
        <v>165306.28</v>
      </c>
      <c r="DI20" s="134" t="n">
        <f aca="false">IF(OR(DI$4="",$B20=""),0,SUMIF('DADOS BRUTOS'!$A$3:$A$500,$B20,'DADOS BRUTOS'!AI$3:AI$500)+IF($C20="",0,SUMIF('DADOS BRUTOS'!$A$3:$A$500,$C20,'DADOS BRUTOS'!AI$3:AI$500)))</f>
        <v>445497.27</v>
      </c>
      <c r="DJ20" s="134" t="n">
        <f aca="false">IF(OR(DJ$4="",$B20=""),0,SUMIF('DADOS BRUTOS'!$A$3:$A$500,$B20,'DADOS BRUTOS'!AJ$3:AJ$500)+IF($C20="",0,SUMIF('DADOS BRUTOS'!$A$3:$A$500,$C20,'DADOS BRUTOS'!AJ$3:AJ$500)))</f>
        <v>522979.47</v>
      </c>
      <c r="DK20" s="134" t="n">
        <f aca="false">IF(OR(DK$4="",$B20=""),0,SUMIF('DADOS BRUTOS'!$A$3:$A$500,$B20,'DADOS BRUTOS'!AK$3:AK$500)+IF($C20="",0,SUMIF('DADOS BRUTOS'!$A$3:$A$500,$C20,'DADOS BRUTOS'!AK$3:AK$500)))</f>
        <v>408940.82</v>
      </c>
      <c r="DL20" s="134" t="n">
        <f aca="false">IF(OR(DL$4="",$B20=""),0,SUMIF('DADOS BRUTOS'!$A$3:$A$500,$B20,'DADOS BRUTOS'!AL$3:AL$500)+IF($C20="",0,SUMIF('DADOS BRUTOS'!$A$3:$A$500,$C20,'DADOS BRUTOS'!AL$3:AL$500)))</f>
        <v>316719.59</v>
      </c>
      <c r="DM20" s="134" t="n">
        <f aca="false">IF(OR(DM$4="",$B20=""),0,SUMIF('DADOS BRUTOS'!$A$3:$A$500,$B20,'DADOS BRUTOS'!AM$3:AM$500)+IF($C20="",0,SUMIF('DADOS BRUTOS'!$A$3:$A$500,$C20,'DADOS BRUTOS'!AM$3:AM$500)))</f>
        <v>95793.81</v>
      </c>
      <c r="DN20" s="134" t="n">
        <f aca="false">IF(OR(DN$4="",$B20=""),0,SUMIF('DADOS BRUTOS'!$A$3:$A$500,$B20,'DADOS BRUTOS'!AN$3:AN$500)+IF($C20="",0,SUMIF('DADOS BRUTOS'!$A$3:$A$500,$C20,'DADOS BRUTOS'!AN$3:AN$500)))</f>
        <v>112674.48</v>
      </c>
      <c r="DO20" s="134" t="n">
        <f aca="false">IF(OR(DO$4="",$B20=""),0,SUMIF('DADOS BRUTOS'!$A$3:$A$500,$B20,'DADOS BRUTOS'!AO$3:AO$500)+IF($C20="",0,SUMIF('DADOS BRUTOS'!$A$3:$A$500,$C20,'DADOS BRUTOS'!AO$3:AO$500)))</f>
        <v>14447.63</v>
      </c>
      <c r="DP20" s="134" t="n">
        <f aca="false">IF(OR(DP$4="",$B20=""),0,SUMIF('DADOS BRUTOS'!$A$3:$A$500,$B20,'DADOS BRUTOS'!AP$3:AP$500)+IF($C20="",0,SUMIF('DADOS BRUTOS'!$A$3:$A$500,$C20,'DADOS BRUTOS'!AP$3:AP$500)))</f>
        <v>19649.73</v>
      </c>
      <c r="DQ20" s="134" t="n">
        <f aca="false">IF(OR(DQ$4="",$B20=""),0,SUMIF('DADOS BRUTOS'!$A$3:$A$500,$B20,'DADOS BRUTOS'!AQ$3:AQ$500)+IF($C20="",0,SUMIF('DADOS BRUTOS'!$A$3:$A$500,$C20,'DADOS BRUTOS'!AQ$3:AQ$500)))</f>
        <v>2468.5</v>
      </c>
      <c r="DR20" s="134" t="n">
        <f aca="false">IF(OR(DR$4="",$B20=""),0,SUMIF('DADOS BRUTOS'!$A$3:$A$500,$B20,'DADOS BRUTOS'!AR$3:AR$500)+IF($C20="",0,SUMIF('DADOS BRUTOS'!$A$3:$A$500,$C20,'DADOS BRUTOS'!AR$3:AR$500)))</f>
        <v>6510.02</v>
      </c>
      <c r="DS20" s="134" t="n">
        <f aca="false">IF(OR(DS$4="",$B20=""),0,SUMIF('DADOS BRUTOS'!$A$3:$A$500,$B20,'DADOS BRUTOS'!AS$3:AS$500)+IF($C20="",0,SUMIF('DADOS BRUTOS'!$A$3:$A$500,$C20,'DADOS BRUTOS'!AS$3:AS$500)))</f>
        <v>6146.49</v>
      </c>
      <c r="DT20" s="134" t="n">
        <f aca="false">IF(OR(DT$4="",$B20=""),0,SUMIF('DADOS BRUTOS'!$A$3:$A$500,$B20,'DADOS BRUTOS'!AT$3:AT$500)+IF($C20="",0,SUMIF('DADOS BRUTOS'!$A$3:$A$500,$C20,'DADOS BRUTOS'!AT$3:AT$500)))</f>
        <v>386.35</v>
      </c>
      <c r="DU20" s="134" t="n">
        <f aca="false">IF(OR(DU$4="",$B20=""),0,SUMIF('DADOS BRUTOS'!$A$3:$A$500,$B20,'DADOS BRUTOS'!AU$3:AU$500)+IF($C20="",0,SUMIF('DADOS BRUTOS'!$A$3:$A$500,$C20,'DADOS BRUTOS'!AU$3:AU$500)))</f>
        <v>0</v>
      </c>
      <c r="DV20" s="134" t="n">
        <f aca="false">IF(OR(DV$4="",$B20=""),0,SUMIF('DADOS BRUTOS'!$A$3:$A$500,$B20,'DADOS BRUTOS'!AV$3:AV$500)+IF($C20="",0,SUMIF('DADOS BRUTOS'!$A$3:$A$500,$C20,'DADOS BRUTOS'!AV$3:AV$500)))</f>
        <v>86116.88</v>
      </c>
      <c r="DW20" s="134" t="n">
        <f aca="false">IF(OR(DW$4="",$B20=""),0,SUMIF('DADOS BRUTOS'!$A$3:$A$500,$B20,'DADOS BRUTOS'!AW$3:AW$500)+IF($C20="",0,SUMIF('DADOS BRUTOS'!$A$3:$A$500,$C20,'DADOS BRUTOS'!AW$3:AW$500)))</f>
        <v>104862.08</v>
      </c>
      <c r="DX20" s="134" t="n">
        <f aca="false">IF(OR(DX$4="",$B20=""),0,SUMIF('DADOS BRUTOS'!$A$3:$A$500,$B20,'DADOS BRUTOS'!AX$3:AX$500)+IF($C20="",0,SUMIF('DADOS BRUTOS'!$A$3:$A$500,$C20,'DADOS BRUTOS'!AX$3:AX$500)))</f>
        <v>27513.44</v>
      </c>
      <c r="DY20" s="134" t="n">
        <f aca="false">IF(OR(DY$4="",$B20=""),0,SUMIF('DADOS BRUTOS'!$A$3:$A$500,$B20,'DADOS BRUTOS'!AY$3:AY$500)+IF($C20="",0,SUMIF('DADOS BRUTOS'!$A$3:$A$500,$C20,'DADOS BRUTOS'!AY$3:AY$500)))</f>
        <v>59963.44</v>
      </c>
      <c r="DZ20" s="134" t="n">
        <f aca="false">IF(OR(DZ$4="",$B20=""),0,SUMIF('DADOS BRUTOS'!$A$3:$A$500,$B20,'DADOS BRUTOS'!AZ$3:AZ$500)+IF($C20="",0,SUMIF('DADOS BRUTOS'!$A$3:$A$500,$C20,'DADOS BRUTOS'!AZ$3:AZ$500)))</f>
        <v>2337.34</v>
      </c>
      <c r="EA20" s="134" t="n">
        <f aca="false">IF(OR(EA$4="",$B20=""),0,SUMIF('DADOS BRUTOS'!$A$3:$A$500,$B20,'DADOS BRUTOS'!BA$3:BA$500)+IF($C20="",0,SUMIF('DADOS BRUTOS'!$A$3:$A$500,$C20,'DADOS BRUTOS'!BA$3:BA$500)))</f>
        <v>0</v>
      </c>
      <c r="EB20" s="134" t="n">
        <f aca="false">IF(OR(EB$4="",$B20=""),0,SUMIF('DADOS BRUTOS'!$A$3:$A$500,$B20,'DADOS BRUTOS'!BB$3:BB$500)+IF($C20="",0,SUMIF('DADOS BRUTOS'!$A$3:$A$500,$C20,'DADOS BRUTOS'!BB$3:BB$500)))</f>
        <v>0</v>
      </c>
      <c r="EC20" s="134" t="n">
        <f aca="false">IF(OR(EC$4="",$B20=""),0,SUMIF('DADOS BRUTOS'!$A$3:$A$500,$B20,'DADOS BRUTOS'!BC$3:BC$500)+IF($C20="",0,SUMIF('DADOS BRUTOS'!$A$3:$A$500,$C20,'DADOS BRUTOS'!BC$3:BC$500)))</f>
        <v>0</v>
      </c>
      <c r="ED20" s="134" t="n">
        <f aca="false">IF(OR(ED$4="",$B20=""),0,SUMIF('DADOS BRUTOS'!$A$3:$A$500,$B20,'DADOS BRUTOS'!BD$3:BD$500)+IF($C20="",0,SUMIF('DADOS BRUTOS'!$A$3:$A$500,$C20,'DADOS BRUTOS'!BD$3:BD$500)))</f>
        <v>5108.55</v>
      </c>
      <c r="EE20" s="134" t="n">
        <f aca="false">IF(OR(EE$4="",$B20=""),0,SUMIF('DADOS BRUTOS'!$A$3:$A$500,$B20,'DADOS BRUTOS'!BE$3:BE$500)+IF($C20="",0,SUMIF('DADOS BRUTOS'!$A$3:$A$500,$C20,'DADOS BRUTOS'!BE$3:BE$500)))</f>
        <v>0</v>
      </c>
      <c r="EF20" s="134" t="n">
        <f aca="false">IF(OR(EF$4="",$B20=""),0,SUMIF('DADOS BRUTOS'!$A$3:$A$500,$B20,'DADOS BRUTOS'!BF$3:BF$500)+IF($C20="",0,SUMIF('DADOS BRUTOS'!$A$3:$A$500,$C20,'DADOS BRUTOS'!BF$3:BF$500)))</f>
        <v>0</v>
      </c>
      <c r="EG20" s="134" t="n">
        <f aca="false">IF(OR(EG$4="",$B20=""),0,SUMIF('DADOS BRUTOS'!$A$3:$A$500,$B20,'DADOS BRUTOS'!BG$3:BG$500)+IF($C20="",0,SUMIF('DADOS BRUTOS'!$A$3:$A$500,$C20,'DADOS BRUTOS'!BG$3:BG$500)))</f>
        <v>0</v>
      </c>
      <c r="EH20" s="134" t="n">
        <f aca="false">IF(OR(EH$4="",$B20=""),0,SUMIF('DADOS BRUTOS'!$A$3:$A$500,$B20,'DADOS BRUTOS'!BH$3:BH$500)+IF($C20="",0,SUMIF('DADOS BRUTOS'!$A$3:$A$500,$C20,'DADOS BRUTOS'!BH$3:BH$500)))</f>
        <v>3111.9</v>
      </c>
      <c r="EI20" s="134" t="n">
        <f aca="false">IF(OR(EI$4="",$B20=""),0,SUMIF('DADOS BRUTOS'!$A$3:$A$500,$B20,'DADOS BRUTOS'!BI$3:BI$500)+IF($C20="",0,SUMIF('DADOS BRUTOS'!$A$3:$A$500,$C20,'DADOS BRUTOS'!BI$3:BI$500)))</f>
        <v>0</v>
      </c>
      <c r="EJ20" s="134" t="n">
        <f aca="false">IF(OR(EJ$4="",$B20=""),0,SUMIF('DADOS BRUTOS'!$A$3:$A$500,$B20,'DADOS BRUTOS'!BJ$3:BJ$500)+IF($C20="",0,SUMIF('DADOS BRUTOS'!$A$3:$A$500,$C20,'DADOS BRUTOS'!BJ$3:BJ$500)))</f>
        <v>0</v>
      </c>
      <c r="EK20" s="134" t="n">
        <f aca="false">IF(OR(EK$4="",$B20=""),0,SUMIF('DADOS BRUTOS'!$A$3:$A$500,$B20,'DADOS BRUTOS'!BK$3:BK$500)+IF($C20="",0,SUMIF('DADOS BRUTOS'!$A$3:$A$500,$C20,'DADOS BRUTOS'!BK$3:BK$500)))</f>
        <v>0</v>
      </c>
      <c r="EL20" s="134" t="n">
        <f aca="false">IF(OR(EL$4="",$B20=""),0,SUMIF('DADOS BRUTOS'!$A$3:$A$500,$B20,'DADOS BRUTOS'!BL$3:BL$500)+IF($C20="",0,SUMIF('DADOS BRUTOS'!$A$3:$A$500,$C20,'DADOS BRUTOS'!BL$3:BL$500)))</f>
        <v>0</v>
      </c>
      <c r="EM20" s="134" t="n">
        <f aca="false">IF(OR(EM$4="",$B20=""),0,SUMIF('DADOS BRUTOS'!$A$3:$A$500,$B20,'DADOS BRUTOS'!BM$3:BM$500)+IF($C20="",0,SUMIF('DADOS BRUTOS'!$A$3:$A$500,$C20,'DADOS BRUTOS'!BM$3:BM$500)))</f>
        <v>0</v>
      </c>
      <c r="EN20" s="134" t="n">
        <f aca="false">IF(OR(EN$4="",$B20=""),0,SUMIF('DADOS BRUTOS'!$A$3:$A$500,$B20,'DADOS BRUTOS'!BN$3:BN$500)+IF($C20="",0,SUMIF('DADOS BRUTOS'!$A$3:$A$500,$C20,'DADOS BRUTOS'!BN$3:BN$500)))</f>
        <v>0</v>
      </c>
      <c r="EO20" s="134" t="n">
        <f aca="false">IF(OR(EO$4="",$B20=""),0,SUMIF('DADOS BRUTOS'!$A$3:$A$500,$B20,'DADOS BRUTOS'!BO$3:BO$500)+IF($C20="",0,SUMIF('DADOS BRUTOS'!$A$3:$A$500,$C20,'DADOS BRUTOS'!BO$3:BO$500)))</f>
        <v>0</v>
      </c>
      <c r="EP20" s="134" t="n">
        <f aca="false">IF(OR(EP$4="",$B20=""),0,SUMIF('DADOS BRUTOS'!$A$3:$A$500,$B20,'DADOS BRUTOS'!BP$3:BP$500)+IF($C20="",0,SUMIF('DADOS BRUTOS'!$A$3:$A$500,$C20,'DADOS BRUTOS'!BP$3:BP$500)))</f>
        <v>0</v>
      </c>
      <c r="EQ20" s="134" t="n">
        <f aca="false">IF(OR(EQ$4="",$B20=""),0,SUMIF('DADOS BRUTOS'!$A$3:$A$500,$B20,'DADOS BRUTOS'!BQ$3:BQ$500)+IF($C20="",0,SUMIF('DADOS BRUTOS'!$A$3:$A$500,$C20,'DADOS BRUTOS'!BQ$3:BQ$500)))</f>
        <v>0</v>
      </c>
      <c r="ER20" s="134" t="n">
        <f aca="false">IF(OR(ER$4="",$B20=""),0,SUMIF('DADOS BRUTOS'!$A$3:$A$500,$B20,'DADOS BRUTOS'!BR$3:BR$500)+IF($C20="",0,SUMIF('DADOS BRUTOS'!$A$3:$A$500,$C20,'DADOS BRUTOS'!BR$3:BR$500)))</f>
        <v>0</v>
      </c>
      <c r="ES20" s="134" t="n">
        <f aca="false">IF(OR(ES$4="",$B20=""),0,SUMIF('DADOS BRUTOS'!$A$3:$A$500,$B20,'DADOS BRUTOS'!BS$3:BS$500)+IF($C20="",0,SUMIF('DADOS BRUTOS'!$A$3:$A$500,$C20,'DADOS BRUTOS'!BS$3:BS$500)))</f>
        <v>0</v>
      </c>
      <c r="ET20" s="134" t="n">
        <f aca="false">IF(OR(ET$4="",$B20=""),0,SUMIF('DADOS BRUTOS'!$A$3:$A$500,$B20,'DADOS BRUTOS'!BT$3:BT$500)+IF($C20="",0,SUMIF('DADOS BRUTOS'!$A$3:$A$500,$C20,'DADOS BRUTOS'!BT$3:BT$500)))</f>
        <v>0</v>
      </c>
      <c r="EU20" s="134" t="n">
        <f aca="false">IF(OR(EU$4="",$B20=""),0,SUMIF('DADOS BRUTOS'!$A$3:$A$500,$B20,'DADOS BRUTOS'!BU$3:BU$500)+IF($C20="",0,SUMIF('DADOS BRUTOS'!$A$3:$A$500,$C20,'DADOS BRUTOS'!BU$3:BU$500)))</f>
        <v>0</v>
      </c>
      <c r="EV20" s="134" t="n">
        <f aca="false">IF(OR(EV$4="",$B20=""),0,SUMIF('DADOS BRUTOS'!$A$3:$A$500,$B20,'DADOS BRUTOS'!BV$3:BV$500)+IF($C20="",0,SUMIF('DADOS BRUTOS'!$A$3:$A$500,$C20,'DADOS BRUTOS'!BV$3:BV$500)))</f>
        <v>0</v>
      </c>
      <c r="EW20" s="134" t="n">
        <f aca="false">IF(OR(EW$4="",$B20=""),0,SUMIF('DADOS BRUTOS'!$A$3:$A$500,$B20,'DADOS BRUTOS'!BW$3:BW$500)+IF($C20="",0,SUMIF('DADOS BRUTOS'!$A$3:$A$500,$C20,'DADOS BRUTOS'!BW$3:BW$500)))</f>
        <v>0</v>
      </c>
      <c r="EX20" s="134" t="n">
        <f aca="false">IF(OR(EX$4="",$B20=""),0,SUMIF('DADOS BRUTOS'!$A$3:$A$500,$B20,'DADOS BRUTOS'!BX$3:BX$500)+IF($C20="",0,SUMIF('DADOS BRUTOS'!$A$3:$A$500,$C20,'DADOS BRUTOS'!BX$3:BX$500)))</f>
        <v>0</v>
      </c>
      <c r="EY20" s="134" t="n">
        <f aca="false">IF(OR(EY$4="",$B20=""),0,SUMIF('DADOS BRUTOS'!$A$3:$A$500,$B20,'DADOS BRUTOS'!BY$3:BY$500)+IF($C20="",0,SUMIF('DADOS BRUTOS'!$A$3:$A$500,$C20,'DADOS BRUTOS'!BY$3:BY$500)))</f>
        <v>0</v>
      </c>
      <c r="EZ20" s="134" t="n">
        <f aca="false">IF(OR(EZ$4="",$B20=""),0,SUMIF('DADOS BRUTOS'!$A$3:$A$500,$B20,'DADOS BRUTOS'!BZ$3:BZ$500)+IF($C20="",0,SUMIF('DADOS BRUTOS'!$A$3:$A$500,$C20,'DADOS BRUTOS'!BZ$3:BZ$500)))</f>
        <v>0</v>
      </c>
      <c r="FA20" s="134" t="n">
        <f aca="false">IF(OR(FA$4="",$B20=""),0,SUMIF('DADOS BRUTOS'!$A$3:$A$500,$B20,'DADOS BRUTOS'!CA$3:CA$500)+IF($C20="",0,SUMIF('DADOS BRUTOS'!$A$3:$A$500,$C20,'DADOS BRUTOS'!CA$3:CA$500)))</f>
        <v>0</v>
      </c>
      <c r="FB20" s="134" t="n">
        <f aca="false">IF(OR(FB$4="",$B20=""),0,SUMIF('DADOS BRUTOS'!$A$3:$A$500,$B20,'DADOS BRUTOS'!CB$3:CB$500)+IF($C20="",0,SUMIF('DADOS BRUTOS'!$A$3:$A$500,$C20,'DADOS BRUTOS'!CB$3:CB$500)))</f>
        <v>0</v>
      </c>
      <c r="FC20" s="134" t="n">
        <f aca="false">IF(OR(FC$4="",$B20=""),0,SUMIF('DADOS BRUTOS'!$A$3:$A$500,$B20,'DADOS BRUTOS'!CC$3:CC$500)+IF($C20="",0,SUMIF('DADOS BRUTOS'!$A$3:$A$500,$C20,'DADOS BRUTOS'!CC$3:CC$500)))</f>
        <v>0</v>
      </c>
      <c r="FD20" s="134" t="n">
        <f aca="false">IF(OR(FD$4="",$B20=""),0,SUMIF('DADOS BRUTOS'!$A$3:$A$500,$B20,'DADOS BRUTOS'!CD$3:CD$500)+IF($C20="",0,SUMIF('DADOS BRUTOS'!$A$3:$A$500,$C20,'DADOS BRUTOS'!CD$3:CD$500)))</f>
        <v>0</v>
      </c>
      <c r="FE20" s="134" t="n">
        <f aca="false">IF(OR(FE$4="",$B20=""),0,SUMIF('DADOS BRUTOS'!$A$3:$A$500,$B20,'DADOS BRUTOS'!CE$3:CE$500)+IF($C20="",0,SUMIF('DADOS BRUTOS'!$A$3:$A$500,$C20,'DADOS BRUTOS'!CE$3:CE$500)))</f>
        <v>0</v>
      </c>
      <c r="FF20" s="134" t="n">
        <f aca="false">IF(OR(FF$4="",$B20=""),0,SUMIF('DADOS BRUTOS'!$A$3:$A$500,$B20,'DADOS BRUTOS'!CF$3:CF$500)+IF($C20="",0,SUMIF('DADOS BRUTOS'!$A$3:$A$500,$C20,'DADOS BRUTOS'!CF$3:CF$500)))</f>
        <v>0</v>
      </c>
      <c r="FG20" s="134" t="n">
        <f aca="false">IF(OR(FG$4="",$B20=""),0,SUMIF('DADOS BRUTOS'!$A$3:$A$500,$B20,'DADOS BRUTOS'!CG$3:CG$500)+IF($C20="",0,SUMIF('DADOS BRUTOS'!$A$3:$A$500,$C20,'DADOS BRUTOS'!CG$3:CG$500)))</f>
        <v>0</v>
      </c>
      <c r="FH20" s="134" t="n">
        <f aca="false">IF(OR(FH$4="",$B20=""),0,SUMIF('DADOS BRUTOS'!$A$3:$A$500,$B20,'DADOS BRUTOS'!CH$3:CH$500)+IF($C20="",0,SUMIF('DADOS BRUTOS'!$A$3:$A$500,$C20,'DADOS BRUTOS'!CH$3:CH$500)))</f>
        <v>0</v>
      </c>
      <c r="FI20" s="134" t="n">
        <f aca="false">IF(OR(FI$4="",$B20=""),0,SUMIF('DADOS BRUTOS'!$A$3:$A$500,$B20,'DADOS BRUTOS'!CI$3:CI$500)+IF($C20="",0,SUMIF('DADOS BRUTOS'!$A$3:$A$500,$C20,'DADOS BRUTOS'!CI$3:CI$500)))</f>
        <v>0</v>
      </c>
      <c r="FJ20" s="134" t="n">
        <f aca="false">IF(OR(FJ$4="",$B20=""),0,SUMIF('DADOS BRUTOS'!$A$3:$A$500,$B20,'DADOS BRUTOS'!CJ$3:CJ$500)+IF($C20="",0,SUMIF('DADOS BRUTOS'!$A$3:$A$500,$C20,'DADOS BRUTOS'!CJ$3:CJ$500)))</f>
        <v>0</v>
      </c>
      <c r="FK20" s="134" t="n">
        <f aca="false">IF(OR(FK$4="",$B20=""),0,SUMIF('DADOS BRUTOS'!$A$3:$A$500,$B20,'DADOS BRUTOS'!CK$3:CK$500)+IF($C20="",0,SUMIF('DADOS BRUTOS'!$A$3:$A$500,$C20,'DADOS BRUTOS'!CK$3:CK$500)))</f>
        <v>0</v>
      </c>
      <c r="FL20" s="134" t="n">
        <f aca="false">IF(OR(FL$4="",$B20=""),0,SUMIF('DADOS BRUTOS'!$A$3:$A$500,$B20,'DADOS BRUTOS'!CL$3:CL$500)+IF($C20="",0,SUMIF('DADOS BRUTOS'!$A$3:$A$500,$C20,'DADOS BRUTOS'!CL$3:CL$500)))</f>
        <v>0</v>
      </c>
      <c r="FM20" s="134" t="n">
        <f aca="false">IF(OR(FM$4="",$B20=""),0,SUMIF('DADOS BRUTOS'!$A$3:$A$500,$B20,'DADOS BRUTOS'!CM$3:CM$500)+IF($C20="",0,SUMIF('DADOS BRUTOS'!$A$3:$A$500,$C20,'DADOS BRUTOS'!CM$3:CM$500)))</f>
        <v>0</v>
      </c>
      <c r="FN20" s="134" t="n">
        <f aca="false">IF(OR(FN$4="",$B20=""),0,SUMIF('DADOS BRUTOS'!$A$3:$A$500,$B20,'DADOS BRUTOS'!CN$3:CN$500)+IF($C20="",0,SUMIF('DADOS BRUTOS'!$A$3:$A$500,$C20,'DADOS BRUTOS'!CN$3:CN$500)))</f>
        <v>0</v>
      </c>
      <c r="FO20" s="134" t="n">
        <f aca="false">IF(OR(FO$4="",$B20=""),0,SUMIF('DADOS BRUTOS'!$A$3:$A$500,$B20,'DADOS BRUTOS'!CO$3:CO$500)+IF($C20="",0,SUMIF('DADOS BRUTOS'!$A$3:$A$500,$C20,'DADOS BRUTOS'!CO$3:CO$500)))</f>
        <v>0</v>
      </c>
      <c r="FP20" s="134" t="n">
        <f aca="false">IF(OR(FP$4="",$B20=""),0,SUMIF('DADOS BRUTOS'!$A$3:$A$500,$B20,'DADOS BRUTOS'!CP$3:CP$500)+IF($C20="",0,SUMIF('DADOS BRUTOS'!$A$3:$A$500,$C20,'DADOS BRUTOS'!CP$3:CP$500)))</f>
        <v>0</v>
      </c>
      <c r="FQ20" s="134" t="n">
        <f aca="false">IF(OR(FQ$4="",$B20=""),0,SUMIF('DADOS BRUTOS'!$A$3:$A$500,$B20,'DADOS BRUTOS'!CQ$3:CQ$500)+IF($C20="",0,SUMIF('DADOS BRUTOS'!$A$3:$A$500,$C20,'DADOS BRUTOS'!CQ$3:CQ$500)))</f>
        <v>0</v>
      </c>
      <c r="FR20" s="134" t="n">
        <f aca="false">IF(OR(FR$4="",$B20=""),0,SUMIF('DADOS BRUTOS'!$A$3:$A$500,$B20,'DADOS BRUTOS'!CR$3:CR$500)+IF($C20="",0,SUMIF('DADOS BRUTOS'!$A$3:$A$500,$C20,'DADOS BRUTOS'!CR$3:CR$500)))</f>
        <v>0</v>
      </c>
      <c r="FS20" s="134" t="n">
        <f aca="false">IF(OR(FS$4="",$B20=""),0,SUMIF('DADOS BRUTOS'!$A$3:$A$500,$B20,'DADOS BRUTOS'!CS$3:CS$500)+IF($C20="",0,SUMIF('DADOS BRUTOS'!$A$3:$A$500,$C20,'DADOS BRUTOS'!CS$3:CS$500)))</f>
        <v>0</v>
      </c>
      <c r="FT20" s="134" t="n">
        <f aca="false">IF(OR(FT$4="",$B20=""),0,SUMIF('DADOS BRUTOS'!$A$3:$A$500,$B20,'DADOS BRUTOS'!CT$3:CT$500)+IF($C20="",0,SUMIF('DADOS BRUTOS'!$A$3:$A$500,$C20,'DADOS BRUTOS'!CT$3:CT$500)))</f>
        <v>0</v>
      </c>
      <c r="FU20" s="134" t="n">
        <f aca="false">IF(OR(FU$4="",$B20=""),0,SUMIF('DADOS BRUTOS'!$A$3:$A$500,$B20,'DADOS BRUTOS'!CU$3:CU$500)+IF($C20="",0,SUMIF('DADOS BRUTOS'!$A$3:$A$500,$C20,'DADOS BRUTOS'!CU$3:CU$500)))</f>
        <v>0</v>
      </c>
      <c r="FV20" s="134" t="n">
        <f aca="false">IF(OR(FV$4="",$B20=""),0,SUMIF('DADOS BRUTOS'!$A$3:$A$500,$B20,'DADOS BRUTOS'!CV$3:CV$500)+IF($C20="",0,SUMIF('DADOS BRUTOS'!$A$3:$A$500,$C20,'DADOS BRUTOS'!CV$3:CV$500)))</f>
        <v>0</v>
      </c>
      <c r="FW20" s="134" t="n">
        <f aca="false">IF(OR(FW$4="",$B20=""),0,SUMIF('DADOS BRUTOS'!$A$3:$A$500,$B20,'DADOS BRUTOS'!CW$3:CW$500)+IF($C20="",0,SUMIF('DADOS BRUTOS'!$A$3:$A$500,$C20,'DADOS BRUTOS'!CW$3:CW$500)))</f>
        <v>0</v>
      </c>
      <c r="FX20" s="134" t="n">
        <f aca="false">IF(OR(FX$4="",$B20=""),0,SUMIF('DADOS BRUTOS'!$A$3:$A$500,$B20,'DADOS BRUTOS'!CX$3:CX$500)+IF($C20="",0,SUMIF('DADOS BRUTOS'!$A$3:$A$500,$C20,'DADOS BRUTOS'!CX$3:CX$500)))</f>
        <v>0</v>
      </c>
      <c r="FY20" s="134" t="n">
        <f aca="false">IF(OR(FY$4="",$B20=""),0,SUMIF('DADOS BRUTOS'!$A$3:$A$500,$B20,'DADOS BRUTOS'!CY$3:CY$500)+IF($C20="",0,SUMIF('DADOS BRUTOS'!$A$3:$A$500,$C20,'DADOS BRUTOS'!CY$3:CY$500)))</f>
        <v>0</v>
      </c>
      <c r="FZ20" s="134" t="n">
        <f aca="false">IF(OR(FZ$4="",$B20=""),0,SUMIF('DADOS BRUTOS'!$A$3:$A$500,$B20,'DADOS BRUTOS'!CZ$3:CZ$500)+IF($C20="",0,SUMIF('DADOS BRUTOS'!$A$3:$A$500,$C20,'DADOS BRUTOS'!CZ$3:CZ$500)))</f>
        <v>0</v>
      </c>
      <c r="GA20" s="134" t="n">
        <f aca="false">IF(OR(GA$4="",$B20=""),0,SUMIF('DADOS BRUTOS'!$A$3:$A$500,$B20,'DADOS BRUTOS'!DA$3:DA$500)+IF($C20="",0,SUMIF('DADOS BRUTOS'!$A$3:$A$500,$C20,'DADOS BRUTOS'!DA$3:DA$500)))</f>
        <v>0</v>
      </c>
      <c r="GB20" s="134" t="n">
        <f aca="false">IF(OR(GB$4="",$B20=""),0,SUMIF('DADOS BRUTOS'!$A$3:$A$500,$B20,'DADOS BRUTOS'!DB$3:DB$500)+IF($C20="",0,SUMIF('DADOS BRUTOS'!$A$3:$A$500,$C20,'DADOS BRUTOS'!DB$3:DB$500)))</f>
        <v>0</v>
      </c>
      <c r="GC20" s="134" t="n">
        <f aca="false">IF(OR(GC$4="",$B20=""),0,SUMIF('DADOS BRUTOS'!$A$3:$A$500,$B20,'DADOS BRUTOS'!DC$3:DC$500)+IF($C20="",0,SUMIF('DADOS BRUTOS'!$A$3:$A$500,$C20,'DADOS BRUTOS'!DC$3:DC$500)))</f>
        <v>0</v>
      </c>
      <c r="GD20" s="134" t="n">
        <f aca="false">IF(OR(GD$4="",$B20=""),0,SUMIF('DADOS BRUTOS'!$A$3:$A$500,$B20,'DADOS BRUTOS'!DD$3:DD$500)+IF($C20="",0,SUMIF('DADOS BRUTOS'!$A$3:$A$500,$C20,'DADOS BRUTOS'!DD$3:DD$500)))</f>
        <v>0</v>
      </c>
      <c r="GE20" s="134" t="n">
        <f aca="false">IF(OR(GE$4="",$B20=""),0,SUMIF('DADOS BRUTOS'!$A$3:$A$500,$B20,'DADOS BRUTOS'!DE$3:DE$500)+IF($C20="",0,SUMIF('DADOS BRUTOS'!$A$3:$A$500,$C20,'DADOS BRUTOS'!DE$3:DE$500)))</f>
        <v>0</v>
      </c>
      <c r="GF20" s="134" t="n">
        <f aca="false">IF(OR(GF$4="",$B20=""),0,SUMIF('DADOS BRUTOS'!$A$3:$A$500,$B20,'DADOS BRUTOS'!DF$3:DF$500)+IF($C20="",0,SUMIF('DADOS BRUTOS'!$A$3:$A$500,$C20,'DADOS BRUTOS'!DF$3:DF$500)))</f>
        <v>0</v>
      </c>
      <c r="GG20" s="134" t="n">
        <f aca="false">IF(OR(GG$4="",$B20=""),0,SUMIF('DADOS BRUTOS'!$A$3:$A$500,$B20,'DADOS BRUTOS'!DG$3:DG$500)+IF($C20="",0,SUMIF('DADOS BRUTOS'!$A$3:$A$500,$C20,'DADOS BRUTOS'!DG$3:DG$500)))</f>
        <v>0</v>
      </c>
      <c r="GH20" s="134" t="n">
        <f aca="false">IF(OR(GH$4="",$B20=""),0,SUMIF('DADOS BRUTOS'!$A$3:$A$500,$B20,'DADOS BRUTOS'!DH$3:DH$500)+IF($C20="",0,SUMIF('DADOS BRUTOS'!$A$3:$A$500,$C20,'DADOS BRUTOS'!DH$3:DH$500)))</f>
        <v>0</v>
      </c>
      <c r="GI20" s="134" t="n">
        <f aca="false">IF(OR(GI$4="",$B20=""),0,SUMIF('DADOS BRUTOS'!$A$3:$A$500,$B20,'DADOS BRUTOS'!DI$3:DI$500)+IF($C20="",0,SUMIF('DADOS BRUTOS'!$A$3:$A$500,$C20,'DADOS BRUTOS'!DI$3:DI$500)))</f>
        <v>0</v>
      </c>
      <c r="GJ20" s="134" t="n">
        <f aca="false">IF(OR(GJ$4="",$B20=""),0,SUMIF('DADOS BRUTOS'!$A$3:$A$500,$B20,'DADOS BRUTOS'!DJ$3:DJ$500)+IF($C20="",0,SUMIF('DADOS BRUTOS'!$A$3:$A$500,$C20,'DADOS BRUTOS'!DJ$3:DJ$500)))</f>
        <v>0</v>
      </c>
      <c r="GK20" s="134" t="n">
        <f aca="false">IF(OR(GK$4="",$B20=""),0,SUMIF('DADOS BRUTOS'!$A$3:$A$500,$B20,'DADOS BRUTOS'!DK$3:DK$500)+IF($C20="",0,SUMIF('DADOS BRUTOS'!$A$3:$A$500,$C20,'DADOS BRUTOS'!DK$3:DK$500)))</f>
        <v>0</v>
      </c>
      <c r="GL20" s="134" t="n">
        <f aca="false">IF(OR(GL$4="",$B20=""),0,SUMIF('DADOS BRUTOS'!$A$3:$A$500,$B20,'DADOS BRUTOS'!DL$3:DL$500)+IF($C20="",0,SUMIF('DADOS BRUTOS'!$A$3:$A$500,$C20,'DADOS BRUTOS'!DL$3:DL$500)))</f>
        <v>0</v>
      </c>
      <c r="GM20" s="134" t="n">
        <f aca="false">IF(OR(GM$4="",$B20=""),0,SUMIF('DADOS BRUTOS'!$A$3:$A$500,$B20,'DADOS BRUTOS'!DM$3:DM$500)+IF($C20="",0,SUMIF('DADOS BRUTOS'!$A$3:$A$500,$C20,'DADOS BRUTOS'!DM$3:DM$500)))</f>
        <v>0</v>
      </c>
      <c r="GN20" s="134" t="n">
        <f aca="false">IF(OR(GN$4="",$B20=""),0,SUMIF('DADOS BRUTOS'!$A$3:$A$500,$B20,'DADOS BRUTOS'!DN$3:DN$500)+IF($C20="",0,SUMIF('DADOS BRUTOS'!$A$3:$A$500,$C20,'DADOS BRUTOS'!DN$3:DN$500)))</f>
        <v>0</v>
      </c>
      <c r="GO20" s="134" t="n">
        <f aca="false">IF(OR(GO$4="",$B20=""),0,SUMIF('DADOS BRUTOS'!$A$3:$A$500,$B20,'DADOS BRUTOS'!DO$3:DO$500)+IF($C20="",0,SUMIF('DADOS BRUTOS'!$A$3:$A$500,$C20,'DADOS BRUTOS'!DO$3:DO$500)))</f>
        <v>0</v>
      </c>
      <c r="GP20" s="134" t="n">
        <f aca="false">IF(OR(GP$4="",$B20=""),0,SUMIF('DADOS BRUTOS'!$A$3:$A$500,$B20,'DADOS BRUTOS'!DP$3:DP$500)+IF($C20="",0,SUMIF('DADOS BRUTOS'!$A$3:$A$500,$C20,'DADOS BRUTOS'!DP$3:DP$500)))</f>
        <v>0</v>
      </c>
      <c r="GQ20" s="134" t="n">
        <f aca="false">IF(OR(GQ$4="",$B20=""),0,SUMIF('DADOS BRUTOS'!$A$3:$A$500,$B20,'DADOS BRUTOS'!DQ$3:DQ$500)+IF($C20="",0,SUMIF('DADOS BRUTOS'!$A$3:$A$500,$C20,'DADOS BRUTOS'!DQ$3:DQ$500)))</f>
        <v>0</v>
      </c>
      <c r="GR20" s="134" t="n">
        <f aca="false">IF(OR(GR$4="",$B20=""),0,SUMIF('DADOS BRUTOS'!$A$3:$A$500,$B20,'DADOS BRUTOS'!DR$3:DR$500)+IF($C20="",0,SUMIF('DADOS BRUTOS'!$A$3:$A$500,$C20,'DADOS BRUTOS'!DR$3:DR$500)))</f>
        <v>0</v>
      </c>
      <c r="GS20" s="134" t="n">
        <f aca="false">IF(OR(GS$4="",$B20=""),0,SUMIF('DADOS BRUTOS'!$A$3:$A$500,$B20,'DADOS BRUTOS'!DS$3:DS$500)+IF($C20="",0,SUMIF('DADOS BRUTOS'!$A$3:$A$500,$C20,'DADOS BRUTOS'!DS$3:DS$500)))</f>
        <v>0</v>
      </c>
      <c r="GT20" s="134" t="n">
        <f aca="false">IF(OR(GT$4="",$B20=""),0,SUMIF('DADOS BRUTOS'!$A$3:$A$500,$B20,'DADOS BRUTOS'!DT$3:DT$500)+IF($C20="",0,SUMIF('DADOS BRUTOS'!$A$3:$A$500,$C20,'DADOS BRUTOS'!DT$3:DT$500)))</f>
        <v>0</v>
      </c>
      <c r="GU20" s="134" t="n">
        <f aca="false">IF(OR(GU$4="",$B20=""),0,SUMIF('DADOS BRUTOS'!$A$3:$A$500,$B20,'DADOS BRUTOS'!DU$3:DU$500)+IF($C20="",0,SUMIF('DADOS BRUTOS'!$A$3:$A$500,$C20,'DADOS BRUTOS'!DU$3:DU$500)))</f>
        <v>0</v>
      </c>
      <c r="GV20" s="134" t="n">
        <f aca="false">IF(OR(GV$4="",$B20=""),0,SUMIF('DADOS BRUTOS'!$A$3:$A$500,$B20,'DADOS BRUTOS'!DV$3:DV$500)+IF($C20="",0,SUMIF('DADOS BRUTOS'!$A$3:$A$500,$C20,'DADOS BRUTOS'!DV$3:DV$500)))</f>
        <v>0</v>
      </c>
      <c r="GW20" s="134" t="n">
        <f aca="false">IF(OR(GW$4="",$B20=""),0,SUMIF('DADOS BRUTOS'!$A$3:$A$500,$B20,'DADOS BRUTOS'!DW$3:DW$500)+IF($C20="",0,SUMIF('DADOS BRUTOS'!$A$3:$A$500,$C20,'DADOS BRUTOS'!DW$3:DW$500)))</f>
        <v>0</v>
      </c>
      <c r="GX20" s="134" t="n">
        <f aca="false">IF(OR(GX$4="",$B20=""),0,SUMIF('DADOS BRUTOS'!$A$3:$A$500,$B20,'DADOS BRUTOS'!DX$3:DX$500)+IF($C20="",0,SUMIF('DADOS BRUTOS'!$A$3:$A$500,$C20,'DADOS BRUTOS'!DX$3:DX$500)))</f>
        <v>0</v>
      </c>
      <c r="GY20" s="134" t="n">
        <f aca="false">IF(OR(GY$4="",$B20=""),0,SUMIF('DADOS BRUTOS'!$A$3:$A$500,$B20,'DADOS BRUTOS'!DY$3:DY$500)+IF($C20="",0,SUMIF('DADOS BRUTOS'!$A$3:$A$500,$C20,'DADOS BRUTOS'!DY$3:DY$500)))</f>
        <v>0</v>
      </c>
      <c r="GZ20" s="134" t="n">
        <f aca="false">IF(OR(GZ$4="",$B20=""),0,SUMIF('DADOS BRUTOS'!$A$3:$A$500,$B20,'DADOS BRUTOS'!DZ$3:DZ$500)+IF($C20="",0,SUMIF('DADOS BRUTOS'!$A$3:$A$500,$C20,'DADOS BRUTOS'!DZ$3:DZ$500)))</f>
        <v>0</v>
      </c>
      <c r="HA20" s="134" t="n">
        <f aca="false">IF(OR(HA$4="",$B20=""),0,SUMIF('DADOS BRUTOS'!$A$3:$A$500,$B20,'DADOS BRUTOS'!EA$3:EA$500)+IF($C20="",0,SUMIF('DADOS BRUTOS'!$A$3:$A$500,$C20,'DADOS BRUTOS'!EA$3:EA$500)))</f>
        <v>0</v>
      </c>
      <c r="HB20" s="134" t="n">
        <f aca="false">IF(OR(HB$4="",$B20=""),0,SUMIF('DADOS BRUTOS'!$A$3:$A$500,$B20,'DADOS BRUTOS'!EB$3:EB$500)+IF($C20="",0,SUMIF('DADOS BRUTOS'!$A$3:$A$500,$C20,'DADOS BRUTOS'!EB$3:EB$500)))</f>
        <v>0</v>
      </c>
      <c r="HC20" s="134" t="n">
        <f aca="false">IF(OR(HC$4="",$B20=""),0,SUMIF('DADOS BRUTOS'!$A$3:$A$500,$B20,'DADOS BRUTOS'!EC$3:EC$500)+IF($C20="",0,SUMIF('DADOS BRUTOS'!$A$3:$A$500,$C20,'DADOS BRUTOS'!EC$3:EC$500)))</f>
        <v>0</v>
      </c>
      <c r="HD20" s="134" t="n">
        <f aca="false">IF(OR(HD$4="",$B20=""),0,SUMIF('DADOS BRUTOS'!$A$3:$A$500,$B20,'DADOS BRUTOS'!ED$3:ED$500)+IF($C20="",0,SUMIF('DADOS BRUTOS'!$A$3:$A$500,$C20,'DADOS BRUTOS'!ED$3:ED$500)))</f>
        <v>0</v>
      </c>
      <c r="HE20" s="134" t="n">
        <f aca="false">IF(OR(HE$4="",$B20=""),0,SUMIF('DADOS BRUTOS'!$A$3:$A$500,$B20,'DADOS BRUTOS'!EE$3:EE$500)+IF($C20="",0,SUMIF('DADOS BRUTOS'!$A$3:$A$500,$C20,'DADOS BRUTOS'!EE$3:EE$500)))</f>
        <v>0</v>
      </c>
      <c r="HF20" s="134" t="n">
        <f aca="false">IF(OR(HF$4="",$B20=""),0,SUMIF('DADOS BRUTOS'!$A$3:$A$500,$B20,'DADOS BRUTOS'!EF$3:EF$500)+IF($C20="",0,SUMIF('DADOS BRUTOS'!$A$3:$A$500,$C20,'DADOS BRUTOS'!EF$3:EF$500)))</f>
        <v>0</v>
      </c>
      <c r="HG20" s="134" t="n">
        <f aca="false">IF(OR(HG$4="",$B20=""),0,SUMIF('DADOS BRUTOS'!$A$3:$A$500,$B20,'DADOS BRUTOS'!EG$3:EG$500)+IF($C20="",0,SUMIF('DADOS BRUTOS'!$A$3:$A$500,$C20,'DADOS BRUTOS'!EG$3:EG$500)))</f>
        <v>0</v>
      </c>
      <c r="HH20" s="134" t="n">
        <f aca="false">IF(OR(HH$4="",$B20=""),0,SUMIF('DADOS BRUTOS'!$A$3:$A$500,$B20,'DADOS BRUTOS'!EH$3:EH$500)+IF($C20="",0,SUMIF('DADOS BRUTOS'!$A$3:$A$500,$C20,'DADOS BRUTOS'!EH$3:EH$500)))</f>
        <v>0</v>
      </c>
      <c r="HI20" s="134" t="n">
        <f aca="false">IF(OR(HI$4="",$B20=""),0,SUMIF('DADOS BRUTOS'!$A$3:$A$500,$B20,'DADOS BRUTOS'!EI$3:EI$500)+IF($C20="",0,SUMIF('DADOS BRUTOS'!$A$3:$A$500,$C20,'DADOS BRUTOS'!EI$3:EI$500)))</f>
        <v>0</v>
      </c>
      <c r="HJ20" s="134" t="n">
        <f aca="false">IF(OR(HJ$4="",$B20=""),0,SUMIF('DADOS BRUTOS'!$A$3:$A$500,$B20,'DADOS BRUTOS'!EJ$3:EJ$500)+IF($C20="",0,SUMIF('DADOS BRUTOS'!$A$3:$A$500,$C20,'DADOS BRUTOS'!EJ$3:EJ$500)))</f>
        <v>0</v>
      </c>
      <c r="HK20" s="134" t="n">
        <f aca="false">IF(OR(HK$4="",$B20=""),0,SUMIF('DADOS BRUTOS'!$A$3:$A$500,$B20,'DADOS BRUTOS'!EK$3:EK$500)+IF($C20="",0,SUMIF('DADOS BRUTOS'!$A$3:$A$500,$C20,'DADOS BRUTOS'!EK$3:EK$500)))</f>
        <v>0</v>
      </c>
      <c r="HL20" s="134" t="n">
        <f aca="false">IF(OR(HL$4="",$B20=""),0,SUMIF('DADOS BRUTOS'!$A$3:$A$500,$B20,'DADOS BRUTOS'!EL$3:EL$500)+IF($C20="",0,SUMIF('DADOS BRUTOS'!$A$3:$A$500,$C20,'DADOS BRUTOS'!EL$3:EL$500)))</f>
        <v>0</v>
      </c>
      <c r="HM20" s="134" t="n">
        <f aca="false">IF(OR(HM$4="",$B20=""),0,SUMIF('DADOS BRUTOS'!$A$3:$A$500,$B20,'DADOS BRUTOS'!EM$3:EM$500)+IF($C20="",0,SUMIF('DADOS BRUTOS'!$A$3:$A$500,$C20,'DADOS BRUTOS'!EM$3:EM$500)))</f>
        <v>0</v>
      </c>
      <c r="HN20" s="134" t="n">
        <f aca="false">IF(OR(HN$4="",$B20=""),0,SUMIF('DADOS BRUTOS'!$A$3:$A$500,$B20,'DADOS BRUTOS'!EN$3:EN$500)+IF($C20="",0,SUMIF('DADOS BRUTOS'!$A$3:$A$500,$C20,'DADOS BRUTOS'!EN$3:EN$500)))</f>
        <v>0</v>
      </c>
      <c r="HO20" s="134" t="n">
        <f aca="false">IF(OR(HO$4="",$B20=""),0,SUMIF('DADOS BRUTOS'!$A$3:$A$500,$B20,'DADOS BRUTOS'!EO$3:EO$500)+IF($C20="",0,SUMIF('DADOS BRUTOS'!$A$3:$A$500,$C20,'DADOS BRUTOS'!EO$3:EO$500)))</f>
        <v>0</v>
      </c>
      <c r="HP20" s="134" t="n">
        <f aca="false">IF(OR(HP$4="",$B20=""),0,SUMIF('DADOS BRUTOS'!$A$3:$A$500,$B20,'DADOS BRUTOS'!EP$3:EP$500)+IF($C20="",0,SUMIF('DADOS BRUTOS'!$A$3:$A$500,$C20,'DADOS BRUTOS'!EP$3:EP$500)))</f>
        <v>0</v>
      </c>
      <c r="HQ20" s="134" t="n">
        <f aca="false">IF(OR(HQ$4="",$B20=""),0,SUMIF('DADOS BRUTOS'!$A$3:$A$500,$B20,'DADOS BRUTOS'!EQ$3:EQ$500)+IF($C20="",0,SUMIF('DADOS BRUTOS'!$A$3:$A$500,$C20,'DADOS BRUTOS'!EQ$3:EQ$500)))</f>
        <v>0</v>
      </c>
      <c r="HR20" s="134" t="n">
        <f aca="false">IF(OR(HR$4="",$B20=""),0,SUMIF('DADOS BRUTOS'!$A$3:$A$500,$B20,'DADOS BRUTOS'!ER$3:ER$500)+IF($C20="",0,SUMIF('DADOS BRUTOS'!$A$3:$A$500,$C20,'DADOS BRUTOS'!ER$3:ER$500)))</f>
        <v>0</v>
      </c>
      <c r="HS20" s="134" t="n">
        <f aca="false">IF(OR(HS$4="",$B20=""),0,SUMIF('DADOS BRUTOS'!$A$3:$A$500,$B20,'DADOS BRUTOS'!ES$3:ES$500)+IF($C20="",0,SUMIF('DADOS BRUTOS'!$A$3:$A$500,$C20,'DADOS BRUTOS'!ES$3:ES$500)))</f>
        <v>0</v>
      </c>
      <c r="HT20" s="134" t="n">
        <f aca="false">IF(OR(HT$4="",$B20=""),0,SUMIF('DADOS BRUTOS'!$A$3:$A$500,$B20,'DADOS BRUTOS'!ET$3:ET$500)+IF($C20="",0,SUMIF('DADOS BRUTOS'!$A$3:$A$500,$C20,'DADOS BRUTOS'!ET$3:ET$500)))</f>
        <v>0</v>
      </c>
      <c r="HU20" s="134" t="n">
        <f aca="false">IF(OR(HU$4="",$B20=""),0,SUMIF('DADOS BRUTOS'!$A$3:$A$500,$B20,'DADOS BRUTOS'!EU$3:EU$500)+IF($C20="",0,SUMIF('DADOS BRUTOS'!$A$3:$A$500,$C20,'DADOS BRUTOS'!EU$3:EU$500)))</f>
        <v>0</v>
      </c>
      <c r="HV20" s="134" t="n">
        <f aca="false">IF(OR(HV$4="",$B20=""),0,SUMIF('DADOS BRUTOS'!$A$3:$A$500,$B20,'DADOS BRUTOS'!EV$3:EV$500)+IF($C20="",0,SUMIF('DADOS BRUTOS'!$A$3:$A$500,$C20,'DADOS BRUTOS'!EV$3:EV$500)))</f>
        <v>0</v>
      </c>
      <c r="HW20" s="134" t="n">
        <f aca="false">IF(OR(HW$4="",$B20=""),0,SUMIF('DADOS BRUTOS'!$A$3:$A$500,$B20,'DADOS BRUTOS'!EW$3:EW$500)+IF($C20="",0,SUMIF('DADOS BRUTOS'!$A$3:$A$500,$C20,'DADOS BRUTOS'!EW$3:EW$500)))</f>
        <v>0</v>
      </c>
      <c r="HX20" s="134" t="n">
        <f aca="false">IF(OR(HX$4="",$B20=""),0,SUMIF('DADOS BRUTOS'!$A$3:$A$500,$B20,'DADOS BRUTOS'!EX$3:EX$500)+IF($C20="",0,SUMIF('DADOS BRUTOS'!$A$3:$A$500,$C20,'DADOS BRUTOS'!EX$3:EX$500)))</f>
        <v>0</v>
      </c>
      <c r="HY20" s="134" t="n">
        <f aca="false">IF(OR(HY$4="",$B20=""),0,SUMIF('DADOS BRUTOS'!$A$3:$A$500,$B20,'DADOS BRUTOS'!EY$3:EY$500)+IF($C20="",0,SUMIF('DADOS BRUTOS'!$A$3:$A$500,$C20,'DADOS BRUTOS'!EY$3:EY$500)))</f>
        <v>0</v>
      </c>
      <c r="HZ20" s="134" t="n">
        <f aca="false">IF(OR(HZ$4="",$B20=""),0,SUMIF('DADOS BRUTOS'!$A$3:$A$500,$B20,'DADOS BRUTOS'!EZ$3:EZ$500)+IF($C20="",0,SUMIF('DADOS BRUTOS'!$A$3:$A$500,$C20,'DADOS BRUTOS'!EZ$3:EZ$500)))</f>
        <v>0</v>
      </c>
      <c r="IA20" s="134" t="n">
        <f aca="false">IF(OR(IA$4="",$B20=""),0,SUMIF('DADOS BRUTOS'!$A$3:$A$500,$B20,'DADOS BRUTOS'!FA$3:FA$500)+IF($C20="",0,SUMIF('DADOS BRUTOS'!$A$3:$A$500,$C20,'DADOS BRUTOS'!FA$3:FA$500)))</f>
        <v>0</v>
      </c>
      <c r="IB20" s="134" t="n">
        <f aca="false">IF(OR(IB$4="",$B20=""),0,SUMIF('DADOS BRUTOS'!$A$3:$A$500,$B20,'DADOS BRUTOS'!FB$3:FB$500)+IF($C20="",0,SUMIF('DADOS BRUTOS'!$A$3:$A$500,$C20,'DADOS BRUTOS'!FB$3:FB$500)))</f>
        <v>0</v>
      </c>
      <c r="IC20" s="134" t="n">
        <f aca="false">IF(OR(IC$4="",$B20=""),0,SUMIF('DADOS BRUTOS'!$A$3:$A$500,$B20,'DADOS BRUTOS'!FC$3:FC$500)+IF($C20="",0,SUMIF('DADOS BRUTOS'!$A$3:$A$500,$C20,'DADOS BRUTOS'!FC$3:FC$500)))</f>
        <v>0</v>
      </c>
      <c r="ID20" s="134" t="n">
        <f aca="false">IF(OR(ID$4="",$B20=""),0,SUMIF('DADOS BRUTOS'!$A$3:$A$500,$B20,'DADOS BRUTOS'!FD$3:FD$500)+IF($C20="",0,SUMIF('DADOS BRUTOS'!$A$3:$A$500,$C20,'DADOS BRUTOS'!FD$3:FD$500)))</f>
        <v>0</v>
      </c>
      <c r="IE20" s="134" t="n">
        <f aca="false">IF(OR(IE$4="",$B20=""),0,SUMIF('DADOS BRUTOS'!$A$3:$A$500,$B20,'DADOS BRUTOS'!FE$3:FE$500)+IF($C20="",0,SUMIF('DADOS BRUTOS'!$A$3:$A$500,$C20,'DADOS BRUTOS'!FE$3:FE$500)))</f>
        <v>0</v>
      </c>
      <c r="IF20" s="134" t="n">
        <f aca="false">IF(OR(IF$4="",$B20=""),0,SUMIF('DADOS BRUTOS'!$A$3:$A$500,$B20,'DADOS BRUTOS'!FF$3:FF$500)+IF($C20="",0,SUMIF('DADOS BRUTOS'!$A$3:$A$500,$C20,'DADOS BRUTOS'!FF$3:FF$500)))</f>
        <v>0</v>
      </c>
      <c r="IG20" s="134" t="n">
        <f aca="false">IF(OR(IG$4="",$B20=""),0,SUMIF('DADOS BRUTOS'!$A$3:$A$500,$B20,'DADOS BRUTOS'!FG$3:FG$500)+IF($C20="",0,SUMIF('DADOS BRUTOS'!$A$3:$A$500,$C20,'DADOS BRUTOS'!FG$3:FG$500)))</f>
        <v>0</v>
      </c>
      <c r="IH20" s="134" t="n">
        <f aca="false">IF(OR(IH$4="",$B20=""),0,SUMIF('DADOS BRUTOS'!$A$3:$A$500,$B20,'DADOS BRUTOS'!FH$3:FH$500)+IF($C20="",0,SUMIF('DADOS BRUTOS'!$A$3:$A$500,$C20,'DADOS BRUTOS'!FH$3:FH$500)))</f>
        <v>0</v>
      </c>
      <c r="II20" s="134" t="n">
        <f aca="false">IF(OR(II$4="",$B20=""),0,SUMIF('DADOS BRUTOS'!$A$3:$A$500,$B20,'DADOS BRUTOS'!FI$3:FI$500)+IF($C20="",0,SUMIF('DADOS BRUTOS'!$A$3:$A$500,$C20,'DADOS BRUTOS'!FI$3:FI$500)))</f>
        <v>0</v>
      </c>
      <c r="IJ20" s="134" t="n">
        <f aca="false">IF(OR(IJ$4="",$B20=""),0,SUMIF('DADOS BRUTOS'!$A$3:$A$500,$B20,'DADOS BRUTOS'!FJ$3:FJ$500)+IF($C20="",0,SUMIF('DADOS BRUTOS'!$A$3:$A$500,$C20,'DADOS BRUTOS'!FJ$3:FJ$500)))</f>
        <v>0</v>
      </c>
      <c r="IK20" s="134" t="n">
        <f aca="false">IF(OR(IK$4="",$B20=""),0,SUMIF('DADOS BRUTOS'!$A$3:$A$500,$B20,'DADOS BRUTOS'!FK$3:FK$500)+IF($C20="",0,SUMIF('DADOS BRUTOS'!$A$3:$A$500,$C20,'DADOS BRUTOS'!FK$3:FK$500)))</f>
        <v>0</v>
      </c>
      <c r="IL20" s="134" t="n">
        <f aca="false">IF(OR(IL$4="",$B20=""),0,SUMIF('DADOS BRUTOS'!$A$3:$A$500,$B20,'DADOS BRUTOS'!FL$3:FL$500)+IF($C20="",0,SUMIF('DADOS BRUTOS'!$A$3:$A$500,$C20,'DADOS BRUTOS'!FL$3:FL$500)))</f>
        <v>0</v>
      </c>
      <c r="IM20" s="134" t="n">
        <f aca="false">IF(OR(IM$4="",$B20=""),0,SUMIF('DADOS BRUTOS'!$A$3:$A$500,$B20,'DADOS BRUTOS'!FM$3:FM$500)+IF($C20="",0,SUMIF('DADOS BRUTOS'!$A$3:$A$500,$C20,'DADOS BRUTOS'!FM$3:FM$500)))</f>
        <v>0</v>
      </c>
      <c r="IN20" s="134" t="n">
        <f aca="false">IF(OR(IN$4="",$B20=""),0,SUMIF('DADOS BRUTOS'!$A$3:$A$500,$B20,'DADOS BRUTOS'!FN$3:FN$500)+IF($C20="",0,SUMIF('DADOS BRUTOS'!$A$3:$A$500,$C20,'DADOS BRUTOS'!FN$3:FN$500)))</f>
        <v>0</v>
      </c>
      <c r="IO20" s="134" t="n">
        <f aca="false">IF(OR(IO$4="",$B20=""),0,SUMIF('DADOS BRUTOS'!$A$3:$A$500,$B20,'DADOS BRUTOS'!FO$3:FO$500)+IF($C20="",0,SUMIF('DADOS BRUTOS'!$A$3:$A$500,$C20,'DADOS BRUTOS'!FO$3:FO$500)))</f>
        <v>0</v>
      </c>
      <c r="IP20" s="134" t="n">
        <f aca="false">IF(OR(IP$4="",$B20=""),0,SUMIF('DADOS BRUTOS'!$A$3:$A$500,$B20,'DADOS BRUTOS'!FP$3:FP$500)+IF($C20="",0,SUMIF('DADOS BRUTOS'!$A$3:$A$500,$C20,'DADOS BRUTOS'!FP$3:FP$500)))</f>
        <v>0</v>
      </c>
      <c r="IQ20" s="134" t="n">
        <f aca="false">IF(OR(IQ$4="",$B20=""),0,SUMIF('DADOS BRUTOS'!$A$3:$A$500,$B20,'DADOS BRUTOS'!FQ$3:FQ$500)+IF($C20="",0,SUMIF('DADOS BRUTOS'!$A$3:$A$500,$C20,'DADOS BRUTOS'!FQ$3:FQ$500)))</f>
        <v>0</v>
      </c>
      <c r="IR20" s="134" t="n">
        <f aca="false">IF(OR(IR$4="",$B20=""),0,SUMIF('DADOS BRUTOS'!$A$3:$A$500,$B20,'DADOS BRUTOS'!FR$3:FR$500)+IF($C20="",0,SUMIF('DADOS BRUTOS'!$A$3:$A$500,$C20,'DADOS BRUTOS'!FR$3:FR$500)))</f>
        <v>0</v>
      </c>
      <c r="IS20" s="134" t="n">
        <f aca="false">IF(OR(IS$4="",$B20=""),0,SUMIF('DADOS BRUTOS'!$A$3:$A$500,$B20,'DADOS BRUTOS'!FS$3:FS$500)+IF($C20="",0,SUMIF('DADOS BRUTOS'!$A$3:$A$500,$C20,'DADOS BRUTOS'!FS$3:FS$500)))</f>
        <v>0</v>
      </c>
      <c r="IT20" s="134" t="n">
        <f aca="false">IF(OR(IT$4="",$B20=""),0,SUMIF('DADOS BRUTOS'!$A$3:$A$500,$B20,'DADOS BRUTOS'!FT$3:FT$500)+IF($C20="",0,SUMIF('DADOS BRUTOS'!$A$3:$A$500,$C20,'DADOS BRUTOS'!FT$3:FT$500)))</f>
        <v>0</v>
      </c>
      <c r="IU20" s="134" t="n">
        <f aca="false">IF(OR(IU$4="",$B20=""),0,SUMIF('DADOS BRUTOS'!$A$3:$A$500,$B20,'DADOS BRUTOS'!FU$3:FU$500)+IF($C20="",0,SUMIF('DADOS BRUTOS'!$A$3:$A$500,$C20,'DADOS BRUTOS'!FU$3:FU$500)))</f>
        <v>0</v>
      </c>
      <c r="IV20" s="134" t="n">
        <f aca="false">IF(OR(IV$4="",$B20=""),0,SUMIF('DADOS BRUTOS'!$A$3:$A$500,$B20,'DADOS BRUTOS'!FV$3:FV$500)+IF($C20="",0,SUMIF('DADOS BRUTOS'!$A$3:$A$500,$C20,'DADOS BRUTOS'!FV$3:FV$500)))</f>
        <v>0</v>
      </c>
      <c r="IW20" s="134" t="n">
        <f aca="false">IF(OR(IW$4="",$B20=""),0,SUMIF('DADOS BRUTOS'!$A$3:$A$500,$B20,'DADOS BRUTOS'!FW$3:FW$500)+IF($C20="",0,SUMIF('DADOS BRUTOS'!$A$3:$A$500,$C20,'DADOS BRUTOS'!FW$3:FW$500)))</f>
        <v>0</v>
      </c>
      <c r="IX20" s="134" t="n">
        <f aca="false">IF(OR(IX$4="",$B20=""),0,SUMIF('DADOS BRUTOS'!$A$3:$A$500,$B20,'DADOS BRUTOS'!FX$3:FX$500)+IF($C20="",0,SUMIF('DADOS BRUTOS'!$A$3:$A$500,$C20,'DADOS BRUTOS'!FX$3:FX$500)))</f>
        <v>0</v>
      </c>
      <c r="IY20" s="134" t="n">
        <f aca="false">IF(OR(IY$4="",$B20=""),0,SUMIF('DADOS BRUTOS'!$A$3:$A$500,$B20,'DADOS BRUTOS'!FY$3:FY$500)+IF($C20="",0,SUMIF('DADOS BRUTOS'!$A$3:$A$500,$C20,'DADOS BRUTOS'!FY$3:FY$500)))</f>
        <v>0</v>
      </c>
      <c r="IZ20" s="134" t="n">
        <f aca="false">IF(OR(IZ$4="",$B20=""),0,SUMIF('DADOS BRUTOS'!$A$3:$A$500,$B20,'DADOS BRUTOS'!FZ$3:FZ$500)+IF($C20="",0,SUMIF('DADOS BRUTOS'!$A$3:$A$500,$C20,'DADOS BRUTOS'!FZ$3:FZ$500)))</f>
        <v>0</v>
      </c>
      <c r="JA20" s="134" t="n">
        <f aca="false">IF(OR(JA$4="",$B20=""),0,SUMIF('DADOS BRUTOS'!$A$3:$A$500,$B20,'DADOS BRUTOS'!GA$3:GA$500)+IF($C20="",0,SUMIF('DADOS BRUTOS'!$A$3:$A$500,$C20,'DADOS BRUTOS'!GA$3:GA$500)))</f>
        <v>0</v>
      </c>
      <c r="JB20" s="134" t="n">
        <f aca="false">IF(OR(JB$4="",$B20=""),0,SUMIF('DADOS BRUTOS'!$A$3:$A$500,$B20,'DADOS BRUTOS'!GB$3:GB$500)+IF($C20="",0,SUMIF('DADOS BRUTOS'!$A$3:$A$500,$C20,'DADOS BRUTOS'!GB$3:GB$500)))</f>
        <v>0</v>
      </c>
      <c r="JC20" s="134" t="n">
        <f aca="false">IF(OR(JC$4="",$B20=""),0,SUMIF('DADOS BRUTOS'!$A$3:$A$500,$B20,'DADOS BRUTOS'!GC$3:GC$500)+IF($C20="",0,SUMIF('DADOS BRUTOS'!$A$3:$A$500,$C20,'DADOS BRUTOS'!GC$3:GC$500)))</f>
        <v>0</v>
      </c>
      <c r="JD20" s="134" t="n">
        <f aca="false">IF(OR(JD$4="",$B20=""),0,SUMIF('DADOS BRUTOS'!$A$3:$A$500,$B20,'DADOS BRUTOS'!GD$3:GD$500)+IF($C20="",0,SUMIF('DADOS BRUTOS'!$A$3:$A$500,$C20,'DADOS BRUTOS'!GD$3:GD$500)))</f>
        <v>0</v>
      </c>
      <c r="JE20" s="134" t="n">
        <f aca="false">IF(OR(JE$4="",$B20=""),0,SUMIF('DADOS BRUTOS'!$A$3:$A$500,$B20,'DADOS BRUTOS'!GE$3:GE$500)+IF($C20="",0,SUMIF('DADOS BRUTOS'!$A$3:$A$500,$C20,'DADOS BRUTOS'!GE$3:GE$500)))</f>
        <v>0</v>
      </c>
      <c r="JF20" s="134" t="n">
        <f aca="false">IF(OR(JF$4="",$B20=""),0,SUMIF('DADOS BRUTOS'!$A$3:$A$500,$B20,'DADOS BRUTOS'!GF$3:GF$500)+IF($C20="",0,SUMIF('DADOS BRUTOS'!$A$3:$A$500,$C20,'DADOS BRUTOS'!GF$3:GF$500)))</f>
        <v>0</v>
      </c>
      <c r="JG20" s="134" t="n">
        <f aca="false">IF(OR(JG$4="",$B20=""),0,SUMIF('DADOS BRUTOS'!$A$3:$A$500,$B20,'DADOS BRUTOS'!GG$3:GG$500)+IF($C20="",0,SUMIF('DADOS BRUTOS'!$A$3:$A$500,$C20,'DADOS BRUTOS'!GG$3:GG$500)))</f>
        <v>0</v>
      </c>
      <c r="JH20" s="134" t="n">
        <f aca="false">IF(OR(JH$4="",$B20=""),0,SUMIF('DADOS BRUTOS'!$A$3:$A$500,$B20,'DADOS BRUTOS'!GH$3:GH$500)+IF($C20="",0,SUMIF('DADOS BRUTOS'!$A$3:$A$500,$C20,'DADOS BRUTOS'!GH$3:GH$500)))</f>
        <v>0</v>
      </c>
      <c r="JI20" s="134" t="n">
        <f aca="false">IF(OR(JI$4="",$B20=""),0,SUMIF('DADOS BRUTOS'!$A$3:$A$500,$B20,'DADOS BRUTOS'!GI$3:GI$500)+IF($C20="",0,SUMIF('DADOS BRUTOS'!$A$3:$A$500,$C20,'DADOS BRUTOS'!GI$3:GI$500)))</f>
        <v>0</v>
      </c>
      <c r="JJ20" s="134" t="n">
        <f aca="false">IF(OR(JJ$4="",$B20=""),0,SUMIF('DADOS BRUTOS'!$A$3:$A$500,$B20,'DADOS BRUTOS'!GJ$3:GJ$500)+IF($C20="",0,SUMIF('DADOS BRUTOS'!$A$3:$A$500,$C20,'DADOS BRUTOS'!GJ$3:GJ$500)))</f>
        <v>0</v>
      </c>
      <c r="JK20" s="134" t="n">
        <f aca="false">IF(OR(JK$4="",$B20=""),0,SUMIF('DADOS BRUTOS'!$A$3:$A$500,$B20,'DADOS BRUTOS'!GK$3:GK$500)+IF($C20="",0,SUMIF('DADOS BRUTOS'!$A$3:$A$500,$C20,'DADOS BRUTOS'!GK$3:GK$500)))</f>
        <v>0</v>
      </c>
      <c r="JL20" s="134" t="n">
        <f aca="false">IF(OR(JL$4="",$B20=""),0,SUMIF('DADOS BRUTOS'!$A$3:$A$500,$B20,'DADOS BRUTOS'!GL$3:GL$500)+IF($C20="",0,SUMIF('DADOS BRUTOS'!$A$3:$A$500,$C20,'DADOS BRUTOS'!GL$3:GL$500)))</f>
        <v>0</v>
      </c>
      <c r="JM20" s="134" t="n">
        <f aca="false">IF(OR(JM$4="",$B20=""),0,SUMIF('DADOS BRUTOS'!$A$3:$A$500,$B20,'DADOS BRUTOS'!GM$3:GM$500)+IF($C20="",0,SUMIF('DADOS BRUTOS'!$A$3:$A$500,$C20,'DADOS BRUTOS'!GM$3:GM$500)))</f>
        <v>0</v>
      </c>
      <c r="JN20" s="134" t="n">
        <f aca="false">IF(OR(JN$4="",$B20=""),0,SUMIF('DADOS BRUTOS'!$A$3:$A$500,$B20,'DADOS BRUTOS'!GN$3:GN$500)+IF($C20="",0,SUMIF('DADOS BRUTOS'!$A$3:$A$500,$C20,'DADOS BRUTOS'!GN$3:GN$500)))</f>
        <v>0</v>
      </c>
      <c r="JO20" s="134" t="n">
        <f aca="false">IF(OR(JO$4="",$B20=""),0,SUMIF('DADOS BRUTOS'!$A$3:$A$500,$B20,'DADOS BRUTOS'!GO$3:GO$500)+IF($C20="",0,SUMIF('DADOS BRUTOS'!$A$3:$A$500,$C20,'DADOS BRUTOS'!GO$3:GO$500)))</f>
        <v>0</v>
      </c>
      <c r="JP20" s="134" t="n">
        <f aca="false">IF(OR(JP$4="",$B20=""),0,SUMIF('DADOS BRUTOS'!$A$3:$A$500,$B20,'DADOS BRUTOS'!GP$3:GP$500)+IF($C20="",0,SUMIF('DADOS BRUTOS'!$A$3:$A$500,$C20,'DADOS BRUTOS'!GP$3:GP$500)))</f>
        <v>0</v>
      </c>
      <c r="JQ20" s="134" t="n">
        <f aca="false">IF(OR(JQ$4="",$B20=""),0,SUMIF('DADOS BRUTOS'!$A$3:$A$500,$B20,'DADOS BRUTOS'!GQ$3:GQ$500)+IF($C20="",0,SUMIF('DADOS BRUTOS'!$A$3:$A$500,$C20,'DADOS BRUTOS'!GQ$3:GQ$500)))</f>
        <v>0</v>
      </c>
      <c r="JR20" s="134" t="n">
        <f aca="false">IF(OR(JR$4="",$B20=""),0,SUMIF('DADOS BRUTOS'!$A$3:$A$500,$B20,'DADOS BRUTOS'!GR$3:GR$500)+IF($C20="",0,SUMIF('DADOS BRUTOS'!$A$3:$A$500,$C20,'DADOS BRUTOS'!GR$3:GR$500)))</f>
        <v>0</v>
      </c>
      <c r="JS20" s="134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80860.36</v>
      </c>
      <c r="J21" s="50" t="n">
        <f aca="false">SUMIF($CB$4:$JS$4,J$4,$CB21:$JS21)</f>
        <v>164376.56</v>
      </c>
      <c r="K21" s="50" t="n">
        <f aca="false">SUMIF($CB$4:$JS$4,K$4,$CB21:$JS21)</f>
        <v>391619.4</v>
      </c>
      <c r="L21" s="50" t="n">
        <f aca="false">SUMIF($CB$4:$JS$4,L$4,$CB21:$JS21)</f>
        <v>641133.73</v>
      </c>
      <c r="M21" s="50" t="n">
        <f aca="false">SUMIF($CB$4:$JS$4,M$4,$CB21:$JS21)</f>
        <v>652820.04</v>
      </c>
      <c r="N21" s="50" t="n">
        <f aca="false">SUMIF($CB$4:$JS$4,N$4,$CB21:$JS21)</f>
        <v>484126.67</v>
      </c>
      <c r="O21" s="50" t="n">
        <f aca="false">SUMIF($CB$4:$JS$4,O$4,$CB21:$JS21)</f>
        <v>856446.95</v>
      </c>
      <c r="P21" s="50" t="n">
        <f aca="false">SUMIF($CB$4:$JS$4,P$4,$CB21:$JS21)</f>
        <v>726584.17</v>
      </c>
      <c r="Q21" s="50" t="n">
        <f aca="false">SUMIF($CB$4:$JS$4,Q$4,$CB21:$JS21)</f>
        <v>1564076.7</v>
      </c>
      <c r="R21" s="50" t="n">
        <f aca="false">SUMIF($CB$4:$JS$4,R$4,$CB21:$JS21)</f>
        <v>937286.72</v>
      </c>
      <c r="S21" s="50" t="n">
        <f aca="false">SUMIF($CB$4:$JS$4,S$4,$CB21:$JS21)</f>
        <v>1000442.67</v>
      </c>
      <c r="T21" s="50" t="n">
        <f aca="false">SUMIF($CB$4:$JS$4,T$4,$CB21:$JS21)</f>
        <v>744805.48</v>
      </c>
      <c r="U21" s="50" t="n">
        <f aca="false">SUMIF($CB$4:$JS$4,U$4,$CB21:$JS21)</f>
        <v>785035.8</v>
      </c>
      <c r="V21" s="50" t="n">
        <f aca="false">SUMIF($CB$4:$JS$4,V$4,$CB21:$JS21)</f>
        <v>801412.33</v>
      </c>
      <c r="W21" s="50" t="n">
        <f aca="false">SUMIF($CB$4:$JS$4,W$4,$CB21:$JS21)</f>
        <v>1780716.73</v>
      </c>
      <c r="X21" s="50" t="n">
        <f aca="false">SUMIF($CB$4:$JS$4,X$4,$CB21:$JS21)</f>
        <v>1146140.23</v>
      </c>
      <c r="Y21" s="50" t="n">
        <f aca="false">SUMIF($CB$4:$JS$4,Y$4,$CB21:$JS21)</f>
        <v>1281328.3</v>
      </c>
      <c r="Z21" s="50" t="n">
        <f aca="false">SUMIF($CB$4:$JS$4,Z$4,$CB21:$JS21)</f>
        <v>302844.71</v>
      </c>
      <c r="AA21" s="50" t="n">
        <f aca="false">SUMIF($CB$4:$JS$4,AA$4,$CB21:$JS21)</f>
        <v>184129.4</v>
      </c>
      <c r="AB21" s="50" t="n">
        <f aca="false">SUMIF($CB$4:$JS$4,AB$4,$CB21:$JS21)</f>
        <v>5081.89</v>
      </c>
      <c r="AC21" s="50" t="n">
        <f aca="false">SUMIF($CB$4:$JS$4,AC$4,$CB21:$JS21)</f>
        <v>0</v>
      </c>
      <c r="AD21" s="50" t="n">
        <f aca="false">SUMIF($CB$4:$JS$4,AD$4,$CB21:$JS21)</f>
        <v>35714.66</v>
      </c>
      <c r="AE21" s="50" t="n">
        <f aca="false">SUMIF($CB$4:$JS$4,AE$4,$CB21:$JS21)</f>
        <v>728.46</v>
      </c>
      <c r="AF21" s="50" t="n">
        <f aca="false">SUMIF($CB$4:$JS$4,AF$4,$CB21:$JS21)</f>
        <v>7700.17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6971.85</v>
      </c>
      <c r="AL21" s="50" t="n">
        <f aca="false">SUMIF($CB$4:$JS$4,AL$4,$CB21:$JS21)</f>
        <v>5200.5</v>
      </c>
      <c r="AM21" s="50" t="n">
        <f aca="false">SUMIF($CB$4:$JS$4,AM$4,$CB21:$JS21)</f>
        <v>0</v>
      </c>
      <c r="AN21" s="50" t="n">
        <f aca="false">SUMIF($CB$4:$JS$4,AN$4,$CB21:$JS21)</f>
        <v>11989.8</v>
      </c>
      <c r="AO21" s="50" t="n">
        <f aca="false">SUMIF($CB$4:$JS$4,AO$4,$CB21:$JS21)</f>
        <v>15843.31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14615417.59</v>
      </c>
      <c r="BZ21" s="45" t="n">
        <f aca="false">SUMPRODUCT(($CB$4:$JS$4&lt;&gt;"")*($CB$4:$JS$4&lt;=$D$4),$CB21:$JS21,$CB$1:$JS$1)</f>
        <v>0</v>
      </c>
      <c r="CB21" s="134" t="n">
        <f aca="false">IF(OR(CB$4="",$B21=""),0,SUMIF('DADOS BRUTOS'!$A$3:$A$500,$B21,'DADOS BRUTOS'!B$3:B$500)+IF($C21="",0,SUMIF('DADOS BRUTOS'!$A$3:$A$500,$C21,'DADOS BRUTOS'!B$3:B$500)))</f>
        <v>0</v>
      </c>
      <c r="CC21" s="134" t="n">
        <f aca="false">IF(OR(CC$4="",$B21=""),0,SUMIF('DADOS BRUTOS'!$A$3:$A$500,$B21,'DADOS BRUTOS'!C$3:C$500)+IF($C21="",0,SUMIF('DADOS BRUTOS'!$A$3:$A$500,$C21,'DADOS BRUTOS'!C$3:C$500)))</f>
        <v>0</v>
      </c>
      <c r="CD21" s="134" t="n">
        <f aca="false">IF(OR(CD$4="",$B21=""),0,SUMIF('DADOS BRUTOS'!$A$3:$A$500,$B21,'DADOS BRUTOS'!D$3:D$500)+IF($C21="",0,SUMIF('DADOS BRUTOS'!$A$3:$A$500,$C21,'DADOS BRUTOS'!D$3:D$500)))</f>
        <v>0</v>
      </c>
      <c r="CE21" s="134" t="n">
        <f aca="false">IF(OR(CE$4="",$B21=""),0,SUMIF('DADOS BRUTOS'!$A$3:$A$500,$B21,'DADOS BRUTOS'!E$3:E$500)+IF($C21="",0,SUMIF('DADOS BRUTOS'!$A$3:$A$500,$C21,'DADOS BRUTOS'!E$3:E$500)))</f>
        <v>0</v>
      </c>
      <c r="CF21" s="134" t="n">
        <f aca="false">IF(OR(CF$4="",$B21=""),0,SUMIF('DADOS BRUTOS'!$A$3:$A$500,$B21,'DADOS BRUTOS'!F$3:F$500)+IF($C21="",0,SUMIF('DADOS BRUTOS'!$A$3:$A$500,$C21,'DADOS BRUTOS'!F$3:F$500)))</f>
        <v>0</v>
      </c>
      <c r="CG21" s="134" t="n">
        <f aca="false">IF(OR(CG$4="",$B21=""),0,SUMIF('DADOS BRUTOS'!$A$3:$A$500,$B21,'DADOS BRUTOS'!G$3:G$500)+IF($C21="",0,SUMIF('DADOS BRUTOS'!$A$3:$A$500,$C21,'DADOS BRUTOS'!G$3:G$500)))</f>
        <v>0</v>
      </c>
      <c r="CH21" s="134" t="n">
        <f aca="false">IF(OR(CH$4="",$B21=""),0,SUMIF('DADOS BRUTOS'!$A$3:$A$500,$B21,'DADOS BRUTOS'!H$3:H$500)+IF($C21="",0,SUMIF('DADOS BRUTOS'!$A$3:$A$500,$C21,'DADOS BRUTOS'!H$3:H$500)))</f>
        <v>0</v>
      </c>
      <c r="CI21" s="134" t="n">
        <f aca="false">IF(OR(CI$4="",$B21=""),0,SUMIF('DADOS BRUTOS'!$A$3:$A$500,$B21,'DADOS BRUTOS'!I$3:I$500)+IF($C21="",0,SUMIF('DADOS BRUTOS'!$A$3:$A$500,$C21,'DADOS BRUTOS'!I$3:I$500)))</f>
        <v>0</v>
      </c>
      <c r="CJ21" s="134" t="n">
        <f aca="false">IF(OR(CJ$4="",$B21=""),0,SUMIF('DADOS BRUTOS'!$A$3:$A$500,$B21,'DADOS BRUTOS'!J$3:J$500)+IF($C21="",0,SUMIF('DADOS BRUTOS'!$A$3:$A$500,$C21,'DADOS BRUTOS'!J$3:J$500)))</f>
        <v>0</v>
      </c>
      <c r="CK21" s="134" t="n">
        <f aca="false">IF(OR(CK$4="",$B21=""),0,SUMIF('DADOS BRUTOS'!$A$3:$A$500,$B21,'DADOS BRUTOS'!K$3:K$500)+IF($C21="",0,SUMIF('DADOS BRUTOS'!$A$3:$A$500,$C21,'DADOS BRUTOS'!K$3:K$500)))</f>
        <v>0</v>
      </c>
      <c r="CL21" s="134" t="n">
        <f aca="false">IF(OR(CL$4="",$B21=""),0,SUMIF('DADOS BRUTOS'!$A$3:$A$500,$B21,'DADOS BRUTOS'!L$3:L$500)+IF($C21="",0,SUMIF('DADOS BRUTOS'!$A$3:$A$500,$C21,'DADOS BRUTOS'!L$3:L$500)))</f>
        <v>0</v>
      </c>
      <c r="CM21" s="134" t="n">
        <f aca="false">IF(OR(CM$4="",$B21=""),0,SUMIF('DADOS BRUTOS'!$A$3:$A$500,$B21,'DADOS BRUTOS'!M$3:M$500)+IF($C21="",0,SUMIF('DADOS BRUTOS'!$A$3:$A$500,$C21,'DADOS BRUTOS'!M$3:M$500)))</f>
        <v>0</v>
      </c>
      <c r="CN21" s="134" t="n">
        <f aca="false">IF(OR(CN$4="",$B21=""),0,SUMIF('DADOS BRUTOS'!$A$3:$A$500,$B21,'DADOS BRUTOS'!N$3:N$500)+IF($C21="",0,SUMIF('DADOS BRUTOS'!$A$3:$A$500,$C21,'DADOS BRUTOS'!N$3:N$500)))</f>
        <v>0</v>
      </c>
      <c r="CO21" s="134" t="n">
        <f aca="false">IF(OR(CO$4="",$B21=""),0,SUMIF('DADOS BRUTOS'!$A$3:$A$500,$B21,'DADOS BRUTOS'!O$3:O$500)+IF($C21="",0,SUMIF('DADOS BRUTOS'!$A$3:$A$500,$C21,'DADOS BRUTOS'!O$3:O$500)))</f>
        <v>0</v>
      </c>
      <c r="CP21" s="134" t="n">
        <f aca="false">IF(OR(CP$4="",$B21=""),0,SUMIF('DADOS BRUTOS'!$A$3:$A$500,$B21,'DADOS BRUTOS'!P$3:P$500)+IF($C21="",0,SUMIF('DADOS BRUTOS'!$A$3:$A$500,$C21,'DADOS BRUTOS'!P$3:P$500)))</f>
        <v>0</v>
      </c>
      <c r="CQ21" s="134" t="n">
        <f aca="false">IF(OR(CQ$4="",$B21=""),0,SUMIF('DADOS BRUTOS'!$A$3:$A$500,$B21,'DADOS BRUTOS'!Q$3:Q$500)+IF($C21="",0,SUMIF('DADOS BRUTOS'!$A$3:$A$500,$C21,'DADOS BRUTOS'!Q$3:Q$500)))</f>
        <v>0</v>
      </c>
      <c r="CR21" s="134" t="n">
        <f aca="false">IF(OR(CR$4="",$B21=""),0,SUMIF('DADOS BRUTOS'!$A$3:$A$500,$B21,'DADOS BRUTOS'!R$3:R$500)+IF($C21="",0,SUMIF('DADOS BRUTOS'!$A$3:$A$500,$C21,'DADOS BRUTOS'!R$3:R$500)))</f>
        <v>0</v>
      </c>
      <c r="CS21" s="134" t="n">
        <f aca="false">IF(OR(CS$4="",$B21=""),0,SUMIF('DADOS BRUTOS'!$A$3:$A$500,$B21,'DADOS BRUTOS'!S$3:S$500)+IF($C21="",0,SUMIF('DADOS BRUTOS'!$A$3:$A$500,$C21,'DADOS BRUTOS'!S$3:S$500)))</f>
        <v>0</v>
      </c>
      <c r="CT21" s="134" t="n">
        <f aca="false">IF(OR(CT$4="",$B21=""),0,SUMIF('DADOS BRUTOS'!$A$3:$A$500,$B21,'DADOS BRUTOS'!T$3:T$500)+IF($C21="",0,SUMIF('DADOS BRUTOS'!$A$3:$A$500,$C21,'DADOS BRUTOS'!T$3:T$500)))</f>
        <v>0</v>
      </c>
      <c r="CU21" s="134" t="n">
        <f aca="false">IF(OR(CU$4="",$B21=""),0,SUMIF('DADOS BRUTOS'!$A$3:$A$500,$B21,'DADOS BRUTOS'!U$3:U$500)+IF($C21="",0,SUMIF('DADOS BRUTOS'!$A$3:$A$500,$C21,'DADOS BRUTOS'!U$3:U$500)))</f>
        <v>0</v>
      </c>
      <c r="CV21" s="134" t="n">
        <f aca="false">IF(OR(CV$4="",$B21=""),0,SUMIF('DADOS BRUTOS'!$A$3:$A$500,$B21,'DADOS BRUTOS'!V$3:V$500)+IF($C21="",0,SUMIF('DADOS BRUTOS'!$A$3:$A$500,$C21,'DADOS BRUTOS'!V$3:V$500)))</f>
        <v>0</v>
      </c>
      <c r="CW21" s="134" t="n">
        <f aca="false">IF(OR(CW$4="",$B21=""),0,SUMIF('DADOS BRUTOS'!$A$3:$A$500,$B21,'DADOS BRUTOS'!W$3:W$500)+IF($C21="",0,SUMIF('DADOS BRUTOS'!$A$3:$A$500,$C21,'DADOS BRUTOS'!W$3:W$500)))</f>
        <v>0</v>
      </c>
      <c r="CX21" s="134" t="n">
        <f aca="false">IF(OR(CX$4="",$B21=""),0,SUMIF('DADOS BRUTOS'!$A$3:$A$500,$B21,'DADOS BRUTOS'!X$3:X$500)+IF($C21="",0,SUMIF('DADOS BRUTOS'!$A$3:$A$500,$C21,'DADOS BRUTOS'!X$3:X$500)))</f>
        <v>0</v>
      </c>
      <c r="CY21" s="134" t="n">
        <f aca="false">IF(OR(CY$4="",$B21=""),0,SUMIF('DADOS BRUTOS'!$A$3:$A$500,$B21,'DADOS BRUTOS'!Y$3:Y$500)+IF($C21="",0,SUMIF('DADOS BRUTOS'!$A$3:$A$500,$C21,'DADOS BRUTOS'!Y$3:Y$500)))</f>
        <v>0</v>
      </c>
      <c r="CZ21" s="134" t="n">
        <f aca="false">IF(OR(CZ$4="",$B21=""),0,SUMIF('DADOS BRUTOS'!$A$3:$A$500,$B21,'DADOS BRUTOS'!Z$3:Z$500)+IF($C21="",0,SUMIF('DADOS BRUTOS'!$A$3:$A$500,$C21,'DADOS BRUTOS'!Z$3:Z$500)))</f>
        <v>0</v>
      </c>
      <c r="DA21" s="134" t="n">
        <f aca="false">IF(OR(DA$4="",$B21=""),0,SUMIF('DADOS BRUTOS'!$A$3:$A$500,$B21,'DADOS BRUTOS'!AA$3:AA$500)+IF($C21="",0,SUMIF('DADOS BRUTOS'!$A$3:$A$500,$C21,'DADOS BRUTOS'!AA$3:AA$500)))</f>
        <v>0</v>
      </c>
      <c r="DB21" s="134" t="n">
        <f aca="false">IF(OR(DB$4="",$B21=""),0,SUMIF('DADOS BRUTOS'!$A$3:$A$500,$B21,'DADOS BRUTOS'!AB$3:AB$500)+IF($C21="",0,SUMIF('DADOS BRUTOS'!$A$3:$A$500,$C21,'DADOS BRUTOS'!AB$3:AB$500)))</f>
        <v>0</v>
      </c>
      <c r="DC21" s="134" t="n">
        <f aca="false">IF(OR(DC$4="",$B21=""),0,SUMIF('DADOS BRUTOS'!$A$3:$A$500,$B21,'DADOS BRUTOS'!AC$3:AC$500)+IF($C21="",0,SUMIF('DADOS BRUTOS'!$A$3:$A$500,$C21,'DADOS BRUTOS'!AC$3:AC$500)))</f>
        <v>0</v>
      </c>
      <c r="DD21" s="134" t="n">
        <f aca="false">IF(OR(DD$4="",$B21=""),0,SUMIF('DADOS BRUTOS'!$A$3:$A$500,$B21,'DADOS BRUTOS'!AD$3:AD$500)+IF($C21="",0,SUMIF('DADOS BRUTOS'!$A$3:$A$500,$C21,'DADOS BRUTOS'!AD$3:AD$500)))</f>
        <v>0</v>
      </c>
      <c r="DE21" s="134" t="n">
        <f aca="false">IF(OR(DE$4="",$B21=""),0,SUMIF('DADOS BRUTOS'!$A$3:$A$500,$B21,'DADOS BRUTOS'!AE$3:AE$500)+IF($C21="",0,SUMIF('DADOS BRUTOS'!$A$3:$A$500,$C21,'DADOS BRUTOS'!AE$3:AE$500)))</f>
        <v>0</v>
      </c>
      <c r="DF21" s="134" t="n">
        <f aca="false">IF(OR(DF$4="",$B21=""),0,SUMIF('DADOS BRUTOS'!$A$3:$A$500,$B21,'DADOS BRUTOS'!AF$3:AF$500)+IF($C21="",0,SUMIF('DADOS BRUTOS'!$A$3:$A$500,$C21,'DADOS BRUTOS'!AF$3:AF$500)))</f>
        <v>0</v>
      </c>
      <c r="DG21" s="134" t="n">
        <f aca="false">IF(OR(DG$4="",$B21=""),0,SUMIF('DADOS BRUTOS'!$A$3:$A$500,$B21,'DADOS BRUTOS'!AG$3:AG$500)+IF($C21="",0,SUMIF('DADOS BRUTOS'!$A$3:$A$500,$C21,'DADOS BRUTOS'!AG$3:AG$500)))</f>
        <v>0</v>
      </c>
      <c r="DH21" s="134" t="n">
        <f aca="false">IF(OR(DH$4="",$B21=""),0,SUMIF('DADOS BRUTOS'!$A$3:$A$500,$B21,'DADOS BRUTOS'!AH$3:AH$500)+IF($C21="",0,SUMIF('DADOS BRUTOS'!$A$3:$A$500,$C21,'DADOS BRUTOS'!AH$3:AH$500)))</f>
        <v>80860.36</v>
      </c>
      <c r="DI21" s="134" t="n">
        <f aca="false">IF(OR(DI$4="",$B21=""),0,SUMIF('DADOS BRUTOS'!$A$3:$A$500,$B21,'DADOS BRUTOS'!AI$3:AI$500)+IF($C21="",0,SUMIF('DADOS BRUTOS'!$A$3:$A$500,$C21,'DADOS BRUTOS'!AI$3:AI$500)))</f>
        <v>164376.56</v>
      </c>
      <c r="DJ21" s="134" t="n">
        <f aca="false">IF(OR(DJ$4="",$B21=""),0,SUMIF('DADOS BRUTOS'!$A$3:$A$500,$B21,'DADOS BRUTOS'!AJ$3:AJ$500)+IF($C21="",0,SUMIF('DADOS BRUTOS'!$A$3:$A$500,$C21,'DADOS BRUTOS'!AJ$3:AJ$500)))</f>
        <v>391619.4</v>
      </c>
      <c r="DK21" s="134" t="n">
        <f aca="false">IF(OR(DK$4="",$B21=""),0,SUMIF('DADOS BRUTOS'!$A$3:$A$500,$B21,'DADOS BRUTOS'!AK$3:AK$500)+IF($C21="",0,SUMIF('DADOS BRUTOS'!$A$3:$A$500,$C21,'DADOS BRUTOS'!AK$3:AK$500)))</f>
        <v>641133.73</v>
      </c>
      <c r="DL21" s="134" t="n">
        <f aca="false">IF(OR(DL$4="",$B21=""),0,SUMIF('DADOS BRUTOS'!$A$3:$A$500,$B21,'DADOS BRUTOS'!AL$3:AL$500)+IF($C21="",0,SUMIF('DADOS BRUTOS'!$A$3:$A$500,$C21,'DADOS BRUTOS'!AL$3:AL$500)))</f>
        <v>652820.04</v>
      </c>
      <c r="DM21" s="134" t="n">
        <f aca="false">IF(OR(DM$4="",$B21=""),0,SUMIF('DADOS BRUTOS'!$A$3:$A$500,$B21,'DADOS BRUTOS'!AM$3:AM$500)+IF($C21="",0,SUMIF('DADOS BRUTOS'!$A$3:$A$500,$C21,'DADOS BRUTOS'!AM$3:AM$500)))</f>
        <v>484126.67</v>
      </c>
      <c r="DN21" s="134" t="n">
        <f aca="false">IF(OR(DN$4="",$B21=""),0,SUMIF('DADOS BRUTOS'!$A$3:$A$500,$B21,'DADOS BRUTOS'!AN$3:AN$500)+IF($C21="",0,SUMIF('DADOS BRUTOS'!$A$3:$A$500,$C21,'DADOS BRUTOS'!AN$3:AN$500)))</f>
        <v>856446.95</v>
      </c>
      <c r="DO21" s="134" t="n">
        <f aca="false">IF(OR(DO$4="",$B21=""),0,SUMIF('DADOS BRUTOS'!$A$3:$A$500,$B21,'DADOS BRUTOS'!AO$3:AO$500)+IF($C21="",0,SUMIF('DADOS BRUTOS'!$A$3:$A$500,$C21,'DADOS BRUTOS'!AO$3:AO$500)))</f>
        <v>726584.17</v>
      </c>
      <c r="DP21" s="134" t="n">
        <f aca="false">IF(OR(DP$4="",$B21=""),0,SUMIF('DADOS BRUTOS'!$A$3:$A$500,$B21,'DADOS BRUTOS'!AP$3:AP$500)+IF($C21="",0,SUMIF('DADOS BRUTOS'!$A$3:$A$500,$C21,'DADOS BRUTOS'!AP$3:AP$500)))</f>
        <v>1564076.7</v>
      </c>
      <c r="DQ21" s="134" t="n">
        <f aca="false">IF(OR(DQ$4="",$B21=""),0,SUMIF('DADOS BRUTOS'!$A$3:$A$500,$B21,'DADOS BRUTOS'!AQ$3:AQ$500)+IF($C21="",0,SUMIF('DADOS BRUTOS'!$A$3:$A$500,$C21,'DADOS BRUTOS'!AQ$3:AQ$500)))</f>
        <v>937286.72</v>
      </c>
      <c r="DR21" s="134" t="n">
        <f aca="false">IF(OR(DR$4="",$B21=""),0,SUMIF('DADOS BRUTOS'!$A$3:$A$500,$B21,'DADOS BRUTOS'!AR$3:AR$500)+IF($C21="",0,SUMIF('DADOS BRUTOS'!$A$3:$A$500,$C21,'DADOS BRUTOS'!AR$3:AR$500)))</f>
        <v>1000442.67</v>
      </c>
      <c r="DS21" s="134" t="n">
        <f aca="false">IF(OR(DS$4="",$B21=""),0,SUMIF('DADOS BRUTOS'!$A$3:$A$500,$B21,'DADOS BRUTOS'!AS$3:AS$500)+IF($C21="",0,SUMIF('DADOS BRUTOS'!$A$3:$A$500,$C21,'DADOS BRUTOS'!AS$3:AS$500)))</f>
        <v>744805.48</v>
      </c>
      <c r="DT21" s="134" t="n">
        <f aca="false">IF(OR(DT$4="",$B21=""),0,SUMIF('DADOS BRUTOS'!$A$3:$A$500,$B21,'DADOS BRUTOS'!AT$3:AT$500)+IF($C21="",0,SUMIF('DADOS BRUTOS'!$A$3:$A$500,$C21,'DADOS BRUTOS'!AT$3:AT$500)))</f>
        <v>785035.8</v>
      </c>
      <c r="DU21" s="134" t="n">
        <f aca="false">IF(OR(DU$4="",$B21=""),0,SUMIF('DADOS BRUTOS'!$A$3:$A$500,$B21,'DADOS BRUTOS'!AU$3:AU$500)+IF($C21="",0,SUMIF('DADOS BRUTOS'!$A$3:$A$500,$C21,'DADOS BRUTOS'!AU$3:AU$500)))</f>
        <v>801412.33</v>
      </c>
      <c r="DV21" s="134" t="n">
        <f aca="false">IF(OR(DV$4="",$B21=""),0,SUMIF('DADOS BRUTOS'!$A$3:$A$500,$B21,'DADOS BRUTOS'!AV$3:AV$500)+IF($C21="",0,SUMIF('DADOS BRUTOS'!$A$3:$A$500,$C21,'DADOS BRUTOS'!AV$3:AV$500)))</f>
        <v>1780716.73</v>
      </c>
      <c r="DW21" s="134" t="n">
        <f aca="false">IF(OR(DW$4="",$B21=""),0,SUMIF('DADOS BRUTOS'!$A$3:$A$500,$B21,'DADOS BRUTOS'!AW$3:AW$500)+IF($C21="",0,SUMIF('DADOS BRUTOS'!$A$3:$A$500,$C21,'DADOS BRUTOS'!AW$3:AW$500)))</f>
        <v>1146140.23</v>
      </c>
      <c r="DX21" s="134" t="n">
        <f aca="false">IF(OR(DX$4="",$B21=""),0,SUMIF('DADOS BRUTOS'!$A$3:$A$500,$B21,'DADOS BRUTOS'!AX$3:AX$500)+IF($C21="",0,SUMIF('DADOS BRUTOS'!$A$3:$A$500,$C21,'DADOS BRUTOS'!AX$3:AX$500)))</f>
        <v>1281328.3</v>
      </c>
      <c r="DY21" s="134" t="n">
        <f aca="false">IF(OR(DY$4="",$B21=""),0,SUMIF('DADOS BRUTOS'!$A$3:$A$500,$B21,'DADOS BRUTOS'!AY$3:AY$500)+IF($C21="",0,SUMIF('DADOS BRUTOS'!$A$3:$A$500,$C21,'DADOS BRUTOS'!AY$3:AY$500)))</f>
        <v>302844.71</v>
      </c>
      <c r="DZ21" s="134" t="n">
        <f aca="false">IF(OR(DZ$4="",$B21=""),0,SUMIF('DADOS BRUTOS'!$A$3:$A$500,$B21,'DADOS BRUTOS'!AZ$3:AZ$500)+IF($C21="",0,SUMIF('DADOS BRUTOS'!$A$3:$A$500,$C21,'DADOS BRUTOS'!AZ$3:AZ$500)))</f>
        <v>184129.4</v>
      </c>
      <c r="EA21" s="134" t="n">
        <f aca="false">IF(OR(EA$4="",$B21=""),0,SUMIF('DADOS BRUTOS'!$A$3:$A$500,$B21,'DADOS BRUTOS'!BA$3:BA$500)+IF($C21="",0,SUMIF('DADOS BRUTOS'!$A$3:$A$500,$C21,'DADOS BRUTOS'!BA$3:BA$500)))</f>
        <v>5081.89</v>
      </c>
      <c r="EB21" s="134" t="n">
        <f aca="false">IF(OR(EB$4="",$B21=""),0,SUMIF('DADOS BRUTOS'!$A$3:$A$500,$B21,'DADOS BRUTOS'!BB$3:BB$500)+IF($C21="",0,SUMIF('DADOS BRUTOS'!$A$3:$A$500,$C21,'DADOS BRUTOS'!BB$3:BB$500)))</f>
        <v>0</v>
      </c>
      <c r="EC21" s="134" t="n">
        <f aca="false">IF(OR(EC$4="",$B21=""),0,SUMIF('DADOS BRUTOS'!$A$3:$A$500,$B21,'DADOS BRUTOS'!BC$3:BC$500)+IF($C21="",0,SUMIF('DADOS BRUTOS'!$A$3:$A$500,$C21,'DADOS BRUTOS'!BC$3:BC$500)))</f>
        <v>35714.66</v>
      </c>
      <c r="ED21" s="134" t="n">
        <f aca="false">IF(OR(ED$4="",$B21=""),0,SUMIF('DADOS BRUTOS'!$A$3:$A$500,$B21,'DADOS BRUTOS'!BD$3:BD$500)+IF($C21="",0,SUMIF('DADOS BRUTOS'!$A$3:$A$500,$C21,'DADOS BRUTOS'!BD$3:BD$500)))</f>
        <v>728.46</v>
      </c>
      <c r="EE21" s="134" t="n">
        <f aca="false">IF(OR(EE$4="",$B21=""),0,SUMIF('DADOS BRUTOS'!$A$3:$A$500,$B21,'DADOS BRUTOS'!BE$3:BE$500)+IF($C21="",0,SUMIF('DADOS BRUTOS'!$A$3:$A$500,$C21,'DADOS BRUTOS'!BE$3:BE$500)))</f>
        <v>7700.17</v>
      </c>
      <c r="EF21" s="134" t="n">
        <f aca="false">IF(OR(EF$4="",$B21=""),0,SUMIF('DADOS BRUTOS'!$A$3:$A$500,$B21,'DADOS BRUTOS'!BF$3:BF$500)+IF($C21="",0,SUMIF('DADOS BRUTOS'!$A$3:$A$500,$C21,'DADOS BRUTOS'!BF$3:BF$500)))</f>
        <v>0</v>
      </c>
      <c r="EG21" s="134" t="n">
        <f aca="false">IF(OR(EG$4="",$B21=""),0,SUMIF('DADOS BRUTOS'!$A$3:$A$500,$B21,'DADOS BRUTOS'!BG$3:BG$500)+IF($C21="",0,SUMIF('DADOS BRUTOS'!$A$3:$A$500,$C21,'DADOS BRUTOS'!BG$3:BG$500)))</f>
        <v>0</v>
      </c>
      <c r="EH21" s="134" t="n">
        <f aca="false">IF(OR(EH$4="",$B21=""),0,SUMIF('DADOS BRUTOS'!$A$3:$A$500,$B21,'DADOS BRUTOS'!BH$3:BH$500)+IF($C21="",0,SUMIF('DADOS BRUTOS'!$A$3:$A$500,$C21,'DADOS BRUTOS'!BH$3:BH$500)))</f>
        <v>6971.85</v>
      </c>
      <c r="EI21" s="134" t="n">
        <f aca="false">IF(OR(EI$4="",$B21=""),0,SUMIF('DADOS BRUTOS'!$A$3:$A$500,$B21,'DADOS BRUTOS'!BI$3:BI$500)+IF($C21="",0,SUMIF('DADOS BRUTOS'!$A$3:$A$500,$C21,'DADOS BRUTOS'!BI$3:BI$500)))</f>
        <v>5200.5</v>
      </c>
      <c r="EJ21" s="134" t="n">
        <f aca="false">IF(OR(EJ$4="",$B21=""),0,SUMIF('DADOS BRUTOS'!$A$3:$A$500,$B21,'DADOS BRUTOS'!BJ$3:BJ$500)+IF($C21="",0,SUMIF('DADOS BRUTOS'!$A$3:$A$500,$C21,'DADOS BRUTOS'!BJ$3:BJ$500)))</f>
        <v>0</v>
      </c>
      <c r="EK21" s="134" t="n">
        <f aca="false">IF(OR(EK$4="",$B21=""),0,SUMIF('DADOS BRUTOS'!$A$3:$A$500,$B21,'DADOS BRUTOS'!BK$3:BK$500)+IF($C21="",0,SUMIF('DADOS BRUTOS'!$A$3:$A$500,$C21,'DADOS BRUTOS'!BK$3:BK$500)))</f>
        <v>11989.8</v>
      </c>
      <c r="EL21" s="134" t="n">
        <f aca="false">IF(OR(EL$4="",$B21=""),0,SUMIF('DADOS BRUTOS'!$A$3:$A$500,$B21,'DADOS BRUTOS'!BL$3:BL$500)+IF($C21="",0,SUMIF('DADOS BRUTOS'!$A$3:$A$500,$C21,'DADOS BRUTOS'!BL$3:BL$500)))</f>
        <v>15843.31</v>
      </c>
      <c r="EM21" s="134" t="n">
        <f aca="false">IF(OR(EM$4="",$B21=""),0,SUMIF('DADOS BRUTOS'!$A$3:$A$500,$B21,'DADOS BRUTOS'!BM$3:BM$500)+IF($C21="",0,SUMIF('DADOS BRUTOS'!$A$3:$A$500,$C21,'DADOS BRUTOS'!BM$3:BM$500)))</f>
        <v>0</v>
      </c>
      <c r="EN21" s="134" t="n">
        <f aca="false">IF(OR(EN$4="",$B21=""),0,SUMIF('DADOS BRUTOS'!$A$3:$A$500,$B21,'DADOS BRUTOS'!BN$3:BN$500)+IF($C21="",0,SUMIF('DADOS BRUTOS'!$A$3:$A$500,$C21,'DADOS BRUTOS'!BN$3:BN$500)))</f>
        <v>0</v>
      </c>
      <c r="EO21" s="134" t="n">
        <f aca="false">IF(OR(EO$4="",$B21=""),0,SUMIF('DADOS BRUTOS'!$A$3:$A$500,$B21,'DADOS BRUTOS'!BO$3:BO$500)+IF($C21="",0,SUMIF('DADOS BRUTOS'!$A$3:$A$500,$C21,'DADOS BRUTOS'!BO$3:BO$500)))</f>
        <v>0</v>
      </c>
      <c r="EP21" s="134" t="n">
        <f aca="false">IF(OR(EP$4="",$B21=""),0,SUMIF('DADOS BRUTOS'!$A$3:$A$500,$B21,'DADOS BRUTOS'!BP$3:BP$500)+IF($C21="",0,SUMIF('DADOS BRUTOS'!$A$3:$A$500,$C21,'DADOS BRUTOS'!BP$3:BP$500)))</f>
        <v>0</v>
      </c>
      <c r="EQ21" s="134" t="n">
        <f aca="false">IF(OR(EQ$4="",$B21=""),0,SUMIF('DADOS BRUTOS'!$A$3:$A$500,$B21,'DADOS BRUTOS'!BQ$3:BQ$500)+IF($C21="",0,SUMIF('DADOS BRUTOS'!$A$3:$A$500,$C21,'DADOS BRUTOS'!BQ$3:BQ$500)))</f>
        <v>0</v>
      </c>
      <c r="ER21" s="134" t="n">
        <f aca="false">IF(OR(ER$4="",$B21=""),0,SUMIF('DADOS BRUTOS'!$A$3:$A$500,$B21,'DADOS BRUTOS'!BR$3:BR$500)+IF($C21="",0,SUMIF('DADOS BRUTOS'!$A$3:$A$500,$C21,'DADOS BRUTOS'!BR$3:BR$500)))</f>
        <v>0</v>
      </c>
      <c r="ES21" s="134" t="n">
        <f aca="false">IF(OR(ES$4="",$B21=""),0,SUMIF('DADOS BRUTOS'!$A$3:$A$500,$B21,'DADOS BRUTOS'!BS$3:BS$500)+IF($C21="",0,SUMIF('DADOS BRUTOS'!$A$3:$A$500,$C21,'DADOS BRUTOS'!BS$3:BS$500)))</f>
        <v>0</v>
      </c>
      <c r="ET21" s="134" t="n">
        <f aca="false">IF(OR(ET$4="",$B21=""),0,SUMIF('DADOS BRUTOS'!$A$3:$A$500,$B21,'DADOS BRUTOS'!BT$3:BT$500)+IF($C21="",0,SUMIF('DADOS BRUTOS'!$A$3:$A$500,$C21,'DADOS BRUTOS'!BT$3:BT$500)))</f>
        <v>0</v>
      </c>
      <c r="EU21" s="134" t="n">
        <f aca="false">IF(OR(EU$4="",$B21=""),0,SUMIF('DADOS BRUTOS'!$A$3:$A$500,$B21,'DADOS BRUTOS'!BU$3:BU$500)+IF($C21="",0,SUMIF('DADOS BRUTOS'!$A$3:$A$500,$C21,'DADOS BRUTOS'!BU$3:BU$500)))</f>
        <v>0</v>
      </c>
      <c r="EV21" s="134" t="n">
        <f aca="false">IF(OR(EV$4="",$B21=""),0,SUMIF('DADOS BRUTOS'!$A$3:$A$500,$B21,'DADOS BRUTOS'!BV$3:BV$500)+IF($C21="",0,SUMIF('DADOS BRUTOS'!$A$3:$A$500,$C21,'DADOS BRUTOS'!BV$3:BV$500)))</f>
        <v>0</v>
      </c>
      <c r="EW21" s="134" t="n">
        <f aca="false">IF(OR(EW$4="",$B21=""),0,SUMIF('DADOS BRUTOS'!$A$3:$A$500,$B21,'DADOS BRUTOS'!BW$3:BW$500)+IF($C21="",0,SUMIF('DADOS BRUTOS'!$A$3:$A$500,$C21,'DADOS BRUTOS'!BW$3:BW$500)))</f>
        <v>0</v>
      </c>
      <c r="EX21" s="134" t="n">
        <f aca="false">IF(OR(EX$4="",$B21=""),0,SUMIF('DADOS BRUTOS'!$A$3:$A$500,$B21,'DADOS BRUTOS'!BX$3:BX$500)+IF($C21="",0,SUMIF('DADOS BRUTOS'!$A$3:$A$500,$C21,'DADOS BRUTOS'!BX$3:BX$500)))</f>
        <v>0</v>
      </c>
      <c r="EY21" s="134" t="n">
        <f aca="false">IF(OR(EY$4="",$B21=""),0,SUMIF('DADOS BRUTOS'!$A$3:$A$500,$B21,'DADOS BRUTOS'!BY$3:BY$500)+IF($C21="",0,SUMIF('DADOS BRUTOS'!$A$3:$A$500,$C21,'DADOS BRUTOS'!BY$3:BY$500)))</f>
        <v>0</v>
      </c>
      <c r="EZ21" s="134" t="n">
        <f aca="false">IF(OR(EZ$4="",$B21=""),0,SUMIF('DADOS BRUTOS'!$A$3:$A$500,$B21,'DADOS BRUTOS'!BZ$3:BZ$500)+IF($C21="",0,SUMIF('DADOS BRUTOS'!$A$3:$A$500,$C21,'DADOS BRUTOS'!BZ$3:BZ$500)))</f>
        <v>0</v>
      </c>
      <c r="FA21" s="134" t="n">
        <f aca="false">IF(OR(FA$4="",$B21=""),0,SUMIF('DADOS BRUTOS'!$A$3:$A$500,$B21,'DADOS BRUTOS'!CA$3:CA$500)+IF($C21="",0,SUMIF('DADOS BRUTOS'!$A$3:$A$500,$C21,'DADOS BRUTOS'!CA$3:CA$500)))</f>
        <v>0</v>
      </c>
      <c r="FB21" s="134" t="n">
        <f aca="false">IF(OR(FB$4="",$B21=""),0,SUMIF('DADOS BRUTOS'!$A$3:$A$500,$B21,'DADOS BRUTOS'!CB$3:CB$500)+IF($C21="",0,SUMIF('DADOS BRUTOS'!$A$3:$A$500,$C21,'DADOS BRUTOS'!CB$3:CB$500)))</f>
        <v>0</v>
      </c>
      <c r="FC21" s="134" t="n">
        <f aca="false">IF(OR(FC$4="",$B21=""),0,SUMIF('DADOS BRUTOS'!$A$3:$A$500,$B21,'DADOS BRUTOS'!CC$3:CC$500)+IF($C21="",0,SUMIF('DADOS BRUTOS'!$A$3:$A$500,$C21,'DADOS BRUTOS'!CC$3:CC$500)))</f>
        <v>0</v>
      </c>
      <c r="FD21" s="134" t="n">
        <f aca="false">IF(OR(FD$4="",$B21=""),0,SUMIF('DADOS BRUTOS'!$A$3:$A$500,$B21,'DADOS BRUTOS'!CD$3:CD$500)+IF($C21="",0,SUMIF('DADOS BRUTOS'!$A$3:$A$500,$C21,'DADOS BRUTOS'!CD$3:CD$500)))</f>
        <v>0</v>
      </c>
      <c r="FE21" s="134" t="n">
        <f aca="false">IF(OR(FE$4="",$B21=""),0,SUMIF('DADOS BRUTOS'!$A$3:$A$500,$B21,'DADOS BRUTOS'!CE$3:CE$500)+IF($C21="",0,SUMIF('DADOS BRUTOS'!$A$3:$A$500,$C21,'DADOS BRUTOS'!CE$3:CE$500)))</f>
        <v>0</v>
      </c>
      <c r="FF21" s="134" t="n">
        <f aca="false">IF(OR(FF$4="",$B21=""),0,SUMIF('DADOS BRUTOS'!$A$3:$A$500,$B21,'DADOS BRUTOS'!CF$3:CF$500)+IF($C21="",0,SUMIF('DADOS BRUTOS'!$A$3:$A$500,$C21,'DADOS BRUTOS'!CF$3:CF$500)))</f>
        <v>0</v>
      </c>
      <c r="FG21" s="134" t="n">
        <f aca="false">IF(OR(FG$4="",$B21=""),0,SUMIF('DADOS BRUTOS'!$A$3:$A$500,$B21,'DADOS BRUTOS'!CG$3:CG$500)+IF($C21="",0,SUMIF('DADOS BRUTOS'!$A$3:$A$500,$C21,'DADOS BRUTOS'!CG$3:CG$500)))</f>
        <v>0</v>
      </c>
      <c r="FH21" s="134" t="n">
        <f aca="false">IF(OR(FH$4="",$B21=""),0,SUMIF('DADOS BRUTOS'!$A$3:$A$500,$B21,'DADOS BRUTOS'!CH$3:CH$500)+IF($C21="",0,SUMIF('DADOS BRUTOS'!$A$3:$A$500,$C21,'DADOS BRUTOS'!CH$3:CH$500)))</f>
        <v>0</v>
      </c>
      <c r="FI21" s="134" t="n">
        <f aca="false">IF(OR(FI$4="",$B21=""),0,SUMIF('DADOS BRUTOS'!$A$3:$A$500,$B21,'DADOS BRUTOS'!CI$3:CI$500)+IF($C21="",0,SUMIF('DADOS BRUTOS'!$A$3:$A$500,$C21,'DADOS BRUTOS'!CI$3:CI$500)))</f>
        <v>0</v>
      </c>
      <c r="FJ21" s="134" t="n">
        <f aca="false">IF(OR(FJ$4="",$B21=""),0,SUMIF('DADOS BRUTOS'!$A$3:$A$500,$B21,'DADOS BRUTOS'!CJ$3:CJ$500)+IF($C21="",0,SUMIF('DADOS BRUTOS'!$A$3:$A$500,$C21,'DADOS BRUTOS'!CJ$3:CJ$500)))</f>
        <v>0</v>
      </c>
      <c r="FK21" s="134" t="n">
        <f aca="false">IF(OR(FK$4="",$B21=""),0,SUMIF('DADOS BRUTOS'!$A$3:$A$500,$B21,'DADOS BRUTOS'!CK$3:CK$500)+IF($C21="",0,SUMIF('DADOS BRUTOS'!$A$3:$A$500,$C21,'DADOS BRUTOS'!CK$3:CK$500)))</f>
        <v>0</v>
      </c>
      <c r="FL21" s="134" t="n">
        <f aca="false">IF(OR(FL$4="",$B21=""),0,SUMIF('DADOS BRUTOS'!$A$3:$A$500,$B21,'DADOS BRUTOS'!CL$3:CL$500)+IF($C21="",0,SUMIF('DADOS BRUTOS'!$A$3:$A$500,$C21,'DADOS BRUTOS'!CL$3:CL$500)))</f>
        <v>0</v>
      </c>
      <c r="FM21" s="134" t="n">
        <f aca="false">IF(OR(FM$4="",$B21=""),0,SUMIF('DADOS BRUTOS'!$A$3:$A$500,$B21,'DADOS BRUTOS'!CM$3:CM$500)+IF($C21="",0,SUMIF('DADOS BRUTOS'!$A$3:$A$500,$C21,'DADOS BRUTOS'!CM$3:CM$500)))</f>
        <v>0</v>
      </c>
      <c r="FN21" s="134" t="n">
        <f aca="false">IF(OR(FN$4="",$B21=""),0,SUMIF('DADOS BRUTOS'!$A$3:$A$500,$B21,'DADOS BRUTOS'!CN$3:CN$500)+IF($C21="",0,SUMIF('DADOS BRUTOS'!$A$3:$A$500,$C21,'DADOS BRUTOS'!CN$3:CN$500)))</f>
        <v>0</v>
      </c>
      <c r="FO21" s="134" t="n">
        <f aca="false">IF(OR(FO$4="",$B21=""),0,SUMIF('DADOS BRUTOS'!$A$3:$A$500,$B21,'DADOS BRUTOS'!CO$3:CO$500)+IF($C21="",0,SUMIF('DADOS BRUTOS'!$A$3:$A$500,$C21,'DADOS BRUTOS'!CO$3:CO$500)))</f>
        <v>0</v>
      </c>
      <c r="FP21" s="134" t="n">
        <f aca="false">IF(OR(FP$4="",$B21=""),0,SUMIF('DADOS BRUTOS'!$A$3:$A$500,$B21,'DADOS BRUTOS'!CP$3:CP$500)+IF($C21="",0,SUMIF('DADOS BRUTOS'!$A$3:$A$500,$C21,'DADOS BRUTOS'!CP$3:CP$500)))</f>
        <v>0</v>
      </c>
      <c r="FQ21" s="134" t="n">
        <f aca="false">IF(OR(FQ$4="",$B21=""),0,SUMIF('DADOS BRUTOS'!$A$3:$A$500,$B21,'DADOS BRUTOS'!CQ$3:CQ$500)+IF($C21="",0,SUMIF('DADOS BRUTOS'!$A$3:$A$500,$C21,'DADOS BRUTOS'!CQ$3:CQ$500)))</f>
        <v>0</v>
      </c>
      <c r="FR21" s="134" t="n">
        <f aca="false">IF(OR(FR$4="",$B21=""),0,SUMIF('DADOS BRUTOS'!$A$3:$A$500,$B21,'DADOS BRUTOS'!CR$3:CR$500)+IF($C21="",0,SUMIF('DADOS BRUTOS'!$A$3:$A$500,$C21,'DADOS BRUTOS'!CR$3:CR$500)))</f>
        <v>0</v>
      </c>
      <c r="FS21" s="134" t="n">
        <f aca="false">IF(OR(FS$4="",$B21=""),0,SUMIF('DADOS BRUTOS'!$A$3:$A$500,$B21,'DADOS BRUTOS'!CS$3:CS$500)+IF($C21="",0,SUMIF('DADOS BRUTOS'!$A$3:$A$500,$C21,'DADOS BRUTOS'!CS$3:CS$500)))</f>
        <v>0</v>
      </c>
      <c r="FT21" s="134" t="n">
        <f aca="false">IF(OR(FT$4="",$B21=""),0,SUMIF('DADOS BRUTOS'!$A$3:$A$500,$B21,'DADOS BRUTOS'!CT$3:CT$500)+IF($C21="",0,SUMIF('DADOS BRUTOS'!$A$3:$A$500,$C21,'DADOS BRUTOS'!CT$3:CT$500)))</f>
        <v>0</v>
      </c>
      <c r="FU21" s="134" t="n">
        <f aca="false">IF(OR(FU$4="",$B21=""),0,SUMIF('DADOS BRUTOS'!$A$3:$A$500,$B21,'DADOS BRUTOS'!CU$3:CU$500)+IF($C21="",0,SUMIF('DADOS BRUTOS'!$A$3:$A$500,$C21,'DADOS BRUTOS'!CU$3:CU$500)))</f>
        <v>0</v>
      </c>
      <c r="FV21" s="134" t="n">
        <f aca="false">IF(OR(FV$4="",$B21=""),0,SUMIF('DADOS BRUTOS'!$A$3:$A$500,$B21,'DADOS BRUTOS'!CV$3:CV$500)+IF($C21="",0,SUMIF('DADOS BRUTOS'!$A$3:$A$500,$C21,'DADOS BRUTOS'!CV$3:CV$500)))</f>
        <v>0</v>
      </c>
      <c r="FW21" s="134" t="n">
        <f aca="false">IF(OR(FW$4="",$B21=""),0,SUMIF('DADOS BRUTOS'!$A$3:$A$500,$B21,'DADOS BRUTOS'!CW$3:CW$500)+IF($C21="",0,SUMIF('DADOS BRUTOS'!$A$3:$A$500,$C21,'DADOS BRUTOS'!CW$3:CW$500)))</f>
        <v>0</v>
      </c>
      <c r="FX21" s="134" t="n">
        <f aca="false">IF(OR(FX$4="",$B21=""),0,SUMIF('DADOS BRUTOS'!$A$3:$A$500,$B21,'DADOS BRUTOS'!CX$3:CX$500)+IF($C21="",0,SUMIF('DADOS BRUTOS'!$A$3:$A$500,$C21,'DADOS BRUTOS'!CX$3:CX$500)))</f>
        <v>0</v>
      </c>
      <c r="FY21" s="134" t="n">
        <f aca="false">IF(OR(FY$4="",$B21=""),0,SUMIF('DADOS BRUTOS'!$A$3:$A$500,$B21,'DADOS BRUTOS'!CY$3:CY$500)+IF($C21="",0,SUMIF('DADOS BRUTOS'!$A$3:$A$500,$C21,'DADOS BRUTOS'!CY$3:CY$500)))</f>
        <v>0</v>
      </c>
      <c r="FZ21" s="134" t="n">
        <f aca="false">IF(OR(FZ$4="",$B21=""),0,SUMIF('DADOS BRUTOS'!$A$3:$A$500,$B21,'DADOS BRUTOS'!CZ$3:CZ$500)+IF($C21="",0,SUMIF('DADOS BRUTOS'!$A$3:$A$500,$C21,'DADOS BRUTOS'!CZ$3:CZ$500)))</f>
        <v>0</v>
      </c>
      <c r="GA21" s="134" t="n">
        <f aca="false">IF(OR(GA$4="",$B21=""),0,SUMIF('DADOS BRUTOS'!$A$3:$A$500,$B21,'DADOS BRUTOS'!DA$3:DA$500)+IF($C21="",0,SUMIF('DADOS BRUTOS'!$A$3:$A$500,$C21,'DADOS BRUTOS'!DA$3:DA$500)))</f>
        <v>0</v>
      </c>
      <c r="GB21" s="134" t="n">
        <f aca="false">IF(OR(GB$4="",$B21=""),0,SUMIF('DADOS BRUTOS'!$A$3:$A$500,$B21,'DADOS BRUTOS'!DB$3:DB$500)+IF($C21="",0,SUMIF('DADOS BRUTOS'!$A$3:$A$500,$C21,'DADOS BRUTOS'!DB$3:DB$500)))</f>
        <v>0</v>
      </c>
      <c r="GC21" s="134" t="n">
        <f aca="false">IF(OR(GC$4="",$B21=""),0,SUMIF('DADOS BRUTOS'!$A$3:$A$500,$B21,'DADOS BRUTOS'!DC$3:DC$500)+IF($C21="",0,SUMIF('DADOS BRUTOS'!$A$3:$A$500,$C21,'DADOS BRUTOS'!DC$3:DC$500)))</f>
        <v>0</v>
      </c>
      <c r="GD21" s="134" t="n">
        <f aca="false">IF(OR(GD$4="",$B21=""),0,SUMIF('DADOS BRUTOS'!$A$3:$A$500,$B21,'DADOS BRUTOS'!DD$3:DD$500)+IF($C21="",0,SUMIF('DADOS BRUTOS'!$A$3:$A$500,$C21,'DADOS BRUTOS'!DD$3:DD$500)))</f>
        <v>0</v>
      </c>
      <c r="GE21" s="134" t="n">
        <f aca="false">IF(OR(GE$4="",$B21=""),0,SUMIF('DADOS BRUTOS'!$A$3:$A$500,$B21,'DADOS BRUTOS'!DE$3:DE$500)+IF($C21="",0,SUMIF('DADOS BRUTOS'!$A$3:$A$500,$C21,'DADOS BRUTOS'!DE$3:DE$500)))</f>
        <v>0</v>
      </c>
      <c r="GF21" s="134" t="n">
        <f aca="false">IF(OR(GF$4="",$B21=""),0,SUMIF('DADOS BRUTOS'!$A$3:$A$500,$B21,'DADOS BRUTOS'!DF$3:DF$500)+IF($C21="",0,SUMIF('DADOS BRUTOS'!$A$3:$A$500,$C21,'DADOS BRUTOS'!DF$3:DF$500)))</f>
        <v>0</v>
      </c>
      <c r="GG21" s="134" t="n">
        <f aca="false">IF(OR(GG$4="",$B21=""),0,SUMIF('DADOS BRUTOS'!$A$3:$A$500,$B21,'DADOS BRUTOS'!DG$3:DG$500)+IF($C21="",0,SUMIF('DADOS BRUTOS'!$A$3:$A$500,$C21,'DADOS BRUTOS'!DG$3:DG$500)))</f>
        <v>0</v>
      </c>
      <c r="GH21" s="134" t="n">
        <f aca="false">IF(OR(GH$4="",$B21=""),0,SUMIF('DADOS BRUTOS'!$A$3:$A$500,$B21,'DADOS BRUTOS'!DH$3:DH$500)+IF($C21="",0,SUMIF('DADOS BRUTOS'!$A$3:$A$500,$C21,'DADOS BRUTOS'!DH$3:DH$500)))</f>
        <v>0</v>
      </c>
      <c r="GI21" s="134" t="n">
        <f aca="false">IF(OR(GI$4="",$B21=""),0,SUMIF('DADOS BRUTOS'!$A$3:$A$500,$B21,'DADOS BRUTOS'!DI$3:DI$500)+IF($C21="",0,SUMIF('DADOS BRUTOS'!$A$3:$A$500,$C21,'DADOS BRUTOS'!DI$3:DI$500)))</f>
        <v>0</v>
      </c>
      <c r="GJ21" s="134" t="n">
        <f aca="false">IF(OR(GJ$4="",$B21=""),0,SUMIF('DADOS BRUTOS'!$A$3:$A$500,$B21,'DADOS BRUTOS'!DJ$3:DJ$500)+IF($C21="",0,SUMIF('DADOS BRUTOS'!$A$3:$A$500,$C21,'DADOS BRUTOS'!DJ$3:DJ$500)))</f>
        <v>0</v>
      </c>
      <c r="GK21" s="134" t="n">
        <f aca="false">IF(OR(GK$4="",$B21=""),0,SUMIF('DADOS BRUTOS'!$A$3:$A$500,$B21,'DADOS BRUTOS'!DK$3:DK$500)+IF($C21="",0,SUMIF('DADOS BRUTOS'!$A$3:$A$500,$C21,'DADOS BRUTOS'!DK$3:DK$500)))</f>
        <v>0</v>
      </c>
      <c r="GL21" s="134" t="n">
        <f aca="false">IF(OR(GL$4="",$B21=""),0,SUMIF('DADOS BRUTOS'!$A$3:$A$500,$B21,'DADOS BRUTOS'!DL$3:DL$500)+IF($C21="",0,SUMIF('DADOS BRUTOS'!$A$3:$A$500,$C21,'DADOS BRUTOS'!DL$3:DL$500)))</f>
        <v>0</v>
      </c>
      <c r="GM21" s="134" t="n">
        <f aca="false">IF(OR(GM$4="",$B21=""),0,SUMIF('DADOS BRUTOS'!$A$3:$A$500,$B21,'DADOS BRUTOS'!DM$3:DM$500)+IF($C21="",0,SUMIF('DADOS BRUTOS'!$A$3:$A$500,$C21,'DADOS BRUTOS'!DM$3:DM$500)))</f>
        <v>0</v>
      </c>
      <c r="GN21" s="134" t="n">
        <f aca="false">IF(OR(GN$4="",$B21=""),0,SUMIF('DADOS BRUTOS'!$A$3:$A$500,$B21,'DADOS BRUTOS'!DN$3:DN$500)+IF($C21="",0,SUMIF('DADOS BRUTOS'!$A$3:$A$500,$C21,'DADOS BRUTOS'!DN$3:DN$500)))</f>
        <v>0</v>
      </c>
      <c r="GO21" s="134" t="n">
        <f aca="false">IF(OR(GO$4="",$B21=""),0,SUMIF('DADOS BRUTOS'!$A$3:$A$500,$B21,'DADOS BRUTOS'!DO$3:DO$500)+IF($C21="",0,SUMIF('DADOS BRUTOS'!$A$3:$A$500,$C21,'DADOS BRUTOS'!DO$3:DO$500)))</f>
        <v>0</v>
      </c>
      <c r="GP21" s="134" t="n">
        <f aca="false">IF(OR(GP$4="",$B21=""),0,SUMIF('DADOS BRUTOS'!$A$3:$A$500,$B21,'DADOS BRUTOS'!DP$3:DP$500)+IF($C21="",0,SUMIF('DADOS BRUTOS'!$A$3:$A$500,$C21,'DADOS BRUTOS'!DP$3:DP$500)))</f>
        <v>0</v>
      </c>
      <c r="GQ21" s="134" t="n">
        <f aca="false">IF(OR(GQ$4="",$B21=""),0,SUMIF('DADOS BRUTOS'!$A$3:$A$500,$B21,'DADOS BRUTOS'!DQ$3:DQ$500)+IF($C21="",0,SUMIF('DADOS BRUTOS'!$A$3:$A$500,$C21,'DADOS BRUTOS'!DQ$3:DQ$500)))</f>
        <v>0</v>
      </c>
      <c r="GR21" s="134" t="n">
        <f aca="false">IF(OR(GR$4="",$B21=""),0,SUMIF('DADOS BRUTOS'!$A$3:$A$500,$B21,'DADOS BRUTOS'!DR$3:DR$500)+IF($C21="",0,SUMIF('DADOS BRUTOS'!$A$3:$A$500,$C21,'DADOS BRUTOS'!DR$3:DR$500)))</f>
        <v>0</v>
      </c>
      <c r="GS21" s="134" t="n">
        <f aca="false">IF(OR(GS$4="",$B21=""),0,SUMIF('DADOS BRUTOS'!$A$3:$A$500,$B21,'DADOS BRUTOS'!DS$3:DS$500)+IF($C21="",0,SUMIF('DADOS BRUTOS'!$A$3:$A$500,$C21,'DADOS BRUTOS'!DS$3:DS$500)))</f>
        <v>0</v>
      </c>
      <c r="GT21" s="134" t="n">
        <f aca="false">IF(OR(GT$4="",$B21=""),0,SUMIF('DADOS BRUTOS'!$A$3:$A$500,$B21,'DADOS BRUTOS'!DT$3:DT$500)+IF($C21="",0,SUMIF('DADOS BRUTOS'!$A$3:$A$500,$C21,'DADOS BRUTOS'!DT$3:DT$500)))</f>
        <v>0</v>
      </c>
      <c r="GU21" s="134" t="n">
        <f aca="false">IF(OR(GU$4="",$B21=""),0,SUMIF('DADOS BRUTOS'!$A$3:$A$500,$B21,'DADOS BRUTOS'!DU$3:DU$500)+IF($C21="",0,SUMIF('DADOS BRUTOS'!$A$3:$A$500,$C21,'DADOS BRUTOS'!DU$3:DU$500)))</f>
        <v>0</v>
      </c>
      <c r="GV21" s="134" t="n">
        <f aca="false">IF(OR(GV$4="",$B21=""),0,SUMIF('DADOS BRUTOS'!$A$3:$A$500,$B21,'DADOS BRUTOS'!DV$3:DV$500)+IF($C21="",0,SUMIF('DADOS BRUTOS'!$A$3:$A$500,$C21,'DADOS BRUTOS'!DV$3:DV$500)))</f>
        <v>0</v>
      </c>
      <c r="GW21" s="134" t="n">
        <f aca="false">IF(OR(GW$4="",$B21=""),0,SUMIF('DADOS BRUTOS'!$A$3:$A$500,$B21,'DADOS BRUTOS'!DW$3:DW$500)+IF($C21="",0,SUMIF('DADOS BRUTOS'!$A$3:$A$500,$C21,'DADOS BRUTOS'!DW$3:DW$500)))</f>
        <v>0</v>
      </c>
      <c r="GX21" s="134" t="n">
        <f aca="false">IF(OR(GX$4="",$B21=""),0,SUMIF('DADOS BRUTOS'!$A$3:$A$500,$B21,'DADOS BRUTOS'!DX$3:DX$500)+IF($C21="",0,SUMIF('DADOS BRUTOS'!$A$3:$A$500,$C21,'DADOS BRUTOS'!DX$3:DX$500)))</f>
        <v>0</v>
      </c>
      <c r="GY21" s="134" t="n">
        <f aca="false">IF(OR(GY$4="",$B21=""),0,SUMIF('DADOS BRUTOS'!$A$3:$A$500,$B21,'DADOS BRUTOS'!DY$3:DY$500)+IF($C21="",0,SUMIF('DADOS BRUTOS'!$A$3:$A$500,$C21,'DADOS BRUTOS'!DY$3:DY$500)))</f>
        <v>0</v>
      </c>
      <c r="GZ21" s="134" t="n">
        <f aca="false">IF(OR(GZ$4="",$B21=""),0,SUMIF('DADOS BRUTOS'!$A$3:$A$500,$B21,'DADOS BRUTOS'!DZ$3:DZ$500)+IF($C21="",0,SUMIF('DADOS BRUTOS'!$A$3:$A$500,$C21,'DADOS BRUTOS'!DZ$3:DZ$500)))</f>
        <v>0</v>
      </c>
      <c r="HA21" s="134" t="n">
        <f aca="false">IF(OR(HA$4="",$B21=""),0,SUMIF('DADOS BRUTOS'!$A$3:$A$500,$B21,'DADOS BRUTOS'!EA$3:EA$500)+IF($C21="",0,SUMIF('DADOS BRUTOS'!$A$3:$A$500,$C21,'DADOS BRUTOS'!EA$3:EA$500)))</f>
        <v>0</v>
      </c>
      <c r="HB21" s="134" t="n">
        <f aca="false">IF(OR(HB$4="",$B21=""),0,SUMIF('DADOS BRUTOS'!$A$3:$A$500,$B21,'DADOS BRUTOS'!EB$3:EB$500)+IF($C21="",0,SUMIF('DADOS BRUTOS'!$A$3:$A$500,$C21,'DADOS BRUTOS'!EB$3:EB$500)))</f>
        <v>0</v>
      </c>
      <c r="HC21" s="134" t="n">
        <f aca="false">IF(OR(HC$4="",$B21=""),0,SUMIF('DADOS BRUTOS'!$A$3:$A$500,$B21,'DADOS BRUTOS'!EC$3:EC$500)+IF($C21="",0,SUMIF('DADOS BRUTOS'!$A$3:$A$500,$C21,'DADOS BRUTOS'!EC$3:EC$500)))</f>
        <v>0</v>
      </c>
      <c r="HD21" s="134" t="n">
        <f aca="false">IF(OR(HD$4="",$B21=""),0,SUMIF('DADOS BRUTOS'!$A$3:$A$500,$B21,'DADOS BRUTOS'!ED$3:ED$500)+IF($C21="",0,SUMIF('DADOS BRUTOS'!$A$3:$A$500,$C21,'DADOS BRUTOS'!ED$3:ED$500)))</f>
        <v>0</v>
      </c>
      <c r="HE21" s="134" t="n">
        <f aca="false">IF(OR(HE$4="",$B21=""),0,SUMIF('DADOS BRUTOS'!$A$3:$A$500,$B21,'DADOS BRUTOS'!EE$3:EE$500)+IF($C21="",0,SUMIF('DADOS BRUTOS'!$A$3:$A$500,$C21,'DADOS BRUTOS'!EE$3:EE$500)))</f>
        <v>0</v>
      </c>
      <c r="HF21" s="134" t="n">
        <f aca="false">IF(OR(HF$4="",$B21=""),0,SUMIF('DADOS BRUTOS'!$A$3:$A$500,$B21,'DADOS BRUTOS'!EF$3:EF$500)+IF($C21="",0,SUMIF('DADOS BRUTOS'!$A$3:$A$500,$C21,'DADOS BRUTOS'!EF$3:EF$500)))</f>
        <v>0</v>
      </c>
      <c r="HG21" s="134" t="n">
        <f aca="false">IF(OR(HG$4="",$B21=""),0,SUMIF('DADOS BRUTOS'!$A$3:$A$500,$B21,'DADOS BRUTOS'!EG$3:EG$500)+IF($C21="",0,SUMIF('DADOS BRUTOS'!$A$3:$A$500,$C21,'DADOS BRUTOS'!EG$3:EG$500)))</f>
        <v>0</v>
      </c>
      <c r="HH21" s="134" t="n">
        <f aca="false">IF(OR(HH$4="",$B21=""),0,SUMIF('DADOS BRUTOS'!$A$3:$A$500,$B21,'DADOS BRUTOS'!EH$3:EH$500)+IF($C21="",0,SUMIF('DADOS BRUTOS'!$A$3:$A$500,$C21,'DADOS BRUTOS'!EH$3:EH$500)))</f>
        <v>0</v>
      </c>
      <c r="HI21" s="134" t="n">
        <f aca="false">IF(OR(HI$4="",$B21=""),0,SUMIF('DADOS BRUTOS'!$A$3:$A$500,$B21,'DADOS BRUTOS'!EI$3:EI$500)+IF($C21="",0,SUMIF('DADOS BRUTOS'!$A$3:$A$500,$C21,'DADOS BRUTOS'!EI$3:EI$500)))</f>
        <v>0</v>
      </c>
      <c r="HJ21" s="134" t="n">
        <f aca="false">IF(OR(HJ$4="",$B21=""),0,SUMIF('DADOS BRUTOS'!$A$3:$A$500,$B21,'DADOS BRUTOS'!EJ$3:EJ$500)+IF($C21="",0,SUMIF('DADOS BRUTOS'!$A$3:$A$500,$C21,'DADOS BRUTOS'!EJ$3:EJ$500)))</f>
        <v>0</v>
      </c>
      <c r="HK21" s="134" t="n">
        <f aca="false">IF(OR(HK$4="",$B21=""),0,SUMIF('DADOS BRUTOS'!$A$3:$A$500,$B21,'DADOS BRUTOS'!EK$3:EK$500)+IF($C21="",0,SUMIF('DADOS BRUTOS'!$A$3:$A$500,$C21,'DADOS BRUTOS'!EK$3:EK$500)))</f>
        <v>0</v>
      </c>
      <c r="HL21" s="134" t="n">
        <f aca="false">IF(OR(HL$4="",$B21=""),0,SUMIF('DADOS BRUTOS'!$A$3:$A$500,$B21,'DADOS BRUTOS'!EL$3:EL$500)+IF($C21="",0,SUMIF('DADOS BRUTOS'!$A$3:$A$500,$C21,'DADOS BRUTOS'!EL$3:EL$500)))</f>
        <v>0</v>
      </c>
      <c r="HM21" s="134" t="n">
        <f aca="false">IF(OR(HM$4="",$B21=""),0,SUMIF('DADOS BRUTOS'!$A$3:$A$500,$B21,'DADOS BRUTOS'!EM$3:EM$500)+IF($C21="",0,SUMIF('DADOS BRUTOS'!$A$3:$A$500,$C21,'DADOS BRUTOS'!EM$3:EM$500)))</f>
        <v>0</v>
      </c>
      <c r="HN21" s="134" t="n">
        <f aca="false">IF(OR(HN$4="",$B21=""),0,SUMIF('DADOS BRUTOS'!$A$3:$A$500,$B21,'DADOS BRUTOS'!EN$3:EN$500)+IF($C21="",0,SUMIF('DADOS BRUTOS'!$A$3:$A$500,$C21,'DADOS BRUTOS'!EN$3:EN$500)))</f>
        <v>0</v>
      </c>
      <c r="HO21" s="134" t="n">
        <f aca="false">IF(OR(HO$4="",$B21=""),0,SUMIF('DADOS BRUTOS'!$A$3:$A$500,$B21,'DADOS BRUTOS'!EO$3:EO$500)+IF($C21="",0,SUMIF('DADOS BRUTOS'!$A$3:$A$500,$C21,'DADOS BRUTOS'!EO$3:EO$500)))</f>
        <v>0</v>
      </c>
      <c r="HP21" s="134" t="n">
        <f aca="false">IF(OR(HP$4="",$B21=""),0,SUMIF('DADOS BRUTOS'!$A$3:$A$500,$B21,'DADOS BRUTOS'!EP$3:EP$500)+IF($C21="",0,SUMIF('DADOS BRUTOS'!$A$3:$A$500,$C21,'DADOS BRUTOS'!EP$3:EP$500)))</f>
        <v>0</v>
      </c>
      <c r="HQ21" s="134" t="n">
        <f aca="false">IF(OR(HQ$4="",$B21=""),0,SUMIF('DADOS BRUTOS'!$A$3:$A$500,$B21,'DADOS BRUTOS'!EQ$3:EQ$500)+IF($C21="",0,SUMIF('DADOS BRUTOS'!$A$3:$A$500,$C21,'DADOS BRUTOS'!EQ$3:EQ$500)))</f>
        <v>0</v>
      </c>
      <c r="HR21" s="134" t="n">
        <f aca="false">IF(OR(HR$4="",$B21=""),0,SUMIF('DADOS BRUTOS'!$A$3:$A$500,$B21,'DADOS BRUTOS'!ER$3:ER$500)+IF($C21="",0,SUMIF('DADOS BRUTOS'!$A$3:$A$500,$C21,'DADOS BRUTOS'!ER$3:ER$500)))</f>
        <v>0</v>
      </c>
      <c r="HS21" s="134" t="n">
        <f aca="false">IF(OR(HS$4="",$B21=""),0,SUMIF('DADOS BRUTOS'!$A$3:$A$500,$B21,'DADOS BRUTOS'!ES$3:ES$500)+IF($C21="",0,SUMIF('DADOS BRUTOS'!$A$3:$A$500,$C21,'DADOS BRUTOS'!ES$3:ES$500)))</f>
        <v>0</v>
      </c>
      <c r="HT21" s="134" t="n">
        <f aca="false">IF(OR(HT$4="",$B21=""),0,SUMIF('DADOS BRUTOS'!$A$3:$A$500,$B21,'DADOS BRUTOS'!ET$3:ET$500)+IF($C21="",0,SUMIF('DADOS BRUTOS'!$A$3:$A$500,$C21,'DADOS BRUTOS'!ET$3:ET$500)))</f>
        <v>0</v>
      </c>
      <c r="HU21" s="134" t="n">
        <f aca="false">IF(OR(HU$4="",$B21=""),0,SUMIF('DADOS BRUTOS'!$A$3:$A$500,$B21,'DADOS BRUTOS'!EU$3:EU$500)+IF($C21="",0,SUMIF('DADOS BRUTOS'!$A$3:$A$500,$C21,'DADOS BRUTOS'!EU$3:EU$500)))</f>
        <v>0</v>
      </c>
      <c r="HV21" s="134" t="n">
        <f aca="false">IF(OR(HV$4="",$B21=""),0,SUMIF('DADOS BRUTOS'!$A$3:$A$500,$B21,'DADOS BRUTOS'!EV$3:EV$500)+IF($C21="",0,SUMIF('DADOS BRUTOS'!$A$3:$A$500,$C21,'DADOS BRUTOS'!EV$3:EV$500)))</f>
        <v>0</v>
      </c>
      <c r="HW21" s="134" t="n">
        <f aca="false">IF(OR(HW$4="",$B21=""),0,SUMIF('DADOS BRUTOS'!$A$3:$A$500,$B21,'DADOS BRUTOS'!EW$3:EW$500)+IF($C21="",0,SUMIF('DADOS BRUTOS'!$A$3:$A$500,$C21,'DADOS BRUTOS'!EW$3:EW$500)))</f>
        <v>0</v>
      </c>
      <c r="HX21" s="134" t="n">
        <f aca="false">IF(OR(HX$4="",$B21=""),0,SUMIF('DADOS BRUTOS'!$A$3:$A$500,$B21,'DADOS BRUTOS'!EX$3:EX$500)+IF($C21="",0,SUMIF('DADOS BRUTOS'!$A$3:$A$500,$C21,'DADOS BRUTOS'!EX$3:EX$500)))</f>
        <v>0</v>
      </c>
      <c r="HY21" s="134" t="n">
        <f aca="false">IF(OR(HY$4="",$B21=""),0,SUMIF('DADOS BRUTOS'!$A$3:$A$500,$B21,'DADOS BRUTOS'!EY$3:EY$500)+IF($C21="",0,SUMIF('DADOS BRUTOS'!$A$3:$A$500,$C21,'DADOS BRUTOS'!EY$3:EY$500)))</f>
        <v>0</v>
      </c>
      <c r="HZ21" s="134" t="n">
        <f aca="false">IF(OR(HZ$4="",$B21=""),0,SUMIF('DADOS BRUTOS'!$A$3:$A$500,$B21,'DADOS BRUTOS'!EZ$3:EZ$500)+IF($C21="",0,SUMIF('DADOS BRUTOS'!$A$3:$A$500,$C21,'DADOS BRUTOS'!EZ$3:EZ$500)))</f>
        <v>0</v>
      </c>
      <c r="IA21" s="134" t="n">
        <f aca="false">IF(OR(IA$4="",$B21=""),0,SUMIF('DADOS BRUTOS'!$A$3:$A$500,$B21,'DADOS BRUTOS'!FA$3:FA$500)+IF($C21="",0,SUMIF('DADOS BRUTOS'!$A$3:$A$500,$C21,'DADOS BRUTOS'!FA$3:FA$500)))</f>
        <v>0</v>
      </c>
      <c r="IB21" s="134" t="n">
        <f aca="false">IF(OR(IB$4="",$B21=""),0,SUMIF('DADOS BRUTOS'!$A$3:$A$500,$B21,'DADOS BRUTOS'!FB$3:FB$500)+IF($C21="",0,SUMIF('DADOS BRUTOS'!$A$3:$A$500,$C21,'DADOS BRUTOS'!FB$3:FB$500)))</f>
        <v>0</v>
      </c>
      <c r="IC21" s="134" t="n">
        <f aca="false">IF(OR(IC$4="",$B21=""),0,SUMIF('DADOS BRUTOS'!$A$3:$A$500,$B21,'DADOS BRUTOS'!FC$3:FC$500)+IF($C21="",0,SUMIF('DADOS BRUTOS'!$A$3:$A$500,$C21,'DADOS BRUTOS'!FC$3:FC$500)))</f>
        <v>0</v>
      </c>
      <c r="ID21" s="134" t="n">
        <f aca="false">IF(OR(ID$4="",$B21=""),0,SUMIF('DADOS BRUTOS'!$A$3:$A$500,$B21,'DADOS BRUTOS'!FD$3:FD$500)+IF($C21="",0,SUMIF('DADOS BRUTOS'!$A$3:$A$500,$C21,'DADOS BRUTOS'!FD$3:FD$500)))</f>
        <v>0</v>
      </c>
      <c r="IE21" s="134" t="n">
        <f aca="false">IF(OR(IE$4="",$B21=""),0,SUMIF('DADOS BRUTOS'!$A$3:$A$500,$B21,'DADOS BRUTOS'!FE$3:FE$500)+IF($C21="",0,SUMIF('DADOS BRUTOS'!$A$3:$A$500,$C21,'DADOS BRUTOS'!FE$3:FE$500)))</f>
        <v>0</v>
      </c>
      <c r="IF21" s="134" t="n">
        <f aca="false">IF(OR(IF$4="",$B21=""),0,SUMIF('DADOS BRUTOS'!$A$3:$A$500,$B21,'DADOS BRUTOS'!FF$3:FF$500)+IF($C21="",0,SUMIF('DADOS BRUTOS'!$A$3:$A$500,$C21,'DADOS BRUTOS'!FF$3:FF$500)))</f>
        <v>0</v>
      </c>
      <c r="IG21" s="134" t="n">
        <f aca="false">IF(OR(IG$4="",$B21=""),0,SUMIF('DADOS BRUTOS'!$A$3:$A$500,$B21,'DADOS BRUTOS'!FG$3:FG$500)+IF($C21="",0,SUMIF('DADOS BRUTOS'!$A$3:$A$500,$C21,'DADOS BRUTOS'!FG$3:FG$500)))</f>
        <v>0</v>
      </c>
      <c r="IH21" s="134" t="n">
        <f aca="false">IF(OR(IH$4="",$B21=""),0,SUMIF('DADOS BRUTOS'!$A$3:$A$500,$B21,'DADOS BRUTOS'!FH$3:FH$500)+IF($C21="",0,SUMIF('DADOS BRUTOS'!$A$3:$A$500,$C21,'DADOS BRUTOS'!FH$3:FH$500)))</f>
        <v>0</v>
      </c>
      <c r="II21" s="134" t="n">
        <f aca="false">IF(OR(II$4="",$B21=""),0,SUMIF('DADOS BRUTOS'!$A$3:$A$500,$B21,'DADOS BRUTOS'!FI$3:FI$500)+IF($C21="",0,SUMIF('DADOS BRUTOS'!$A$3:$A$500,$C21,'DADOS BRUTOS'!FI$3:FI$500)))</f>
        <v>0</v>
      </c>
      <c r="IJ21" s="134" t="n">
        <f aca="false">IF(OR(IJ$4="",$B21=""),0,SUMIF('DADOS BRUTOS'!$A$3:$A$500,$B21,'DADOS BRUTOS'!FJ$3:FJ$500)+IF($C21="",0,SUMIF('DADOS BRUTOS'!$A$3:$A$500,$C21,'DADOS BRUTOS'!FJ$3:FJ$500)))</f>
        <v>0</v>
      </c>
      <c r="IK21" s="134" t="n">
        <f aca="false">IF(OR(IK$4="",$B21=""),0,SUMIF('DADOS BRUTOS'!$A$3:$A$500,$B21,'DADOS BRUTOS'!FK$3:FK$500)+IF($C21="",0,SUMIF('DADOS BRUTOS'!$A$3:$A$500,$C21,'DADOS BRUTOS'!FK$3:FK$500)))</f>
        <v>0</v>
      </c>
      <c r="IL21" s="134" t="n">
        <f aca="false">IF(OR(IL$4="",$B21=""),0,SUMIF('DADOS BRUTOS'!$A$3:$A$500,$B21,'DADOS BRUTOS'!FL$3:FL$500)+IF($C21="",0,SUMIF('DADOS BRUTOS'!$A$3:$A$500,$C21,'DADOS BRUTOS'!FL$3:FL$500)))</f>
        <v>0</v>
      </c>
      <c r="IM21" s="134" t="n">
        <f aca="false">IF(OR(IM$4="",$B21=""),0,SUMIF('DADOS BRUTOS'!$A$3:$A$500,$B21,'DADOS BRUTOS'!FM$3:FM$500)+IF($C21="",0,SUMIF('DADOS BRUTOS'!$A$3:$A$500,$C21,'DADOS BRUTOS'!FM$3:FM$500)))</f>
        <v>0</v>
      </c>
      <c r="IN21" s="134" t="n">
        <f aca="false">IF(OR(IN$4="",$B21=""),0,SUMIF('DADOS BRUTOS'!$A$3:$A$500,$B21,'DADOS BRUTOS'!FN$3:FN$500)+IF($C21="",0,SUMIF('DADOS BRUTOS'!$A$3:$A$500,$C21,'DADOS BRUTOS'!FN$3:FN$500)))</f>
        <v>0</v>
      </c>
      <c r="IO21" s="134" t="n">
        <f aca="false">IF(OR(IO$4="",$B21=""),0,SUMIF('DADOS BRUTOS'!$A$3:$A$500,$B21,'DADOS BRUTOS'!FO$3:FO$500)+IF($C21="",0,SUMIF('DADOS BRUTOS'!$A$3:$A$500,$C21,'DADOS BRUTOS'!FO$3:FO$500)))</f>
        <v>0</v>
      </c>
      <c r="IP21" s="134" t="n">
        <f aca="false">IF(OR(IP$4="",$B21=""),0,SUMIF('DADOS BRUTOS'!$A$3:$A$500,$B21,'DADOS BRUTOS'!FP$3:FP$500)+IF($C21="",0,SUMIF('DADOS BRUTOS'!$A$3:$A$500,$C21,'DADOS BRUTOS'!FP$3:FP$500)))</f>
        <v>0</v>
      </c>
      <c r="IQ21" s="134" t="n">
        <f aca="false">IF(OR(IQ$4="",$B21=""),0,SUMIF('DADOS BRUTOS'!$A$3:$A$500,$B21,'DADOS BRUTOS'!FQ$3:FQ$500)+IF($C21="",0,SUMIF('DADOS BRUTOS'!$A$3:$A$500,$C21,'DADOS BRUTOS'!FQ$3:FQ$500)))</f>
        <v>0</v>
      </c>
      <c r="IR21" s="134" t="n">
        <f aca="false">IF(OR(IR$4="",$B21=""),0,SUMIF('DADOS BRUTOS'!$A$3:$A$500,$B21,'DADOS BRUTOS'!FR$3:FR$500)+IF($C21="",0,SUMIF('DADOS BRUTOS'!$A$3:$A$500,$C21,'DADOS BRUTOS'!FR$3:FR$500)))</f>
        <v>0</v>
      </c>
      <c r="IS21" s="134" t="n">
        <f aca="false">IF(OR(IS$4="",$B21=""),0,SUMIF('DADOS BRUTOS'!$A$3:$A$500,$B21,'DADOS BRUTOS'!FS$3:FS$500)+IF($C21="",0,SUMIF('DADOS BRUTOS'!$A$3:$A$500,$C21,'DADOS BRUTOS'!FS$3:FS$500)))</f>
        <v>0</v>
      </c>
      <c r="IT21" s="134" t="n">
        <f aca="false">IF(OR(IT$4="",$B21=""),0,SUMIF('DADOS BRUTOS'!$A$3:$A$500,$B21,'DADOS BRUTOS'!FT$3:FT$500)+IF($C21="",0,SUMIF('DADOS BRUTOS'!$A$3:$A$500,$C21,'DADOS BRUTOS'!FT$3:FT$500)))</f>
        <v>0</v>
      </c>
      <c r="IU21" s="134" t="n">
        <f aca="false">IF(OR(IU$4="",$B21=""),0,SUMIF('DADOS BRUTOS'!$A$3:$A$500,$B21,'DADOS BRUTOS'!FU$3:FU$500)+IF($C21="",0,SUMIF('DADOS BRUTOS'!$A$3:$A$500,$C21,'DADOS BRUTOS'!FU$3:FU$500)))</f>
        <v>0</v>
      </c>
      <c r="IV21" s="134" t="n">
        <f aca="false">IF(OR(IV$4="",$B21=""),0,SUMIF('DADOS BRUTOS'!$A$3:$A$500,$B21,'DADOS BRUTOS'!FV$3:FV$500)+IF($C21="",0,SUMIF('DADOS BRUTOS'!$A$3:$A$500,$C21,'DADOS BRUTOS'!FV$3:FV$500)))</f>
        <v>0</v>
      </c>
      <c r="IW21" s="134" t="n">
        <f aca="false">IF(OR(IW$4="",$B21=""),0,SUMIF('DADOS BRUTOS'!$A$3:$A$500,$B21,'DADOS BRUTOS'!FW$3:FW$500)+IF($C21="",0,SUMIF('DADOS BRUTOS'!$A$3:$A$500,$C21,'DADOS BRUTOS'!FW$3:FW$500)))</f>
        <v>0</v>
      </c>
      <c r="IX21" s="134" t="n">
        <f aca="false">IF(OR(IX$4="",$B21=""),0,SUMIF('DADOS BRUTOS'!$A$3:$A$500,$B21,'DADOS BRUTOS'!FX$3:FX$500)+IF($C21="",0,SUMIF('DADOS BRUTOS'!$A$3:$A$500,$C21,'DADOS BRUTOS'!FX$3:FX$500)))</f>
        <v>0</v>
      </c>
      <c r="IY21" s="134" t="n">
        <f aca="false">IF(OR(IY$4="",$B21=""),0,SUMIF('DADOS BRUTOS'!$A$3:$A$500,$B21,'DADOS BRUTOS'!FY$3:FY$500)+IF($C21="",0,SUMIF('DADOS BRUTOS'!$A$3:$A$500,$C21,'DADOS BRUTOS'!FY$3:FY$500)))</f>
        <v>0</v>
      </c>
      <c r="IZ21" s="134" t="n">
        <f aca="false">IF(OR(IZ$4="",$B21=""),0,SUMIF('DADOS BRUTOS'!$A$3:$A$500,$B21,'DADOS BRUTOS'!FZ$3:FZ$500)+IF($C21="",0,SUMIF('DADOS BRUTOS'!$A$3:$A$500,$C21,'DADOS BRUTOS'!FZ$3:FZ$500)))</f>
        <v>0</v>
      </c>
      <c r="JA21" s="134" t="n">
        <f aca="false">IF(OR(JA$4="",$B21=""),0,SUMIF('DADOS BRUTOS'!$A$3:$A$500,$B21,'DADOS BRUTOS'!GA$3:GA$500)+IF($C21="",0,SUMIF('DADOS BRUTOS'!$A$3:$A$500,$C21,'DADOS BRUTOS'!GA$3:GA$500)))</f>
        <v>0</v>
      </c>
      <c r="JB21" s="134" t="n">
        <f aca="false">IF(OR(JB$4="",$B21=""),0,SUMIF('DADOS BRUTOS'!$A$3:$A$500,$B21,'DADOS BRUTOS'!GB$3:GB$500)+IF($C21="",0,SUMIF('DADOS BRUTOS'!$A$3:$A$500,$C21,'DADOS BRUTOS'!GB$3:GB$500)))</f>
        <v>0</v>
      </c>
      <c r="JC21" s="134" t="n">
        <f aca="false">IF(OR(JC$4="",$B21=""),0,SUMIF('DADOS BRUTOS'!$A$3:$A$500,$B21,'DADOS BRUTOS'!GC$3:GC$500)+IF($C21="",0,SUMIF('DADOS BRUTOS'!$A$3:$A$500,$C21,'DADOS BRUTOS'!GC$3:GC$500)))</f>
        <v>0</v>
      </c>
      <c r="JD21" s="134" t="n">
        <f aca="false">IF(OR(JD$4="",$B21=""),0,SUMIF('DADOS BRUTOS'!$A$3:$A$500,$B21,'DADOS BRUTOS'!GD$3:GD$500)+IF($C21="",0,SUMIF('DADOS BRUTOS'!$A$3:$A$500,$C21,'DADOS BRUTOS'!GD$3:GD$500)))</f>
        <v>0</v>
      </c>
      <c r="JE21" s="134" t="n">
        <f aca="false">IF(OR(JE$4="",$B21=""),0,SUMIF('DADOS BRUTOS'!$A$3:$A$500,$B21,'DADOS BRUTOS'!GE$3:GE$500)+IF($C21="",0,SUMIF('DADOS BRUTOS'!$A$3:$A$500,$C21,'DADOS BRUTOS'!GE$3:GE$500)))</f>
        <v>0</v>
      </c>
      <c r="JF21" s="134" t="n">
        <f aca="false">IF(OR(JF$4="",$B21=""),0,SUMIF('DADOS BRUTOS'!$A$3:$A$500,$B21,'DADOS BRUTOS'!GF$3:GF$500)+IF($C21="",0,SUMIF('DADOS BRUTOS'!$A$3:$A$500,$C21,'DADOS BRUTOS'!GF$3:GF$500)))</f>
        <v>0</v>
      </c>
      <c r="JG21" s="134" t="n">
        <f aca="false">IF(OR(JG$4="",$B21=""),0,SUMIF('DADOS BRUTOS'!$A$3:$A$500,$B21,'DADOS BRUTOS'!GG$3:GG$500)+IF($C21="",0,SUMIF('DADOS BRUTOS'!$A$3:$A$500,$C21,'DADOS BRUTOS'!GG$3:GG$500)))</f>
        <v>0</v>
      </c>
      <c r="JH21" s="134" t="n">
        <f aca="false">IF(OR(JH$4="",$B21=""),0,SUMIF('DADOS BRUTOS'!$A$3:$A$500,$B21,'DADOS BRUTOS'!GH$3:GH$500)+IF($C21="",0,SUMIF('DADOS BRUTOS'!$A$3:$A$500,$C21,'DADOS BRUTOS'!GH$3:GH$500)))</f>
        <v>0</v>
      </c>
      <c r="JI21" s="134" t="n">
        <f aca="false">IF(OR(JI$4="",$B21=""),0,SUMIF('DADOS BRUTOS'!$A$3:$A$500,$B21,'DADOS BRUTOS'!GI$3:GI$500)+IF($C21="",0,SUMIF('DADOS BRUTOS'!$A$3:$A$500,$C21,'DADOS BRUTOS'!GI$3:GI$500)))</f>
        <v>0</v>
      </c>
      <c r="JJ21" s="134" t="n">
        <f aca="false">IF(OR(JJ$4="",$B21=""),0,SUMIF('DADOS BRUTOS'!$A$3:$A$500,$B21,'DADOS BRUTOS'!GJ$3:GJ$500)+IF($C21="",0,SUMIF('DADOS BRUTOS'!$A$3:$A$500,$C21,'DADOS BRUTOS'!GJ$3:GJ$500)))</f>
        <v>0</v>
      </c>
      <c r="JK21" s="134" t="n">
        <f aca="false">IF(OR(JK$4="",$B21=""),0,SUMIF('DADOS BRUTOS'!$A$3:$A$500,$B21,'DADOS BRUTOS'!GK$3:GK$500)+IF($C21="",0,SUMIF('DADOS BRUTOS'!$A$3:$A$500,$C21,'DADOS BRUTOS'!GK$3:GK$500)))</f>
        <v>0</v>
      </c>
      <c r="JL21" s="134" t="n">
        <f aca="false">IF(OR(JL$4="",$B21=""),0,SUMIF('DADOS BRUTOS'!$A$3:$A$500,$B21,'DADOS BRUTOS'!GL$3:GL$500)+IF($C21="",0,SUMIF('DADOS BRUTOS'!$A$3:$A$500,$C21,'DADOS BRUTOS'!GL$3:GL$500)))</f>
        <v>0</v>
      </c>
      <c r="JM21" s="134" t="n">
        <f aca="false">IF(OR(JM$4="",$B21=""),0,SUMIF('DADOS BRUTOS'!$A$3:$A$500,$B21,'DADOS BRUTOS'!GM$3:GM$500)+IF($C21="",0,SUMIF('DADOS BRUTOS'!$A$3:$A$500,$C21,'DADOS BRUTOS'!GM$3:GM$500)))</f>
        <v>0</v>
      </c>
      <c r="JN21" s="134" t="n">
        <f aca="false">IF(OR(JN$4="",$B21=""),0,SUMIF('DADOS BRUTOS'!$A$3:$A$500,$B21,'DADOS BRUTOS'!GN$3:GN$500)+IF($C21="",0,SUMIF('DADOS BRUTOS'!$A$3:$A$500,$C21,'DADOS BRUTOS'!GN$3:GN$500)))</f>
        <v>0</v>
      </c>
      <c r="JO21" s="134" t="n">
        <f aca="false">IF(OR(JO$4="",$B21=""),0,SUMIF('DADOS BRUTOS'!$A$3:$A$500,$B21,'DADOS BRUTOS'!GO$3:GO$500)+IF($C21="",0,SUMIF('DADOS BRUTOS'!$A$3:$A$500,$C21,'DADOS BRUTOS'!GO$3:GO$500)))</f>
        <v>0</v>
      </c>
      <c r="JP21" s="134" t="n">
        <f aca="false">IF(OR(JP$4="",$B21=""),0,SUMIF('DADOS BRUTOS'!$A$3:$A$500,$B21,'DADOS BRUTOS'!GP$3:GP$500)+IF($C21="",0,SUMIF('DADOS BRUTOS'!$A$3:$A$500,$C21,'DADOS BRUTOS'!GP$3:GP$500)))</f>
        <v>0</v>
      </c>
      <c r="JQ21" s="134" t="n">
        <f aca="false">IF(OR(JQ$4="",$B21=""),0,SUMIF('DADOS BRUTOS'!$A$3:$A$500,$B21,'DADOS BRUTOS'!GQ$3:GQ$500)+IF($C21="",0,SUMIF('DADOS BRUTOS'!$A$3:$A$500,$C21,'DADOS BRUTOS'!GQ$3:GQ$500)))</f>
        <v>0</v>
      </c>
      <c r="JR21" s="134" t="n">
        <f aca="false">IF(OR(JR$4="",$B21=""),0,SUMIF('DADOS BRUTOS'!$A$3:$A$500,$B21,'DADOS BRUTOS'!GR$3:GR$500)+IF($C21="",0,SUMIF('DADOS BRUTOS'!$A$3:$A$500,$C21,'DADOS BRUTOS'!GR$3:GR$500)))</f>
        <v>0</v>
      </c>
      <c r="JS21" s="134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169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12399.2</v>
      </c>
      <c r="Q22" s="50" t="n">
        <f aca="false">SUMIF($CB$4:$JS$4,Q$4,$CB22:$JS22)</f>
        <v>17424.55</v>
      </c>
      <c r="R22" s="50" t="n">
        <f aca="false">SUMIF($CB$4:$JS$4,R$4,$CB22:$JS22)</f>
        <v>59972.72</v>
      </c>
      <c r="S22" s="50" t="n">
        <f aca="false">SUMIF($CB$4:$JS$4,S$4,$CB22:$JS22)</f>
        <v>69871.92</v>
      </c>
      <c r="T22" s="50" t="n">
        <f aca="false">SUMIF($CB$4:$JS$4,T$4,$CB22:$JS22)</f>
        <v>65066.02</v>
      </c>
      <c r="U22" s="50" t="n">
        <f aca="false">SUMIF($CB$4:$JS$4,U$4,$CB22:$JS22)</f>
        <v>68507.98</v>
      </c>
      <c r="V22" s="50" t="n">
        <f aca="false">SUMIF($CB$4:$JS$4,V$4,$CB22:$JS22)</f>
        <v>91896.48</v>
      </c>
      <c r="W22" s="50" t="n">
        <f aca="false">SUMIF($CB$4:$JS$4,W$4,$CB22:$JS22)</f>
        <v>162298.77</v>
      </c>
      <c r="X22" s="50" t="n">
        <f aca="false">SUMIF($CB$4:$JS$4,X$4,$CB22:$JS22)</f>
        <v>407175.19</v>
      </c>
      <c r="Y22" s="50" t="n">
        <f aca="false">SUMIF($CB$4:$JS$4,Y$4,$CB22:$JS22)</f>
        <v>246602.12</v>
      </c>
      <c r="Z22" s="50" t="n">
        <f aca="false">SUMIF($CB$4:$JS$4,Z$4,$CB22:$JS22)</f>
        <v>215169.91</v>
      </c>
      <c r="AA22" s="50" t="n">
        <f aca="false">SUMIF($CB$4:$JS$4,AA$4,$CB22:$JS22)</f>
        <v>100889.73</v>
      </c>
      <c r="AB22" s="50" t="n">
        <f aca="false">SUMIF($CB$4:$JS$4,AB$4,$CB22:$JS22)</f>
        <v>14953.37</v>
      </c>
      <c r="AC22" s="50" t="n">
        <f aca="false">SUMIF($CB$4:$JS$4,AC$4,$CB22:$JS22)</f>
        <v>15288.79</v>
      </c>
      <c r="AD22" s="50" t="n">
        <f aca="false">SUMIF($CB$4:$JS$4,AD$4,$CB22:$JS22)</f>
        <v>3099.19</v>
      </c>
      <c r="AE22" s="50" t="n">
        <f aca="false">SUMIF($CB$4:$JS$4,AE$4,$CB22:$JS22)</f>
        <v>1524.99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1500.53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9803.19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1563444.65</v>
      </c>
      <c r="BZ22" s="45" t="n">
        <f aca="false">SUMPRODUCT(($CB$4:$JS$4&lt;&gt;"")*($CB$4:$JS$4&lt;=$D$4),$CB22:$JS22,$CB$1:$JS$1)</f>
        <v>0</v>
      </c>
      <c r="CB22" s="134" t="n">
        <f aca="false">IF(OR(CB$4="",$B22=""),0,SUMIF('DADOS BRUTOS'!$A$3:$A$500,$B22,'DADOS BRUTOS'!B$3:B$500)+IF($C22="",0,SUMIF('DADOS BRUTOS'!$A$3:$A$500,$C22,'DADOS BRUTOS'!B$3:B$500)))</f>
        <v>0</v>
      </c>
      <c r="CC22" s="134" t="n">
        <f aca="false">IF(OR(CC$4="",$B22=""),0,SUMIF('DADOS BRUTOS'!$A$3:$A$500,$B22,'DADOS BRUTOS'!C$3:C$500)+IF($C22="",0,SUMIF('DADOS BRUTOS'!$A$3:$A$500,$C22,'DADOS BRUTOS'!C$3:C$500)))</f>
        <v>0</v>
      </c>
      <c r="CD22" s="134" t="n">
        <f aca="false">IF(OR(CD$4="",$B22=""),0,SUMIF('DADOS BRUTOS'!$A$3:$A$500,$B22,'DADOS BRUTOS'!D$3:D$500)+IF($C22="",0,SUMIF('DADOS BRUTOS'!$A$3:$A$500,$C22,'DADOS BRUTOS'!D$3:D$500)))</f>
        <v>0</v>
      </c>
      <c r="CE22" s="134" t="n">
        <f aca="false">IF(OR(CE$4="",$B22=""),0,SUMIF('DADOS BRUTOS'!$A$3:$A$500,$B22,'DADOS BRUTOS'!E$3:E$500)+IF($C22="",0,SUMIF('DADOS BRUTOS'!$A$3:$A$500,$C22,'DADOS BRUTOS'!E$3:E$500)))</f>
        <v>0</v>
      </c>
      <c r="CF22" s="134" t="n">
        <f aca="false">IF(OR(CF$4="",$B22=""),0,SUMIF('DADOS BRUTOS'!$A$3:$A$500,$B22,'DADOS BRUTOS'!F$3:F$500)+IF($C22="",0,SUMIF('DADOS BRUTOS'!$A$3:$A$500,$C22,'DADOS BRUTOS'!F$3:F$500)))</f>
        <v>0</v>
      </c>
      <c r="CG22" s="134" t="n">
        <f aca="false">IF(OR(CG$4="",$B22=""),0,SUMIF('DADOS BRUTOS'!$A$3:$A$500,$B22,'DADOS BRUTOS'!G$3:G$500)+IF($C22="",0,SUMIF('DADOS BRUTOS'!$A$3:$A$500,$C22,'DADOS BRUTOS'!G$3:G$500)))</f>
        <v>0</v>
      </c>
      <c r="CH22" s="134" t="n">
        <f aca="false">IF(OR(CH$4="",$B22=""),0,SUMIF('DADOS BRUTOS'!$A$3:$A$500,$B22,'DADOS BRUTOS'!H$3:H$500)+IF($C22="",0,SUMIF('DADOS BRUTOS'!$A$3:$A$500,$C22,'DADOS BRUTOS'!H$3:H$500)))</f>
        <v>0</v>
      </c>
      <c r="CI22" s="134" t="n">
        <f aca="false">IF(OR(CI$4="",$B22=""),0,SUMIF('DADOS BRUTOS'!$A$3:$A$500,$B22,'DADOS BRUTOS'!I$3:I$500)+IF($C22="",0,SUMIF('DADOS BRUTOS'!$A$3:$A$500,$C22,'DADOS BRUTOS'!I$3:I$500)))</f>
        <v>0</v>
      </c>
      <c r="CJ22" s="134" t="n">
        <f aca="false">IF(OR(CJ$4="",$B22=""),0,SUMIF('DADOS BRUTOS'!$A$3:$A$500,$B22,'DADOS BRUTOS'!J$3:J$500)+IF($C22="",0,SUMIF('DADOS BRUTOS'!$A$3:$A$500,$C22,'DADOS BRUTOS'!J$3:J$500)))</f>
        <v>0</v>
      </c>
      <c r="CK22" s="134" t="n">
        <f aca="false">IF(OR(CK$4="",$B22=""),0,SUMIF('DADOS BRUTOS'!$A$3:$A$500,$B22,'DADOS BRUTOS'!K$3:K$500)+IF($C22="",0,SUMIF('DADOS BRUTOS'!$A$3:$A$500,$C22,'DADOS BRUTOS'!K$3:K$500)))</f>
        <v>0</v>
      </c>
      <c r="CL22" s="134" t="n">
        <f aca="false">IF(OR(CL$4="",$B22=""),0,SUMIF('DADOS BRUTOS'!$A$3:$A$500,$B22,'DADOS BRUTOS'!L$3:L$500)+IF($C22="",0,SUMIF('DADOS BRUTOS'!$A$3:$A$500,$C22,'DADOS BRUTOS'!L$3:L$500)))</f>
        <v>0</v>
      </c>
      <c r="CM22" s="134" t="n">
        <f aca="false">IF(OR(CM$4="",$B22=""),0,SUMIF('DADOS BRUTOS'!$A$3:$A$500,$B22,'DADOS BRUTOS'!M$3:M$500)+IF($C22="",0,SUMIF('DADOS BRUTOS'!$A$3:$A$500,$C22,'DADOS BRUTOS'!M$3:M$500)))</f>
        <v>0</v>
      </c>
      <c r="CN22" s="134" t="n">
        <f aca="false">IF(OR(CN$4="",$B22=""),0,SUMIF('DADOS BRUTOS'!$A$3:$A$500,$B22,'DADOS BRUTOS'!N$3:N$500)+IF($C22="",0,SUMIF('DADOS BRUTOS'!$A$3:$A$500,$C22,'DADOS BRUTOS'!N$3:N$500)))</f>
        <v>0</v>
      </c>
      <c r="CO22" s="134" t="n">
        <f aca="false">IF(OR(CO$4="",$B22=""),0,SUMIF('DADOS BRUTOS'!$A$3:$A$500,$B22,'DADOS BRUTOS'!O$3:O$500)+IF($C22="",0,SUMIF('DADOS BRUTOS'!$A$3:$A$500,$C22,'DADOS BRUTOS'!O$3:O$500)))</f>
        <v>0</v>
      </c>
      <c r="CP22" s="134" t="n">
        <f aca="false">IF(OR(CP$4="",$B22=""),0,SUMIF('DADOS BRUTOS'!$A$3:$A$500,$B22,'DADOS BRUTOS'!P$3:P$500)+IF($C22="",0,SUMIF('DADOS BRUTOS'!$A$3:$A$500,$C22,'DADOS BRUTOS'!P$3:P$500)))</f>
        <v>0</v>
      </c>
      <c r="CQ22" s="134" t="n">
        <f aca="false">IF(OR(CQ$4="",$B22=""),0,SUMIF('DADOS BRUTOS'!$A$3:$A$500,$B22,'DADOS BRUTOS'!Q$3:Q$500)+IF($C22="",0,SUMIF('DADOS BRUTOS'!$A$3:$A$500,$C22,'DADOS BRUTOS'!Q$3:Q$500)))</f>
        <v>0</v>
      </c>
      <c r="CR22" s="134" t="n">
        <f aca="false">IF(OR(CR$4="",$B22=""),0,SUMIF('DADOS BRUTOS'!$A$3:$A$500,$B22,'DADOS BRUTOS'!R$3:R$500)+IF($C22="",0,SUMIF('DADOS BRUTOS'!$A$3:$A$500,$C22,'DADOS BRUTOS'!R$3:R$500)))</f>
        <v>0</v>
      </c>
      <c r="CS22" s="134" t="n">
        <f aca="false">IF(OR(CS$4="",$B22=""),0,SUMIF('DADOS BRUTOS'!$A$3:$A$500,$B22,'DADOS BRUTOS'!S$3:S$500)+IF($C22="",0,SUMIF('DADOS BRUTOS'!$A$3:$A$500,$C22,'DADOS BRUTOS'!S$3:S$500)))</f>
        <v>0</v>
      </c>
      <c r="CT22" s="134" t="n">
        <f aca="false">IF(OR(CT$4="",$B22=""),0,SUMIF('DADOS BRUTOS'!$A$3:$A$500,$B22,'DADOS BRUTOS'!T$3:T$500)+IF($C22="",0,SUMIF('DADOS BRUTOS'!$A$3:$A$500,$C22,'DADOS BRUTOS'!T$3:T$500)))</f>
        <v>0</v>
      </c>
      <c r="CU22" s="134" t="n">
        <f aca="false">IF(OR(CU$4="",$B22=""),0,SUMIF('DADOS BRUTOS'!$A$3:$A$500,$B22,'DADOS BRUTOS'!U$3:U$500)+IF($C22="",0,SUMIF('DADOS BRUTOS'!$A$3:$A$500,$C22,'DADOS BRUTOS'!U$3:U$500)))</f>
        <v>0</v>
      </c>
      <c r="CV22" s="134" t="n">
        <f aca="false">IF(OR(CV$4="",$B22=""),0,SUMIF('DADOS BRUTOS'!$A$3:$A$500,$B22,'DADOS BRUTOS'!V$3:V$500)+IF($C22="",0,SUMIF('DADOS BRUTOS'!$A$3:$A$500,$C22,'DADOS BRUTOS'!V$3:V$500)))</f>
        <v>0</v>
      </c>
      <c r="CW22" s="134" t="n">
        <f aca="false">IF(OR(CW$4="",$B22=""),0,SUMIF('DADOS BRUTOS'!$A$3:$A$500,$B22,'DADOS BRUTOS'!W$3:W$500)+IF($C22="",0,SUMIF('DADOS BRUTOS'!$A$3:$A$500,$C22,'DADOS BRUTOS'!W$3:W$500)))</f>
        <v>0</v>
      </c>
      <c r="CX22" s="134" t="n">
        <f aca="false">IF(OR(CX$4="",$B22=""),0,SUMIF('DADOS BRUTOS'!$A$3:$A$500,$B22,'DADOS BRUTOS'!X$3:X$500)+IF($C22="",0,SUMIF('DADOS BRUTOS'!$A$3:$A$500,$C22,'DADOS BRUTOS'!X$3:X$500)))</f>
        <v>0</v>
      </c>
      <c r="CY22" s="134" t="n">
        <f aca="false">IF(OR(CY$4="",$B22=""),0,SUMIF('DADOS BRUTOS'!$A$3:$A$500,$B22,'DADOS BRUTOS'!Y$3:Y$500)+IF($C22="",0,SUMIF('DADOS BRUTOS'!$A$3:$A$500,$C22,'DADOS BRUTOS'!Y$3:Y$500)))</f>
        <v>0</v>
      </c>
      <c r="CZ22" s="134" t="n">
        <f aca="false">IF(OR(CZ$4="",$B22=""),0,SUMIF('DADOS BRUTOS'!$A$3:$A$500,$B22,'DADOS BRUTOS'!Z$3:Z$500)+IF($C22="",0,SUMIF('DADOS BRUTOS'!$A$3:$A$500,$C22,'DADOS BRUTOS'!Z$3:Z$500)))</f>
        <v>0</v>
      </c>
      <c r="DA22" s="134" t="n">
        <f aca="false">IF(OR(DA$4="",$B22=""),0,SUMIF('DADOS BRUTOS'!$A$3:$A$500,$B22,'DADOS BRUTOS'!AA$3:AA$500)+IF($C22="",0,SUMIF('DADOS BRUTOS'!$A$3:$A$500,$C22,'DADOS BRUTOS'!AA$3:AA$500)))</f>
        <v>0</v>
      </c>
      <c r="DB22" s="134" t="n">
        <f aca="false">IF(OR(DB$4="",$B22=""),0,SUMIF('DADOS BRUTOS'!$A$3:$A$500,$B22,'DADOS BRUTOS'!AB$3:AB$500)+IF($C22="",0,SUMIF('DADOS BRUTOS'!$A$3:$A$500,$C22,'DADOS BRUTOS'!AB$3:AB$500)))</f>
        <v>0</v>
      </c>
      <c r="DC22" s="134" t="n">
        <f aca="false">IF(OR(DC$4="",$B22=""),0,SUMIF('DADOS BRUTOS'!$A$3:$A$500,$B22,'DADOS BRUTOS'!AC$3:AC$500)+IF($C22="",0,SUMIF('DADOS BRUTOS'!$A$3:$A$500,$C22,'DADOS BRUTOS'!AC$3:AC$500)))</f>
        <v>0</v>
      </c>
      <c r="DD22" s="134" t="n">
        <f aca="false">IF(OR(DD$4="",$B22=""),0,SUMIF('DADOS BRUTOS'!$A$3:$A$500,$B22,'DADOS BRUTOS'!AD$3:AD$500)+IF($C22="",0,SUMIF('DADOS BRUTOS'!$A$3:$A$500,$C22,'DADOS BRUTOS'!AD$3:AD$500)))</f>
        <v>0</v>
      </c>
      <c r="DE22" s="134" t="n">
        <f aca="false">IF(OR(DE$4="",$B22=""),0,SUMIF('DADOS BRUTOS'!$A$3:$A$500,$B22,'DADOS BRUTOS'!AE$3:AE$500)+IF($C22="",0,SUMIF('DADOS BRUTOS'!$A$3:$A$500,$C22,'DADOS BRUTOS'!AE$3:AE$500)))</f>
        <v>0</v>
      </c>
      <c r="DF22" s="134" t="n">
        <f aca="false">IF(OR(DF$4="",$B22=""),0,SUMIF('DADOS BRUTOS'!$A$3:$A$500,$B22,'DADOS BRUTOS'!AF$3:AF$500)+IF($C22="",0,SUMIF('DADOS BRUTOS'!$A$3:$A$500,$C22,'DADOS BRUTOS'!AF$3:AF$500)))</f>
        <v>0</v>
      </c>
      <c r="DG22" s="134" t="n">
        <f aca="false">IF(OR(DG$4="",$B22=""),0,SUMIF('DADOS BRUTOS'!$A$3:$A$500,$B22,'DADOS BRUTOS'!AG$3:AG$500)+IF($C22="",0,SUMIF('DADOS BRUTOS'!$A$3:$A$500,$C22,'DADOS BRUTOS'!AG$3:AG$500)))</f>
        <v>0</v>
      </c>
      <c r="DH22" s="134" t="n">
        <f aca="false">IF(OR(DH$4="",$B22=""),0,SUMIF('DADOS BRUTOS'!$A$3:$A$500,$B22,'DADOS BRUTOS'!AH$3:AH$500)+IF($C22="",0,SUMIF('DADOS BRUTOS'!$A$3:$A$500,$C22,'DADOS BRUTOS'!AH$3:AH$500)))</f>
        <v>0</v>
      </c>
      <c r="DI22" s="134" t="n">
        <f aca="false">IF(OR(DI$4="",$B22=""),0,SUMIF('DADOS BRUTOS'!$A$3:$A$500,$B22,'DADOS BRUTOS'!AI$3:AI$500)+IF($C22="",0,SUMIF('DADOS BRUTOS'!$A$3:$A$500,$C22,'DADOS BRUTOS'!AI$3:AI$500)))</f>
        <v>0</v>
      </c>
      <c r="DJ22" s="134" t="n">
        <f aca="false">IF(OR(DJ$4="",$B22=""),0,SUMIF('DADOS BRUTOS'!$A$3:$A$500,$B22,'DADOS BRUTOS'!AJ$3:AJ$500)+IF($C22="",0,SUMIF('DADOS BRUTOS'!$A$3:$A$500,$C22,'DADOS BRUTOS'!AJ$3:AJ$500)))</f>
        <v>0</v>
      </c>
      <c r="DK22" s="134" t="n">
        <f aca="false">IF(OR(DK$4="",$B22=""),0,SUMIF('DADOS BRUTOS'!$A$3:$A$500,$B22,'DADOS BRUTOS'!AK$3:AK$500)+IF($C22="",0,SUMIF('DADOS BRUTOS'!$A$3:$A$500,$C22,'DADOS BRUTOS'!AK$3:AK$500)))</f>
        <v>0</v>
      </c>
      <c r="DL22" s="134" t="n">
        <f aca="false">IF(OR(DL$4="",$B22=""),0,SUMIF('DADOS BRUTOS'!$A$3:$A$500,$B22,'DADOS BRUTOS'!AL$3:AL$500)+IF($C22="",0,SUMIF('DADOS BRUTOS'!$A$3:$A$500,$C22,'DADOS BRUTOS'!AL$3:AL$500)))</f>
        <v>0</v>
      </c>
      <c r="DM22" s="134" t="n">
        <f aca="false">IF(OR(DM$4="",$B22=""),0,SUMIF('DADOS BRUTOS'!$A$3:$A$500,$B22,'DADOS BRUTOS'!AM$3:AM$500)+IF($C22="",0,SUMIF('DADOS BRUTOS'!$A$3:$A$500,$C22,'DADOS BRUTOS'!AM$3:AM$500)))</f>
        <v>0</v>
      </c>
      <c r="DN22" s="134" t="n">
        <f aca="false">IF(OR(DN$4="",$B22=""),0,SUMIF('DADOS BRUTOS'!$A$3:$A$500,$B22,'DADOS BRUTOS'!AN$3:AN$500)+IF($C22="",0,SUMIF('DADOS BRUTOS'!$A$3:$A$500,$C22,'DADOS BRUTOS'!AN$3:AN$500)))</f>
        <v>0</v>
      </c>
      <c r="DO22" s="134" t="n">
        <f aca="false">IF(OR(DO$4="",$B22=""),0,SUMIF('DADOS BRUTOS'!$A$3:$A$500,$B22,'DADOS BRUTOS'!AO$3:AO$500)+IF($C22="",0,SUMIF('DADOS BRUTOS'!$A$3:$A$500,$C22,'DADOS BRUTOS'!AO$3:AO$500)))</f>
        <v>12399.2</v>
      </c>
      <c r="DP22" s="134" t="n">
        <f aca="false">IF(OR(DP$4="",$B22=""),0,SUMIF('DADOS BRUTOS'!$A$3:$A$500,$B22,'DADOS BRUTOS'!AP$3:AP$500)+IF($C22="",0,SUMIF('DADOS BRUTOS'!$A$3:$A$500,$C22,'DADOS BRUTOS'!AP$3:AP$500)))</f>
        <v>17424.55</v>
      </c>
      <c r="DQ22" s="134" t="n">
        <f aca="false">IF(OR(DQ$4="",$B22=""),0,SUMIF('DADOS BRUTOS'!$A$3:$A$500,$B22,'DADOS BRUTOS'!AQ$3:AQ$500)+IF($C22="",0,SUMIF('DADOS BRUTOS'!$A$3:$A$500,$C22,'DADOS BRUTOS'!AQ$3:AQ$500)))</f>
        <v>59972.72</v>
      </c>
      <c r="DR22" s="134" t="n">
        <f aca="false">IF(OR(DR$4="",$B22=""),0,SUMIF('DADOS BRUTOS'!$A$3:$A$500,$B22,'DADOS BRUTOS'!AR$3:AR$500)+IF($C22="",0,SUMIF('DADOS BRUTOS'!$A$3:$A$500,$C22,'DADOS BRUTOS'!AR$3:AR$500)))</f>
        <v>69871.92</v>
      </c>
      <c r="DS22" s="134" t="n">
        <f aca="false">IF(OR(DS$4="",$B22=""),0,SUMIF('DADOS BRUTOS'!$A$3:$A$500,$B22,'DADOS BRUTOS'!AS$3:AS$500)+IF($C22="",0,SUMIF('DADOS BRUTOS'!$A$3:$A$500,$C22,'DADOS BRUTOS'!AS$3:AS$500)))</f>
        <v>65066.02</v>
      </c>
      <c r="DT22" s="134" t="n">
        <f aca="false">IF(OR(DT$4="",$B22=""),0,SUMIF('DADOS BRUTOS'!$A$3:$A$500,$B22,'DADOS BRUTOS'!AT$3:AT$500)+IF($C22="",0,SUMIF('DADOS BRUTOS'!$A$3:$A$500,$C22,'DADOS BRUTOS'!AT$3:AT$500)))</f>
        <v>68507.98</v>
      </c>
      <c r="DU22" s="134" t="n">
        <f aca="false">IF(OR(DU$4="",$B22=""),0,SUMIF('DADOS BRUTOS'!$A$3:$A$500,$B22,'DADOS BRUTOS'!AU$3:AU$500)+IF($C22="",0,SUMIF('DADOS BRUTOS'!$A$3:$A$500,$C22,'DADOS BRUTOS'!AU$3:AU$500)))</f>
        <v>91896.48</v>
      </c>
      <c r="DV22" s="134" t="n">
        <f aca="false">IF(OR(DV$4="",$B22=""),0,SUMIF('DADOS BRUTOS'!$A$3:$A$500,$B22,'DADOS BRUTOS'!AV$3:AV$500)+IF($C22="",0,SUMIF('DADOS BRUTOS'!$A$3:$A$500,$C22,'DADOS BRUTOS'!AV$3:AV$500)))</f>
        <v>162298.77</v>
      </c>
      <c r="DW22" s="134" t="n">
        <f aca="false">IF(OR(DW$4="",$B22=""),0,SUMIF('DADOS BRUTOS'!$A$3:$A$500,$B22,'DADOS BRUTOS'!AW$3:AW$500)+IF($C22="",0,SUMIF('DADOS BRUTOS'!$A$3:$A$500,$C22,'DADOS BRUTOS'!AW$3:AW$500)))</f>
        <v>407175.19</v>
      </c>
      <c r="DX22" s="134" t="n">
        <f aca="false">IF(OR(DX$4="",$B22=""),0,SUMIF('DADOS BRUTOS'!$A$3:$A$500,$B22,'DADOS BRUTOS'!AX$3:AX$500)+IF($C22="",0,SUMIF('DADOS BRUTOS'!$A$3:$A$500,$C22,'DADOS BRUTOS'!AX$3:AX$500)))</f>
        <v>246602.12</v>
      </c>
      <c r="DY22" s="134" t="n">
        <f aca="false">IF(OR(DY$4="",$B22=""),0,SUMIF('DADOS BRUTOS'!$A$3:$A$500,$B22,'DADOS BRUTOS'!AY$3:AY$500)+IF($C22="",0,SUMIF('DADOS BRUTOS'!$A$3:$A$500,$C22,'DADOS BRUTOS'!AY$3:AY$500)))</f>
        <v>215169.91</v>
      </c>
      <c r="DZ22" s="134" t="n">
        <f aca="false">IF(OR(DZ$4="",$B22=""),0,SUMIF('DADOS BRUTOS'!$A$3:$A$500,$B22,'DADOS BRUTOS'!AZ$3:AZ$500)+IF($C22="",0,SUMIF('DADOS BRUTOS'!$A$3:$A$500,$C22,'DADOS BRUTOS'!AZ$3:AZ$500)))</f>
        <v>100889.73</v>
      </c>
      <c r="EA22" s="134" t="n">
        <f aca="false">IF(OR(EA$4="",$B22=""),0,SUMIF('DADOS BRUTOS'!$A$3:$A$500,$B22,'DADOS BRUTOS'!BA$3:BA$500)+IF($C22="",0,SUMIF('DADOS BRUTOS'!$A$3:$A$500,$C22,'DADOS BRUTOS'!BA$3:BA$500)))</f>
        <v>14953.37</v>
      </c>
      <c r="EB22" s="134" t="n">
        <f aca="false">IF(OR(EB$4="",$B22=""),0,SUMIF('DADOS BRUTOS'!$A$3:$A$500,$B22,'DADOS BRUTOS'!BB$3:BB$500)+IF($C22="",0,SUMIF('DADOS BRUTOS'!$A$3:$A$500,$C22,'DADOS BRUTOS'!BB$3:BB$500)))</f>
        <v>15288.79</v>
      </c>
      <c r="EC22" s="134" t="n">
        <f aca="false">IF(OR(EC$4="",$B22=""),0,SUMIF('DADOS BRUTOS'!$A$3:$A$500,$B22,'DADOS BRUTOS'!BC$3:BC$500)+IF($C22="",0,SUMIF('DADOS BRUTOS'!$A$3:$A$500,$C22,'DADOS BRUTOS'!BC$3:BC$500)))</f>
        <v>3099.19</v>
      </c>
      <c r="ED22" s="134" t="n">
        <f aca="false">IF(OR(ED$4="",$B22=""),0,SUMIF('DADOS BRUTOS'!$A$3:$A$500,$B22,'DADOS BRUTOS'!BD$3:BD$500)+IF($C22="",0,SUMIF('DADOS BRUTOS'!$A$3:$A$500,$C22,'DADOS BRUTOS'!BD$3:BD$500)))</f>
        <v>1524.99</v>
      </c>
      <c r="EE22" s="134" t="n">
        <f aca="false">IF(OR(EE$4="",$B22=""),0,SUMIF('DADOS BRUTOS'!$A$3:$A$500,$B22,'DADOS BRUTOS'!BE$3:BE$500)+IF($C22="",0,SUMIF('DADOS BRUTOS'!$A$3:$A$500,$C22,'DADOS BRUTOS'!BE$3:BE$500)))</f>
        <v>0</v>
      </c>
      <c r="EF22" s="134" t="n">
        <f aca="false">IF(OR(EF$4="",$B22=""),0,SUMIF('DADOS BRUTOS'!$A$3:$A$500,$B22,'DADOS BRUTOS'!BF$3:BF$500)+IF($C22="",0,SUMIF('DADOS BRUTOS'!$A$3:$A$500,$C22,'DADOS BRUTOS'!BF$3:BF$500)))</f>
        <v>0</v>
      </c>
      <c r="EG22" s="134" t="n">
        <f aca="false">IF(OR(EG$4="",$B22=""),0,SUMIF('DADOS BRUTOS'!$A$3:$A$500,$B22,'DADOS BRUTOS'!BG$3:BG$500)+IF($C22="",0,SUMIF('DADOS BRUTOS'!$A$3:$A$500,$C22,'DADOS BRUTOS'!BG$3:BG$500)))</f>
        <v>0</v>
      </c>
      <c r="EH22" s="134" t="n">
        <f aca="false">IF(OR(EH$4="",$B22=""),0,SUMIF('DADOS BRUTOS'!$A$3:$A$500,$B22,'DADOS BRUTOS'!BH$3:BH$500)+IF($C22="",0,SUMIF('DADOS BRUTOS'!$A$3:$A$500,$C22,'DADOS BRUTOS'!BH$3:BH$500)))</f>
        <v>0</v>
      </c>
      <c r="EI22" s="134" t="n">
        <f aca="false">IF(OR(EI$4="",$B22=""),0,SUMIF('DADOS BRUTOS'!$A$3:$A$500,$B22,'DADOS BRUTOS'!BI$3:BI$500)+IF($C22="",0,SUMIF('DADOS BRUTOS'!$A$3:$A$500,$C22,'DADOS BRUTOS'!BI$3:BI$500)))</f>
        <v>0</v>
      </c>
      <c r="EJ22" s="134" t="n">
        <f aca="false">IF(OR(EJ$4="",$B22=""),0,SUMIF('DADOS BRUTOS'!$A$3:$A$500,$B22,'DADOS BRUTOS'!BJ$3:BJ$500)+IF($C22="",0,SUMIF('DADOS BRUTOS'!$A$3:$A$500,$C22,'DADOS BRUTOS'!BJ$3:BJ$500)))</f>
        <v>0</v>
      </c>
      <c r="EK22" s="134" t="n">
        <f aca="false">IF(OR(EK$4="",$B22=""),0,SUMIF('DADOS BRUTOS'!$A$3:$A$500,$B22,'DADOS BRUTOS'!BK$3:BK$500)+IF($C22="",0,SUMIF('DADOS BRUTOS'!$A$3:$A$500,$C22,'DADOS BRUTOS'!BK$3:BK$500)))</f>
        <v>1500.53</v>
      </c>
      <c r="EL22" s="134" t="n">
        <f aca="false">IF(OR(EL$4="",$B22=""),0,SUMIF('DADOS BRUTOS'!$A$3:$A$500,$B22,'DADOS BRUTOS'!BL$3:BL$500)+IF($C22="",0,SUMIF('DADOS BRUTOS'!$A$3:$A$500,$C22,'DADOS BRUTOS'!BL$3:BL$500)))</f>
        <v>0</v>
      </c>
      <c r="EM22" s="134" t="n">
        <f aca="false">IF(OR(EM$4="",$B22=""),0,SUMIF('DADOS BRUTOS'!$A$3:$A$500,$B22,'DADOS BRUTOS'!BM$3:BM$500)+IF($C22="",0,SUMIF('DADOS BRUTOS'!$A$3:$A$500,$C22,'DADOS BRUTOS'!BM$3:BM$500)))</f>
        <v>0</v>
      </c>
      <c r="EN22" s="134" t="n">
        <f aca="false">IF(OR(EN$4="",$B22=""),0,SUMIF('DADOS BRUTOS'!$A$3:$A$500,$B22,'DADOS BRUTOS'!BN$3:BN$500)+IF($C22="",0,SUMIF('DADOS BRUTOS'!$A$3:$A$500,$C22,'DADOS BRUTOS'!BN$3:BN$500)))</f>
        <v>9803.19</v>
      </c>
      <c r="EO22" s="134" t="n">
        <f aca="false">IF(OR(EO$4="",$B22=""),0,SUMIF('DADOS BRUTOS'!$A$3:$A$500,$B22,'DADOS BRUTOS'!BO$3:BO$500)+IF($C22="",0,SUMIF('DADOS BRUTOS'!$A$3:$A$500,$C22,'DADOS BRUTOS'!BO$3:BO$500)))</f>
        <v>0</v>
      </c>
      <c r="EP22" s="134" t="n">
        <f aca="false">IF(OR(EP$4="",$B22=""),0,SUMIF('DADOS BRUTOS'!$A$3:$A$500,$B22,'DADOS BRUTOS'!BP$3:BP$500)+IF($C22="",0,SUMIF('DADOS BRUTOS'!$A$3:$A$500,$C22,'DADOS BRUTOS'!BP$3:BP$500)))</f>
        <v>0</v>
      </c>
      <c r="EQ22" s="134" t="n">
        <f aca="false">IF(OR(EQ$4="",$B22=""),0,SUMIF('DADOS BRUTOS'!$A$3:$A$500,$B22,'DADOS BRUTOS'!BQ$3:BQ$500)+IF($C22="",0,SUMIF('DADOS BRUTOS'!$A$3:$A$500,$C22,'DADOS BRUTOS'!BQ$3:BQ$500)))</f>
        <v>0</v>
      </c>
      <c r="ER22" s="134" t="n">
        <f aca="false">IF(OR(ER$4="",$B22=""),0,SUMIF('DADOS BRUTOS'!$A$3:$A$500,$B22,'DADOS BRUTOS'!BR$3:BR$500)+IF($C22="",0,SUMIF('DADOS BRUTOS'!$A$3:$A$500,$C22,'DADOS BRUTOS'!BR$3:BR$500)))</f>
        <v>0</v>
      </c>
      <c r="ES22" s="134" t="n">
        <f aca="false">IF(OR(ES$4="",$B22=""),0,SUMIF('DADOS BRUTOS'!$A$3:$A$500,$B22,'DADOS BRUTOS'!BS$3:BS$500)+IF($C22="",0,SUMIF('DADOS BRUTOS'!$A$3:$A$500,$C22,'DADOS BRUTOS'!BS$3:BS$500)))</f>
        <v>0</v>
      </c>
      <c r="ET22" s="134" t="n">
        <f aca="false">IF(OR(ET$4="",$B22=""),0,SUMIF('DADOS BRUTOS'!$A$3:$A$500,$B22,'DADOS BRUTOS'!BT$3:BT$500)+IF($C22="",0,SUMIF('DADOS BRUTOS'!$A$3:$A$500,$C22,'DADOS BRUTOS'!BT$3:BT$500)))</f>
        <v>0</v>
      </c>
      <c r="EU22" s="134" t="n">
        <f aca="false">IF(OR(EU$4="",$B22=""),0,SUMIF('DADOS BRUTOS'!$A$3:$A$500,$B22,'DADOS BRUTOS'!BU$3:BU$500)+IF($C22="",0,SUMIF('DADOS BRUTOS'!$A$3:$A$500,$C22,'DADOS BRUTOS'!BU$3:BU$500)))</f>
        <v>0</v>
      </c>
      <c r="EV22" s="134" t="n">
        <f aca="false">IF(OR(EV$4="",$B22=""),0,SUMIF('DADOS BRUTOS'!$A$3:$A$500,$B22,'DADOS BRUTOS'!BV$3:BV$500)+IF($C22="",0,SUMIF('DADOS BRUTOS'!$A$3:$A$500,$C22,'DADOS BRUTOS'!BV$3:BV$500)))</f>
        <v>0</v>
      </c>
      <c r="EW22" s="134" t="n">
        <f aca="false">IF(OR(EW$4="",$B22=""),0,SUMIF('DADOS BRUTOS'!$A$3:$A$500,$B22,'DADOS BRUTOS'!BW$3:BW$500)+IF($C22="",0,SUMIF('DADOS BRUTOS'!$A$3:$A$500,$C22,'DADOS BRUTOS'!BW$3:BW$500)))</f>
        <v>0</v>
      </c>
      <c r="EX22" s="134" t="n">
        <f aca="false">IF(OR(EX$4="",$B22=""),0,SUMIF('DADOS BRUTOS'!$A$3:$A$500,$B22,'DADOS BRUTOS'!BX$3:BX$500)+IF($C22="",0,SUMIF('DADOS BRUTOS'!$A$3:$A$500,$C22,'DADOS BRUTOS'!BX$3:BX$500)))</f>
        <v>0</v>
      </c>
      <c r="EY22" s="134" t="n">
        <f aca="false">IF(OR(EY$4="",$B22=""),0,SUMIF('DADOS BRUTOS'!$A$3:$A$500,$B22,'DADOS BRUTOS'!BY$3:BY$500)+IF($C22="",0,SUMIF('DADOS BRUTOS'!$A$3:$A$500,$C22,'DADOS BRUTOS'!BY$3:BY$500)))</f>
        <v>0</v>
      </c>
      <c r="EZ22" s="134" t="n">
        <f aca="false">IF(OR(EZ$4="",$B22=""),0,SUMIF('DADOS BRUTOS'!$A$3:$A$500,$B22,'DADOS BRUTOS'!BZ$3:BZ$500)+IF($C22="",0,SUMIF('DADOS BRUTOS'!$A$3:$A$500,$C22,'DADOS BRUTOS'!BZ$3:BZ$500)))</f>
        <v>0</v>
      </c>
      <c r="FA22" s="134" t="n">
        <f aca="false">IF(OR(FA$4="",$B22=""),0,SUMIF('DADOS BRUTOS'!$A$3:$A$500,$B22,'DADOS BRUTOS'!CA$3:CA$500)+IF($C22="",0,SUMIF('DADOS BRUTOS'!$A$3:$A$500,$C22,'DADOS BRUTOS'!CA$3:CA$500)))</f>
        <v>0</v>
      </c>
      <c r="FB22" s="134" t="n">
        <f aca="false">IF(OR(FB$4="",$B22=""),0,SUMIF('DADOS BRUTOS'!$A$3:$A$500,$B22,'DADOS BRUTOS'!CB$3:CB$500)+IF($C22="",0,SUMIF('DADOS BRUTOS'!$A$3:$A$500,$C22,'DADOS BRUTOS'!CB$3:CB$500)))</f>
        <v>0</v>
      </c>
      <c r="FC22" s="134" t="n">
        <f aca="false">IF(OR(FC$4="",$B22=""),0,SUMIF('DADOS BRUTOS'!$A$3:$A$500,$B22,'DADOS BRUTOS'!CC$3:CC$500)+IF($C22="",0,SUMIF('DADOS BRUTOS'!$A$3:$A$500,$C22,'DADOS BRUTOS'!CC$3:CC$500)))</f>
        <v>0</v>
      </c>
      <c r="FD22" s="134" t="n">
        <f aca="false">IF(OR(FD$4="",$B22=""),0,SUMIF('DADOS BRUTOS'!$A$3:$A$500,$B22,'DADOS BRUTOS'!CD$3:CD$500)+IF($C22="",0,SUMIF('DADOS BRUTOS'!$A$3:$A$500,$C22,'DADOS BRUTOS'!CD$3:CD$500)))</f>
        <v>0</v>
      </c>
      <c r="FE22" s="134" t="n">
        <f aca="false">IF(OR(FE$4="",$B22=""),0,SUMIF('DADOS BRUTOS'!$A$3:$A$500,$B22,'DADOS BRUTOS'!CE$3:CE$500)+IF($C22="",0,SUMIF('DADOS BRUTOS'!$A$3:$A$500,$C22,'DADOS BRUTOS'!CE$3:CE$500)))</f>
        <v>0</v>
      </c>
      <c r="FF22" s="134" t="n">
        <f aca="false">IF(OR(FF$4="",$B22=""),0,SUMIF('DADOS BRUTOS'!$A$3:$A$500,$B22,'DADOS BRUTOS'!CF$3:CF$500)+IF($C22="",0,SUMIF('DADOS BRUTOS'!$A$3:$A$500,$C22,'DADOS BRUTOS'!CF$3:CF$500)))</f>
        <v>0</v>
      </c>
      <c r="FG22" s="134" t="n">
        <f aca="false">IF(OR(FG$4="",$B22=""),0,SUMIF('DADOS BRUTOS'!$A$3:$A$500,$B22,'DADOS BRUTOS'!CG$3:CG$500)+IF($C22="",0,SUMIF('DADOS BRUTOS'!$A$3:$A$500,$C22,'DADOS BRUTOS'!CG$3:CG$500)))</f>
        <v>0</v>
      </c>
      <c r="FH22" s="134" t="n">
        <f aca="false">IF(OR(FH$4="",$B22=""),0,SUMIF('DADOS BRUTOS'!$A$3:$A$500,$B22,'DADOS BRUTOS'!CH$3:CH$500)+IF($C22="",0,SUMIF('DADOS BRUTOS'!$A$3:$A$500,$C22,'DADOS BRUTOS'!CH$3:CH$500)))</f>
        <v>0</v>
      </c>
      <c r="FI22" s="134" t="n">
        <f aca="false">IF(OR(FI$4="",$B22=""),0,SUMIF('DADOS BRUTOS'!$A$3:$A$500,$B22,'DADOS BRUTOS'!CI$3:CI$500)+IF($C22="",0,SUMIF('DADOS BRUTOS'!$A$3:$A$500,$C22,'DADOS BRUTOS'!CI$3:CI$500)))</f>
        <v>0</v>
      </c>
      <c r="FJ22" s="134" t="n">
        <f aca="false">IF(OR(FJ$4="",$B22=""),0,SUMIF('DADOS BRUTOS'!$A$3:$A$500,$B22,'DADOS BRUTOS'!CJ$3:CJ$500)+IF($C22="",0,SUMIF('DADOS BRUTOS'!$A$3:$A$500,$C22,'DADOS BRUTOS'!CJ$3:CJ$500)))</f>
        <v>0</v>
      </c>
      <c r="FK22" s="134" t="n">
        <f aca="false">IF(OR(FK$4="",$B22=""),0,SUMIF('DADOS BRUTOS'!$A$3:$A$500,$B22,'DADOS BRUTOS'!CK$3:CK$500)+IF($C22="",0,SUMIF('DADOS BRUTOS'!$A$3:$A$500,$C22,'DADOS BRUTOS'!CK$3:CK$500)))</f>
        <v>0</v>
      </c>
      <c r="FL22" s="134" t="n">
        <f aca="false">IF(OR(FL$4="",$B22=""),0,SUMIF('DADOS BRUTOS'!$A$3:$A$500,$B22,'DADOS BRUTOS'!CL$3:CL$500)+IF($C22="",0,SUMIF('DADOS BRUTOS'!$A$3:$A$500,$C22,'DADOS BRUTOS'!CL$3:CL$500)))</f>
        <v>0</v>
      </c>
      <c r="FM22" s="134" t="n">
        <f aca="false">IF(OR(FM$4="",$B22=""),0,SUMIF('DADOS BRUTOS'!$A$3:$A$500,$B22,'DADOS BRUTOS'!CM$3:CM$500)+IF($C22="",0,SUMIF('DADOS BRUTOS'!$A$3:$A$500,$C22,'DADOS BRUTOS'!CM$3:CM$500)))</f>
        <v>0</v>
      </c>
      <c r="FN22" s="134" t="n">
        <f aca="false">IF(OR(FN$4="",$B22=""),0,SUMIF('DADOS BRUTOS'!$A$3:$A$500,$B22,'DADOS BRUTOS'!CN$3:CN$500)+IF($C22="",0,SUMIF('DADOS BRUTOS'!$A$3:$A$500,$C22,'DADOS BRUTOS'!CN$3:CN$500)))</f>
        <v>0</v>
      </c>
      <c r="FO22" s="134" t="n">
        <f aca="false">IF(OR(FO$4="",$B22=""),0,SUMIF('DADOS BRUTOS'!$A$3:$A$500,$B22,'DADOS BRUTOS'!CO$3:CO$500)+IF($C22="",0,SUMIF('DADOS BRUTOS'!$A$3:$A$500,$C22,'DADOS BRUTOS'!CO$3:CO$500)))</f>
        <v>0</v>
      </c>
      <c r="FP22" s="134" t="n">
        <f aca="false">IF(OR(FP$4="",$B22=""),0,SUMIF('DADOS BRUTOS'!$A$3:$A$500,$B22,'DADOS BRUTOS'!CP$3:CP$500)+IF($C22="",0,SUMIF('DADOS BRUTOS'!$A$3:$A$500,$C22,'DADOS BRUTOS'!CP$3:CP$500)))</f>
        <v>0</v>
      </c>
      <c r="FQ22" s="134" t="n">
        <f aca="false">IF(OR(FQ$4="",$B22=""),0,SUMIF('DADOS BRUTOS'!$A$3:$A$500,$B22,'DADOS BRUTOS'!CQ$3:CQ$500)+IF($C22="",0,SUMIF('DADOS BRUTOS'!$A$3:$A$500,$C22,'DADOS BRUTOS'!CQ$3:CQ$500)))</f>
        <v>0</v>
      </c>
      <c r="FR22" s="134" t="n">
        <f aca="false">IF(OR(FR$4="",$B22=""),0,SUMIF('DADOS BRUTOS'!$A$3:$A$500,$B22,'DADOS BRUTOS'!CR$3:CR$500)+IF($C22="",0,SUMIF('DADOS BRUTOS'!$A$3:$A$500,$C22,'DADOS BRUTOS'!CR$3:CR$500)))</f>
        <v>0</v>
      </c>
      <c r="FS22" s="134" t="n">
        <f aca="false">IF(OR(FS$4="",$B22=""),0,SUMIF('DADOS BRUTOS'!$A$3:$A$500,$B22,'DADOS BRUTOS'!CS$3:CS$500)+IF($C22="",0,SUMIF('DADOS BRUTOS'!$A$3:$A$500,$C22,'DADOS BRUTOS'!CS$3:CS$500)))</f>
        <v>0</v>
      </c>
      <c r="FT22" s="134" t="n">
        <f aca="false">IF(OR(FT$4="",$B22=""),0,SUMIF('DADOS BRUTOS'!$A$3:$A$500,$B22,'DADOS BRUTOS'!CT$3:CT$500)+IF($C22="",0,SUMIF('DADOS BRUTOS'!$A$3:$A$500,$C22,'DADOS BRUTOS'!CT$3:CT$500)))</f>
        <v>0</v>
      </c>
      <c r="FU22" s="134" t="n">
        <f aca="false">IF(OR(FU$4="",$B22=""),0,SUMIF('DADOS BRUTOS'!$A$3:$A$500,$B22,'DADOS BRUTOS'!CU$3:CU$500)+IF($C22="",0,SUMIF('DADOS BRUTOS'!$A$3:$A$500,$C22,'DADOS BRUTOS'!CU$3:CU$500)))</f>
        <v>0</v>
      </c>
      <c r="FV22" s="134" t="n">
        <f aca="false">IF(OR(FV$4="",$B22=""),0,SUMIF('DADOS BRUTOS'!$A$3:$A$500,$B22,'DADOS BRUTOS'!CV$3:CV$500)+IF($C22="",0,SUMIF('DADOS BRUTOS'!$A$3:$A$500,$C22,'DADOS BRUTOS'!CV$3:CV$500)))</f>
        <v>0</v>
      </c>
      <c r="FW22" s="134" t="n">
        <f aca="false">IF(OR(FW$4="",$B22=""),0,SUMIF('DADOS BRUTOS'!$A$3:$A$500,$B22,'DADOS BRUTOS'!CW$3:CW$500)+IF($C22="",0,SUMIF('DADOS BRUTOS'!$A$3:$A$500,$C22,'DADOS BRUTOS'!CW$3:CW$500)))</f>
        <v>0</v>
      </c>
      <c r="FX22" s="134" t="n">
        <f aca="false">IF(OR(FX$4="",$B22=""),0,SUMIF('DADOS BRUTOS'!$A$3:$A$500,$B22,'DADOS BRUTOS'!CX$3:CX$500)+IF($C22="",0,SUMIF('DADOS BRUTOS'!$A$3:$A$500,$C22,'DADOS BRUTOS'!CX$3:CX$500)))</f>
        <v>0</v>
      </c>
      <c r="FY22" s="134" t="n">
        <f aca="false">IF(OR(FY$4="",$B22=""),0,SUMIF('DADOS BRUTOS'!$A$3:$A$500,$B22,'DADOS BRUTOS'!CY$3:CY$500)+IF($C22="",0,SUMIF('DADOS BRUTOS'!$A$3:$A$500,$C22,'DADOS BRUTOS'!CY$3:CY$500)))</f>
        <v>0</v>
      </c>
      <c r="FZ22" s="134" t="n">
        <f aca="false">IF(OR(FZ$4="",$B22=""),0,SUMIF('DADOS BRUTOS'!$A$3:$A$500,$B22,'DADOS BRUTOS'!CZ$3:CZ$500)+IF($C22="",0,SUMIF('DADOS BRUTOS'!$A$3:$A$500,$C22,'DADOS BRUTOS'!CZ$3:CZ$500)))</f>
        <v>0</v>
      </c>
      <c r="GA22" s="134" t="n">
        <f aca="false">IF(OR(GA$4="",$B22=""),0,SUMIF('DADOS BRUTOS'!$A$3:$A$500,$B22,'DADOS BRUTOS'!DA$3:DA$500)+IF($C22="",0,SUMIF('DADOS BRUTOS'!$A$3:$A$500,$C22,'DADOS BRUTOS'!DA$3:DA$500)))</f>
        <v>0</v>
      </c>
      <c r="GB22" s="134" t="n">
        <f aca="false">IF(OR(GB$4="",$B22=""),0,SUMIF('DADOS BRUTOS'!$A$3:$A$500,$B22,'DADOS BRUTOS'!DB$3:DB$500)+IF($C22="",0,SUMIF('DADOS BRUTOS'!$A$3:$A$500,$C22,'DADOS BRUTOS'!DB$3:DB$500)))</f>
        <v>0</v>
      </c>
      <c r="GC22" s="134" t="n">
        <f aca="false">IF(OR(GC$4="",$B22=""),0,SUMIF('DADOS BRUTOS'!$A$3:$A$500,$B22,'DADOS BRUTOS'!DC$3:DC$500)+IF($C22="",0,SUMIF('DADOS BRUTOS'!$A$3:$A$500,$C22,'DADOS BRUTOS'!DC$3:DC$500)))</f>
        <v>0</v>
      </c>
      <c r="GD22" s="134" t="n">
        <f aca="false">IF(OR(GD$4="",$B22=""),0,SUMIF('DADOS BRUTOS'!$A$3:$A$500,$B22,'DADOS BRUTOS'!DD$3:DD$500)+IF($C22="",0,SUMIF('DADOS BRUTOS'!$A$3:$A$500,$C22,'DADOS BRUTOS'!DD$3:DD$500)))</f>
        <v>0</v>
      </c>
      <c r="GE22" s="134" t="n">
        <f aca="false">IF(OR(GE$4="",$B22=""),0,SUMIF('DADOS BRUTOS'!$A$3:$A$500,$B22,'DADOS BRUTOS'!DE$3:DE$500)+IF($C22="",0,SUMIF('DADOS BRUTOS'!$A$3:$A$500,$C22,'DADOS BRUTOS'!DE$3:DE$500)))</f>
        <v>0</v>
      </c>
      <c r="GF22" s="134" t="n">
        <f aca="false">IF(OR(GF$4="",$B22=""),0,SUMIF('DADOS BRUTOS'!$A$3:$A$500,$B22,'DADOS BRUTOS'!DF$3:DF$500)+IF($C22="",0,SUMIF('DADOS BRUTOS'!$A$3:$A$500,$C22,'DADOS BRUTOS'!DF$3:DF$500)))</f>
        <v>0</v>
      </c>
      <c r="GG22" s="134" t="n">
        <f aca="false">IF(OR(GG$4="",$B22=""),0,SUMIF('DADOS BRUTOS'!$A$3:$A$500,$B22,'DADOS BRUTOS'!DG$3:DG$500)+IF($C22="",0,SUMIF('DADOS BRUTOS'!$A$3:$A$500,$C22,'DADOS BRUTOS'!DG$3:DG$500)))</f>
        <v>0</v>
      </c>
      <c r="GH22" s="134" t="n">
        <f aca="false">IF(OR(GH$4="",$B22=""),0,SUMIF('DADOS BRUTOS'!$A$3:$A$500,$B22,'DADOS BRUTOS'!DH$3:DH$500)+IF($C22="",0,SUMIF('DADOS BRUTOS'!$A$3:$A$500,$C22,'DADOS BRUTOS'!DH$3:DH$500)))</f>
        <v>0</v>
      </c>
      <c r="GI22" s="134" t="n">
        <f aca="false">IF(OR(GI$4="",$B22=""),0,SUMIF('DADOS BRUTOS'!$A$3:$A$500,$B22,'DADOS BRUTOS'!DI$3:DI$500)+IF($C22="",0,SUMIF('DADOS BRUTOS'!$A$3:$A$500,$C22,'DADOS BRUTOS'!DI$3:DI$500)))</f>
        <v>0</v>
      </c>
      <c r="GJ22" s="134" t="n">
        <f aca="false">IF(OR(GJ$4="",$B22=""),0,SUMIF('DADOS BRUTOS'!$A$3:$A$500,$B22,'DADOS BRUTOS'!DJ$3:DJ$500)+IF($C22="",0,SUMIF('DADOS BRUTOS'!$A$3:$A$500,$C22,'DADOS BRUTOS'!DJ$3:DJ$500)))</f>
        <v>0</v>
      </c>
      <c r="GK22" s="134" t="n">
        <f aca="false">IF(OR(GK$4="",$B22=""),0,SUMIF('DADOS BRUTOS'!$A$3:$A$500,$B22,'DADOS BRUTOS'!DK$3:DK$500)+IF($C22="",0,SUMIF('DADOS BRUTOS'!$A$3:$A$500,$C22,'DADOS BRUTOS'!DK$3:DK$500)))</f>
        <v>0</v>
      </c>
      <c r="GL22" s="134" t="n">
        <f aca="false">IF(OR(GL$4="",$B22=""),0,SUMIF('DADOS BRUTOS'!$A$3:$A$500,$B22,'DADOS BRUTOS'!DL$3:DL$500)+IF($C22="",0,SUMIF('DADOS BRUTOS'!$A$3:$A$500,$C22,'DADOS BRUTOS'!DL$3:DL$500)))</f>
        <v>0</v>
      </c>
      <c r="GM22" s="134" t="n">
        <f aca="false">IF(OR(GM$4="",$B22=""),0,SUMIF('DADOS BRUTOS'!$A$3:$A$500,$B22,'DADOS BRUTOS'!DM$3:DM$500)+IF($C22="",0,SUMIF('DADOS BRUTOS'!$A$3:$A$500,$C22,'DADOS BRUTOS'!DM$3:DM$500)))</f>
        <v>0</v>
      </c>
      <c r="GN22" s="134" t="n">
        <f aca="false">IF(OR(GN$4="",$B22=""),0,SUMIF('DADOS BRUTOS'!$A$3:$A$500,$B22,'DADOS BRUTOS'!DN$3:DN$500)+IF($C22="",0,SUMIF('DADOS BRUTOS'!$A$3:$A$500,$C22,'DADOS BRUTOS'!DN$3:DN$500)))</f>
        <v>0</v>
      </c>
      <c r="GO22" s="134" t="n">
        <f aca="false">IF(OR(GO$4="",$B22=""),0,SUMIF('DADOS BRUTOS'!$A$3:$A$500,$B22,'DADOS BRUTOS'!DO$3:DO$500)+IF($C22="",0,SUMIF('DADOS BRUTOS'!$A$3:$A$500,$C22,'DADOS BRUTOS'!DO$3:DO$500)))</f>
        <v>0</v>
      </c>
      <c r="GP22" s="134" t="n">
        <f aca="false">IF(OR(GP$4="",$B22=""),0,SUMIF('DADOS BRUTOS'!$A$3:$A$500,$B22,'DADOS BRUTOS'!DP$3:DP$500)+IF($C22="",0,SUMIF('DADOS BRUTOS'!$A$3:$A$500,$C22,'DADOS BRUTOS'!DP$3:DP$500)))</f>
        <v>0</v>
      </c>
      <c r="GQ22" s="134" t="n">
        <f aca="false">IF(OR(GQ$4="",$B22=""),0,SUMIF('DADOS BRUTOS'!$A$3:$A$500,$B22,'DADOS BRUTOS'!DQ$3:DQ$500)+IF($C22="",0,SUMIF('DADOS BRUTOS'!$A$3:$A$500,$C22,'DADOS BRUTOS'!DQ$3:DQ$500)))</f>
        <v>0</v>
      </c>
      <c r="GR22" s="134" t="n">
        <f aca="false">IF(OR(GR$4="",$B22=""),0,SUMIF('DADOS BRUTOS'!$A$3:$A$500,$B22,'DADOS BRUTOS'!DR$3:DR$500)+IF($C22="",0,SUMIF('DADOS BRUTOS'!$A$3:$A$500,$C22,'DADOS BRUTOS'!DR$3:DR$500)))</f>
        <v>0</v>
      </c>
      <c r="GS22" s="134" t="n">
        <f aca="false">IF(OR(GS$4="",$B22=""),0,SUMIF('DADOS BRUTOS'!$A$3:$A$500,$B22,'DADOS BRUTOS'!DS$3:DS$500)+IF($C22="",0,SUMIF('DADOS BRUTOS'!$A$3:$A$500,$C22,'DADOS BRUTOS'!DS$3:DS$500)))</f>
        <v>0</v>
      </c>
      <c r="GT22" s="134" t="n">
        <f aca="false">IF(OR(GT$4="",$B22=""),0,SUMIF('DADOS BRUTOS'!$A$3:$A$500,$B22,'DADOS BRUTOS'!DT$3:DT$500)+IF($C22="",0,SUMIF('DADOS BRUTOS'!$A$3:$A$500,$C22,'DADOS BRUTOS'!DT$3:DT$500)))</f>
        <v>0</v>
      </c>
      <c r="GU22" s="134" t="n">
        <f aca="false">IF(OR(GU$4="",$B22=""),0,SUMIF('DADOS BRUTOS'!$A$3:$A$500,$B22,'DADOS BRUTOS'!DU$3:DU$500)+IF($C22="",0,SUMIF('DADOS BRUTOS'!$A$3:$A$500,$C22,'DADOS BRUTOS'!DU$3:DU$500)))</f>
        <v>0</v>
      </c>
      <c r="GV22" s="134" t="n">
        <f aca="false">IF(OR(GV$4="",$B22=""),0,SUMIF('DADOS BRUTOS'!$A$3:$A$500,$B22,'DADOS BRUTOS'!DV$3:DV$500)+IF($C22="",0,SUMIF('DADOS BRUTOS'!$A$3:$A$500,$C22,'DADOS BRUTOS'!DV$3:DV$500)))</f>
        <v>0</v>
      </c>
      <c r="GW22" s="134" t="n">
        <f aca="false">IF(OR(GW$4="",$B22=""),0,SUMIF('DADOS BRUTOS'!$A$3:$A$500,$B22,'DADOS BRUTOS'!DW$3:DW$500)+IF($C22="",0,SUMIF('DADOS BRUTOS'!$A$3:$A$500,$C22,'DADOS BRUTOS'!DW$3:DW$500)))</f>
        <v>0</v>
      </c>
      <c r="GX22" s="134" t="n">
        <f aca="false">IF(OR(GX$4="",$B22=""),0,SUMIF('DADOS BRUTOS'!$A$3:$A$500,$B22,'DADOS BRUTOS'!DX$3:DX$500)+IF($C22="",0,SUMIF('DADOS BRUTOS'!$A$3:$A$500,$C22,'DADOS BRUTOS'!DX$3:DX$500)))</f>
        <v>0</v>
      </c>
      <c r="GY22" s="134" t="n">
        <f aca="false">IF(OR(GY$4="",$B22=""),0,SUMIF('DADOS BRUTOS'!$A$3:$A$500,$B22,'DADOS BRUTOS'!DY$3:DY$500)+IF($C22="",0,SUMIF('DADOS BRUTOS'!$A$3:$A$500,$C22,'DADOS BRUTOS'!DY$3:DY$500)))</f>
        <v>0</v>
      </c>
      <c r="GZ22" s="134" t="n">
        <f aca="false">IF(OR(GZ$4="",$B22=""),0,SUMIF('DADOS BRUTOS'!$A$3:$A$500,$B22,'DADOS BRUTOS'!DZ$3:DZ$500)+IF($C22="",0,SUMIF('DADOS BRUTOS'!$A$3:$A$500,$C22,'DADOS BRUTOS'!DZ$3:DZ$500)))</f>
        <v>0</v>
      </c>
      <c r="HA22" s="134" t="n">
        <f aca="false">IF(OR(HA$4="",$B22=""),0,SUMIF('DADOS BRUTOS'!$A$3:$A$500,$B22,'DADOS BRUTOS'!EA$3:EA$500)+IF($C22="",0,SUMIF('DADOS BRUTOS'!$A$3:$A$500,$C22,'DADOS BRUTOS'!EA$3:EA$500)))</f>
        <v>0</v>
      </c>
      <c r="HB22" s="134" t="n">
        <f aca="false">IF(OR(HB$4="",$B22=""),0,SUMIF('DADOS BRUTOS'!$A$3:$A$500,$B22,'DADOS BRUTOS'!EB$3:EB$500)+IF($C22="",0,SUMIF('DADOS BRUTOS'!$A$3:$A$500,$C22,'DADOS BRUTOS'!EB$3:EB$500)))</f>
        <v>0</v>
      </c>
      <c r="HC22" s="134" t="n">
        <f aca="false">IF(OR(HC$4="",$B22=""),0,SUMIF('DADOS BRUTOS'!$A$3:$A$500,$B22,'DADOS BRUTOS'!EC$3:EC$500)+IF($C22="",0,SUMIF('DADOS BRUTOS'!$A$3:$A$500,$C22,'DADOS BRUTOS'!EC$3:EC$500)))</f>
        <v>0</v>
      </c>
      <c r="HD22" s="134" t="n">
        <f aca="false">IF(OR(HD$4="",$B22=""),0,SUMIF('DADOS BRUTOS'!$A$3:$A$500,$B22,'DADOS BRUTOS'!ED$3:ED$500)+IF($C22="",0,SUMIF('DADOS BRUTOS'!$A$3:$A$500,$C22,'DADOS BRUTOS'!ED$3:ED$500)))</f>
        <v>0</v>
      </c>
      <c r="HE22" s="134" t="n">
        <f aca="false">IF(OR(HE$4="",$B22=""),0,SUMIF('DADOS BRUTOS'!$A$3:$A$500,$B22,'DADOS BRUTOS'!EE$3:EE$500)+IF($C22="",0,SUMIF('DADOS BRUTOS'!$A$3:$A$500,$C22,'DADOS BRUTOS'!EE$3:EE$500)))</f>
        <v>0</v>
      </c>
      <c r="HF22" s="134" t="n">
        <f aca="false">IF(OR(HF$4="",$B22=""),0,SUMIF('DADOS BRUTOS'!$A$3:$A$500,$B22,'DADOS BRUTOS'!EF$3:EF$500)+IF($C22="",0,SUMIF('DADOS BRUTOS'!$A$3:$A$500,$C22,'DADOS BRUTOS'!EF$3:EF$500)))</f>
        <v>0</v>
      </c>
      <c r="HG22" s="134" t="n">
        <f aca="false">IF(OR(HG$4="",$B22=""),0,SUMIF('DADOS BRUTOS'!$A$3:$A$500,$B22,'DADOS BRUTOS'!EG$3:EG$500)+IF($C22="",0,SUMIF('DADOS BRUTOS'!$A$3:$A$500,$C22,'DADOS BRUTOS'!EG$3:EG$500)))</f>
        <v>0</v>
      </c>
      <c r="HH22" s="134" t="n">
        <f aca="false">IF(OR(HH$4="",$B22=""),0,SUMIF('DADOS BRUTOS'!$A$3:$A$500,$B22,'DADOS BRUTOS'!EH$3:EH$500)+IF($C22="",0,SUMIF('DADOS BRUTOS'!$A$3:$A$500,$C22,'DADOS BRUTOS'!EH$3:EH$500)))</f>
        <v>0</v>
      </c>
      <c r="HI22" s="134" t="n">
        <f aca="false">IF(OR(HI$4="",$B22=""),0,SUMIF('DADOS BRUTOS'!$A$3:$A$500,$B22,'DADOS BRUTOS'!EI$3:EI$500)+IF($C22="",0,SUMIF('DADOS BRUTOS'!$A$3:$A$500,$C22,'DADOS BRUTOS'!EI$3:EI$500)))</f>
        <v>0</v>
      </c>
      <c r="HJ22" s="134" t="n">
        <f aca="false">IF(OR(HJ$4="",$B22=""),0,SUMIF('DADOS BRUTOS'!$A$3:$A$500,$B22,'DADOS BRUTOS'!EJ$3:EJ$500)+IF($C22="",0,SUMIF('DADOS BRUTOS'!$A$3:$A$500,$C22,'DADOS BRUTOS'!EJ$3:EJ$500)))</f>
        <v>0</v>
      </c>
      <c r="HK22" s="134" t="n">
        <f aca="false">IF(OR(HK$4="",$B22=""),0,SUMIF('DADOS BRUTOS'!$A$3:$A$500,$B22,'DADOS BRUTOS'!EK$3:EK$500)+IF($C22="",0,SUMIF('DADOS BRUTOS'!$A$3:$A$500,$C22,'DADOS BRUTOS'!EK$3:EK$500)))</f>
        <v>0</v>
      </c>
      <c r="HL22" s="134" t="n">
        <f aca="false">IF(OR(HL$4="",$B22=""),0,SUMIF('DADOS BRUTOS'!$A$3:$A$500,$B22,'DADOS BRUTOS'!EL$3:EL$500)+IF($C22="",0,SUMIF('DADOS BRUTOS'!$A$3:$A$500,$C22,'DADOS BRUTOS'!EL$3:EL$500)))</f>
        <v>0</v>
      </c>
      <c r="HM22" s="134" t="n">
        <f aca="false">IF(OR(HM$4="",$B22=""),0,SUMIF('DADOS BRUTOS'!$A$3:$A$500,$B22,'DADOS BRUTOS'!EM$3:EM$500)+IF($C22="",0,SUMIF('DADOS BRUTOS'!$A$3:$A$500,$C22,'DADOS BRUTOS'!EM$3:EM$500)))</f>
        <v>0</v>
      </c>
      <c r="HN22" s="134" t="n">
        <f aca="false">IF(OR(HN$4="",$B22=""),0,SUMIF('DADOS BRUTOS'!$A$3:$A$500,$B22,'DADOS BRUTOS'!EN$3:EN$500)+IF($C22="",0,SUMIF('DADOS BRUTOS'!$A$3:$A$500,$C22,'DADOS BRUTOS'!EN$3:EN$500)))</f>
        <v>0</v>
      </c>
      <c r="HO22" s="134" t="n">
        <f aca="false">IF(OR(HO$4="",$B22=""),0,SUMIF('DADOS BRUTOS'!$A$3:$A$500,$B22,'DADOS BRUTOS'!EO$3:EO$500)+IF($C22="",0,SUMIF('DADOS BRUTOS'!$A$3:$A$500,$C22,'DADOS BRUTOS'!EO$3:EO$500)))</f>
        <v>0</v>
      </c>
      <c r="HP22" s="134" t="n">
        <f aca="false">IF(OR(HP$4="",$B22=""),0,SUMIF('DADOS BRUTOS'!$A$3:$A$500,$B22,'DADOS BRUTOS'!EP$3:EP$500)+IF($C22="",0,SUMIF('DADOS BRUTOS'!$A$3:$A$500,$C22,'DADOS BRUTOS'!EP$3:EP$500)))</f>
        <v>0</v>
      </c>
      <c r="HQ22" s="134" t="n">
        <f aca="false">IF(OR(HQ$4="",$B22=""),0,SUMIF('DADOS BRUTOS'!$A$3:$A$500,$B22,'DADOS BRUTOS'!EQ$3:EQ$500)+IF($C22="",0,SUMIF('DADOS BRUTOS'!$A$3:$A$500,$C22,'DADOS BRUTOS'!EQ$3:EQ$500)))</f>
        <v>0</v>
      </c>
      <c r="HR22" s="134" t="n">
        <f aca="false">IF(OR(HR$4="",$B22=""),0,SUMIF('DADOS BRUTOS'!$A$3:$A$500,$B22,'DADOS BRUTOS'!ER$3:ER$500)+IF($C22="",0,SUMIF('DADOS BRUTOS'!$A$3:$A$500,$C22,'DADOS BRUTOS'!ER$3:ER$500)))</f>
        <v>0</v>
      </c>
      <c r="HS22" s="134" t="n">
        <f aca="false">IF(OR(HS$4="",$B22=""),0,SUMIF('DADOS BRUTOS'!$A$3:$A$500,$B22,'DADOS BRUTOS'!ES$3:ES$500)+IF($C22="",0,SUMIF('DADOS BRUTOS'!$A$3:$A$500,$C22,'DADOS BRUTOS'!ES$3:ES$500)))</f>
        <v>0</v>
      </c>
      <c r="HT22" s="134" t="n">
        <f aca="false">IF(OR(HT$4="",$B22=""),0,SUMIF('DADOS BRUTOS'!$A$3:$A$500,$B22,'DADOS BRUTOS'!ET$3:ET$500)+IF($C22="",0,SUMIF('DADOS BRUTOS'!$A$3:$A$500,$C22,'DADOS BRUTOS'!ET$3:ET$500)))</f>
        <v>0</v>
      </c>
      <c r="HU22" s="134" t="n">
        <f aca="false">IF(OR(HU$4="",$B22=""),0,SUMIF('DADOS BRUTOS'!$A$3:$A$500,$B22,'DADOS BRUTOS'!EU$3:EU$500)+IF($C22="",0,SUMIF('DADOS BRUTOS'!$A$3:$A$500,$C22,'DADOS BRUTOS'!EU$3:EU$500)))</f>
        <v>0</v>
      </c>
      <c r="HV22" s="134" t="n">
        <f aca="false">IF(OR(HV$4="",$B22=""),0,SUMIF('DADOS BRUTOS'!$A$3:$A$500,$B22,'DADOS BRUTOS'!EV$3:EV$500)+IF($C22="",0,SUMIF('DADOS BRUTOS'!$A$3:$A$500,$C22,'DADOS BRUTOS'!EV$3:EV$500)))</f>
        <v>0</v>
      </c>
      <c r="HW22" s="134" t="n">
        <f aca="false">IF(OR(HW$4="",$B22=""),0,SUMIF('DADOS BRUTOS'!$A$3:$A$500,$B22,'DADOS BRUTOS'!EW$3:EW$500)+IF($C22="",0,SUMIF('DADOS BRUTOS'!$A$3:$A$500,$C22,'DADOS BRUTOS'!EW$3:EW$500)))</f>
        <v>0</v>
      </c>
      <c r="HX22" s="134" t="n">
        <f aca="false">IF(OR(HX$4="",$B22=""),0,SUMIF('DADOS BRUTOS'!$A$3:$A$500,$B22,'DADOS BRUTOS'!EX$3:EX$500)+IF($C22="",0,SUMIF('DADOS BRUTOS'!$A$3:$A$500,$C22,'DADOS BRUTOS'!EX$3:EX$500)))</f>
        <v>0</v>
      </c>
      <c r="HY22" s="134" t="n">
        <f aca="false">IF(OR(HY$4="",$B22=""),0,SUMIF('DADOS BRUTOS'!$A$3:$A$500,$B22,'DADOS BRUTOS'!EY$3:EY$500)+IF($C22="",0,SUMIF('DADOS BRUTOS'!$A$3:$A$500,$C22,'DADOS BRUTOS'!EY$3:EY$500)))</f>
        <v>0</v>
      </c>
      <c r="HZ22" s="134" t="n">
        <f aca="false">IF(OR(HZ$4="",$B22=""),0,SUMIF('DADOS BRUTOS'!$A$3:$A$500,$B22,'DADOS BRUTOS'!EZ$3:EZ$500)+IF($C22="",0,SUMIF('DADOS BRUTOS'!$A$3:$A$500,$C22,'DADOS BRUTOS'!EZ$3:EZ$500)))</f>
        <v>0</v>
      </c>
      <c r="IA22" s="134" t="n">
        <f aca="false">IF(OR(IA$4="",$B22=""),0,SUMIF('DADOS BRUTOS'!$A$3:$A$500,$B22,'DADOS BRUTOS'!FA$3:FA$500)+IF($C22="",0,SUMIF('DADOS BRUTOS'!$A$3:$A$500,$C22,'DADOS BRUTOS'!FA$3:FA$500)))</f>
        <v>0</v>
      </c>
      <c r="IB22" s="134" t="n">
        <f aca="false">IF(OR(IB$4="",$B22=""),0,SUMIF('DADOS BRUTOS'!$A$3:$A$500,$B22,'DADOS BRUTOS'!FB$3:FB$500)+IF($C22="",0,SUMIF('DADOS BRUTOS'!$A$3:$A$500,$C22,'DADOS BRUTOS'!FB$3:FB$500)))</f>
        <v>0</v>
      </c>
      <c r="IC22" s="134" t="n">
        <f aca="false">IF(OR(IC$4="",$B22=""),0,SUMIF('DADOS BRUTOS'!$A$3:$A$500,$B22,'DADOS BRUTOS'!FC$3:FC$500)+IF($C22="",0,SUMIF('DADOS BRUTOS'!$A$3:$A$500,$C22,'DADOS BRUTOS'!FC$3:FC$500)))</f>
        <v>0</v>
      </c>
      <c r="ID22" s="134" t="n">
        <f aca="false">IF(OR(ID$4="",$B22=""),0,SUMIF('DADOS BRUTOS'!$A$3:$A$500,$B22,'DADOS BRUTOS'!FD$3:FD$500)+IF($C22="",0,SUMIF('DADOS BRUTOS'!$A$3:$A$500,$C22,'DADOS BRUTOS'!FD$3:FD$500)))</f>
        <v>0</v>
      </c>
      <c r="IE22" s="134" t="n">
        <f aca="false">IF(OR(IE$4="",$B22=""),0,SUMIF('DADOS BRUTOS'!$A$3:$A$500,$B22,'DADOS BRUTOS'!FE$3:FE$500)+IF($C22="",0,SUMIF('DADOS BRUTOS'!$A$3:$A$500,$C22,'DADOS BRUTOS'!FE$3:FE$500)))</f>
        <v>0</v>
      </c>
      <c r="IF22" s="134" t="n">
        <f aca="false">IF(OR(IF$4="",$B22=""),0,SUMIF('DADOS BRUTOS'!$A$3:$A$500,$B22,'DADOS BRUTOS'!FF$3:FF$500)+IF($C22="",0,SUMIF('DADOS BRUTOS'!$A$3:$A$500,$C22,'DADOS BRUTOS'!FF$3:FF$500)))</f>
        <v>0</v>
      </c>
      <c r="IG22" s="134" t="n">
        <f aca="false">IF(OR(IG$4="",$B22=""),0,SUMIF('DADOS BRUTOS'!$A$3:$A$500,$B22,'DADOS BRUTOS'!FG$3:FG$500)+IF($C22="",0,SUMIF('DADOS BRUTOS'!$A$3:$A$500,$C22,'DADOS BRUTOS'!FG$3:FG$500)))</f>
        <v>0</v>
      </c>
      <c r="IH22" s="134" t="n">
        <f aca="false">IF(OR(IH$4="",$B22=""),0,SUMIF('DADOS BRUTOS'!$A$3:$A$500,$B22,'DADOS BRUTOS'!FH$3:FH$500)+IF($C22="",0,SUMIF('DADOS BRUTOS'!$A$3:$A$500,$C22,'DADOS BRUTOS'!FH$3:FH$500)))</f>
        <v>0</v>
      </c>
      <c r="II22" s="134" t="n">
        <f aca="false">IF(OR(II$4="",$B22=""),0,SUMIF('DADOS BRUTOS'!$A$3:$A$500,$B22,'DADOS BRUTOS'!FI$3:FI$500)+IF($C22="",0,SUMIF('DADOS BRUTOS'!$A$3:$A$500,$C22,'DADOS BRUTOS'!FI$3:FI$500)))</f>
        <v>0</v>
      </c>
      <c r="IJ22" s="134" t="n">
        <f aca="false">IF(OR(IJ$4="",$B22=""),0,SUMIF('DADOS BRUTOS'!$A$3:$A$500,$B22,'DADOS BRUTOS'!FJ$3:FJ$500)+IF($C22="",0,SUMIF('DADOS BRUTOS'!$A$3:$A$500,$C22,'DADOS BRUTOS'!FJ$3:FJ$500)))</f>
        <v>0</v>
      </c>
      <c r="IK22" s="134" t="n">
        <f aca="false">IF(OR(IK$4="",$B22=""),0,SUMIF('DADOS BRUTOS'!$A$3:$A$500,$B22,'DADOS BRUTOS'!FK$3:FK$500)+IF($C22="",0,SUMIF('DADOS BRUTOS'!$A$3:$A$500,$C22,'DADOS BRUTOS'!FK$3:FK$500)))</f>
        <v>0</v>
      </c>
      <c r="IL22" s="134" t="n">
        <f aca="false">IF(OR(IL$4="",$B22=""),0,SUMIF('DADOS BRUTOS'!$A$3:$A$500,$B22,'DADOS BRUTOS'!FL$3:FL$500)+IF($C22="",0,SUMIF('DADOS BRUTOS'!$A$3:$A$500,$C22,'DADOS BRUTOS'!FL$3:FL$500)))</f>
        <v>0</v>
      </c>
      <c r="IM22" s="134" t="n">
        <f aca="false">IF(OR(IM$4="",$B22=""),0,SUMIF('DADOS BRUTOS'!$A$3:$A$500,$B22,'DADOS BRUTOS'!FM$3:FM$500)+IF($C22="",0,SUMIF('DADOS BRUTOS'!$A$3:$A$500,$C22,'DADOS BRUTOS'!FM$3:FM$500)))</f>
        <v>0</v>
      </c>
      <c r="IN22" s="134" t="n">
        <f aca="false">IF(OR(IN$4="",$B22=""),0,SUMIF('DADOS BRUTOS'!$A$3:$A$500,$B22,'DADOS BRUTOS'!FN$3:FN$500)+IF($C22="",0,SUMIF('DADOS BRUTOS'!$A$3:$A$500,$C22,'DADOS BRUTOS'!FN$3:FN$500)))</f>
        <v>0</v>
      </c>
      <c r="IO22" s="134" t="n">
        <f aca="false">IF(OR(IO$4="",$B22=""),0,SUMIF('DADOS BRUTOS'!$A$3:$A$500,$B22,'DADOS BRUTOS'!FO$3:FO$500)+IF($C22="",0,SUMIF('DADOS BRUTOS'!$A$3:$A$500,$C22,'DADOS BRUTOS'!FO$3:FO$500)))</f>
        <v>0</v>
      </c>
      <c r="IP22" s="134" t="n">
        <f aca="false">IF(OR(IP$4="",$B22=""),0,SUMIF('DADOS BRUTOS'!$A$3:$A$500,$B22,'DADOS BRUTOS'!FP$3:FP$500)+IF($C22="",0,SUMIF('DADOS BRUTOS'!$A$3:$A$500,$C22,'DADOS BRUTOS'!FP$3:FP$500)))</f>
        <v>0</v>
      </c>
      <c r="IQ22" s="134" t="n">
        <f aca="false">IF(OR(IQ$4="",$B22=""),0,SUMIF('DADOS BRUTOS'!$A$3:$A$500,$B22,'DADOS BRUTOS'!FQ$3:FQ$500)+IF($C22="",0,SUMIF('DADOS BRUTOS'!$A$3:$A$500,$C22,'DADOS BRUTOS'!FQ$3:FQ$500)))</f>
        <v>0</v>
      </c>
      <c r="IR22" s="134" t="n">
        <f aca="false">IF(OR(IR$4="",$B22=""),0,SUMIF('DADOS BRUTOS'!$A$3:$A$500,$B22,'DADOS BRUTOS'!FR$3:FR$500)+IF($C22="",0,SUMIF('DADOS BRUTOS'!$A$3:$A$500,$C22,'DADOS BRUTOS'!FR$3:FR$500)))</f>
        <v>0</v>
      </c>
      <c r="IS22" s="134" t="n">
        <f aca="false">IF(OR(IS$4="",$B22=""),0,SUMIF('DADOS BRUTOS'!$A$3:$A$500,$B22,'DADOS BRUTOS'!FS$3:FS$500)+IF($C22="",0,SUMIF('DADOS BRUTOS'!$A$3:$A$500,$C22,'DADOS BRUTOS'!FS$3:FS$500)))</f>
        <v>0</v>
      </c>
      <c r="IT22" s="134" t="n">
        <f aca="false">IF(OR(IT$4="",$B22=""),0,SUMIF('DADOS BRUTOS'!$A$3:$A$500,$B22,'DADOS BRUTOS'!FT$3:FT$500)+IF($C22="",0,SUMIF('DADOS BRUTOS'!$A$3:$A$500,$C22,'DADOS BRUTOS'!FT$3:FT$500)))</f>
        <v>0</v>
      </c>
      <c r="IU22" s="134" t="n">
        <f aca="false">IF(OR(IU$4="",$B22=""),0,SUMIF('DADOS BRUTOS'!$A$3:$A$500,$B22,'DADOS BRUTOS'!FU$3:FU$500)+IF($C22="",0,SUMIF('DADOS BRUTOS'!$A$3:$A$500,$C22,'DADOS BRUTOS'!FU$3:FU$500)))</f>
        <v>0</v>
      </c>
      <c r="IV22" s="134" t="n">
        <f aca="false">IF(OR(IV$4="",$B22=""),0,SUMIF('DADOS BRUTOS'!$A$3:$A$500,$B22,'DADOS BRUTOS'!FV$3:FV$500)+IF($C22="",0,SUMIF('DADOS BRUTOS'!$A$3:$A$500,$C22,'DADOS BRUTOS'!FV$3:FV$500)))</f>
        <v>0</v>
      </c>
      <c r="IW22" s="134" t="n">
        <f aca="false">IF(OR(IW$4="",$B22=""),0,SUMIF('DADOS BRUTOS'!$A$3:$A$500,$B22,'DADOS BRUTOS'!FW$3:FW$500)+IF($C22="",0,SUMIF('DADOS BRUTOS'!$A$3:$A$500,$C22,'DADOS BRUTOS'!FW$3:FW$500)))</f>
        <v>0</v>
      </c>
      <c r="IX22" s="134" t="n">
        <f aca="false">IF(OR(IX$4="",$B22=""),0,SUMIF('DADOS BRUTOS'!$A$3:$A$500,$B22,'DADOS BRUTOS'!FX$3:FX$500)+IF($C22="",0,SUMIF('DADOS BRUTOS'!$A$3:$A$500,$C22,'DADOS BRUTOS'!FX$3:FX$500)))</f>
        <v>0</v>
      </c>
      <c r="IY22" s="134" t="n">
        <f aca="false">IF(OR(IY$4="",$B22=""),0,SUMIF('DADOS BRUTOS'!$A$3:$A$500,$B22,'DADOS BRUTOS'!FY$3:FY$500)+IF($C22="",0,SUMIF('DADOS BRUTOS'!$A$3:$A$500,$C22,'DADOS BRUTOS'!FY$3:FY$500)))</f>
        <v>0</v>
      </c>
      <c r="IZ22" s="134" t="n">
        <f aca="false">IF(OR(IZ$4="",$B22=""),0,SUMIF('DADOS BRUTOS'!$A$3:$A$500,$B22,'DADOS BRUTOS'!FZ$3:FZ$500)+IF($C22="",0,SUMIF('DADOS BRUTOS'!$A$3:$A$500,$C22,'DADOS BRUTOS'!FZ$3:FZ$500)))</f>
        <v>0</v>
      </c>
      <c r="JA22" s="134" t="n">
        <f aca="false">IF(OR(JA$4="",$B22=""),0,SUMIF('DADOS BRUTOS'!$A$3:$A$500,$B22,'DADOS BRUTOS'!GA$3:GA$500)+IF($C22="",0,SUMIF('DADOS BRUTOS'!$A$3:$A$500,$C22,'DADOS BRUTOS'!GA$3:GA$500)))</f>
        <v>0</v>
      </c>
      <c r="JB22" s="134" t="n">
        <f aca="false">IF(OR(JB$4="",$B22=""),0,SUMIF('DADOS BRUTOS'!$A$3:$A$500,$B22,'DADOS BRUTOS'!GB$3:GB$500)+IF($C22="",0,SUMIF('DADOS BRUTOS'!$A$3:$A$500,$C22,'DADOS BRUTOS'!GB$3:GB$500)))</f>
        <v>0</v>
      </c>
      <c r="JC22" s="134" t="n">
        <f aca="false">IF(OR(JC$4="",$B22=""),0,SUMIF('DADOS BRUTOS'!$A$3:$A$500,$B22,'DADOS BRUTOS'!GC$3:GC$500)+IF($C22="",0,SUMIF('DADOS BRUTOS'!$A$3:$A$500,$C22,'DADOS BRUTOS'!GC$3:GC$500)))</f>
        <v>0</v>
      </c>
      <c r="JD22" s="134" t="n">
        <f aca="false">IF(OR(JD$4="",$B22=""),0,SUMIF('DADOS BRUTOS'!$A$3:$A$500,$B22,'DADOS BRUTOS'!GD$3:GD$500)+IF($C22="",0,SUMIF('DADOS BRUTOS'!$A$3:$A$500,$C22,'DADOS BRUTOS'!GD$3:GD$500)))</f>
        <v>0</v>
      </c>
      <c r="JE22" s="134" t="n">
        <f aca="false">IF(OR(JE$4="",$B22=""),0,SUMIF('DADOS BRUTOS'!$A$3:$A$500,$B22,'DADOS BRUTOS'!GE$3:GE$500)+IF($C22="",0,SUMIF('DADOS BRUTOS'!$A$3:$A$500,$C22,'DADOS BRUTOS'!GE$3:GE$500)))</f>
        <v>0</v>
      </c>
      <c r="JF22" s="134" t="n">
        <f aca="false">IF(OR(JF$4="",$B22=""),0,SUMIF('DADOS BRUTOS'!$A$3:$A$500,$B22,'DADOS BRUTOS'!GF$3:GF$500)+IF($C22="",0,SUMIF('DADOS BRUTOS'!$A$3:$A$500,$C22,'DADOS BRUTOS'!GF$3:GF$500)))</f>
        <v>0</v>
      </c>
      <c r="JG22" s="134" t="n">
        <f aca="false">IF(OR(JG$4="",$B22=""),0,SUMIF('DADOS BRUTOS'!$A$3:$A$500,$B22,'DADOS BRUTOS'!GG$3:GG$500)+IF($C22="",0,SUMIF('DADOS BRUTOS'!$A$3:$A$500,$C22,'DADOS BRUTOS'!GG$3:GG$500)))</f>
        <v>0</v>
      </c>
      <c r="JH22" s="134" t="n">
        <f aca="false">IF(OR(JH$4="",$B22=""),0,SUMIF('DADOS BRUTOS'!$A$3:$A$500,$B22,'DADOS BRUTOS'!GH$3:GH$500)+IF($C22="",0,SUMIF('DADOS BRUTOS'!$A$3:$A$500,$C22,'DADOS BRUTOS'!GH$3:GH$500)))</f>
        <v>0</v>
      </c>
      <c r="JI22" s="134" t="n">
        <f aca="false">IF(OR(JI$4="",$B22=""),0,SUMIF('DADOS BRUTOS'!$A$3:$A$500,$B22,'DADOS BRUTOS'!GI$3:GI$500)+IF($C22="",0,SUMIF('DADOS BRUTOS'!$A$3:$A$500,$C22,'DADOS BRUTOS'!GI$3:GI$500)))</f>
        <v>0</v>
      </c>
      <c r="JJ22" s="134" t="n">
        <f aca="false">IF(OR(JJ$4="",$B22=""),0,SUMIF('DADOS BRUTOS'!$A$3:$A$500,$B22,'DADOS BRUTOS'!GJ$3:GJ$500)+IF($C22="",0,SUMIF('DADOS BRUTOS'!$A$3:$A$500,$C22,'DADOS BRUTOS'!GJ$3:GJ$500)))</f>
        <v>0</v>
      </c>
      <c r="JK22" s="134" t="n">
        <f aca="false">IF(OR(JK$4="",$B22=""),0,SUMIF('DADOS BRUTOS'!$A$3:$A$500,$B22,'DADOS BRUTOS'!GK$3:GK$500)+IF($C22="",0,SUMIF('DADOS BRUTOS'!$A$3:$A$500,$C22,'DADOS BRUTOS'!GK$3:GK$500)))</f>
        <v>0</v>
      </c>
      <c r="JL22" s="134" t="n">
        <f aca="false">IF(OR(JL$4="",$B22=""),0,SUMIF('DADOS BRUTOS'!$A$3:$A$500,$B22,'DADOS BRUTOS'!GL$3:GL$500)+IF($C22="",0,SUMIF('DADOS BRUTOS'!$A$3:$A$500,$C22,'DADOS BRUTOS'!GL$3:GL$500)))</f>
        <v>0</v>
      </c>
      <c r="JM22" s="134" t="n">
        <f aca="false">IF(OR(JM$4="",$B22=""),0,SUMIF('DADOS BRUTOS'!$A$3:$A$500,$B22,'DADOS BRUTOS'!GM$3:GM$500)+IF($C22="",0,SUMIF('DADOS BRUTOS'!$A$3:$A$500,$C22,'DADOS BRUTOS'!GM$3:GM$500)))</f>
        <v>0</v>
      </c>
      <c r="JN22" s="134" t="n">
        <f aca="false">IF(OR(JN$4="",$B22=""),0,SUMIF('DADOS BRUTOS'!$A$3:$A$500,$B22,'DADOS BRUTOS'!GN$3:GN$500)+IF($C22="",0,SUMIF('DADOS BRUTOS'!$A$3:$A$500,$C22,'DADOS BRUTOS'!GN$3:GN$500)))</f>
        <v>0</v>
      </c>
      <c r="JO22" s="134" t="n">
        <f aca="false">IF(OR(JO$4="",$B22=""),0,SUMIF('DADOS BRUTOS'!$A$3:$A$500,$B22,'DADOS BRUTOS'!GO$3:GO$500)+IF($C22="",0,SUMIF('DADOS BRUTOS'!$A$3:$A$500,$C22,'DADOS BRUTOS'!GO$3:GO$500)))</f>
        <v>0</v>
      </c>
      <c r="JP22" s="134" t="n">
        <f aca="false">IF(OR(JP$4="",$B22=""),0,SUMIF('DADOS BRUTOS'!$A$3:$A$500,$B22,'DADOS BRUTOS'!GP$3:GP$500)+IF($C22="",0,SUMIF('DADOS BRUTOS'!$A$3:$A$500,$C22,'DADOS BRUTOS'!GP$3:GP$500)))</f>
        <v>0</v>
      </c>
      <c r="JQ22" s="134" t="n">
        <f aca="false">IF(OR(JQ$4="",$B22=""),0,SUMIF('DADOS BRUTOS'!$A$3:$A$500,$B22,'DADOS BRUTOS'!GQ$3:GQ$500)+IF($C22="",0,SUMIF('DADOS BRUTOS'!$A$3:$A$500,$C22,'DADOS BRUTOS'!GQ$3:GQ$500)))</f>
        <v>0</v>
      </c>
      <c r="JR22" s="134" t="n">
        <f aca="false">IF(OR(JR$4="",$B22=""),0,SUMIF('DADOS BRUTOS'!$A$3:$A$500,$B22,'DADOS BRUTOS'!GR$3:GR$500)+IF($C22="",0,SUMIF('DADOS BRUTOS'!$A$3:$A$500,$C22,'DADOS BRUTOS'!GR$3:GR$500)))</f>
        <v>0</v>
      </c>
      <c r="JS22" s="134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172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2270</v>
      </c>
      <c r="Y23" s="50" t="n">
        <f aca="false">SUMIF($CB$4:$JS$4,Y$4,$CB23:$JS23)</f>
        <v>103601.62</v>
      </c>
      <c r="Z23" s="50" t="n">
        <f aca="false">SUMIF($CB$4:$JS$4,Z$4,$CB23:$JS23)</f>
        <v>93752.28</v>
      </c>
      <c r="AA23" s="50" t="n">
        <f aca="false">SUMIF($CB$4:$JS$4,AA$4,$CB23:$JS23)</f>
        <v>83965.92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1646.28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964.08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286200.18</v>
      </c>
      <c r="BZ23" s="45" t="n">
        <f aca="false">SUMPRODUCT(($CB$4:$JS$4&lt;&gt;"")*($CB$4:$JS$4&lt;=$D$4),$CB23:$JS23,$CB$1:$JS$1)</f>
        <v>0</v>
      </c>
      <c r="CB23" s="134" t="n">
        <f aca="false">IF(OR(CB$4="",$B23=""),0,SUMIF('DADOS BRUTOS'!$A$3:$A$500,$B23,'DADOS BRUTOS'!B$3:B$500)+IF($C23="",0,SUMIF('DADOS BRUTOS'!$A$3:$A$500,$C23,'DADOS BRUTOS'!B$3:B$500)))</f>
        <v>0</v>
      </c>
      <c r="CC23" s="134" t="n">
        <f aca="false">IF(OR(CC$4="",$B23=""),0,SUMIF('DADOS BRUTOS'!$A$3:$A$500,$B23,'DADOS BRUTOS'!C$3:C$500)+IF($C23="",0,SUMIF('DADOS BRUTOS'!$A$3:$A$500,$C23,'DADOS BRUTOS'!C$3:C$500)))</f>
        <v>0</v>
      </c>
      <c r="CD23" s="134" t="n">
        <f aca="false">IF(OR(CD$4="",$B23=""),0,SUMIF('DADOS BRUTOS'!$A$3:$A$500,$B23,'DADOS BRUTOS'!D$3:D$500)+IF($C23="",0,SUMIF('DADOS BRUTOS'!$A$3:$A$500,$C23,'DADOS BRUTOS'!D$3:D$500)))</f>
        <v>0</v>
      </c>
      <c r="CE23" s="134" t="n">
        <f aca="false">IF(OR(CE$4="",$B23=""),0,SUMIF('DADOS BRUTOS'!$A$3:$A$500,$B23,'DADOS BRUTOS'!E$3:E$500)+IF($C23="",0,SUMIF('DADOS BRUTOS'!$A$3:$A$500,$C23,'DADOS BRUTOS'!E$3:E$500)))</f>
        <v>0</v>
      </c>
      <c r="CF23" s="134" t="n">
        <f aca="false">IF(OR(CF$4="",$B23=""),0,SUMIF('DADOS BRUTOS'!$A$3:$A$500,$B23,'DADOS BRUTOS'!F$3:F$500)+IF($C23="",0,SUMIF('DADOS BRUTOS'!$A$3:$A$500,$C23,'DADOS BRUTOS'!F$3:F$500)))</f>
        <v>0</v>
      </c>
      <c r="CG23" s="134" t="n">
        <f aca="false">IF(OR(CG$4="",$B23=""),0,SUMIF('DADOS BRUTOS'!$A$3:$A$500,$B23,'DADOS BRUTOS'!G$3:G$500)+IF($C23="",0,SUMIF('DADOS BRUTOS'!$A$3:$A$500,$C23,'DADOS BRUTOS'!G$3:G$500)))</f>
        <v>0</v>
      </c>
      <c r="CH23" s="134" t="n">
        <f aca="false">IF(OR(CH$4="",$B23=""),0,SUMIF('DADOS BRUTOS'!$A$3:$A$500,$B23,'DADOS BRUTOS'!H$3:H$500)+IF($C23="",0,SUMIF('DADOS BRUTOS'!$A$3:$A$500,$C23,'DADOS BRUTOS'!H$3:H$500)))</f>
        <v>0</v>
      </c>
      <c r="CI23" s="134" t="n">
        <f aca="false">IF(OR(CI$4="",$B23=""),0,SUMIF('DADOS BRUTOS'!$A$3:$A$500,$B23,'DADOS BRUTOS'!I$3:I$500)+IF($C23="",0,SUMIF('DADOS BRUTOS'!$A$3:$A$500,$C23,'DADOS BRUTOS'!I$3:I$500)))</f>
        <v>0</v>
      </c>
      <c r="CJ23" s="134" t="n">
        <f aca="false">IF(OR(CJ$4="",$B23=""),0,SUMIF('DADOS BRUTOS'!$A$3:$A$500,$B23,'DADOS BRUTOS'!J$3:J$500)+IF($C23="",0,SUMIF('DADOS BRUTOS'!$A$3:$A$500,$C23,'DADOS BRUTOS'!J$3:J$500)))</f>
        <v>0</v>
      </c>
      <c r="CK23" s="134" t="n">
        <f aca="false">IF(OR(CK$4="",$B23=""),0,SUMIF('DADOS BRUTOS'!$A$3:$A$500,$B23,'DADOS BRUTOS'!K$3:K$500)+IF($C23="",0,SUMIF('DADOS BRUTOS'!$A$3:$A$500,$C23,'DADOS BRUTOS'!K$3:K$500)))</f>
        <v>0</v>
      </c>
      <c r="CL23" s="134" t="n">
        <f aca="false">IF(OR(CL$4="",$B23=""),0,SUMIF('DADOS BRUTOS'!$A$3:$A$500,$B23,'DADOS BRUTOS'!L$3:L$500)+IF($C23="",0,SUMIF('DADOS BRUTOS'!$A$3:$A$500,$C23,'DADOS BRUTOS'!L$3:L$500)))</f>
        <v>0</v>
      </c>
      <c r="CM23" s="134" t="n">
        <f aca="false">IF(OR(CM$4="",$B23=""),0,SUMIF('DADOS BRUTOS'!$A$3:$A$500,$B23,'DADOS BRUTOS'!M$3:M$500)+IF($C23="",0,SUMIF('DADOS BRUTOS'!$A$3:$A$500,$C23,'DADOS BRUTOS'!M$3:M$500)))</f>
        <v>0</v>
      </c>
      <c r="CN23" s="134" t="n">
        <f aca="false">IF(OR(CN$4="",$B23=""),0,SUMIF('DADOS BRUTOS'!$A$3:$A$500,$B23,'DADOS BRUTOS'!N$3:N$500)+IF($C23="",0,SUMIF('DADOS BRUTOS'!$A$3:$A$500,$C23,'DADOS BRUTOS'!N$3:N$500)))</f>
        <v>0</v>
      </c>
      <c r="CO23" s="134" t="n">
        <f aca="false">IF(OR(CO$4="",$B23=""),0,SUMIF('DADOS BRUTOS'!$A$3:$A$500,$B23,'DADOS BRUTOS'!O$3:O$500)+IF($C23="",0,SUMIF('DADOS BRUTOS'!$A$3:$A$500,$C23,'DADOS BRUTOS'!O$3:O$500)))</f>
        <v>0</v>
      </c>
      <c r="CP23" s="134" t="n">
        <f aca="false">IF(OR(CP$4="",$B23=""),0,SUMIF('DADOS BRUTOS'!$A$3:$A$500,$B23,'DADOS BRUTOS'!P$3:P$500)+IF($C23="",0,SUMIF('DADOS BRUTOS'!$A$3:$A$500,$C23,'DADOS BRUTOS'!P$3:P$500)))</f>
        <v>0</v>
      </c>
      <c r="CQ23" s="134" t="n">
        <f aca="false">IF(OR(CQ$4="",$B23=""),0,SUMIF('DADOS BRUTOS'!$A$3:$A$500,$B23,'DADOS BRUTOS'!Q$3:Q$500)+IF($C23="",0,SUMIF('DADOS BRUTOS'!$A$3:$A$500,$C23,'DADOS BRUTOS'!Q$3:Q$500)))</f>
        <v>0</v>
      </c>
      <c r="CR23" s="134" t="n">
        <f aca="false">IF(OR(CR$4="",$B23=""),0,SUMIF('DADOS BRUTOS'!$A$3:$A$500,$B23,'DADOS BRUTOS'!R$3:R$500)+IF($C23="",0,SUMIF('DADOS BRUTOS'!$A$3:$A$500,$C23,'DADOS BRUTOS'!R$3:R$500)))</f>
        <v>0</v>
      </c>
      <c r="CS23" s="134" t="n">
        <f aca="false">IF(OR(CS$4="",$B23=""),0,SUMIF('DADOS BRUTOS'!$A$3:$A$500,$B23,'DADOS BRUTOS'!S$3:S$500)+IF($C23="",0,SUMIF('DADOS BRUTOS'!$A$3:$A$500,$C23,'DADOS BRUTOS'!S$3:S$500)))</f>
        <v>0</v>
      </c>
      <c r="CT23" s="134" t="n">
        <f aca="false">IF(OR(CT$4="",$B23=""),0,SUMIF('DADOS BRUTOS'!$A$3:$A$500,$B23,'DADOS BRUTOS'!T$3:T$500)+IF($C23="",0,SUMIF('DADOS BRUTOS'!$A$3:$A$500,$C23,'DADOS BRUTOS'!T$3:T$500)))</f>
        <v>0</v>
      </c>
      <c r="CU23" s="134" t="n">
        <f aca="false">IF(OR(CU$4="",$B23=""),0,SUMIF('DADOS BRUTOS'!$A$3:$A$500,$B23,'DADOS BRUTOS'!U$3:U$500)+IF($C23="",0,SUMIF('DADOS BRUTOS'!$A$3:$A$500,$C23,'DADOS BRUTOS'!U$3:U$500)))</f>
        <v>0</v>
      </c>
      <c r="CV23" s="134" t="n">
        <f aca="false">IF(OR(CV$4="",$B23=""),0,SUMIF('DADOS BRUTOS'!$A$3:$A$500,$B23,'DADOS BRUTOS'!V$3:V$500)+IF($C23="",0,SUMIF('DADOS BRUTOS'!$A$3:$A$500,$C23,'DADOS BRUTOS'!V$3:V$500)))</f>
        <v>0</v>
      </c>
      <c r="CW23" s="134" t="n">
        <f aca="false">IF(OR(CW$4="",$B23=""),0,SUMIF('DADOS BRUTOS'!$A$3:$A$500,$B23,'DADOS BRUTOS'!W$3:W$500)+IF($C23="",0,SUMIF('DADOS BRUTOS'!$A$3:$A$500,$C23,'DADOS BRUTOS'!W$3:W$500)))</f>
        <v>0</v>
      </c>
      <c r="CX23" s="134" t="n">
        <f aca="false">IF(OR(CX$4="",$B23=""),0,SUMIF('DADOS BRUTOS'!$A$3:$A$500,$B23,'DADOS BRUTOS'!X$3:X$500)+IF($C23="",0,SUMIF('DADOS BRUTOS'!$A$3:$A$500,$C23,'DADOS BRUTOS'!X$3:X$500)))</f>
        <v>0</v>
      </c>
      <c r="CY23" s="134" t="n">
        <f aca="false">IF(OR(CY$4="",$B23=""),0,SUMIF('DADOS BRUTOS'!$A$3:$A$500,$B23,'DADOS BRUTOS'!Y$3:Y$500)+IF($C23="",0,SUMIF('DADOS BRUTOS'!$A$3:$A$500,$C23,'DADOS BRUTOS'!Y$3:Y$500)))</f>
        <v>0</v>
      </c>
      <c r="CZ23" s="134" t="n">
        <f aca="false">IF(OR(CZ$4="",$B23=""),0,SUMIF('DADOS BRUTOS'!$A$3:$A$500,$B23,'DADOS BRUTOS'!Z$3:Z$500)+IF($C23="",0,SUMIF('DADOS BRUTOS'!$A$3:$A$500,$C23,'DADOS BRUTOS'!Z$3:Z$500)))</f>
        <v>0</v>
      </c>
      <c r="DA23" s="134" t="n">
        <f aca="false">IF(OR(DA$4="",$B23=""),0,SUMIF('DADOS BRUTOS'!$A$3:$A$500,$B23,'DADOS BRUTOS'!AA$3:AA$500)+IF($C23="",0,SUMIF('DADOS BRUTOS'!$A$3:$A$500,$C23,'DADOS BRUTOS'!AA$3:AA$500)))</f>
        <v>0</v>
      </c>
      <c r="DB23" s="134" t="n">
        <f aca="false">IF(OR(DB$4="",$B23=""),0,SUMIF('DADOS BRUTOS'!$A$3:$A$500,$B23,'DADOS BRUTOS'!AB$3:AB$500)+IF($C23="",0,SUMIF('DADOS BRUTOS'!$A$3:$A$500,$C23,'DADOS BRUTOS'!AB$3:AB$500)))</f>
        <v>0</v>
      </c>
      <c r="DC23" s="134" t="n">
        <f aca="false">IF(OR(DC$4="",$B23=""),0,SUMIF('DADOS BRUTOS'!$A$3:$A$500,$B23,'DADOS BRUTOS'!AC$3:AC$500)+IF($C23="",0,SUMIF('DADOS BRUTOS'!$A$3:$A$500,$C23,'DADOS BRUTOS'!AC$3:AC$500)))</f>
        <v>0</v>
      </c>
      <c r="DD23" s="134" t="n">
        <f aca="false">IF(OR(DD$4="",$B23=""),0,SUMIF('DADOS BRUTOS'!$A$3:$A$500,$B23,'DADOS BRUTOS'!AD$3:AD$500)+IF($C23="",0,SUMIF('DADOS BRUTOS'!$A$3:$A$500,$C23,'DADOS BRUTOS'!AD$3:AD$500)))</f>
        <v>0</v>
      </c>
      <c r="DE23" s="134" t="n">
        <f aca="false">IF(OR(DE$4="",$B23=""),0,SUMIF('DADOS BRUTOS'!$A$3:$A$500,$B23,'DADOS BRUTOS'!AE$3:AE$500)+IF($C23="",0,SUMIF('DADOS BRUTOS'!$A$3:$A$500,$C23,'DADOS BRUTOS'!AE$3:AE$500)))</f>
        <v>0</v>
      </c>
      <c r="DF23" s="134" t="n">
        <f aca="false">IF(OR(DF$4="",$B23=""),0,SUMIF('DADOS BRUTOS'!$A$3:$A$500,$B23,'DADOS BRUTOS'!AF$3:AF$500)+IF($C23="",0,SUMIF('DADOS BRUTOS'!$A$3:$A$500,$C23,'DADOS BRUTOS'!AF$3:AF$500)))</f>
        <v>0</v>
      </c>
      <c r="DG23" s="134" t="n">
        <f aca="false">IF(OR(DG$4="",$B23=""),0,SUMIF('DADOS BRUTOS'!$A$3:$A$500,$B23,'DADOS BRUTOS'!AG$3:AG$500)+IF($C23="",0,SUMIF('DADOS BRUTOS'!$A$3:$A$500,$C23,'DADOS BRUTOS'!AG$3:AG$500)))</f>
        <v>0</v>
      </c>
      <c r="DH23" s="134" t="n">
        <f aca="false">IF(OR(DH$4="",$B23=""),0,SUMIF('DADOS BRUTOS'!$A$3:$A$500,$B23,'DADOS BRUTOS'!AH$3:AH$500)+IF($C23="",0,SUMIF('DADOS BRUTOS'!$A$3:$A$500,$C23,'DADOS BRUTOS'!AH$3:AH$500)))</f>
        <v>0</v>
      </c>
      <c r="DI23" s="134" t="n">
        <f aca="false">IF(OR(DI$4="",$B23=""),0,SUMIF('DADOS BRUTOS'!$A$3:$A$500,$B23,'DADOS BRUTOS'!AI$3:AI$500)+IF($C23="",0,SUMIF('DADOS BRUTOS'!$A$3:$A$500,$C23,'DADOS BRUTOS'!AI$3:AI$500)))</f>
        <v>0</v>
      </c>
      <c r="DJ23" s="134" t="n">
        <f aca="false">IF(OR(DJ$4="",$B23=""),0,SUMIF('DADOS BRUTOS'!$A$3:$A$500,$B23,'DADOS BRUTOS'!AJ$3:AJ$500)+IF($C23="",0,SUMIF('DADOS BRUTOS'!$A$3:$A$500,$C23,'DADOS BRUTOS'!AJ$3:AJ$500)))</f>
        <v>0</v>
      </c>
      <c r="DK23" s="134" t="n">
        <f aca="false">IF(OR(DK$4="",$B23=""),0,SUMIF('DADOS BRUTOS'!$A$3:$A$500,$B23,'DADOS BRUTOS'!AK$3:AK$500)+IF($C23="",0,SUMIF('DADOS BRUTOS'!$A$3:$A$500,$C23,'DADOS BRUTOS'!AK$3:AK$500)))</f>
        <v>0</v>
      </c>
      <c r="DL23" s="134" t="n">
        <f aca="false">IF(OR(DL$4="",$B23=""),0,SUMIF('DADOS BRUTOS'!$A$3:$A$500,$B23,'DADOS BRUTOS'!AL$3:AL$500)+IF($C23="",0,SUMIF('DADOS BRUTOS'!$A$3:$A$500,$C23,'DADOS BRUTOS'!AL$3:AL$500)))</f>
        <v>0</v>
      </c>
      <c r="DM23" s="134" t="n">
        <f aca="false">IF(OR(DM$4="",$B23=""),0,SUMIF('DADOS BRUTOS'!$A$3:$A$500,$B23,'DADOS BRUTOS'!AM$3:AM$500)+IF($C23="",0,SUMIF('DADOS BRUTOS'!$A$3:$A$500,$C23,'DADOS BRUTOS'!AM$3:AM$500)))</f>
        <v>0</v>
      </c>
      <c r="DN23" s="134" t="n">
        <f aca="false">IF(OR(DN$4="",$B23=""),0,SUMIF('DADOS BRUTOS'!$A$3:$A$500,$B23,'DADOS BRUTOS'!AN$3:AN$500)+IF($C23="",0,SUMIF('DADOS BRUTOS'!$A$3:$A$500,$C23,'DADOS BRUTOS'!AN$3:AN$500)))</f>
        <v>0</v>
      </c>
      <c r="DO23" s="134" t="n">
        <f aca="false">IF(OR(DO$4="",$B23=""),0,SUMIF('DADOS BRUTOS'!$A$3:$A$500,$B23,'DADOS BRUTOS'!AO$3:AO$500)+IF($C23="",0,SUMIF('DADOS BRUTOS'!$A$3:$A$500,$C23,'DADOS BRUTOS'!AO$3:AO$500)))</f>
        <v>0</v>
      </c>
      <c r="DP23" s="134" t="n">
        <f aca="false">IF(OR(DP$4="",$B23=""),0,SUMIF('DADOS BRUTOS'!$A$3:$A$500,$B23,'DADOS BRUTOS'!AP$3:AP$500)+IF($C23="",0,SUMIF('DADOS BRUTOS'!$A$3:$A$500,$C23,'DADOS BRUTOS'!AP$3:AP$500)))</f>
        <v>0</v>
      </c>
      <c r="DQ23" s="134" t="n">
        <f aca="false">IF(OR(DQ$4="",$B23=""),0,SUMIF('DADOS BRUTOS'!$A$3:$A$500,$B23,'DADOS BRUTOS'!AQ$3:AQ$500)+IF($C23="",0,SUMIF('DADOS BRUTOS'!$A$3:$A$500,$C23,'DADOS BRUTOS'!AQ$3:AQ$500)))</f>
        <v>0</v>
      </c>
      <c r="DR23" s="134" t="n">
        <f aca="false">IF(OR(DR$4="",$B23=""),0,SUMIF('DADOS BRUTOS'!$A$3:$A$500,$B23,'DADOS BRUTOS'!AR$3:AR$500)+IF($C23="",0,SUMIF('DADOS BRUTOS'!$A$3:$A$500,$C23,'DADOS BRUTOS'!AR$3:AR$500)))</f>
        <v>0</v>
      </c>
      <c r="DS23" s="134" t="n">
        <f aca="false">IF(OR(DS$4="",$B23=""),0,SUMIF('DADOS BRUTOS'!$A$3:$A$500,$B23,'DADOS BRUTOS'!AS$3:AS$500)+IF($C23="",0,SUMIF('DADOS BRUTOS'!$A$3:$A$500,$C23,'DADOS BRUTOS'!AS$3:AS$500)))</f>
        <v>0</v>
      </c>
      <c r="DT23" s="134" t="n">
        <f aca="false">IF(OR(DT$4="",$B23=""),0,SUMIF('DADOS BRUTOS'!$A$3:$A$500,$B23,'DADOS BRUTOS'!AT$3:AT$500)+IF($C23="",0,SUMIF('DADOS BRUTOS'!$A$3:$A$500,$C23,'DADOS BRUTOS'!AT$3:AT$500)))</f>
        <v>0</v>
      </c>
      <c r="DU23" s="134" t="n">
        <f aca="false">IF(OR(DU$4="",$B23=""),0,SUMIF('DADOS BRUTOS'!$A$3:$A$500,$B23,'DADOS BRUTOS'!AU$3:AU$500)+IF($C23="",0,SUMIF('DADOS BRUTOS'!$A$3:$A$500,$C23,'DADOS BRUTOS'!AU$3:AU$500)))</f>
        <v>0</v>
      </c>
      <c r="DV23" s="134" t="n">
        <f aca="false">IF(OR(DV$4="",$B23=""),0,SUMIF('DADOS BRUTOS'!$A$3:$A$500,$B23,'DADOS BRUTOS'!AV$3:AV$500)+IF($C23="",0,SUMIF('DADOS BRUTOS'!$A$3:$A$500,$C23,'DADOS BRUTOS'!AV$3:AV$500)))</f>
        <v>0</v>
      </c>
      <c r="DW23" s="134" t="n">
        <f aca="false">IF(OR(DW$4="",$B23=""),0,SUMIF('DADOS BRUTOS'!$A$3:$A$500,$B23,'DADOS BRUTOS'!AW$3:AW$500)+IF($C23="",0,SUMIF('DADOS BRUTOS'!$A$3:$A$500,$C23,'DADOS BRUTOS'!AW$3:AW$500)))</f>
        <v>2270</v>
      </c>
      <c r="DX23" s="134" t="n">
        <f aca="false">IF(OR(DX$4="",$B23=""),0,SUMIF('DADOS BRUTOS'!$A$3:$A$500,$B23,'DADOS BRUTOS'!AX$3:AX$500)+IF($C23="",0,SUMIF('DADOS BRUTOS'!$A$3:$A$500,$C23,'DADOS BRUTOS'!AX$3:AX$500)))</f>
        <v>103601.62</v>
      </c>
      <c r="DY23" s="134" t="n">
        <f aca="false">IF(OR(DY$4="",$B23=""),0,SUMIF('DADOS BRUTOS'!$A$3:$A$500,$B23,'DADOS BRUTOS'!AY$3:AY$500)+IF($C23="",0,SUMIF('DADOS BRUTOS'!$A$3:$A$500,$C23,'DADOS BRUTOS'!AY$3:AY$500)))</f>
        <v>93752.28</v>
      </c>
      <c r="DZ23" s="134" t="n">
        <f aca="false">IF(OR(DZ$4="",$B23=""),0,SUMIF('DADOS BRUTOS'!$A$3:$A$500,$B23,'DADOS BRUTOS'!AZ$3:AZ$500)+IF($C23="",0,SUMIF('DADOS BRUTOS'!$A$3:$A$500,$C23,'DADOS BRUTOS'!AZ$3:AZ$500)))</f>
        <v>83965.92</v>
      </c>
      <c r="EA23" s="134" t="n">
        <f aca="false">IF(OR(EA$4="",$B23=""),0,SUMIF('DADOS BRUTOS'!$A$3:$A$500,$B23,'DADOS BRUTOS'!BA$3:BA$500)+IF($C23="",0,SUMIF('DADOS BRUTOS'!$A$3:$A$500,$C23,'DADOS BRUTOS'!BA$3:BA$500)))</f>
        <v>0</v>
      </c>
      <c r="EB23" s="134" t="n">
        <f aca="false">IF(OR(EB$4="",$B23=""),0,SUMIF('DADOS BRUTOS'!$A$3:$A$500,$B23,'DADOS BRUTOS'!BB$3:BB$500)+IF($C23="",0,SUMIF('DADOS BRUTOS'!$A$3:$A$500,$C23,'DADOS BRUTOS'!BB$3:BB$500)))</f>
        <v>0</v>
      </c>
      <c r="EC23" s="134" t="n">
        <f aca="false">IF(OR(EC$4="",$B23=""),0,SUMIF('DADOS BRUTOS'!$A$3:$A$500,$B23,'DADOS BRUTOS'!BC$3:BC$500)+IF($C23="",0,SUMIF('DADOS BRUTOS'!$A$3:$A$500,$C23,'DADOS BRUTOS'!BC$3:BC$500)))</f>
        <v>0</v>
      </c>
      <c r="ED23" s="134" t="n">
        <f aca="false">IF(OR(ED$4="",$B23=""),0,SUMIF('DADOS BRUTOS'!$A$3:$A$500,$B23,'DADOS BRUTOS'!BD$3:BD$500)+IF($C23="",0,SUMIF('DADOS BRUTOS'!$A$3:$A$500,$C23,'DADOS BRUTOS'!BD$3:BD$500)))</f>
        <v>1646.28</v>
      </c>
      <c r="EE23" s="134" t="n">
        <f aca="false">IF(OR(EE$4="",$B23=""),0,SUMIF('DADOS BRUTOS'!$A$3:$A$500,$B23,'DADOS BRUTOS'!BE$3:BE$500)+IF($C23="",0,SUMIF('DADOS BRUTOS'!$A$3:$A$500,$C23,'DADOS BRUTOS'!BE$3:BE$500)))</f>
        <v>0</v>
      </c>
      <c r="EF23" s="134" t="n">
        <f aca="false">IF(OR(EF$4="",$B23=""),0,SUMIF('DADOS BRUTOS'!$A$3:$A$500,$B23,'DADOS BRUTOS'!BF$3:BF$500)+IF($C23="",0,SUMIF('DADOS BRUTOS'!$A$3:$A$500,$C23,'DADOS BRUTOS'!BF$3:BF$500)))</f>
        <v>0</v>
      </c>
      <c r="EG23" s="134" t="n">
        <f aca="false">IF(OR(EG$4="",$B23=""),0,SUMIF('DADOS BRUTOS'!$A$3:$A$500,$B23,'DADOS BRUTOS'!BG$3:BG$500)+IF($C23="",0,SUMIF('DADOS BRUTOS'!$A$3:$A$500,$C23,'DADOS BRUTOS'!BG$3:BG$500)))</f>
        <v>0</v>
      </c>
      <c r="EH23" s="134" t="n">
        <f aca="false">IF(OR(EH$4="",$B23=""),0,SUMIF('DADOS BRUTOS'!$A$3:$A$500,$B23,'DADOS BRUTOS'!BH$3:BH$500)+IF($C23="",0,SUMIF('DADOS BRUTOS'!$A$3:$A$500,$C23,'DADOS BRUTOS'!BH$3:BH$500)))</f>
        <v>0</v>
      </c>
      <c r="EI23" s="134" t="n">
        <f aca="false">IF(OR(EI$4="",$B23=""),0,SUMIF('DADOS BRUTOS'!$A$3:$A$500,$B23,'DADOS BRUTOS'!BI$3:BI$500)+IF($C23="",0,SUMIF('DADOS BRUTOS'!$A$3:$A$500,$C23,'DADOS BRUTOS'!BI$3:BI$500)))</f>
        <v>0</v>
      </c>
      <c r="EJ23" s="134" t="n">
        <f aca="false">IF(OR(EJ$4="",$B23=""),0,SUMIF('DADOS BRUTOS'!$A$3:$A$500,$B23,'DADOS BRUTOS'!BJ$3:BJ$500)+IF($C23="",0,SUMIF('DADOS BRUTOS'!$A$3:$A$500,$C23,'DADOS BRUTOS'!BJ$3:BJ$500)))</f>
        <v>0</v>
      </c>
      <c r="EK23" s="134" t="n">
        <f aca="false">IF(OR(EK$4="",$B23=""),0,SUMIF('DADOS BRUTOS'!$A$3:$A$500,$B23,'DADOS BRUTOS'!BK$3:BK$500)+IF($C23="",0,SUMIF('DADOS BRUTOS'!$A$3:$A$500,$C23,'DADOS BRUTOS'!BK$3:BK$500)))</f>
        <v>0</v>
      </c>
      <c r="EL23" s="134" t="n">
        <f aca="false">IF(OR(EL$4="",$B23=""),0,SUMIF('DADOS BRUTOS'!$A$3:$A$500,$B23,'DADOS BRUTOS'!BL$3:BL$500)+IF($C23="",0,SUMIF('DADOS BRUTOS'!$A$3:$A$500,$C23,'DADOS BRUTOS'!BL$3:BL$500)))</f>
        <v>0</v>
      </c>
      <c r="EM23" s="134" t="n">
        <f aca="false">IF(OR(EM$4="",$B23=""),0,SUMIF('DADOS BRUTOS'!$A$3:$A$500,$B23,'DADOS BRUTOS'!BM$3:BM$500)+IF($C23="",0,SUMIF('DADOS BRUTOS'!$A$3:$A$500,$C23,'DADOS BRUTOS'!BM$3:BM$500)))</f>
        <v>0</v>
      </c>
      <c r="EN23" s="134" t="n">
        <f aca="false">IF(OR(EN$4="",$B23=""),0,SUMIF('DADOS BRUTOS'!$A$3:$A$500,$B23,'DADOS BRUTOS'!BN$3:BN$500)+IF($C23="",0,SUMIF('DADOS BRUTOS'!$A$3:$A$500,$C23,'DADOS BRUTOS'!BN$3:BN$500)))</f>
        <v>0</v>
      </c>
      <c r="EO23" s="134" t="n">
        <f aca="false">IF(OR(EO$4="",$B23=""),0,SUMIF('DADOS BRUTOS'!$A$3:$A$500,$B23,'DADOS BRUTOS'!BO$3:BO$500)+IF($C23="",0,SUMIF('DADOS BRUTOS'!$A$3:$A$500,$C23,'DADOS BRUTOS'!BO$3:BO$500)))</f>
        <v>0</v>
      </c>
      <c r="EP23" s="134" t="n">
        <f aca="false">IF(OR(EP$4="",$B23=""),0,SUMIF('DADOS BRUTOS'!$A$3:$A$500,$B23,'DADOS BRUTOS'!BP$3:BP$500)+IF($C23="",0,SUMIF('DADOS BRUTOS'!$A$3:$A$500,$C23,'DADOS BRUTOS'!BP$3:BP$500)))</f>
        <v>0</v>
      </c>
      <c r="EQ23" s="134" t="n">
        <f aca="false">IF(OR(EQ$4="",$B23=""),0,SUMIF('DADOS BRUTOS'!$A$3:$A$500,$B23,'DADOS BRUTOS'!BQ$3:BQ$500)+IF($C23="",0,SUMIF('DADOS BRUTOS'!$A$3:$A$500,$C23,'DADOS BRUTOS'!BQ$3:BQ$500)))</f>
        <v>964.08</v>
      </c>
      <c r="ER23" s="134" t="n">
        <f aca="false">IF(OR(ER$4="",$B23=""),0,SUMIF('DADOS BRUTOS'!$A$3:$A$500,$B23,'DADOS BRUTOS'!BR$3:BR$500)+IF($C23="",0,SUMIF('DADOS BRUTOS'!$A$3:$A$500,$C23,'DADOS BRUTOS'!BR$3:BR$500)))</f>
        <v>0</v>
      </c>
      <c r="ES23" s="134" t="n">
        <f aca="false">IF(OR(ES$4="",$B23=""),0,SUMIF('DADOS BRUTOS'!$A$3:$A$500,$B23,'DADOS BRUTOS'!BS$3:BS$500)+IF($C23="",0,SUMIF('DADOS BRUTOS'!$A$3:$A$500,$C23,'DADOS BRUTOS'!BS$3:BS$500)))</f>
        <v>0</v>
      </c>
      <c r="ET23" s="134" t="n">
        <f aca="false">IF(OR(ET$4="",$B23=""),0,SUMIF('DADOS BRUTOS'!$A$3:$A$500,$B23,'DADOS BRUTOS'!BT$3:BT$500)+IF($C23="",0,SUMIF('DADOS BRUTOS'!$A$3:$A$500,$C23,'DADOS BRUTOS'!BT$3:BT$500)))</f>
        <v>0</v>
      </c>
      <c r="EU23" s="134" t="n">
        <f aca="false">IF(OR(EU$4="",$B23=""),0,SUMIF('DADOS BRUTOS'!$A$3:$A$500,$B23,'DADOS BRUTOS'!BU$3:BU$500)+IF($C23="",0,SUMIF('DADOS BRUTOS'!$A$3:$A$500,$C23,'DADOS BRUTOS'!BU$3:BU$500)))</f>
        <v>0</v>
      </c>
      <c r="EV23" s="134" t="n">
        <f aca="false">IF(OR(EV$4="",$B23=""),0,SUMIF('DADOS BRUTOS'!$A$3:$A$500,$B23,'DADOS BRUTOS'!BV$3:BV$500)+IF($C23="",0,SUMIF('DADOS BRUTOS'!$A$3:$A$500,$C23,'DADOS BRUTOS'!BV$3:BV$500)))</f>
        <v>0</v>
      </c>
      <c r="EW23" s="134" t="n">
        <f aca="false">IF(OR(EW$4="",$B23=""),0,SUMIF('DADOS BRUTOS'!$A$3:$A$500,$B23,'DADOS BRUTOS'!BW$3:BW$500)+IF($C23="",0,SUMIF('DADOS BRUTOS'!$A$3:$A$500,$C23,'DADOS BRUTOS'!BW$3:BW$500)))</f>
        <v>0</v>
      </c>
      <c r="EX23" s="134" t="n">
        <f aca="false">IF(OR(EX$4="",$B23=""),0,SUMIF('DADOS BRUTOS'!$A$3:$A$500,$B23,'DADOS BRUTOS'!BX$3:BX$500)+IF($C23="",0,SUMIF('DADOS BRUTOS'!$A$3:$A$500,$C23,'DADOS BRUTOS'!BX$3:BX$500)))</f>
        <v>0</v>
      </c>
      <c r="EY23" s="134" t="n">
        <f aca="false">IF(OR(EY$4="",$B23=""),0,SUMIF('DADOS BRUTOS'!$A$3:$A$500,$B23,'DADOS BRUTOS'!BY$3:BY$500)+IF($C23="",0,SUMIF('DADOS BRUTOS'!$A$3:$A$500,$C23,'DADOS BRUTOS'!BY$3:BY$500)))</f>
        <v>0</v>
      </c>
      <c r="EZ23" s="134" t="n">
        <f aca="false">IF(OR(EZ$4="",$B23=""),0,SUMIF('DADOS BRUTOS'!$A$3:$A$500,$B23,'DADOS BRUTOS'!BZ$3:BZ$500)+IF($C23="",0,SUMIF('DADOS BRUTOS'!$A$3:$A$500,$C23,'DADOS BRUTOS'!BZ$3:BZ$500)))</f>
        <v>0</v>
      </c>
      <c r="FA23" s="134" t="n">
        <f aca="false">IF(OR(FA$4="",$B23=""),0,SUMIF('DADOS BRUTOS'!$A$3:$A$500,$B23,'DADOS BRUTOS'!CA$3:CA$500)+IF($C23="",0,SUMIF('DADOS BRUTOS'!$A$3:$A$500,$C23,'DADOS BRUTOS'!CA$3:CA$500)))</f>
        <v>0</v>
      </c>
      <c r="FB23" s="134" t="n">
        <f aca="false">IF(OR(FB$4="",$B23=""),0,SUMIF('DADOS BRUTOS'!$A$3:$A$500,$B23,'DADOS BRUTOS'!CB$3:CB$500)+IF($C23="",0,SUMIF('DADOS BRUTOS'!$A$3:$A$500,$C23,'DADOS BRUTOS'!CB$3:CB$500)))</f>
        <v>0</v>
      </c>
      <c r="FC23" s="134" t="n">
        <f aca="false">IF(OR(FC$4="",$B23=""),0,SUMIF('DADOS BRUTOS'!$A$3:$A$500,$B23,'DADOS BRUTOS'!CC$3:CC$500)+IF($C23="",0,SUMIF('DADOS BRUTOS'!$A$3:$A$500,$C23,'DADOS BRUTOS'!CC$3:CC$500)))</f>
        <v>0</v>
      </c>
      <c r="FD23" s="134" t="n">
        <f aca="false">IF(OR(FD$4="",$B23=""),0,SUMIF('DADOS BRUTOS'!$A$3:$A$500,$B23,'DADOS BRUTOS'!CD$3:CD$500)+IF($C23="",0,SUMIF('DADOS BRUTOS'!$A$3:$A$500,$C23,'DADOS BRUTOS'!CD$3:CD$500)))</f>
        <v>0</v>
      </c>
      <c r="FE23" s="134" t="n">
        <f aca="false">IF(OR(FE$4="",$B23=""),0,SUMIF('DADOS BRUTOS'!$A$3:$A$500,$B23,'DADOS BRUTOS'!CE$3:CE$500)+IF($C23="",0,SUMIF('DADOS BRUTOS'!$A$3:$A$500,$C23,'DADOS BRUTOS'!CE$3:CE$500)))</f>
        <v>0</v>
      </c>
      <c r="FF23" s="134" t="n">
        <f aca="false">IF(OR(FF$4="",$B23=""),0,SUMIF('DADOS BRUTOS'!$A$3:$A$500,$B23,'DADOS BRUTOS'!CF$3:CF$500)+IF($C23="",0,SUMIF('DADOS BRUTOS'!$A$3:$A$500,$C23,'DADOS BRUTOS'!CF$3:CF$500)))</f>
        <v>0</v>
      </c>
      <c r="FG23" s="134" t="n">
        <f aca="false">IF(OR(FG$4="",$B23=""),0,SUMIF('DADOS BRUTOS'!$A$3:$A$500,$B23,'DADOS BRUTOS'!CG$3:CG$500)+IF($C23="",0,SUMIF('DADOS BRUTOS'!$A$3:$A$500,$C23,'DADOS BRUTOS'!CG$3:CG$500)))</f>
        <v>0</v>
      </c>
      <c r="FH23" s="134" t="n">
        <f aca="false">IF(OR(FH$4="",$B23=""),0,SUMIF('DADOS BRUTOS'!$A$3:$A$500,$B23,'DADOS BRUTOS'!CH$3:CH$500)+IF($C23="",0,SUMIF('DADOS BRUTOS'!$A$3:$A$500,$C23,'DADOS BRUTOS'!CH$3:CH$500)))</f>
        <v>0</v>
      </c>
      <c r="FI23" s="134" t="n">
        <f aca="false">IF(OR(FI$4="",$B23=""),0,SUMIF('DADOS BRUTOS'!$A$3:$A$500,$B23,'DADOS BRUTOS'!CI$3:CI$500)+IF($C23="",0,SUMIF('DADOS BRUTOS'!$A$3:$A$500,$C23,'DADOS BRUTOS'!CI$3:CI$500)))</f>
        <v>0</v>
      </c>
      <c r="FJ23" s="134" t="n">
        <f aca="false">IF(OR(FJ$4="",$B23=""),0,SUMIF('DADOS BRUTOS'!$A$3:$A$500,$B23,'DADOS BRUTOS'!CJ$3:CJ$500)+IF($C23="",0,SUMIF('DADOS BRUTOS'!$A$3:$A$500,$C23,'DADOS BRUTOS'!CJ$3:CJ$500)))</f>
        <v>0</v>
      </c>
      <c r="FK23" s="134" t="n">
        <f aca="false">IF(OR(FK$4="",$B23=""),0,SUMIF('DADOS BRUTOS'!$A$3:$A$500,$B23,'DADOS BRUTOS'!CK$3:CK$500)+IF($C23="",0,SUMIF('DADOS BRUTOS'!$A$3:$A$500,$C23,'DADOS BRUTOS'!CK$3:CK$500)))</f>
        <v>0</v>
      </c>
      <c r="FL23" s="134" t="n">
        <f aca="false">IF(OR(FL$4="",$B23=""),0,SUMIF('DADOS BRUTOS'!$A$3:$A$500,$B23,'DADOS BRUTOS'!CL$3:CL$500)+IF($C23="",0,SUMIF('DADOS BRUTOS'!$A$3:$A$500,$C23,'DADOS BRUTOS'!CL$3:CL$500)))</f>
        <v>0</v>
      </c>
      <c r="FM23" s="134" t="n">
        <f aca="false">IF(OR(FM$4="",$B23=""),0,SUMIF('DADOS BRUTOS'!$A$3:$A$500,$B23,'DADOS BRUTOS'!CM$3:CM$500)+IF($C23="",0,SUMIF('DADOS BRUTOS'!$A$3:$A$500,$C23,'DADOS BRUTOS'!CM$3:CM$500)))</f>
        <v>0</v>
      </c>
      <c r="FN23" s="134" t="n">
        <f aca="false">IF(OR(FN$4="",$B23=""),0,SUMIF('DADOS BRUTOS'!$A$3:$A$500,$B23,'DADOS BRUTOS'!CN$3:CN$500)+IF($C23="",0,SUMIF('DADOS BRUTOS'!$A$3:$A$500,$C23,'DADOS BRUTOS'!CN$3:CN$500)))</f>
        <v>0</v>
      </c>
      <c r="FO23" s="134" t="n">
        <f aca="false">IF(OR(FO$4="",$B23=""),0,SUMIF('DADOS BRUTOS'!$A$3:$A$500,$B23,'DADOS BRUTOS'!CO$3:CO$500)+IF($C23="",0,SUMIF('DADOS BRUTOS'!$A$3:$A$500,$C23,'DADOS BRUTOS'!CO$3:CO$500)))</f>
        <v>0</v>
      </c>
      <c r="FP23" s="134" t="n">
        <f aca="false">IF(OR(FP$4="",$B23=""),0,SUMIF('DADOS BRUTOS'!$A$3:$A$500,$B23,'DADOS BRUTOS'!CP$3:CP$500)+IF($C23="",0,SUMIF('DADOS BRUTOS'!$A$3:$A$500,$C23,'DADOS BRUTOS'!CP$3:CP$500)))</f>
        <v>0</v>
      </c>
      <c r="FQ23" s="134" t="n">
        <f aca="false">IF(OR(FQ$4="",$B23=""),0,SUMIF('DADOS BRUTOS'!$A$3:$A$500,$B23,'DADOS BRUTOS'!CQ$3:CQ$500)+IF($C23="",0,SUMIF('DADOS BRUTOS'!$A$3:$A$500,$C23,'DADOS BRUTOS'!CQ$3:CQ$500)))</f>
        <v>0</v>
      </c>
      <c r="FR23" s="134" t="n">
        <f aca="false">IF(OR(FR$4="",$B23=""),0,SUMIF('DADOS BRUTOS'!$A$3:$A$500,$B23,'DADOS BRUTOS'!CR$3:CR$500)+IF($C23="",0,SUMIF('DADOS BRUTOS'!$A$3:$A$500,$C23,'DADOS BRUTOS'!CR$3:CR$500)))</f>
        <v>0</v>
      </c>
      <c r="FS23" s="134" t="n">
        <f aca="false">IF(OR(FS$4="",$B23=""),0,SUMIF('DADOS BRUTOS'!$A$3:$A$500,$B23,'DADOS BRUTOS'!CS$3:CS$500)+IF($C23="",0,SUMIF('DADOS BRUTOS'!$A$3:$A$500,$C23,'DADOS BRUTOS'!CS$3:CS$500)))</f>
        <v>0</v>
      </c>
      <c r="FT23" s="134" t="n">
        <f aca="false">IF(OR(FT$4="",$B23=""),0,SUMIF('DADOS BRUTOS'!$A$3:$A$500,$B23,'DADOS BRUTOS'!CT$3:CT$500)+IF($C23="",0,SUMIF('DADOS BRUTOS'!$A$3:$A$500,$C23,'DADOS BRUTOS'!CT$3:CT$500)))</f>
        <v>0</v>
      </c>
      <c r="FU23" s="134" t="n">
        <f aca="false">IF(OR(FU$4="",$B23=""),0,SUMIF('DADOS BRUTOS'!$A$3:$A$500,$B23,'DADOS BRUTOS'!CU$3:CU$500)+IF($C23="",0,SUMIF('DADOS BRUTOS'!$A$3:$A$500,$C23,'DADOS BRUTOS'!CU$3:CU$500)))</f>
        <v>0</v>
      </c>
      <c r="FV23" s="134" t="n">
        <f aca="false">IF(OR(FV$4="",$B23=""),0,SUMIF('DADOS BRUTOS'!$A$3:$A$500,$B23,'DADOS BRUTOS'!CV$3:CV$500)+IF($C23="",0,SUMIF('DADOS BRUTOS'!$A$3:$A$500,$C23,'DADOS BRUTOS'!CV$3:CV$500)))</f>
        <v>0</v>
      </c>
      <c r="FW23" s="134" t="n">
        <f aca="false">IF(OR(FW$4="",$B23=""),0,SUMIF('DADOS BRUTOS'!$A$3:$A$500,$B23,'DADOS BRUTOS'!CW$3:CW$500)+IF($C23="",0,SUMIF('DADOS BRUTOS'!$A$3:$A$500,$C23,'DADOS BRUTOS'!CW$3:CW$500)))</f>
        <v>0</v>
      </c>
      <c r="FX23" s="134" t="n">
        <f aca="false">IF(OR(FX$4="",$B23=""),0,SUMIF('DADOS BRUTOS'!$A$3:$A$500,$B23,'DADOS BRUTOS'!CX$3:CX$500)+IF($C23="",0,SUMIF('DADOS BRUTOS'!$A$3:$A$500,$C23,'DADOS BRUTOS'!CX$3:CX$500)))</f>
        <v>0</v>
      </c>
      <c r="FY23" s="134" t="n">
        <f aca="false">IF(OR(FY$4="",$B23=""),0,SUMIF('DADOS BRUTOS'!$A$3:$A$500,$B23,'DADOS BRUTOS'!CY$3:CY$500)+IF($C23="",0,SUMIF('DADOS BRUTOS'!$A$3:$A$500,$C23,'DADOS BRUTOS'!CY$3:CY$500)))</f>
        <v>0</v>
      </c>
      <c r="FZ23" s="134" t="n">
        <f aca="false">IF(OR(FZ$4="",$B23=""),0,SUMIF('DADOS BRUTOS'!$A$3:$A$500,$B23,'DADOS BRUTOS'!CZ$3:CZ$500)+IF($C23="",0,SUMIF('DADOS BRUTOS'!$A$3:$A$500,$C23,'DADOS BRUTOS'!CZ$3:CZ$500)))</f>
        <v>0</v>
      </c>
      <c r="GA23" s="134" t="n">
        <f aca="false">IF(OR(GA$4="",$B23=""),0,SUMIF('DADOS BRUTOS'!$A$3:$A$500,$B23,'DADOS BRUTOS'!DA$3:DA$500)+IF($C23="",0,SUMIF('DADOS BRUTOS'!$A$3:$A$500,$C23,'DADOS BRUTOS'!DA$3:DA$500)))</f>
        <v>0</v>
      </c>
      <c r="GB23" s="134" t="n">
        <f aca="false">IF(OR(GB$4="",$B23=""),0,SUMIF('DADOS BRUTOS'!$A$3:$A$500,$B23,'DADOS BRUTOS'!DB$3:DB$500)+IF($C23="",0,SUMIF('DADOS BRUTOS'!$A$3:$A$500,$C23,'DADOS BRUTOS'!DB$3:DB$500)))</f>
        <v>0</v>
      </c>
      <c r="GC23" s="134" t="n">
        <f aca="false">IF(OR(GC$4="",$B23=""),0,SUMIF('DADOS BRUTOS'!$A$3:$A$500,$B23,'DADOS BRUTOS'!DC$3:DC$500)+IF($C23="",0,SUMIF('DADOS BRUTOS'!$A$3:$A$500,$C23,'DADOS BRUTOS'!DC$3:DC$500)))</f>
        <v>0</v>
      </c>
      <c r="GD23" s="134" t="n">
        <f aca="false">IF(OR(GD$4="",$B23=""),0,SUMIF('DADOS BRUTOS'!$A$3:$A$500,$B23,'DADOS BRUTOS'!DD$3:DD$500)+IF($C23="",0,SUMIF('DADOS BRUTOS'!$A$3:$A$500,$C23,'DADOS BRUTOS'!DD$3:DD$500)))</f>
        <v>0</v>
      </c>
      <c r="GE23" s="134" t="n">
        <f aca="false">IF(OR(GE$4="",$B23=""),0,SUMIF('DADOS BRUTOS'!$A$3:$A$500,$B23,'DADOS BRUTOS'!DE$3:DE$500)+IF($C23="",0,SUMIF('DADOS BRUTOS'!$A$3:$A$500,$C23,'DADOS BRUTOS'!DE$3:DE$500)))</f>
        <v>0</v>
      </c>
      <c r="GF23" s="134" t="n">
        <f aca="false">IF(OR(GF$4="",$B23=""),0,SUMIF('DADOS BRUTOS'!$A$3:$A$500,$B23,'DADOS BRUTOS'!DF$3:DF$500)+IF($C23="",0,SUMIF('DADOS BRUTOS'!$A$3:$A$500,$C23,'DADOS BRUTOS'!DF$3:DF$500)))</f>
        <v>0</v>
      </c>
      <c r="GG23" s="134" t="n">
        <f aca="false">IF(OR(GG$4="",$B23=""),0,SUMIF('DADOS BRUTOS'!$A$3:$A$500,$B23,'DADOS BRUTOS'!DG$3:DG$500)+IF($C23="",0,SUMIF('DADOS BRUTOS'!$A$3:$A$500,$C23,'DADOS BRUTOS'!DG$3:DG$500)))</f>
        <v>0</v>
      </c>
      <c r="GH23" s="134" t="n">
        <f aca="false">IF(OR(GH$4="",$B23=""),0,SUMIF('DADOS BRUTOS'!$A$3:$A$500,$B23,'DADOS BRUTOS'!DH$3:DH$500)+IF($C23="",0,SUMIF('DADOS BRUTOS'!$A$3:$A$500,$C23,'DADOS BRUTOS'!DH$3:DH$500)))</f>
        <v>0</v>
      </c>
      <c r="GI23" s="134" t="n">
        <f aca="false">IF(OR(GI$4="",$B23=""),0,SUMIF('DADOS BRUTOS'!$A$3:$A$500,$B23,'DADOS BRUTOS'!DI$3:DI$500)+IF($C23="",0,SUMIF('DADOS BRUTOS'!$A$3:$A$500,$C23,'DADOS BRUTOS'!DI$3:DI$500)))</f>
        <v>0</v>
      </c>
      <c r="GJ23" s="134" t="n">
        <f aca="false">IF(OR(GJ$4="",$B23=""),0,SUMIF('DADOS BRUTOS'!$A$3:$A$500,$B23,'DADOS BRUTOS'!DJ$3:DJ$500)+IF($C23="",0,SUMIF('DADOS BRUTOS'!$A$3:$A$500,$C23,'DADOS BRUTOS'!DJ$3:DJ$500)))</f>
        <v>0</v>
      </c>
      <c r="GK23" s="134" t="n">
        <f aca="false">IF(OR(GK$4="",$B23=""),0,SUMIF('DADOS BRUTOS'!$A$3:$A$500,$B23,'DADOS BRUTOS'!DK$3:DK$500)+IF($C23="",0,SUMIF('DADOS BRUTOS'!$A$3:$A$500,$C23,'DADOS BRUTOS'!DK$3:DK$500)))</f>
        <v>0</v>
      </c>
      <c r="GL23" s="134" t="n">
        <f aca="false">IF(OR(GL$4="",$B23=""),0,SUMIF('DADOS BRUTOS'!$A$3:$A$500,$B23,'DADOS BRUTOS'!DL$3:DL$500)+IF($C23="",0,SUMIF('DADOS BRUTOS'!$A$3:$A$500,$C23,'DADOS BRUTOS'!DL$3:DL$500)))</f>
        <v>0</v>
      </c>
      <c r="GM23" s="134" t="n">
        <f aca="false">IF(OR(GM$4="",$B23=""),0,SUMIF('DADOS BRUTOS'!$A$3:$A$500,$B23,'DADOS BRUTOS'!DM$3:DM$500)+IF($C23="",0,SUMIF('DADOS BRUTOS'!$A$3:$A$500,$C23,'DADOS BRUTOS'!DM$3:DM$500)))</f>
        <v>0</v>
      </c>
      <c r="GN23" s="134" t="n">
        <f aca="false">IF(OR(GN$4="",$B23=""),0,SUMIF('DADOS BRUTOS'!$A$3:$A$500,$B23,'DADOS BRUTOS'!DN$3:DN$500)+IF($C23="",0,SUMIF('DADOS BRUTOS'!$A$3:$A$500,$C23,'DADOS BRUTOS'!DN$3:DN$500)))</f>
        <v>0</v>
      </c>
      <c r="GO23" s="134" t="n">
        <f aca="false">IF(OR(GO$4="",$B23=""),0,SUMIF('DADOS BRUTOS'!$A$3:$A$500,$B23,'DADOS BRUTOS'!DO$3:DO$500)+IF($C23="",0,SUMIF('DADOS BRUTOS'!$A$3:$A$500,$C23,'DADOS BRUTOS'!DO$3:DO$500)))</f>
        <v>0</v>
      </c>
      <c r="GP23" s="134" t="n">
        <f aca="false">IF(OR(GP$4="",$B23=""),0,SUMIF('DADOS BRUTOS'!$A$3:$A$500,$B23,'DADOS BRUTOS'!DP$3:DP$500)+IF($C23="",0,SUMIF('DADOS BRUTOS'!$A$3:$A$500,$C23,'DADOS BRUTOS'!DP$3:DP$500)))</f>
        <v>0</v>
      </c>
      <c r="GQ23" s="134" t="n">
        <f aca="false">IF(OR(GQ$4="",$B23=""),0,SUMIF('DADOS BRUTOS'!$A$3:$A$500,$B23,'DADOS BRUTOS'!DQ$3:DQ$500)+IF($C23="",0,SUMIF('DADOS BRUTOS'!$A$3:$A$500,$C23,'DADOS BRUTOS'!DQ$3:DQ$500)))</f>
        <v>0</v>
      </c>
      <c r="GR23" s="134" t="n">
        <f aca="false">IF(OR(GR$4="",$B23=""),0,SUMIF('DADOS BRUTOS'!$A$3:$A$500,$B23,'DADOS BRUTOS'!DR$3:DR$500)+IF($C23="",0,SUMIF('DADOS BRUTOS'!$A$3:$A$500,$C23,'DADOS BRUTOS'!DR$3:DR$500)))</f>
        <v>0</v>
      </c>
      <c r="GS23" s="134" t="n">
        <f aca="false">IF(OR(GS$4="",$B23=""),0,SUMIF('DADOS BRUTOS'!$A$3:$A$500,$B23,'DADOS BRUTOS'!DS$3:DS$500)+IF($C23="",0,SUMIF('DADOS BRUTOS'!$A$3:$A$500,$C23,'DADOS BRUTOS'!DS$3:DS$500)))</f>
        <v>0</v>
      </c>
      <c r="GT23" s="134" t="n">
        <f aca="false">IF(OR(GT$4="",$B23=""),0,SUMIF('DADOS BRUTOS'!$A$3:$A$500,$B23,'DADOS BRUTOS'!DT$3:DT$500)+IF($C23="",0,SUMIF('DADOS BRUTOS'!$A$3:$A$500,$C23,'DADOS BRUTOS'!DT$3:DT$500)))</f>
        <v>0</v>
      </c>
      <c r="GU23" s="134" t="n">
        <f aca="false">IF(OR(GU$4="",$B23=""),0,SUMIF('DADOS BRUTOS'!$A$3:$A$500,$B23,'DADOS BRUTOS'!DU$3:DU$500)+IF($C23="",0,SUMIF('DADOS BRUTOS'!$A$3:$A$500,$C23,'DADOS BRUTOS'!DU$3:DU$500)))</f>
        <v>0</v>
      </c>
      <c r="GV23" s="134" t="n">
        <f aca="false">IF(OR(GV$4="",$B23=""),0,SUMIF('DADOS BRUTOS'!$A$3:$A$500,$B23,'DADOS BRUTOS'!DV$3:DV$500)+IF($C23="",0,SUMIF('DADOS BRUTOS'!$A$3:$A$500,$C23,'DADOS BRUTOS'!DV$3:DV$500)))</f>
        <v>0</v>
      </c>
      <c r="GW23" s="134" t="n">
        <f aca="false">IF(OR(GW$4="",$B23=""),0,SUMIF('DADOS BRUTOS'!$A$3:$A$500,$B23,'DADOS BRUTOS'!DW$3:DW$500)+IF($C23="",0,SUMIF('DADOS BRUTOS'!$A$3:$A$500,$C23,'DADOS BRUTOS'!DW$3:DW$500)))</f>
        <v>0</v>
      </c>
      <c r="GX23" s="134" t="n">
        <f aca="false">IF(OR(GX$4="",$B23=""),0,SUMIF('DADOS BRUTOS'!$A$3:$A$500,$B23,'DADOS BRUTOS'!DX$3:DX$500)+IF($C23="",0,SUMIF('DADOS BRUTOS'!$A$3:$A$500,$C23,'DADOS BRUTOS'!DX$3:DX$500)))</f>
        <v>0</v>
      </c>
      <c r="GY23" s="134" t="n">
        <f aca="false">IF(OR(GY$4="",$B23=""),0,SUMIF('DADOS BRUTOS'!$A$3:$A$500,$B23,'DADOS BRUTOS'!DY$3:DY$500)+IF($C23="",0,SUMIF('DADOS BRUTOS'!$A$3:$A$500,$C23,'DADOS BRUTOS'!DY$3:DY$500)))</f>
        <v>0</v>
      </c>
      <c r="GZ23" s="134" t="n">
        <f aca="false">IF(OR(GZ$4="",$B23=""),0,SUMIF('DADOS BRUTOS'!$A$3:$A$500,$B23,'DADOS BRUTOS'!DZ$3:DZ$500)+IF($C23="",0,SUMIF('DADOS BRUTOS'!$A$3:$A$500,$C23,'DADOS BRUTOS'!DZ$3:DZ$500)))</f>
        <v>0</v>
      </c>
      <c r="HA23" s="134" t="n">
        <f aca="false">IF(OR(HA$4="",$B23=""),0,SUMIF('DADOS BRUTOS'!$A$3:$A$500,$B23,'DADOS BRUTOS'!EA$3:EA$500)+IF($C23="",0,SUMIF('DADOS BRUTOS'!$A$3:$A$500,$C23,'DADOS BRUTOS'!EA$3:EA$500)))</f>
        <v>0</v>
      </c>
      <c r="HB23" s="134" t="n">
        <f aca="false">IF(OR(HB$4="",$B23=""),0,SUMIF('DADOS BRUTOS'!$A$3:$A$500,$B23,'DADOS BRUTOS'!EB$3:EB$500)+IF($C23="",0,SUMIF('DADOS BRUTOS'!$A$3:$A$500,$C23,'DADOS BRUTOS'!EB$3:EB$500)))</f>
        <v>0</v>
      </c>
      <c r="HC23" s="134" t="n">
        <f aca="false">IF(OR(HC$4="",$B23=""),0,SUMIF('DADOS BRUTOS'!$A$3:$A$500,$B23,'DADOS BRUTOS'!EC$3:EC$500)+IF($C23="",0,SUMIF('DADOS BRUTOS'!$A$3:$A$500,$C23,'DADOS BRUTOS'!EC$3:EC$500)))</f>
        <v>0</v>
      </c>
      <c r="HD23" s="134" t="n">
        <f aca="false">IF(OR(HD$4="",$B23=""),0,SUMIF('DADOS BRUTOS'!$A$3:$A$500,$B23,'DADOS BRUTOS'!ED$3:ED$500)+IF($C23="",0,SUMIF('DADOS BRUTOS'!$A$3:$A$500,$C23,'DADOS BRUTOS'!ED$3:ED$500)))</f>
        <v>0</v>
      </c>
      <c r="HE23" s="134" t="n">
        <f aca="false">IF(OR(HE$4="",$B23=""),0,SUMIF('DADOS BRUTOS'!$A$3:$A$500,$B23,'DADOS BRUTOS'!EE$3:EE$500)+IF($C23="",0,SUMIF('DADOS BRUTOS'!$A$3:$A$500,$C23,'DADOS BRUTOS'!EE$3:EE$500)))</f>
        <v>0</v>
      </c>
      <c r="HF23" s="134" t="n">
        <f aca="false">IF(OR(HF$4="",$B23=""),0,SUMIF('DADOS BRUTOS'!$A$3:$A$500,$B23,'DADOS BRUTOS'!EF$3:EF$500)+IF($C23="",0,SUMIF('DADOS BRUTOS'!$A$3:$A$500,$C23,'DADOS BRUTOS'!EF$3:EF$500)))</f>
        <v>0</v>
      </c>
      <c r="HG23" s="134" t="n">
        <f aca="false">IF(OR(HG$4="",$B23=""),0,SUMIF('DADOS BRUTOS'!$A$3:$A$500,$B23,'DADOS BRUTOS'!EG$3:EG$500)+IF($C23="",0,SUMIF('DADOS BRUTOS'!$A$3:$A$500,$C23,'DADOS BRUTOS'!EG$3:EG$500)))</f>
        <v>0</v>
      </c>
      <c r="HH23" s="134" t="n">
        <f aca="false">IF(OR(HH$4="",$B23=""),0,SUMIF('DADOS BRUTOS'!$A$3:$A$500,$B23,'DADOS BRUTOS'!EH$3:EH$500)+IF($C23="",0,SUMIF('DADOS BRUTOS'!$A$3:$A$500,$C23,'DADOS BRUTOS'!EH$3:EH$500)))</f>
        <v>0</v>
      </c>
      <c r="HI23" s="134" t="n">
        <f aca="false">IF(OR(HI$4="",$B23=""),0,SUMIF('DADOS BRUTOS'!$A$3:$A$500,$B23,'DADOS BRUTOS'!EI$3:EI$500)+IF($C23="",0,SUMIF('DADOS BRUTOS'!$A$3:$A$500,$C23,'DADOS BRUTOS'!EI$3:EI$500)))</f>
        <v>0</v>
      </c>
      <c r="HJ23" s="134" t="n">
        <f aca="false">IF(OR(HJ$4="",$B23=""),0,SUMIF('DADOS BRUTOS'!$A$3:$A$500,$B23,'DADOS BRUTOS'!EJ$3:EJ$500)+IF($C23="",0,SUMIF('DADOS BRUTOS'!$A$3:$A$500,$C23,'DADOS BRUTOS'!EJ$3:EJ$500)))</f>
        <v>0</v>
      </c>
      <c r="HK23" s="134" t="n">
        <f aca="false">IF(OR(HK$4="",$B23=""),0,SUMIF('DADOS BRUTOS'!$A$3:$A$500,$B23,'DADOS BRUTOS'!EK$3:EK$500)+IF($C23="",0,SUMIF('DADOS BRUTOS'!$A$3:$A$500,$C23,'DADOS BRUTOS'!EK$3:EK$500)))</f>
        <v>0</v>
      </c>
      <c r="HL23" s="134" t="n">
        <f aca="false">IF(OR(HL$4="",$B23=""),0,SUMIF('DADOS BRUTOS'!$A$3:$A$500,$B23,'DADOS BRUTOS'!EL$3:EL$500)+IF($C23="",0,SUMIF('DADOS BRUTOS'!$A$3:$A$500,$C23,'DADOS BRUTOS'!EL$3:EL$500)))</f>
        <v>0</v>
      </c>
      <c r="HM23" s="134" t="n">
        <f aca="false">IF(OR(HM$4="",$B23=""),0,SUMIF('DADOS BRUTOS'!$A$3:$A$500,$B23,'DADOS BRUTOS'!EM$3:EM$500)+IF($C23="",0,SUMIF('DADOS BRUTOS'!$A$3:$A$500,$C23,'DADOS BRUTOS'!EM$3:EM$500)))</f>
        <v>0</v>
      </c>
      <c r="HN23" s="134" t="n">
        <f aca="false">IF(OR(HN$4="",$B23=""),0,SUMIF('DADOS BRUTOS'!$A$3:$A$500,$B23,'DADOS BRUTOS'!EN$3:EN$500)+IF($C23="",0,SUMIF('DADOS BRUTOS'!$A$3:$A$500,$C23,'DADOS BRUTOS'!EN$3:EN$500)))</f>
        <v>0</v>
      </c>
      <c r="HO23" s="134" t="n">
        <f aca="false">IF(OR(HO$4="",$B23=""),0,SUMIF('DADOS BRUTOS'!$A$3:$A$500,$B23,'DADOS BRUTOS'!EO$3:EO$500)+IF($C23="",0,SUMIF('DADOS BRUTOS'!$A$3:$A$500,$C23,'DADOS BRUTOS'!EO$3:EO$500)))</f>
        <v>0</v>
      </c>
      <c r="HP23" s="134" t="n">
        <f aca="false">IF(OR(HP$4="",$B23=""),0,SUMIF('DADOS BRUTOS'!$A$3:$A$500,$B23,'DADOS BRUTOS'!EP$3:EP$500)+IF($C23="",0,SUMIF('DADOS BRUTOS'!$A$3:$A$500,$C23,'DADOS BRUTOS'!EP$3:EP$500)))</f>
        <v>0</v>
      </c>
      <c r="HQ23" s="134" t="n">
        <f aca="false">IF(OR(HQ$4="",$B23=""),0,SUMIF('DADOS BRUTOS'!$A$3:$A$500,$B23,'DADOS BRUTOS'!EQ$3:EQ$500)+IF($C23="",0,SUMIF('DADOS BRUTOS'!$A$3:$A$500,$C23,'DADOS BRUTOS'!EQ$3:EQ$500)))</f>
        <v>0</v>
      </c>
      <c r="HR23" s="134" t="n">
        <f aca="false">IF(OR(HR$4="",$B23=""),0,SUMIF('DADOS BRUTOS'!$A$3:$A$500,$B23,'DADOS BRUTOS'!ER$3:ER$500)+IF($C23="",0,SUMIF('DADOS BRUTOS'!$A$3:$A$500,$C23,'DADOS BRUTOS'!ER$3:ER$500)))</f>
        <v>0</v>
      </c>
      <c r="HS23" s="134" t="n">
        <f aca="false">IF(OR(HS$4="",$B23=""),0,SUMIF('DADOS BRUTOS'!$A$3:$A$500,$B23,'DADOS BRUTOS'!ES$3:ES$500)+IF($C23="",0,SUMIF('DADOS BRUTOS'!$A$3:$A$500,$C23,'DADOS BRUTOS'!ES$3:ES$500)))</f>
        <v>0</v>
      </c>
      <c r="HT23" s="134" t="n">
        <f aca="false">IF(OR(HT$4="",$B23=""),0,SUMIF('DADOS BRUTOS'!$A$3:$A$500,$B23,'DADOS BRUTOS'!ET$3:ET$500)+IF($C23="",0,SUMIF('DADOS BRUTOS'!$A$3:$A$500,$C23,'DADOS BRUTOS'!ET$3:ET$500)))</f>
        <v>0</v>
      </c>
      <c r="HU23" s="134" t="n">
        <f aca="false">IF(OR(HU$4="",$B23=""),0,SUMIF('DADOS BRUTOS'!$A$3:$A$500,$B23,'DADOS BRUTOS'!EU$3:EU$500)+IF($C23="",0,SUMIF('DADOS BRUTOS'!$A$3:$A$500,$C23,'DADOS BRUTOS'!EU$3:EU$500)))</f>
        <v>0</v>
      </c>
      <c r="HV23" s="134" t="n">
        <f aca="false">IF(OR(HV$4="",$B23=""),0,SUMIF('DADOS BRUTOS'!$A$3:$A$500,$B23,'DADOS BRUTOS'!EV$3:EV$500)+IF($C23="",0,SUMIF('DADOS BRUTOS'!$A$3:$A$500,$C23,'DADOS BRUTOS'!EV$3:EV$500)))</f>
        <v>0</v>
      </c>
      <c r="HW23" s="134" t="n">
        <f aca="false">IF(OR(HW$4="",$B23=""),0,SUMIF('DADOS BRUTOS'!$A$3:$A$500,$B23,'DADOS BRUTOS'!EW$3:EW$500)+IF($C23="",0,SUMIF('DADOS BRUTOS'!$A$3:$A$500,$C23,'DADOS BRUTOS'!EW$3:EW$500)))</f>
        <v>0</v>
      </c>
      <c r="HX23" s="134" t="n">
        <f aca="false">IF(OR(HX$4="",$B23=""),0,SUMIF('DADOS BRUTOS'!$A$3:$A$500,$B23,'DADOS BRUTOS'!EX$3:EX$500)+IF($C23="",0,SUMIF('DADOS BRUTOS'!$A$3:$A$500,$C23,'DADOS BRUTOS'!EX$3:EX$500)))</f>
        <v>0</v>
      </c>
      <c r="HY23" s="134" t="n">
        <f aca="false">IF(OR(HY$4="",$B23=""),0,SUMIF('DADOS BRUTOS'!$A$3:$A$500,$B23,'DADOS BRUTOS'!EY$3:EY$500)+IF($C23="",0,SUMIF('DADOS BRUTOS'!$A$3:$A$500,$C23,'DADOS BRUTOS'!EY$3:EY$500)))</f>
        <v>0</v>
      </c>
      <c r="HZ23" s="134" t="n">
        <f aca="false">IF(OR(HZ$4="",$B23=""),0,SUMIF('DADOS BRUTOS'!$A$3:$A$500,$B23,'DADOS BRUTOS'!EZ$3:EZ$500)+IF($C23="",0,SUMIF('DADOS BRUTOS'!$A$3:$A$500,$C23,'DADOS BRUTOS'!EZ$3:EZ$500)))</f>
        <v>0</v>
      </c>
      <c r="IA23" s="134" t="n">
        <f aca="false">IF(OR(IA$4="",$B23=""),0,SUMIF('DADOS BRUTOS'!$A$3:$A$500,$B23,'DADOS BRUTOS'!FA$3:FA$500)+IF($C23="",0,SUMIF('DADOS BRUTOS'!$A$3:$A$500,$C23,'DADOS BRUTOS'!FA$3:FA$500)))</f>
        <v>0</v>
      </c>
      <c r="IB23" s="134" t="n">
        <f aca="false">IF(OR(IB$4="",$B23=""),0,SUMIF('DADOS BRUTOS'!$A$3:$A$500,$B23,'DADOS BRUTOS'!FB$3:FB$500)+IF($C23="",0,SUMIF('DADOS BRUTOS'!$A$3:$A$500,$C23,'DADOS BRUTOS'!FB$3:FB$500)))</f>
        <v>0</v>
      </c>
      <c r="IC23" s="134" t="n">
        <f aca="false">IF(OR(IC$4="",$B23=""),0,SUMIF('DADOS BRUTOS'!$A$3:$A$500,$B23,'DADOS BRUTOS'!FC$3:FC$500)+IF($C23="",0,SUMIF('DADOS BRUTOS'!$A$3:$A$500,$C23,'DADOS BRUTOS'!FC$3:FC$500)))</f>
        <v>0</v>
      </c>
      <c r="ID23" s="134" t="n">
        <f aca="false">IF(OR(ID$4="",$B23=""),0,SUMIF('DADOS BRUTOS'!$A$3:$A$500,$B23,'DADOS BRUTOS'!FD$3:FD$500)+IF($C23="",0,SUMIF('DADOS BRUTOS'!$A$3:$A$500,$C23,'DADOS BRUTOS'!FD$3:FD$500)))</f>
        <v>0</v>
      </c>
      <c r="IE23" s="134" t="n">
        <f aca="false">IF(OR(IE$4="",$B23=""),0,SUMIF('DADOS BRUTOS'!$A$3:$A$500,$B23,'DADOS BRUTOS'!FE$3:FE$500)+IF($C23="",0,SUMIF('DADOS BRUTOS'!$A$3:$A$500,$C23,'DADOS BRUTOS'!FE$3:FE$500)))</f>
        <v>0</v>
      </c>
      <c r="IF23" s="134" t="n">
        <f aca="false">IF(OR(IF$4="",$B23=""),0,SUMIF('DADOS BRUTOS'!$A$3:$A$500,$B23,'DADOS BRUTOS'!FF$3:FF$500)+IF($C23="",0,SUMIF('DADOS BRUTOS'!$A$3:$A$500,$C23,'DADOS BRUTOS'!FF$3:FF$500)))</f>
        <v>0</v>
      </c>
      <c r="IG23" s="134" t="n">
        <f aca="false">IF(OR(IG$4="",$B23=""),0,SUMIF('DADOS BRUTOS'!$A$3:$A$500,$B23,'DADOS BRUTOS'!FG$3:FG$500)+IF($C23="",0,SUMIF('DADOS BRUTOS'!$A$3:$A$500,$C23,'DADOS BRUTOS'!FG$3:FG$500)))</f>
        <v>0</v>
      </c>
      <c r="IH23" s="134" t="n">
        <f aca="false">IF(OR(IH$4="",$B23=""),0,SUMIF('DADOS BRUTOS'!$A$3:$A$500,$B23,'DADOS BRUTOS'!FH$3:FH$500)+IF($C23="",0,SUMIF('DADOS BRUTOS'!$A$3:$A$500,$C23,'DADOS BRUTOS'!FH$3:FH$500)))</f>
        <v>0</v>
      </c>
      <c r="II23" s="134" t="n">
        <f aca="false">IF(OR(II$4="",$B23=""),0,SUMIF('DADOS BRUTOS'!$A$3:$A$500,$B23,'DADOS BRUTOS'!FI$3:FI$500)+IF($C23="",0,SUMIF('DADOS BRUTOS'!$A$3:$A$500,$C23,'DADOS BRUTOS'!FI$3:FI$500)))</f>
        <v>0</v>
      </c>
      <c r="IJ23" s="134" t="n">
        <f aca="false">IF(OR(IJ$4="",$B23=""),0,SUMIF('DADOS BRUTOS'!$A$3:$A$500,$B23,'DADOS BRUTOS'!FJ$3:FJ$500)+IF($C23="",0,SUMIF('DADOS BRUTOS'!$A$3:$A$500,$C23,'DADOS BRUTOS'!FJ$3:FJ$500)))</f>
        <v>0</v>
      </c>
      <c r="IK23" s="134" t="n">
        <f aca="false">IF(OR(IK$4="",$B23=""),0,SUMIF('DADOS BRUTOS'!$A$3:$A$500,$B23,'DADOS BRUTOS'!FK$3:FK$500)+IF($C23="",0,SUMIF('DADOS BRUTOS'!$A$3:$A$500,$C23,'DADOS BRUTOS'!FK$3:FK$500)))</f>
        <v>0</v>
      </c>
      <c r="IL23" s="134" t="n">
        <f aca="false">IF(OR(IL$4="",$B23=""),0,SUMIF('DADOS BRUTOS'!$A$3:$A$500,$B23,'DADOS BRUTOS'!FL$3:FL$500)+IF($C23="",0,SUMIF('DADOS BRUTOS'!$A$3:$A$500,$C23,'DADOS BRUTOS'!FL$3:FL$500)))</f>
        <v>0</v>
      </c>
      <c r="IM23" s="134" t="n">
        <f aca="false">IF(OR(IM$4="",$B23=""),0,SUMIF('DADOS BRUTOS'!$A$3:$A$500,$B23,'DADOS BRUTOS'!FM$3:FM$500)+IF($C23="",0,SUMIF('DADOS BRUTOS'!$A$3:$A$500,$C23,'DADOS BRUTOS'!FM$3:FM$500)))</f>
        <v>0</v>
      </c>
      <c r="IN23" s="134" t="n">
        <f aca="false">IF(OR(IN$4="",$B23=""),0,SUMIF('DADOS BRUTOS'!$A$3:$A$500,$B23,'DADOS BRUTOS'!FN$3:FN$500)+IF($C23="",0,SUMIF('DADOS BRUTOS'!$A$3:$A$500,$C23,'DADOS BRUTOS'!FN$3:FN$500)))</f>
        <v>0</v>
      </c>
      <c r="IO23" s="134" t="n">
        <f aca="false">IF(OR(IO$4="",$B23=""),0,SUMIF('DADOS BRUTOS'!$A$3:$A$500,$B23,'DADOS BRUTOS'!FO$3:FO$500)+IF($C23="",0,SUMIF('DADOS BRUTOS'!$A$3:$A$500,$C23,'DADOS BRUTOS'!FO$3:FO$500)))</f>
        <v>0</v>
      </c>
      <c r="IP23" s="134" t="n">
        <f aca="false">IF(OR(IP$4="",$B23=""),0,SUMIF('DADOS BRUTOS'!$A$3:$A$500,$B23,'DADOS BRUTOS'!FP$3:FP$500)+IF($C23="",0,SUMIF('DADOS BRUTOS'!$A$3:$A$500,$C23,'DADOS BRUTOS'!FP$3:FP$500)))</f>
        <v>0</v>
      </c>
      <c r="IQ23" s="134" t="n">
        <f aca="false">IF(OR(IQ$4="",$B23=""),0,SUMIF('DADOS BRUTOS'!$A$3:$A$500,$B23,'DADOS BRUTOS'!FQ$3:FQ$500)+IF($C23="",0,SUMIF('DADOS BRUTOS'!$A$3:$A$500,$C23,'DADOS BRUTOS'!FQ$3:FQ$500)))</f>
        <v>0</v>
      </c>
      <c r="IR23" s="134" t="n">
        <f aca="false">IF(OR(IR$4="",$B23=""),0,SUMIF('DADOS BRUTOS'!$A$3:$A$500,$B23,'DADOS BRUTOS'!FR$3:FR$500)+IF($C23="",0,SUMIF('DADOS BRUTOS'!$A$3:$A$500,$C23,'DADOS BRUTOS'!FR$3:FR$500)))</f>
        <v>0</v>
      </c>
      <c r="IS23" s="134" t="n">
        <f aca="false">IF(OR(IS$4="",$B23=""),0,SUMIF('DADOS BRUTOS'!$A$3:$A$500,$B23,'DADOS BRUTOS'!FS$3:FS$500)+IF($C23="",0,SUMIF('DADOS BRUTOS'!$A$3:$A$500,$C23,'DADOS BRUTOS'!FS$3:FS$500)))</f>
        <v>0</v>
      </c>
      <c r="IT23" s="134" t="n">
        <f aca="false">IF(OR(IT$4="",$B23=""),0,SUMIF('DADOS BRUTOS'!$A$3:$A$500,$B23,'DADOS BRUTOS'!FT$3:FT$500)+IF($C23="",0,SUMIF('DADOS BRUTOS'!$A$3:$A$500,$C23,'DADOS BRUTOS'!FT$3:FT$500)))</f>
        <v>0</v>
      </c>
      <c r="IU23" s="134" t="n">
        <f aca="false">IF(OR(IU$4="",$B23=""),0,SUMIF('DADOS BRUTOS'!$A$3:$A$500,$B23,'DADOS BRUTOS'!FU$3:FU$500)+IF($C23="",0,SUMIF('DADOS BRUTOS'!$A$3:$A$500,$C23,'DADOS BRUTOS'!FU$3:FU$500)))</f>
        <v>0</v>
      </c>
      <c r="IV23" s="134" t="n">
        <f aca="false">IF(OR(IV$4="",$B23=""),0,SUMIF('DADOS BRUTOS'!$A$3:$A$500,$B23,'DADOS BRUTOS'!FV$3:FV$500)+IF($C23="",0,SUMIF('DADOS BRUTOS'!$A$3:$A$500,$C23,'DADOS BRUTOS'!FV$3:FV$500)))</f>
        <v>0</v>
      </c>
      <c r="IW23" s="134" t="n">
        <f aca="false">IF(OR(IW$4="",$B23=""),0,SUMIF('DADOS BRUTOS'!$A$3:$A$500,$B23,'DADOS BRUTOS'!FW$3:FW$500)+IF($C23="",0,SUMIF('DADOS BRUTOS'!$A$3:$A$500,$C23,'DADOS BRUTOS'!FW$3:FW$500)))</f>
        <v>0</v>
      </c>
      <c r="IX23" s="134" t="n">
        <f aca="false">IF(OR(IX$4="",$B23=""),0,SUMIF('DADOS BRUTOS'!$A$3:$A$500,$B23,'DADOS BRUTOS'!FX$3:FX$500)+IF($C23="",0,SUMIF('DADOS BRUTOS'!$A$3:$A$500,$C23,'DADOS BRUTOS'!FX$3:FX$500)))</f>
        <v>0</v>
      </c>
      <c r="IY23" s="134" t="n">
        <f aca="false">IF(OR(IY$4="",$B23=""),0,SUMIF('DADOS BRUTOS'!$A$3:$A$500,$B23,'DADOS BRUTOS'!FY$3:FY$500)+IF($C23="",0,SUMIF('DADOS BRUTOS'!$A$3:$A$500,$C23,'DADOS BRUTOS'!FY$3:FY$500)))</f>
        <v>0</v>
      </c>
      <c r="IZ23" s="134" t="n">
        <f aca="false">IF(OR(IZ$4="",$B23=""),0,SUMIF('DADOS BRUTOS'!$A$3:$A$500,$B23,'DADOS BRUTOS'!FZ$3:FZ$500)+IF($C23="",0,SUMIF('DADOS BRUTOS'!$A$3:$A$500,$C23,'DADOS BRUTOS'!FZ$3:FZ$500)))</f>
        <v>0</v>
      </c>
      <c r="JA23" s="134" t="n">
        <f aca="false">IF(OR(JA$4="",$B23=""),0,SUMIF('DADOS BRUTOS'!$A$3:$A$500,$B23,'DADOS BRUTOS'!GA$3:GA$500)+IF($C23="",0,SUMIF('DADOS BRUTOS'!$A$3:$A$500,$C23,'DADOS BRUTOS'!GA$3:GA$500)))</f>
        <v>0</v>
      </c>
      <c r="JB23" s="134" t="n">
        <f aca="false">IF(OR(JB$4="",$B23=""),0,SUMIF('DADOS BRUTOS'!$A$3:$A$500,$B23,'DADOS BRUTOS'!GB$3:GB$500)+IF($C23="",0,SUMIF('DADOS BRUTOS'!$A$3:$A$500,$C23,'DADOS BRUTOS'!GB$3:GB$500)))</f>
        <v>0</v>
      </c>
      <c r="JC23" s="134" t="n">
        <f aca="false">IF(OR(JC$4="",$B23=""),0,SUMIF('DADOS BRUTOS'!$A$3:$A$500,$B23,'DADOS BRUTOS'!GC$3:GC$500)+IF($C23="",0,SUMIF('DADOS BRUTOS'!$A$3:$A$500,$C23,'DADOS BRUTOS'!GC$3:GC$500)))</f>
        <v>0</v>
      </c>
      <c r="JD23" s="134" t="n">
        <f aca="false">IF(OR(JD$4="",$B23=""),0,SUMIF('DADOS BRUTOS'!$A$3:$A$500,$B23,'DADOS BRUTOS'!GD$3:GD$500)+IF($C23="",0,SUMIF('DADOS BRUTOS'!$A$3:$A$500,$C23,'DADOS BRUTOS'!GD$3:GD$500)))</f>
        <v>0</v>
      </c>
      <c r="JE23" s="134" t="n">
        <f aca="false">IF(OR(JE$4="",$B23=""),0,SUMIF('DADOS BRUTOS'!$A$3:$A$500,$B23,'DADOS BRUTOS'!GE$3:GE$500)+IF($C23="",0,SUMIF('DADOS BRUTOS'!$A$3:$A$500,$C23,'DADOS BRUTOS'!GE$3:GE$500)))</f>
        <v>0</v>
      </c>
      <c r="JF23" s="134" t="n">
        <f aca="false">IF(OR(JF$4="",$B23=""),0,SUMIF('DADOS BRUTOS'!$A$3:$A$500,$B23,'DADOS BRUTOS'!GF$3:GF$500)+IF($C23="",0,SUMIF('DADOS BRUTOS'!$A$3:$A$500,$C23,'DADOS BRUTOS'!GF$3:GF$500)))</f>
        <v>0</v>
      </c>
      <c r="JG23" s="134" t="n">
        <f aca="false">IF(OR(JG$4="",$B23=""),0,SUMIF('DADOS BRUTOS'!$A$3:$A$500,$B23,'DADOS BRUTOS'!GG$3:GG$500)+IF($C23="",0,SUMIF('DADOS BRUTOS'!$A$3:$A$500,$C23,'DADOS BRUTOS'!GG$3:GG$500)))</f>
        <v>0</v>
      </c>
      <c r="JH23" s="134" t="n">
        <f aca="false">IF(OR(JH$4="",$B23=""),0,SUMIF('DADOS BRUTOS'!$A$3:$A$500,$B23,'DADOS BRUTOS'!GH$3:GH$500)+IF($C23="",0,SUMIF('DADOS BRUTOS'!$A$3:$A$500,$C23,'DADOS BRUTOS'!GH$3:GH$500)))</f>
        <v>0</v>
      </c>
      <c r="JI23" s="134" t="n">
        <f aca="false">IF(OR(JI$4="",$B23=""),0,SUMIF('DADOS BRUTOS'!$A$3:$A$500,$B23,'DADOS BRUTOS'!GI$3:GI$500)+IF($C23="",0,SUMIF('DADOS BRUTOS'!$A$3:$A$500,$C23,'DADOS BRUTOS'!GI$3:GI$500)))</f>
        <v>0</v>
      </c>
      <c r="JJ23" s="134" t="n">
        <f aca="false">IF(OR(JJ$4="",$B23=""),0,SUMIF('DADOS BRUTOS'!$A$3:$A$500,$B23,'DADOS BRUTOS'!GJ$3:GJ$500)+IF($C23="",0,SUMIF('DADOS BRUTOS'!$A$3:$A$500,$C23,'DADOS BRUTOS'!GJ$3:GJ$500)))</f>
        <v>0</v>
      </c>
      <c r="JK23" s="134" t="n">
        <f aca="false">IF(OR(JK$4="",$B23=""),0,SUMIF('DADOS BRUTOS'!$A$3:$A$500,$B23,'DADOS BRUTOS'!GK$3:GK$500)+IF($C23="",0,SUMIF('DADOS BRUTOS'!$A$3:$A$500,$C23,'DADOS BRUTOS'!GK$3:GK$500)))</f>
        <v>0</v>
      </c>
      <c r="JL23" s="134" t="n">
        <f aca="false">IF(OR(JL$4="",$B23=""),0,SUMIF('DADOS BRUTOS'!$A$3:$A$500,$B23,'DADOS BRUTOS'!GL$3:GL$500)+IF($C23="",0,SUMIF('DADOS BRUTOS'!$A$3:$A$500,$C23,'DADOS BRUTOS'!GL$3:GL$500)))</f>
        <v>0</v>
      </c>
      <c r="JM23" s="134" t="n">
        <f aca="false">IF(OR(JM$4="",$B23=""),0,SUMIF('DADOS BRUTOS'!$A$3:$A$500,$B23,'DADOS BRUTOS'!GM$3:GM$500)+IF($C23="",0,SUMIF('DADOS BRUTOS'!$A$3:$A$500,$C23,'DADOS BRUTOS'!GM$3:GM$500)))</f>
        <v>0</v>
      </c>
      <c r="JN23" s="134" t="n">
        <f aca="false">IF(OR(JN$4="",$B23=""),0,SUMIF('DADOS BRUTOS'!$A$3:$A$500,$B23,'DADOS BRUTOS'!GN$3:GN$500)+IF($C23="",0,SUMIF('DADOS BRUTOS'!$A$3:$A$500,$C23,'DADOS BRUTOS'!GN$3:GN$500)))</f>
        <v>0</v>
      </c>
      <c r="JO23" s="134" t="n">
        <f aca="false">IF(OR(JO$4="",$B23=""),0,SUMIF('DADOS BRUTOS'!$A$3:$A$500,$B23,'DADOS BRUTOS'!GO$3:GO$500)+IF($C23="",0,SUMIF('DADOS BRUTOS'!$A$3:$A$500,$C23,'DADOS BRUTOS'!GO$3:GO$500)))</f>
        <v>0</v>
      </c>
      <c r="JP23" s="134" t="n">
        <f aca="false">IF(OR(JP$4="",$B23=""),0,SUMIF('DADOS BRUTOS'!$A$3:$A$500,$B23,'DADOS BRUTOS'!GP$3:GP$500)+IF($C23="",0,SUMIF('DADOS BRUTOS'!$A$3:$A$500,$C23,'DADOS BRUTOS'!GP$3:GP$500)))</f>
        <v>0</v>
      </c>
      <c r="JQ23" s="134" t="n">
        <f aca="false">IF(OR(JQ$4="",$B23=""),0,SUMIF('DADOS BRUTOS'!$A$3:$A$500,$B23,'DADOS BRUTOS'!GQ$3:GQ$500)+IF($C23="",0,SUMIF('DADOS BRUTOS'!$A$3:$A$500,$C23,'DADOS BRUTOS'!GQ$3:GQ$500)))</f>
        <v>0</v>
      </c>
      <c r="JR23" s="134" t="n">
        <f aca="false">IF(OR(JR$4="",$B23=""),0,SUMIF('DADOS BRUTOS'!$A$3:$A$500,$B23,'DADOS BRUTOS'!GR$3:GR$500)+IF($C23="",0,SUMIF('DADOS BRUTOS'!$A$3:$A$500,$C23,'DADOS BRUTOS'!GR$3:GR$500)))</f>
        <v>0</v>
      </c>
      <c r="JS23" s="134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1100.75</v>
      </c>
      <c r="H24" s="50" t="n">
        <f aca="false">SUMIF($CB$4:$JS$4,H$4,$CB24:$JS24)</f>
        <v>1100.75</v>
      </c>
      <c r="I24" s="50" t="n">
        <f aca="false">SUMIF($CB$4:$JS$4,I$4,$CB24:$JS24)</f>
        <v>0</v>
      </c>
      <c r="J24" s="50" t="n">
        <f aca="false">SUMIF($CB$4:$JS$4,J$4,$CB24:$JS24)</f>
        <v>510</v>
      </c>
      <c r="K24" s="50" t="n">
        <f aca="false">SUMIF($CB$4:$JS$4,K$4,$CB24:$JS24)</f>
        <v>0</v>
      </c>
      <c r="L24" s="50" t="n">
        <f aca="false">SUMIF($CB$4:$JS$4,L$4,$CB24:$JS24)</f>
        <v>1836.75</v>
      </c>
      <c r="M24" s="50" t="n">
        <f aca="false">SUMIF($CB$4:$JS$4,M$4,$CB24:$JS24)</f>
        <v>80451.53</v>
      </c>
      <c r="N24" s="50" t="n">
        <f aca="false">SUMIF($CB$4:$JS$4,N$4,$CB24:$JS24)</f>
        <v>270</v>
      </c>
      <c r="O24" s="50" t="n">
        <f aca="false">SUMIF($CB$4:$JS$4,O$4,$CB24:$JS24)</f>
        <v>522</v>
      </c>
      <c r="P24" s="50" t="n">
        <f aca="false">SUMIF($CB$4:$JS$4,P$4,$CB24:$JS24)</f>
        <v>0</v>
      </c>
      <c r="Q24" s="50" t="n">
        <f aca="false">SUMIF($CB$4:$JS$4,Q$4,$CB24:$JS24)</f>
        <v>2854.92</v>
      </c>
      <c r="R24" s="50" t="n">
        <f aca="false">SUMIF($CB$4:$JS$4,R$4,$CB24:$JS24)</f>
        <v>29643.63</v>
      </c>
      <c r="S24" s="50" t="n">
        <f aca="false">SUMIF($CB$4:$JS$4,S$4,$CB24:$JS24)</f>
        <v>66813.08</v>
      </c>
      <c r="T24" s="50" t="n">
        <f aca="false">SUMIF($CB$4:$JS$4,T$4,$CB24:$JS24)</f>
        <v>89613.39</v>
      </c>
      <c r="U24" s="50" t="n">
        <f aca="false">SUMIF($CB$4:$JS$4,U$4,$CB24:$JS24)</f>
        <v>147329.24</v>
      </c>
      <c r="V24" s="50" t="n">
        <f aca="false">SUMIF($CB$4:$JS$4,V$4,$CB24:$JS24)</f>
        <v>90338.15</v>
      </c>
      <c r="W24" s="50" t="n">
        <f aca="false">SUMIF($CB$4:$JS$4,W$4,$CB24:$JS24)</f>
        <v>113065.99</v>
      </c>
      <c r="X24" s="50" t="n">
        <f aca="false">SUMIF($CB$4:$JS$4,X$4,$CB24:$JS24)</f>
        <v>119466.04</v>
      </c>
      <c r="Y24" s="50" t="n">
        <f aca="false">SUMIF($CB$4:$JS$4,Y$4,$CB24:$JS24)</f>
        <v>187211.7</v>
      </c>
      <c r="Z24" s="50" t="n">
        <f aca="false">SUMIF($CB$4:$JS$4,Z$4,$CB24:$JS24)</f>
        <v>148443.07</v>
      </c>
      <c r="AA24" s="50" t="n">
        <f aca="false">SUMIF($CB$4:$JS$4,AA$4,$CB24:$JS24)</f>
        <v>41419.08</v>
      </c>
      <c r="AB24" s="50" t="n">
        <f aca="false">SUMIF($CB$4:$JS$4,AB$4,$CB24:$JS24)</f>
        <v>4854.7</v>
      </c>
      <c r="AC24" s="50" t="n">
        <f aca="false">SUMIF($CB$4:$JS$4,AC$4,$CB24:$JS24)</f>
        <v>2170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6510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1135524.77</v>
      </c>
      <c r="BZ24" s="45" t="n">
        <f aca="false">SUMPRODUCT(($CB$4:$JS$4&lt;&gt;"")*($CB$4:$JS$4&lt;=$D$4),$CB24:$JS24,$CB$1:$JS$1)</f>
        <v>0</v>
      </c>
      <c r="CB24" s="134" t="n">
        <f aca="false">IF(OR(CB$4="",$B24=""),0,SUMIF('DADOS BRUTOS'!$A$3:$A$500,$B24,'DADOS BRUTOS'!B$3:B$500)+IF($C24="",0,SUMIF('DADOS BRUTOS'!$A$3:$A$500,$C24,'DADOS BRUTOS'!B$3:B$500)))</f>
        <v>0</v>
      </c>
      <c r="CC24" s="134" t="n">
        <f aca="false">IF(OR(CC$4="",$B24=""),0,SUMIF('DADOS BRUTOS'!$A$3:$A$500,$B24,'DADOS BRUTOS'!C$3:C$500)+IF($C24="",0,SUMIF('DADOS BRUTOS'!$A$3:$A$500,$C24,'DADOS BRUTOS'!C$3:C$500)))</f>
        <v>0</v>
      </c>
      <c r="CD24" s="134" t="n">
        <f aca="false">IF(OR(CD$4="",$B24=""),0,SUMIF('DADOS BRUTOS'!$A$3:$A$500,$B24,'DADOS BRUTOS'!D$3:D$500)+IF($C24="",0,SUMIF('DADOS BRUTOS'!$A$3:$A$500,$C24,'DADOS BRUTOS'!D$3:D$500)))</f>
        <v>0</v>
      </c>
      <c r="CE24" s="134" t="n">
        <f aca="false">IF(OR(CE$4="",$B24=""),0,SUMIF('DADOS BRUTOS'!$A$3:$A$500,$B24,'DADOS BRUTOS'!E$3:E$500)+IF($C24="",0,SUMIF('DADOS BRUTOS'!$A$3:$A$500,$C24,'DADOS BRUTOS'!E$3:E$500)))</f>
        <v>0</v>
      </c>
      <c r="CF24" s="134" t="n">
        <f aca="false">IF(OR(CF$4="",$B24=""),0,SUMIF('DADOS BRUTOS'!$A$3:$A$500,$B24,'DADOS BRUTOS'!F$3:F$500)+IF($C24="",0,SUMIF('DADOS BRUTOS'!$A$3:$A$500,$C24,'DADOS BRUTOS'!F$3:F$500)))</f>
        <v>0</v>
      </c>
      <c r="CG24" s="134" t="n">
        <f aca="false">IF(OR(CG$4="",$B24=""),0,SUMIF('DADOS BRUTOS'!$A$3:$A$500,$B24,'DADOS BRUTOS'!G$3:G$500)+IF($C24="",0,SUMIF('DADOS BRUTOS'!$A$3:$A$500,$C24,'DADOS BRUTOS'!G$3:G$500)))</f>
        <v>0</v>
      </c>
      <c r="CH24" s="134" t="n">
        <f aca="false">IF(OR(CH$4="",$B24=""),0,SUMIF('DADOS BRUTOS'!$A$3:$A$500,$B24,'DADOS BRUTOS'!H$3:H$500)+IF($C24="",0,SUMIF('DADOS BRUTOS'!$A$3:$A$500,$C24,'DADOS BRUTOS'!H$3:H$500)))</f>
        <v>0</v>
      </c>
      <c r="CI24" s="134" t="n">
        <f aca="false">IF(OR(CI$4="",$B24=""),0,SUMIF('DADOS BRUTOS'!$A$3:$A$500,$B24,'DADOS BRUTOS'!I$3:I$500)+IF($C24="",0,SUMIF('DADOS BRUTOS'!$A$3:$A$500,$C24,'DADOS BRUTOS'!I$3:I$500)))</f>
        <v>0</v>
      </c>
      <c r="CJ24" s="134" t="n">
        <f aca="false">IF(OR(CJ$4="",$B24=""),0,SUMIF('DADOS BRUTOS'!$A$3:$A$500,$B24,'DADOS BRUTOS'!J$3:J$500)+IF($C24="",0,SUMIF('DADOS BRUTOS'!$A$3:$A$500,$C24,'DADOS BRUTOS'!J$3:J$500)))</f>
        <v>0</v>
      </c>
      <c r="CK24" s="134" t="n">
        <f aca="false">IF(OR(CK$4="",$B24=""),0,SUMIF('DADOS BRUTOS'!$A$3:$A$500,$B24,'DADOS BRUTOS'!K$3:K$500)+IF($C24="",0,SUMIF('DADOS BRUTOS'!$A$3:$A$500,$C24,'DADOS BRUTOS'!K$3:K$500)))</f>
        <v>0</v>
      </c>
      <c r="CL24" s="134" t="n">
        <f aca="false">IF(OR(CL$4="",$B24=""),0,SUMIF('DADOS BRUTOS'!$A$3:$A$500,$B24,'DADOS BRUTOS'!L$3:L$500)+IF($C24="",0,SUMIF('DADOS BRUTOS'!$A$3:$A$500,$C24,'DADOS BRUTOS'!L$3:L$500)))</f>
        <v>0</v>
      </c>
      <c r="CM24" s="134" t="n">
        <f aca="false">IF(OR(CM$4="",$B24=""),0,SUMIF('DADOS BRUTOS'!$A$3:$A$500,$B24,'DADOS BRUTOS'!M$3:M$500)+IF($C24="",0,SUMIF('DADOS BRUTOS'!$A$3:$A$500,$C24,'DADOS BRUTOS'!M$3:M$500)))</f>
        <v>0</v>
      </c>
      <c r="CN24" s="134" t="n">
        <f aca="false">IF(OR(CN$4="",$B24=""),0,SUMIF('DADOS BRUTOS'!$A$3:$A$500,$B24,'DADOS BRUTOS'!N$3:N$500)+IF($C24="",0,SUMIF('DADOS BRUTOS'!$A$3:$A$500,$C24,'DADOS BRUTOS'!N$3:N$500)))</f>
        <v>0</v>
      </c>
      <c r="CO24" s="134" t="n">
        <f aca="false">IF(OR(CO$4="",$B24=""),0,SUMIF('DADOS BRUTOS'!$A$3:$A$500,$B24,'DADOS BRUTOS'!O$3:O$500)+IF($C24="",0,SUMIF('DADOS BRUTOS'!$A$3:$A$500,$C24,'DADOS BRUTOS'!O$3:O$500)))</f>
        <v>0</v>
      </c>
      <c r="CP24" s="134" t="n">
        <f aca="false">IF(OR(CP$4="",$B24=""),0,SUMIF('DADOS BRUTOS'!$A$3:$A$500,$B24,'DADOS BRUTOS'!P$3:P$500)+IF($C24="",0,SUMIF('DADOS BRUTOS'!$A$3:$A$500,$C24,'DADOS BRUTOS'!P$3:P$500)))</f>
        <v>0</v>
      </c>
      <c r="CQ24" s="134" t="n">
        <f aca="false">IF(OR(CQ$4="",$B24=""),0,SUMIF('DADOS BRUTOS'!$A$3:$A$500,$B24,'DADOS BRUTOS'!Q$3:Q$500)+IF($C24="",0,SUMIF('DADOS BRUTOS'!$A$3:$A$500,$C24,'DADOS BRUTOS'!Q$3:Q$500)))</f>
        <v>0</v>
      </c>
      <c r="CR24" s="134" t="n">
        <f aca="false">IF(OR(CR$4="",$B24=""),0,SUMIF('DADOS BRUTOS'!$A$3:$A$500,$B24,'DADOS BRUTOS'!R$3:R$500)+IF($C24="",0,SUMIF('DADOS BRUTOS'!$A$3:$A$500,$C24,'DADOS BRUTOS'!R$3:R$500)))</f>
        <v>0</v>
      </c>
      <c r="CS24" s="134" t="n">
        <f aca="false">IF(OR(CS$4="",$B24=""),0,SUMIF('DADOS BRUTOS'!$A$3:$A$500,$B24,'DADOS BRUTOS'!S$3:S$500)+IF($C24="",0,SUMIF('DADOS BRUTOS'!$A$3:$A$500,$C24,'DADOS BRUTOS'!S$3:S$500)))</f>
        <v>0</v>
      </c>
      <c r="CT24" s="134" t="n">
        <f aca="false">IF(OR(CT$4="",$B24=""),0,SUMIF('DADOS BRUTOS'!$A$3:$A$500,$B24,'DADOS BRUTOS'!T$3:T$500)+IF($C24="",0,SUMIF('DADOS BRUTOS'!$A$3:$A$500,$C24,'DADOS BRUTOS'!T$3:T$500)))</f>
        <v>0</v>
      </c>
      <c r="CU24" s="134" t="n">
        <f aca="false">IF(OR(CU$4="",$B24=""),0,SUMIF('DADOS BRUTOS'!$A$3:$A$500,$B24,'DADOS BRUTOS'!U$3:U$500)+IF($C24="",0,SUMIF('DADOS BRUTOS'!$A$3:$A$500,$C24,'DADOS BRUTOS'!U$3:U$500)))</f>
        <v>0</v>
      </c>
      <c r="CV24" s="134" t="n">
        <f aca="false">IF(OR(CV$4="",$B24=""),0,SUMIF('DADOS BRUTOS'!$A$3:$A$500,$B24,'DADOS BRUTOS'!V$3:V$500)+IF($C24="",0,SUMIF('DADOS BRUTOS'!$A$3:$A$500,$C24,'DADOS BRUTOS'!V$3:V$500)))</f>
        <v>0</v>
      </c>
      <c r="CW24" s="134" t="n">
        <f aca="false">IF(OR(CW$4="",$B24=""),0,SUMIF('DADOS BRUTOS'!$A$3:$A$500,$B24,'DADOS BRUTOS'!W$3:W$500)+IF($C24="",0,SUMIF('DADOS BRUTOS'!$A$3:$A$500,$C24,'DADOS BRUTOS'!W$3:W$500)))</f>
        <v>0</v>
      </c>
      <c r="CX24" s="134" t="n">
        <f aca="false">IF(OR(CX$4="",$B24=""),0,SUMIF('DADOS BRUTOS'!$A$3:$A$500,$B24,'DADOS BRUTOS'!X$3:X$500)+IF($C24="",0,SUMIF('DADOS BRUTOS'!$A$3:$A$500,$C24,'DADOS BRUTOS'!X$3:X$500)))</f>
        <v>0</v>
      </c>
      <c r="CY24" s="134" t="n">
        <f aca="false">IF(OR(CY$4="",$B24=""),0,SUMIF('DADOS BRUTOS'!$A$3:$A$500,$B24,'DADOS BRUTOS'!Y$3:Y$500)+IF($C24="",0,SUMIF('DADOS BRUTOS'!$A$3:$A$500,$C24,'DADOS BRUTOS'!Y$3:Y$500)))</f>
        <v>0</v>
      </c>
      <c r="CZ24" s="134" t="n">
        <f aca="false">IF(OR(CZ$4="",$B24=""),0,SUMIF('DADOS BRUTOS'!$A$3:$A$500,$B24,'DADOS BRUTOS'!Z$3:Z$500)+IF($C24="",0,SUMIF('DADOS BRUTOS'!$A$3:$A$500,$C24,'DADOS BRUTOS'!Z$3:Z$500)))</f>
        <v>0</v>
      </c>
      <c r="DA24" s="134" t="n">
        <f aca="false">IF(OR(DA$4="",$B24=""),0,SUMIF('DADOS BRUTOS'!$A$3:$A$500,$B24,'DADOS BRUTOS'!AA$3:AA$500)+IF($C24="",0,SUMIF('DADOS BRUTOS'!$A$3:$A$500,$C24,'DADOS BRUTOS'!AA$3:AA$500)))</f>
        <v>0</v>
      </c>
      <c r="DB24" s="134" t="n">
        <f aca="false">IF(OR(DB$4="",$B24=""),0,SUMIF('DADOS BRUTOS'!$A$3:$A$500,$B24,'DADOS BRUTOS'!AB$3:AB$500)+IF($C24="",0,SUMIF('DADOS BRUTOS'!$A$3:$A$500,$C24,'DADOS BRUTOS'!AB$3:AB$500)))</f>
        <v>0</v>
      </c>
      <c r="DC24" s="134" t="n">
        <f aca="false">IF(OR(DC$4="",$B24=""),0,SUMIF('DADOS BRUTOS'!$A$3:$A$500,$B24,'DADOS BRUTOS'!AC$3:AC$500)+IF($C24="",0,SUMIF('DADOS BRUTOS'!$A$3:$A$500,$C24,'DADOS BRUTOS'!AC$3:AC$500)))</f>
        <v>0</v>
      </c>
      <c r="DD24" s="134" t="n">
        <f aca="false">IF(OR(DD$4="",$B24=""),0,SUMIF('DADOS BRUTOS'!$A$3:$A$500,$B24,'DADOS BRUTOS'!AD$3:AD$500)+IF($C24="",0,SUMIF('DADOS BRUTOS'!$A$3:$A$500,$C24,'DADOS BRUTOS'!AD$3:AD$500)))</f>
        <v>0</v>
      </c>
      <c r="DE24" s="134" t="n">
        <f aca="false">IF(OR(DE$4="",$B24=""),0,SUMIF('DADOS BRUTOS'!$A$3:$A$500,$B24,'DADOS BRUTOS'!AE$3:AE$500)+IF($C24="",0,SUMIF('DADOS BRUTOS'!$A$3:$A$500,$C24,'DADOS BRUTOS'!AE$3:AE$500)))</f>
        <v>0</v>
      </c>
      <c r="DF24" s="134" t="n">
        <f aca="false">IF(OR(DF$4="",$B24=""),0,SUMIF('DADOS BRUTOS'!$A$3:$A$500,$B24,'DADOS BRUTOS'!AF$3:AF$500)+IF($C24="",0,SUMIF('DADOS BRUTOS'!$A$3:$A$500,$C24,'DADOS BRUTOS'!AF$3:AF$500)))</f>
        <v>1100.75</v>
      </c>
      <c r="DG24" s="134" t="n">
        <f aca="false">IF(OR(DG$4="",$B24=""),0,SUMIF('DADOS BRUTOS'!$A$3:$A$500,$B24,'DADOS BRUTOS'!AG$3:AG$500)+IF($C24="",0,SUMIF('DADOS BRUTOS'!$A$3:$A$500,$C24,'DADOS BRUTOS'!AG$3:AG$500)))</f>
        <v>1100.75</v>
      </c>
      <c r="DH24" s="134" t="n">
        <f aca="false">IF(OR(DH$4="",$B24=""),0,SUMIF('DADOS BRUTOS'!$A$3:$A$500,$B24,'DADOS BRUTOS'!AH$3:AH$500)+IF($C24="",0,SUMIF('DADOS BRUTOS'!$A$3:$A$500,$C24,'DADOS BRUTOS'!AH$3:AH$500)))</f>
        <v>0</v>
      </c>
      <c r="DI24" s="134" t="n">
        <f aca="false">IF(OR(DI$4="",$B24=""),0,SUMIF('DADOS BRUTOS'!$A$3:$A$500,$B24,'DADOS BRUTOS'!AI$3:AI$500)+IF($C24="",0,SUMIF('DADOS BRUTOS'!$A$3:$A$500,$C24,'DADOS BRUTOS'!AI$3:AI$500)))</f>
        <v>510</v>
      </c>
      <c r="DJ24" s="134" t="n">
        <f aca="false">IF(OR(DJ$4="",$B24=""),0,SUMIF('DADOS BRUTOS'!$A$3:$A$500,$B24,'DADOS BRUTOS'!AJ$3:AJ$500)+IF($C24="",0,SUMIF('DADOS BRUTOS'!$A$3:$A$500,$C24,'DADOS BRUTOS'!AJ$3:AJ$500)))</f>
        <v>0</v>
      </c>
      <c r="DK24" s="134" t="n">
        <f aca="false">IF(OR(DK$4="",$B24=""),0,SUMIF('DADOS BRUTOS'!$A$3:$A$500,$B24,'DADOS BRUTOS'!AK$3:AK$500)+IF($C24="",0,SUMIF('DADOS BRUTOS'!$A$3:$A$500,$C24,'DADOS BRUTOS'!AK$3:AK$500)))</f>
        <v>1836.75</v>
      </c>
      <c r="DL24" s="134" t="n">
        <f aca="false">IF(OR(DL$4="",$B24=""),0,SUMIF('DADOS BRUTOS'!$A$3:$A$500,$B24,'DADOS BRUTOS'!AL$3:AL$500)+IF($C24="",0,SUMIF('DADOS BRUTOS'!$A$3:$A$500,$C24,'DADOS BRUTOS'!AL$3:AL$500)))</f>
        <v>80451.53</v>
      </c>
      <c r="DM24" s="134" t="n">
        <f aca="false">IF(OR(DM$4="",$B24=""),0,SUMIF('DADOS BRUTOS'!$A$3:$A$500,$B24,'DADOS BRUTOS'!AM$3:AM$500)+IF($C24="",0,SUMIF('DADOS BRUTOS'!$A$3:$A$500,$C24,'DADOS BRUTOS'!AM$3:AM$500)))</f>
        <v>270</v>
      </c>
      <c r="DN24" s="134" t="n">
        <f aca="false">IF(OR(DN$4="",$B24=""),0,SUMIF('DADOS BRUTOS'!$A$3:$A$500,$B24,'DADOS BRUTOS'!AN$3:AN$500)+IF($C24="",0,SUMIF('DADOS BRUTOS'!$A$3:$A$500,$C24,'DADOS BRUTOS'!AN$3:AN$500)))</f>
        <v>522</v>
      </c>
      <c r="DO24" s="134" t="n">
        <f aca="false">IF(OR(DO$4="",$B24=""),0,SUMIF('DADOS BRUTOS'!$A$3:$A$500,$B24,'DADOS BRUTOS'!AO$3:AO$500)+IF($C24="",0,SUMIF('DADOS BRUTOS'!$A$3:$A$500,$C24,'DADOS BRUTOS'!AO$3:AO$500)))</f>
        <v>0</v>
      </c>
      <c r="DP24" s="134" t="n">
        <f aca="false">IF(OR(DP$4="",$B24=""),0,SUMIF('DADOS BRUTOS'!$A$3:$A$500,$B24,'DADOS BRUTOS'!AP$3:AP$500)+IF($C24="",0,SUMIF('DADOS BRUTOS'!$A$3:$A$500,$C24,'DADOS BRUTOS'!AP$3:AP$500)))</f>
        <v>2854.92</v>
      </c>
      <c r="DQ24" s="134" t="n">
        <f aca="false">IF(OR(DQ$4="",$B24=""),0,SUMIF('DADOS BRUTOS'!$A$3:$A$500,$B24,'DADOS BRUTOS'!AQ$3:AQ$500)+IF($C24="",0,SUMIF('DADOS BRUTOS'!$A$3:$A$500,$C24,'DADOS BRUTOS'!AQ$3:AQ$500)))</f>
        <v>29643.63</v>
      </c>
      <c r="DR24" s="134" t="n">
        <f aca="false">IF(OR(DR$4="",$B24=""),0,SUMIF('DADOS BRUTOS'!$A$3:$A$500,$B24,'DADOS BRUTOS'!AR$3:AR$500)+IF($C24="",0,SUMIF('DADOS BRUTOS'!$A$3:$A$500,$C24,'DADOS BRUTOS'!AR$3:AR$500)))</f>
        <v>66813.08</v>
      </c>
      <c r="DS24" s="134" t="n">
        <f aca="false">IF(OR(DS$4="",$B24=""),0,SUMIF('DADOS BRUTOS'!$A$3:$A$500,$B24,'DADOS BRUTOS'!AS$3:AS$500)+IF($C24="",0,SUMIF('DADOS BRUTOS'!$A$3:$A$500,$C24,'DADOS BRUTOS'!AS$3:AS$500)))</f>
        <v>89613.39</v>
      </c>
      <c r="DT24" s="134" t="n">
        <f aca="false">IF(OR(DT$4="",$B24=""),0,SUMIF('DADOS BRUTOS'!$A$3:$A$500,$B24,'DADOS BRUTOS'!AT$3:AT$500)+IF($C24="",0,SUMIF('DADOS BRUTOS'!$A$3:$A$500,$C24,'DADOS BRUTOS'!AT$3:AT$500)))</f>
        <v>147329.24</v>
      </c>
      <c r="DU24" s="134" t="n">
        <f aca="false">IF(OR(DU$4="",$B24=""),0,SUMIF('DADOS BRUTOS'!$A$3:$A$500,$B24,'DADOS BRUTOS'!AU$3:AU$500)+IF($C24="",0,SUMIF('DADOS BRUTOS'!$A$3:$A$500,$C24,'DADOS BRUTOS'!AU$3:AU$500)))</f>
        <v>90338.15</v>
      </c>
      <c r="DV24" s="134" t="n">
        <f aca="false">IF(OR(DV$4="",$B24=""),0,SUMIF('DADOS BRUTOS'!$A$3:$A$500,$B24,'DADOS BRUTOS'!AV$3:AV$500)+IF($C24="",0,SUMIF('DADOS BRUTOS'!$A$3:$A$500,$C24,'DADOS BRUTOS'!AV$3:AV$500)))</f>
        <v>113065.99</v>
      </c>
      <c r="DW24" s="134" t="n">
        <f aca="false">IF(OR(DW$4="",$B24=""),0,SUMIF('DADOS BRUTOS'!$A$3:$A$500,$B24,'DADOS BRUTOS'!AW$3:AW$500)+IF($C24="",0,SUMIF('DADOS BRUTOS'!$A$3:$A$500,$C24,'DADOS BRUTOS'!AW$3:AW$500)))</f>
        <v>119466.04</v>
      </c>
      <c r="DX24" s="134" t="n">
        <f aca="false">IF(OR(DX$4="",$B24=""),0,SUMIF('DADOS BRUTOS'!$A$3:$A$500,$B24,'DADOS BRUTOS'!AX$3:AX$500)+IF($C24="",0,SUMIF('DADOS BRUTOS'!$A$3:$A$500,$C24,'DADOS BRUTOS'!AX$3:AX$500)))</f>
        <v>187211.7</v>
      </c>
      <c r="DY24" s="134" t="n">
        <f aca="false">IF(OR(DY$4="",$B24=""),0,SUMIF('DADOS BRUTOS'!$A$3:$A$500,$B24,'DADOS BRUTOS'!AY$3:AY$500)+IF($C24="",0,SUMIF('DADOS BRUTOS'!$A$3:$A$500,$C24,'DADOS BRUTOS'!AY$3:AY$500)))</f>
        <v>148443.07</v>
      </c>
      <c r="DZ24" s="134" t="n">
        <f aca="false">IF(OR(DZ$4="",$B24=""),0,SUMIF('DADOS BRUTOS'!$A$3:$A$500,$B24,'DADOS BRUTOS'!AZ$3:AZ$500)+IF($C24="",0,SUMIF('DADOS BRUTOS'!$A$3:$A$500,$C24,'DADOS BRUTOS'!AZ$3:AZ$500)))</f>
        <v>41419.08</v>
      </c>
      <c r="EA24" s="134" t="n">
        <f aca="false">IF(OR(EA$4="",$B24=""),0,SUMIF('DADOS BRUTOS'!$A$3:$A$500,$B24,'DADOS BRUTOS'!BA$3:BA$500)+IF($C24="",0,SUMIF('DADOS BRUTOS'!$A$3:$A$500,$C24,'DADOS BRUTOS'!BA$3:BA$500)))</f>
        <v>4854.7</v>
      </c>
      <c r="EB24" s="134" t="n">
        <f aca="false">IF(OR(EB$4="",$B24=""),0,SUMIF('DADOS BRUTOS'!$A$3:$A$500,$B24,'DADOS BRUTOS'!BB$3:BB$500)+IF($C24="",0,SUMIF('DADOS BRUTOS'!$A$3:$A$500,$C24,'DADOS BRUTOS'!BB$3:BB$500)))</f>
        <v>2170</v>
      </c>
      <c r="EC24" s="134" t="n">
        <f aca="false">IF(OR(EC$4="",$B24=""),0,SUMIF('DADOS BRUTOS'!$A$3:$A$500,$B24,'DADOS BRUTOS'!BC$3:BC$500)+IF($C24="",0,SUMIF('DADOS BRUTOS'!$A$3:$A$500,$C24,'DADOS BRUTOS'!BC$3:BC$500)))</f>
        <v>0</v>
      </c>
      <c r="ED24" s="134" t="n">
        <f aca="false">IF(OR(ED$4="",$B24=""),0,SUMIF('DADOS BRUTOS'!$A$3:$A$500,$B24,'DADOS BRUTOS'!BD$3:BD$500)+IF($C24="",0,SUMIF('DADOS BRUTOS'!$A$3:$A$500,$C24,'DADOS BRUTOS'!BD$3:BD$500)))</f>
        <v>0</v>
      </c>
      <c r="EE24" s="134" t="n">
        <f aca="false">IF(OR(EE$4="",$B24=""),0,SUMIF('DADOS BRUTOS'!$A$3:$A$500,$B24,'DADOS BRUTOS'!BE$3:BE$500)+IF($C24="",0,SUMIF('DADOS BRUTOS'!$A$3:$A$500,$C24,'DADOS BRUTOS'!BE$3:BE$500)))</f>
        <v>0</v>
      </c>
      <c r="EF24" s="134" t="n">
        <f aca="false">IF(OR(EF$4="",$B24=""),0,SUMIF('DADOS BRUTOS'!$A$3:$A$500,$B24,'DADOS BRUTOS'!BF$3:BF$500)+IF($C24="",0,SUMIF('DADOS BRUTOS'!$A$3:$A$500,$C24,'DADOS BRUTOS'!BF$3:BF$500)))</f>
        <v>0</v>
      </c>
      <c r="EG24" s="134" t="n">
        <f aca="false">IF(OR(EG$4="",$B24=""),0,SUMIF('DADOS BRUTOS'!$A$3:$A$500,$B24,'DADOS BRUTOS'!BG$3:BG$500)+IF($C24="",0,SUMIF('DADOS BRUTOS'!$A$3:$A$500,$C24,'DADOS BRUTOS'!BG$3:BG$500)))</f>
        <v>0</v>
      </c>
      <c r="EH24" s="134" t="n">
        <f aca="false">IF(OR(EH$4="",$B24=""),0,SUMIF('DADOS BRUTOS'!$A$3:$A$500,$B24,'DADOS BRUTOS'!BH$3:BH$500)+IF($C24="",0,SUMIF('DADOS BRUTOS'!$A$3:$A$500,$C24,'DADOS BRUTOS'!BH$3:BH$500)))</f>
        <v>0</v>
      </c>
      <c r="EI24" s="134" t="n">
        <f aca="false">IF(OR(EI$4="",$B24=""),0,SUMIF('DADOS BRUTOS'!$A$3:$A$500,$B24,'DADOS BRUTOS'!BI$3:BI$500)+IF($C24="",0,SUMIF('DADOS BRUTOS'!$A$3:$A$500,$C24,'DADOS BRUTOS'!BI$3:BI$500)))</f>
        <v>0</v>
      </c>
      <c r="EJ24" s="134" t="n">
        <f aca="false">IF(OR(EJ$4="",$B24=""),0,SUMIF('DADOS BRUTOS'!$A$3:$A$500,$B24,'DADOS BRUTOS'!BJ$3:BJ$500)+IF($C24="",0,SUMIF('DADOS BRUTOS'!$A$3:$A$500,$C24,'DADOS BRUTOS'!BJ$3:BJ$500)))</f>
        <v>6510</v>
      </c>
      <c r="EK24" s="134" t="n">
        <f aca="false">IF(OR(EK$4="",$B24=""),0,SUMIF('DADOS BRUTOS'!$A$3:$A$500,$B24,'DADOS BRUTOS'!BK$3:BK$500)+IF($C24="",0,SUMIF('DADOS BRUTOS'!$A$3:$A$500,$C24,'DADOS BRUTOS'!BK$3:BK$500)))</f>
        <v>0</v>
      </c>
      <c r="EL24" s="134" t="n">
        <f aca="false">IF(OR(EL$4="",$B24=""),0,SUMIF('DADOS BRUTOS'!$A$3:$A$500,$B24,'DADOS BRUTOS'!BL$3:BL$500)+IF($C24="",0,SUMIF('DADOS BRUTOS'!$A$3:$A$500,$C24,'DADOS BRUTOS'!BL$3:BL$500)))</f>
        <v>0</v>
      </c>
      <c r="EM24" s="134" t="n">
        <f aca="false">IF(OR(EM$4="",$B24=""),0,SUMIF('DADOS BRUTOS'!$A$3:$A$500,$B24,'DADOS BRUTOS'!BM$3:BM$500)+IF($C24="",0,SUMIF('DADOS BRUTOS'!$A$3:$A$500,$C24,'DADOS BRUTOS'!BM$3:BM$500)))</f>
        <v>0</v>
      </c>
      <c r="EN24" s="134" t="n">
        <f aca="false">IF(OR(EN$4="",$B24=""),0,SUMIF('DADOS BRUTOS'!$A$3:$A$500,$B24,'DADOS BRUTOS'!BN$3:BN$500)+IF($C24="",0,SUMIF('DADOS BRUTOS'!$A$3:$A$500,$C24,'DADOS BRUTOS'!BN$3:BN$500)))</f>
        <v>0</v>
      </c>
      <c r="EO24" s="134" t="n">
        <f aca="false">IF(OR(EO$4="",$B24=""),0,SUMIF('DADOS BRUTOS'!$A$3:$A$500,$B24,'DADOS BRUTOS'!BO$3:BO$500)+IF($C24="",0,SUMIF('DADOS BRUTOS'!$A$3:$A$500,$C24,'DADOS BRUTOS'!BO$3:BO$500)))</f>
        <v>0</v>
      </c>
      <c r="EP24" s="134" t="n">
        <f aca="false">IF(OR(EP$4="",$B24=""),0,SUMIF('DADOS BRUTOS'!$A$3:$A$500,$B24,'DADOS BRUTOS'!BP$3:BP$500)+IF($C24="",0,SUMIF('DADOS BRUTOS'!$A$3:$A$500,$C24,'DADOS BRUTOS'!BP$3:BP$500)))</f>
        <v>0</v>
      </c>
      <c r="EQ24" s="134" t="n">
        <f aca="false">IF(OR(EQ$4="",$B24=""),0,SUMIF('DADOS BRUTOS'!$A$3:$A$500,$B24,'DADOS BRUTOS'!BQ$3:BQ$500)+IF($C24="",0,SUMIF('DADOS BRUTOS'!$A$3:$A$500,$C24,'DADOS BRUTOS'!BQ$3:BQ$500)))</f>
        <v>0</v>
      </c>
      <c r="ER24" s="134" t="n">
        <f aca="false">IF(OR(ER$4="",$B24=""),0,SUMIF('DADOS BRUTOS'!$A$3:$A$500,$B24,'DADOS BRUTOS'!BR$3:BR$500)+IF($C24="",0,SUMIF('DADOS BRUTOS'!$A$3:$A$500,$C24,'DADOS BRUTOS'!BR$3:BR$500)))</f>
        <v>0</v>
      </c>
      <c r="ES24" s="134" t="n">
        <f aca="false">IF(OR(ES$4="",$B24=""),0,SUMIF('DADOS BRUTOS'!$A$3:$A$500,$B24,'DADOS BRUTOS'!BS$3:BS$500)+IF($C24="",0,SUMIF('DADOS BRUTOS'!$A$3:$A$500,$C24,'DADOS BRUTOS'!BS$3:BS$500)))</f>
        <v>0</v>
      </c>
      <c r="ET24" s="134" t="n">
        <f aca="false">IF(OR(ET$4="",$B24=""),0,SUMIF('DADOS BRUTOS'!$A$3:$A$500,$B24,'DADOS BRUTOS'!BT$3:BT$500)+IF($C24="",0,SUMIF('DADOS BRUTOS'!$A$3:$A$500,$C24,'DADOS BRUTOS'!BT$3:BT$500)))</f>
        <v>0</v>
      </c>
      <c r="EU24" s="134" t="n">
        <f aca="false">IF(OR(EU$4="",$B24=""),0,SUMIF('DADOS BRUTOS'!$A$3:$A$500,$B24,'DADOS BRUTOS'!BU$3:BU$500)+IF($C24="",0,SUMIF('DADOS BRUTOS'!$A$3:$A$500,$C24,'DADOS BRUTOS'!BU$3:BU$500)))</f>
        <v>0</v>
      </c>
      <c r="EV24" s="134" t="n">
        <f aca="false">IF(OR(EV$4="",$B24=""),0,SUMIF('DADOS BRUTOS'!$A$3:$A$500,$B24,'DADOS BRUTOS'!BV$3:BV$500)+IF($C24="",0,SUMIF('DADOS BRUTOS'!$A$3:$A$500,$C24,'DADOS BRUTOS'!BV$3:BV$500)))</f>
        <v>0</v>
      </c>
      <c r="EW24" s="134" t="n">
        <f aca="false">IF(OR(EW$4="",$B24=""),0,SUMIF('DADOS BRUTOS'!$A$3:$A$500,$B24,'DADOS BRUTOS'!BW$3:BW$500)+IF($C24="",0,SUMIF('DADOS BRUTOS'!$A$3:$A$500,$C24,'DADOS BRUTOS'!BW$3:BW$500)))</f>
        <v>0</v>
      </c>
      <c r="EX24" s="134" t="n">
        <f aca="false">IF(OR(EX$4="",$B24=""),0,SUMIF('DADOS BRUTOS'!$A$3:$A$500,$B24,'DADOS BRUTOS'!BX$3:BX$500)+IF($C24="",0,SUMIF('DADOS BRUTOS'!$A$3:$A$500,$C24,'DADOS BRUTOS'!BX$3:BX$500)))</f>
        <v>0</v>
      </c>
      <c r="EY24" s="134" t="n">
        <f aca="false">IF(OR(EY$4="",$B24=""),0,SUMIF('DADOS BRUTOS'!$A$3:$A$500,$B24,'DADOS BRUTOS'!BY$3:BY$500)+IF($C24="",0,SUMIF('DADOS BRUTOS'!$A$3:$A$500,$C24,'DADOS BRUTOS'!BY$3:BY$500)))</f>
        <v>0</v>
      </c>
      <c r="EZ24" s="134" t="n">
        <f aca="false">IF(OR(EZ$4="",$B24=""),0,SUMIF('DADOS BRUTOS'!$A$3:$A$500,$B24,'DADOS BRUTOS'!BZ$3:BZ$500)+IF($C24="",0,SUMIF('DADOS BRUTOS'!$A$3:$A$500,$C24,'DADOS BRUTOS'!BZ$3:BZ$500)))</f>
        <v>0</v>
      </c>
      <c r="FA24" s="134" t="n">
        <f aca="false">IF(OR(FA$4="",$B24=""),0,SUMIF('DADOS BRUTOS'!$A$3:$A$500,$B24,'DADOS BRUTOS'!CA$3:CA$500)+IF($C24="",0,SUMIF('DADOS BRUTOS'!$A$3:$A$500,$C24,'DADOS BRUTOS'!CA$3:CA$500)))</f>
        <v>0</v>
      </c>
      <c r="FB24" s="134" t="n">
        <f aca="false">IF(OR(FB$4="",$B24=""),0,SUMIF('DADOS BRUTOS'!$A$3:$A$500,$B24,'DADOS BRUTOS'!CB$3:CB$500)+IF($C24="",0,SUMIF('DADOS BRUTOS'!$A$3:$A$500,$C24,'DADOS BRUTOS'!CB$3:CB$500)))</f>
        <v>0</v>
      </c>
      <c r="FC24" s="134" t="n">
        <f aca="false">IF(OR(FC$4="",$B24=""),0,SUMIF('DADOS BRUTOS'!$A$3:$A$500,$B24,'DADOS BRUTOS'!CC$3:CC$500)+IF($C24="",0,SUMIF('DADOS BRUTOS'!$A$3:$A$500,$C24,'DADOS BRUTOS'!CC$3:CC$500)))</f>
        <v>0</v>
      </c>
      <c r="FD24" s="134" t="n">
        <f aca="false">IF(OR(FD$4="",$B24=""),0,SUMIF('DADOS BRUTOS'!$A$3:$A$500,$B24,'DADOS BRUTOS'!CD$3:CD$500)+IF($C24="",0,SUMIF('DADOS BRUTOS'!$A$3:$A$500,$C24,'DADOS BRUTOS'!CD$3:CD$500)))</f>
        <v>0</v>
      </c>
      <c r="FE24" s="134" t="n">
        <f aca="false">IF(OR(FE$4="",$B24=""),0,SUMIF('DADOS BRUTOS'!$A$3:$A$500,$B24,'DADOS BRUTOS'!CE$3:CE$500)+IF($C24="",0,SUMIF('DADOS BRUTOS'!$A$3:$A$500,$C24,'DADOS BRUTOS'!CE$3:CE$500)))</f>
        <v>0</v>
      </c>
      <c r="FF24" s="134" t="n">
        <f aca="false">IF(OR(FF$4="",$B24=""),0,SUMIF('DADOS BRUTOS'!$A$3:$A$500,$B24,'DADOS BRUTOS'!CF$3:CF$500)+IF($C24="",0,SUMIF('DADOS BRUTOS'!$A$3:$A$500,$C24,'DADOS BRUTOS'!CF$3:CF$500)))</f>
        <v>0</v>
      </c>
      <c r="FG24" s="134" t="n">
        <f aca="false">IF(OR(FG$4="",$B24=""),0,SUMIF('DADOS BRUTOS'!$A$3:$A$500,$B24,'DADOS BRUTOS'!CG$3:CG$500)+IF($C24="",0,SUMIF('DADOS BRUTOS'!$A$3:$A$500,$C24,'DADOS BRUTOS'!CG$3:CG$500)))</f>
        <v>0</v>
      </c>
      <c r="FH24" s="134" t="n">
        <f aca="false">IF(OR(FH$4="",$B24=""),0,SUMIF('DADOS BRUTOS'!$A$3:$A$500,$B24,'DADOS BRUTOS'!CH$3:CH$500)+IF($C24="",0,SUMIF('DADOS BRUTOS'!$A$3:$A$500,$C24,'DADOS BRUTOS'!CH$3:CH$500)))</f>
        <v>0</v>
      </c>
      <c r="FI24" s="134" t="n">
        <f aca="false">IF(OR(FI$4="",$B24=""),0,SUMIF('DADOS BRUTOS'!$A$3:$A$500,$B24,'DADOS BRUTOS'!CI$3:CI$500)+IF($C24="",0,SUMIF('DADOS BRUTOS'!$A$3:$A$500,$C24,'DADOS BRUTOS'!CI$3:CI$500)))</f>
        <v>0</v>
      </c>
      <c r="FJ24" s="134" t="n">
        <f aca="false">IF(OR(FJ$4="",$B24=""),0,SUMIF('DADOS BRUTOS'!$A$3:$A$500,$B24,'DADOS BRUTOS'!CJ$3:CJ$500)+IF($C24="",0,SUMIF('DADOS BRUTOS'!$A$3:$A$500,$C24,'DADOS BRUTOS'!CJ$3:CJ$500)))</f>
        <v>0</v>
      </c>
      <c r="FK24" s="134" t="n">
        <f aca="false">IF(OR(FK$4="",$B24=""),0,SUMIF('DADOS BRUTOS'!$A$3:$A$500,$B24,'DADOS BRUTOS'!CK$3:CK$500)+IF($C24="",0,SUMIF('DADOS BRUTOS'!$A$3:$A$500,$C24,'DADOS BRUTOS'!CK$3:CK$500)))</f>
        <v>0</v>
      </c>
      <c r="FL24" s="134" t="n">
        <f aca="false">IF(OR(FL$4="",$B24=""),0,SUMIF('DADOS BRUTOS'!$A$3:$A$500,$B24,'DADOS BRUTOS'!CL$3:CL$500)+IF($C24="",0,SUMIF('DADOS BRUTOS'!$A$3:$A$500,$C24,'DADOS BRUTOS'!CL$3:CL$500)))</f>
        <v>0</v>
      </c>
      <c r="FM24" s="134" t="n">
        <f aca="false">IF(OR(FM$4="",$B24=""),0,SUMIF('DADOS BRUTOS'!$A$3:$A$500,$B24,'DADOS BRUTOS'!CM$3:CM$500)+IF($C24="",0,SUMIF('DADOS BRUTOS'!$A$3:$A$500,$C24,'DADOS BRUTOS'!CM$3:CM$500)))</f>
        <v>0</v>
      </c>
      <c r="FN24" s="134" t="n">
        <f aca="false">IF(OR(FN$4="",$B24=""),0,SUMIF('DADOS BRUTOS'!$A$3:$A$500,$B24,'DADOS BRUTOS'!CN$3:CN$500)+IF($C24="",0,SUMIF('DADOS BRUTOS'!$A$3:$A$500,$C24,'DADOS BRUTOS'!CN$3:CN$500)))</f>
        <v>0</v>
      </c>
      <c r="FO24" s="134" t="n">
        <f aca="false">IF(OR(FO$4="",$B24=""),0,SUMIF('DADOS BRUTOS'!$A$3:$A$500,$B24,'DADOS BRUTOS'!CO$3:CO$500)+IF($C24="",0,SUMIF('DADOS BRUTOS'!$A$3:$A$500,$C24,'DADOS BRUTOS'!CO$3:CO$500)))</f>
        <v>0</v>
      </c>
      <c r="FP24" s="134" t="n">
        <f aca="false">IF(OR(FP$4="",$B24=""),0,SUMIF('DADOS BRUTOS'!$A$3:$A$500,$B24,'DADOS BRUTOS'!CP$3:CP$500)+IF($C24="",0,SUMIF('DADOS BRUTOS'!$A$3:$A$500,$C24,'DADOS BRUTOS'!CP$3:CP$500)))</f>
        <v>0</v>
      </c>
      <c r="FQ24" s="134" t="n">
        <f aca="false">IF(OR(FQ$4="",$B24=""),0,SUMIF('DADOS BRUTOS'!$A$3:$A$500,$B24,'DADOS BRUTOS'!CQ$3:CQ$500)+IF($C24="",0,SUMIF('DADOS BRUTOS'!$A$3:$A$500,$C24,'DADOS BRUTOS'!CQ$3:CQ$500)))</f>
        <v>0</v>
      </c>
      <c r="FR24" s="134" t="n">
        <f aca="false">IF(OR(FR$4="",$B24=""),0,SUMIF('DADOS BRUTOS'!$A$3:$A$500,$B24,'DADOS BRUTOS'!CR$3:CR$500)+IF($C24="",0,SUMIF('DADOS BRUTOS'!$A$3:$A$500,$C24,'DADOS BRUTOS'!CR$3:CR$500)))</f>
        <v>0</v>
      </c>
      <c r="FS24" s="134" t="n">
        <f aca="false">IF(OR(FS$4="",$B24=""),0,SUMIF('DADOS BRUTOS'!$A$3:$A$500,$B24,'DADOS BRUTOS'!CS$3:CS$500)+IF($C24="",0,SUMIF('DADOS BRUTOS'!$A$3:$A$500,$C24,'DADOS BRUTOS'!CS$3:CS$500)))</f>
        <v>0</v>
      </c>
      <c r="FT24" s="134" t="n">
        <f aca="false">IF(OR(FT$4="",$B24=""),0,SUMIF('DADOS BRUTOS'!$A$3:$A$500,$B24,'DADOS BRUTOS'!CT$3:CT$500)+IF($C24="",0,SUMIF('DADOS BRUTOS'!$A$3:$A$500,$C24,'DADOS BRUTOS'!CT$3:CT$500)))</f>
        <v>0</v>
      </c>
      <c r="FU24" s="134" t="n">
        <f aca="false">IF(OR(FU$4="",$B24=""),0,SUMIF('DADOS BRUTOS'!$A$3:$A$500,$B24,'DADOS BRUTOS'!CU$3:CU$500)+IF($C24="",0,SUMIF('DADOS BRUTOS'!$A$3:$A$500,$C24,'DADOS BRUTOS'!CU$3:CU$500)))</f>
        <v>0</v>
      </c>
      <c r="FV24" s="134" t="n">
        <f aca="false">IF(OR(FV$4="",$B24=""),0,SUMIF('DADOS BRUTOS'!$A$3:$A$500,$B24,'DADOS BRUTOS'!CV$3:CV$500)+IF($C24="",0,SUMIF('DADOS BRUTOS'!$A$3:$A$500,$C24,'DADOS BRUTOS'!CV$3:CV$500)))</f>
        <v>0</v>
      </c>
      <c r="FW24" s="134" t="n">
        <f aca="false">IF(OR(FW$4="",$B24=""),0,SUMIF('DADOS BRUTOS'!$A$3:$A$500,$B24,'DADOS BRUTOS'!CW$3:CW$500)+IF($C24="",0,SUMIF('DADOS BRUTOS'!$A$3:$A$500,$C24,'DADOS BRUTOS'!CW$3:CW$500)))</f>
        <v>0</v>
      </c>
      <c r="FX24" s="134" t="n">
        <f aca="false">IF(OR(FX$4="",$B24=""),0,SUMIF('DADOS BRUTOS'!$A$3:$A$500,$B24,'DADOS BRUTOS'!CX$3:CX$500)+IF($C24="",0,SUMIF('DADOS BRUTOS'!$A$3:$A$500,$C24,'DADOS BRUTOS'!CX$3:CX$500)))</f>
        <v>0</v>
      </c>
      <c r="FY24" s="134" t="n">
        <f aca="false">IF(OR(FY$4="",$B24=""),0,SUMIF('DADOS BRUTOS'!$A$3:$A$500,$B24,'DADOS BRUTOS'!CY$3:CY$500)+IF($C24="",0,SUMIF('DADOS BRUTOS'!$A$3:$A$500,$C24,'DADOS BRUTOS'!CY$3:CY$500)))</f>
        <v>0</v>
      </c>
      <c r="FZ24" s="134" t="n">
        <f aca="false">IF(OR(FZ$4="",$B24=""),0,SUMIF('DADOS BRUTOS'!$A$3:$A$500,$B24,'DADOS BRUTOS'!CZ$3:CZ$500)+IF($C24="",0,SUMIF('DADOS BRUTOS'!$A$3:$A$500,$C24,'DADOS BRUTOS'!CZ$3:CZ$500)))</f>
        <v>0</v>
      </c>
      <c r="GA24" s="134" t="n">
        <f aca="false">IF(OR(GA$4="",$B24=""),0,SUMIF('DADOS BRUTOS'!$A$3:$A$500,$B24,'DADOS BRUTOS'!DA$3:DA$500)+IF($C24="",0,SUMIF('DADOS BRUTOS'!$A$3:$A$500,$C24,'DADOS BRUTOS'!DA$3:DA$500)))</f>
        <v>0</v>
      </c>
      <c r="GB24" s="134" t="n">
        <f aca="false">IF(OR(GB$4="",$B24=""),0,SUMIF('DADOS BRUTOS'!$A$3:$A$500,$B24,'DADOS BRUTOS'!DB$3:DB$500)+IF($C24="",0,SUMIF('DADOS BRUTOS'!$A$3:$A$500,$C24,'DADOS BRUTOS'!DB$3:DB$500)))</f>
        <v>0</v>
      </c>
      <c r="GC24" s="134" t="n">
        <f aca="false">IF(OR(GC$4="",$B24=""),0,SUMIF('DADOS BRUTOS'!$A$3:$A$500,$B24,'DADOS BRUTOS'!DC$3:DC$500)+IF($C24="",0,SUMIF('DADOS BRUTOS'!$A$3:$A$500,$C24,'DADOS BRUTOS'!DC$3:DC$500)))</f>
        <v>0</v>
      </c>
      <c r="GD24" s="134" t="n">
        <f aca="false">IF(OR(GD$4="",$B24=""),0,SUMIF('DADOS BRUTOS'!$A$3:$A$500,$B24,'DADOS BRUTOS'!DD$3:DD$500)+IF($C24="",0,SUMIF('DADOS BRUTOS'!$A$3:$A$500,$C24,'DADOS BRUTOS'!DD$3:DD$500)))</f>
        <v>0</v>
      </c>
      <c r="GE24" s="134" t="n">
        <f aca="false">IF(OR(GE$4="",$B24=""),0,SUMIF('DADOS BRUTOS'!$A$3:$A$500,$B24,'DADOS BRUTOS'!DE$3:DE$500)+IF($C24="",0,SUMIF('DADOS BRUTOS'!$A$3:$A$500,$C24,'DADOS BRUTOS'!DE$3:DE$500)))</f>
        <v>0</v>
      </c>
      <c r="GF24" s="134" t="n">
        <f aca="false">IF(OR(GF$4="",$B24=""),0,SUMIF('DADOS BRUTOS'!$A$3:$A$500,$B24,'DADOS BRUTOS'!DF$3:DF$500)+IF($C24="",0,SUMIF('DADOS BRUTOS'!$A$3:$A$500,$C24,'DADOS BRUTOS'!DF$3:DF$500)))</f>
        <v>0</v>
      </c>
      <c r="GG24" s="134" t="n">
        <f aca="false">IF(OR(GG$4="",$B24=""),0,SUMIF('DADOS BRUTOS'!$A$3:$A$500,$B24,'DADOS BRUTOS'!DG$3:DG$500)+IF($C24="",0,SUMIF('DADOS BRUTOS'!$A$3:$A$500,$C24,'DADOS BRUTOS'!DG$3:DG$500)))</f>
        <v>0</v>
      </c>
      <c r="GH24" s="134" t="n">
        <f aca="false">IF(OR(GH$4="",$B24=""),0,SUMIF('DADOS BRUTOS'!$A$3:$A$500,$B24,'DADOS BRUTOS'!DH$3:DH$500)+IF($C24="",0,SUMIF('DADOS BRUTOS'!$A$3:$A$500,$C24,'DADOS BRUTOS'!DH$3:DH$500)))</f>
        <v>0</v>
      </c>
      <c r="GI24" s="134" t="n">
        <f aca="false">IF(OR(GI$4="",$B24=""),0,SUMIF('DADOS BRUTOS'!$A$3:$A$500,$B24,'DADOS BRUTOS'!DI$3:DI$500)+IF($C24="",0,SUMIF('DADOS BRUTOS'!$A$3:$A$500,$C24,'DADOS BRUTOS'!DI$3:DI$500)))</f>
        <v>0</v>
      </c>
      <c r="GJ24" s="134" t="n">
        <f aca="false">IF(OR(GJ$4="",$B24=""),0,SUMIF('DADOS BRUTOS'!$A$3:$A$500,$B24,'DADOS BRUTOS'!DJ$3:DJ$500)+IF($C24="",0,SUMIF('DADOS BRUTOS'!$A$3:$A$500,$C24,'DADOS BRUTOS'!DJ$3:DJ$500)))</f>
        <v>0</v>
      </c>
      <c r="GK24" s="134" t="n">
        <f aca="false">IF(OR(GK$4="",$B24=""),0,SUMIF('DADOS BRUTOS'!$A$3:$A$500,$B24,'DADOS BRUTOS'!DK$3:DK$500)+IF($C24="",0,SUMIF('DADOS BRUTOS'!$A$3:$A$500,$C24,'DADOS BRUTOS'!DK$3:DK$500)))</f>
        <v>0</v>
      </c>
      <c r="GL24" s="134" t="n">
        <f aca="false">IF(OR(GL$4="",$B24=""),0,SUMIF('DADOS BRUTOS'!$A$3:$A$500,$B24,'DADOS BRUTOS'!DL$3:DL$500)+IF($C24="",0,SUMIF('DADOS BRUTOS'!$A$3:$A$500,$C24,'DADOS BRUTOS'!DL$3:DL$500)))</f>
        <v>0</v>
      </c>
      <c r="GM24" s="134" t="n">
        <f aca="false">IF(OR(GM$4="",$B24=""),0,SUMIF('DADOS BRUTOS'!$A$3:$A$500,$B24,'DADOS BRUTOS'!DM$3:DM$500)+IF($C24="",0,SUMIF('DADOS BRUTOS'!$A$3:$A$500,$C24,'DADOS BRUTOS'!DM$3:DM$500)))</f>
        <v>0</v>
      </c>
      <c r="GN24" s="134" t="n">
        <f aca="false">IF(OR(GN$4="",$B24=""),0,SUMIF('DADOS BRUTOS'!$A$3:$A$500,$B24,'DADOS BRUTOS'!DN$3:DN$500)+IF($C24="",0,SUMIF('DADOS BRUTOS'!$A$3:$A$500,$C24,'DADOS BRUTOS'!DN$3:DN$500)))</f>
        <v>0</v>
      </c>
      <c r="GO24" s="134" t="n">
        <f aca="false">IF(OR(GO$4="",$B24=""),0,SUMIF('DADOS BRUTOS'!$A$3:$A$500,$B24,'DADOS BRUTOS'!DO$3:DO$500)+IF($C24="",0,SUMIF('DADOS BRUTOS'!$A$3:$A$500,$C24,'DADOS BRUTOS'!DO$3:DO$500)))</f>
        <v>0</v>
      </c>
      <c r="GP24" s="134" t="n">
        <f aca="false">IF(OR(GP$4="",$B24=""),0,SUMIF('DADOS BRUTOS'!$A$3:$A$500,$B24,'DADOS BRUTOS'!DP$3:DP$500)+IF($C24="",0,SUMIF('DADOS BRUTOS'!$A$3:$A$500,$C24,'DADOS BRUTOS'!DP$3:DP$500)))</f>
        <v>0</v>
      </c>
      <c r="GQ24" s="134" t="n">
        <f aca="false">IF(OR(GQ$4="",$B24=""),0,SUMIF('DADOS BRUTOS'!$A$3:$A$500,$B24,'DADOS BRUTOS'!DQ$3:DQ$500)+IF($C24="",0,SUMIF('DADOS BRUTOS'!$A$3:$A$500,$C24,'DADOS BRUTOS'!DQ$3:DQ$500)))</f>
        <v>0</v>
      </c>
      <c r="GR24" s="134" t="n">
        <f aca="false">IF(OR(GR$4="",$B24=""),0,SUMIF('DADOS BRUTOS'!$A$3:$A$500,$B24,'DADOS BRUTOS'!DR$3:DR$500)+IF($C24="",0,SUMIF('DADOS BRUTOS'!$A$3:$A$500,$C24,'DADOS BRUTOS'!DR$3:DR$500)))</f>
        <v>0</v>
      </c>
      <c r="GS24" s="134" t="n">
        <f aca="false">IF(OR(GS$4="",$B24=""),0,SUMIF('DADOS BRUTOS'!$A$3:$A$500,$B24,'DADOS BRUTOS'!DS$3:DS$500)+IF($C24="",0,SUMIF('DADOS BRUTOS'!$A$3:$A$500,$C24,'DADOS BRUTOS'!DS$3:DS$500)))</f>
        <v>0</v>
      </c>
      <c r="GT24" s="134" t="n">
        <f aca="false">IF(OR(GT$4="",$B24=""),0,SUMIF('DADOS BRUTOS'!$A$3:$A$500,$B24,'DADOS BRUTOS'!DT$3:DT$500)+IF($C24="",0,SUMIF('DADOS BRUTOS'!$A$3:$A$500,$C24,'DADOS BRUTOS'!DT$3:DT$500)))</f>
        <v>0</v>
      </c>
      <c r="GU24" s="134" t="n">
        <f aca="false">IF(OR(GU$4="",$B24=""),0,SUMIF('DADOS BRUTOS'!$A$3:$A$500,$B24,'DADOS BRUTOS'!DU$3:DU$500)+IF($C24="",0,SUMIF('DADOS BRUTOS'!$A$3:$A$500,$C24,'DADOS BRUTOS'!DU$3:DU$500)))</f>
        <v>0</v>
      </c>
      <c r="GV24" s="134" t="n">
        <f aca="false">IF(OR(GV$4="",$B24=""),0,SUMIF('DADOS BRUTOS'!$A$3:$A$500,$B24,'DADOS BRUTOS'!DV$3:DV$500)+IF($C24="",0,SUMIF('DADOS BRUTOS'!$A$3:$A$500,$C24,'DADOS BRUTOS'!DV$3:DV$500)))</f>
        <v>0</v>
      </c>
      <c r="GW24" s="134" t="n">
        <f aca="false">IF(OR(GW$4="",$B24=""),0,SUMIF('DADOS BRUTOS'!$A$3:$A$500,$B24,'DADOS BRUTOS'!DW$3:DW$500)+IF($C24="",0,SUMIF('DADOS BRUTOS'!$A$3:$A$500,$C24,'DADOS BRUTOS'!DW$3:DW$500)))</f>
        <v>0</v>
      </c>
      <c r="GX24" s="134" t="n">
        <f aca="false">IF(OR(GX$4="",$B24=""),0,SUMIF('DADOS BRUTOS'!$A$3:$A$500,$B24,'DADOS BRUTOS'!DX$3:DX$500)+IF($C24="",0,SUMIF('DADOS BRUTOS'!$A$3:$A$500,$C24,'DADOS BRUTOS'!DX$3:DX$500)))</f>
        <v>0</v>
      </c>
      <c r="GY24" s="134" t="n">
        <f aca="false">IF(OR(GY$4="",$B24=""),0,SUMIF('DADOS BRUTOS'!$A$3:$A$500,$B24,'DADOS BRUTOS'!DY$3:DY$500)+IF($C24="",0,SUMIF('DADOS BRUTOS'!$A$3:$A$500,$C24,'DADOS BRUTOS'!DY$3:DY$500)))</f>
        <v>0</v>
      </c>
      <c r="GZ24" s="134" t="n">
        <f aca="false">IF(OR(GZ$4="",$B24=""),0,SUMIF('DADOS BRUTOS'!$A$3:$A$500,$B24,'DADOS BRUTOS'!DZ$3:DZ$500)+IF($C24="",0,SUMIF('DADOS BRUTOS'!$A$3:$A$500,$C24,'DADOS BRUTOS'!DZ$3:DZ$500)))</f>
        <v>0</v>
      </c>
      <c r="HA24" s="134" t="n">
        <f aca="false">IF(OR(HA$4="",$B24=""),0,SUMIF('DADOS BRUTOS'!$A$3:$A$500,$B24,'DADOS BRUTOS'!EA$3:EA$500)+IF($C24="",0,SUMIF('DADOS BRUTOS'!$A$3:$A$500,$C24,'DADOS BRUTOS'!EA$3:EA$500)))</f>
        <v>0</v>
      </c>
      <c r="HB24" s="134" t="n">
        <f aca="false">IF(OR(HB$4="",$B24=""),0,SUMIF('DADOS BRUTOS'!$A$3:$A$500,$B24,'DADOS BRUTOS'!EB$3:EB$500)+IF($C24="",0,SUMIF('DADOS BRUTOS'!$A$3:$A$500,$C24,'DADOS BRUTOS'!EB$3:EB$500)))</f>
        <v>0</v>
      </c>
      <c r="HC24" s="134" t="n">
        <f aca="false">IF(OR(HC$4="",$B24=""),0,SUMIF('DADOS BRUTOS'!$A$3:$A$500,$B24,'DADOS BRUTOS'!EC$3:EC$500)+IF($C24="",0,SUMIF('DADOS BRUTOS'!$A$3:$A$500,$C24,'DADOS BRUTOS'!EC$3:EC$500)))</f>
        <v>0</v>
      </c>
      <c r="HD24" s="134" t="n">
        <f aca="false">IF(OR(HD$4="",$B24=""),0,SUMIF('DADOS BRUTOS'!$A$3:$A$500,$B24,'DADOS BRUTOS'!ED$3:ED$500)+IF($C24="",0,SUMIF('DADOS BRUTOS'!$A$3:$A$500,$C24,'DADOS BRUTOS'!ED$3:ED$500)))</f>
        <v>0</v>
      </c>
      <c r="HE24" s="134" t="n">
        <f aca="false">IF(OR(HE$4="",$B24=""),0,SUMIF('DADOS BRUTOS'!$A$3:$A$500,$B24,'DADOS BRUTOS'!EE$3:EE$500)+IF($C24="",0,SUMIF('DADOS BRUTOS'!$A$3:$A$500,$C24,'DADOS BRUTOS'!EE$3:EE$500)))</f>
        <v>0</v>
      </c>
      <c r="HF24" s="134" t="n">
        <f aca="false">IF(OR(HF$4="",$B24=""),0,SUMIF('DADOS BRUTOS'!$A$3:$A$500,$B24,'DADOS BRUTOS'!EF$3:EF$500)+IF($C24="",0,SUMIF('DADOS BRUTOS'!$A$3:$A$500,$C24,'DADOS BRUTOS'!EF$3:EF$500)))</f>
        <v>0</v>
      </c>
      <c r="HG24" s="134" t="n">
        <f aca="false">IF(OR(HG$4="",$B24=""),0,SUMIF('DADOS BRUTOS'!$A$3:$A$500,$B24,'DADOS BRUTOS'!EG$3:EG$500)+IF($C24="",0,SUMIF('DADOS BRUTOS'!$A$3:$A$500,$C24,'DADOS BRUTOS'!EG$3:EG$500)))</f>
        <v>0</v>
      </c>
      <c r="HH24" s="134" t="n">
        <f aca="false">IF(OR(HH$4="",$B24=""),0,SUMIF('DADOS BRUTOS'!$A$3:$A$500,$B24,'DADOS BRUTOS'!EH$3:EH$500)+IF($C24="",0,SUMIF('DADOS BRUTOS'!$A$3:$A$500,$C24,'DADOS BRUTOS'!EH$3:EH$500)))</f>
        <v>0</v>
      </c>
      <c r="HI24" s="134" t="n">
        <f aca="false">IF(OR(HI$4="",$B24=""),0,SUMIF('DADOS BRUTOS'!$A$3:$A$500,$B24,'DADOS BRUTOS'!EI$3:EI$500)+IF($C24="",0,SUMIF('DADOS BRUTOS'!$A$3:$A$500,$C24,'DADOS BRUTOS'!EI$3:EI$500)))</f>
        <v>0</v>
      </c>
      <c r="HJ24" s="134" t="n">
        <f aca="false">IF(OR(HJ$4="",$B24=""),0,SUMIF('DADOS BRUTOS'!$A$3:$A$500,$B24,'DADOS BRUTOS'!EJ$3:EJ$500)+IF($C24="",0,SUMIF('DADOS BRUTOS'!$A$3:$A$500,$C24,'DADOS BRUTOS'!EJ$3:EJ$500)))</f>
        <v>0</v>
      </c>
      <c r="HK24" s="134" t="n">
        <f aca="false">IF(OR(HK$4="",$B24=""),0,SUMIF('DADOS BRUTOS'!$A$3:$A$500,$B24,'DADOS BRUTOS'!EK$3:EK$500)+IF($C24="",0,SUMIF('DADOS BRUTOS'!$A$3:$A$500,$C24,'DADOS BRUTOS'!EK$3:EK$500)))</f>
        <v>0</v>
      </c>
      <c r="HL24" s="134" t="n">
        <f aca="false">IF(OR(HL$4="",$B24=""),0,SUMIF('DADOS BRUTOS'!$A$3:$A$500,$B24,'DADOS BRUTOS'!EL$3:EL$500)+IF($C24="",0,SUMIF('DADOS BRUTOS'!$A$3:$A$500,$C24,'DADOS BRUTOS'!EL$3:EL$500)))</f>
        <v>0</v>
      </c>
      <c r="HM24" s="134" t="n">
        <f aca="false">IF(OR(HM$4="",$B24=""),0,SUMIF('DADOS BRUTOS'!$A$3:$A$500,$B24,'DADOS BRUTOS'!EM$3:EM$500)+IF($C24="",0,SUMIF('DADOS BRUTOS'!$A$3:$A$500,$C24,'DADOS BRUTOS'!EM$3:EM$500)))</f>
        <v>0</v>
      </c>
      <c r="HN24" s="134" t="n">
        <f aca="false">IF(OR(HN$4="",$B24=""),0,SUMIF('DADOS BRUTOS'!$A$3:$A$500,$B24,'DADOS BRUTOS'!EN$3:EN$500)+IF($C24="",0,SUMIF('DADOS BRUTOS'!$A$3:$A$500,$C24,'DADOS BRUTOS'!EN$3:EN$500)))</f>
        <v>0</v>
      </c>
      <c r="HO24" s="134" t="n">
        <f aca="false">IF(OR(HO$4="",$B24=""),0,SUMIF('DADOS BRUTOS'!$A$3:$A$500,$B24,'DADOS BRUTOS'!EO$3:EO$500)+IF($C24="",0,SUMIF('DADOS BRUTOS'!$A$3:$A$500,$C24,'DADOS BRUTOS'!EO$3:EO$500)))</f>
        <v>0</v>
      </c>
      <c r="HP24" s="134" t="n">
        <f aca="false">IF(OR(HP$4="",$B24=""),0,SUMIF('DADOS BRUTOS'!$A$3:$A$500,$B24,'DADOS BRUTOS'!EP$3:EP$500)+IF($C24="",0,SUMIF('DADOS BRUTOS'!$A$3:$A$500,$C24,'DADOS BRUTOS'!EP$3:EP$500)))</f>
        <v>0</v>
      </c>
      <c r="HQ24" s="134" t="n">
        <f aca="false">IF(OR(HQ$4="",$B24=""),0,SUMIF('DADOS BRUTOS'!$A$3:$A$500,$B24,'DADOS BRUTOS'!EQ$3:EQ$500)+IF($C24="",0,SUMIF('DADOS BRUTOS'!$A$3:$A$500,$C24,'DADOS BRUTOS'!EQ$3:EQ$500)))</f>
        <v>0</v>
      </c>
      <c r="HR24" s="134" t="n">
        <f aca="false">IF(OR(HR$4="",$B24=""),0,SUMIF('DADOS BRUTOS'!$A$3:$A$500,$B24,'DADOS BRUTOS'!ER$3:ER$500)+IF($C24="",0,SUMIF('DADOS BRUTOS'!$A$3:$A$500,$C24,'DADOS BRUTOS'!ER$3:ER$500)))</f>
        <v>0</v>
      </c>
      <c r="HS24" s="134" t="n">
        <f aca="false">IF(OR(HS$4="",$B24=""),0,SUMIF('DADOS BRUTOS'!$A$3:$A$500,$B24,'DADOS BRUTOS'!ES$3:ES$500)+IF($C24="",0,SUMIF('DADOS BRUTOS'!$A$3:$A$500,$C24,'DADOS BRUTOS'!ES$3:ES$500)))</f>
        <v>0</v>
      </c>
      <c r="HT24" s="134" t="n">
        <f aca="false">IF(OR(HT$4="",$B24=""),0,SUMIF('DADOS BRUTOS'!$A$3:$A$500,$B24,'DADOS BRUTOS'!ET$3:ET$500)+IF($C24="",0,SUMIF('DADOS BRUTOS'!$A$3:$A$500,$C24,'DADOS BRUTOS'!ET$3:ET$500)))</f>
        <v>0</v>
      </c>
      <c r="HU24" s="134" t="n">
        <f aca="false">IF(OR(HU$4="",$B24=""),0,SUMIF('DADOS BRUTOS'!$A$3:$A$500,$B24,'DADOS BRUTOS'!EU$3:EU$500)+IF($C24="",0,SUMIF('DADOS BRUTOS'!$A$3:$A$500,$C24,'DADOS BRUTOS'!EU$3:EU$500)))</f>
        <v>0</v>
      </c>
      <c r="HV24" s="134" t="n">
        <f aca="false">IF(OR(HV$4="",$B24=""),0,SUMIF('DADOS BRUTOS'!$A$3:$A$500,$B24,'DADOS BRUTOS'!EV$3:EV$500)+IF($C24="",0,SUMIF('DADOS BRUTOS'!$A$3:$A$500,$C24,'DADOS BRUTOS'!EV$3:EV$500)))</f>
        <v>0</v>
      </c>
      <c r="HW24" s="134" t="n">
        <f aca="false">IF(OR(HW$4="",$B24=""),0,SUMIF('DADOS BRUTOS'!$A$3:$A$500,$B24,'DADOS BRUTOS'!EW$3:EW$500)+IF($C24="",0,SUMIF('DADOS BRUTOS'!$A$3:$A$500,$C24,'DADOS BRUTOS'!EW$3:EW$500)))</f>
        <v>0</v>
      </c>
      <c r="HX24" s="134" t="n">
        <f aca="false">IF(OR(HX$4="",$B24=""),0,SUMIF('DADOS BRUTOS'!$A$3:$A$500,$B24,'DADOS BRUTOS'!EX$3:EX$500)+IF($C24="",0,SUMIF('DADOS BRUTOS'!$A$3:$A$500,$C24,'DADOS BRUTOS'!EX$3:EX$500)))</f>
        <v>0</v>
      </c>
      <c r="HY24" s="134" t="n">
        <f aca="false">IF(OR(HY$4="",$B24=""),0,SUMIF('DADOS BRUTOS'!$A$3:$A$500,$B24,'DADOS BRUTOS'!EY$3:EY$500)+IF($C24="",0,SUMIF('DADOS BRUTOS'!$A$3:$A$500,$C24,'DADOS BRUTOS'!EY$3:EY$500)))</f>
        <v>0</v>
      </c>
      <c r="HZ24" s="134" t="n">
        <f aca="false">IF(OR(HZ$4="",$B24=""),0,SUMIF('DADOS BRUTOS'!$A$3:$A$500,$B24,'DADOS BRUTOS'!EZ$3:EZ$500)+IF($C24="",0,SUMIF('DADOS BRUTOS'!$A$3:$A$500,$C24,'DADOS BRUTOS'!EZ$3:EZ$500)))</f>
        <v>0</v>
      </c>
      <c r="IA24" s="134" t="n">
        <f aca="false">IF(OR(IA$4="",$B24=""),0,SUMIF('DADOS BRUTOS'!$A$3:$A$500,$B24,'DADOS BRUTOS'!FA$3:FA$500)+IF($C24="",0,SUMIF('DADOS BRUTOS'!$A$3:$A$500,$C24,'DADOS BRUTOS'!FA$3:FA$500)))</f>
        <v>0</v>
      </c>
      <c r="IB24" s="134" t="n">
        <f aca="false">IF(OR(IB$4="",$B24=""),0,SUMIF('DADOS BRUTOS'!$A$3:$A$500,$B24,'DADOS BRUTOS'!FB$3:FB$500)+IF($C24="",0,SUMIF('DADOS BRUTOS'!$A$3:$A$500,$C24,'DADOS BRUTOS'!FB$3:FB$500)))</f>
        <v>0</v>
      </c>
      <c r="IC24" s="134" t="n">
        <f aca="false">IF(OR(IC$4="",$B24=""),0,SUMIF('DADOS BRUTOS'!$A$3:$A$500,$B24,'DADOS BRUTOS'!FC$3:FC$500)+IF($C24="",0,SUMIF('DADOS BRUTOS'!$A$3:$A$500,$C24,'DADOS BRUTOS'!FC$3:FC$500)))</f>
        <v>0</v>
      </c>
      <c r="ID24" s="134" t="n">
        <f aca="false">IF(OR(ID$4="",$B24=""),0,SUMIF('DADOS BRUTOS'!$A$3:$A$500,$B24,'DADOS BRUTOS'!FD$3:FD$500)+IF($C24="",0,SUMIF('DADOS BRUTOS'!$A$3:$A$500,$C24,'DADOS BRUTOS'!FD$3:FD$500)))</f>
        <v>0</v>
      </c>
      <c r="IE24" s="134" t="n">
        <f aca="false">IF(OR(IE$4="",$B24=""),0,SUMIF('DADOS BRUTOS'!$A$3:$A$500,$B24,'DADOS BRUTOS'!FE$3:FE$500)+IF($C24="",0,SUMIF('DADOS BRUTOS'!$A$3:$A$500,$C24,'DADOS BRUTOS'!FE$3:FE$500)))</f>
        <v>0</v>
      </c>
      <c r="IF24" s="134" t="n">
        <f aca="false">IF(OR(IF$4="",$B24=""),0,SUMIF('DADOS BRUTOS'!$A$3:$A$500,$B24,'DADOS BRUTOS'!FF$3:FF$500)+IF($C24="",0,SUMIF('DADOS BRUTOS'!$A$3:$A$500,$C24,'DADOS BRUTOS'!FF$3:FF$500)))</f>
        <v>0</v>
      </c>
      <c r="IG24" s="134" t="n">
        <f aca="false">IF(OR(IG$4="",$B24=""),0,SUMIF('DADOS BRUTOS'!$A$3:$A$500,$B24,'DADOS BRUTOS'!FG$3:FG$500)+IF($C24="",0,SUMIF('DADOS BRUTOS'!$A$3:$A$500,$C24,'DADOS BRUTOS'!FG$3:FG$500)))</f>
        <v>0</v>
      </c>
      <c r="IH24" s="134" t="n">
        <f aca="false">IF(OR(IH$4="",$B24=""),0,SUMIF('DADOS BRUTOS'!$A$3:$A$500,$B24,'DADOS BRUTOS'!FH$3:FH$500)+IF($C24="",0,SUMIF('DADOS BRUTOS'!$A$3:$A$500,$C24,'DADOS BRUTOS'!FH$3:FH$500)))</f>
        <v>0</v>
      </c>
      <c r="II24" s="134" t="n">
        <f aca="false">IF(OR(II$4="",$B24=""),0,SUMIF('DADOS BRUTOS'!$A$3:$A$500,$B24,'DADOS BRUTOS'!FI$3:FI$500)+IF($C24="",0,SUMIF('DADOS BRUTOS'!$A$3:$A$500,$C24,'DADOS BRUTOS'!FI$3:FI$500)))</f>
        <v>0</v>
      </c>
      <c r="IJ24" s="134" t="n">
        <f aca="false">IF(OR(IJ$4="",$B24=""),0,SUMIF('DADOS BRUTOS'!$A$3:$A$500,$B24,'DADOS BRUTOS'!FJ$3:FJ$500)+IF($C24="",0,SUMIF('DADOS BRUTOS'!$A$3:$A$500,$C24,'DADOS BRUTOS'!FJ$3:FJ$500)))</f>
        <v>0</v>
      </c>
      <c r="IK24" s="134" t="n">
        <f aca="false">IF(OR(IK$4="",$B24=""),0,SUMIF('DADOS BRUTOS'!$A$3:$A$500,$B24,'DADOS BRUTOS'!FK$3:FK$500)+IF($C24="",0,SUMIF('DADOS BRUTOS'!$A$3:$A$500,$C24,'DADOS BRUTOS'!FK$3:FK$500)))</f>
        <v>0</v>
      </c>
      <c r="IL24" s="134" t="n">
        <f aca="false">IF(OR(IL$4="",$B24=""),0,SUMIF('DADOS BRUTOS'!$A$3:$A$500,$B24,'DADOS BRUTOS'!FL$3:FL$500)+IF($C24="",0,SUMIF('DADOS BRUTOS'!$A$3:$A$500,$C24,'DADOS BRUTOS'!FL$3:FL$500)))</f>
        <v>0</v>
      </c>
      <c r="IM24" s="134" t="n">
        <f aca="false">IF(OR(IM$4="",$B24=""),0,SUMIF('DADOS BRUTOS'!$A$3:$A$500,$B24,'DADOS BRUTOS'!FM$3:FM$500)+IF($C24="",0,SUMIF('DADOS BRUTOS'!$A$3:$A$500,$C24,'DADOS BRUTOS'!FM$3:FM$500)))</f>
        <v>0</v>
      </c>
      <c r="IN24" s="134" t="n">
        <f aca="false">IF(OR(IN$4="",$B24=""),0,SUMIF('DADOS BRUTOS'!$A$3:$A$500,$B24,'DADOS BRUTOS'!FN$3:FN$500)+IF($C24="",0,SUMIF('DADOS BRUTOS'!$A$3:$A$500,$C24,'DADOS BRUTOS'!FN$3:FN$500)))</f>
        <v>0</v>
      </c>
      <c r="IO24" s="134" t="n">
        <f aca="false">IF(OR(IO$4="",$B24=""),0,SUMIF('DADOS BRUTOS'!$A$3:$A$500,$B24,'DADOS BRUTOS'!FO$3:FO$500)+IF($C24="",0,SUMIF('DADOS BRUTOS'!$A$3:$A$500,$C24,'DADOS BRUTOS'!FO$3:FO$500)))</f>
        <v>0</v>
      </c>
      <c r="IP24" s="134" t="n">
        <f aca="false">IF(OR(IP$4="",$B24=""),0,SUMIF('DADOS BRUTOS'!$A$3:$A$500,$B24,'DADOS BRUTOS'!FP$3:FP$500)+IF($C24="",0,SUMIF('DADOS BRUTOS'!$A$3:$A$500,$C24,'DADOS BRUTOS'!FP$3:FP$500)))</f>
        <v>0</v>
      </c>
      <c r="IQ24" s="134" t="n">
        <f aca="false">IF(OR(IQ$4="",$B24=""),0,SUMIF('DADOS BRUTOS'!$A$3:$A$500,$B24,'DADOS BRUTOS'!FQ$3:FQ$500)+IF($C24="",0,SUMIF('DADOS BRUTOS'!$A$3:$A$500,$C24,'DADOS BRUTOS'!FQ$3:FQ$500)))</f>
        <v>0</v>
      </c>
      <c r="IR24" s="134" t="n">
        <f aca="false">IF(OR(IR$4="",$B24=""),0,SUMIF('DADOS BRUTOS'!$A$3:$A$500,$B24,'DADOS BRUTOS'!FR$3:FR$500)+IF($C24="",0,SUMIF('DADOS BRUTOS'!$A$3:$A$500,$C24,'DADOS BRUTOS'!FR$3:FR$500)))</f>
        <v>0</v>
      </c>
      <c r="IS24" s="134" t="n">
        <f aca="false">IF(OR(IS$4="",$B24=""),0,SUMIF('DADOS BRUTOS'!$A$3:$A$500,$B24,'DADOS BRUTOS'!FS$3:FS$500)+IF($C24="",0,SUMIF('DADOS BRUTOS'!$A$3:$A$500,$C24,'DADOS BRUTOS'!FS$3:FS$500)))</f>
        <v>0</v>
      </c>
      <c r="IT24" s="134" t="n">
        <f aca="false">IF(OR(IT$4="",$B24=""),0,SUMIF('DADOS BRUTOS'!$A$3:$A$500,$B24,'DADOS BRUTOS'!FT$3:FT$500)+IF($C24="",0,SUMIF('DADOS BRUTOS'!$A$3:$A$500,$C24,'DADOS BRUTOS'!FT$3:FT$500)))</f>
        <v>0</v>
      </c>
      <c r="IU24" s="134" t="n">
        <f aca="false">IF(OR(IU$4="",$B24=""),0,SUMIF('DADOS BRUTOS'!$A$3:$A$500,$B24,'DADOS BRUTOS'!FU$3:FU$500)+IF($C24="",0,SUMIF('DADOS BRUTOS'!$A$3:$A$500,$C24,'DADOS BRUTOS'!FU$3:FU$500)))</f>
        <v>0</v>
      </c>
      <c r="IV24" s="134" t="n">
        <f aca="false">IF(OR(IV$4="",$B24=""),0,SUMIF('DADOS BRUTOS'!$A$3:$A$500,$B24,'DADOS BRUTOS'!FV$3:FV$500)+IF($C24="",0,SUMIF('DADOS BRUTOS'!$A$3:$A$500,$C24,'DADOS BRUTOS'!FV$3:FV$500)))</f>
        <v>0</v>
      </c>
      <c r="IW24" s="134" t="n">
        <f aca="false">IF(OR(IW$4="",$B24=""),0,SUMIF('DADOS BRUTOS'!$A$3:$A$500,$B24,'DADOS BRUTOS'!FW$3:FW$500)+IF($C24="",0,SUMIF('DADOS BRUTOS'!$A$3:$A$500,$C24,'DADOS BRUTOS'!FW$3:FW$500)))</f>
        <v>0</v>
      </c>
      <c r="IX24" s="134" t="n">
        <f aca="false">IF(OR(IX$4="",$B24=""),0,SUMIF('DADOS BRUTOS'!$A$3:$A$500,$B24,'DADOS BRUTOS'!FX$3:FX$500)+IF($C24="",0,SUMIF('DADOS BRUTOS'!$A$3:$A$500,$C24,'DADOS BRUTOS'!FX$3:FX$500)))</f>
        <v>0</v>
      </c>
      <c r="IY24" s="134" t="n">
        <f aca="false">IF(OR(IY$4="",$B24=""),0,SUMIF('DADOS BRUTOS'!$A$3:$A$500,$B24,'DADOS BRUTOS'!FY$3:FY$500)+IF($C24="",0,SUMIF('DADOS BRUTOS'!$A$3:$A$500,$C24,'DADOS BRUTOS'!FY$3:FY$500)))</f>
        <v>0</v>
      </c>
      <c r="IZ24" s="134" t="n">
        <f aca="false">IF(OR(IZ$4="",$B24=""),0,SUMIF('DADOS BRUTOS'!$A$3:$A$500,$B24,'DADOS BRUTOS'!FZ$3:FZ$500)+IF($C24="",0,SUMIF('DADOS BRUTOS'!$A$3:$A$500,$C24,'DADOS BRUTOS'!FZ$3:FZ$500)))</f>
        <v>0</v>
      </c>
      <c r="JA24" s="134" t="n">
        <f aca="false">IF(OR(JA$4="",$B24=""),0,SUMIF('DADOS BRUTOS'!$A$3:$A$500,$B24,'DADOS BRUTOS'!GA$3:GA$500)+IF($C24="",0,SUMIF('DADOS BRUTOS'!$A$3:$A$500,$C24,'DADOS BRUTOS'!GA$3:GA$500)))</f>
        <v>0</v>
      </c>
      <c r="JB24" s="134" t="n">
        <f aca="false">IF(OR(JB$4="",$B24=""),0,SUMIF('DADOS BRUTOS'!$A$3:$A$500,$B24,'DADOS BRUTOS'!GB$3:GB$500)+IF($C24="",0,SUMIF('DADOS BRUTOS'!$A$3:$A$500,$C24,'DADOS BRUTOS'!GB$3:GB$500)))</f>
        <v>0</v>
      </c>
      <c r="JC24" s="134" t="n">
        <f aca="false">IF(OR(JC$4="",$B24=""),0,SUMIF('DADOS BRUTOS'!$A$3:$A$500,$B24,'DADOS BRUTOS'!GC$3:GC$500)+IF($C24="",0,SUMIF('DADOS BRUTOS'!$A$3:$A$500,$C24,'DADOS BRUTOS'!GC$3:GC$500)))</f>
        <v>0</v>
      </c>
      <c r="JD24" s="134" t="n">
        <f aca="false">IF(OR(JD$4="",$B24=""),0,SUMIF('DADOS BRUTOS'!$A$3:$A$500,$B24,'DADOS BRUTOS'!GD$3:GD$500)+IF($C24="",0,SUMIF('DADOS BRUTOS'!$A$3:$A$500,$C24,'DADOS BRUTOS'!GD$3:GD$500)))</f>
        <v>0</v>
      </c>
      <c r="JE24" s="134" t="n">
        <f aca="false">IF(OR(JE$4="",$B24=""),0,SUMIF('DADOS BRUTOS'!$A$3:$A$500,$B24,'DADOS BRUTOS'!GE$3:GE$500)+IF($C24="",0,SUMIF('DADOS BRUTOS'!$A$3:$A$500,$C24,'DADOS BRUTOS'!GE$3:GE$500)))</f>
        <v>0</v>
      </c>
      <c r="JF24" s="134" t="n">
        <f aca="false">IF(OR(JF$4="",$B24=""),0,SUMIF('DADOS BRUTOS'!$A$3:$A$500,$B24,'DADOS BRUTOS'!GF$3:GF$500)+IF($C24="",0,SUMIF('DADOS BRUTOS'!$A$3:$A$500,$C24,'DADOS BRUTOS'!GF$3:GF$500)))</f>
        <v>0</v>
      </c>
      <c r="JG24" s="134" t="n">
        <f aca="false">IF(OR(JG$4="",$B24=""),0,SUMIF('DADOS BRUTOS'!$A$3:$A$500,$B24,'DADOS BRUTOS'!GG$3:GG$500)+IF($C24="",0,SUMIF('DADOS BRUTOS'!$A$3:$A$500,$C24,'DADOS BRUTOS'!GG$3:GG$500)))</f>
        <v>0</v>
      </c>
      <c r="JH24" s="134" t="n">
        <f aca="false">IF(OR(JH$4="",$B24=""),0,SUMIF('DADOS BRUTOS'!$A$3:$A$500,$B24,'DADOS BRUTOS'!GH$3:GH$500)+IF($C24="",0,SUMIF('DADOS BRUTOS'!$A$3:$A$500,$C24,'DADOS BRUTOS'!GH$3:GH$500)))</f>
        <v>0</v>
      </c>
      <c r="JI24" s="134" t="n">
        <f aca="false">IF(OR(JI$4="",$B24=""),0,SUMIF('DADOS BRUTOS'!$A$3:$A$500,$B24,'DADOS BRUTOS'!GI$3:GI$500)+IF($C24="",0,SUMIF('DADOS BRUTOS'!$A$3:$A$500,$C24,'DADOS BRUTOS'!GI$3:GI$500)))</f>
        <v>0</v>
      </c>
      <c r="JJ24" s="134" t="n">
        <f aca="false">IF(OR(JJ$4="",$B24=""),0,SUMIF('DADOS BRUTOS'!$A$3:$A$500,$B24,'DADOS BRUTOS'!GJ$3:GJ$500)+IF($C24="",0,SUMIF('DADOS BRUTOS'!$A$3:$A$500,$C24,'DADOS BRUTOS'!GJ$3:GJ$500)))</f>
        <v>0</v>
      </c>
      <c r="JK24" s="134" t="n">
        <f aca="false">IF(OR(JK$4="",$B24=""),0,SUMIF('DADOS BRUTOS'!$A$3:$A$500,$B24,'DADOS BRUTOS'!GK$3:GK$500)+IF($C24="",0,SUMIF('DADOS BRUTOS'!$A$3:$A$500,$C24,'DADOS BRUTOS'!GK$3:GK$500)))</f>
        <v>0</v>
      </c>
      <c r="JL24" s="134" t="n">
        <f aca="false">IF(OR(JL$4="",$B24=""),0,SUMIF('DADOS BRUTOS'!$A$3:$A$500,$B24,'DADOS BRUTOS'!GL$3:GL$500)+IF($C24="",0,SUMIF('DADOS BRUTOS'!$A$3:$A$500,$C24,'DADOS BRUTOS'!GL$3:GL$500)))</f>
        <v>0</v>
      </c>
      <c r="JM24" s="134" t="n">
        <f aca="false">IF(OR(JM$4="",$B24=""),0,SUMIF('DADOS BRUTOS'!$A$3:$A$500,$B24,'DADOS BRUTOS'!GM$3:GM$500)+IF($C24="",0,SUMIF('DADOS BRUTOS'!$A$3:$A$500,$C24,'DADOS BRUTOS'!GM$3:GM$500)))</f>
        <v>0</v>
      </c>
      <c r="JN24" s="134" t="n">
        <f aca="false">IF(OR(JN$4="",$B24=""),0,SUMIF('DADOS BRUTOS'!$A$3:$A$500,$B24,'DADOS BRUTOS'!GN$3:GN$500)+IF($C24="",0,SUMIF('DADOS BRUTOS'!$A$3:$A$500,$C24,'DADOS BRUTOS'!GN$3:GN$500)))</f>
        <v>0</v>
      </c>
      <c r="JO24" s="134" t="n">
        <f aca="false">IF(OR(JO$4="",$B24=""),0,SUMIF('DADOS BRUTOS'!$A$3:$A$500,$B24,'DADOS BRUTOS'!GO$3:GO$500)+IF($C24="",0,SUMIF('DADOS BRUTOS'!$A$3:$A$500,$C24,'DADOS BRUTOS'!GO$3:GO$500)))</f>
        <v>0</v>
      </c>
      <c r="JP24" s="134" t="n">
        <f aca="false">IF(OR(JP$4="",$B24=""),0,SUMIF('DADOS BRUTOS'!$A$3:$A$500,$B24,'DADOS BRUTOS'!GP$3:GP$500)+IF($C24="",0,SUMIF('DADOS BRUTOS'!$A$3:$A$500,$C24,'DADOS BRUTOS'!GP$3:GP$500)))</f>
        <v>0</v>
      </c>
      <c r="JQ24" s="134" t="n">
        <f aca="false">IF(OR(JQ$4="",$B24=""),0,SUMIF('DADOS BRUTOS'!$A$3:$A$500,$B24,'DADOS BRUTOS'!GQ$3:GQ$500)+IF($C24="",0,SUMIF('DADOS BRUTOS'!$A$3:$A$500,$C24,'DADOS BRUTOS'!GQ$3:GQ$500)))</f>
        <v>0</v>
      </c>
      <c r="JR24" s="134" t="n">
        <f aca="false">IF(OR(JR$4="",$B24=""),0,SUMIF('DADOS BRUTOS'!$A$3:$A$500,$B24,'DADOS BRUTOS'!GR$3:GR$500)+IF($C24="",0,SUMIF('DADOS BRUTOS'!$A$3:$A$500,$C24,'DADOS BRUTOS'!GR$3:GR$500)))</f>
        <v>0</v>
      </c>
      <c r="JS24" s="134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11290</v>
      </c>
      <c r="E25" s="50" t="n">
        <f aca="false">SUMIF($CB$4:$JS$4,E$4,$CB25:$JS25)</f>
        <v>5533.2</v>
      </c>
      <c r="F25" s="50" t="n">
        <f aca="false">SUMIF($CB$4:$JS$4,F$4,$CB25:$JS25)</f>
        <v>8558.7</v>
      </c>
      <c r="G25" s="50" t="n">
        <f aca="false">SUMIF($CB$4:$JS$4,G$4,$CB25:$JS25)</f>
        <v>620.11</v>
      </c>
      <c r="H25" s="50" t="n">
        <f aca="false">SUMIF($CB$4:$JS$4,H$4,$CB25:$JS25)</f>
        <v>8573.45</v>
      </c>
      <c r="I25" s="50" t="n">
        <f aca="false">SUMIF($CB$4:$JS$4,I$4,$CB25:$JS25)</f>
        <v>3992.76</v>
      </c>
      <c r="J25" s="50" t="n">
        <f aca="false">SUMIF($CB$4:$JS$4,J$4,$CB25:$JS25)</f>
        <v>0</v>
      </c>
      <c r="K25" s="50" t="n">
        <f aca="false">SUMIF($CB$4:$JS$4,K$4,$CB25:$JS25)</f>
        <v>4231.38</v>
      </c>
      <c r="L25" s="50" t="n">
        <f aca="false">SUMIF($CB$4:$JS$4,L$4,$CB25:$JS25)</f>
        <v>2147.1</v>
      </c>
      <c r="M25" s="50" t="n">
        <f aca="false">SUMIF($CB$4:$JS$4,M$4,$CB25:$JS25)</f>
        <v>9724</v>
      </c>
      <c r="N25" s="50" t="n">
        <f aca="false">SUMIF($CB$4:$JS$4,N$4,$CB25:$JS25)</f>
        <v>16171.31</v>
      </c>
      <c r="O25" s="50" t="n">
        <f aca="false">SUMIF($CB$4:$JS$4,O$4,$CB25:$JS25)</f>
        <v>803</v>
      </c>
      <c r="P25" s="50" t="n">
        <f aca="false">SUMIF($CB$4:$JS$4,P$4,$CB25:$JS25)</f>
        <v>10520.79</v>
      </c>
      <c r="Q25" s="50" t="n">
        <f aca="false">SUMIF($CB$4:$JS$4,Q$4,$CB25:$JS25)</f>
        <v>16111.37</v>
      </c>
      <c r="R25" s="50" t="n">
        <f aca="false">SUMIF($CB$4:$JS$4,R$4,$CB25:$JS25)</f>
        <v>12473.01</v>
      </c>
      <c r="S25" s="50" t="n">
        <f aca="false">SUMIF($CB$4:$JS$4,S$4,$CB25:$JS25)</f>
        <v>747.79</v>
      </c>
      <c r="T25" s="50" t="n">
        <f aca="false">SUMIF($CB$4:$JS$4,T$4,$CB25:$JS25)</f>
        <v>8127.83</v>
      </c>
      <c r="U25" s="50" t="n">
        <f aca="false">SUMIF($CB$4:$JS$4,U$4,$CB25:$JS25)</f>
        <v>111279.04</v>
      </c>
      <c r="V25" s="50" t="n">
        <f aca="false">SUMIF($CB$4:$JS$4,V$4,$CB25:$JS25)</f>
        <v>165375.97</v>
      </c>
      <c r="W25" s="50" t="n">
        <f aca="false">SUMIF($CB$4:$JS$4,W$4,$CB25:$JS25)</f>
        <v>81590.6</v>
      </c>
      <c r="X25" s="50" t="n">
        <f aca="false">SUMIF($CB$4:$JS$4,X$4,$CB25:$JS25)</f>
        <v>74562.48</v>
      </c>
      <c r="Y25" s="50" t="n">
        <f aca="false">SUMIF($CB$4:$JS$4,Y$4,$CB25:$JS25)</f>
        <v>70101.38</v>
      </c>
      <c r="Z25" s="50" t="n">
        <f aca="false">SUMIF($CB$4:$JS$4,Z$4,$CB25:$JS25)</f>
        <v>48287.92</v>
      </c>
      <c r="AA25" s="50" t="n">
        <f aca="false">SUMIF($CB$4:$JS$4,AA$4,$CB25:$JS25)</f>
        <v>573.57</v>
      </c>
      <c r="AB25" s="50" t="n">
        <f aca="false">SUMIF($CB$4:$JS$4,AB$4,$CB25:$JS25)</f>
        <v>1316.89</v>
      </c>
      <c r="AC25" s="50" t="n">
        <f aca="false">SUMIF($CB$4:$JS$4,AC$4,$CB25:$JS25)</f>
        <v>2100</v>
      </c>
      <c r="AD25" s="50" t="n">
        <f aca="false">SUMIF($CB$4:$JS$4,AD$4,$CB25:$JS25)</f>
        <v>0</v>
      </c>
      <c r="AE25" s="50" t="n">
        <f aca="false">SUMIF($CB$4:$JS$4,AE$4,$CB25:$JS25)</f>
        <v>1427.67</v>
      </c>
      <c r="AF25" s="50" t="n">
        <f aca="false">SUMIF($CB$4:$JS$4,AF$4,$CB25:$JS25)</f>
        <v>0</v>
      </c>
      <c r="AG25" s="50" t="n">
        <f aca="false">SUMIF($CB$4:$JS$4,AG$4,$CB25:$JS25)</f>
        <v>493.5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12767.04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508.83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690010.69</v>
      </c>
      <c r="BZ25" s="45" t="n">
        <f aca="false">SUMPRODUCT(($CB$4:$JS$4&lt;&gt;"")*($CB$4:$JS$4&lt;=$D$4),$CB25:$JS25,$CB$1:$JS$1)</f>
        <v>9.73665328200246</v>
      </c>
      <c r="CB25" s="134" t="n">
        <f aca="false">IF(OR(CB$4="",$B25=""),0,SUMIF('DADOS BRUTOS'!$A$3:$A$500,$B25,'DADOS BRUTOS'!B$3:B$500)+IF($C25="",0,SUMIF('DADOS BRUTOS'!$A$3:$A$500,$C25,'DADOS BRUTOS'!B$3:B$500)))</f>
        <v>0</v>
      </c>
      <c r="CC25" s="134" t="n">
        <f aca="false">IF(OR(CC$4="",$B25=""),0,SUMIF('DADOS BRUTOS'!$A$3:$A$500,$B25,'DADOS BRUTOS'!C$3:C$500)+IF($C25="",0,SUMIF('DADOS BRUTOS'!$A$3:$A$500,$C25,'DADOS BRUTOS'!C$3:C$500)))</f>
        <v>0</v>
      </c>
      <c r="CD25" s="134" t="n">
        <f aca="false">IF(OR(CD$4="",$B25=""),0,SUMIF('DADOS BRUTOS'!$A$3:$A$500,$B25,'DADOS BRUTOS'!D$3:D$500)+IF($C25="",0,SUMIF('DADOS BRUTOS'!$A$3:$A$500,$C25,'DADOS BRUTOS'!D$3:D$500)))</f>
        <v>0</v>
      </c>
      <c r="CE25" s="134" t="n">
        <f aca="false">IF(OR(CE$4="",$B25=""),0,SUMIF('DADOS BRUTOS'!$A$3:$A$500,$B25,'DADOS BRUTOS'!E$3:E$500)+IF($C25="",0,SUMIF('DADOS BRUTOS'!$A$3:$A$500,$C25,'DADOS BRUTOS'!E$3:E$500)))</f>
        <v>0</v>
      </c>
      <c r="CF25" s="134" t="n">
        <f aca="false">IF(OR(CF$4="",$B25=""),0,SUMIF('DADOS BRUTOS'!$A$3:$A$500,$B25,'DADOS BRUTOS'!F$3:F$500)+IF($C25="",0,SUMIF('DADOS BRUTOS'!$A$3:$A$500,$C25,'DADOS BRUTOS'!F$3:F$500)))</f>
        <v>0</v>
      </c>
      <c r="CG25" s="134" t="n">
        <f aca="false">IF(OR(CG$4="",$B25=""),0,SUMIF('DADOS BRUTOS'!$A$3:$A$500,$B25,'DADOS BRUTOS'!G$3:G$500)+IF($C25="",0,SUMIF('DADOS BRUTOS'!$A$3:$A$500,$C25,'DADOS BRUTOS'!G$3:G$500)))</f>
        <v>0</v>
      </c>
      <c r="CH25" s="134" t="n">
        <f aca="false">IF(OR(CH$4="",$B25=""),0,SUMIF('DADOS BRUTOS'!$A$3:$A$500,$B25,'DADOS BRUTOS'!H$3:H$500)+IF($C25="",0,SUMIF('DADOS BRUTOS'!$A$3:$A$500,$C25,'DADOS BRUTOS'!H$3:H$500)))</f>
        <v>0</v>
      </c>
      <c r="CI25" s="134" t="n">
        <f aca="false">IF(OR(CI$4="",$B25=""),0,SUMIF('DADOS BRUTOS'!$A$3:$A$500,$B25,'DADOS BRUTOS'!I$3:I$500)+IF($C25="",0,SUMIF('DADOS BRUTOS'!$A$3:$A$500,$C25,'DADOS BRUTOS'!I$3:I$500)))</f>
        <v>0</v>
      </c>
      <c r="CJ25" s="134" t="n">
        <f aca="false">IF(OR(CJ$4="",$B25=""),0,SUMIF('DADOS BRUTOS'!$A$3:$A$500,$B25,'DADOS BRUTOS'!J$3:J$500)+IF($C25="",0,SUMIF('DADOS BRUTOS'!$A$3:$A$500,$C25,'DADOS BRUTOS'!J$3:J$500)))</f>
        <v>0</v>
      </c>
      <c r="CK25" s="134" t="n">
        <f aca="false">IF(OR(CK$4="",$B25=""),0,SUMIF('DADOS BRUTOS'!$A$3:$A$500,$B25,'DADOS BRUTOS'!K$3:K$500)+IF($C25="",0,SUMIF('DADOS BRUTOS'!$A$3:$A$500,$C25,'DADOS BRUTOS'!K$3:K$500)))</f>
        <v>0</v>
      </c>
      <c r="CL25" s="134" t="n">
        <f aca="false">IF(OR(CL$4="",$B25=""),0,SUMIF('DADOS BRUTOS'!$A$3:$A$500,$B25,'DADOS BRUTOS'!L$3:L$500)+IF($C25="",0,SUMIF('DADOS BRUTOS'!$A$3:$A$500,$C25,'DADOS BRUTOS'!L$3:L$500)))</f>
        <v>0</v>
      </c>
      <c r="CM25" s="134" t="n">
        <f aca="false">IF(OR(CM$4="",$B25=""),0,SUMIF('DADOS BRUTOS'!$A$3:$A$500,$B25,'DADOS BRUTOS'!M$3:M$500)+IF($C25="",0,SUMIF('DADOS BRUTOS'!$A$3:$A$500,$C25,'DADOS BRUTOS'!M$3:M$500)))</f>
        <v>0</v>
      </c>
      <c r="CN25" s="134" t="n">
        <f aca="false">IF(OR(CN$4="",$B25=""),0,SUMIF('DADOS BRUTOS'!$A$3:$A$500,$B25,'DADOS BRUTOS'!N$3:N$500)+IF($C25="",0,SUMIF('DADOS BRUTOS'!$A$3:$A$500,$C25,'DADOS BRUTOS'!N$3:N$500)))</f>
        <v>0</v>
      </c>
      <c r="CO25" s="134" t="n">
        <f aca="false">IF(OR(CO$4="",$B25=""),0,SUMIF('DADOS BRUTOS'!$A$3:$A$500,$B25,'DADOS BRUTOS'!O$3:O$500)+IF($C25="",0,SUMIF('DADOS BRUTOS'!$A$3:$A$500,$C25,'DADOS BRUTOS'!O$3:O$500)))</f>
        <v>0</v>
      </c>
      <c r="CP25" s="134" t="n">
        <f aca="false">IF(OR(CP$4="",$B25=""),0,SUMIF('DADOS BRUTOS'!$A$3:$A$500,$B25,'DADOS BRUTOS'!P$3:P$500)+IF($C25="",0,SUMIF('DADOS BRUTOS'!$A$3:$A$500,$C25,'DADOS BRUTOS'!P$3:P$500)))</f>
        <v>0</v>
      </c>
      <c r="CQ25" s="134" t="n">
        <f aca="false">IF(OR(CQ$4="",$B25=""),0,SUMIF('DADOS BRUTOS'!$A$3:$A$500,$B25,'DADOS BRUTOS'!Q$3:Q$500)+IF($C25="",0,SUMIF('DADOS BRUTOS'!$A$3:$A$500,$C25,'DADOS BRUTOS'!Q$3:Q$500)))</f>
        <v>0</v>
      </c>
      <c r="CR25" s="134" t="n">
        <f aca="false">IF(OR(CR$4="",$B25=""),0,SUMIF('DADOS BRUTOS'!$A$3:$A$500,$B25,'DADOS BRUTOS'!R$3:R$500)+IF($C25="",0,SUMIF('DADOS BRUTOS'!$A$3:$A$500,$C25,'DADOS BRUTOS'!R$3:R$500)))</f>
        <v>0</v>
      </c>
      <c r="CS25" s="134" t="n">
        <f aca="false">IF(OR(CS$4="",$B25=""),0,SUMIF('DADOS BRUTOS'!$A$3:$A$500,$B25,'DADOS BRUTOS'!S$3:S$500)+IF($C25="",0,SUMIF('DADOS BRUTOS'!$A$3:$A$500,$C25,'DADOS BRUTOS'!S$3:S$500)))</f>
        <v>0</v>
      </c>
      <c r="CT25" s="134" t="n">
        <f aca="false">IF(OR(CT$4="",$B25=""),0,SUMIF('DADOS BRUTOS'!$A$3:$A$500,$B25,'DADOS BRUTOS'!T$3:T$500)+IF($C25="",0,SUMIF('DADOS BRUTOS'!$A$3:$A$500,$C25,'DADOS BRUTOS'!T$3:T$500)))</f>
        <v>0</v>
      </c>
      <c r="CU25" s="134" t="n">
        <f aca="false">IF(OR(CU$4="",$B25=""),0,SUMIF('DADOS BRUTOS'!$A$3:$A$500,$B25,'DADOS BRUTOS'!U$3:U$500)+IF($C25="",0,SUMIF('DADOS BRUTOS'!$A$3:$A$500,$C25,'DADOS BRUTOS'!U$3:U$500)))</f>
        <v>0</v>
      </c>
      <c r="CV25" s="134" t="n">
        <f aca="false">IF(OR(CV$4="",$B25=""),0,SUMIF('DADOS BRUTOS'!$A$3:$A$500,$B25,'DADOS BRUTOS'!V$3:V$500)+IF($C25="",0,SUMIF('DADOS BRUTOS'!$A$3:$A$500,$C25,'DADOS BRUTOS'!V$3:V$500)))</f>
        <v>0</v>
      </c>
      <c r="CW25" s="134" t="n">
        <f aca="false">IF(OR(CW$4="",$B25=""),0,SUMIF('DADOS BRUTOS'!$A$3:$A$500,$B25,'DADOS BRUTOS'!W$3:W$500)+IF($C25="",0,SUMIF('DADOS BRUTOS'!$A$3:$A$500,$C25,'DADOS BRUTOS'!W$3:W$500)))</f>
        <v>0</v>
      </c>
      <c r="CX25" s="134" t="n">
        <f aca="false">IF(OR(CX$4="",$B25=""),0,SUMIF('DADOS BRUTOS'!$A$3:$A$500,$B25,'DADOS BRUTOS'!X$3:X$500)+IF($C25="",0,SUMIF('DADOS BRUTOS'!$A$3:$A$500,$C25,'DADOS BRUTOS'!X$3:X$500)))</f>
        <v>0</v>
      </c>
      <c r="CY25" s="134" t="n">
        <f aca="false">IF(OR(CY$4="",$B25=""),0,SUMIF('DADOS BRUTOS'!$A$3:$A$500,$B25,'DADOS BRUTOS'!Y$3:Y$500)+IF($C25="",0,SUMIF('DADOS BRUTOS'!$A$3:$A$500,$C25,'DADOS BRUTOS'!Y$3:Y$500)))</f>
        <v>0</v>
      </c>
      <c r="CZ25" s="134" t="n">
        <f aca="false">IF(OR(CZ$4="",$B25=""),0,SUMIF('DADOS BRUTOS'!$A$3:$A$500,$B25,'DADOS BRUTOS'!Z$3:Z$500)+IF($C25="",0,SUMIF('DADOS BRUTOS'!$A$3:$A$500,$C25,'DADOS BRUTOS'!Z$3:Z$500)))</f>
        <v>0</v>
      </c>
      <c r="DA25" s="134" t="n">
        <f aca="false">IF(OR(DA$4="",$B25=""),0,SUMIF('DADOS BRUTOS'!$A$3:$A$500,$B25,'DADOS BRUTOS'!AA$3:AA$500)+IF($C25="",0,SUMIF('DADOS BRUTOS'!$A$3:$A$500,$C25,'DADOS BRUTOS'!AA$3:AA$500)))</f>
        <v>0</v>
      </c>
      <c r="DB25" s="134" t="n">
        <f aca="false">IF(OR(DB$4="",$B25=""),0,SUMIF('DADOS BRUTOS'!$A$3:$A$500,$B25,'DADOS BRUTOS'!AB$3:AB$500)+IF($C25="",0,SUMIF('DADOS BRUTOS'!$A$3:$A$500,$C25,'DADOS BRUTOS'!AB$3:AB$500)))</f>
        <v>0</v>
      </c>
      <c r="DC25" s="134" t="n">
        <f aca="false">IF(OR(DC$4="",$B25=""),0,SUMIF('DADOS BRUTOS'!$A$3:$A$500,$B25,'DADOS BRUTOS'!AC$3:AC$500)+IF($C25="",0,SUMIF('DADOS BRUTOS'!$A$3:$A$500,$C25,'DADOS BRUTOS'!AC$3:AC$500)))</f>
        <v>11290</v>
      </c>
      <c r="DD25" s="134" t="n">
        <f aca="false">IF(OR(DD$4="",$B25=""),0,SUMIF('DADOS BRUTOS'!$A$3:$A$500,$B25,'DADOS BRUTOS'!AD$3:AD$500)+IF($C25="",0,SUMIF('DADOS BRUTOS'!$A$3:$A$500,$C25,'DADOS BRUTOS'!AD$3:AD$500)))</f>
        <v>5533.2</v>
      </c>
      <c r="DE25" s="134" t="n">
        <f aca="false">IF(OR(DE$4="",$B25=""),0,SUMIF('DADOS BRUTOS'!$A$3:$A$500,$B25,'DADOS BRUTOS'!AE$3:AE$500)+IF($C25="",0,SUMIF('DADOS BRUTOS'!$A$3:$A$500,$C25,'DADOS BRUTOS'!AE$3:AE$500)))</f>
        <v>8558.7</v>
      </c>
      <c r="DF25" s="134" t="n">
        <f aca="false">IF(OR(DF$4="",$B25=""),0,SUMIF('DADOS BRUTOS'!$A$3:$A$500,$B25,'DADOS BRUTOS'!AF$3:AF$500)+IF($C25="",0,SUMIF('DADOS BRUTOS'!$A$3:$A$500,$C25,'DADOS BRUTOS'!AF$3:AF$500)))</f>
        <v>620.11</v>
      </c>
      <c r="DG25" s="134" t="n">
        <f aca="false">IF(OR(DG$4="",$B25=""),0,SUMIF('DADOS BRUTOS'!$A$3:$A$500,$B25,'DADOS BRUTOS'!AG$3:AG$500)+IF($C25="",0,SUMIF('DADOS BRUTOS'!$A$3:$A$500,$C25,'DADOS BRUTOS'!AG$3:AG$500)))</f>
        <v>8573.45</v>
      </c>
      <c r="DH25" s="134" t="n">
        <f aca="false">IF(OR(DH$4="",$B25=""),0,SUMIF('DADOS BRUTOS'!$A$3:$A$500,$B25,'DADOS BRUTOS'!AH$3:AH$500)+IF($C25="",0,SUMIF('DADOS BRUTOS'!$A$3:$A$500,$C25,'DADOS BRUTOS'!AH$3:AH$500)))</f>
        <v>3992.76</v>
      </c>
      <c r="DI25" s="134" t="n">
        <f aca="false">IF(OR(DI$4="",$B25=""),0,SUMIF('DADOS BRUTOS'!$A$3:$A$500,$B25,'DADOS BRUTOS'!AI$3:AI$500)+IF($C25="",0,SUMIF('DADOS BRUTOS'!$A$3:$A$500,$C25,'DADOS BRUTOS'!AI$3:AI$500)))</f>
        <v>0</v>
      </c>
      <c r="DJ25" s="134" t="n">
        <f aca="false">IF(OR(DJ$4="",$B25=""),0,SUMIF('DADOS BRUTOS'!$A$3:$A$500,$B25,'DADOS BRUTOS'!AJ$3:AJ$500)+IF($C25="",0,SUMIF('DADOS BRUTOS'!$A$3:$A$500,$C25,'DADOS BRUTOS'!AJ$3:AJ$500)))</f>
        <v>4231.38</v>
      </c>
      <c r="DK25" s="134" t="n">
        <f aca="false">IF(OR(DK$4="",$B25=""),0,SUMIF('DADOS BRUTOS'!$A$3:$A$500,$B25,'DADOS BRUTOS'!AK$3:AK$500)+IF($C25="",0,SUMIF('DADOS BRUTOS'!$A$3:$A$500,$C25,'DADOS BRUTOS'!AK$3:AK$500)))</f>
        <v>2147.1</v>
      </c>
      <c r="DL25" s="134" t="n">
        <f aca="false">IF(OR(DL$4="",$B25=""),0,SUMIF('DADOS BRUTOS'!$A$3:$A$500,$B25,'DADOS BRUTOS'!AL$3:AL$500)+IF($C25="",0,SUMIF('DADOS BRUTOS'!$A$3:$A$500,$C25,'DADOS BRUTOS'!AL$3:AL$500)))</f>
        <v>9724</v>
      </c>
      <c r="DM25" s="134" t="n">
        <f aca="false">IF(OR(DM$4="",$B25=""),0,SUMIF('DADOS BRUTOS'!$A$3:$A$500,$B25,'DADOS BRUTOS'!AM$3:AM$500)+IF($C25="",0,SUMIF('DADOS BRUTOS'!$A$3:$A$500,$C25,'DADOS BRUTOS'!AM$3:AM$500)))</f>
        <v>16171.31</v>
      </c>
      <c r="DN25" s="134" t="n">
        <f aca="false">IF(OR(DN$4="",$B25=""),0,SUMIF('DADOS BRUTOS'!$A$3:$A$500,$B25,'DADOS BRUTOS'!AN$3:AN$500)+IF($C25="",0,SUMIF('DADOS BRUTOS'!$A$3:$A$500,$C25,'DADOS BRUTOS'!AN$3:AN$500)))</f>
        <v>803</v>
      </c>
      <c r="DO25" s="134" t="n">
        <f aca="false">IF(OR(DO$4="",$B25=""),0,SUMIF('DADOS BRUTOS'!$A$3:$A$500,$B25,'DADOS BRUTOS'!AO$3:AO$500)+IF($C25="",0,SUMIF('DADOS BRUTOS'!$A$3:$A$500,$C25,'DADOS BRUTOS'!AO$3:AO$500)))</f>
        <v>10520.79</v>
      </c>
      <c r="DP25" s="134" t="n">
        <f aca="false">IF(OR(DP$4="",$B25=""),0,SUMIF('DADOS BRUTOS'!$A$3:$A$500,$B25,'DADOS BRUTOS'!AP$3:AP$500)+IF($C25="",0,SUMIF('DADOS BRUTOS'!$A$3:$A$500,$C25,'DADOS BRUTOS'!AP$3:AP$500)))</f>
        <v>16111.37</v>
      </c>
      <c r="DQ25" s="134" t="n">
        <f aca="false">IF(OR(DQ$4="",$B25=""),0,SUMIF('DADOS BRUTOS'!$A$3:$A$500,$B25,'DADOS BRUTOS'!AQ$3:AQ$500)+IF($C25="",0,SUMIF('DADOS BRUTOS'!$A$3:$A$500,$C25,'DADOS BRUTOS'!AQ$3:AQ$500)))</f>
        <v>12473.01</v>
      </c>
      <c r="DR25" s="134" t="n">
        <f aca="false">IF(OR(DR$4="",$B25=""),0,SUMIF('DADOS BRUTOS'!$A$3:$A$500,$B25,'DADOS BRUTOS'!AR$3:AR$500)+IF($C25="",0,SUMIF('DADOS BRUTOS'!$A$3:$A$500,$C25,'DADOS BRUTOS'!AR$3:AR$500)))</f>
        <v>747.79</v>
      </c>
      <c r="DS25" s="134" t="n">
        <f aca="false">IF(OR(DS$4="",$B25=""),0,SUMIF('DADOS BRUTOS'!$A$3:$A$500,$B25,'DADOS BRUTOS'!AS$3:AS$500)+IF($C25="",0,SUMIF('DADOS BRUTOS'!$A$3:$A$500,$C25,'DADOS BRUTOS'!AS$3:AS$500)))</f>
        <v>8127.83</v>
      </c>
      <c r="DT25" s="134" t="n">
        <f aca="false">IF(OR(DT$4="",$B25=""),0,SUMIF('DADOS BRUTOS'!$A$3:$A$500,$B25,'DADOS BRUTOS'!AT$3:AT$500)+IF($C25="",0,SUMIF('DADOS BRUTOS'!$A$3:$A$500,$C25,'DADOS BRUTOS'!AT$3:AT$500)))</f>
        <v>111279.04</v>
      </c>
      <c r="DU25" s="134" t="n">
        <f aca="false">IF(OR(DU$4="",$B25=""),0,SUMIF('DADOS BRUTOS'!$A$3:$A$500,$B25,'DADOS BRUTOS'!AU$3:AU$500)+IF($C25="",0,SUMIF('DADOS BRUTOS'!$A$3:$A$500,$C25,'DADOS BRUTOS'!AU$3:AU$500)))</f>
        <v>165375.97</v>
      </c>
      <c r="DV25" s="134" t="n">
        <f aca="false">IF(OR(DV$4="",$B25=""),0,SUMIF('DADOS BRUTOS'!$A$3:$A$500,$B25,'DADOS BRUTOS'!AV$3:AV$500)+IF($C25="",0,SUMIF('DADOS BRUTOS'!$A$3:$A$500,$C25,'DADOS BRUTOS'!AV$3:AV$500)))</f>
        <v>81590.6</v>
      </c>
      <c r="DW25" s="134" t="n">
        <f aca="false">IF(OR(DW$4="",$B25=""),0,SUMIF('DADOS BRUTOS'!$A$3:$A$500,$B25,'DADOS BRUTOS'!AW$3:AW$500)+IF($C25="",0,SUMIF('DADOS BRUTOS'!$A$3:$A$500,$C25,'DADOS BRUTOS'!AW$3:AW$500)))</f>
        <v>74562.48</v>
      </c>
      <c r="DX25" s="134" t="n">
        <f aca="false">IF(OR(DX$4="",$B25=""),0,SUMIF('DADOS BRUTOS'!$A$3:$A$500,$B25,'DADOS BRUTOS'!AX$3:AX$500)+IF($C25="",0,SUMIF('DADOS BRUTOS'!$A$3:$A$500,$C25,'DADOS BRUTOS'!AX$3:AX$500)))</f>
        <v>70101.38</v>
      </c>
      <c r="DY25" s="134" t="n">
        <f aca="false">IF(OR(DY$4="",$B25=""),0,SUMIF('DADOS BRUTOS'!$A$3:$A$500,$B25,'DADOS BRUTOS'!AY$3:AY$500)+IF($C25="",0,SUMIF('DADOS BRUTOS'!$A$3:$A$500,$C25,'DADOS BRUTOS'!AY$3:AY$500)))</f>
        <v>48287.92</v>
      </c>
      <c r="DZ25" s="134" t="n">
        <f aca="false">IF(OR(DZ$4="",$B25=""),0,SUMIF('DADOS BRUTOS'!$A$3:$A$500,$B25,'DADOS BRUTOS'!AZ$3:AZ$500)+IF($C25="",0,SUMIF('DADOS BRUTOS'!$A$3:$A$500,$C25,'DADOS BRUTOS'!AZ$3:AZ$500)))</f>
        <v>573.57</v>
      </c>
      <c r="EA25" s="134" t="n">
        <f aca="false">IF(OR(EA$4="",$B25=""),0,SUMIF('DADOS BRUTOS'!$A$3:$A$500,$B25,'DADOS BRUTOS'!BA$3:BA$500)+IF($C25="",0,SUMIF('DADOS BRUTOS'!$A$3:$A$500,$C25,'DADOS BRUTOS'!BA$3:BA$500)))</f>
        <v>1316.89</v>
      </c>
      <c r="EB25" s="134" t="n">
        <f aca="false">IF(OR(EB$4="",$B25=""),0,SUMIF('DADOS BRUTOS'!$A$3:$A$500,$B25,'DADOS BRUTOS'!BB$3:BB$500)+IF($C25="",0,SUMIF('DADOS BRUTOS'!$A$3:$A$500,$C25,'DADOS BRUTOS'!BB$3:BB$500)))</f>
        <v>2100</v>
      </c>
      <c r="EC25" s="134" t="n">
        <f aca="false">IF(OR(EC$4="",$B25=""),0,SUMIF('DADOS BRUTOS'!$A$3:$A$500,$B25,'DADOS BRUTOS'!BC$3:BC$500)+IF($C25="",0,SUMIF('DADOS BRUTOS'!$A$3:$A$500,$C25,'DADOS BRUTOS'!BC$3:BC$500)))</f>
        <v>0</v>
      </c>
      <c r="ED25" s="134" t="n">
        <f aca="false">IF(OR(ED$4="",$B25=""),0,SUMIF('DADOS BRUTOS'!$A$3:$A$500,$B25,'DADOS BRUTOS'!BD$3:BD$500)+IF($C25="",0,SUMIF('DADOS BRUTOS'!$A$3:$A$500,$C25,'DADOS BRUTOS'!BD$3:BD$500)))</f>
        <v>1427.67</v>
      </c>
      <c r="EE25" s="134" t="n">
        <f aca="false">IF(OR(EE$4="",$B25=""),0,SUMIF('DADOS BRUTOS'!$A$3:$A$500,$B25,'DADOS BRUTOS'!BE$3:BE$500)+IF($C25="",0,SUMIF('DADOS BRUTOS'!$A$3:$A$500,$C25,'DADOS BRUTOS'!BE$3:BE$500)))</f>
        <v>0</v>
      </c>
      <c r="EF25" s="134" t="n">
        <f aca="false">IF(OR(EF$4="",$B25=""),0,SUMIF('DADOS BRUTOS'!$A$3:$A$500,$B25,'DADOS BRUTOS'!BF$3:BF$500)+IF($C25="",0,SUMIF('DADOS BRUTOS'!$A$3:$A$500,$C25,'DADOS BRUTOS'!BF$3:BF$500)))</f>
        <v>493.5</v>
      </c>
      <c r="EG25" s="134" t="n">
        <f aca="false">IF(OR(EG$4="",$B25=""),0,SUMIF('DADOS BRUTOS'!$A$3:$A$500,$B25,'DADOS BRUTOS'!BG$3:BG$500)+IF($C25="",0,SUMIF('DADOS BRUTOS'!$A$3:$A$500,$C25,'DADOS BRUTOS'!BG$3:BG$500)))</f>
        <v>0</v>
      </c>
      <c r="EH25" s="134" t="n">
        <f aca="false">IF(OR(EH$4="",$B25=""),0,SUMIF('DADOS BRUTOS'!$A$3:$A$500,$B25,'DADOS BRUTOS'!BH$3:BH$500)+IF($C25="",0,SUMIF('DADOS BRUTOS'!$A$3:$A$500,$C25,'DADOS BRUTOS'!BH$3:BH$500)))</f>
        <v>0</v>
      </c>
      <c r="EI25" s="134" t="n">
        <f aca="false">IF(OR(EI$4="",$B25=""),0,SUMIF('DADOS BRUTOS'!$A$3:$A$500,$B25,'DADOS BRUTOS'!BI$3:BI$500)+IF($C25="",0,SUMIF('DADOS BRUTOS'!$A$3:$A$500,$C25,'DADOS BRUTOS'!BI$3:BI$500)))</f>
        <v>0</v>
      </c>
      <c r="EJ25" s="134" t="n">
        <f aca="false">IF(OR(EJ$4="",$B25=""),0,SUMIF('DADOS BRUTOS'!$A$3:$A$500,$B25,'DADOS BRUTOS'!BJ$3:BJ$500)+IF($C25="",0,SUMIF('DADOS BRUTOS'!$A$3:$A$500,$C25,'DADOS BRUTOS'!BJ$3:BJ$500)))</f>
        <v>0</v>
      </c>
      <c r="EK25" s="134" t="n">
        <f aca="false">IF(OR(EK$4="",$B25=""),0,SUMIF('DADOS BRUTOS'!$A$3:$A$500,$B25,'DADOS BRUTOS'!BK$3:BK$500)+IF($C25="",0,SUMIF('DADOS BRUTOS'!$A$3:$A$500,$C25,'DADOS BRUTOS'!BK$3:BK$500)))</f>
        <v>12767.04</v>
      </c>
      <c r="EL25" s="134" t="n">
        <f aca="false">IF(OR(EL$4="",$B25=""),0,SUMIF('DADOS BRUTOS'!$A$3:$A$500,$B25,'DADOS BRUTOS'!BL$3:BL$500)+IF($C25="",0,SUMIF('DADOS BRUTOS'!$A$3:$A$500,$C25,'DADOS BRUTOS'!BL$3:BL$500)))</f>
        <v>0</v>
      </c>
      <c r="EM25" s="134" t="n">
        <f aca="false">IF(OR(EM$4="",$B25=""),0,SUMIF('DADOS BRUTOS'!$A$3:$A$500,$B25,'DADOS BRUTOS'!BM$3:BM$500)+IF($C25="",0,SUMIF('DADOS BRUTOS'!$A$3:$A$500,$C25,'DADOS BRUTOS'!BM$3:BM$500)))</f>
        <v>0</v>
      </c>
      <c r="EN25" s="134" t="n">
        <f aca="false">IF(OR(EN$4="",$B25=""),0,SUMIF('DADOS BRUTOS'!$A$3:$A$500,$B25,'DADOS BRUTOS'!BN$3:BN$500)+IF($C25="",0,SUMIF('DADOS BRUTOS'!$A$3:$A$500,$C25,'DADOS BRUTOS'!BN$3:BN$500)))</f>
        <v>0</v>
      </c>
      <c r="EO25" s="134" t="n">
        <f aca="false">IF(OR(EO$4="",$B25=""),0,SUMIF('DADOS BRUTOS'!$A$3:$A$500,$B25,'DADOS BRUTOS'!BO$3:BO$500)+IF($C25="",0,SUMIF('DADOS BRUTOS'!$A$3:$A$500,$C25,'DADOS BRUTOS'!BO$3:BO$500)))</f>
        <v>0</v>
      </c>
      <c r="EP25" s="134" t="n">
        <f aca="false">IF(OR(EP$4="",$B25=""),0,SUMIF('DADOS BRUTOS'!$A$3:$A$500,$B25,'DADOS BRUTOS'!BP$3:BP$500)+IF($C25="",0,SUMIF('DADOS BRUTOS'!$A$3:$A$500,$C25,'DADOS BRUTOS'!BP$3:BP$500)))</f>
        <v>508.83</v>
      </c>
      <c r="EQ25" s="134" t="n">
        <f aca="false">IF(OR(EQ$4="",$B25=""),0,SUMIF('DADOS BRUTOS'!$A$3:$A$500,$B25,'DADOS BRUTOS'!BQ$3:BQ$500)+IF($C25="",0,SUMIF('DADOS BRUTOS'!$A$3:$A$500,$C25,'DADOS BRUTOS'!BQ$3:BQ$500)))</f>
        <v>0</v>
      </c>
      <c r="ER25" s="134" t="n">
        <f aca="false">IF(OR(ER$4="",$B25=""),0,SUMIF('DADOS BRUTOS'!$A$3:$A$500,$B25,'DADOS BRUTOS'!BR$3:BR$500)+IF($C25="",0,SUMIF('DADOS BRUTOS'!$A$3:$A$500,$C25,'DADOS BRUTOS'!BR$3:BR$500)))</f>
        <v>0</v>
      </c>
      <c r="ES25" s="134" t="n">
        <f aca="false">IF(OR(ES$4="",$B25=""),0,SUMIF('DADOS BRUTOS'!$A$3:$A$500,$B25,'DADOS BRUTOS'!BS$3:BS$500)+IF($C25="",0,SUMIF('DADOS BRUTOS'!$A$3:$A$500,$C25,'DADOS BRUTOS'!BS$3:BS$500)))</f>
        <v>0</v>
      </c>
      <c r="ET25" s="134" t="n">
        <f aca="false">IF(OR(ET$4="",$B25=""),0,SUMIF('DADOS BRUTOS'!$A$3:$A$500,$B25,'DADOS BRUTOS'!BT$3:BT$500)+IF($C25="",0,SUMIF('DADOS BRUTOS'!$A$3:$A$500,$C25,'DADOS BRUTOS'!BT$3:BT$500)))</f>
        <v>0</v>
      </c>
      <c r="EU25" s="134" t="n">
        <f aca="false">IF(OR(EU$4="",$B25=""),0,SUMIF('DADOS BRUTOS'!$A$3:$A$500,$B25,'DADOS BRUTOS'!BU$3:BU$500)+IF($C25="",0,SUMIF('DADOS BRUTOS'!$A$3:$A$500,$C25,'DADOS BRUTOS'!BU$3:BU$500)))</f>
        <v>0</v>
      </c>
      <c r="EV25" s="134" t="n">
        <f aca="false">IF(OR(EV$4="",$B25=""),0,SUMIF('DADOS BRUTOS'!$A$3:$A$500,$B25,'DADOS BRUTOS'!BV$3:BV$500)+IF($C25="",0,SUMIF('DADOS BRUTOS'!$A$3:$A$500,$C25,'DADOS BRUTOS'!BV$3:BV$500)))</f>
        <v>0</v>
      </c>
      <c r="EW25" s="134" t="n">
        <f aca="false">IF(OR(EW$4="",$B25=""),0,SUMIF('DADOS BRUTOS'!$A$3:$A$500,$B25,'DADOS BRUTOS'!BW$3:BW$500)+IF($C25="",0,SUMIF('DADOS BRUTOS'!$A$3:$A$500,$C25,'DADOS BRUTOS'!BW$3:BW$500)))</f>
        <v>0</v>
      </c>
      <c r="EX25" s="134" t="n">
        <f aca="false">IF(OR(EX$4="",$B25=""),0,SUMIF('DADOS BRUTOS'!$A$3:$A$500,$B25,'DADOS BRUTOS'!BX$3:BX$500)+IF($C25="",0,SUMIF('DADOS BRUTOS'!$A$3:$A$500,$C25,'DADOS BRUTOS'!BX$3:BX$500)))</f>
        <v>0</v>
      </c>
      <c r="EY25" s="134" t="n">
        <f aca="false">IF(OR(EY$4="",$B25=""),0,SUMIF('DADOS BRUTOS'!$A$3:$A$500,$B25,'DADOS BRUTOS'!BY$3:BY$500)+IF($C25="",0,SUMIF('DADOS BRUTOS'!$A$3:$A$500,$C25,'DADOS BRUTOS'!BY$3:BY$500)))</f>
        <v>0</v>
      </c>
      <c r="EZ25" s="134" t="n">
        <f aca="false">IF(OR(EZ$4="",$B25=""),0,SUMIF('DADOS BRUTOS'!$A$3:$A$500,$B25,'DADOS BRUTOS'!BZ$3:BZ$500)+IF($C25="",0,SUMIF('DADOS BRUTOS'!$A$3:$A$500,$C25,'DADOS BRUTOS'!BZ$3:BZ$500)))</f>
        <v>0</v>
      </c>
      <c r="FA25" s="134" t="n">
        <f aca="false">IF(OR(FA$4="",$B25=""),0,SUMIF('DADOS BRUTOS'!$A$3:$A$500,$B25,'DADOS BRUTOS'!CA$3:CA$500)+IF($C25="",0,SUMIF('DADOS BRUTOS'!$A$3:$A$500,$C25,'DADOS BRUTOS'!CA$3:CA$500)))</f>
        <v>0</v>
      </c>
      <c r="FB25" s="134" t="n">
        <f aca="false">IF(OR(FB$4="",$B25=""),0,SUMIF('DADOS BRUTOS'!$A$3:$A$500,$B25,'DADOS BRUTOS'!CB$3:CB$500)+IF($C25="",0,SUMIF('DADOS BRUTOS'!$A$3:$A$500,$C25,'DADOS BRUTOS'!CB$3:CB$500)))</f>
        <v>0</v>
      </c>
      <c r="FC25" s="134" t="n">
        <f aca="false">IF(OR(FC$4="",$B25=""),0,SUMIF('DADOS BRUTOS'!$A$3:$A$500,$B25,'DADOS BRUTOS'!CC$3:CC$500)+IF($C25="",0,SUMIF('DADOS BRUTOS'!$A$3:$A$500,$C25,'DADOS BRUTOS'!CC$3:CC$500)))</f>
        <v>0</v>
      </c>
      <c r="FD25" s="134" t="n">
        <f aca="false">IF(OR(FD$4="",$B25=""),0,SUMIF('DADOS BRUTOS'!$A$3:$A$500,$B25,'DADOS BRUTOS'!CD$3:CD$500)+IF($C25="",0,SUMIF('DADOS BRUTOS'!$A$3:$A$500,$C25,'DADOS BRUTOS'!CD$3:CD$500)))</f>
        <v>0</v>
      </c>
      <c r="FE25" s="134" t="n">
        <f aca="false">IF(OR(FE$4="",$B25=""),0,SUMIF('DADOS BRUTOS'!$A$3:$A$500,$B25,'DADOS BRUTOS'!CE$3:CE$500)+IF($C25="",0,SUMIF('DADOS BRUTOS'!$A$3:$A$500,$C25,'DADOS BRUTOS'!CE$3:CE$500)))</f>
        <v>0</v>
      </c>
      <c r="FF25" s="134" t="n">
        <f aca="false">IF(OR(FF$4="",$B25=""),0,SUMIF('DADOS BRUTOS'!$A$3:$A$500,$B25,'DADOS BRUTOS'!CF$3:CF$500)+IF($C25="",0,SUMIF('DADOS BRUTOS'!$A$3:$A$500,$C25,'DADOS BRUTOS'!CF$3:CF$500)))</f>
        <v>0</v>
      </c>
      <c r="FG25" s="134" t="n">
        <f aca="false">IF(OR(FG$4="",$B25=""),0,SUMIF('DADOS BRUTOS'!$A$3:$A$500,$B25,'DADOS BRUTOS'!CG$3:CG$500)+IF($C25="",0,SUMIF('DADOS BRUTOS'!$A$3:$A$500,$C25,'DADOS BRUTOS'!CG$3:CG$500)))</f>
        <v>0</v>
      </c>
      <c r="FH25" s="134" t="n">
        <f aca="false">IF(OR(FH$4="",$B25=""),0,SUMIF('DADOS BRUTOS'!$A$3:$A$500,$B25,'DADOS BRUTOS'!CH$3:CH$500)+IF($C25="",0,SUMIF('DADOS BRUTOS'!$A$3:$A$500,$C25,'DADOS BRUTOS'!CH$3:CH$500)))</f>
        <v>0</v>
      </c>
      <c r="FI25" s="134" t="n">
        <f aca="false">IF(OR(FI$4="",$B25=""),0,SUMIF('DADOS BRUTOS'!$A$3:$A$500,$B25,'DADOS BRUTOS'!CI$3:CI$500)+IF($C25="",0,SUMIF('DADOS BRUTOS'!$A$3:$A$500,$C25,'DADOS BRUTOS'!CI$3:CI$500)))</f>
        <v>0</v>
      </c>
      <c r="FJ25" s="134" t="n">
        <f aca="false">IF(OR(FJ$4="",$B25=""),0,SUMIF('DADOS BRUTOS'!$A$3:$A$500,$B25,'DADOS BRUTOS'!CJ$3:CJ$500)+IF($C25="",0,SUMIF('DADOS BRUTOS'!$A$3:$A$500,$C25,'DADOS BRUTOS'!CJ$3:CJ$500)))</f>
        <v>0</v>
      </c>
      <c r="FK25" s="134" t="n">
        <f aca="false">IF(OR(FK$4="",$B25=""),0,SUMIF('DADOS BRUTOS'!$A$3:$A$500,$B25,'DADOS BRUTOS'!CK$3:CK$500)+IF($C25="",0,SUMIF('DADOS BRUTOS'!$A$3:$A$500,$C25,'DADOS BRUTOS'!CK$3:CK$500)))</f>
        <v>0</v>
      </c>
      <c r="FL25" s="134" t="n">
        <f aca="false">IF(OR(FL$4="",$B25=""),0,SUMIF('DADOS BRUTOS'!$A$3:$A$500,$B25,'DADOS BRUTOS'!CL$3:CL$500)+IF($C25="",0,SUMIF('DADOS BRUTOS'!$A$3:$A$500,$C25,'DADOS BRUTOS'!CL$3:CL$500)))</f>
        <v>0</v>
      </c>
      <c r="FM25" s="134" t="n">
        <f aca="false">IF(OR(FM$4="",$B25=""),0,SUMIF('DADOS BRUTOS'!$A$3:$A$500,$B25,'DADOS BRUTOS'!CM$3:CM$500)+IF($C25="",0,SUMIF('DADOS BRUTOS'!$A$3:$A$500,$C25,'DADOS BRUTOS'!CM$3:CM$500)))</f>
        <v>0</v>
      </c>
      <c r="FN25" s="134" t="n">
        <f aca="false">IF(OR(FN$4="",$B25=""),0,SUMIF('DADOS BRUTOS'!$A$3:$A$500,$B25,'DADOS BRUTOS'!CN$3:CN$500)+IF($C25="",0,SUMIF('DADOS BRUTOS'!$A$3:$A$500,$C25,'DADOS BRUTOS'!CN$3:CN$500)))</f>
        <v>0</v>
      </c>
      <c r="FO25" s="134" t="n">
        <f aca="false">IF(OR(FO$4="",$B25=""),0,SUMIF('DADOS BRUTOS'!$A$3:$A$500,$B25,'DADOS BRUTOS'!CO$3:CO$500)+IF($C25="",0,SUMIF('DADOS BRUTOS'!$A$3:$A$500,$C25,'DADOS BRUTOS'!CO$3:CO$500)))</f>
        <v>0</v>
      </c>
      <c r="FP25" s="134" t="n">
        <f aca="false">IF(OR(FP$4="",$B25=""),0,SUMIF('DADOS BRUTOS'!$A$3:$A$500,$B25,'DADOS BRUTOS'!CP$3:CP$500)+IF($C25="",0,SUMIF('DADOS BRUTOS'!$A$3:$A$500,$C25,'DADOS BRUTOS'!CP$3:CP$500)))</f>
        <v>0</v>
      </c>
      <c r="FQ25" s="134" t="n">
        <f aca="false">IF(OR(FQ$4="",$B25=""),0,SUMIF('DADOS BRUTOS'!$A$3:$A$500,$B25,'DADOS BRUTOS'!CQ$3:CQ$500)+IF($C25="",0,SUMIF('DADOS BRUTOS'!$A$3:$A$500,$C25,'DADOS BRUTOS'!CQ$3:CQ$500)))</f>
        <v>0</v>
      </c>
      <c r="FR25" s="134" t="n">
        <f aca="false">IF(OR(FR$4="",$B25=""),0,SUMIF('DADOS BRUTOS'!$A$3:$A$500,$B25,'DADOS BRUTOS'!CR$3:CR$500)+IF($C25="",0,SUMIF('DADOS BRUTOS'!$A$3:$A$500,$C25,'DADOS BRUTOS'!CR$3:CR$500)))</f>
        <v>0</v>
      </c>
      <c r="FS25" s="134" t="n">
        <f aca="false">IF(OR(FS$4="",$B25=""),0,SUMIF('DADOS BRUTOS'!$A$3:$A$500,$B25,'DADOS BRUTOS'!CS$3:CS$500)+IF($C25="",0,SUMIF('DADOS BRUTOS'!$A$3:$A$500,$C25,'DADOS BRUTOS'!CS$3:CS$500)))</f>
        <v>0</v>
      </c>
      <c r="FT25" s="134" t="n">
        <f aca="false">IF(OR(FT$4="",$B25=""),0,SUMIF('DADOS BRUTOS'!$A$3:$A$500,$B25,'DADOS BRUTOS'!CT$3:CT$500)+IF($C25="",0,SUMIF('DADOS BRUTOS'!$A$3:$A$500,$C25,'DADOS BRUTOS'!CT$3:CT$500)))</f>
        <v>0</v>
      </c>
      <c r="FU25" s="134" t="n">
        <f aca="false">IF(OR(FU$4="",$B25=""),0,SUMIF('DADOS BRUTOS'!$A$3:$A$500,$B25,'DADOS BRUTOS'!CU$3:CU$500)+IF($C25="",0,SUMIF('DADOS BRUTOS'!$A$3:$A$500,$C25,'DADOS BRUTOS'!CU$3:CU$500)))</f>
        <v>0</v>
      </c>
      <c r="FV25" s="134" t="n">
        <f aca="false">IF(OR(FV$4="",$B25=""),0,SUMIF('DADOS BRUTOS'!$A$3:$A$500,$B25,'DADOS BRUTOS'!CV$3:CV$500)+IF($C25="",0,SUMIF('DADOS BRUTOS'!$A$3:$A$500,$C25,'DADOS BRUTOS'!CV$3:CV$500)))</f>
        <v>0</v>
      </c>
      <c r="FW25" s="134" t="n">
        <f aca="false">IF(OR(FW$4="",$B25=""),0,SUMIF('DADOS BRUTOS'!$A$3:$A$500,$B25,'DADOS BRUTOS'!CW$3:CW$500)+IF($C25="",0,SUMIF('DADOS BRUTOS'!$A$3:$A$500,$C25,'DADOS BRUTOS'!CW$3:CW$500)))</f>
        <v>0</v>
      </c>
      <c r="FX25" s="134" t="n">
        <f aca="false">IF(OR(FX$4="",$B25=""),0,SUMIF('DADOS BRUTOS'!$A$3:$A$500,$B25,'DADOS BRUTOS'!CX$3:CX$500)+IF($C25="",0,SUMIF('DADOS BRUTOS'!$A$3:$A$500,$C25,'DADOS BRUTOS'!CX$3:CX$500)))</f>
        <v>0</v>
      </c>
      <c r="FY25" s="134" t="n">
        <f aca="false">IF(OR(FY$4="",$B25=""),0,SUMIF('DADOS BRUTOS'!$A$3:$A$500,$B25,'DADOS BRUTOS'!CY$3:CY$500)+IF($C25="",0,SUMIF('DADOS BRUTOS'!$A$3:$A$500,$C25,'DADOS BRUTOS'!CY$3:CY$500)))</f>
        <v>0</v>
      </c>
      <c r="FZ25" s="134" t="n">
        <f aca="false">IF(OR(FZ$4="",$B25=""),0,SUMIF('DADOS BRUTOS'!$A$3:$A$500,$B25,'DADOS BRUTOS'!CZ$3:CZ$500)+IF($C25="",0,SUMIF('DADOS BRUTOS'!$A$3:$A$500,$C25,'DADOS BRUTOS'!CZ$3:CZ$500)))</f>
        <v>0</v>
      </c>
      <c r="GA25" s="134" t="n">
        <f aca="false">IF(OR(GA$4="",$B25=""),0,SUMIF('DADOS BRUTOS'!$A$3:$A$500,$B25,'DADOS BRUTOS'!DA$3:DA$500)+IF($C25="",0,SUMIF('DADOS BRUTOS'!$A$3:$A$500,$C25,'DADOS BRUTOS'!DA$3:DA$500)))</f>
        <v>0</v>
      </c>
      <c r="GB25" s="134" t="n">
        <f aca="false">IF(OR(GB$4="",$B25=""),0,SUMIF('DADOS BRUTOS'!$A$3:$A$500,$B25,'DADOS BRUTOS'!DB$3:DB$500)+IF($C25="",0,SUMIF('DADOS BRUTOS'!$A$3:$A$500,$C25,'DADOS BRUTOS'!DB$3:DB$500)))</f>
        <v>0</v>
      </c>
      <c r="GC25" s="134" t="n">
        <f aca="false">IF(OR(GC$4="",$B25=""),0,SUMIF('DADOS BRUTOS'!$A$3:$A$500,$B25,'DADOS BRUTOS'!DC$3:DC$500)+IF($C25="",0,SUMIF('DADOS BRUTOS'!$A$3:$A$500,$C25,'DADOS BRUTOS'!DC$3:DC$500)))</f>
        <v>0</v>
      </c>
      <c r="GD25" s="134" t="n">
        <f aca="false">IF(OR(GD$4="",$B25=""),0,SUMIF('DADOS BRUTOS'!$A$3:$A$500,$B25,'DADOS BRUTOS'!DD$3:DD$500)+IF($C25="",0,SUMIF('DADOS BRUTOS'!$A$3:$A$500,$C25,'DADOS BRUTOS'!DD$3:DD$500)))</f>
        <v>0</v>
      </c>
      <c r="GE25" s="134" t="n">
        <f aca="false">IF(OR(GE$4="",$B25=""),0,SUMIF('DADOS BRUTOS'!$A$3:$A$500,$B25,'DADOS BRUTOS'!DE$3:DE$500)+IF($C25="",0,SUMIF('DADOS BRUTOS'!$A$3:$A$500,$C25,'DADOS BRUTOS'!DE$3:DE$500)))</f>
        <v>0</v>
      </c>
      <c r="GF25" s="134" t="n">
        <f aca="false">IF(OR(GF$4="",$B25=""),0,SUMIF('DADOS BRUTOS'!$A$3:$A$500,$B25,'DADOS BRUTOS'!DF$3:DF$500)+IF($C25="",0,SUMIF('DADOS BRUTOS'!$A$3:$A$500,$C25,'DADOS BRUTOS'!DF$3:DF$500)))</f>
        <v>0</v>
      </c>
      <c r="GG25" s="134" t="n">
        <f aca="false">IF(OR(GG$4="",$B25=""),0,SUMIF('DADOS BRUTOS'!$A$3:$A$500,$B25,'DADOS BRUTOS'!DG$3:DG$500)+IF($C25="",0,SUMIF('DADOS BRUTOS'!$A$3:$A$500,$C25,'DADOS BRUTOS'!DG$3:DG$500)))</f>
        <v>0</v>
      </c>
      <c r="GH25" s="134" t="n">
        <f aca="false">IF(OR(GH$4="",$B25=""),0,SUMIF('DADOS BRUTOS'!$A$3:$A$500,$B25,'DADOS BRUTOS'!DH$3:DH$500)+IF($C25="",0,SUMIF('DADOS BRUTOS'!$A$3:$A$500,$C25,'DADOS BRUTOS'!DH$3:DH$500)))</f>
        <v>0</v>
      </c>
      <c r="GI25" s="134" t="n">
        <f aca="false">IF(OR(GI$4="",$B25=""),0,SUMIF('DADOS BRUTOS'!$A$3:$A$500,$B25,'DADOS BRUTOS'!DI$3:DI$500)+IF($C25="",0,SUMIF('DADOS BRUTOS'!$A$3:$A$500,$C25,'DADOS BRUTOS'!DI$3:DI$500)))</f>
        <v>0</v>
      </c>
      <c r="GJ25" s="134" t="n">
        <f aca="false">IF(OR(GJ$4="",$B25=""),0,SUMIF('DADOS BRUTOS'!$A$3:$A$500,$B25,'DADOS BRUTOS'!DJ$3:DJ$500)+IF($C25="",0,SUMIF('DADOS BRUTOS'!$A$3:$A$500,$C25,'DADOS BRUTOS'!DJ$3:DJ$500)))</f>
        <v>0</v>
      </c>
      <c r="GK25" s="134" t="n">
        <f aca="false">IF(OR(GK$4="",$B25=""),0,SUMIF('DADOS BRUTOS'!$A$3:$A$500,$B25,'DADOS BRUTOS'!DK$3:DK$500)+IF($C25="",0,SUMIF('DADOS BRUTOS'!$A$3:$A$500,$C25,'DADOS BRUTOS'!DK$3:DK$500)))</f>
        <v>0</v>
      </c>
      <c r="GL25" s="134" t="n">
        <f aca="false">IF(OR(GL$4="",$B25=""),0,SUMIF('DADOS BRUTOS'!$A$3:$A$500,$B25,'DADOS BRUTOS'!DL$3:DL$500)+IF($C25="",0,SUMIF('DADOS BRUTOS'!$A$3:$A$500,$C25,'DADOS BRUTOS'!DL$3:DL$500)))</f>
        <v>0</v>
      </c>
      <c r="GM25" s="134" t="n">
        <f aca="false">IF(OR(GM$4="",$B25=""),0,SUMIF('DADOS BRUTOS'!$A$3:$A$500,$B25,'DADOS BRUTOS'!DM$3:DM$500)+IF($C25="",0,SUMIF('DADOS BRUTOS'!$A$3:$A$500,$C25,'DADOS BRUTOS'!DM$3:DM$500)))</f>
        <v>0</v>
      </c>
      <c r="GN25" s="134" t="n">
        <f aca="false">IF(OR(GN$4="",$B25=""),0,SUMIF('DADOS BRUTOS'!$A$3:$A$500,$B25,'DADOS BRUTOS'!DN$3:DN$500)+IF($C25="",0,SUMIF('DADOS BRUTOS'!$A$3:$A$500,$C25,'DADOS BRUTOS'!DN$3:DN$500)))</f>
        <v>0</v>
      </c>
      <c r="GO25" s="134" t="n">
        <f aca="false">IF(OR(GO$4="",$B25=""),0,SUMIF('DADOS BRUTOS'!$A$3:$A$500,$B25,'DADOS BRUTOS'!DO$3:DO$500)+IF($C25="",0,SUMIF('DADOS BRUTOS'!$A$3:$A$500,$C25,'DADOS BRUTOS'!DO$3:DO$500)))</f>
        <v>0</v>
      </c>
      <c r="GP25" s="134" t="n">
        <f aca="false">IF(OR(GP$4="",$B25=""),0,SUMIF('DADOS BRUTOS'!$A$3:$A$500,$B25,'DADOS BRUTOS'!DP$3:DP$500)+IF($C25="",0,SUMIF('DADOS BRUTOS'!$A$3:$A$500,$C25,'DADOS BRUTOS'!DP$3:DP$500)))</f>
        <v>0</v>
      </c>
      <c r="GQ25" s="134" t="n">
        <f aca="false">IF(OR(GQ$4="",$B25=""),0,SUMIF('DADOS BRUTOS'!$A$3:$A$500,$B25,'DADOS BRUTOS'!DQ$3:DQ$500)+IF($C25="",0,SUMIF('DADOS BRUTOS'!$A$3:$A$500,$C25,'DADOS BRUTOS'!DQ$3:DQ$500)))</f>
        <v>0</v>
      </c>
      <c r="GR25" s="134" t="n">
        <f aca="false">IF(OR(GR$4="",$B25=""),0,SUMIF('DADOS BRUTOS'!$A$3:$A$500,$B25,'DADOS BRUTOS'!DR$3:DR$500)+IF($C25="",0,SUMIF('DADOS BRUTOS'!$A$3:$A$500,$C25,'DADOS BRUTOS'!DR$3:DR$500)))</f>
        <v>0</v>
      </c>
      <c r="GS25" s="134" t="n">
        <f aca="false">IF(OR(GS$4="",$B25=""),0,SUMIF('DADOS BRUTOS'!$A$3:$A$500,$B25,'DADOS BRUTOS'!DS$3:DS$500)+IF($C25="",0,SUMIF('DADOS BRUTOS'!$A$3:$A$500,$C25,'DADOS BRUTOS'!DS$3:DS$500)))</f>
        <v>0</v>
      </c>
      <c r="GT25" s="134" t="n">
        <f aca="false">IF(OR(GT$4="",$B25=""),0,SUMIF('DADOS BRUTOS'!$A$3:$A$500,$B25,'DADOS BRUTOS'!DT$3:DT$500)+IF($C25="",0,SUMIF('DADOS BRUTOS'!$A$3:$A$500,$C25,'DADOS BRUTOS'!DT$3:DT$500)))</f>
        <v>0</v>
      </c>
      <c r="GU25" s="134" t="n">
        <f aca="false">IF(OR(GU$4="",$B25=""),0,SUMIF('DADOS BRUTOS'!$A$3:$A$500,$B25,'DADOS BRUTOS'!DU$3:DU$500)+IF($C25="",0,SUMIF('DADOS BRUTOS'!$A$3:$A$500,$C25,'DADOS BRUTOS'!DU$3:DU$500)))</f>
        <v>0</v>
      </c>
      <c r="GV25" s="134" t="n">
        <f aca="false">IF(OR(GV$4="",$B25=""),0,SUMIF('DADOS BRUTOS'!$A$3:$A$500,$B25,'DADOS BRUTOS'!DV$3:DV$500)+IF($C25="",0,SUMIF('DADOS BRUTOS'!$A$3:$A$500,$C25,'DADOS BRUTOS'!DV$3:DV$500)))</f>
        <v>0</v>
      </c>
      <c r="GW25" s="134" t="n">
        <f aca="false">IF(OR(GW$4="",$B25=""),0,SUMIF('DADOS BRUTOS'!$A$3:$A$500,$B25,'DADOS BRUTOS'!DW$3:DW$500)+IF($C25="",0,SUMIF('DADOS BRUTOS'!$A$3:$A$500,$C25,'DADOS BRUTOS'!DW$3:DW$500)))</f>
        <v>0</v>
      </c>
      <c r="GX25" s="134" t="n">
        <f aca="false">IF(OR(GX$4="",$B25=""),0,SUMIF('DADOS BRUTOS'!$A$3:$A$500,$B25,'DADOS BRUTOS'!DX$3:DX$500)+IF($C25="",0,SUMIF('DADOS BRUTOS'!$A$3:$A$500,$C25,'DADOS BRUTOS'!DX$3:DX$500)))</f>
        <v>0</v>
      </c>
      <c r="GY25" s="134" t="n">
        <f aca="false">IF(OR(GY$4="",$B25=""),0,SUMIF('DADOS BRUTOS'!$A$3:$A$500,$B25,'DADOS BRUTOS'!DY$3:DY$500)+IF($C25="",0,SUMIF('DADOS BRUTOS'!$A$3:$A$500,$C25,'DADOS BRUTOS'!DY$3:DY$500)))</f>
        <v>0</v>
      </c>
      <c r="GZ25" s="134" t="n">
        <f aca="false">IF(OR(GZ$4="",$B25=""),0,SUMIF('DADOS BRUTOS'!$A$3:$A$500,$B25,'DADOS BRUTOS'!DZ$3:DZ$500)+IF($C25="",0,SUMIF('DADOS BRUTOS'!$A$3:$A$500,$C25,'DADOS BRUTOS'!DZ$3:DZ$500)))</f>
        <v>0</v>
      </c>
      <c r="HA25" s="134" t="n">
        <f aca="false">IF(OR(HA$4="",$B25=""),0,SUMIF('DADOS BRUTOS'!$A$3:$A$500,$B25,'DADOS BRUTOS'!EA$3:EA$500)+IF($C25="",0,SUMIF('DADOS BRUTOS'!$A$3:$A$500,$C25,'DADOS BRUTOS'!EA$3:EA$500)))</f>
        <v>0</v>
      </c>
      <c r="HB25" s="134" t="n">
        <f aca="false">IF(OR(HB$4="",$B25=""),0,SUMIF('DADOS BRUTOS'!$A$3:$A$500,$B25,'DADOS BRUTOS'!EB$3:EB$500)+IF($C25="",0,SUMIF('DADOS BRUTOS'!$A$3:$A$500,$C25,'DADOS BRUTOS'!EB$3:EB$500)))</f>
        <v>0</v>
      </c>
      <c r="HC25" s="134" t="n">
        <f aca="false">IF(OR(HC$4="",$B25=""),0,SUMIF('DADOS BRUTOS'!$A$3:$A$500,$B25,'DADOS BRUTOS'!EC$3:EC$500)+IF($C25="",0,SUMIF('DADOS BRUTOS'!$A$3:$A$500,$C25,'DADOS BRUTOS'!EC$3:EC$500)))</f>
        <v>0</v>
      </c>
      <c r="HD25" s="134" t="n">
        <f aca="false">IF(OR(HD$4="",$B25=""),0,SUMIF('DADOS BRUTOS'!$A$3:$A$500,$B25,'DADOS BRUTOS'!ED$3:ED$500)+IF($C25="",0,SUMIF('DADOS BRUTOS'!$A$3:$A$500,$C25,'DADOS BRUTOS'!ED$3:ED$500)))</f>
        <v>0</v>
      </c>
      <c r="HE25" s="134" t="n">
        <f aca="false">IF(OR(HE$4="",$B25=""),0,SUMIF('DADOS BRUTOS'!$A$3:$A$500,$B25,'DADOS BRUTOS'!EE$3:EE$500)+IF($C25="",0,SUMIF('DADOS BRUTOS'!$A$3:$A$500,$C25,'DADOS BRUTOS'!EE$3:EE$500)))</f>
        <v>0</v>
      </c>
      <c r="HF25" s="134" t="n">
        <f aca="false">IF(OR(HF$4="",$B25=""),0,SUMIF('DADOS BRUTOS'!$A$3:$A$500,$B25,'DADOS BRUTOS'!EF$3:EF$500)+IF($C25="",0,SUMIF('DADOS BRUTOS'!$A$3:$A$500,$C25,'DADOS BRUTOS'!EF$3:EF$500)))</f>
        <v>0</v>
      </c>
      <c r="HG25" s="134" t="n">
        <f aca="false">IF(OR(HG$4="",$B25=""),0,SUMIF('DADOS BRUTOS'!$A$3:$A$500,$B25,'DADOS BRUTOS'!EG$3:EG$500)+IF($C25="",0,SUMIF('DADOS BRUTOS'!$A$3:$A$500,$C25,'DADOS BRUTOS'!EG$3:EG$500)))</f>
        <v>0</v>
      </c>
      <c r="HH25" s="134" t="n">
        <f aca="false">IF(OR(HH$4="",$B25=""),0,SUMIF('DADOS BRUTOS'!$A$3:$A$500,$B25,'DADOS BRUTOS'!EH$3:EH$500)+IF($C25="",0,SUMIF('DADOS BRUTOS'!$A$3:$A$500,$C25,'DADOS BRUTOS'!EH$3:EH$500)))</f>
        <v>0</v>
      </c>
      <c r="HI25" s="134" t="n">
        <f aca="false">IF(OR(HI$4="",$B25=""),0,SUMIF('DADOS BRUTOS'!$A$3:$A$500,$B25,'DADOS BRUTOS'!EI$3:EI$500)+IF($C25="",0,SUMIF('DADOS BRUTOS'!$A$3:$A$500,$C25,'DADOS BRUTOS'!EI$3:EI$500)))</f>
        <v>0</v>
      </c>
      <c r="HJ25" s="134" t="n">
        <f aca="false">IF(OR(HJ$4="",$B25=""),0,SUMIF('DADOS BRUTOS'!$A$3:$A$500,$B25,'DADOS BRUTOS'!EJ$3:EJ$500)+IF($C25="",0,SUMIF('DADOS BRUTOS'!$A$3:$A$500,$C25,'DADOS BRUTOS'!EJ$3:EJ$500)))</f>
        <v>0</v>
      </c>
      <c r="HK25" s="134" t="n">
        <f aca="false">IF(OR(HK$4="",$B25=""),0,SUMIF('DADOS BRUTOS'!$A$3:$A$500,$B25,'DADOS BRUTOS'!EK$3:EK$500)+IF($C25="",0,SUMIF('DADOS BRUTOS'!$A$3:$A$500,$C25,'DADOS BRUTOS'!EK$3:EK$500)))</f>
        <v>0</v>
      </c>
      <c r="HL25" s="134" t="n">
        <f aca="false">IF(OR(HL$4="",$B25=""),0,SUMIF('DADOS BRUTOS'!$A$3:$A$500,$B25,'DADOS BRUTOS'!EL$3:EL$500)+IF($C25="",0,SUMIF('DADOS BRUTOS'!$A$3:$A$500,$C25,'DADOS BRUTOS'!EL$3:EL$500)))</f>
        <v>0</v>
      </c>
      <c r="HM25" s="134" t="n">
        <f aca="false">IF(OR(HM$4="",$B25=""),0,SUMIF('DADOS BRUTOS'!$A$3:$A$500,$B25,'DADOS BRUTOS'!EM$3:EM$500)+IF($C25="",0,SUMIF('DADOS BRUTOS'!$A$3:$A$500,$C25,'DADOS BRUTOS'!EM$3:EM$500)))</f>
        <v>0</v>
      </c>
      <c r="HN25" s="134" t="n">
        <f aca="false">IF(OR(HN$4="",$B25=""),0,SUMIF('DADOS BRUTOS'!$A$3:$A$500,$B25,'DADOS BRUTOS'!EN$3:EN$500)+IF($C25="",0,SUMIF('DADOS BRUTOS'!$A$3:$A$500,$C25,'DADOS BRUTOS'!EN$3:EN$500)))</f>
        <v>0</v>
      </c>
      <c r="HO25" s="134" t="n">
        <f aca="false">IF(OR(HO$4="",$B25=""),0,SUMIF('DADOS BRUTOS'!$A$3:$A$500,$B25,'DADOS BRUTOS'!EO$3:EO$500)+IF($C25="",0,SUMIF('DADOS BRUTOS'!$A$3:$A$500,$C25,'DADOS BRUTOS'!EO$3:EO$500)))</f>
        <v>0</v>
      </c>
      <c r="HP25" s="134" t="n">
        <f aca="false">IF(OR(HP$4="",$B25=""),0,SUMIF('DADOS BRUTOS'!$A$3:$A$500,$B25,'DADOS BRUTOS'!EP$3:EP$500)+IF($C25="",0,SUMIF('DADOS BRUTOS'!$A$3:$A$500,$C25,'DADOS BRUTOS'!EP$3:EP$500)))</f>
        <v>0</v>
      </c>
      <c r="HQ25" s="134" t="n">
        <f aca="false">IF(OR(HQ$4="",$B25=""),0,SUMIF('DADOS BRUTOS'!$A$3:$A$500,$B25,'DADOS BRUTOS'!EQ$3:EQ$500)+IF($C25="",0,SUMIF('DADOS BRUTOS'!$A$3:$A$500,$C25,'DADOS BRUTOS'!EQ$3:EQ$500)))</f>
        <v>0</v>
      </c>
      <c r="HR25" s="134" t="n">
        <f aca="false">IF(OR(HR$4="",$B25=""),0,SUMIF('DADOS BRUTOS'!$A$3:$A$500,$B25,'DADOS BRUTOS'!ER$3:ER$500)+IF($C25="",0,SUMIF('DADOS BRUTOS'!$A$3:$A$500,$C25,'DADOS BRUTOS'!ER$3:ER$500)))</f>
        <v>0</v>
      </c>
      <c r="HS25" s="134" t="n">
        <f aca="false">IF(OR(HS$4="",$B25=""),0,SUMIF('DADOS BRUTOS'!$A$3:$A$500,$B25,'DADOS BRUTOS'!ES$3:ES$500)+IF($C25="",0,SUMIF('DADOS BRUTOS'!$A$3:$A$500,$C25,'DADOS BRUTOS'!ES$3:ES$500)))</f>
        <v>0</v>
      </c>
      <c r="HT25" s="134" t="n">
        <f aca="false">IF(OR(HT$4="",$B25=""),0,SUMIF('DADOS BRUTOS'!$A$3:$A$500,$B25,'DADOS BRUTOS'!ET$3:ET$500)+IF($C25="",0,SUMIF('DADOS BRUTOS'!$A$3:$A$500,$C25,'DADOS BRUTOS'!ET$3:ET$500)))</f>
        <v>0</v>
      </c>
      <c r="HU25" s="134" t="n">
        <f aca="false">IF(OR(HU$4="",$B25=""),0,SUMIF('DADOS BRUTOS'!$A$3:$A$500,$B25,'DADOS BRUTOS'!EU$3:EU$500)+IF($C25="",0,SUMIF('DADOS BRUTOS'!$A$3:$A$500,$C25,'DADOS BRUTOS'!EU$3:EU$500)))</f>
        <v>0</v>
      </c>
      <c r="HV25" s="134" t="n">
        <f aca="false">IF(OR(HV$4="",$B25=""),0,SUMIF('DADOS BRUTOS'!$A$3:$A$500,$B25,'DADOS BRUTOS'!EV$3:EV$500)+IF($C25="",0,SUMIF('DADOS BRUTOS'!$A$3:$A$500,$C25,'DADOS BRUTOS'!EV$3:EV$500)))</f>
        <v>0</v>
      </c>
      <c r="HW25" s="134" t="n">
        <f aca="false">IF(OR(HW$4="",$B25=""),0,SUMIF('DADOS BRUTOS'!$A$3:$A$500,$B25,'DADOS BRUTOS'!EW$3:EW$500)+IF($C25="",0,SUMIF('DADOS BRUTOS'!$A$3:$A$500,$C25,'DADOS BRUTOS'!EW$3:EW$500)))</f>
        <v>0</v>
      </c>
      <c r="HX25" s="134" t="n">
        <f aca="false">IF(OR(HX$4="",$B25=""),0,SUMIF('DADOS BRUTOS'!$A$3:$A$500,$B25,'DADOS BRUTOS'!EX$3:EX$500)+IF($C25="",0,SUMIF('DADOS BRUTOS'!$A$3:$A$500,$C25,'DADOS BRUTOS'!EX$3:EX$500)))</f>
        <v>0</v>
      </c>
      <c r="HY25" s="134" t="n">
        <f aca="false">IF(OR(HY$4="",$B25=""),0,SUMIF('DADOS BRUTOS'!$A$3:$A$500,$B25,'DADOS BRUTOS'!EY$3:EY$500)+IF($C25="",0,SUMIF('DADOS BRUTOS'!$A$3:$A$500,$C25,'DADOS BRUTOS'!EY$3:EY$500)))</f>
        <v>0</v>
      </c>
      <c r="HZ25" s="134" t="n">
        <f aca="false">IF(OR(HZ$4="",$B25=""),0,SUMIF('DADOS BRUTOS'!$A$3:$A$500,$B25,'DADOS BRUTOS'!EZ$3:EZ$500)+IF($C25="",0,SUMIF('DADOS BRUTOS'!$A$3:$A$500,$C25,'DADOS BRUTOS'!EZ$3:EZ$500)))</f>
        <v>0</v>
      </c>
      <c r="IA25" s="134" t="n">
        <f aca="false">IF(OR(IA$4="",$B25=""),0,SUMIF('DADOS BRUTOS'!$A$3:$A$500,$B25,'DADOS BRUTOS'!FA$3:FA$500)+IF($C25="",0,SUMIF('DADOS BRUTOS'!$A$3:$A$500,$C25,'DADOS BRUTOS'!FA$3:FA$500)))</f>
        <v>0</v>
      </c>
      <c r="IB25" s="134" t="n">
        <f aca="false">IF(OR(IB$4="",$B25=""),0,SUMIF('DADOS BRUTOS'!$A$3:$A$500,$B25,'DADOS BRUTOS'!FB$3:FB$500)+IF($C25="",0,SUMIF('DADOS BRUTOS'!$A$3:$A$500,$C25,'DADOS BRUTOS'!FB$3:FB$500)))</f>
        <v>0</v>
      </c>
      <c r="IC25" s="134" t="n">
        <f aca="false">IF(OR(IC$4="",$B25=""),0,SUMIF('DADOS BRUTOS'!$A$3:$A$500,$B25,'DADOS BRUTOS'!FC$3:FC$500)+IF($C25="",0,SUMIF('DADOS BRUTOS'!$A$3:$A$500,$C25,'DADOS BRUTOS'!FC$3:FC$500)))</f>
        <v>0</v>
      </c>
      <c r="ID25" s="134" t="n">
        <f aca="false">IF(OR(ID$4="",$B25=""),0,SUMIF('DADOS BRUTOS'!$A$3:$A$500,$B25,'DADOS BRUTOS'!FD$3:FD$500)+IF($C25="",0,SUMIF('DADOS BRUTOS'!$A$3:$A$500,$C25,'DADOS BRUTOS'!FD$3:FD$500)))</f>
        <v>0</v>
      </c>
      <c r="IE25" s="134" t="n">
        <f aca="false">IF(OR(IE$4="",$B25=""),0,SUMIF('DADOS BRUTOS'!$A$3:$A$500,$B25,'DADOS BRUTOS'!FE$3:FE$500)+IF($C25="",0,SUMIF('DADOS BRUTOS'!$A$3:$A$500,$C25,'DADOS BRUTOS'!FE$3:FE$500)))</f>
        <v>0</v>
      </c>
      <c r="IF25" s="134" t="n">
        <f aca="false">IF(OR(IF$4="",$B25=""),0,SUMIF('DADOS BRUTOS'!$A$3:$A$500,$B25,'DADOS BRUTOS'!FF$3:FF$500)+IF($C25="",0,SUMIF('DADOS BRUTOS'!$A$3:$A$500,$C25,'DADOS BRUTOS'!FF$3:FF$500)))</f>
        <v>0</v>
      </c>
      <c r="IG25" s="134" t="n">
        <f aca="false">IF(OR(IG$4="",$B25=""),0,SUMIF('DADOS BRUTOS'!$A$3:$A$500,$B25,'DADOS BRUTOS'!FG$3:FG$500)+IF($C25="",0,SUMIF('DADOS BRUTOS'!$A$3:$A$500,$C25,'DADOS BRUTOS'!FG$3:FG$500)))</f>
        <v>0</v>
      </c>
      <c r="IH25" s="134" t="n">
        <f aca="false">IF(OR(IH$4="",$B25=""),0,SUMIF('DADOS BRUTOS'!$A$3:$A$500,$B25,'DADOS BRUTOS'!FH$3:FH$500)+IF($C25="",0,SUMIF('DADOS BRUTOS'!$A$3:$A$500,$C25,'DADOS BRUTOS'!FH$3:FH$500)))</f>
        <v>0</v>
      </c>
      <c r="II25" s="134" t="n">
        <f aca="false">IF(OR(II$4="",$B25=""),0,SUMIF('DADOS BRUTOS'!$A$3:$A$500,$B25,'DADOS BRUTOS'!FI$3:FI$500)+IF($C25="",0,SUMIF('DADOS BRUTOS'!$A$3:$A$500,$C25,'DADOS BRUTOS'!FI$3:FI$500)))</f>
        <v>0</v>
      </c>
      <c r="IJ25" s="134" t="n">
        <f aca="false">IF(OR(IJ$4="",$B25=""),0,SUMIF('DADOS BRUTOS'!$A$3:$A$500,$B25,'DADOS BRUTOS'!FJ$3:FJ$500)+IF($C25="",0,SUMIF('DADOS BRUTOS'!$A$3:$A$500,$C25,'DADOS BRUTOS'!FJ$3:FJ$500)))</f>
        <v>0</v>
      </c>
      <c r="IK25" s="134" t="n">
        <f aca="false">IF(OR(IK$4="",$B25=""),0,SUMIF('DADOS BRUTOS'!$A$3:$A$500,$B25,'DADOS BRUTOS'!FK$3:FK$500)+IF($C25="",0,SUMIF('DADOS BRUTOS'!$A$3:$A$500,$C25,'DADOS BRUTOS'!FK$3:FK$500)))</f>
        <v>0</v>
      </c>
      <c r="IL25" s="134" t="n">
        <f aca="false">IF(OR(IL$4="",$B25=""),0,SUMIF('DADOS BRUTOS'!$A$3:$A$500,$B25,'DADOS BRUTOS'!FL$3:FL$500)+IF($C25="",0,SUMIF('DADOS BRUTOS'!$A$3:$A$500,$C25,'DADOS BRUTOS'!FL$3:FL$500)))</f>
        <v>0</v>
      </c>
      <c r="IM25" s="134" t="n">
        <f aca="false">IF(OR(IM$4="",$B25=""),0,SUMIF('DADOS BRUTOS'!$A$3:$A$500,$B25,'DADOS BRUTOS'!FM$3:FM$500)+IF($C25="",0,SUMIF('DADOS BRUTOS'!$A$3:$A$500,$C25,'DADOS BRUTOS'!FM$3:FM$500)))</f>
        <v>0</v>
      </c>
      <c r="IN25" s="134" t="n">
        <f aca="false">IF(OR(IN$4="",$B25=""),0,SUMIF('DADOS BRUTOS'!$A$3:$A$500,$B25,'DADOS BRUTOS'!FN$3:FN$500)+IF($C25="",0,SUMIF('DADOS BRUTOS'!$A$3:$A$500,$C25,'DADOS BRUTOS'!FN$3:FN$500)))</f>
        <v>0</v>
      </c>
      <c r="IO25" s="134" t="n">
        <f aca="false">IF(OR(IO$4="",$B25=""),0,SUMIF('DADOS BRUTOS'!$A$3:$A$500,$B25,'DADOS BRUTOS'!FO$3:FO$500)+IF($C25="",0,SUMIF('DADOS BRUTOS'!$A$3:$A$500,$C25,'DADOS BRUTOS'!FO$3:FO$500)))</f>
        <v>0</v>
      </c>
      <c r="IP25" s="134" t="n">
        <f aca="false">IF(OR(IP$4="",$B25=""),0,SUMIF('DADOS BRUTOS'!$A$3:$A$500,$B25,'DADOS BRUTOS'!FP$3:FP$500)+IF($C25="",0,SUMIF('DADOS BRUTOS'!$A$3:$A$500,$C25,'DADOS BRUTOS'!FP$3:FP$500)))</f>
        <v>0</v>
      </c>
      <c r="IQ25" s="134" t="n">
        <f aca="false">IF(OR(IQ$4="",$B25=""),0,SUMIF('DADOS BRUTOS'!$A$3:$A$500,$B25,'DADOS BRUTOS'!FQ$3:FQ$500)+IF($C25="",0,SUMIF('DADOS BRUTOS'!$A$3:$A$500,$C25,'DADOS BRUTOS'!FQ$3:FQ$500)))</f>
        <v>0</v>
      </c>
      <c r="IR25" s="134" t="n">
        <f aca="false">IF(OR(IR$4="",$B25=""),0,SUMIF('DADOS BRUTOS'!$A$3:$A$500,$B25,'DADOS BRUTOS'!FR$3:FR$500)+IF($C25="",0,SUMIF('DADOS BRUTOS'!$A$3:$A$500,$C25,'DADOS BRUTOS'!FR$3:FR$500)))</f>
        <v>0</v>
      </c>
      <c r="IS25" s="134" t="n">
        <f aca="false">IF(OR(IS$4="",$B25=""),0,SUMIF('DADOS BRUTOS'!$A$3:$A$500,$B25,'DADOS BRUTOS'!FS$3:FS$500)+IF($C25="",0,SUMIF('DADOS BRUTOS'!$A$3:$A$500,$C25,'DADOS BRUTOS'!FS$3:FS$500)))</f>
        <v>0</v>
      </c>
      <c r="IT25" s="134" t="n">
        <f aca="false">IF(OR(IT$4="",$B25=""),0,SUMIF('DADOS BRUTOS'!$A$3:$A$500,$B25,'DADOS BRUTOS'!FT$3:FT$500)+IF($C25="",0,SUMIF('DADOS BRUTOS'!$A$3:$A$500,$C25,'DADOS BRUTOS'!FT$3:FT$500)))</f>
        <v>0</v>
      </c>
      <c r="IU25" s="134" t="n">
        <f aca="false">IF(OR(IU$4="",$B25=""),0,SUMIF('DADOS BRUTOS'!$A$3:$A$500,$B25,'DADOS BRUTOS'!FU$3:FU$500)+IF($C25="",0,SUMIF('DADOS BRUTOS'!$A$3:$A$500,$C25,'DADOS BRUTOS'!FU$3:FU$500)))</f>
        <v>0</v>
      </c>
      <c r="IV25" s="134" t="n">
        <f aca="false">IF(OR(IV$4="",$B25=""),0,SUMIF('DADOS BRUTOS'!$A$3:$A$500,$B25,'DADOS BRUTOS'!FV$3:FV$500)+IF($C25="",0,SUMIF('DADOS BRUTOS'!$A$3:$A$500,$C25,'DADOS BRUTOS'!FV$3:FV$500)))</f>
        <v>0</v>
      </c>
      <c r="IW25" s="134" t="n">
        <f aca="false">IF(OR(IW$4="",$B25=""),0,SUMIF('DADOS BRUTOS'!$A$3:$A$500,$B25,'DADOS BRUTOS'!FW$3:FW$500)+IF($C25="",0,SUMIF('DADOS BRUTOS'!$A$3:$A$500,$C25,'DADOS BRUTOS'!FW$3:FW$500)))</f>
        <v>0</v>
      </c>
      <c r="IX25" s="134" t="n">
        <f aca="false">IF(OR(IX$4="",$B25=""),0,SUMIF('DADOS BRUTOS'!$A$3:$A$500,$B25,'DADOS BRUTOS'!FX$3:FX$500)+IF($C25="",0,SUMIF('DADOS BRUTOS'!$A$3:$A$500,$C25,'DADOS BRUTOS'!FX$3:FX$500)))</f>
        <v>0</v>
      </c>
      <c r="IY25" s="134" t="n">
        <f aca="false">IF(OR(IY$4="",$B25=""),0,SUMIF('DADOS BRUTOS'!$A$3:$A$500,$B25,'DADOS BRUTOS'!FY$3:FY$500)+IF($C25="",0,SUMIF('DADOS BRUTOS'!$A$3:$A$500,$C25,'DADOS BRUTOS'!FY$3:FY$500)))</f>
        <v>0</v>
      </c>
      <c r="IZ25" s="134" t="n">
        <f aca="false">IF(OR(IZ$4="",$B25=""),0,SUMIF('DADOS BRUTOS'!$A$3:$A$500,$B25,'DADOS BRUTOS'!FZ$3:FZ$500)+IF($C25="",0,SUMIF('DADOS BRUTOS'!$A$3:$A$500,$C25,'DADOS BRUTOS'!FZ$3:FZ$500)))</f>
        <v>0</v>
      </c>
      <c r="JA25" s="134" t="n">
        <f aca="false">IF(OR(JA$4="",$B25=""),0,SUMIF('DADOS BRUTOS'!$A$3:$A$500,$B25,'DADOS BRUTOS'!GA$3:GA$500)+IF($C25="",0,SUMIF('DADOS BRUTOS'!$A$3:$A$500,$C25,'DADOS BRUTOS'!GA$3:GA$500)))</f>
        <v>0</v>
      </c>
      <c r="JB25" s="134" t="n">
        <f aca="false">IF(OR(JB$4="",$B25=""),0,SUMIF('DADOS BRUTOS'!$A$3:$A$500,$B25,'DADOS BRUTOS'!GB$3:GB$500)+IF($C25="",0,SUMIF('DADOS BRUTOS'!$A$3:$A$500,$C25,'DADOS BRUTOS'!GB$3:GB$500)))</f>
        <v>0</v>
      </c>
      <c r="JC25" s="134" t="n">
        <f aca="false">IF(OR(JC$4="",$B25=""),0,SUMIF('DADOS BRUTOS'!$A$3:$A$500,$B25,'DADOS BRUTOS'!GC$3:GC$500)+IF($C25="",0,SUMIF('DADOS BRUTOS'!$A$3:$A$500,$C25,'DADOS BRUTOS'!GC$3:GC$500)))</f>
        <v>0</v>
      </c>
      <c r="JD25" s="134" t="n">
        <f aca="false">IF(OR(JD$4="",$B25=""),0,SUMIF('DADOS BRUTOS'!$A$3:$A$500,$B25,'DADOS BRUTOS'!GD$3:GD$500)+IF($C25="",0,SUMIF('DADOS BRUTOS'!$A$3:$A$500,$C25,'DADOS BRUTOS'!GD$3:GD$500)))</f>
        <v>0</v>
      </c>
      <c r="JE25" s="134" t="n">
        <f aca="false">IF(OR(JE$4="",$B25=""),0,SUMIF('DADOS BRUTOS'!$A$3:$A$500,$B25,'DADOS BRUTOS'!GE$3:GE$500)+IF($C25="",0,SUMIF('DADOS BRUTOS'!$A$3:$A$500,$C25,'DADOS BRUTOS'!GE$3:GE$500)))</f>
        <v>0</v>
      </c>
      <c r="JF25" s="134" t="n">
        <f aca="false">IF(OR(JF$4="",$B25=""),0,SUMIF('DADOS BRUTOS'!$A$3:$A$500,$B25,'DADOS BRUTOS'!GF$3:GF$500)+IF($C25="",0,SUMIF('DADOS BRUTOS'!$A$3:$A$500,$C25,'DADOS BRUTOS'!GF$3:GF$500)))</f>
        <v>0</v>
      </c>
      <c r="JG25" s="134" t="n">
        <f aca="false">IF(OR(JG$4="",$B25=""),0,SUMIF('DADOS BRUTOS'!$A$3:$A$500,$B25,'DADOS BRUTOS'!GG$3:GG$500)+IF($C25="",0,SUMIF('DADOS BRUTOS'!$A$3:$A$500,$C25,'DADOS BRUTOS'!GG$3:GG$500)))</f>
        <v>0</v>
      </c>
      <c r="JH25" s="134" t="n">
        <f aca="false">IF(OR(JH$4="",$B25=""),0,SUMIF('DADOS BRUTOS'!$A$3:$A$500,$B25,'DADOS BRUTOS'!GH$3:GH$500)+IF($C25="",0,SUMIF('DADOS BRUTOS'!$A$3:$A$500,$C25,'DADOS BRUTOS'!GH$3:GH$500)))</f>
        <v>0</v>
      </c>
      <c r="JI25" s="134" t="n">
        <f aca="false">IF(OR(JI$4="",$B25=""),0,SUMIF('DADOS BRUTOS'!$A$3:$A$500,$B25,'DADOS BRUTOS'!GI$3:GI$500)+IF($C25="",0,SUMIF('DADOS BRUTOS'!$A$3:$A$500,$C25,'DADOS BRUTOS'!GI$3:GI$500)))</f>
        <v>0</v>
      </c>
      <c r="JJ25" s="134" t="n">
        <f aca="false">IF(OR(JJ$4="",$B25=""),0,SUMIF('DADOS BRUTOS'!$A$3:$A$500,$B25,'DADOS BRUTOS'!GJ$3:GJ$500)+IF($C25="",0,SUMIF('DADOS BRUTOS'!$A$3:$A$500,$C25,'DADOS BRUTOS'!GJ$3:GJ$500)))</f>
        <v>0</v>
      </c>
      <c r="JK25" s="134" t="n">
        <f aca="false">IF(OR(JK$4="",$B25=""),0,SUMIF('DADOS BRUTOS'!$A$3:$A$500,$B25,'DADOS BRUTOS'!GK$3:GK$500)+IF($C25="",0,SUMIF('DADOS BRUTOS'!$A$3:$A$500,$C25,'DADOS BRUTOS'!GK$3:GK$500)))</f>
        <v>0</v>
      </c>
      <c r="JL25" s="134" t="n">
        <f aca="false">IF(OR(JL$4="",$B25=""),0,SUMIF('DADOS BRUTOS'!$A$3:$A$500,$B25,'DADOS BRUTOS'!GL$3:GL$500)+IF($C25="",0,SUMIF('DADOS BRUTOS'!$A$3:$A$500,$C25,'DADOS BRUTOS'!GL$3:GL$500)))</f>
        <v>0</v>
      </c>
      <c r="JM25" s="134" t="n">
        <f aca="false">IF(OR(JM$4="",$B25=""),0,SUMIF('DADOS BRUTOS'!$A$3:$A$500,$B25,'DADOS BRUTOS'!GM$3:GM$500)+IF($C25="",0,SUMIF('DADOS BRUTOS'!$A$3:$A$500,$C25,'DADOS BRUTOS'!GM$3:GM$500)))</f>
        <v>0</v>
      </c>
      <c r="JN25" s="134" t="n">
        <f aca="false">IF(OR(JN$4="",$B25=""),0,SUMIF('DADOS BRUTOS'!$A$3:$A$500,$B25,'DADOS BRUTOS'!GN$3:GN$500)+IF($C25="",0,SUMIF('DADOS BRUTOS'!$A$3:$A$500,$C25,'DADOS BRUTOS'!GN$3:GN$500)))</f>
        <v>0</v>
      </c>
      <c r="JO25" s="134" t="n">
        <f aca="false">IF(OR(JO$4="",$B25=""),0,SUMIF('DADOS BRUTOS'!$A$3:$A$500,$B25,'DADOS BRUTOS'!GO$3:GO$500)+IF($C25="",0,SUMIF('DADOS BRUTOS'!$A$3:$A$500,$C25,'DADOS BRUTOS'!GO$3:GO$500)))</f>
        <v>0</v>
      </c>
      <c r="JP25" s="134" t="n">
        <f aca="false">IF(OR(JP$4="",$B25=""),0,SUMIF('DADOS BRUTOS'!$A$3:$A$500,$B25,'DADOS BRUTOS'!GP$3:GP$500)+IF($C25="",0,SUMIF('DADOS BRUTOS'!$A$3:$A$500,$C25,'DADOS BRUTOS'!GP$3:GP$500)))</f>
        <v>0</v>
      </c>
      <c r="JQ25" s="134" t="n">
        <f aca="false">IF(OR(JQ$4="",$B25=""),0,SUMIF('DADOS BRUTOS'!$A$3:$A$500,$B25,'DADOS BRUTOS'!GQ$3:GQ$500)+IF($C25="",0,SUMIF('DADOS BRUTOS'!$A$3:$A$500,$C25,'DADOS BRUTOS'!GQ$3:GQ$500)))</f>
        <v>0</v>
      </c>
      <c r="JR25" s="134" t="n">
        <f aca="false">IF(OR(JR$4="",$B25=""),0,SUMIF('DADOS BRUTOS'!$A$3:$A$500,$B25,'DADOS BRUTOS'!GR$3:GR$500)+IF($C25="",0,SUMIF('DADOS BRUTOS'!$A$3:$A$500,$C25,'DADOS BRUTOS'!GR$3:GR$500)))</f>
        <v>0</v>
      </c>
      <c r="JS25" s="134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181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10998.91</v>
      </c>
      <c r="AA26" s="50" t="n">
        <f aca="false">SUMIF($CB$4:$JS$4,AA$4,$CB26:$JS26)</f>
        <v>10998.9</v>
      </c>
      <c r="AB26" s="50" t="n">
        <f aca="false">SUMIF($CB$4:$JS$4,AB$4,$CB26:$JS26)</f>
        <v>11002.19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33000</v>
      </c>
      <c r="BZ26" s="45" t="n">
        <f aca="false">SUMPRODUCT(($CB$4:$JS$4&lt;&gt;"")*($CB$4:$JS$4&lt;=$D$4),$CB26:$JS26,$CB$1:$JS$1)</f>
        <v>0</v>
      </c>
      <c r="CB26" s="134" t="n">
        <f aca="false">IF(OR(CB$4="",$B26=""),0,SUMIF('DADOS BRUTOS'!$A$3:$A$500,$B26,'DADOS BRUTOS'!B$3:B$500)+IF($C26="",0,SUMIF('DADOS BRUTOS'!$A$3:$A$500,$C26,'DADOS BRUTOS'!B$3:B$500)))</f>
        <v>0</v>
      </c>
      <c r="CC26" s="134" t="n">
        <f aca="false">IF(OR(CC$4="",$B26=""),0,SUMIF('DADOS BRUTOS'!$A$3:$A$500,$B26,'DADOS BRUTOS'!C$3:C$500)+IF($C26="",0,SUMIF('DADOS BRUTOS'!$A$3:$A$500,$C26,'DADOS BRUTOS'!C$3:C$500)))</f>
        <v>0</v>
      </c>
      <c r="CD26" s="134" t="n">
        <f aca="false">IF(OR(CD$4="",$B26=""),0,SUMIF('DADOS BRUTOS'!$A$3:$A$500,$B26,'DADOS BRUTOS'!D$3:D$500)+IF($C26="",0,SUMIF('DADOS BRUTOS'!$A$3:$A$500,$C26,'DADOS BRUTOS'!D$3:D$500)))</f>
        <v>0</v>
      </c>
      <c r="CE26" s="134" t="n">
        <f aca="false">IF(OR(CE$4="",$B26=""),0,SUMIF('DADOS BRUTOS'!$A$3:$A$500,$B26,'DADOS BRUTOS'!E$3:E$500)+IF($C26="",0,SUMIF('DADOS BRUTOS'!$A$3:$A$500,$C26,'DADOS BRUTOS'!E$3:E$500)))</f>
        <v>0</v>
      </c>
      <c r="CF26" s="134" t="n">
        <f aca="false">IF(OR(CF$4="",$B26=""),0,SUMIF('DADOS BRUTOS'!$A$3:$A$500,$B26,'DADOS BRUTOS'!F$3:F$500)+IF($C26="",0,SUMIF('DADOS BRUTOS'!$A$3:$A$500,$C26,'DADOS BRUTOS'!F$3:F$500)))</f>
        <v>0</v>
      </c>
      <c r="CG26" s="134" t="n">
        <f aca="false">IF(OR(CG$4="",$B26=""),0,SUMIF('DADOS BRUTOS'!$A$3:$A$500,$B26,'DADOS BRUTOS'!G$3:G$500)+IF($C26="",0,SUMIF('DADOS BRUTOS'!$A$3:$A$500,$C26,'DADOS BRUTOS'!G$3:G$500)))</f>
        <v>0</v>
      </c>
      <c r="CH26" s="134" t="n">
        <f aca="false">IF(OR(CH$4="",$B26=""),0,SUMIF('DADOS BRUTOS'!$A$3:$A$500,$B26,'DADOS BRUTOS'!H$3:H$500)+IF($C26="",0,SUMIF('DADOS BRUTOS'!$A$3:$A$500,$C26,'DADOS BRUTOS'!H$3:H$500)))</f>
        <v>0</v>
      </c>
      <c r="CI26" s="134" t="n">
        <f aca="false">IF(OR(CI$4="",$B26=""),0,SUMIF('DADOS BRUTOS'!$A$3:$A$500,$B26,'DADOS BRUTOS'!I$3:I$500)+IF($C26="",0,SUMIF('DADOS BRUTOS'!$A$3:$A$500,$C26,'DADOS BRUTOS'!I$3:I$500)))</f>
        <v>0</v>
      </c>
      <c r="CJ26" s="134" t="n">
        <f aca="false">IF(OR(CJ$4="",$B26=""),0,SUMIF('DADOS BRUTOS'!$A$3:$A$500,$B26,'DADOS BRUTOS'!J$3:J$500)+IF($C26="",0,SUMIF('DADOS BRUTOS'!$A$3:$A$500,$C26,'DADOS BRUTOS'!J$3:J$500)))</f>
        <v>0</v>
      </c>
      <c r="CK26" s="134" t="n">
        <f aca="false">IF(OR(CK$4="",$B26=""),0,SUMIF('DADOS BRUTOS'!$A$3:$A$500,$B26,'DADOS BRUTOS'!K$3:K$500)+IF($C26="",0,SUMIF('DADOS BRUTOS'!$A$3:$A$500,$C26,'DADOS BRUTOS'!K$3:K$500)))</f>
        <v>0</v>
      </c>
      <c r="CL26" s="134" t="n">
        <f aca="false">IF(OR(CL$4="",$B26=""),0,SUMIF('DADOS BRUTOS'!$A$3:$A$500,$B26,'DADOS BRUTOS'!L$3:L$500)+IF($C26="",0,SUMIF('DADOS BRUTOS'!$A$3:$A$500,$C26,'DADOS BRUTOS'!L$3:L$500)))</f>
        <v>0</v>
      </c>
      <c r="CM26" s="134" t="n">
        <f aca="false">IF(OR(CM$4="",$B26=""),0,SUMIF('DADOS BRUTOS'!$A$3:$A$500,$B26,'DADOS BRUTOS'!M$3:M$500)+IF($C26="",0,SUMIF('DADOS BRUTOS'!$A$3:$A$500,$C26,'DADOS BRUTOS'!M$3:M$500)))</f>
        <v>0</v>
      </c>
      <c r="CN26" s="134" t="n">
        <f aca="false">IF(OR(CN$4="",$B26=""),0,SUMIF('DADOS BRUTOS'!$A$3:$A$500,$B26,'DADOS BRUTOS'!N$3:N$500)+IF($C26="",0,SUMIF('DADOS BRUTOS'!$A$3:$A$500,$C26,'DADOS BRUTOS'!N$3:N$500)))</f>
        <v>0</v>
      </c>
      <c r="CO26" s="134" t="n">
        <f aca="false">IF(OR(CO$4="",$B26=""),0,SUMIF('DADOS BRUTOS'!$A$3:$A$500,$B26,'DADOS BRUTOS'!O$3:O$500)+IF($C26="",0,SUMIF('DADOS BRUTOS'!$A$3:$A$500,$C26,'DADOS BRUTOS'!O$3:O$500)))</f>
        <v>0</v>
      </c>
      <c r="CP26" s="134" t="n">
        <f aca="false">IF(OR(CP$4="",$B26=""),0,SUMIF('DADOS BRUTOS'!$A$3:$A$500,$B26,'DADOS BRUTOS'!P$3:P$500)+IF($C26="",0,SUMIF('DADOS BRUTOS'!$A$3:$A$500,$C26,'DADOS BRUTOS'!P$3:P$500)))</f>
        <v>0</v>
      </c>
      <c r="CQ26" s="134" t="n">
        <f aca="false">IF(OR(CQ$4="",$B26=""),0,SUMIF('DADOS BRUTOS'!$A$3:$A$500,$B26,'DADOS BRUTOS'!Q$3:Q$500)+IF($C26="",0,SUMIF('DADOS BRUTOS'!$A$3:$A$500,$C26,'DADOS BRUTOS'!Q$3:Q$500)))</f>
        <v>0</v>
      </c>
      <c r="CR26" s="134" t="n">
        <f aca="false">IF(OR(CR$4="",$B26=""),0,SUMIF('DADOS BRUTOS'!$A$3:$A$500,$B26,'DADOS BRUTOS'!R$3:R$500)+IF($C26="",0,SUMIF('DADOS BRUTOS'!$A$3:$A$500,$C26,'DADOS BRUTOS'!R$3:R$500)))</f>
        <v>0</v>
      </c>
      <c r="CS26" s="134" t="n">
        <f aca="false">IF(OR(CS$4="",$B26=""),0,SUMIF('DADOS BRUTOS'!$A$3:$A$500,$B26,'DADOS BRUTOS'!S$3:S$500)+IF($C26="",0,SUMIF('DADOS BRUTOS'!$A$3:$A$500,$C26,'DADOS BRUTOS'!S$3:S$500)))</f>
        <v>0</v>
      </c>
      <c r="CT26" s="134" t="n">
        <f aca="false">IF(OR(CT$4="",$B26=""),0,SUMIF('DADOS BRUTOS'!$A$3:$A$500,$B26,'DADOS BRUTOS'!T$3:T$500)+IF($C26="",0,SUMIF('DADOS BRUTOS'!$A$3:$A$500,$C26,'DADOS BRUTOS'!T$3:T$500)))</f>
        <v>0</v>
      </c>
      <c r="CU26" s="134" t="n">
        <f aca="false">IF(OR(CU$4="",$B26=""),0,SUMIF('DADOS BRUTOS'!$A$3:$A$500,$B26,'DADOS BRUTOS'!U$3:U$500)+IF($C26="",0,SUMIF('DADOS BRUTOS'!$A$3:$A$500,$C26,'DADOS BRUTOS'!U$3:U$500)))</f>
        <v>0</v>
      </c>
      <c r="CV26" s="134" t="n">
        <f aca="false">IF(OR(CV$4="",$B26=""),0,SUMIF('DADOS BRUTOS'!$A$3:$A$500,$B26,'DADOS BRUTOS'!V$3:V$500)+IF($C26="",0,SUMIF('DADOS BRUTOS'!$A$3:$A$500,$C26,'DADOS BRUTOS'!V$3:V$500)))</f>
        <v>0</v>
      </c>
      <c r="CW26" s="134" t="n">
        <f aca="false">IF(OR(CW$4="",$B26=""),0,SUMIF('DADOS BRUTOS'!$A$3:$A$500,$B26,'DADOS BRUTOS'!W$3:W$500)+IF($C26="",0,SUMIF('DADOS BRUTOS'!$A$3:$A$500,$C26,'DADOS BRUTOS'!W$3:W$500)))</f>
        <v>0</v>
      </c>
      <c r="CX26" s="134" t="n">
        <f aca="false">IF(OR(CX$4="",$B26=""),0,SUMIF('DADOS BRUTOS'!$A$3:$A$500,$B26,'DADOS BRUTOS'!X$3:X$500)+IF($C26="",0,SUMIF('DADOS BRUTOS'!$A$3:$A$500,$C26,'DADOS BRUTOS'!X$3:X$500)))</f>
        <v>0</v>
      </c>
      <c r="CY26" s="134" t="n">
        <f aca="false">IF(OR(CY$4="",$B26=""),0,SUMIF('DADOS BRUTOS'!$A$3:$A$500,$B26,'DADOS BRUTOS'!Y$3:Y$500)+IF($C26="",0,SUMIF('DADOS BRUTOS'!$A$3:$A$500,$C26,'DADOS BRUTOS'!Y$3:Y$500)))</f>
        <v>0</v>
      </c>
      <c r="CZ26" s="134" t="n">
        <f aca="false">IF(OR(CZ$4="",$B26=""),0,SUMIF('DADOS BRUTOS'!$A$3:$A$500,$B26,'DADOS BRUTOS'!Z$3:Z$500)+IF($C26="",0,SUMIF('DADOS BRUTOS'!$A$3:$A$500,$C26,'DADOS BRUTOS'!Z$3:Z$500)))</f>
        <v>0</v>
      </c>
      <c r="DA26" s="134" t="n">
        <f aca="false">IF(OR(DA$4="",$B26=""),0,SUMIF('DADOS BRUTOS'!$A$3:$A$500,$B26,'DADOS BRUTOS'!AA$3:AA$500)+IF($C26="",0,SUMIF('DADOS BRUTOS'!$A$3:$A$500,$C26,'DADOS BRUTOS'!AA$3:AA$500)))</f>
        <v>0</v>
      </c>
      <c r="DB26" s="134" t="n">
        <f aca="false">IF(OR(DB$4="",$B26=""),0,SUMIF('DADOS BRUTOS'!$A$3:$A$500,$B26,'DADOS BRUTOS'!AB$3:AB$500)+IF($C26="",0,SUMIF('DADOS BRUTOS'!$A$3:$A$500,$C26,'DADOS BRUTOS'!AB$3:AB$500)))</f>
        <v>0</v>
      </c>
      <c r="DC26" s="134" t="n">
        <f aca="false">IF(OR(DC$4="",$B26=""),0,SUMIF('DADOS BRUTOS'!$A$3:$A$500,$B26,'DADOS BRUTOS'!AC$3:AC$500)+IF($C26="",0,SUMIF('DADOS BRUTOS'!$A$3:$A$500,$C26,'DADOS BRUTOS'!AC$3:AC$500)))</f>
        <v>0</v>
      </c>
      <c r="DD26" s="134" t="n">
        <f aca="false">IF(OR(DD$4="",$B26=""),0,SUMIF('DADOS BRUTOS'!$A$3:$A$500,$B26,'DADOS BRUTOS'!AD$3:AD$500)+IF($C26="",0,SUMIF('DADOS BRUTOS'!$A$3:$A$500,$C26,'DADOS BRUTOS'!AD$3:AD$500)))</f>
        <v>0</v>
      </c>
      <c r="DE26" s="134" t="n">
        <f aca="false">IF(OR(DE$4="",$B26=""),0,SUMIF('DADOS BRUTOS'!$A$3:$A$500,$B26,'DADOS BRUTOS'!AE$3:AE$500)+IF($C26="",0,SUMIF('DADOS BRUTOS'!$A$3:$A$500,$C26,'DADOS BRUTOS'!AE$3:AE$500)))</f>
        <v>0</v>
      </c>
      <c r="DF26" s="134" t="n">
        <f aca="false">IF(OR(DF$4="",$B26=""),0,SUMIF('DADOS BRUTOS'!$A$3:$A$500,$B26,'DADOS BRUTOS'!AF$3:AF$500)+IF($C26="",0,SUMIF('DADOS BRUTOS'!$A$3:$A$500,$C26,'DADOS BRUTOS'!AF$3:AF$500)))</f>
        <v>0</v>
      </c>
      <c r="DG26" s="134" t="n">
        <f aca="false">IF(OR(DG$4="",$B26=""),0,SUMIF('DADOS BRUTOS'!$A$3:$A$500,$B26,'DADOS BRUTOS'!AG$3:AG$500)+IF($C26="",0,SUMIF('DADOS BRUTOS'!$A$3:$A$500,$C26,'DADOS BRUTOS'!AG$3:AG$500)))</f>
        <v>0</v>
      </c>
      <c r="DH26" s="134" t="n">
        <f aca="false">IF(OR(DH$4="",$B26=""),0,SUMIF('DADOS BRUTOS'!$A$3:$A$500,$B26,'DADOS BRUTOS'!AH$3:AH$500)+IF($C26="",0,SUMIF('DADOS BRUTOS'!$A$3:$A$500,$C26,'DADOS BRUTOS'!AH$3:AH$500)))</f>
        <v>0</v>
      </c>
      <c r="DI26" s="134" t="n">
        <f aca="false">IF(OR(DI$4="",$B26=""),0,SUMIF('DADOS BRUTOS'!$A$3:$A$500,$B26,'DADOS BRUTOS'!AI$3:AI$500)+IF($C26="",0,SUMIF('DADOS BRUTOS'!$A$3:$A$500,$C26,'DADOS BRUTOS'!AI$3:AI$500)))</f>
        <v>0</v>
      </c>
      <c r="DJ26" s="134" t="n">
        <f aca="false">IF(OR(DJ$4="",$B26=""),0,SUMIF('DADOS BRUTOS'!$A$3:$A$500,$B26,'DADOS BRUTOS'!AJ$3:AJ$500)+IF($C26="",0,SUMIF('DADOS BRUTOS'!$A$3:$A$500,$C26,'DADOS BRUTOS'!AJ$3:AJ$500)))</f>
        <v>0</v>
      </c>
      <c r="DK26" s="134" t="n">
        <f aca="false">IF(OR(DK$4="",$B26=""),0,SUMIF('DADOS BRUTOS'!$A$3:$A$500,$B26,'DADOS BRUTOS'!AK$3:AK$500)+IF($C26="",0,SUMIF('DADOS BRUTOS'!$A$3:$A$500,$C26,'DADOS BRUTOS'!AK$3:AK$500)))</f>
        <v>0</v>
      </c>
      <c r="DL26" s="134" t="n">
        <f aca="false">IF(OR(DL$4="",$B26=""),0,SUMIF('DADOS BRUTOS'!$A$3:$A$500,$B26,'DADOS BRUTOS'!AL$3:AL$500)+IF($C26="",0,SUMIF('DADOS BRUTOS'!$A$3:$A$500,$C26,'DADOS BRUTOS'!AL$3:AL$500)))</f>
        <v>0</v>
      </c>
      <c r="DM26" s="134" t="n">
        <f aca="false">IF(OR(DM$4="",$B26=""),0,SUMIF('DADOS BRUTOS'!$A$3:$A$500,$B26,'DADOS BRUTOS'!AM$3:AM$500)+IF($C26="",0,SUMIF('DADOS BRUTOS'!$A$3:$A$500,$C26,'DADOS BRUTOS'!AM$3:AM$500)))</f>
        <v>0</v>
      </c>
      <c r="DN26" s="134" t="n">
        <f aca="false">IF(OR(DN$4="",$B26=""),0,SUMIF('DADOS BRUTOS'!$A$3:$A$500,$B26,'DADOS BRUTOS'!AN$3:AN$500)+IF($C26="",0,SUMIF('DADOS BRUTOS'!$A$3:$A$500,$C26,'DADOS BRUTOS'!AN$3:AN$500)))</f>
        <v>0</v>
      </c>
      <c r="DO26" s="134" t="n">
        <f aca="false">IF(OR(DO$4="",$B26=""),0,SUMIF('DADOS BRUTOS'!$A$3:$A$500,$B26,'DADOS BRUTOS'!AO$3:AO$500)+IF($C26="",0,SUMIF('DADOS BRUTOS'!$A$3:$A$500,$C26,'DADOS BRUTOS'!AO$3:AO$500)))</f>
        <v>0</v>
      </c>
      <c r="DP26" s="134" t="n">
        <f aca="false">IF(OR(DP$4="",$B26=""),0,SUMIF('DADOS BRUTOS'!$A$3:$A$500,$B26,'DADOS BRUTOS'!AP$3:AP$500)+IF($C26="",0,SUMIF('DADOS BRUTOS'!$A$3:$A$500,$C26,'DADOS BRUTOS'!AP$3:AP$500)))</f>
        <v>0</v>
      </c>
      <c r="DQ26" s="134" t="n">
        <f aca="false">IF(OR(DQ$4="",$B26=""),0,SUMIF('DADOS BRUTOS'!$A$3:$A$500,$B26,'DADOS BRUTOS'!AQ$3:AQ$500)+IF($C26="",0,SUMIF('DADOS BRUTOS'!$A$3:$A$500,$C26,'DADOS BRUTOS'!AQ$3:AQ$500)))</f>
        <v>0</v>
      </c>
      <c r="DR26" s="134" t="n">
        <f aca="false">IF(OR(DR$4="",$B26=""),0,SUMIF('DADOS BRUTOS'!$A$3:$A$500,$B26,'DADOS BRUTOS'!AR$3:AR$500)+IF($C26="",0,SUMIF('DADOS BRUTOS'!$A$3:$A$500,$C26,'DADOS BRUTOS'!AR$3:AR$500)))</f>
        <v>0</v>
      </c>
      <c r="DS26" s="134" t="n">
        <f aca="false">IF(OR(DS$4="",$B26=""),0,SUMIF('DADOS BRUTOS'!$A$3:$A$500,$B26,'DADOS BRUTOS'!AS$3:AS$500)+IF($C26="",0,SUMIF('DADOS BRUTOS'!$A$3:$A$500,$C26,'DADOS BRUTOS'!AS$3:AS$500)))</f>
        <v>0</v>
      </c>
      <c r="DT26" s="134" t="n">
        <f aca="false">IF(OR(DT$4="",$B26=""),0,SUMIF('DADOS BRUTOS'!$A$3:$A$500,$B26,'DADOS BRUTOS'!AT$3:AT$500)+IF($C26="",0,SUMIF('DADOS BRUTOS'!$A$3:$A$500,$C26,'DADOS BRUTOS'!AT$3:AT$500)))</f>
        <v>0</v>
      </c>
      <c r="DU26" s="134" t="n">
        <f aca="false">IF(OR(DU$4="",$B26=""),0,SUMIF('DADOS BRUTOS'!$A$3:$A$500,$B26,'DADOS BRUTOS'!AU$3:AU$500)+IF($C26="",0,SUMIF('DADOS BRUTOS'!$A$3:$A$500,$C26,'DADOS BRUTOS'!AU$3:AU$500)))</f>
        <v>0</v>
      </c>
      <c r="DV26" s="134" t="n">
        <f aca="false">IF(OR(DV$4="",$B26=""),0,SUMIF('DADOS BRUTOS'!$A$3:$A$500,$B26,'DADOS BRUTOS'!AV$3:AV$500)+IF($C26="",0,SUMIF('DADOS BRUTOS'!$A$3:$A$500,$C26,'DADOS BRUTOS'!AV$3:AV$500)))</f>
        <v>0</v>
      </c>
      <c r="DW26" s="134" t="n">
        <f aca="false">IF(OR(DW$4="",$B26=""),0,SUMIF('DADOS BRUTOS'!$A$3:$A$500,$B26,'DADOS BRUTOS'!AW$3:AW$500)+IF($C26="",0,SUMIF('DADOS BRUTOS'!$A$3:$A$500,$C26,'DADOS BRUTOS'!AW$3:AW$500)))</f>
        <v>0</v>
      </c>
      <c r="DX26" s="134" t="n">
        <f aca="false">IF(OR(DX$4="",$B26=""),0,SUMIF('DADOS BRUTOS'!$A$3:$A$500,$B26,'DADOS BRUTOS'!AX$3:AX$500)+IF($C26="",0,SUMIF('DADOS BRUTOS'!$A$3:$A$500,$C26,'DADOS BRUTOS'!AX$3:AX$500)))</f>
        <v>0</v>
      </c>
      <c r="DY26" s="134" t="n">
        <f aca="false">IF(OR(DY$4="",$B26=""),0,SUMIF('DADOS BRUTOS'!$A$3:$A$500,$B26,'DADOS BRUTOS'!AY$3:AY$500)+IF($C26="",0,SUMIF('DADOS BRUTOS'!$A$3:$A$500,$C26,'DADOS BRUTOS'!AY$3:AY$500)))</f>
        <v>10998.91</v>
      </c>
      <c r="DZ26" s="134" t="n">
        <f aca="false">IF(OR(DZ$4="",$B26=""),0,SUMIF('DADOS BRUTOS'!$A$3:$A$500,$B26,'DADOS BRUTOS'!AZ$3:AZ$500)+IF($C26="",0,SUMIF('DADOS BRUTOS'!$A$3:$A$500,$C26,'DADOS BRUTOS'!AZ$3:AZ$500)))</f>
        <v>10998.9</v>
      </c>
      <c r="EA26" s="134" t="n">
        <f aca="false">IF(OR(EA$4="",$B26=""),0,SUMIF('DADOS BRUTOS'!$A$3:$A$500,$B26,'DADOS BRUTOS'!BA$3:BA$500)+IF($C26="",0,SUMIF('DADOS BRUTOS'!$A$3:$A$500,$C26,'DADOS BRUTOS'!BA$3:BA$500)))</f>
        <v>11002.19</v>
      </c>
      <c r="EB26" s="134" t="n">
        <f aca="false">IF(OR(EB$4="",$B26=""),0,SUMIF('DADOS BRUTOS'!$A$3:$A$500,$B26,'DADOS BRUTOS'!BB$3:BB$500)+IF($C26="",0,SUMIF('DADOS BRUTOS'!$A$3:$A$500,$C26,'DADOS BRUTOS'!BB$3:BB$500)))</f>
        <v>0</v>
      </c>
      <c r="EC26" s="134" t="n">
        <f aca="false">IF(OR(EC$4="",$B26=""),0,SUMIF('DADOS BRUTOS'!$A$3:$A$500,$B26,'DADOS BRUTOS'!BC$3:BC$500)+IF($C26="",0,SUMIF('DADOS BRUTOS'!$A$3:$A$500,$C26,'DADOS BRUTOS'!BC$3:BC$500)))</f>
        <v>0</v>
      </c>
      <c r="ED26" s="134" t="n">
        <f aca="false">IF(OR(ED$4="",$B26=""),0,SUMIF('DADOS BRUTOS'!$A$3:$A$500,$B26,'DADOS BRUTOS'!BD$3:BD$500)+IF($C26="",0,SUMIF('DADOS BRUTOS'!$A$3:$A$500,$C26,'DADOS BRUTOS'!BD$3:BD$500)))</f>
        <v>0</v>
      </c>
      <c r="EE26" s="134" t="n">
        <f aca="false">IF(OR(EE$4="",$B26=""),0,SUMIF('DADOS BRUTOS'!$A$3:$A$500,$B26,'DADOS BRUTOS'!BE$3:BE$500)+IF($C26="",0,SUMIF('DADOS BRUTOS'!$A$3:$A$500,$C26,'DADOS BRUTOS'!BE$3:BE$500)))</f>
        <v>0</v>
      </c>
      <c r="EF26" s="134" t="n">
        <f aca="false">IF(OR(EF$4="",$B26=""),0,SUMIF('DADOS BRUTOS'!$A$3:$A$500,$B26,'DADOS BRUTOS'!BF$3:BF$500)+IF($C26="",0,SUMIF('DADOS BRUTOS'!$A$3:$A$500,$C26,'DADOS BRUTOS'!BF$3:BF$500)))</f>
        <v>0</v>
      </c>
      <c r="EG26" s="134" t="n">
        <f aca="false">IF(OR(EG$4="",$B26=""),0,SUMIF('DADOS BRUTOS'!$A$3:$A$500,$B26,'DADOS BRUTOS'!BG$3:BG$500)+IF($C26="",0,SUMIF('DADOS BRUTOS'!$A$3:$A$500,$C26,'DADOS BRUTOS'!BG$3:BG$500)))</f>
        <v>0</v>
      </c>
      <c r="EH26" s="134" t="n">
        <f aca="false">IF(OR(EH$4="",$B26=""),0,SUMIF('DADOS BRUTOS'!$A$3:$A$500,$B26,'DADOS BRUTOS'!BH$3:BH$500)+IF($C26="",0,SUMIF('DADOS BRUTOS'!$A$3:$A$500,$C26,'DADOS BRUTOS'!BH$3:BH$500)))</f>
        <v>0</v>
      </c>
      <c r="EI26" s="134" t="n">
        <f aca="false">IF(OR(EI$4="",$B26=""),0,SUMIF('DADOS BRUTOS'!$A$3:$A$500,$B26,'DADOS BRUTOS'!BI$3:BI$500)+IF($C26="",0,SUMIF('DADOS BRUTOS'!$A$3:$A$500,$C26,'DADOS BRUTOS'!BI$3:BI$500)))</f>
        <v>0</v>
      </c>
      <c r="EJ26" s="134" t="n">
        <f aca="false">IF(OR(EJ$4="",$B26=""),0,SUMIF('DADOS BRUTOS'!$A$3:$A$500,$B26,'DADOS BRUTOS'!BJ$3:BJ$500)+IF($C26="",0,SUMIF('DADOS BRUTOS'!$A$3:$A$500,$C26,'DADOS BRUTOS'!BJ$3:BJ$500)))</f>
        <v>0</v>
      </c>
      <c r="EK26" s="134" t="n">
        <f aca="false">IF(OR(EK$4="",$B26=""),0,SUMIF('DADOS BRUTOS'!$A$3:$A$500,$B26,'DADOS BRUTOS'!BK$3:BK$500)+IF($C26="",0,SUMIF('DADOS BRUTOS'!$A$3:$A$500,$C26,'DADOS BRUTOS'!BK$3:BK$500)))</f>
        <v>0</v>
      </c>
      <c r="EL26" s="134" t="n">
        <f aca="false">IF(OR(EL$4="",$B26=""),0,SUMIF('DADOS BRUTOS'!$A$3:$A$500,$B26,'DADOS BRUTOS'!BL$3:BL$500)+IF($C26="",0,SUMIF('DADOS BRUTOS'!$A$3:$A$500,$C26,'DADOS BRUTOS'!BL$3:BL$500)))</f>
        <v>0</v>
      </c>
      <c r="EM26" s="134" t="n">
        <f aca="false">IF(OR(EM$4="",$B26=""),0,SUMIF('DADOS BRUTOS'!$A$3:$A$500,$B26,'DADOS BRUTOS'!BM$3:BM$500)+IF($C26="",0,SUMIF('DADOS BRUTOS'!$A$3:$A$500,$C26,'DADOS BRUTOS'!BM$3:BM$500)))</f>
        <v>0</v>
      </c>
      <c r="EN26" s="134" t="n">
        <f aca="false">IF(OR(EN$4="",$B26=""),0,SUMIF('DADOS BRUTOS'!$A$3:$A$500,$B26,'DADOS BRUTOS'!BN$3:BN$500)+IF($C26="",0,SUMIF('DADOS BRUTOS'!$A$3:$A$500,$C26,'DADOS BRUTOS'!BN$3:BN$500)))</f>
        <v>0</v>
      </c>
      <c r="EO26" s="134" t="n">
        <f aca="false">IF(OR(EO$4="",$B26=""),0,SUMIF('DADOS BRUTOS'!$A$3:$A$500,$B26,'DADOS BRUTOS'!BO$3:BO$500)+IF($C26="",0,SUMIF('DADOS BRUTOS'!$A$3:$A$500,$C26,'DADOS BRUTOS'!BO$3:BO$500)))</f>
        <v>0</v>
      </c>
      <c r="EP26" s="134" t="n">
        <f aca="false">IF(OR(EP$4="",$B26=""),0,SUMIF('DADOS BRUTOS'!$A$3:$A$500,$B26,'DADOS BRUTOS'!BP$3:BP$500)+IF($C26="",0,SUMIF('DADOS BRUTOS'!$A$3:$A$500,$C26,'DADOS BRUTOS'!BP$3:BP$500)))</f>
        <v>0</v>
      </c>
      <c r="EQ26" s="134" t="n">
        <f aca="false">IF(OR(EQ$4="",$B26=""),0,SUMIF('DADOS BRUTOS'!$A$3:$A$500,$B26,'DADOS BRUTOS'!BQ$3:BQ$500)+IF($C26="",0,SUMIF('DADOS BRUTOS'!$A$3:$A$500,$C26,'DADOS BRUTOS'!BQ$3:BQ$500)))</f>
        <v>0</v>
      </c>
      <c r="ER26" s="134" t="n">
        <f aca="false">IF(OR(ER$4="",$B26=""),0,SUMIF('DADOS BRUTOS'!$A$3:$A$500,$B26,'DADOS BRUTOS'!BR$3:BR$500)+IF($C26="",0,SUMIF('DADOS BRUTOS'!$A$3:$A$500,$C26,'DADOS BRUTOS'!BR$3:BR$500)))</f>
        <v>0</v>
      </c>
      <c r="ES26" s="134" t="n">
        <f aca="false">IF(OR(ES$4="",$B26=""),0,SUMIF('DADOS BRUTOS'!$A$3:$A$500,$B26,'DADOS BRUTOS'!BS$3:BS$500)+IF($C26="",0,SUMIF('DADOS BRUTOS'!$A$3:$A$500,$C26,'DADOS BRUTOS'!BS$3:BS$500)))</f>
        <v>0</v>
      </c>
      <c r="ET26" s="134" t="n">
        <f aca="false">IF(OR(ET$4="",$B26=""),0,SUMIF('DADOS BRUTOS'!$A$3:$A$500,$B26,'DADOS BRUTOS'!BT$3:BT$500)+IF($C26="",0,SUMIF('DADOS BRUTOS'!$A$3:$A$500,$C26,'DADOS BRUTOS'!BT$3:BT$500)))</f>
        <v>0</v>
      </c>
      <c r="EU26" s="134" t="n">
        <f aca="false">IF(OR(EU$4="",$B26=""),0,SUMIF('DADOS BRUTOS'!$A$3:$A$500,$B26,'DADOS BRUTOS'!BU$3:BU$500)+IF($C26="",0,SUMIF('DADOS BRUTOS'!$A$3:$A$500,$C26,'DADOS BRUTOS'!BU$3:BU$500)))</f>
        <v>0</v>
      </c>
      <c r="EV26" s="134" t="n">
        <f aca="false">IF(OR(EV$4="",$B26=""),0,SUMIF('DADOS BRUTOS'!$A$3:$A$500,$B26,'DADOS BRUTOS'!BV$3:BV$500)+IF($C26="",0,SUMIF('DADOS BRUTOS'!$A$3:$A$500,$C26,'DADOS BRUTOS'!BV$3:BV$500)))</f>
        <v>0</v>
      </c>
      <c r="EW26" s="134" t="n">
        <f aca="false">IF(OR(EW$4="",$B26=""),0,SUMIF('DADOS BRUTOS'!$A$3:$A$500,$B26,'DADOS BRUTOS'!BW$3:BW$500)+IF($C26="",0,SUMIF('DADOS BRUTOS'!$A$3:$A$500,$C26,'DADOS BRUTOS'!BW$3:BW$500)))</f>
        <v>0</v>
      </c>
      <c r="EX26" s="134" t="n">
        <f aca="false">IF(OR(EX$4="",$B26=""),0,SUMIF('DADOS BRUTOS'!$A$3:$A$500,$B26,'DADOS BRUTOS'!BX$3:BX$500)+IF($C26="",0,SUMIF('DADOS BRUTOS'!$A$3:$A$500,$C26,'DADOS BRUTOS'!BX$3:BX$500)))</f>
        <v>0</v>
      </c>
      <c r="EY26" s="134" t="n">
        <f aca="false">IF(OR(EY$4="",$B26=""),0,SUMIF('DADOS BRUTOS'!$A$3:$A$500,$B26,'DADOS BRUTOS'!BY$3:BY$500)+IF($C26="",0,SUMIF('DADOS BRUTOS'!$A$3:$A$500,$C26,'DADOS BRUTOS'!BY$3:BY$500)))</f>
        <v>0</v>
      </c>
      <c r="EZ26" s="134" t="n">
        <f aca="false">IF(OR(EZ$4="",$B26=""),0,SUMIF('DADOS BRUTOS'!$A$3:$A$500,$B26,'DADOS BRUTOS'!BZ$3:BZ$500)+IF($C26="",0,SUMIF('DADOS BRUTOS'!$A$3:$A$500,$C26,'DADOS BRUTOS'!BZ$3:BZ$500)))</f>
        <v>0</v>
      </c>
      <c r="FA26" s="134" t="n">
        <f aca="false">IF(OR(FA$4="",$B26=""),0,SUMIF('DADOS BRUTOS'!$A$3:$A$500,$B26,'DADOS BRUTOS'!CA$3:CA$500)+IF($C26="",0,SUMIF('DADOS BRUTOS'!$A$3:$A$500,$C26,'DADOS BRUTOS'!CA$3:CA$500)))</f>
        <v>0</v>
      </c>
      <c r="FB26" s="134" t="n">
        <f aca="false">IF(OR(FB$4="",$B26=""),0,SUMIF('DADOS BRUTOS'!$A$3:$A$500,$B26,'DADOS BRUTOS'!CB$3:CB$500)+IF($C26="",0,SUMIF('DADOS BRUTOS'!$A$3:$A$500,$C26,'DADOS BRUTOS'!CB$3:CB$500)))</f>
        <v>0</v>
      </c>
      <c r="FC26" s="134" t="n">
        <f aca="false">IF(OR(FC$4="",$B26=""),0,SUMIF('DADOS BRUTOS'!$A$3:$A$500,$B26,'DADOS BRUTOS'!CC$3:CC$500)+IF($C26="",0,SUMIF('DADOS BRUTOS'!$A$3:$A$500,$C26,'DADOS BRUTOS'!CC$3:CC$500)))</f>
        <v>0</v>
      </c>
      <c r="FD26" s="134" t="n">
        <f aca="false">IF(OR(FD$4="",$B26=""),0,SUMIF('DADOS BRUTOS'!$A$3:$A$500,$B26,'DADOS BRUTOS'!CD$3:CD$500)+IF($C26="",0,SUMIF('DADOS BRUTOS'!$A$3:$A$500,$C26,'DADOS BRUTOS'!CD$3:CD$500)))</f>
        <v>0</v>
      </c>
      <c r="FE26" s="134" t="n">
        <f aca="false">IF(OR(FE$4="",$B26=""),0,SUMIF('DADOS BRUTOS'!$A$3:$A$500,$B26,'DADOS BRUTOS'!CE$3:CE$500)+IF($C26="",0,SUMIF('DADOS BRUTOS'!$A$3:$A$500,$C26,'DADOS BRUTOS'!CE$3:CE$500)))</f>
        <v>0</v>
      </c>
      <c r="FF26" s="134" t="n">
        <f aca="false">IF(OR(FF$4="",$B26=""),0,SUMIF('DADOS BRUTOS'!$A$3:$A$500,$B26,'DADOS BRUTOS'!CF$3:CF$500)+IF($C26="",0,SUMIF('DADOS BRUTOS'!$A$3:$A$500,$C26,'DADOS BRUTOS'!CF$3:CF$500)))</f>
        <v>0</v>
      </c>
      <c r="FG26" s="134" t="n">
        <f aca="false">IF(OR(FG$4="",$B26=""),0,SUMIF('DADOS BRUTOS'!$A$3:$A$500,$B26,'DADOS BRUTOS'!CG$3:CG$500)+IF($C26="",0,SUMIF('DADOS BRUTOS'!$A$3:$A$500,$C26,'DADOS BRUTOS'!CG$3:CG$500)))</f>
        <v>0</v>
      </c>
      <c r="FH26" s="134" t="n">
        <f aca="false">IF(OR(FH$4="",$B26=""),0,SUMIF('DADOS BRUTOS'!$A$3:$A$500,$B26,'DADOS BRUTOS'!CH$3:CH$500)+IF($C26="",0,SUMIF('DADOS BRUTOS'!$A$3:$A$500,$C26,'DADOS BRUTOS'!CH$3:CH$500)))</f>
        <v>0</v>
      </c>
      <c r="FI26" s="134" t="n">
        <f aca="false">IF(OR(FI$4="",$B26=""),0,SUMIF('DADOS BRUTOS'!$A$3:$A$500,$B26,'DADOS BRUTOS'!CI$3:CI$500)+IF($C26="",0,SUMIF('DADOS BRUTOS'!$A$3:$A$500,$C26,'DADOS BRUTOS'!CI$3:CI$500)))</f>
        <v>0</v>
      </c>
      <c r="FJ26" s="134" t="n">
        <f aca="false">IF(OR(FJ$4="",$B26=""),0,SUMIF('DADOS BRUTOS'!$A$3:$A$500,$B26,'DADOS BRUTOS'!CJ$3:CJ$500)+IF($C26="",0,SUMIF('DADOS BRUTOS'!$A$3:$A$500,$C26,'DADOS BRUTOS'!CJ$3:CJ$500)))</f>
        <v>0</v>
      </c>
      <c r="FK26" s="134" t="n">
        <f aca="false">IF(OR(FK$4="",$B26=""),0,SUMIF('DADOS BRUTOS'!$A$3:$A$500,$B26,'DADOS BRUTOS'!CK$3:CK$500)+IF($C26="",0,SUMIF('DADOS BRUTOS'!$A$3:$A$500,$C26,'DADOS BRUTOS'!CK$3:CK$500)))</f>
        <v>0</v>
      </c>
      <c r="FL26" s="134" t="n">
        <f aca="false">IF(OR(FL$4="",$B26=""),0,SUMIF('DADOS BRUTOS'!$A$3:$A$500,$B26,'DADOS BRUTOS'!CL$3:CL$500)+IF($C26="",0,SUMIF('DADOS BRUTOS'!$A$3:$A$500,$C26,'DADOS BRUTOS'!CL$3:CL$500)))</f>
        <v>0</v>
      </c>
      <c r="FM26" s="134" t="n">
        <f aca="false">IF(OR(FM$4="",$B26=""),0,SUMIF('DADOS BRUTOS'!$A$3:$A$500,$B26,'DADOS BRUTOS'!CM$3:CM$500)+IF($C26="",0,SUMIF('DADOS BRUTOS'!$A$3:$A$500,$C26,'DADOS BRUTOS'!CM$3:CM$500)))</f>
        <v>0</v>
      </c>
      <c r="FN26" s="134" t="n">
        <f aca="false">IF(OR(FN$4="",$B26=""),0,SUMIF('DADOS BRUTOS'!$A$3:$A$500,$B26,'DADOS BRUTOS'!CN$3:CN$500)+IF($C26="",0,SUMIF('DADOS BRUTOS'!$A$3:$A$500,$C26,'DADOS BRUTOS'!CN$3:CN$500)))</f>
        <v>0</v>
      </c>
      <c r="FO26" s="134" t="n">
        <f aca="false">IF(OR(FO$4="",$B26=""),0,SUMIF('DADOS BRUTOS'!$A$3:$A$500,$B26,'DADOS BRUTOS'!CO$3:CO$500)+IF($C26="",0,SUMIF('DADOS BRUTOS'!$A$3:$A$500,$C26,'DADOS BRUTOS'!CO$3:CO$500)))</f>
        <v>0</v>
      </c>
      <c r="FP26" s="134" t="n">
        <f aca="false">IF(OR(FP$4="",$B26=""),0,SUMIF('DADOS BRUTOS'!$A$3:$A$500,$B26,'DADOS BRUTOS'!CP$3:CP$500)+IF($C26="",0,SUMIF('DADOS BRUTOS'!$A$3:$A$500,$C26,'DADOS BRUTOS'!CP$3:CP$500)))</f>
        <v>0</v>
      </c>
      <c r="FQ26" s="134" t="n">
        <f aca="false">IF(OR(FQ$4="",$B26=""),0,SUMIF('DADOS BRUTOS'!$A$3:$A$500,$B26,'DADOS BRUTOS'!CQ$3:CQ$500)+IF($C26="",0,SUMIF('DADOS BRUTOS'!$A$3:$A$500,$C26,'DADOS BRUTOS'!CQ$3:CQ$500)))</f>
        <v>0</v>
      </c>
      <c r="FR26" s="134" t="n">
        <f aca="false">IF(OR(FR$4="",$B26=""),0,SUMIF('DADOS BRUTOS'!$A$3:$A$500,$B26,'DADOS BRUTOS'!CR$3:CR$500)+IF($C26="",0,SUMIF('DADOS BRUTOS'!$A$3:$A$500,$C26,'DADOS BRUTOS'!CR$3:CR$500)))</f>
        <v>0</v>
      </c>
      <c r="FS26" s="134" t="n">
        <f aca="false">IF(OR(FS$4="",$B26=""),0,SUMIF('DADOS BRUTOS'!$A$3:$A$500,$B26,'DADOS BRUTOS'!CS$3:CS$500)+IF($C26="",0,SUMIF('DADOS BRUTOS'!$A$3:$A$500,$C26,'DADOS BRUTOS'!CS$3:CS$500)))</f>
        <v>0</v>
      </c>
      <c r="FT26" s="134" t="n">
        <f aca="false">IF(OR(FT$4="",$B26=""),0,SUMIF('DADOS BRUTOS'!$A$3:$A$500,$B26,'DADOS BRUTOS'!CT$3:CT$500)+IF($C26="",0,SUMIF('DADOS BRUTOS'!$A$3:$A$500,$C26,'DADOS BRUTOS'!CT$3:CT$500)))</f>
        <v>0</v>
      </c>
      <c r="FU26" s="134" t="n">
        <f aca="false">IF(OR(FU$4="",$B26=""),0,SUMIF('DADOS BRUTOS'!$A$3:$A$500,$B26,'DADOS BRUTOS'!CU$3:CU$500)+IF($C26="",0,SUMIF('DADOS BRUTOS'!$A$3:$A$500,$C26,'DADOS BRUTOS'!CU$3:CU$500)))</f>
        <v>0</v>
      </c>
      <c r="FV26" s="134" t="n">
        <f aca="false">IF(OR(FV$4="",$B26=""),0,SUMIF('DADOS BRUTOS'!$A$3:$A$500,$B26,'DADOS BRUTOS'!CV$3:CV$500)+IF($C26="",0,SUMIF('DADOS BRUTOS'!$A$3:$A$500,$C26,'DADOS BRUTOS'!CV$3:CV$500)))</f>
        <v>0</v>
      </c>
      <c r="FW26" s="134" t="n">
        <f aca="false">IF(OR(FW$4="",$B26=""),0,SUMIF('DADOS BRUTOS'!$A$3:$A$500,$B26,'DADOS BRUTOS'!CW$3:CW$500)+IF($C26="",0,SUMIF('DADOS BRUTOS'!$A$3:$A$500,$C26,'DADOS BRUTOS'!CW$3:CW$500)))</f>
        <v>0</v>
      </c>
      <c r="FX26" s="134" t="n">
        <f aca="false">IF(OR(FX$4="",$B26=""),0,SUMIF('DADOS BRUTOS'!$A$3:$A$500,$B26,'DADOS BRUTOS'!CX$3:CX$500)+IF($C26="",0,SUMIF('DADOS BRUTOS'!$A$3:$A$500,$C26,'DADOS BRUTOS'!CX$3:CX$500)))</f>
        <v>0</v>
      </c>
      <c r="FY26" s="134" t="n">
        <f aca="false">IF(OR(FY$4="",$B26=""),0,SUMIF('DADOS BRUTOS'!$A$3:$A$500,$B26,'DADOS BRUTOS'!CY$3:CY$500)+IF($C26="",0,SUMIF('DADOS BRUTOS'!$A$3:$A$500,$C26,'DADOS BRUTOS'!CY$3:CY$500)))</f>
        <v>0</v>
      </c>
      <c r="FZ26" s="134" t="n">
        <f aca="false">IF(OR(FZ$4="",$B26=""),0,SUMIF('DADOS BRUTOS'!$A$3:$A$500,$B26,'DADOS BRUTOS'!CZ$3:CZ$500)+IF($C26="",0,SUMIF('DADOS BRUTOS'!$A$3:$A$500,$C26,'DADOS BRUTOS'!CZ$3:CZ$500)))</f>
        <v>0</v>
      </c>
      <c r="GA26" s="134" t="n">
        <f aca="false">IF(OR(GA$4="",$B26=""),0,SUMIF('DADOS BRUTOS'!$A$3:$A$500,$B26,'DADOS BRUTOS'!DA$3:DA$500)+IF($C26="",0,SUMIF('DADOS BRUTOS'!$A$3:$A$500,$C26,'DADOS BRUTOS'!DA$3:DA$500)))</f>
        <v>0</v>
      </c>
      <c r="GB26" s="134" t="n">
        <f aca="false">IF(OR(GB$4="",$B26=""),0,SUMIF('DADOS BRUTOS'!$A$3:$A$500,$B26,'DADOS BRUTOS'!DB$3:DB$500)+IF($C26="",0,SUMIF('DADOS BRUTOS'!$A$3:$A$500,$C26,'DADOS BRUTOS'!DB$3:DB$500)))</f>
        <v>0</v>
      </c>
      <c r="GC26" s="134" t="n">
        <f aca="false">IF(OR(GC$4="",$B26=""),0,SUMIF('DADOS BRUTOS'!$A$3:$A$500,$B26,'DADOS BRUTOS'!DC$3:DC$500)+IF($C26="",0,SUMIF('DADOS BRUTOS'!$A$3:$A$500,$C26,'DADOS BRUTOS'!DC$3:DC$500)))</f>
        <v>0</v>
      </c>
      <c r="GD26" s="134" t="n">
        <f aca="false">IF(OR(GD$4="",$B26=""),0,SUMIF('DADOS BRUTOS'!$A$3:$A$500,$B26,'DADOS BRUTOS'!DD$3:DD$500)+IF($C26="",0,SUMIF('DADOS BRUTOS'!$A$3:$A$500,$C26,'DADOS BRUTOS'!DD$3:DD$500)))</f>
        <v>0</v>
      </c>
      <c r="GE26" s="134" t="n">
        <f aca="false">IF(OR(GE$4="",$B26=""),0,SUMIF('DADOS BRUTOS'!$A$3:$A$500,$B26,'DADOS BRUTOS'!DE$3:DE$500)+IF($C26="",0,SUMIF('DADOS BRUTOS'!$A$3:$A$500,$C26,'DADOS BRUTOS'!DE$3:DE$500)))</f>
        <v>0</v>
      </c>
      <c r="GF26" s="134" t="n">
        <f aca="false">IF(OR(GF$4="",$B26=""),0,SUMIF('DADOS BRUTOS'!$A$3:$A$500,$B26,'DADOS BRUTOS'!DF$3:DF$500)+IF($C26="",0,SUMIF('DADOS BRUTOS'!$A$3:$A$500,$C26,'DADOS BRUTOS'!DF$3:DF$500)))</f>
        <v>0</v>
      </c>
      <c r="GG26" s="134" t="n">
        <f aca="false">IF(OR(GG$4="",$B26=""),0,SUMIF('DADOS BRUTOS'!$A$3:$A$500,$B26,'DADOS BRUTOS'!DG$3:DG$500)+IF($C26="",0,SUMIF('DADOS BRUTOS'!$A$3:$A$500,$C26,'DADOS BRUTOS'!DG$3:DG$500)))</f>
        <v>0</v>
      </c>
      <c r="GH26" s="134" t="n">
        <f aca="false">IF(OR(GH$4="",$B26=""),0,SUMIF('DADOS BRUTOS'!$A$3:$A$500,$B26,'DADOS BRUTOS'!DH$3:DH$500)+IF($C26="",0,SUMIF('DADOS BRUTOS'!$A$3:$A$500,$C26,'DADOS BRUTOS'!DH$3:DH$500)))</f>
        <v>0</v>
      </c>
      <c r="GI26" s="134" t="n">
        <f aca="false">IF(OR(GI$4="",$B26=""),0,SUMIF('DADOS BRUTOS'!$A$3:$A$500,$B26,'DADOS BRUTOS'!DI$3:DI$500)+IF($C26="",0,SUMIF('DADOS BRUTOS'!$A$3:$A$500,$C26,'DADOS BRUTOS'!DI$3:DI$500)))</f>
        <v>0</v>
      </c>
      <c r="GJ26" s="134" t="n">
        <f aca="false">IF(OR(GJ$4="",$B26=""),0,SUMIF('DADOS BRUTOS'!$A$3:$A$500,$B26,'DADOS BRUTOS'!DJ$3:DJ$500)+IF($C26="",0,SUMIF('DADOS BRUTOS'!$A$3:$A$500,$C26,'DADOS BRUTOS'!DJ$3:DJ$500)))</f>
        <v>0</v>
      </c>
      <c r="GK26" s="134" t="n">
        <f aca="false">IF(OR(GK$4="",$B26=""),0,SUMIF('DADOS BRUTOS'!$A$3:$A$500,$B26,'DADOS BRUTOS'!DK$3:DK$500)+IF($C26="",0,SUMIF('DADOS BRUTOS'!$A$3:$A$500,$C26,'DADOS BRUTOS'!DK$3:DK$500)))</f>
        <v>0</v>
      </c>
      <c r="GL26" s="134" t="n">
        <f aca="false">IF(OR(GL$4="",$B26=""),0,SUMIF('DADOS BRUTOS'!$A$3:$A$500,$B26,'DADOS BRUTOS'!DL$3:DL$500)+IF($C26="",0,SUMIF('DADOS BRUTOS'!$A$3:$A$500,$C26,'DADOS BRUTOS'!DL$3:DL$500)))</f>
        <v>0</v>
      </c>
      <c r="GM26" s="134" t="n">
        <f aca="false">IF(OR(GM$4="",$B26=""),0,SUMIF('DADOS BRUTOS'!$A$3:$A$500,$B26,'DADOS BRUTOS'!DM$3:DM$500)+IF($C26="",0,SUMIF('DADOS BRUTOS'!$A$3:$A$500,$C26,'DADOS BRUTOS'!DM$3:DM$500)))</f>
        <v>0</v>
      </c>
      <c r="GN26" s="134" t="n">
        <f aca="false">IF(OR(GN$4="",$B26=""),0,SUMIF('DADOS BRUTOS'!$A$3:$A$500,$B26,'DADOS BRUTOS'!DN$3:DN$500)+IF($C26="",0,SUMIF('DADOS BRUTOS'!$A$3:$A$500,$C26,'DADOS BRUTOS'!DN$3:DN$500)))</f>
        <v>0</v>
      </c>
      <c r="GO26" s="134" t="n">
        <f aca="false">IF(OR(GO$4="",$B26=""),0,SUMIF('DADOS BRUTOS'!$A$3:$A$500,$B26,'DADOS BRUTOS'!DO$3:DO$500)+IF($C26="",0,SUMIF('DADOS BRUTOS'!$A$3:$A$500,$C26,'DADOS BRUTOS'!DO$3:DO$500)))</f>
        <v>0</v>
      </c>
      <c r="GP26" s="134" t="n">
        <f aca="false">IF(OR(GP$4="",$B26=""),0,SUMIF('DADOS BRUTOS'!$A$3:$A$500,$B26,'DADOS BRUTOS'!DP$3:DP$500)+IF($C26="",0,SUMIF('DADOS BRUTOS'!$A$3:$A$500,$C26,'DADOS BRUTOS'!DP$3:DP$500)))</f>
        <v>0</v>
      </c>
      <c r="GQ26" s="134" t="n">
        <f aca="false">IF(OR(GQ$4="",$B26=""),0,SUMIF('DADOS BRUTOS'!$A$3:$A$500,$B26,'DADOS BRUTOS'!DQ$3:DQ$500)+IF($C26="",0,SUMIF('DADOS BRUTOS'!$A$3:$A$500,$C26,'DADOS BRUTOS'!DQ$3:DQ$500)))</f>
        <v>0</v>
      </c>
      <c r="GR26" s="134" t="n">
        <f aca="false">IF(OR(GR$4="",$B26=""),0,SUMIF('DADOS BRUTOS'!$A$3:$A$500,$B26,'DADOS BRUTOS'!DR$3:DR$500)+IF($C26="",0,SUMIF('DADOS BRUTOS'!$A$3:$A$500,$C26,'DADOS BRUTOS'!DR$3:DR$500)))</f>
        <v>0</v>
      </c>
      <c r="GS26" s="134" t="n">
        <f aca="false">IF(OR(GS$4="",$B26=""),0,SUMIF('DADOS BRUTOS'!$A$3:$A$500,$B26,'DADOS BRUTOS'!DS$3:DS$500)+IF($C26="",0,SUMIF('DADOS BRUTOS'!$A$3:$A$500,$C26,'DADOS BRUTOS'!DS$3:DS$500)))</f>
        <v>0</v>
      </c>
      <c r="GT26" s="134" t="n">
        <f aca="false">IF(OR(GT$4="",$B26=""),0,SUMIF('DADOS BRUTOS'!$A$3:$A$500,$B26,'DADOS BRUTOS'!DT$3:DT$500)+IF($C26="",0,SUMIF('DADOS BRUTOS'!$A$3:$A$500,$C26,'DADOS BRUTOS'!DT$3:DT$500)))</f>
        <v>0</v>
      </c>
      <c r="GU26" s="134" t="n">
        <f aca="false">IF(OR(GU$4="",$B26=""),0,SUMIF('DADOS BRUTOS'!$A$3:$A$500,$B26,'DADOS BRUTOS'!DU$3:DU$500)+IF($C26="",0,SUMIF('DADOS BRUTOS'!$A$3:$A$500,$C26,'DADOS BRUTOS'!DU$3:DU$500)))</f>
        <v>0</v>
      </c>
      <c r="GV26" s="134" t="n">
        <f aca="false">IF(OR(GV$4="",$B26=""),0,SUMIF('DADOS BRUTOS'!$A$3:$A$500,$B26,'DADOS BRUTOS'!DV$3:DV$500)+IF($C26="",0,SUMIF('DADOS BRUTOS'!$A$3:$A$500,$C26,'DADOS BRUTOS'!DV$3:DV$500)))</f>
        <v>0</v>
      </c>
      <c r="GW26" s="134" t="n">
        <f aca="false">IF(OR(GW$4="",$B26=""),0,SUMIF('DADOS BRUTOS'!$A$3:$A$500,$B26,'DADOS BRUTOS'!DW$3:DW$500)+IF($C26="",0,SUMIF('DADOS BRUTOS'!$A$3:$A$500,$C26,'DADOS BRUTOS'!DW$3:DW$500)))</f>
        <v>0</v>
      </c>
      <c r="GX26" s="134" t="n">
        <f aca="false">IF(OR(GX$4="",$B26=""),0,SUMIF('DADOS BRUTOS'!$A$3:$A$500,$B26,'DADOS BRUTOS'!DX$3:DX$500)+IF($C26="",0,SUMIF('DADOS BRUTOS'!$A$3:$A$500,$C26,'DADOS BRUTOS'!DX$3:DX$500)))</f>
        <v>0</v>
      </c>
      <c r="GY26" s="134" t="n">
        <f aca="false">IF(OR(GY$4="",$B26=""),0,SUMIF('DADOS BRUTOS'!$A$3:$A$500,$B26,'DADOS BRUTOS'!DY$3:DY$500)+IF($C26="",0,SUMIF('DADOS BRUTOS'!$A$3:$A$500,$C26,'DADOS BRUTOS'!DY$3:DY$500)))</f>
        <v>0</v>
      </c>
      <c r="GZ26" s="134" t="n">
        <f aca="false">IF(OR(GZ$4="",$B26=""),0,SUMIF('DADOS BRUTOS'!$A$3:$A$500,$B26,'DADOS BRUTOS'!DZ$3:DZ$500)+IF($C26="",0,SUMIF('DADOS BRUTOS'!$A$3:$A$500,$C26,'DADOS BRUTOS'!DZ$3:DZ$500)))</f>
        <v>0</v>
      </c>
      <c r="HA26" s="134" t="n">
        <f aca="false">IF(OR(HA$4="",$B26=""),0,SUMIF('DADOS BRUTOS'!$A$3:$A$500,$B26,'DADOS BRUTOS'!EA$3:EA$500)+IF($C26="",0,SUMIF('DADOS BRUTOS'!$A$3:$A$500,$C26,'DADOS BRUTOS'!EA$3:EA$500)))</f>
        <v>0</v>
      </c>
      <c r="HB26" s="134" t="n">
        <f aca="false">IF(OR(HB$4="",$B26=""),0,SUMIF('DADOS BRUTOS'!$A$3:$A$500,$B26,'DADOS BRUTOS'!EB$3:EB$500)+IF($C26="",0,SUMIF('DADOS BRUTOS'!$A$3:$A$500,$C26,'DADOS BRUTOS'!EB$3:EB$500)))</f>
        <v>0</v>
      </c>
      <c r="HC26" s="134" t="n">
        <f aca="false">IF(OR(HC$4="",$B26=""),0,SUMIF('DADOS BRUTOS'!$A$3:$A$500,$B26,'DADOS BRUTOS'!EC$3:EC$500)+IF($C26="",0,SUMIF('DADOS BRUTOS'!$A$3:$A$500,$C26,'DADOS BRUTOS'!EC$3:EC$500)))</f>
        <v>0</v>
      </c>
      <c r="HD26" s="134" t="n">
        <f aca="false">IF(OR(HD$4="",$B26=""),0,SUMIF('DADOS BRUTOS'!$A$3:$A$500,$B26,'DADOS BRUTOS'!ED$3:ED$500)+IF($C26="",0,SUMIF('DADOS BRUTOS'!$A$3:$A$500,$C26,'DADOS BRUTOS'!ED$3:ED$500)))</f>
        <v>0</v>
      </c>
      <c r="HE26" s="134" t="n">
        <f aca="false">IF(OR(HE$4="",$B26=""),0,SUMIF('DADOS BRUTOS'!$A$3:$A$500,$B26,'DADOS BRUTOS'!EE$3:EE$500)+IF($C26="",0,SUMIF('DADOS BRUTOS'!$A$3:$A$500,$C26,'DADOS BRUTOS'!EE$3:EE$500)))</f>
        <v>0</v>
      </c>
      <c r="HF26" s="134" t="n">
        <f aca="false">IF(OR(HF$4="",$B26=""),0,SUMIF('DADOS BRUTOS'!$A$3:$A$500,$B26,'DADOS BRUTOS'!EF$3:EF$500)+IF($C26="",0,SUMIF('DADOS BRUTOS'!$A$3:$A$500,$C26,'DADOS BRUTOS'!EF$3:EF$500)))</f>
        <v>0</v>
      </c>
      <c r="HG26" s="134" t="n">
        <f aca="false">IF(OR(HG$4="",$B26=""),0,SUMIF('DADOS BRUTOS'!$A$3:$A$500,$B26,'DADOS BRUTOS'!EG$3:EG$500)+IF($C26="",0,SUMIF('DADOS BRUTOS'!$A$3:$A$500,$C26,'DADOS BRUTOS'!EG$3:EG$500)))</f>
        <v>0</v>
      </c>
      <c r="HH26" s="134" t="n">
        <f aca="false">IF(OR(HH$4="",$B26=""),0,SUMIF('DADOS BRUTOS'!$A$3:$A$500,$B26,'DADOS BRUTOS'!EH$3:EH$500)+IF($C26="",0,SUMIF('DADOS BRUTOS'!$A$3:$A$500,$C26,'DADOS BRUTOS'!EH$3:EH$500)))</f>
        <v>0</v>
      </c>
      <c r="HI26" s="134" t="n">
        <f aca="false">IF(OR(HI$4="",$B26=""),0,SUMIF('DADOS BRUTOS'!$A$3:$A$500,$B26,'DADOS BRUTOS'!EI$3:EI$500)+IF($C26="",0,SUMIF('DADOS BRUTOS'!$A$3:$A$500,$C26,'DADOS BRUTOS'!EI$3:EI$500)))</f>
        <v>0</v>
      </c>
      <c r="HJ26" s="134" t="n">
        <f aca="false">IF(OR(HJ$4="",$B26=""),0,SUMIF('DADOS BRUTOS'!$A$3:$A$500,$B26,'DADOS BRUTOS'!EJ$3:EJ$500)+IF($C26="",0,SUMIF('DADOS BRUTOS'!$A$3:$A$500,$C26,'DADOS BRUTOS'!EJ$3:EJ$500)))</f>
        <v>0</v>
      </c>
      <c r="HK26" s="134" t="n">
        <f aca="false">IF(OR(HK$4="",$B26=""),0,SUMIF('DADOS BRUTOS'!$A$3:$A$500,$B26,'DADOS BRUTOS'!EK$3:EK$500)+IF($C26="",0,SUMIF('DADOS BRUTOS'!$A$3:$A$500,$C26,'DADOS BRUTOS'!EK$3:EK$500)))</f>
        <v>0</v>
      </c>
      <c r="HL26" s="134" t="n">
        <f aca="false">IF(OR(HL$4="",$B26=""),0,SUMIF('DADOS BRUTOS'!$A$3:$A$500,$B26,'DADOS BRUTOS'!EL$3:EL$500)+IF($C26="",0,SUMIF('DADOS BRUTOS'!$A$3:$A$500,$C26,'DADOS BRUTOS'!EL$3:EL$500)))</f>
        <v>0</v>
      </c>
      <c r="HM26" s="134" t="n">
        <f aca="false">IF(OR(HM$4="",$B26=""),0,SUMIF('DADOS BRUTOS'!$A$3:$A$500,$B26,'DADOS BRUTOS'!EM$3:EM$500)+IF($C26="",0,SUMIF('DADOS BRUTOS'!$A$3:$A$500,$C26,'DADOS BRUTOS'!EM$3:EM$500)))</f>
        <v>0</v>
      </c>
      <c r="HN26" s="134" t="n">
        <f aca="false">IF(OR(HN$4="",$B26=""),0,SUMIF('DADOS BRUTOS'!$A$3:$A$500,$B26,'DADOS BRUTOS'!EN$3:EN$500)+IF($C26="",0,SUMIF('DADOS BRUTOS'!$A$3:$A$500,$C26,'DADOS BRUTOS'!EN$3:EN$500)))</f>
        <v>0</v>
      </c>
      <c r="HO26" s="134" t="n">
        <f aca="false">IF(OR(HO$4="",$B26=""),0,SUMIF('DADOS BRUTOS'!$A$3:$A$500,$B26,'DADOS BRUTOS'!EO$3:EO$500)+IF($C26="",0,SUMIF('DADOS BRUTOS'!$A$3:$A$500,$C26,'DADOS BRUTOS'!EO$3:EO$500)))</f>
        <v>0</v>
      </c>
      <c r="HP26" s="134" t="n">
        <f aca="false">IF(OR(HP$4="",$B26=""),0,SUMIF('DADOS BRUTOS'!$A$3:$A$500,$B26,'DADOS BRUTOS'!EP$3:EP$500)+IF($C26="",0,SUMIF('DADOS BRUTOS'!$A$3:$A$500,$C26,'DADOS BRUTOS'!EP$3:EP$500)))</f>
        <v>0</v>
      </c>
      <c r="HQ26" s="134" t="n">
        <f aca="false">IF(OR(HQ$4="",$B26=""),0,SUMIF('DADOS BRUTOS'!$A$3:$A$500,$B26,'DADOS BRUTOS'!EQ$3:EQ$500)+IF($C26="",0,SUMIF('DADOS BRUTOS'!$A$3:$A$500,$C26,'DADOS BRUTOS'!EQ$3:EQ$500)))</f>
        <v>0</v>
      </c>
      <c r="HR26" s="134" t="n">
        <f aca="false">IF(OR(HR$4="",$B26=""),0,SUMIF('DADOS BRUTOS'!$A$3:$A$500,$B26,'DADOS BRUTOS'!ER$3:ER$500)+IF($C26="",0,SUMIF('DADOS BRUTOS'!$A$3:$A$500,$C26,'DADOS BRUTOS'!ER$3:ER$500)))</f>
        <v>0</v>
      </c>
      <c r="HS26" s="134" t="n">
        <f aca="false">IF(OR(HS$4="",$B26=""),0,SUMIF('DADOS BRUTOS'!$A$3:$A$500,$B26,'DADOS BRUTOS'!ES$3:ES$500)+IF($C26="",0,SUMIF('DADOS BRUTOS'!$A$3:$A$500,$C26,'DADOS BRUTOS'!ES$3:ES$500)))</f>
        <v>0</v>
      </c>
      <c r="HT26" s="134" t="n">
        <f aca="false">IF(OR(HT$4="",$B26=""),0,SUMIF('DADOS BRUTOS'!$A$3:$A$500,$B26,'DADOS BRUTOS'!ET$3:ET$500)+IF($C26="",0,SUMIF('DADOS BRUTOS'!$A$3:$A$500,$C26,'DADOS BRUTOS'!ET$3:ET$500)))</f>
        <v>0</v>
      </c>
      <c r="HU26" s="134" t="n">
        <f aca="false">IF(OR(HU$4="",$B26=""),0,SUMIF('DADOS BRUTOS'!$A$3:$A$500,$B26,'DADOS BRUTOS'!EU$3:EU$500)+IF($C26="",0,SUMIF('DADOS BRUTOS'!$A$3:$A$500,$C26,'DADOS BRUTOS'!EU$3:EU$500)))</f>
        <v>0</v>
      </c>
      <c r="HV26" s="134" t="n">
        <f aca="false">IF(OR(HV$4="",$B26=""),0,SUMIF('DADOS BRUTOS'!$A$3:$A$500,$B26,'DADOS BRUTOS'!EV$3:EV$500)+IF($C26="",0,SUMIF('DADOS BRUTOS'!$A$3:$A$500,$C26,'DADOS BRUTOS'!EV$3:EV$500)))</f>
        <v>0</v>
      </c>
      <c r="HW26" s="134" t="n">
        <f aca="false">IF(OR(HW$4="",$B26=""),0,SUMIF('DADOS BRUTOS'!$A$3:$A$500,$B26,'DADOS BRUTOS'!EW$3:EW$500)+IF($C26="",0,SUMIF('DADOS BRUTOS'!$A$3:$A$500,$C26,'DADOS BRUTOS'!EW$3:EW$500)))</f>
        <v>0</v>
      </c>
      <c r="HX26" s="134" t="n">
        <f aca="false">IF(OR(HX$4="",$B26=""),0,SUMIF('DADOS BRUTOS'!$A$3:$A$500,$B26,'DADOS BRUTOS'!EX$3:EX$500)+IF($C26="",0,SUMIF('DADOS BRUTOS'!$A$3:$A$500,$C26,'DADOS BRUTOS'!EX$3:EX$500)))</f>
        <v>0</v>
      </c>
      <c r="HY26" s="134" t="n">
        <f aca="false">IF(OR(HY$4="",$B26=""),0,SUMIF('DADOS BRUTOS'!$A$3:$A$500,$B26,'DADOS BRUTOS'!EY$3:EY$500)+IF($C26="",0,SUMIF('DADOS BRUTOS'!$A$3:$A$500,$C26,'DADOS BRUTOS'!EY$3:EY$500)))</f>
        <v>0</v>
      </c>
      <c r="HZ26" s="134" t="n">
        <f aca="false">IF(OR(HZ$4="",$B26=""),0,SUMIF('DADOS BRUTOS'!$A$3:$A$500,$B26,'DADOS BRUTOS'!EZ$3:EZ$500)+IF($C26="",0,SUMIF('DADOS BRUTOS'!$A$3:$A$500,$C26,'DADOS BRUTOS'!EZ$3:EZ$500)))</f>
        <v>0</v>
      </c>
      <c r="IA26" s="134" t="n">
        <f aca="false">IF(OR(IA$4="",$B26=""),0,SUMIF('DADOS BRUTOS'!$A$3:$A$500,$B26,'DADOS BRUTOS'!FA$3:FA$500)+IF($C26="",0,SUMIF('DADOS BRUTOS'!$A$3:$A$500,$C26,'DADOS BRUTOS'!FA$3:FA$500)))</f>
        <v>0</v>
      </c>
      <c r="IB26" s="134" t="n">
        <f aca="false">IF(OR(IB$4="",$B26=""),0,SUMIF('DADOS BRUTOS'!$A$3:$A$500,$B26,'DADOS BRUTOS'!FB$3:FB$500)+IF($C26="",0,SUMIF('DADOS BRUTOS'!$A$3:$A$500,$C26,'DADOS BRUTOS'!FB$3:FB$500)))</f>
        <v>0</v>
      </c>
      <c r="IC26" s="134" t="n">
        <f aca="false">IF(OR(IC$4="",$B26=""),0,SUMIF('DADOS BRUTOS'!$A$3:$A$500,$B26,'DADOS BRUTOS'!FC$3:FC$500)+IF($C26="",0,SUMIF('DADOS BRUTOS'!$A$3:$A$500,$C26,'DADOS BRUTOS'!FC$3:FC$500)))</f>
        <v>0</v>
      </c>
      <c r="ID26" s="134" t="n">
        <f aca="false">IF(OR(ID$4="",$B26=""),0,SUMIF('DADOS BRUTOS'!$A$3:$A$500,$B26,'DADOS BRUTOS'!FD$3:FD$500)+IF($C26="",0,SUMIF('DADOS BRUTOS'!$A$3:$A$500,$C26,'DADOS BRUTOS'!FD$3:FD$500)))</f>
        <v>0</v>
      </c>
      <c r="IE26" s="134" t="n">
        <f aca="false">IF(OR(IE$4="",$B26=""),0,SUMIF('DADOS BRUTOS'!$A$3:$A$500,$B26,'DADOS BRUTOS'!FE$3:FE$500)+IF($C26="",0,SUMIF('DADOS BRUTOS'!$A$3:$A$500,$C26,'DADOS BRUTOS'!FE$3:FE$500)))</f>
        <v>0</v>
      </c>
      <c r="IF26" s="134" t="n">
        <f aca="false">IF(OR(IF$4="",$B26=""),0,SUMIF('DADOS BRUTOS'!$A$3:$A$500,$B26,'DADOS BRUTOS'!FF$3:FF$500)+IF($C26="",0,SUMIF('DADOS BRUTOS'!$A$3:$A$500,$C26,'DADOS BRUTOS'!FF$3:FF$500)))</f>
        <v>0</v>
      </c>
      <c r="IG26" s="134" t="n">
        <f aca="false">IF(OR(IG$4="",$B26=""),0,SUMIF('DADOS BRUTOS'!$A$3:$A$500,$B26,'DADOS BRUTOS'!FG$3:FG$500)+IF($C26="",0,SUMIF('DADOS BRUTOS'!$A$3:$A$500,$C26,'DADOS BRUTOS'!FG$3:FG$500)))</f>
        <v>0</v>
      </c>
      <c r="IH26" s="134" t="n">
        <f aca="false">IF(OR(IH$4="",$B26=""),0,SUMIF('DADOS BRUTOS'!$A$3:$A$500,$B26,'DADOS BRUTOS'!FH$3:FH$500)+IF($C26="",0,SUMIF('DADOS BRUTOS'!$A$3:$A$500,$C26,'DADOS BRUTOS'!FH$3:FH$500)))</f>
        <v>0</v>
      </c>
      <c r="II26" s="134" t="n">
        <f aca="false">IF(OR(II$4="",$B26=""),0,SUMIF('DADOS BRUTOS'!$A$3:$A$500,$B26,'DADOS BRUTOS'!FI$3:FI$500)+IF($C26="",0,SUMIF('DADOS BRUTOS'!$A$3:$A$500,$C26,'DADOS BRUTOS'!FI$3:FI$500)))</f>
        <v>0</v>
      </c>
      <c r="IJ26" s="134" t="n">
        <f aca="false">IF(OR(IJ$4="",$B26=""),0,SUMIF('DADOS BRUTOS'!$A$3:$A$500,$B26,'DADOS BRUTOS'!FJ$3:FJ$500)+IF($C26="",0,SUMIF('DADOS BRUTOS'!$A$3:$A$500,$C26,'DADOS BRUTOS'!FJ$3:FJ$500)))</f>
        <v>0</v>
      </c>
      <c r="IK26" s="134" t="n">
        <f aca="false">IF(OR(IK$4="",$B26=""),0,SUMIF('DADOS BRUTOS'!$A$3:$A$500,$B26,'DADOS BRUTOS'!FK$3:FK$500)+IF($C26="",0,SUMIF('DADOS BRUTOS'!$A$3:$A$500,$C26,'DADOS BRUTOS'!FK$3:FK$500)))</f>
        <v>0</v>
      </c>
      <c r="IL26" s="134" t="n">
        <f aca="false">IF(OR(IL$4="",$B26=""),0,SUMIF('DADOS BRUTOS'!$A$3:$A$500,$B26,'DADOS BRUTOS'!FL$3:FL$500)+IF($C26="",0,SUMIF('DADOS BRUTOS'!$A$3:$A$500,$C26,'DADOS BRUTOS'!FL$3:FL$500)))</f>
        <v>0</v>
      </c>
      <c r="IM26" s="134" t="n">
        <f aca="false">IF(OR(IM$4="",$B26=""),0,SUMIF('DADOS BRUTOS'!$A$3:$A$500,$B26,'DADOS BRUTOS'!FM$3:FM$500)+IF($C26="",0,SUMIF('DADOS BRUTOS'!$A$3:$A$500,$C26,'DADOS BRUTOS'!FM$3:FM$500)))</f>
        <v>0</v>
      </c>
      <c r="IN26" s="134" t="n">
        <f aca="false">IF(OR(IN$4="",$B26=""),0,SUMIF('DADOS BRUTOS'!$A$3:$A$500,$B26,'DADOS BRUTOS'!FN$3:FN$500)+IF($C26="",0,SUMIF('DADOS BRUTOS'!$A$3:$A$500,$C26,'DADOS BRUTOS'!FN$3:FN$500)))</f>
        <v>0</v>
      </c>
      <c r="IO26" s="134" t="n">
        <f aca="false">IF(OR(IO$4="",$B26=""),0,SUMIF('DADOS BRUTOS'!$A$3:$A$500,$B26,'DADOS BRUTOS'!FO$3:FO$500)+IF($C26="",0,SUMIF('DADOS BRUTOS'!$A$3:$A$500,$C26,'DADOS BRUTOS'!FO$3:FO$500)))</f>
        <v>0</v>
      </c>
      <c r="IP26" s="134" t="n">
        <f aca="false">IF(OR(IP$4="",$B26=""),0,SUMIF('DADOS BRUTOS'!$A$3:$A$500,$B26,'DADOS BRUTOS'!FP$3:FP$500)+IF($C26="",0,SUMIF('DADOS BRUTOS'!$A$3:$A$500,$C26,'DADOS BRUTOS'!FP$3:FP$500)))</f>
        <v>0</v>
      </c>
      <c r="IQ26" s="134" t="n">
        <f aca="false">IF(OR(IQ$4="",$B26=""),0,SUMIF('DADOS BRUTOS'!$A$3:$A$500,$B26,'DADOS BRUTOS'!FQ$3:FQ$500)+IF($C26="",0,SUMIF('DADOS BRUTOS'!$A$3:$A$500,$C26,'DADOS BRUTOS'!FQ$3:FQ$500)))</f>
        <v>0</v>
      </c>
      <c r="IR26" s="134" t="n">
        <f aca="false">IF(OR(IR$4="",$B26=""),0,SUMIF('DADOS BRUTOS'!$A$3:$A$500,$B26,'DADOS BRUTOS'!FR$3:FR$500)+IF($C26="",0,SUMIF('DADOS BRUTOS'!$A$3:$A$500,$C26,'DADOS BRUTOS'!FR$3:FR$500)))</f>
        <v>0</v>
      </c>
      <c r="IS26" s="134" t="n">
        <f aca="false">IF(OR(IS$4="",$B26=""),0,SUMIF('DADOS BRUTOS'!$A$3:$A$500,$B26,'DADOS BRUTOS'!FS$3:FS$500)+IF($C26="",0,SUMIF('DADOS BRUTOS'!$A$3:$A$500,$C26,'DADOS BRUTOS'!FS$3:FS$500)))</f>
        <v>0</v>
      </c>
      <c r="IT26" s="134" t="n">
        <f aca="false">IF(OR(IT$4="",$B26=""),0,SUMIF('DADOS BRUTOS'!$A$3:$A$500,$B26,'DADOS BRUTOS'!FT$3:FT$500)+IF($C26="",0,SUMIF('DADOS BRUTOS'!$A$3:$A$500,$C26,'DADOS BRUTOS'!FT$3:FT$500)))</f>
        <v>0</v>
      </c>
      <c r="IU26" s="134" t="n">
        <f aca="false">IF(OR(IU$4="",$B26=""),0,SUMIF('DADOS BRUTOS'!$A$3:$A$500,$B26,'DADOS BRUTOS'!FU$3:FU$500)+IF($C26="",0,SUMIF('DADOS BRUTOS'!$A$3:$A$500,$C26,'DADOS BRUTOS'!FU$3:FU$500)))</f>
        <v>0</v>
      </c>
      <c r="IV26" s="134" t="n">
        <f aca="false">IF(OR(IV$4="",$B26=""),0,SUMIF('DADOS BRUTOS'!$A$3:$A$500,$B26,'DADOS BRUTOS'!FV$3:FV$500)+IF($C26="",0,SUMIF('DADOS BRUTOS'!$A$3:$A$500,$C26,'DADOS BRUTOS'!FV$3:FV$500)))</f>
        <v>0</v>
      </c>
      <c r="IW26" s="134" t="n">
        <f aca="false">IF(OR(IW$4="",$B26=""),0,SUMIF('DADOS BRUTOS'!$A$3:$A$500,$B26,'DADOS BRUTOS'!FW$3:FW$500)+IF($C26="",0,SUMIF('DADOS BRUTOS'!$A$3:$A$500,$C26,'DADOS BRUTOS'!FW$3:FW$500)))</f>
        <v>0</v>
      </c>
      <c r="IX26" s="134" t="n">
        <f aca="false">IF(OR(IX$4="",$B26=""),0,SUMIF('DADOS BRUTOS'!$A$3:$A$500,$B26,'DADOS BRUTOS'!FX$3:FX$500)+IF($C26="",0,SUMIF('DADOS BRUTOS'!$A$3:$A$500,$C26,'DADOS BRUTOS'!FX$3:FX$500)))</f>
        <v>0</v>
      </c>
      <c r="IY26" s="134" t="n">
        <f aca="false">IF(OR(IY$4="",$B26=""),0,SUMIF('DADOS BRUTOS'!$A$3:$A$500,$B26,'DADOS BRUTOS'!FY$3:FY$500)+IF($C26="",0,SUMIF('DADOS BRUTOS'!$A$3:$A$500,$C26,'DADOS BRUTOS'!FY$3:FY$500)))</f>
        <v>0</v>
      </c>
      <c r="IZ26" s="134" t="n">
        <f aca="false">IF(OR(IZ$4="",$B26=""),0,SUMIF('DADOS BRUTOS'!$A$3:$A$500,$B26,'DADOS BRUTOS'!FZ$3:FZ$500)+IF($C26="",0,SUMIF('DADOS BRUTOS'!$A$3:$A$500,$C26,'DADOS BRUTOS'!FZ$3:FZ$500)))</f>
        <v>0</v>
      </c>
      <c r="JA26" s="134" t="n">
        <f aca="false">IF(OR(JA$4="",$B26=""),0,SUMIF('DADOS BRUTOS'!$A$3:$A$500,$B26,'DADOS BRUTOS'!GA$3:GA$500)+IF($C26="",0,SUMIF('DADOS BRUTOS'!$A$3:$A$500,$C26,'DADOS BRUTOS'!GA$3:GA$500)))</f>
        <v>0</v>
      </c>
      <c r="JB26" s="134" t="n">
        <f aca="false">IF(OR(JB$4="",$B26=""),0,SUMIF('DADOS BRUTOS'!$A$3:$A$500,$B26,'DADOS BRUTOS'!GB$3:GB$500)+IF($C26="",0,SUMIF('DADOS BRUTOS'!$A$3:$A$500,$C26,'DADOS BRUTOS'!GB$3:GB$500)))</f>
        <v>0</v>
      </c>
      <c r="JC26" s="134" t="n">
        <f aca="false">IF(OR(JC$4="",$B26=""),0,SUMIF('DADOS BRUTOS'!$A$3:$A$500,$B26,'DADOS BRUTOS'!GC$3:GC$500)+IF($C26="",0,SUMIF('DADOS BRUTOS'!$A$3:$A$500,$C26,'DADOS BRUTOS'!GC$3:GC$500)))</f>
        <v>0</v>
      </c>
      <c r="JD26" s="134" t="n">
        <f aca="false">IF(OR(JD$4="",$B26=""),0,SUMIF('DADOS BRUTOS'!$A$3:$A$500,$B26,'DADOS BRUTOS'!GD$3:GD$500)+IF($C26="",0,SUMIF('DADOS BRUTOS'!$A$3:$A$500,$C26,'DADOS BRUTOS'!GD$3:GD$500)))</f>
        <v>0</v>
      </c>
      <c r="JE26" s="134" t="n">
        <f aca="false">IF(OR(JE$4="",$B26=""),0,SUMIF('DADOS BRUTOS'!$A$3:$A$500,$B26,'DADOS BRUTOS'!GE$3:GE$500)+IF($C26="",0,SUMIF('DADOS BRUTOS'!$A$3:$A$500,$C26,'DADOS BRUTOS'!GE$3:GE$500)))</f>
        <v>0</v>
      </c>
      <c r="JF26" s="134" t="n">
        <f aca="false">IF(OR(JF$4="",$B26=""),0,SUMIF('DADOS BRUTOS'!$A$3:$A$500,$B26,'DADOS BRUTOS'!GF$3:GF$500)+IF($C26="",0,SUMIF('DADOS BRUTOS'!$A$3:$A$500,$C26,'DADOS BRUTOS'!GF$3:GF$500)))</f>
        <v>0</v>
      </c>
      <c r="JG26" s="134" t="n">
        <f aca="false">IF(OR(JG$4="",$B26=""),0,SUMIF('DADOS BRUTOS'!$A$3:$A$500,$B26,'DADOS BRUTOS'!GG$3:GG$500)+IF($C26="",0,SUMIF('DADOS BRUTOS'!$A$3:$A$500,$C26,'DADOS BRUTOS'!GG$3:GG$500)))</f>
        <v>0</v>
      </c>
      <c r="JH26" s="134" t="n">
        <f aca="false">IF(OR(JH$4="",$B26=""),0,SUMIF('DADOS BRUTOS'!$A$3:$A$500,$B26,'DADOS BRUTOS'!GH$3:GH$500)+IF($C26="",0,SUMIF('DADOS BRUTOS'!$A$3:$A$500,$C26,'DADOS BRUTOS'!GH$3:GH$500)))</f>
        <v>0</v>
      </c>
      <c r="JI26" s="134" t="n">
        <f aca="false">IF(OR(JI$4="",$B26=""),0,SUMIF('DADOS BRUTOS'!$A$3:$A$500,$B26,'DADOS BRUTOS'!GI$3:GI$500)+IF($C26="",0,SUMIF('DADOS BRUTOS'!$A$3:$A$500,$C26,'DADOS BRUTOS'!GI$3:GI$500)))</f>
        <v>0</v>
      </c>
      <c r="JJ26" s="134" t="n">
        <f aca="false">IF(OR(JJ$4="",$B26=""),0,SUMIF('DADOS BRUTOS'!$A$3:$A$500,$B26,'DADOS BRUTOS'!GJ$3:GJ$500)+IF($C26="",0,SUMIF('DADOS BRUTOS'!$A$3:$A$500,$C26,'DADOS BRUTOS'!GJ$3:GJ$500)))</f>
        <v>0</v>
      </c>
      <c r="JK26" s="134" t="n">
        <f aca="false">IF(OR(JK$4="",$B26=""),0,SUMIF('DADOS BRUTOS'!$A$3:$A$500,$B26,'DADOS BRUTOS'!GK$3:GK$500)+IF($C26="",0,SUMIF('DADOS BRUTOS'!$A$3:$A$500,$C26,'DADOS BRUTOS'!GK$3:GK$500)))</f>
        <v>0</v>
      </c>
      <c r="JL26" s="134" t="n">
        <f aca="false">IF(OR(JL$4="",$B26=""),0,SUMIF('DADOS BRUTOS'!$A$3:$A$500,$B26,'DADOS BRUTOS'!GL$3:GL$500)+IF($C26="",0,SUMIF('DADOS BRUTOS'!$A$3:$A$500,$C26,'DADOS BRUTOS'!GL$3:GL$500)))</f>
        <v>0</v>
      </c>
      <c r="JM26" s="134" t="n">
        <f aca="false">IF(OR(JM$4="",$B26=""),0,SUMIF('DADOS BRUTOS'!$A$3:$A$500,$B26,'DADOS BRUTOS'!GM$3:GM$500)+IF($C26="",0,SUMIF('DADOS BRUTOS'!$A$3:$A$500,$C26,'DADOS BRUTOS'!GM$3:GM$500)))</f>
        <v>0</v>
      </c>
      <c r="JN26" s="134" t="n">
        <f aca="false">IF(OR(JN$4="",$B26=""),0,SUMIF('DADOS BRUTOS'!$A$3:$A$500,$B26,'DADOS BRUTOS'!GN$3:GN$500)+IF($C26="",0,SUMIF('DADOS BRUTOS'!$A$3:$A$500,$C26,'DADOS BRUTOS'!GN$3:GN$500)))</f>
        <v>0</v>
      </c>
      <c r="JO26" s="134" t="n">
        <f aca="false">IF(OR(JO$4="",$B26=""),0,SUMIF('DADOS BRUTOS'!$A$3:$A$500,$B26,'DADOS BRUTOS'!GO$3:GO$500)+IF($C26="",0,SUMIF('DADOS BRUTOS'!$A$3:$A$500,$C26,'DADOS BRUTOS'!GO$3:GO$500)))</f>
        <v>0</v>
      </c>
      <c r="JP26" s="134" t="n">
        <f aca="false">IF(OR(JP$4="",$B26=""),0,SUMIF('DADOS BRUTOS'!$A$3:$A$500,$B26,'DADOS BRUTOS'!GP$3:GP$500)+IF($C26="",0,SUMIF('DADOS BRUTOS'!$A$3:$A$500,$C26,'DADOS BRUTOS'!GP$3:GP$500)))</f>
        <v>0</v>
      </c>
      <c r="JQ26" s="134" t="n">
        <f aca="false">IF(OR(JQ$4="",$B26=""),0,SUMIF('DADOS BRUTOS'!$A$3:$A$500,$B26,'DADOS BRUTOS'!GQ$3:GQ$500)+IF($C26="",0,SUMIF('DADOS BRUTOS'!$A$3:$A$500,$C26,'DADOS BRUTOS'!GQ$3:GQ$500)))</f>
        <v>0</v>
      </c>
      <c r="JR26" s="134" t="n">
        <f aca="false">IF(OR(JR$4="",$B26=""),0,SUMIF('DADOS BRUTOS'!$A$3:$A$500,$B26,'DADOS BRUTOS'!GR$3:GR$500)+IF($C26="",0,SUMIF('DADOS BRUTOS'!$A$3:$A$500,$C26,'DADOS BRUTOS'!GR$3:GR$500)))</f>
        <v>0</v>
      </c>
      <c r="JS26" s="134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184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4" t="n">
        <f aca="false">IF(OR(CB$4="",$B27=""),0,SUMIF('DADOS BRUTOS'!$A$3:$A$500,$B27,'DADOS BRUTOS'!B$3:B$500)+IF($C27="",0,SUMIF('DADOS BRUTOS'!$A$3:$A$500,$C27,'DADOS BRUTOS'!B$3:B$500)))</f>
        <v>0</v>
      </c>
      <c r="CC27" s="134" t="n">
        <f aca="false">IF(OR(CC$4="",$B27=""),0,SUMIF('DADOS BRUTOS'!$A$3:$A$500,$B27,'DADOS BRUTOS'!C$3:C$500)+IF($C27="",0,SUMIF('DADOS BRUTOS'!$A$3:$A$500,$C27,'DADOS BRUTOS'!C$3:C$500)))</f>
        <v>0</v>
      </c>
      <c r="CD27" s="134" t="n">
        <f aca="false">IF(OR(CD$4="",$B27=""),0,SUMIF('DADOS BRUTOS'!$A$3:$A$500,$B27,'DADOS BRUTOS'!D$3:D$500)+IF($C27="",0,SUMIF('DADOS BRUTOS'!$A$3:$A$500,$C27,'DADOS BRUTOS'!D$3:D$500)))</f>
        <v>0</v>
      </c>
      <c r="CE27" s="134" t="n">
        <f aca="false">IF(OR(CE$4="",$B27=""),0,SUMIF('DADOS BRUTOS'!$A$3:$A$500,$B27,'DADOS BRUTOS'!E$3:E$500)+IF($C27="",0,SUMIF('DADOS BRUTOS'!$A$3:$A$500,$C27,'DADOS BRUTOS'!E$3:E$500)))</f>
        <v>0</v>
      </c>
      <c r="CF27" s="134" t="n">
        <f aca="false">IF(OR(CF$4="",$B27=""),0,SUMIF('DADOS BRUTOS'!$A$3:$A$500,$B27,'DADOS BRUTOS'!F$3:F$500)+IF($C27="",0,SUMIF('DADOS BRUTOS'!$A$3:$A$500,$C27,'DADOS BRUTOS'!F$3:F$500)))</f>
        <v>0</v>
      </c>
      <c r="CG27" s="134" t="n">
        <f aca="false">IF(OR(CG$4="",$B27=""),0,SUMIF('DADOS BRUTOS'!$A$3:$A$500,$B27,'DADOS BRUTOS'!G$3:G$500)+IF($C27="",0,SUMIF('DADOS BRUTOS'!$A$3:$A$500,$C27,'DADOS BRUTOS'!G$3:G$500)))</f>
        <v>0</v>
      </c>
      <c r="CH27" s="134" t="n">
        <f aca="false">IF(OR(CH$4="",$B27=""),0,SUMIF('DADOS BRUTOS'!$A$3:$A$500,$B27,'DADOS BRUTOS'!H$3:H$500)+IF($C27="",0,SUMIF('DADOS BRUTOS'!$A$3:$A$500,$C27,'DADOS BRUTOS'!H$3:H$500)))</f>
        <v>0</v>
      </c>
      <c r="CI27" s="134" t="n">
        <f aca="false">IF(OR(CI$4="",$B27=""),0,SUMIF('DADOS BRUTOS'!$A$3:$A$500,$B27,'DADOS BRUTOS'!I$3:I$500)+IF($C27="",0,SUMIF('DADOS BRUTOS'!$A$3:$A$500,$C27,'DADOS BRUTOS'!I$3:I$500)))</f>
        <v>0</v>
      </c>
      <c r="CJ27" s="134" t="n">
        <f aca="false">IF(OR(CJ$4="",$B27=""),0,SUMIF('DADOS BRUTOS'!$A$3:$A$500,$B27,'DADOS BRUTOS'!J$3:J$500)+IF($C27="",0,SUMIF('DADOS BRUTOS'!$A$3:$A$500,$C27,'DADOS BRUTOS'!J$3:J$500)))</f>
        <v>0</v>
      </c>
      <c r="CK27" s="134" t="n">
        <f aca="false">IF(OR(CK$4="",$B27=""),0,SUMIF('DADOS BRUTOS'!$A$3:$A$500,$B27,'DADOS BRUTOS'!K$3:K$500)+IF($C27="",0,SUMIF('DADOS BRUTOS'!$A$3:$A$500,$C27,'DADOS BRUTOS'!K$3:K$500)))</f>
        <v>0</v>
      </c>
      <c r="CL27" s="134" t="n">
        <f aca="false">IF(OR(CL$4="",$B27=""),0,SUMIF('DADOS BRUTOS'!$A$3:$A$500,$B27,'DADOS BRUTOS'!L$3:L$500)+IF($C27="",0,SUMIF('DADOS BRUTOS'!$A$3:$A$500,$C27,'DADOS BRUTOS'!L$3:L$500)))</f>
        <v>0</v>
      </c>
      <c r="CM27" s="134" t="n">
        <f aca="false">IF(OR(CM$4="",$B27=""),0,SUMIF('DADOS BRUTOS'!$A$3:$A$500,$B27,'DADOS BRUTOS'!M$3:M$500)+IF($C27="",0,SUMIF('DADOS BRUTOS'!$A$3:$A$500,$C27,'DADOS BRUTOS'!M$3:M$500)))</f>
        <v>0</v>
      </c>
      <c r="CN27" s="134" t="n">
        <f aca="false">IF(OR(CN$4="",$B27=""),0,SUMIF('DADOS BRUTOS'!$A$3:$A$500,$B27,'DADOS BRUTOS'!N$3:N$500)+IF($C27="",0,SUMIF('DADOS BRUTOS'!$A$3:$A$500,$C27,'DADOS BRUTOS'!N$3:N$500)))</f>
        <v>0</v>
      </c>
      <c r="CO27" s="134" t="n">
        <f aca="false">IF(OR(CO$4="",$B27=""),0,SUMIF('DADOS BRUTOS'!$A$3:$A$500,$B27,'DADOS BRUTOS'!O$3:O$500)+IF($C27="",0,SUMIF('DADOS BRUTOS'!$A$3:$A$500,$C27,'DADOS BRUTOS'!O$3:O$500)))</f>
        <v>0</v>
      </c>
      <c r="CP27" s="134" t="n">
        <f aca="false">IF(OR(CP$4="",$B27=""),0,SUMIF('DADOS BRUTOS'!$A$3:$A$500,$B27,'DADOS BRUTOS'!P$3:P$500)+IF($C27="",0,SUMIF('DADOS BRUTOS'!$A$3:$A$500,$C27,'DADOS BRUTOS'!P$3:P$500)))</f>
        <v>0</v>
      </c>
      <c r="CQ27" s="134" t="n">
        <f aca="false">IF(OR(CQ$4="",$B27=""),0,SUMIF('DADOS BRUTOS'!$A$3:$A$500,$B27,'DADOS BRUTOS'!Q$3:Q$500)+IF($C27="",0,SUMIF('DADOS BRUTOS'!$A$3:$A$500,$C27,'DADOS BRUTOS'!Q$3:Q$500)))</f>
        <v>0</v>
      </c>
      <c r="CR27" s="134" t="n">
        <f aca="false">IF(OR(CR$4="",$B27=""),0,SUMIF('DADOS BRUTOS'!$A$3:$A$500,$B27,'DADOS BRUTOS'!R$3:R$500)+IF($C27="",0,SUMIF('DADOS BRUTOS'!$A$3:$A$500,$C27,'DADOS BRUTOS'!R$3:R$500)))</f>
        <v>0</v>
      </c>
      <c r="CS27" s="134" t="n">
        <f aca="false">IF(OR(CS$4="",$B27=""),0,SUMIF('DADOS BRUTOS'!$A$3:$A$500,$B27,'DADOS BRUTOS'!S$3:S$500)+IF($C27="",0,SUMIF('DADOS BRUTOS'!$A$3:$A$500,$C27,'DADOS BRUTOS'!S$3:S$500)))</f>
        <v>0</v>
      </c>
      <c r="CT27" s="134" t="n">
        <f aca="false">IF(OR(CT$4="",$B27=""),0,SUMIF('DADOS BRUTOS'!$A$3:$A$500,$B27,'DADOS BRUTOS'!T$3:T$500)+IF($C27="",0,SUMIF('DADOS BRUTOS'!$A$3:$A$500,$C27,'DADOS BRUTOS'!T$3:T$500)))</f>
        <v>0</v>
      </c>
      <c r="CU27" s="134" t="n">
        <f aca="false">IF(OR(CU$4="",$B27=""),0,SUMIF('DADOS BRUTOS'!$A$3:$A$500,$B27,'DADOS BRUTOS'!U$3:U$500)+IF($C27="",0,SUMIF('DADOS BRUTOS'!$A$3:$A$500,$C27,'DADOS BRUTOS'!U$3:U$500)))</f>
        <v>0</v>
      </c>
      <c r="CV27" s="134" t="n">
        <f aca="false">IF(OR(CV$4="",$B27=""),0,SUMIF('DADOS BRUTOS'!$A$3:$A$500,$B27,'DADOS BRUTOS'!V$3:V$500)+IF($C27="",0,SUMIF('DADOS BRUTOS'!$A$3:$A$500,$C27,'DADOS BRUTOS'!V$3:V$500)))</f>
        <v>0</v>
      </c>
      <c r="CW27" s="134" t="n">
        <f aca="false">IF(OR(CW$4="",$B27=""),0,SUMIF('DADOS BRUTOS'!$A$3:$A$500,$B27,'DADOS BRUTOS'!W$3:W$500)+IF($C27="",0,SUMIF('DADOS BRUTOS'!$A$3:$A$500,$C27,'DADOS BRUTOS'!W$3:W$500)))</f>
        <v>0</v>
      </c>
      <c r="CX27" s="134" t="n">
        <f aca="false">IF(OR(CX$4="",$B27=""),0,SUMIF('DADOS BRUTOS'!$A$3:$A$500,$B27,'DADOS BRUTOS'!X$3:X$500)+IF($C27="",0,SUMIF('DADOS BRUTOS'!$A$3:$A$500,$C27,'DADOS BRUTOS'!X$3:X$500)))</f>
        <v>0</v>
      </c>
      <c r="CY27" s="134" t="n">
        <f aca="false">IF(OR(CY$4="",$B27=""),0,SUMIF('DADOS BRUTOS'!$A$3:$A$500,$B27,'DADOS BRUTOS'!Y$3:Y$500)+IF($C27="",0,SUMIF('DADOS BRUTOS'!$A$3:$A$500,$C27,'DADOS BRUTOS'!Y$3:Y$500)))</f>
        <v>0</v>
      </c>
      <c r="CZ27" s="134" t="n">
        <f aca="false">IF(OR(CZ$4="",$B27=""),0,SUMIF('DADOS BRUTOS'!$A$3:$A$500,$B27,'DADOS BRUTOS'!Z$3:Z$500)+IF($C27="",0,SUMIF('DADOS BRUTOS'!$A$3:$A$500,$C27,'DADOS BRUTOS'!Z$3:Z$500)))</f>
        <v>0</v>
      </c>
      <c r="DA27" s="134" t="n">
        <f aca="false">IF(OR(DA$4="",$B27=""),0,SUMIF('DADOS BRUTOS'!$A$3:$A$500,$B27,'DADOS BRUTOS'!AA$3:AA$500)+IF($C27="",0,SUMIF('DADOS BRUTOS'!$A$3:$A$500,$C27,'DADOS BRUTOS'!AA$3:AA$500)))</f>
        <v>0</v>
      </c>
      <c r="DB27" s="134" t="n">
        <f aca="false">IF(OR(DB$4="",$B27=""),0,SUMIF('DADOS BRUTOS'!$A$3:$A$500,$B27,'DADOS BRUTOS'!AB$3:AB$500)+IF($C27="",0,SUMIF('DADOS BRUTOS'!$A$3:$A$500,$C27,'DADOS BRUTOS'!AB$3:AB$500)))</f>
        <v>0</v>
      </c>
      <c r="DC27" s="134" t="n">
        <f aca="false">IF(OR(DC$4="",$B27=""),0,SUMIF('DADOS BRUTOS'!$A$3:$A$500,$B27,'DADOS BRUTOS'!AC$3:AC$500)+IF($C27="",0,SUMIF('DADOS BRUTOS'!$A$3:$A$500,$C27,'DADOS BRUTOS'!AC$3:AC$500)))</f>
        <v>0</v>
      </c>
      <c r="DD27" s="134" t="n">
        <f aca="false">IF(OR(DD$4="",$B27=""),0,SUMIF('DADOS BRUTOS'!$A$3:$A$500,$B27,'DADOS BRUTOS'!AD$3:AD$500)+IF($C27="",0,SUMIF('DADOS BRUTOS'!$A$3:$A$500,$C27,'DADOS BRUTOS'!AD$3:AD$500)))</f>
        <v>0</v>
      </c>
      <c r="DE27" s="134" t="n">
        <f aca="false">IF(OR(DE$4="",$B27=""),0,SUMIF('DADOS BRUTOS'!$A$3:$A$500,$B27,'DADOS BRUTOS'!AE$3:AE$500)+IF($C27="",0,SUMIF('DADOS BRUTOS'!$A$3:$A$500,$C27,'DADOS BRUTOS'!AE$3:AE$500)))</f>
        <v>0</v>
      </c>
      <c r="DF27" s="134" t="n">
        <f aca="false">IF(OR(DF$4="",$B27=""),0,SUMIF('DADOS BRUTOS'!$A$3:$A$500,$B27,'DADOS BRUTOS'!AF$3:AF$500)+IF($C27="",0,SUMIF('DADOS BRUTOS'!$A$3:$A$500,$C27,'DADOS BRUTOS'!AF$3:AF$500)))</f>
        <v>0</v>
      </c>
      <c r="DG27" s="134" t="n">
        <f aca="false">IF(OR(DG$4="",$B27=""),0,SUMIF('DADOS BRUTOS'!$A$3:$A$500,$B27,'DADOS BRUTOS'!AG$3:AG$500)+IF($C27="",0,SUMIF('DADOS BRUTOS'!$A$3:$A$500,$C27,'DADOS BRUTOS'!AG$3:AG$500)))</f>
        <v>0</v>
      </c>
      <c r="DH27" s="134" t="n">
        <f aca="false">IF(OR(DH$4="",$B27=""),0,SUMIF('DADOS BRUTOS'!$A$3:$A$500,$B27,'DADOS BRUTOS'!AH$3:AH$500)+IF($C27="",0,SUMIF('DADOS BRUTOS'!$A$3:$A$500,$C27,'DADOS BRUTOS'!AH$3:AH$500)))</f>
        <v>0</v>
      </c>
      <c r="DI27" s="134" t="n">
        <f aca="false">IF(OR(DI$4="",$B27=""),0,SUMIF('DADOS BRUTOS'!$A$3:$A$500,$B27,'DADOS BRUTOS'!AI$3:AI$500)+IF($C27="",0,SUMIF('DADOS BRUTOS'!$A$3:$A$500,$C27,'DADOS BRUTOS'!AI$3:AI$500)))</f>
        <v>0</v>
      </c>
      <c r="DJ27" s="134" t="n">
        <f aca="false">IF(OR(DJ$4="",$B27=""),0,SUMIF('DADOS BRUTOS'!$A$3:$A$500,$B27,'DADOS BRUTOS'!AJ$3:AJ$500)+IF($C27="",0,SUMIF('DADOS BRUTOS'!$A$3:$A$500,$C27,'DADOS BRUTOS'!AJ$3:AJ$500)))</f>
        <v>0</v>
      </c>
      <c r="DK27" s="134" t="n">
        <f aca="false">IF(OR(DK$4="",$B27=""),0,SUMIF('DADOS BRUTOS'!$A$3:$A$500,$B27,'DADOS BRUTOS'!AK$3:AK$500)+IF($C27="",0,SUMIF('DADOS BRUTOS'!$A$3:$A$500,$C27,'DADOS BRUTOS'!AK$3:AK$500)))</f>
        <v>0</v>
      </c>
      <c r="DL27" s="134" t="n">
        <f aca="false">IF(OR(DL$4="",$B27=""),0,SUMIF('DADOS BRUTOS'!$A$3:$A$500,$B27,'DADOS BRUTOS'!AL$3:AL$500)+IF($C27="",0,SUMIF('DADOS BRUTOS'!$A$3:$A$500,$C27,'DADOS BRUTOS'!AL$3:AL$500)))</f>
        <v>0</v>
      </c>
      <c r="DM27" s="134" t="n">
        <f aca="false">IF(OR(DM$4="",$B27=""),0,SUMIF('DADOS BRUTOS'!$A$3:$A$500,$B27,'DADOS BRUTOS'!AM$3:AM$500)+IF($C27="",0,SUMIF('DADOS BRUTOS'!$A$3:$A$500,$C27,'DADOS BRUTOS'!AM$3:AM$500)))</f>
        <v>0</v>
      </c>
      <c r="DN27" s="134" t="n">
        <f aca="false">IF(OR(DN$4="",$B27=""),0,SUMIF('DADOS BRUTOS'!$A$3:$A$500,$B27,'DADOS BRUTOS'!AN$3:AN$500)+IF($C27="",0,SUMIF('DADOS BRUTOS'!$A$3:$A$500,$C27,'DADOS BRUTOS'!AN$3:AN$500)))</f>
        <v>0</v>
      </c>
      <c r="DO27" s="134" t="n">
        <f aca="false">IF(OR(DO$4="",$B27=""),0,SUMIF('DADOS BRUTOS'!$A$3:$A$500,$B27,'DADOS BRUTOS'!AO$3:AO$500)+IF($C27="",0,SUMIF('DADOS BRUTOS'!$A$3:$A$500,$C27,'DADOS BRUTOS'!AO$3:AO$500)))</f>
        <v>0</v>
      </c>
      <c r="DP27" s="134" t="n">
        <f aca="false">IF(OR(DP$4="",$B27=""),0,SUMIF('DADOS BRUTOS'!$A$3:$A$500,$B27,'DADOS BRUTOS'!AP$3:AP$500)+IF($C27="",0,SUMIF('DADOS BRUTOS'!$A$3:$A$500,$C27,'DADOS BRUTOS'!AP$3:AP$500)))</f>
        <v>0</v>
      </c>
      <c r="DQ27" s="134" t="n">
        <f aca="false">IF(OR(DQ$4="",$B27=""),0,SUMIF('DADOS BRUTOS'!$A$3:$A$500,$B27,'DADOS BRUTOS'!AQ$3:AQ$500)+IF($C27="",0,SUMIF('DADOS BRUTOS'!$A$3:$A$500,$C27,'DADOS BRUTOS'!AQ$3:AQ$500)))</f>
        <v>0</v>
      </c>
      <c r="DR27" s="134" t="n">
        <f aca="false">IF(OR(DR$4="",$B27=""),0,SUMIF('DADOS BRUTOS'!$A$3:$A$500,$B27,'DADOS BRUTOS'!AR$3:AR$500)+IF($C27="",0,SUMIF('DADOS BRUTOS'!$A$3:$A$500,$C27,'DADOS BRUTOS'!AR$3:AR$500)))</f>
        <v>0</v>
      </c>
      <c r="DS27" s="134" t="n">
        <f aca="false">IF(OR(DS$4="",$B27=""),0,SUMIF('DADOS BRUTOS'!$A$3:$A$500,$B27,'DADOS BRUTOS'!AS$3:AS$500)+IF($C27="",0,SUMIF('DADOS BRUTOS'!$A$3:$A$500,$C27,'DADOS BRUTOS'!AS$3:AS$500)))</f>
        <v>0</v>
      </c>
      <c r="DT27" s="134" t="n">
        <f aca="false">IF(OR(DT$4="",$B27=""),0,SUMIF('DADOS BRUTOS'!$A$3:$A$500,$B27,'DADOS BRUTOS'!AT$3:AT$500)+IF($C27="",0,SUMIF('DADOS BRUTOS'!$A$3:$A$500,$C27,'DADOS BRUTOS'!AT$3:AT$500)))</f>
        <v>0</v>
      </c>
      <c r="DU27" s="134" t="n">
        <f aca="false">IF(OR(DU$4="",$B27=""),0,SUMIF('DADOS BRUTOS'!$A$3:$A$500,$B27,'DADOS BRUTOS'!AU$3:AU$500)+IF($C27="",0,SUMIF('DADOS BRUTOS'!$A$3:$A$500,$C27,'DADOS BRUTOS'!AU$3:AU$500)))</f>
        <v>0</v>
      </c>
      <c r="DV27" s="134" t="n">
        <f aca="false">IF(OR(DV$4="",$B27=""),0,SUMIF('DADOS BRUTOS'!$A$3:$A$500,$B27,'DADOS BRUTOS'!AV$3:AV$500)+IF($C27="",0,SUMIF('DADOS BRUTOS'!$A$3:$A$500,$C27,'DADOS BRUTOS'!AV$3:AV$500)))</f>
        <v>0</v>
      </c>
      <c r="DW27" s="134" t="n">
        <f aca="false">IF(OR(DW$4="",$B27=""),0,SUMIF('DADOS BRUTOS'!$A$3:$A$500,$B27,'DADOS BRUTOS'!AW$3:AW$500)+IF($C27="",0,SUMIF('DADOS BRUTOS'!$A$3:$A$500,$C27,'DADOS BRUTOS'!AW$3:AW$500)))</f>
        <v>0</v>
      </c>
      <c r="DX27" s="134" t="n">
        <f aca="false">IF(OR(DX$4="",$B27=""),0,SUMIF('DADOS BRUTOS'!$A$3:$A$500,$B27,'DADOS BRUTOS'!AX$3:AX$500)+IF($C27="",0,SUMIF('DADOS BRUTOS'!$A$3:$A$500,$C27,'DADOS BRUTOS'!AX$3:AX$500)))</f>
        <v>0</v>
      </c>
      <c r="DY27" s="134" t="n">
        <f aca="false">IF(OR(DY$4="",$B27=""),0,SUMIF('DADOS BRUTOS'!$A$3:$A$500,$B27,'DADOS BRUTOS'!AY$3:AY$500)+IF($C27="",0,SUMIF('DADOS BRUTOS'!$A$3:$A$500,$C27,'DADOS BRUTOS'!AY$3:AY$500)))</f>
        <v>0</v>
      </c>
      <c r="DZ27" s="134" t="n">
        <f aca="false">IF(OR(DZ$4="",$B27=""),0,SUMIF('DADOS BRUTOS'!$A$3:$A$500,$B27,'DADOS BRUTOS'!AZ$3:AZ$500)+IF($C27="",0,SUMIF('DADOS BRUTOS'!$A$3:$A$500,$C27,'DADOS BRUTOS'!AZ$3:AZ$500)))</f>
        <v>0</v>
      </c>
      <c r="EA27" s="134" t="n">
        <f aca="false">IF(OR(EA$4="",$B27=""),0,SUMIF('DADOS BRUTOS'!$A$3:$A$500,$B27,'DADOS BRUTOS'!BA$3:BA$500)+IF($C27="",0,SUMIF('DADOS BRUTOS'!$A$3:$A$500,$C27,'DADOS BRUTOS'!BA$3:BA$500)))</f>
        <v>0</v>
      </c>
      <c r="EB27" s="134" t="n">
        <f aca="false">IF(OR(EB$4="",$B27=""),0,SUMIF('DADOS BRUTOS'!$A$3:$A$500,$B27,'DADOS BRUTOS'!BB$3:BB$500)+IF($C27="",0,SUMIF('DADOS BRUTOS'!$A$3:$A$500,$C27,'DADOS BRUTOS'!BB$3:BB$500)))</f>
        <v>0</v>
      </c>
      <c r="EC27" s="134" t="n">
        <f aca="false">IF(OR(EC$4="",$B27=""),0,SUMIF('DADOS BRUTOS'!$A$3:$A$500,$B27,'DADOS BRUTOS'!BC$3:BC$500)+IF($C27="",0,SUMIF('DADOS BRUTOS'!$A$3:$A$500,$C27,'DADOS BRUTOS'!BC$3:BC$500)))</f>
        <v>0</v>
      </c>
      <c r="ED27" s="134" t="n">
        <f aca="false">IF(OR(ED$4="",$B27=""),0,SUMIF('DADOS BRUTOS'!$A$3:$A$500,$B27,'DADOS BRUTOS'!BD$3:BD$500)+IF($C27="",0,SUMIF('DADOS BRUTOS'!$A$3:$A$500,$C27,'DADOS BRUTOS'!BD$3:BD$500)))</f>
        <v>0</v>
      </c>
      <c r="EE27" s="134" t="n">
        <f aca="false">IF(OR(EE$4="",$B27=""),0,SUMIF('DADOS BRUTOS'!$A$3:$A$500,$B27,'DADOS BRUTOS'!BE$3:BE$500)+IF($C27="",0,SUMIF('DADOS BRUTOS'!$A$3:$A$500,$C27,'DADOS BRUTOS'!BE$3:BE$500)))</f>
        <v>0</v>
      </c>
      <c r="EF27" s="134" t="n">
        <f aca="false">IF(OR(EF$4="",$B27=""),0,SUMIF('DADOS BRUTOS'!$A$3:$A$500,$B27,'DADOS BRUTOS'!BF$3:BF$500)+IF($C27="",0,SUMIF('DADOS BRUTOS'!$A$3:$A$500,$C27,'DADOS BRUTOS'!BF$3:BF$500)))</f>
        <v>0</v>
      </c>
      <c r="EG27" s="134" t="n">
        <f aca="false">IF(OR(EG$4="",$B27=""),0,SUMIF('DADOS BRUTOS'!$A$3:$A$500,$B27,'DADOS BRUTOS'!BG$3:BG$500)+IF($C27="",0,SUMIF('DADOS BRUTOS'!$A$3:$A$500,$C27,'DADOS BRUTOS'!BG$3:BG$500)))</f>
        <v>0</v>
      </c>
      <c r="EH27" s="134" t="n">
        <f aca="false">IF(OR(EH$4="",$B27=""),0,SUMIF('DADOS BRUTOS'!$A$3:$A$500,$B27,'DADOS BRUTOS'!BH$3:BH$500)+IF($C27="",0,SUMIF('DADOS BRUTOS'!$A$3:$A$500,$C27,'DADOS BRUTOS'!BH$3:BH$500)))</f>
        <v>0</v>
      </c>
      <c r="EI27" s="134" t="n">
        <f aca="false">IF(OR(EI$4="",$B27=""),0,SUMIF('DADOS BRUTOS'!$A$3:$A$500,$B27,'DADOS BRUTOS'!BI$3:BI$500)+IF($C27="",0,SUMIF('DADOS BRUTOS'!$A$3:$A$500,$C27,'DADOS BRUTOS'!BI$3:BI$500)))</f>
        <v>0</v>
      </c>
      <c r="EJ27" s="134" t="n">
        <f aca="false">IF(OR(EJ$4="",$B27=""),0,SUMIF('DADOS BRUTOS'!$A$3:$A$500,$B27,'DADOS BRUTOS'!BJ$3:BJ$500)+IF($C27="",0,SUMIF('DADOS BRUTOS'!$A$3:$A$500,$C27,'DADOS BRUTOS'!BJ$3:BJ$500)))</f>
        <v>0</v>
      </c>
      <c r="EK27" s="134" t="n">
        <f aca="false">IF(OR(EK$4="",$B27=""),0,SUMIF('DADOS BRUTOS'!$A$3:$A$500,$B27,'DADOS BRUTOS'!BK$3:BK$500)+IF($C27="",0,SUMIF('DADOS BRUTOS'!$A$3:$A$500,$C27,'DADOS BRUTOS'!BK$3:BK$500)))</f>
        <v>0</v>
      </c>
      <c r="EL27" s="134" t="n">
        <f aca="false">IF(OR(EL$4="",$B27=""),0,SUMIF('DADOS BRUTOS'!$A$3:$A$500,$B27,'DADOS BRUTOS'!BL$3:BL$500)+IF($C27="",0,SUMIF('DADOS BRUTOS'!$A$3:$A$500,$C27,'DADOS BRUTOS'!BL$3:BL$500)))</f>
        <v>0</v>
      </c>
      <c r="EM27" s="134" t="n">
        <f aca="false">IF(OR(EM$4="",$B27=""),0,SUMIF('DADOS BRUTOS'!$A$3:$A$500,$B27,'DADOS BRUTOS'!BM$3:BM$500)+IF($C27="",0,SUMIF('DADOS BRUTOS'!$A$3:$A$500,$C27,'DADOS BRUTOS'!BM$3:BM$500)))</f>
        <v>0</v>
      </c>
      <c r="EN27" s="134" t="n">
        <f aca="false">IF(OR(EN$4="",$B27=""),0,SUMIF('DADOS BRUTOS'!$A$3:$A$500,$B27,'DADOS BRUTOS'!BN$3:BN$500)+IF($C27="",0,SUMIF('DADOS BRUTOS'!$A$3:$A$500,$C27,'DADOS BRUTOS'!BN$3:BN$500)))</f>
        <v>0</v>
      </c>
      <c r="EO27" s="134" t="n">
        <f aca="false">IF(OR(EO$4="",$B27=""),0,SUMIF('DADOS BRUTOS'!$A$3:$A$500,$B27,'DADOS BRUTOS'!BO$3:BO$500)+IF($C27="",0,SUMIF('DADOS BRUTOS'!$A$3:$A$500,$C27,'DADOS BRUTOS'!BO$3:BO$500)))</f>
        <v>0</v>
      </c>
      <c r="EP27" s="134" t="n">
        <f aca="false">IF(OR(EP$4="",$B27=""),0,SUMIF('DADOS BRUTOS'!$A$3:$A$500,$B27,'DADOS BRUTOS'!BP$3:BP$500)+IF($C27="",0,SUMIF('DADOS BRUTOS'!$A$3:$A$500,$C27,'DADOS BRUTOS'!BP$3:BP$500)))</f>
        <v>0</v>
      </c>
      <c r="EQ27" s="134" t="n">
        <f aca="false">IF(OR(EQ$4="",$B27=""),0,SUMIF('DADOS BRUTOS'!$A$3:$A$500,$B27,'DADOS BRUTOS'!BQ$3:BQ$500)+IF($C27="",0,SUMIF('DADOS BRUTOS'!$A$3:$A$500,$C27,'DADOS BRUTOS'!BQ$3:BQ$500)))</f>
        <v>0</v>
      </c>
      <c r="ER27" s="134" t="n">
        <f aca="false">IF(OR(ER$4="",$B27=""),0,SUMIF('DADOS BRUTOS'!$A$3:$A$500,$B27,'DADOS BRUTOS'!BR$3:BR$500)+IF($C27="",0,SUMIF('DADOS BRUTOS'!$A$3:$A$500,$C27,'DADOS BRUTOS'!BR$3:BR$500)))</f>
        <v>0</v>
      </c>
      <c r="ES27" s="134" t="n">
        <f aca="false">IF(OR(ES$4="",$B27=""),0,SUMIF('DADOS BRUTOS'!$A$3:$A$500,$B27,'DADOS BRUTOS'!BS$3:BS$500)+IF($C27="",0,SUMIF('DADOS BRUTOS'!$A$3:$A$500,$C27,'DADOS BRUTOS'!BS$3:BS$500)))</f>
        <v>0</v>
      </c>
      <c r="ET27" s="134" t="n">
        <f aca="false">IF(OR(ET$4="",$B27=""),0,SUMIF('DADOS BRUTOS'!$A$3:$A$500,$B27,'DADOS BRUTOS'!BT$3:BT$500)+IF($C27="",0,SUMIF('DADOS BRUTOS'!$A$3:$A$500,$C27,'DADOS BRUTOS'!BT$3:BT$500)))</f>
        <v>0</v>
      </c>
      <c r="EU27" s="134" t="n">
        <f aca="false">IF(OR(EU$4="",$B27=""),0,SUMIF('DADOS BRUTOS'!$A$3:$A$500,$B27,'DADOS BRUTOS'!BU$3:BU$500)+IF($C27="",0,SUMIF('DADOS BRUTOS'!$A$3:$A$500,$C27,'DADOS BRUTOS'!BU$3:BU$500)))</f>
        <v>0</v>
      </c>
      <c r="EV27" s="134" t="n">
        <f aca="false">IF(OR(EV$4="",$B27=""),0,SUMIF('DADOS BRUTOS'!$A$3:$A$500,$B27,'DADOS BRUTOS'!BV$3:BV$500)+IF($C27="",0,SUMIF('DADOS BRUTOS'!$A$3:$A$500,$C27,'DADOS BRUTOS'!BV$3:BV$500)))</f>
        <v>0</v>
      </c>
      <c r="EW27" s="134" t="n">
        <f aca="false">IF(OR(EW$4="",$B27=""),0,SUMIF('DADOS BRUTOS'!$A$3:$A$500,$B27,'DADOS BRUTOS'!BW$3:BW$500)+IF($C27="",0,SUMIF('DADOS BRUTOS'!$A$3:$A$500,$C27,'DADOS BRUTOS'!BW$3:BW$500)))</f>
        <v>0</v>
      </c>
      <c r="EX27" s="134" t="n">
        <f aca="false">IF(OR(EX$4="",$B27=""),0,SUMIF('DADOS BRUTOS'!$A$3:$A$500,$B27,'DADOS BRUTOS'!BX$3:BX$500)+IF($C27="",0,SUMIF('DADOS BRUTOS'!$A$3:$A$500,$C27,'DADOS BRUTOS'!BX$3:BX$500)))</f>
        <v>0</v>
      </c>
      <c r="EY27" s="134" t="n">
        <f aca="false">IF(OR(EY$4="",$B27=""),0,SUMIF('DADOS BRUTOS'!$A$3:$A$500,$B27,'DADOS BRUTOS'!BY$3:BY$500)+IF($C27="",0,SUMIF('DADOS BRUTOS'!$A$3:$A$500,$C27,'DADOS BRUTOS'!BY$3:BY$500)))</f>
        <v>0</v>
      </c>
      <c r="EZ27" s="134" t="n">
        <f aca="false">IF(OR(EZ$4="",$B27=""),0,SUMIF('DADOS BRUTOS'!$A$3:$A$500,$B27,'DADOS BRUTOS'!BZ$3:BZ$500)+IF($C27="",0,SUMIF('DADOS BRUTOS'!$A$3:$A$500,$C27,'DADOS BRUTOS'!BZ$3:BZ$500)))</f>
        <v>0</v>
      </c>
      <c r="FA27" s="134" t="n">
        <f aca="false">IF(OR(FA$4="",$B27=""),0,SUMIF('DADOS BRUTOS'!$A$3:$A$500,$B27,'DADOS BRUTOS'!CA$3:CA$500)+IF($C27="",0,SUMIF('DADOS BRUTOS'!$A$3:$A$500,$C27,'DADOS BRUTOS'!CA$3:CA$500)))</f>
        <v>0</v>
      </c>
      <c r="FB27" s="134" t="n">
        <f aca="false">IF(OR(FB$4="",$B27=""),0,SUMIF('DADOS BRUTOS'!$A$3:$A$500,$B27,'DADOS BRUTOS'!CB$3:CB$500)+IF($C27="",0,SUMIF('DADOS BRUTOS'!$A$3:$A$500,$C27,'DADOS BRUTOS'!CB$3:CB$500)))</f>
        <v>0</v>
      </c>
      <c r="FC27" s="134" t="n">
        <f aca="false">IF(OR(FC$4="",$B27=""),0,SUMIF('DADOS BRUTOS'!$A$3:$A$500,$B27,'DADOS BRUTOS'!CC$3:CC$500)+IF($C27="",0,SUMIF('DADOS BRUTOS'!$A$3:$A$500,$C27,'DADOS BRUTOS'!CC$3:CC$500)))</f>
        <v>0</v>
      </c>
      <c r="FD27" s="134" t="n">
        <f aca="false">IF(OR(FD$4="",$B27=""),0,SUMIF('DADOS BRUTOS'!$A$3:$A$500,$B27,'DADOS BRUTOS'!CD$3:CD$500)+IF($C27="",0,SUMIF('DADOS BRUTOS'!$A$3:$A$500,$C27,'DADOS BRUTOS'!CD$3:CD$500)))</f>
        <v>0</v>
      </c>
      <c r="FE27" s="134" t="n">
        <f aca="false">IF(OR(FE$4="",$B27=""),0,SUMIF('DADOS BRUTOS'!$A$3:$A$500,$B27,'DADOS BRUTOS'!CE$3:CE$500)+IF($C27="",0,SUMIF('DADOS BRUTOS'!$A$3:$A$500,$C27,'DADOS BRUTOS'!CE$3:CE$500)))</f>
        <v>0</v>
      </c>
      <c r="FF27" s="134" t="n">
        <f aca="false">IF(OR(FF$4="",$B27=""),0,SUMIF('DADOS BRUTOS'!$A$3:$A$500,$B27,'DADOS BRUTOS'!CF$3:CF$500)+IF($C27="",0,SUMIF('DADOS BRUTOS'!$A$3:$A$500,$C27,'DADOS BRUTOS'!CF$3:CF$500)))</f>
        <v>0</v>
      </c>
      <c r="FG27" s="134" t="n">
        <f aca="false">IF(OR(FG$4="",$B27=""),0,SUMIF('DADOS BRUTOS'!$A$3:$A$500,$B27,'DADOS BRUTOS'!CG$3:CG$500)+IF($C27="",0,SUMIF('DADOS BRUTOS'!$A$3:$A$500,$C27,'DADOS BRUTOS'!CG$3:CG$500)))</f>
        <v>0</v>
      </c>
      <c r="FH27" s="134" t="n">
        <f aca="false">IF(OR(FH$4="",$B27=""),0,SUMIF('DADOS BRUTOS'!$A$3:$A$500,$B27,'DADOS BRUTOS'!CH$3:CH$500)+IF($C27="",0,SUMIF('DADOS BRUTOS'!$A$3:$A$500,$C27,'DADOS BRUTOS'!CH$3:CH$500)))</f>
        <v>0</v>
      </c>
      <c r="FI27" s="134" t="n">
        <f aca="false">IF(OR(FI$4="",$B27=""),0,SUMIF('DADOS BRUTOS'!$A$3:$A$500,$B27,'DADOS BRUTOS'!CI$3:CI$500)+IF($C27="",0,SUMIF('DADOS BRUTOS'!$A$3:$A$500,$C27,'DADOS BRUTOS'!CI$3:CI$500)))</f>
        <v>0</v>
      </c>
      <c r="FJ27" s="134" t="n">
        <f aca="false">IF(OR(FJ$4="",$B27=""),0,SUMIF('DADOS BRUTOS'!$A$3:$A$500,$B27,'DADOS BRUTOS'!CJ$3:CJ$500)+IF($C27="",0,SUMIF('DADOS BRUTOS'!$A$3:$A$500,$C27,'DADOS BRUTOS'!CJ$3:CJ$500)))</f>
        <v>0</v>
      </c>
      <c r="FK27" s="134" t="n">
        <f aca="false">IF(OR(FK$4="",$B27=""),0,SUMIF('DADOS BRUTOS'!$A$3:$A$500,$B27,'DADOS BRUTOS'!CK$3:CK$500)+IF($C27="",0,SUMIF('DADOS BRUTOS'!$A$3:$A$500,$C27,'DADOS BRUTOS'!CK$3:CK$500)))</f>
        <v>0</v>
      </c>
      <c r="FL27" s="134" t="n">
        <f aca="false">IF(OR(FL$4="",$B27=""),0,SUMIF('DADOS BRUTOS'!$A$3:$A$500,$B27,'DADOS BRUTOS'!CL$3:CL$500)+IF($C27="",0,SUMIF('DADOS BRUTOS'!$A$3:$A$500,$C27,'DADOS BRUTOS'!CL$3:CL$500)))</f>
        <v>0</v>
      </c>
      <c r="FM27" s="134" t="n">
        <f aca="false">IF(OR(FM$4="",$B27=""),0,SUMIF('DADOS BRUTOS'!$A$3:$A$500,$B27,'DADOS BRUTOS'!CM$3:CM$500)+IF($C27="",0,SUMIF('DADOS BRUTOS'!$A$3:$A$500,$C27,'DADOS BRUTOS'!CM$3:CM$500)))</f>
        <v>0</v>
      </c>
      <c r="FN27" s="134" t="n">
        <f aca="false">IF(OR(FN$4="",$B27=""),0,SUMIF('DADOS BRUTOS'!$A$3:$A$500,$B27,'DADOS BRUTOS'!CN$3:CN$500)+IF($C27="",0,SUMIF('DADOS BRUTOS'!$A$3:$A$500,$C27,'DADOS BRUTOS'!CN$3:CN$500)))</f>
        <v>0</v>
      </c>
      <c r="FO27" s="134" t="n">
        <f aca="false">IF(OR(FO$4="",$B27=""),0,SUMIF('DADOS BRUTOS'!$A$3:$A$500,$B27,'DADOS BRUTOS'!CO$3:CO$500)+IF($C27="",0,SUMIF('DADOS BRUTOS'!$A$3:$A$500,$C27,'DADOS BRUTOS'!CO$3:CO$500)))</f>
        <v>0</v>
      </c>
      <c r="FP27" s="134" t="n">
        <f aca="false">IF(OR(FP$4="",$B27=""),0,SUMIF('DADOS BRUTOS'!$A$3:$A$500,$B27,'DADOS BRUTOS'!CP$3:CP$500)+IF($C27="",0,SUMIF('DADOS BRUTOS'!$A$3:$A$500,$C27,'DADOS BRUTOS'!CP$3:CP$500)))</f>
        <v>0</v>
      </c>
      <c r="FQ27" s="134" t="n">
        <f aca="false">IF(OR(FQ$4="",$B27=""),0,SUMIF('DADOS BRUTOS'!$A$3:$A$500,$B27,'DADOS BRUTOS'!CQ$3:CQ$500)+IF($C27="",0,SUMIF('DADOS BRUTOS'!$A$3:$A$500,$C27,'DADOS BRUTOS'!CQ$3:CQ$500)))</f>
        <v>0</v>
      </c>
      <c r="FR27" s="134" t="n">
        <f aca="false">IF(OR(FR$4="",$B27=""),0,SUMIF('DADOS BRUTOS'!$A$3:$A$500,$B27,'DADOS BRUTOS'!CR$3:CR$500)+IF($C27="",0,SUMIF('DADOS BRUTOS'!$A$3:$A$500,$C27,'DADOS BRUTOS'!CR$3:CR$500)))</f>
        <v>0</v>
      </c>
      <c r="FS27" s="134" t="n">
        <f aca="false">IF(OR(FS$4="",$B27=""),0,SUMIF('DADOS BRUTOS'!$A$3:$A$500,$B27,'DADOS BRUTOS'!CS$3:CS$500)+IF($C27="",0,SUMIF('DADOS BRUTOS'!$A$3:$A$500,$C27,'DADOS BRUTOS'!CS$3:CS$500)))</f>
        <v>0</v>
      </c>
      <c r="FT27" s="134" t="n">
        <f aca="false">IF(OR(FT$4="",$B27=""),0,SUMIF('DADOS BRUTOS'!$A$3:$A$500,$B27,'DADOS BRUTOS'!CT$3:CT$500)+IF($C27="",0,SUMIF('DADOS BRUTOS'!$A$3:$A$500,$C27,'DADOS BRUTOS'!CT$3:CT$500)))</f>
        <v>0</v>
      </c>
      <c r="FU27" s="134" t="n">
        <f aca="false">IF(OR(FU$4="",$B27=""),0,SUMIF('DADOS BRUTOS'!$A$3:$A$500,$B27,'DADOS BRUTOS'!CU$3:CU$500)+IF($C27="",0,SUMIF('DADOS BRUTOS'!$A$3:$A$500,$C27,'DADOS BRUTOS'!CU$3:CU$500)))</f>
        <v>0</v>
      </c>
      <c r="FV27" s="134" t="n">
        <f aca="false">IF(OR(FV$4="",$B27=""),0,SUMIF('DADOS BRUTOS'!$A$3:$A$500,$B27,'DADOS BRUTOS'!CV$3:CV$500)+IF($C27="",0,SUMIF('DADOS BRUTOS'!$A$3:$A$500,$C27,'DADOS BRUTOS'!CV$3:CV$500)))</f>
        <v>0</v>
      </c>
      <c r="FW27" s="134" t="n">
        <f aca="false">IF(OR(FW$4="",$B27=""),0,SUMIF('DADOS BRUTOS'!$A$3:$A$500,$B27,'DADOS BRUTOS'!CW$3:CW$500)+IF($C27="",0,SUMIF('DADOS BRUTOS'!$A$3:$A$500,$C27,'DADOS BRUTOS'!CW$3:CW$500)))</f>
        <v>0</v>
      </c>
      <c r="FX27" s="134" t="n">
        <f aca="false">IF(OR(FX$4="",$B27=""),0,SUMIF('DADOS BRUTOS'!$A$3:$A$500,$B27,'DADOS BRUTOS'!CX$3:CX$500)+IF($C27="",0,SUMIF('DADOS BRUTOS'!$A$3:$A$500,$C27,'DADOS BRUTOS'!CX$3:CX$500)))</f>
        <v>0</v>
      </c>
      <c r="FY27" s="134" t="n">
        <f aca="false">IF(OR(FY$4="",$B27=""),0,SUMIF('DADOS BRUTOS'!$A$3:$A$500,$B27,'DADOS BRUTOS'!CY$3:CY$500)+IF($C27="",0,SUMIF('DADOS BRUTOS'!$A$3:$A$500,$C27,'DADOS BRUTOS'!CY$3:CY$500)))</f>
        <v>0</v>
      </c>
      <c r="FZ27" s="134" t="n">
        <f aca="false">IF(OR(FZ$4="",$B27=""),0,SUMIF('DADOS BRUTOS'!$A$3:$A$500,$B27,'DADOS BRUTOS'!CZ$3:CZ$500)+IF($C27="",0,SUMIF('DADOS BRUTOS'!$A$3:$A$500,$C27,'DADOS BRUTOS'!CZ$3:CZ$500)))</f>
        <v>0</v>
      </c>
      <c r="GA27" s="134" t="n">
        <f aca="false">IF(OR(GA$4="",$B27=""),0,SUMIF('DADOS BRUTOS'!$A$3:$A$500,$B27,'DADOS BRUTOS'!DA$3:DA$500)+IF($C27="",0,SUMIF('DADOS BRUTOS'!$A$3:$A$500,$C27,'DADOS BRUTOS'!DA$3:DA$500)))</f>
        <v>0</v>
      </c>
      <c r="GB27" s="134" t="n">
        <f aca="false">IF(OR(GB$4="",$B27=""),0,SUMIF('DADOS BRUTOS'!$A$3:$A$500,$B27,'DADOS BRUTOS'!DB$3:DB$500)+IF($C27="",0,SUMIF('DADOS BRUTOS'!$A$3:$A$500,$C27,'DADOS BRUTOS'!DB$3:DB$500)))</f>
        <v>0</v>
      </c>
      <c r="GC27" s="134" t="n">
        <f aca="false">IF(OR(GC$4="",$B27=""),0,SUMIF('DADOS BRUTOS'!$A$3:$A$500,$B27,'DADOS BRUTOS'!DC$3:DC$500)+IF($C27="",0,SUMIF('DADOS BRUTOS'!$A$3:$A$500,$C27,'DADOS BRUTOS'!DC$3:DC$500)))</f>
        <v>0</v>
      </c>
      <c r="GD27" s="134" t="n">
        <f aca="false">IF(OR(GD$4="",$B27=""),0,SUMIF('DADOS BRUTOS'!$A$3:$A$500,$B27,'DADOS BRUTOS'!DD$3:DD$500)+IF($C27="",0,SUMIF('DADOS BRUTOS'!$A$3:$A$500,$C27,'DADOS BRUTOS'!DD$3:DD$500)))</f>
        <v>0</v>
      </c>
      <c r="GE27" s="134" t="n">
        <f aca="false">IF(OR(GE$4="",$B27=""),0,SUMIF('DADOS BRUTOS'!$A$3:$A$500,$B27,'DADOS BRUTOS'!DE$3:DE$500)+IF($C27="",0,SUMIF('DADOS BRUTOS'!$A$3:$A$500,$C27,'DADOS BRUTOS'!DE$3:DE$500)))</f>
        <v>0</v>
      </c>
      <c r="GF27" s="134" t="n">
        <f aca="false">IF(OR(GF$4="",$B27=""),0,SUMIF('DADOS BRUTOS'!$A$3:$A$500,$B27,'DADOS BRUTOS'!DF$3:DF$500)+IF($C27="",0,SUMIF('DADOS BRUTOS'!$A$3:$A$500,$C27,'DADOS BRUTOS'!DF$3:DF$500)))</f>
        <v>0</v>
      </c>
      <c r="GG27" s="134" t="n">
        <f aca="false">IF(OR(GG$4="",$B27=""),0,SUMIF('DADOS BRUTOS'!$A$3:$A$500,$B27,'DADOS BRUTOS'!DG$3:DG$500)+IF($C27="",0,SUMIF('DADOS BRUTOS'!$A$3:$A$500,$C27,'DADOS BRUTOS'!DG$3:DG$500)))</f>
        <v>0</v>
      </c>
      <c r="GH27" s="134" t="n">
        <f aca="false">IF(OR(GH$4="",$B27=""),0,SUMIF('DADOS BRUTOS'!$A$3:$A$500,$B27,'DADOS BRUTOS'!DH$3:DH$500)+IF($C27="",0,SUMIF('DADOS BRUTOS'!$A$3:$A$500,$C27,'DADOS BRUTOS'!DH$3:DH$500)))</f>
        <v>0</v>
      </c>
      <c r="GI27" s="134" t="n">
        <f aca="false">IF(OR(GI$4="",$B27=""),0,SUMIF('DADOS BRUTOS'!$A$3:$A$500,$B27,'DADOS BRUTOS'!DI$3:DI$500)+IF($C27="",0,SUMIF('DADOS BRUTOS'!$A$3:$A$500,$C27,'DADOS BRUTOS'!DI$3:DI$500)))</f>
        <v>0</v>
      </c>
      <c r="GJ27" s="134" t="n">
        <f aca="false">IF(OR(GJ$4="",$B27=""),0,SUMIF('DADOS BRUTOS'!$A$3:$A$500,$B27,'DADOS BRUTOS'!DJ$3:DJ$500)+IF($C27="",0,SUMIF('DADOS BRUTOS'!$A$3:$A$500,$C27,'DADOS BRUTOS'!DJ$3:DJ$500)))</f>
        <v>0</v>
      </c>
      <c r="GK27" s="134" t="n">
        <f aca="false">IF(OR(GK$4="",$B27=""),0,SUMIF('DADOS BRUTOS'!$A$3:$A$500,$B27,'DADOS BRUTOS'!DK$3:DK$500)+IF($C27="",0,SUMIF('DADOS BRUTOS'!$A$3:$A$500,$C27,'DADOS BRUTOS'!DK$3:DK$500)))</f>
        <v>0</v>
      </c>
      <c r="GL27" s="134" t="n">
        <f aca="false">IF(OR(GL$4="",$B27=""),0,SUMIF('DADOS BRUTOS'!$A$3:$A$500,$B27,'DADOS BRUTOS'!DL$3:DL$500)+IF($C27="",0,SUMIF('DADOS BRUTOS'!$A$3:$A$500,$C27,'DADOS BRUTOS'!DL$3:DL$500)))</f>
        <v>0</v>
      </c>
      <c r="GM27" s="134" t="n">
        <f aca="false">IF(OR(GM$4="",$B27=""),0,SUMIF('DADOS BRUTOS'!$A$3:$A$500,$B27,'DADOS BRUTOS'!DM$3:DM$500)+IF($C27="",0,SUMIF('DADOS BRUTOS'!$A$3:$A$500,$C27,'DADOS BRUTOS'!DM$3:DM$500)))</f>
        <v>0</v>
      </c>
      <c r="GN27" s="134" t="n">
        <f aca="false">IF(OR(GN$4="",$B27=""),0,SUMIF('DADOS BRUTOS'!$A$3:$A$500,$B27,'DADOS BRUTOS'!DN$3:DN$500)+IF($C27="",0,SUMIF('DADOS BRUTOS'!$A$3:$A$500,$C27,'DADOS BRUTOS'!DN$3:DN$500)))</f>
        <v>0</v>
      </c>
      <c r="GO27" s="134" t="n">
        <f aca="false">IF(OR(GO$4="",$B27=""),0,SUMIF('DADOS BRUTOS'!$A$3:$A$500,$B27,'DADOS BRUTOS'!DO$3:DO$500)+IF($C27="",0,SUMIF('DADOS BRUTOS'!$A$3:$A$500,$C27,'DADOS BRUTOS'!DO$3:DO$500)))</f>
        <v>0</v>
      </c>
      <c r="GP27" s="134" t="n">
        <f aca="false">IF(OR(GP$4="",$B27=""),0,SUMIF('DADOS BRUTOS'!$A$3:$A$500,$B27,'DADOS BRUTOS'!DP$3:DP$500)+IF($C27="",0,SUMIF('DADOS BRUTOS'!$A$3:$A$500,$C27,'DADOS BRUTOS'!DP$3:DP$500)))</f>
        <v>0</v>
      </c>
      <c r="GQ27" s="134" t="n">
        <f aca="false">IF(OR(GQ$4="",$B27=""),0,SUMIF('DADOS BRUTOS'!$A$3:$A$500,$B27,'DADOS BRUTOS'!DQ$3:DQ$500)+IF($C27="",0,SUMIF('DADOS BRUTOS'!$A$3:$A$500,$C27,'DADOS BRUTOS'!DQ$3:DQ$500)))</f>
        <v>0</v>
      </c>
      <c r="GR27" s="134" t="n">
        <f aca="false">IF(OR(GR$4="",$B27=""),0,SUMIF('DADOS BRUTOS'!$A$3:$A$500,$B27,'DADOS BRUTOS'!DR$3:DR$500)+IF($C27="",0,SUMIF('DADOS BRUTOS'!$A$3:$A$500,$C27,'DADOS BRUTOS'!DR$3:DR$500)))</f>
        <v>0</v>
      </c>
      <c r="GS27" s="134" t="n">
        <f aca="false">IF(OR(GS$4="",$B27=""),0,SUMIF('DADOS BRUTOS'!$A$3:$A$500,$B27,'DADOS BRUTOS'!DS$3:DS$500)+IF($C27="",0,SUMIF('DADOS BRUTOS'!$A$3:$A$500,$C27,'DADOS BRUTOS'!DS$3:DS$500)))</f>
        <v>0</v>
      </c>
      <c r="GT27" s="134" t="n">
        <f aca="false">IF(OR(GT$4="",$B27=""),0,SUMIF('DADOS BRUTOS'!$A$3:$A$500,$B27,'DADOS BRUTOS'!DT$3:DT$500)+IF($C27="",0,SUMIF('DADOS BRUTOS'!$A$3:$A$500,$C27,'DADOS BRUTOS'!DT$3:DT$500)))</f>
        <v>0</v>
      </c>
      <c r="GU27" s="134" t="n">
        <f aca="false">IF(OR(GU$4="",$B27=""),0,SUMIF('DADOS BRUTOS'!$A$3:$A$500,$B27,'DADOS BRUTOS'!DU$3:DU$500)+IF($C27="",0,SUMIF('DADOS BRUTOS'!$A$3:$A$500,$C27,'DADOS BRUTOS'!DU$3:DU$500)))</f>
        <v>0</v>
      </c>
      <c r="GV27" s="134" t="n">
        <f aca="false">IF(OR(GV$4="",$B27=""),0,SUMIF('DADOS BRUTOS'!$A$3:$A$500,$B27,'DADOS BRUTOS'!DV$3:DV$500)+IF($C27="",0,SUMIF('DADOS BRUTOS'!$A$3:$A$500,$C27,'DADOS BRUTOS'!DV$3:DV$500)))</f>
        <v>0</v>
      </c>
      <c r="GW27" s="134" t="n">
        <f aca="false">IF(OR(GW$4="",$B27=""),0,SUMIF('DADOS BRUTOS'!$A$3:$A$500,$B27,'DADOS BRUTOS'!DW$3:DW$500)+IF($C27="",0,SUMIF('DADOS BRUTOS'!$A$3:$A$500,$C27,'DADOS BRUTOS'!DW$3:DW$500)))</f>
        <v>0</v>
      </c>
      <c r="GX27" s="134" t="n">
        <f aca="false">IF(OR(GX$4="",$B27=""),0,SUMIF('DADOS BRUTOS'!$A$3:$A$500,$B27,'DADOS BRUTOS'!DX$3:DX$500)+IF($C27="",0,SUMIF('DADOS BRUTOS'!$A$3:$A$500,$C27,'DADOS BRUTOS'!DX$3:DX$500)))</f>
        <v>0</v>
      </c>
      <c r="GY27" s="134" t="n">
        <f aca="false">IF(OR(GY$4="",$B27=""),0,SUMIF('DADOS BRUTOS'!$A$3:$A$500,$B27,'DADOS BRUTOS'!DY$3:DY$500)+IF($C27="",0,SUMIF('DADOS BRUTOS'!$A$3:$A$500,$C27,'DADOS BRUTOS'!DY$3:DY$500)))</f>
        <v>0</v>
      </c>
      <c r="GZ27" s="134" t="n">
        <f aca="false">IF(OR(GZ$4="",$B27=""),0,SUMIF('DADOS BRUTOS'!$A$3:$A$500,$B27,'DADOS BRUTOS'!DZ$3:DZ$500)+IF($C27="",0,SUMIF('DADOS BRUTOS'!$A$3:$A$500,$C27,'DADOS BRUTOS'!DZ$3:DZ$500)))</f>
        <v>0</v>
      </c>
      <c r="HA27" s="134" t="n">
        <f aca="false">IF(OR(HA$4="",$B27=""),0,SUMIF('DADOS BRUTOS'!$A$3:$A$500,$B27,'DADOS BRUTOS'!EA$3:EA$500)+IF($C27="",0,SUMIF('DADOS BRUTOS'!$A$3:$A$500,$C27,'DADOS BRUTOS'!EA$3:EA$500)))</f>
        <v>0</v>
      </c>
      <c r="HB27" s="134" t="n">
        <f aca="false">IF(OR(HB$4="",$B27=""),0,SUMIF('DADOS BRUTOS'!$A$3:$A$500,$B27,'DADOS BRUTOS'!EB$3:EB$500)+IF($C27="",0,SUMIF('DADOS BRUTOS'!$A$3:$A$500,$C27,'DADOS BRUTOS'!EB$3:EB$500)))</f>
        <v>0</v>
      </c>
      <c r="HC27" s="134" t="n">
        <f aca="false">IF(OR(HC$4="",$B27=""),0,SUMIF('DADOS BRUTOS'!$A$3:$A$500,$B27,'DADOS BRUTOS'!EC$3:EC$500)+IF($C27="",0,SUMIF('DADOS BRUTOS'!$A$3:$A$500,$C27,'DADOS BRUTOS'!EC$3:EC$500)))</f>
        <v>0</v>
      </c>
      <c r="HD27" s="134" t="n">
        <f aca="false">IF(OR(HD$4="",$B27=""),0,SUMIF('DADOS BRUTOS'!$A$3:$A$500,$B27,'DADOS BRUTOS'!ED$3:ED$500)+IF($C27="",0,SUMIF('DADOS BRUTOS'!$A$3:$A$500,$C27,'DADOS BRUTOS'!ED$3:ED$500)))</f>
        <v>0</v>
      </c>
      <c r="HE27" s="134" t="n">
        <f aca="false">IF(OR(HE$4="",$B27=""),0,SUMIF('DADOS BRUTOS'!$A$3:$A$500,$B27,'DADOS BRUTOS'!EE$3:EE$500)+IF($C27="",0,SUMIF('DADOS BRUTOS'!$A$3:$A$500,$C27,'DADOS BRUTOS'!EE$3:EE$500)))</f>
        <v>0</v>
      </c>
      <c r="HF27" s="134" t="n">
        <f aca="false">IF(OR(HF$4="",$B27=""),0,SUMIF('DADOS BRUTOS'!$A$3:$A$500,$B27,'DADOS BRUTOS'!EF$3:EF$500)+IF($C27="",0,SUMIF('DADOS BRUTOS'!$A$3:$A$500,$C27,'DADOS BRUTOS'!EF$3:EF$500)))</f>
        <v>0</v>
      </c>
      <c r="HG27" s="134" t="n">
        <f aca="false">IF(OR(HG$4="",$B27=""),0,SUMIF('DADOS BRUTOS'!$A$3:$A$500,$B27,'DADOS BRUTOS'!EG$3:EG$500)+IF($C27="",0,SUMIF('DADOS BRUTOS'!$A$3:$A$500,$C27,'DADOS BRUTOS'!EG$3:EG$500)))</f>
        <v>0</v>
      </c>
      <c r="HH27" s="134" t="n">
        <f aca="false">IF(OR(HH$4="",$B27=""),0,SUMIF('DADOS BRUTOS'!$A$3:$A$500,$B27,'DADOS BRUTOS'!EH$3:EH$500)+IF($C27="",0,SUMIF('DADOS BRUTOS'!$A$3:$A$500,$C27,'DADOS BRUTOS'!EH$3:EH$500)))</f>
        <v>0</v>
      </c>
      <c r="HI27" s="134" t="n">
        <f aca="false">IF(OR(HI$4="",$B27=""),0,SUMIF('DADOS BRUTOS'!$A$3:$A$500,$B27,'DADOS BRUTOS'!EI$3:EI$500)+IF($C27="",0,SUMIF('DADOS BRUTOS'!$A$3:$A$500,$C27,'DADOS BRUTOS'!EI$3:EI$500)))</f>
        <v>0</v>
      </c>
      <c r="HJ27" s="134" t="n">
        <f aca="false">IF(OR(HJ$4="",$B27=""),0,SUMIF('DADOS BRUTOS'!$A$3:$A$500,$B27,'DADOS BRUTOS'!EJ$3:EJ$500)+IF($C27="",0,SUMIF('DADOS BRUTOS'!$A$3:$A$500,$C27,'DADOS BRUTOS'!EJ$3:EJ$500)))</f>
        <v>0</v>
      </c>
      <c r="HK27" s="134" t="n">
        <f aca="false">IF(OR(HK$4="",$B27=""),0,SUMIF('DADOS BRUTOS'!$A$3:$A$500,$B27,'DADOS BRUTOS'!EK$3:EK$500)+IF($C27="",0,SUMIF('DADOS BRUTOS'!$A$3:$A$500,$C27,'DADOS BRUTOS'!EK$3:EK$500)))</f>
        <v>0</v>
      </c>
      <c r="HL27" s="134" t="n">
        <f aca="false">IF(OR(HL$4="",$B27=""),0,SUMIF('DADOS BRUTOS'!$A$3:$A$500,$B27,'DADOS BRUTOS'!EL$3:EL$500)+IF($C27="",0,SUMIF('DADOS BRUTOS'!$A$3:$A$500,$C27,'DADOS BRUTOS'!EL$3:EL$500)))</f>
        <v>0</v>
      </c>
      <c r="HM27" s="134" t="n">
        <f aca="false">IF(OR(HM$4="",$B27=""),0,SUMIF('DADOS BRUTOS'!$A$3:$A$500,$B27,'DADOS BRUTOS'!EM$3:EM$500)+IF($C27="",0,SUMIF('DADOS BRUTOS'!$A$3:$A$500,$C27,'DADOS BRUTOS'!EM$3:EM$500)))</f>
        <v>0</v>
      </c>
      <c r="HN27" s="134" t="n">
        <f aca="false">IF(OR(HN$4="",$B27=""),0,SUMIF('DADOS BRUTOS'!$A$3:$A$500,$B27,'DADOS BRUTOS'!EN$3:EN$500)+IF($C27="",0,SUMIF('DADOS BRUTOS'!$A$3:$A$500,$C27,'DADOS BRUTOS'!EN$3:EN$500)))</f>
        <v>0</v>
      </c>
      <c r="HO27" s="134" t="n">
        <f aca="false">IF(OR(HO$4="",$B27=""),0,SUMIF('DADOS BRUTOS'!$A$3:$A$500,$B27,'DADOS BRUTOS'!EO$3:EO$500)+IF($C27="",0,SUMIF('DADOS BRUTOS'!$A$3:$A$500,$C27,'DADOS BRUTOS'!EO$3:EO$500)))</f>
        <v>0</v>
      </c>
      <c r="HP27" s="134" t="n">
        <f aca="false">IF(OR(HP$4="",$B27=""),0,SUMIF('DADOS BRUTOS'!$A$3:$A$500,$B27,'DADOS BRUTOS'!EP$3:EP$500)+IF($C27="",0,SUMIF('DADOS BRUTOS'!$A$3:$A$500,$C27,'DADOS BRUTOS'!EP$3:EP$500)))</f>
        <v>0</v>
      </c>
      <c r="HQ27" s="134" t="n">
        <f aca="false">IF(OR(HQ$4="",$B27=""),0,SUMIF('DADOS BRUTOS'!$A$3:$A$500,$B27,'DADOS BRUTOS'!EQ$3:EQ$500)+IF($C27="",0,SUMIF('DADOS BRUTOS'!$A$3:$A$500,$C27,'DADOS BRUTOS'!EQ$3:EQ$500)))</f>
        <v>0</v>
      </c>
      <c r="HR27" s="134" t="n">
        <f aca="false">IF(OR(HR$4="",$B27=""),0,SUMIF('DADOS BRUTOS'!$A$3:$A$500,$B27,'DADOS BRUTOS'!ER$3:ER$500)+IF($C27="",0,SUMIF('DADOS BRUTOS'!$A$3:$A$500,$C27,'DADOS BRUTOS'!ER$3:ER$500)))</f>
        <v>0</v>
      </c>
      <c r="HS27" s="134" t="n">
        <f aca="false">IF(OR(HS$4="",$B27=""),0,SUMIF('DADOS BRUTOS'!$A$3:$A$500,$B27,'DADOS BRUTOS'!ES$3:ES$500)+IF($C27="",0,SUMIF('DADOS BRUTOS'!$A$3:$A$500,$C27,'DADOS BRUTOS'!ES$3:ES$500)))</f>
        <v>0</v>
      </c>
      <c r="HT27" s="134" t="n">
        <f aca="false">IF(OR(HT$4="",$B27=""),0,SUMIF('DADOS BRUTOS'!$A$3:$A$500,$B27,'DADOS BRUTOS'!ET$3:ET$500)+IF($C27="",0,SUMIF('DADOS BRUTOS'!$A$3:$A$500,$C27,'DADOS BRUTOS'!ET$3:ET$500)))</f>
        <v>0</v>
      </c>
      <c r="HU27" s="134" t="n">
        <f aca="false">IF(OR(HU$4="",$B27=""),0,SUMIF('DADOS BRUTOS'!$A$3:$A$500,$B27,'DADOS BRUTOS'!EU$3:EU$500)+IF($C27="",0,SUMIF('DADOS BRUTOS'!$A$3:$A$500,$C27,'DADOS BRUTOS'!EU$3:EU$500)))</f>
        <v>0</v>
      </c>
      <c r="HV27" s="134" t="n">
        <f aca="false">IF(OR(HV$4="",$B27=""),0,SUMIF('DADOS BRUTOS'!$A$3:$A$500,$B27,'DADOS BRUTOS'!EV$3:EV$500)+IF($C27="",0,SUMIF('DADOS BRUTOS'!$A$3:$A$500,$C27,'DADOS BRUTOS'!EV$3:EV$500)))</f>
        <v>0</v>
      </c>
      <c r="HW27" s="134" t="n">
        <f aca="false">IF(OR(HW$4="",$B27=""),0,SUMIF('DADOS BRUTOS'!$A$3:$A$500,$B27,'DADOS BRUTOS'!EW$3:EW$500)+IF($C27="",0,SUMIF('DADOS BRUTOS'!$A$3:$A$500,$C27,'DADOS BRUTOS'!EW$3:EW$500)))</f>
        <v>0</v>
      </c>
      <c r="HX27" s="134" t="n">
        <f aca="false">IF(OR(HX$4="",$B27=""),0,SUMIF('DADOS BRUTOS'!$A$3:$A$500,$B27,'DADOS BRUTOS'!EX$3:EX$500)+IF($C27="",0,SUMIF('DADOS BRUTOS'!$A$3:$A$500,$C27,'DADOS BRUTOS'!EX$3:EX$500)))</f>
        <v>0</v>
      </c>
      <c r="HY27" s="134" t="n">
        <f aca="false">IF(OR(HY$4="",$B27=""),0,SUMIF('DADOS BRUTOS'!$A$3:$A$500,$B27,'DADOS BRUTOS'!EY$3:EY$500)+IF($C27="",0,SUMIF('DADOS BRUTOS'!$A$3:$A$500,$C27,'DADOS BRUTOS'!EY$3:EY$500)))</f>
        <v>0</v>
      </c>
      <c r="HZ27" s="134" t="n">
        <f aca="false">IF(OR(HZ$4="",$B27=""),0,SUMIF('DADOS BRUTOS'!$A$3:$A$500,$B27,'DADOS BRUTOS'!EZ$3:EZ$500)+IF($C27="",0,SUMIF('DADOS BRUTOS'!$A$3:$A$500,$C27,'DADOS BRUTOS'!EZ$3:EZ$500)))</f>
        <v>0</v>
      </c>
      <c r="IA27" s="134" t="n">
        <f aca="false">IF(OR(IA$4="",$B27=""),0,SUMIF('DADOS BRUTOS'!$A$3:$A$500,$B27,'DADOS BRUTOS'!FA$3:FA$500)+IF($C27="",0,SUMIF('DADOS BRUTOS'!$A$3:$A$500,$C27,'DADOS BRUTOS'!FA$3:FA$500)))</f>
        <v>0</v>
      </c>
      <c r="IB27" s="134" t="n">
        <f aca="false">IF(OR(IB$4="",$B27=""),0,SUMIF('DADOS BRUTOS'!$A$3:$A$500,$B27,'DADOS BRUTOS'!FB$3:FB$500)+IF($C27="",0,SUMIF('DADOS BRUTOS'!$A$3:$A$500,$C27,'DADOS BRUTOS'!FB$3:FB$500)))</f>
        <v>0</v>
      </c>
      <c r="IC27" s="134" t="n">
        <f aca="false">IF(OR(IC$4="",$B27=""),0,SUMIF('DADOS BRUTOS'!$A$3:$A$500,$B27,'DADOS BRUTOS'!FC$3:FC$500)+IF($C27="",0,SUMIF('DADOS BRUTOS'!$A$3:$A$500,$C27,'DADOS BRUTOS'!FC$3:FC$500)))</f>
        <v>0</v>
      </c>
      <c r="ID27" s="134" t="n">
        <f aca="false">IF(OR(ID$4="",$B27=""),0,SUMIF('DADOS BRUTOS'!$A$3:$A$500,$B27,'DADOS BRUTOS'!FD$3:FD$500)+IF($C27="",0,SUMIF('DADOS BRUTOS'!$A$3:$A$500,$C27,'DADOS BRUTOS'!FD$3:FD$500)))</f>
        <v>0</v>
      </c>
      <c r="IE27" s="134" t="n">
        <f aca="false">IF(OR(IE$4="",$B27=""),0,SUMIF('DADOS BRUTOS'!$A$3:$A$500,$B27,'DADOS BRUTOS'!FE$3:FE$500)+IF($C27="",0,SUMIF('DADOS BRUTOS'!$A$3:$A$500,$C27,'DADOS BRUTOS'!FE$3:FE$500)))</f>
        <v>0</v>
      </c>
      <c r="IF27" s="134" t="n">
        <f aca="false">IF(OR(IF$4="",$B27=""),0,SUMIF('DADOS BRUTOS'!$A$3:$A$500,$B27,'DADOS BRUTOS'!FF$3:FF$500)+IF($C27="",0,SUMIF('DADOS BRUTOS'!$A$3:$A$500,$C27,'DADOS BRUTOS'!FF$3:FF$500)))</f>
        <v>0</v>
      </c>
      <c r="IG27" s="134" t="n">
        <f aca="false">IF(OR(IG$4="",$B27=""),0,SUMIF('DADOS BRUTOS'!$A$3:$A$500,$B27,'DADOS BRUTOS'!FG$3:FG$500)+IF($C27="",0,SUMIF('DADOS BRUTOS'!$A$3:$A$500,$C27,'DADOS BRUTOS'!FG$3:FG$500)))</f>
        <v>0</v>
      </c>
      <c r="IH27" s="134" t="n">
        <f aca="false">IF(OR(IH$4="",$B27=""),0,SUMIF('DADOS BRUTOS'!$A$3:$A$500,$B27,'DADOS BRUTOS'!FH$3:FH$500)+IF($C27="",0,SUMIF('DADOS BRUTOS'!$A$3:$A$500,$C27,'DADOS BRUTOS'!FH$3:FH$500)))</f>
        <v>0</v>
      </c>
      <c r="II27" s="134" t="n">
        <f aca="false">IF(OR(II$4="",$B27=""),0,SUMIF('DADOS BRUTOS'!$A$3:$A$500,$B27,'DADOS BRUTOS'!FI$3:FI$500)+IF($C27="",0,SUMIF('DADOS BRUTOS'!$A$3:$A$500,$C27,'DADOS BRUTOS'!FI$3:FI$500)))</f>
        <v>0</v>
      </c>
      <c r="IJ27" s="134" t="n">
        <f aca="false">IF(OR(IJ$4="",$B27=""),0,SUMIF('DADOS BRUTOS'!$A$3:$A$500,$B27,'DADOS BRUTOS'!FJ$3:FJ$500)+IF($C27="",0,SUMIF('DADOS BRUTOS'!$A$3:$A$500,$C27,'DADOS BRUTOS'!FJ$3:FJ$500)))</f>
        <v>0</v>
      </c>
      <c r="IK27" s="134" t="n">
        <f aca="false">IF(OR(IK$4="",$B27=""),0,SUMIF('DADOS BRUTOS'!$A$3:$A$500,$B27,'DADOS BRUTOS'!FK$3:FK$500)+IF($C27="",0,SUMIF('DADOS BRUTOS'!$A$3:$A$500,$C27,'DADOS BRUTOS'!FK$3:FK$500)))</f>
        <v>0</v>
      </c>
      <c r="IL27" s="134" t="n">
        <f aca="false">IF(OR(IL$4="",$B27=""),0,SUMIF('DADOS BRUTOS'!$A$3:$A$500,$B27,'DADOS BRUTOS'!FL$3:FL$500)+IF($C27="",0,SUMIF('DADOS BRUTOS'!$A$3:$A$500,$C27,'DADOS BRUTOS'!FL$3:FL$500)))</f>
        <v>0</v>
      </c>
      <c r="IM27" s="134" t="n">
        <f aca="false">IF(OR(IM$4="",$B27=""),0,SUMIF('DADOS BRUTOS'!$A$3:$A$500,$B27,'DADOS BRUTOS'!FM$3:FM$500)+IF($C27="",0,SUMIF('DADOS BRUTOS'!$A$3:$A$500,$C27,'DADOS BRUTOS'!FM$3:FM$500)))</f>
        <v>0</v>
      </c>
      <c r="IN27" s="134" t="n">
        <f aca="false">IF(OR(IN$4="",$B27=""),0,SUMIF('DADOS BRUTOS'!$A$3:$A$500,$B27,'DADOS BRUTOS'!FN$3:FN$500)+IF($C27="",0,SUMIF('DADOS BRUTOS'!$A$3:$A$500,$C27,'DADOS BRUTOS'!FN$3:FN$500)))</f>
        <v>0</v>
      </c>
      <c r="IO27" s="134" t="n">
        <f aca="false">IF(OR(IO$4="",$B27=""),0,SUMIF('DADOS BRUTOS'!$A$3:$A$500,$B27,'DADOS BRUTOS'!FO$3:FO$500)+IF($C27="",0,SUMIF('DADOS BRUTOS'!$A$3:$A$500,$C27,'DADOS BRUTOS'!FO$3:FO$500)))</f>
        <v>0</v>
      </c>
      <c r="IP27" s="134" t="n">
        <f aca="false">IF(OR(IP$4="",$B27=""),0,SUMIF('DADOS BRUTOS'!$A$3:$A$500,$B27,'DADOS BRUTOS'!FP$3:FP$500)+IF($C27="",0,SUMIF('DADOS BRUTOS'!$A$3:$A$500,$C27,'DADOS BRUTOS'!FP$3:FP$500)))</f>
        <v>0</v>
      </c>
      <c r="IQ27" s="134" t="n">
        <f aca="false">IF(OR(IQ$4="",$B27=""),0,SUMIF('DADOS BRUTOS'!$A$3:$A$500,$B27,'DADOS BRUTOS'!FQ$3:FQ$500)+IF($C27="",0,SUMIF('DADOS BRUTOS'!$A$3:$A$500,$C27,'DADOS BRUTOS'!FQ$3:FQ$500)))</f>
        <v>0</v>
      </c>
      <c r="IR27" s="134" t="n">
        <f aca="false">IF(OR(IR$4="",$B27=""),0,SUMIF('DADOS BRUTOS'!$A$3:$A$500,$B27,'DADOS BRUTOS'!FR$3:FR$500)+IF($C27="",0,SUMIF('DADOS BRUTOS'!$A$3:$A$500,$C27,'DADOS BRUTOS'!FR$3:FR$500)))</f>
        <v>0</v>
      </c>
      <c r="IS27" s="134" t="n">
        <f aca="false">IF(OR(IS$4="",$B27=""),0,SUMIF('DADOS BRUTOS'!$A$3:$A$500,$B27,'DADOS BRUTOS'!FS$3:FS$500)+IF($C27="",0,SUMIF('DADOS BRUTOS'!$A$3:$A$500,$C27,'DADOS BRUTOS'!FS$3:FS$500)))</f>
        <v>0</v>
      </c>
      <c r="IT27" s="134" t="n">
        <f aca="false">IF(OR(IT$4="",$B27=""),0,SUMIF('DADOS BRUTOS'!$A$3:$A$500,$B27,'DADOS BRUTOS'!FT$3:FT$500)+IF($C27="",0,SUMIF('DADOS BRUTOS'!$A$3:$A$500,$C27,'DADOS BRUTOS'!FT$3:FT$500)))</f>
        <v>0</v>
      </c>
      <c r="IU27" s="134" t="n">
        <f aca="false">IF(OR(IU$4="",$B27=""),0,SUMIF('DADOS BRUTOS'!$A$3:$A$500,$B27,'DADOS BRUTOS'!FU$3:FU$500)+IF($C27="",0,SUMIF('DADOS BRUTOS'!$A$3:$A$500,$C27,'DADOS BRUTOS'!FU$3:FU$500)))</f>
        <v>0</v>
      </c>
      <c r="IV27" s="134" t="n">
        <f aca="false">IF(OR(IV$4="",$B27=""),0,SUMIF('DADOS BRUTOS'!$A$3:$A$500,$B27,'DADOS BRUTOS'!FV$3:FV$500)+IF($C27="",0,SUMIF('DADOS BRUTOS'!$A$3:$A$500,$C27,'DADOS BRUTOS'!FV$3:FV$500)))</f>
        <v>0</v>
      </c>
      <c r="IW27" s="134" t="n">
        <f aca="false">IF(OR(IW$4="",$B27=""),0,SUMIF('DADOS BRUTOS'!$A$3:$A$500,$B27,'DADOS BRUTOS'!FW$3:FW$500)+IF($C27="",0,SUMIF('DADOS BRUTOS'!$A$3:$A$500,$C27,'DADOS BRUTOS'!FW$3:FW$500)))</f>
        <v>0</v>
      </c>
      <c r="IX27" s="134" t="n">
        <f aca="false">IF(OR(IX$4="",$B27=""),0,SUMIF('DADOS BRUTOS'!$A$3:$A$500,$B27,'DADOS BRUTOS'!FX$3:FX$500)+IF($C27="",0,SUMIF('DADOS BRUTOS'!$A$3:$A$500,$C27,'DADOS BRUTOS'!FX$3:FX$500)))</f>
        <v>0</v>
      </c>
      <c r="IY27" s="134" t="n">
        <f aca="false">IF(OR(IY$4="",$B27=""),0,SUMIF('DADOS BRUTOS'!$A$3:$A$500,$B27,'DADOS BRUTOS'!FY$3:FY$500)+IF($C27="",0,SUMIF('DADOS BRUTOS'!$A$3:$A$500,$C27,'DADOS BRUTOS'!FY$3:FY$500)))</f>
        <v>0</v>
      </c>
      <c r="IZ27" s="134" t="n">
        <f aca="false">IF(OR(IZ$4="",$B27=""),0,SUMIF('DADOS BRUTOS'!$A$3:$A$500,$B27,'DADOS BRUTOS'!FZ$3:FZ$500)+IF($C27="",0,SUMIF('DADOS BRUTOS'!$A$3:$A$500,$C27,'DADOS BRUTOS'!FZ$3:FZ$500)))</f>
        <v>0</v>
      </c>
      <c r="JA27" s="134" t="n">
        <f aca="false">IF(OR(JA$4="",$B27=""),0,SUMIF('DADOS BRUTOS'!$A$3:$A$500,$B27,'DADOS BRUTOS'!GA$3:GA$500)+IF($C27="",0,SUMIF('DADOS BRUTOS'!$A$3:$A$500,$C27,'DADOS BRUTOS'!GA$3:GA$500)))</f>
        <v>0</v>
      </c>
      <c r="JB27" s="134" t="n">
        <f aca="false">IF(OR(JB$4="",$B27=""),0,SUMIF('DADOS BRUTOS'!$A$3:$A$500,$B27,'DADOS BRUTOS'!GB$3:GB$500)+IF($C27="",0,SUMIF('DADOS BRUTOS'!$A$3:$A$500,$C27,'DADOS BRUTOS'!GB$3:GB$500)))</f>
        <v>0</v>
      </c>
      <c r="JC27" s="134" t="n">
        <f aca="false">IF(OR(JC$4="",$B27=""),0,SUMIF('DADOS BRUTOS'!$A$3:$A$500,$B27,'DADOS BRUTOS'!GC$3:GC$500)+IF($C27="",0,SUMIF('DADOS BRUTOS'!$A$3:$A$500,$C27,'DADOS BRUTOS'!GC$3:GC$500)))</f>
        <v>0</v>
      </c>
      <c r="JD27" s="134" t="n">
        <f aca="false">IF(OR(JD$4="",$B27=""),0,SUMIF('DADOS BRUTOS'!$A$3:$A$500,$B27,'DADOS BRUTOS'!GD$3:GD$500)+IF($C27="",0,SUMIF('DADOS BRUTOS'!$A$3:$A$500,$C27,'DADOS BRUTOS'!GD$3:GD$500)))</f>
        <v>0</v>
      </c>
      <c r="JE27" s="134" t="n">
        <f aca="false">IF(OR(JE$4="",$B27=""),0,SUMIF('DADOS BRUTOS'!$A$3:$A$500,$B27,'DADOS BRUTOS'!GE$3:GE$500)+IF($C27="",0,SUMIF('DADOS BRUTOS'!$A$3:$A$500,$C27,'DADOS BRUTOS'!GE$3:GE$500)))</f>
        <v>0</v>
      </c>
      <c r="JF27" s="134" t="n">
        <f aca="false">IF(OR(JF$4="",$B27=""),0,SUMIF('DADOS BRUTOS'!$A$3:$A$500,$B27,'DADOS BRUTOS'!GF$3:GF$500)+IF($C27="",0,SUMIF('DADOS BRUTOS'!$A$3:$A$500,$C27,'DADOS BRUTOS'!GF$3:GF$500)))</f>
        <v>0</v>
      </c>
      <c r="JG27" s="134" t="n">
        <f aca="false">IF(OR(JG$4="",$B27=""),0,SUMIF('DADOS BRUTOS'!$A$3:$A$500,$B27,'DADOS BRUTOS'!GG$3:GG$500)+IF($C27="",0,SUMIF('DADOS BRUTOS'!$A$3:$A$500,$C27,'DADOS BRUTOS'!GG$3:GG$500)))</f>
        <v>0</v>
      </c>
      <c r="JH27" s="134" t="n">
        <f aca="false">IF(OR(JH$4="",$B27=""),0,SUMIF('DADOS BRUTOS'!$A$3:$A$500,$B27,'DADOS BRUTOS'!GH$3:GH$500)+IF($C27="",0,SUMIF('DADOS BRUTOS'!$A$3:$A$500,$C27,'DADOS BRUTOS'!GH$3:GH$500)))</f>
        <v>0</v>
      </c>
      <c r="JI27" s="134" t="n">
        <f aca="false">IF(OR(JI$4="",$B27=""),0,SUMIF('DADOS BRUTOS'!$A$3:$A$500,$B27,'DADOS BRUTOS'!GI$3:GI$500)+IF($C27="",0,SUMIF('DADOS BRUTOS'!$A$3:$A$500,$C27,'DADOS BRUTOS'!GI$3:GI$500)))</f>
        <v>0</v>
      </c>
      <c r="JJ27" s="134" t="n">
        <f aca="false">IF(OR(JJ$4="",$B27=""),0,SUMIF('DADOS BRUTOS'!$A$3:$A$500,$B27,'DADOS BRUTOS'!GJ$3:GJ$500)+IF($C27="",0,SUMIF('DADOS BRUTOS'!$A$3:$A$500,$C27,'DADOS BRUTOS'!GJ$3:GJ$500)))</f>
        <v>0</v>
      </c>
      <c r="JK27" s="134" t="n">
        <f aca="false">IF(OR(JK$4="",$B27=""),0,SUMIF('DADOS BRUTOS'!$A$3:$A$500,$B27,'DADOS BRUTOS'!GK$3:GK$500)+IF($C27="",0,SUMIF('DADOS BRUTOS'!$A$3:$A$500,$C27,'DADOS BRUTOS'!GK$3:GK$500)))</f>
        <v>0</v>
      </c>
      <c r="JL27" s="134" t="n">
        <f aca="false">IF(OR(JL$4="",$B27=""),0,SUMIF('DADOS BRUTOS'!$A$3:$A$500,$B27,'DADOS BRUTOS'!GL$3:GL$500)+IF($C27="",0,SUMIF('DADOS BRUTOS'!$A$3:$A$500,$C27,'DADOS BRUTOS'!GL$3:GL$500)))</f>
        <v>0</v>
      </c>
      <c r="JM27" s="134" t="n">
        <f aca="false">IF(OR(JM$4="",$B27=""),0,SUMIF('DADOS BRUTOS'!$A$3:$A$500,$B27,'DADOS BRUTOS'!GM$3:GM$500)+IF($C27="",0,SUMIF('DADOS BRUTOS'!$A$3:$A$500,$C27,'DADOS BRUTOS'!GM$3:GM$500)))</f>
        <v>0</v>
      </c>
      <c r="JN27" s="134" t="n">
        <f aca="false">IF(OR(JN$4="",$B27=""),0,SUMIF('DADOS BRUTOS'!$A$3:$A$500,$B27,'DADOS BRUTOS'!GN$3:GN$500)+IF($C27="",0,SUMIF('DADOS BRUTOS'!$A$3:$A$500,$C27,'DADOS BRUTOS'!GN$3:GN$500)))</f>
        <v>0</v>
      </c>
      <c r="JO27" s="134" t="n">
        <f aca="false">IF(OR(JO$4="",$B27=""),0,SUMIF('DADOS BRUTOS'!$A$3:$A$500,$B27,'DADOS BRUTOS'!GO$3:GO$500)+IF($C27="",0,SUMIF('DADOS BRUTOS'!$A$3:$A$500,$C27,'DADOS BRUTOS'!GO$3:GO$500)))</f>
        <v>0</v>
      </c>
      <c r="JP27" s="134" t="n">
        <f aca="false">IF(OR(JP$4="",$B27=""),0,SUMIF('DADOS BRUTOS'!$A$3:$A$500,$B27,'DADOS BRUTOS'!GP$3:GP$500)+IF($C27="",0,SUMIF('DADOS BRUTOS'!$A$3:$A$500,$C27,'DADOS BRUTOS'!GP$3:GP$500)))</f>
        <v>0</v>
      </c>
      <c r="JQ27" s="134" t="n">
        <f aca="false">IF(OR(JQ$4="",$B27=""),0,SUMIF('DADOS BRUTOS'!$A$3:$A$500,$B27,'DADOS BRUTOS'!GQ$3:GQ$500)+IF($C27="",0,SUMIF('DADOS BRUTOS'!$A$3:$A$500,$C27,'DADOS BRUTOS'!GQ$3:GQ$500)))</f>
        <v>0</v>
      </c>
      <c r="JR27" s="134" t="n">
        <f aca="false">IF(OR(JR$4="",$B27=""),0,SUMIF('DADOS BRUTOS'!$A$3:$A$500,$B27,'DADOS BRUTOS'!GR$3:GR$500)+IF($C27="",0,SUMIF('DADOS BRUTOS'!$A$3:$A$500,$C27,'DADOS BRUTOS'!GR$3:GR$500)))</f>
        <v>0</v>
      </c>
      <c r="JS27" s="134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187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200000</v>
      </c>
      <c r="W28" s="50" t="n">
        <f aca="false">SUMIF($CB$4:$JS$4,W$4,$CB28:$JS28)</f>
        <v>178000</v>
      </c>
      <c r="X28" s="50" t="n">
        <f aca="false">SUMIF($CB$4:$JS$4,X$4,$CB28:$JS28)</f>
        <v>176200</v>
      </c>
      <c r="Y28" s="50" t="n">
        <f aca="false">SUMIF($CB$4:$JS$4,Y$4,$CB28:$JS28)</f>
        <v>176200</v>
      </c>
      <c r="Z28" s="50" t="n">
        <f aca="false">SUMIF($CB$4:$JS$4,Z$4,$CB28:$JS28)</f>
        <v>176200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906600</v>
      </c>
      <c r="BZ28" s="45" t="n">
        <f aca="false">SUMPRODUCT(($CB$4:$JS$4&lt;&gt;"")*($CB$4:$JS$4&lt;=$D$4),$CB28:$JS28,$CB$1:$JS$1)</f>
        <v>0</v>
      </c>
      <c r="CB28" s="134" t="n">
        <f aca="false">IF(OR(CB$4="",$B28=""),0,SUMIF('DADOS BRUTOS'!$A$3:$A$500,$B28,'DADOS BRUTOS'!B$3:B$500)+IF($C28="",0,SUMIF('DADOS BRUTOS'!$A$3:$A$500,$C28,'DADOS BRUTOS'!B$3:B$500)))</f>
        <v>0</v>
      </c>
      <c r="CC28" s="134" t="n">
        <f aca="false">IF(OR(CC$4="",$B28=""),0,SUMIF('DADOS BRUTOS'!$A$3:$A$500,$B28,'DADOS BRUTOS'!C$3:C$500)+IF($C28="",0,SUMIF('DADOS BRUTOS'!$A$3:$A$500,$C28,'DADOS BRUTOS'!C$3:C$500)))</f>
        <v>0</v>
      </c>
      <c r="CD28" s="134" t="n">
        <f aca="false">IF(OR(CD$4="",$B28=""),0,SUMIF('DADOS BRUTOS'!$A$3:$A$500,$B28,'DADOS BRUTOS'!D$3:D$500)+IF($C28="",0,SUMIF('DADOS BRUTOS'!$A$3:$A$500,$C28,'DADOS BRUTOS'!D$3:D$500)))</f>
        <v>0</v>
      </c>
      <c r="CE28" s="134" t="n">
        <f aca="false">IF(OR(CE$4="",$B28=""),0,SUMIF('DADOS BRUTOS'!$A$3:$A$500,$B28,'DADOS BRUTOS'!E$3:E$500)+IF($C28="",0,SUMIF('DADOS BRUTOS'!$A$3:$A$500,$C28,'DADOS BRUTOS'!E$3:E$500)))</f>
        <v>0</v>
      </c>
      <c r="CF28" s="134" t="n">
        <f aca="false">IF(OR(CF$4="",$B28=""),0,SUMIF('DADOS BRUTOS'!$A$3:$A$500,$B28,'DADOS BRUTOS'!F$3:F$500)+IF($C28="",0,SUMIF('DADOS BRUTOS'!$A$3:$A$500,$C28,'DADOS BRUTOS'!F$3:F$500)))</f>
        <v>0</v>
      </c>
      <c r="CG28" s="134" t="n">
        <f aca="false">IF(OR(CG$4="",$B28=""),0,SUMIF('DADOS BRUTOS'!$A$3:$A$500,$B28,'DADOS BRUTOS'!G$3:G$500)+IF($C28="",0,SUMIF('DADOS BRUTOS'!$A$3:$A$500,$C28,'DADOS BRUTOS'!G$3:G$500)))</f>
        <v>0</v>
      </c>
      <c r="CH28" s="134" t="n">
        <f aca="false">IF(OR(CH$4="",$B28=""),0,SUMIF('DADOS BRUTOS'!$A$3:$A$500,$B28,'DADOS BRUTOS'!H$3:H$500)+IF($C28="",0,SUMIF('DADOS BRUTOS'!$A$3:$A$500,$C28,'DADOS BRUTOS'!H$3:H$500)))</f>
        <v>0</v>
      </c>
      <c r="CI28" s="134" t="n">
        <f aca="false">IF(OR(CI$4="",$B28=""),0,SUMIF('DADOS BRUTOS'!$A$3:$A$500,$B28,'DADOS BRUTOS'!I$3:I$500)+IF($C28="",0,SUMIF('DADOS BRUTOS'!$A$3:$A$500,$C28,'DADOS BRUTOS'!I$3:I$500)))</f>
        <v>0</v>
      </c>
      <c r="CJ28" s="134" t="n">
        <f aca="false">IF(OR(CJ$4="",$B28=""),0,SUMIF('DADOS BRUTOS'!$A$3:$A$500,$B28,'DADOS BRUTOS'!J$3:J$500)+IF($C28="",0,SUMIF('DADOS BRUTOS'!$A$3:$A$500,$C28,'DADOS BRUTOS'!J$3:J$500)))</f>
        <v>0</v>
      </c>
      <c r="CK28" s="134" t="n">
        <f aca="false">IF(OR(CK$4="",$B28=""),0,SUMIF('DADOS BRUTOS'!$A$3:$A$500,$B28,'DADOS BRUTOS'!K$3:K$500)+IF($C28="",0,SUMIF('DADOS BRUTOS'!$A$3:$A$500,$C28,'DADOS BRUTOS'!K$3:K$500)))</f>
        <v>0</v>
      </c>
      <c r="CL28" s="134" t="n">
        <f aca="false">IF(OR(CL$4="",$B28=""),0,SUMIF('DADOS BRUTOS'!$A$3:$A$500,$B28,'DADOS BRUTOS'!L$3:L$500)+IF($C28="",0,SUMIF('DADOS BRUTOS'!$A$3:$A$500,$C28,'DADOS BRUTOS'!L$3:L$500)))</f>
        <v>0</v>
      </c>
      <c r="CM28" s="134" t="n">
        <f aca="false">IF(OR(CM$4="",$B28=""),0,SUMIF('DADOS BRUTOS'!$A$3:$A$500,$B28,'DADOS BRUTOS'!M$3:M$500)+IF($C28="",0,SUMIF('DADOS BRUTOS'!$A$3:$A$500,$C28,'DADOS BRUTOS'!M$3:M$500)))</f>
        <v>0</v>
      </c>
      <c r="CN28" s="134" t="n">
        <f aca="false">IF(OR(CN$4="",$B28=""),0,SUMIF('DADOS BRUTOS'!$A$3:$A$500,$B28,'DADOS BRUTOS'!N$3:N$500)+IF($C28="",0,SUMIF('DADOS BRUTOS'!$A$3:$A$500,$C28,'DADOS BRUTOS'!N$3:N$500)))</f>
        <v>0</v>
      </c>
      <c r="CO28" s="134" t="n">
        <f aca="false">IF(OR(CO$4="",$B28=""),0,SUMIF('DADOS BRUTOS'!$A$3:$A$500,$B28,'DADOS BRUTOS'!O$3:O$500)+IF($C28="",0,SUMIF('DADOS BRUTOS'!$A$3:$A$500,$C28,'DADOS BRUTOS'!O$3:O$500)))</f>
        <v>0</v>
      </c>
      <c r="CP28" s="134" t="n">
        <f aca="false">IF(OR(CP$4="",$B28=""),0,SUMIF('DADOS BRUTOS'!$A$3:$A$500,$B28,'DADOS BRUTOS'!P$3:P$500)+IF($C28="",0,SUMIF('DADOS BRUTOS'!$A$3:$A$500,$C28,'DADOS BRUTOS'!P$3:P$500)))</f>
        <v>0</v>
      </c>
      <c r="CQ28" s="134" t="n">
        <f aca="false">IF(OR(CQ$4="",$B28=""),0,SUMIF('DADOS BRUTOS'!$A$3:$A$500,$B28,'DADOS BRUTOS'!Q$3:Q$500)+IF($C28="",0,SUMIF('DADOS BRUTOS'!$A$3:$A$500,$C28,'DADOS BRUTOS'!Q$3:Q$500)))</f>
        <v>0</v>
      </c>
      <c r="CR28" s="134" t="n">
        <f aca="false">IF(OR(CR$4="",$B28=""),0,SUMIF('DADOS BRUTOS'!$A$3:$A$500,$B28,'DADOS BRUTOS'!R$3:R$500)+IF($C28="",0,SUMIF('DADOS BRUTOS'!$A$3:$A$500,$C28,'DADOS BRUTOS'!R$3:R$500)))</f>
        <v>0</v>
      </c>
      <c r="CS28" s="134" t="n">
        <f aca="false">IF(OR(CS$4="",$B28=""),0,SUMIF('DADOS BRUTOS'!$A$3:$A$500,$B28,'DADOS BRUTOS'!S$3:S$500)+IF($C28="",0,SUMIF('DADOS BRUTOS'!$A$3:$A$500,$C28,'DADOS BRUTOS'!S$3:S$500)))</f>
        <v>0</v>
      </c>
      <c r="CT28" s="134" t="n">
        <f aca="false">IF(OR(CT$4="",$B28=""),0,SUMIF('DADOS BRUTOS'!$A$3:$A$500,$B28,'DADOS BRUTOS'!T$3:T$500)+IF($C28="",0,SUMIF('DADOS BRUTOS'!$A$3:$A$500,$C28,'DADOS BRUTOS'!T$3:T$500)))</f>
        <v>0</v>
      </c>
      <c r="CU28" s="134" t="n">
        <f aca="false">IF(OR(CU$4="",$B28=""),0,SUMIF('DADOS BRUTOS'!$A$3:$A$500,$B28,'DADOS BRUTOS'!U$3:U$500)+IF($C28="",0,SUMIF('DADOS BRUTOS'!$A$3:$A$500,$C28,'DADOS BRUTOS'!U$3:U$500)))</f>
        <v>0</v>
      </c>
      <c r="CV28" s="134" t="n">
        <f aca="false">IF(OR(CV$4="",$B28=""),0,SUMIF('DADOS BRUTOS'!$A$3:$A$500,$B28,'DADOS BRUTOS'!V$3:V$500)+IF($C28="",0,SUMIF('DADOS BRUTOS'!$A$3:$A$500,$C28,'DADOS BRUTOS'!V$3:V$500)))</f>
        <v>0</v>
      </c>
      <c r="CW28" s="134" t="n">
        <f aca="false">IF(OR(CW$4="",$B28=""),0,SUMIF('DADOS BRUTOS'!$A$3:$A$500,$B28,'DADOS BRUTOS'!W$3:W$500)+IF($C28="",0,SUMIF('DADOS BRUTOS'!$A$3:$A$500,$C28,'DADOS BRUTOS'!W$3:W$500)))</f>
        <v>0</v>
      </c>
      <c r="CX28" s="134" t="n">
        <f aca="false">IF(OR(CX$4="",$B28=""),0,SUMIF('DADOS BRUTOS'!$A$3:$A$500,$B28,'DADOS BRUTOS'!X$3:X$500)+IF($C28="",0,SUMIF('DADOS BRUTOS'!$A$3:$A$500,$C28,'DADOS BRUTOS'!X$3:X$500)))</f>
        <v>0</v>
      </c>
      <c r="CY28" s="134" t="n">
        <f aca="false">IF(OR(CY$4="",$B28=""),0,SUMIF('DADOS BRUTOS'!$A$3:$A$500,$B28,'DADOS BRUTOS'!Y$3:Y$500)+IF($C28="",0,SUMIF('DADOS BRUTOS'!$A$3:$A$500,$C28,'DADOS BRUTOS'!Y$3:Y$500)))</f>
        <v>0</v>
      </c>
      <c r="CZ28" s="134" t="n">
        <f aca="false">IF(OR(CZ$4="",$B28=""),0,SUMIF('DADOS BRUTOS'!$A$3:$A$500,$B28,'DADOS BRUTOS'!Z$3:Z$500)+IF($C28="",0,SUMIF('DADOS BRUTOS'!$A$3:$A$500,$C28,'DADOS BRUTOS'!Z$3:Z$500)))</f>
        <v>0</v>
      </c>
      <c r="DA28" s="134" t="n">
        <f aca="false">IF(OR(DA$4="",$B28=""),0,SUMIF('DADOS BRUTOS'!$A$3:$A$500,$B28,'DADOS BRUTOS'!AA$3:AA$500)+IF($C28="",0,SUMIF('DADOS BRUTOS'!$A$3:$A$500,$C28,'DADOS BRUTOS'!AA$3:AA$500)))</f>
        <v>0</v>
      </c>
      <c r="DB28" s="134" t="n">
        <f aca="false">IF(OR(DB$4="",$B28=""),0,SUMIF('DADOS BRUTOS'!$A$3:$A$500,$B28,'DADOS BRUTOS'!AB$3:AB$500)+IF($C28="",0,SUMIF('DADOS BRUTOS'!$A$3:$A$500,$C28,'DADOS BRUTOS'!AB$3:AB$500)))</f>
        <v>0</v>
      </c>
      <c r="DC28" s="134" t="n">
        <f aca="false">IF(OR(DC$4="",$B28=""),0,SUMIF('DADOS BRUTOS'!$A$3:$A$500,$B28,'DADOS BRUTOS'!AC$3:AC$500)+IF($C28="",0,SUMIF('DADOS BRUTOS'!$A$3:$A$500,$C28,'DADOS BRUTOS'!AC$3:AC$500)))</f>
        <v>0</v>
      </c>
      <c r="DD28" s="134" t="n">
        <f aca="false">IF(OR(DD$4="",$B28=""),0,SUMIF('DADOS BRUTOS'!$A$3:$A$500,$B28,'DADOS BRUTOS'!AD$3:AD$500)+IF($C28="",0,SUMIF('DADOS BRUTOS'!$A$3:$A$500,$C28,'DADOS BRUTOS'!AD$3:AD$500)))</f>
        <v>0</v>
      </c>
      <c r="DE28" s="134" t="n">
        <f aca="false">IF(OR(DE$4="",$B28=""),0,SUMIF('DADOS BRUTOS'!$A$3:$A$500,$B28,'DADOS BRUTOS'!AE$3:AE$500)+IF($C28="",0,SUMIF('DADOS BRUTOS'!$A$3:$A$500,$C28,'DADOS BRUTOS'!AE$3:AE$500)))</f>
        <v>0</v>
      </c>
      <c r="DF28" s="134" t="n">
        <f aca="false">IF(OR(DF$4="",$B28=""),0,SUMIF('DADOS BRUTOS'!$A$3:$A$500,$B28,'DADOS BRUTOS'!AF$3:AF$500)+IF($C28="",0,SUMIF('DADOS BRUTOS'!$A$3:$A$500,$C28,'DADOS BRUTOS'!AF$3:AF$500)))</f>
        <v>0</v>
      </c>
      <c r="DG28" s="134" t="n">
        <f aca="false">IF(OR(DG$4="",$B28=""),0,SUMIF('DADOS BRUTOS'!$A$3:$A$500,$B28,'DADOS BRUTOS'!AG$3:AG$500)+IF($C28="",0,SUMIF('DADOS BRUTOS'!$A$3:$A$500,$C28,'DADOS BRUTOS'!AG$3:AG$500)))</f>
        <v>0</v>
      </c>
      <c r="DH28" s="134" t="n">
        <f aca="false">IF(OR(DH$4="",$B28=""),0,SUMIF('DADOS BRUTOS'!$A$3:$A$500,$B28,'DADOS BRUTOS'!AH$3:AH$500)+IF($C28="",0,SUMIF('DADOS BRUTOS'!$A$3:$A$500,$C28,'DADOS BRUTOS'!AH$3:AH$500)))</f>
        <v>0</v>
      </c>
      <c r="DI28" s="134" t="n">
        <f aca="false">IF(OR(DI$4="",$B28=""),0,SUMIF('DADOS BRUTOS'!$A$3:$A$500,$B28,'DADOS BRUTOS'!AI$3:AI$500)+IF($C28="",0,SUMIF('DADOS BRUTOS'!$A$3:$A$500,$C28,'DADOS BRUTOS'!AI$3:AI$500)))</f>
        <v>0</v>
      </c>
      <c r="DJ28" s="134" t="n">
        <f aca="false">IF(OR(DJ$4="",$B28=""),0,SUMIF('DADOS BRUTOS'!$A$3:$A$500,$B28,'DADOS BRUTOS'!AJ$3:AJ$500)+IF($C28="",0,SUMIF('DADOS BRUTOS'!$A$3:$A$500,$C28,'DADOS BRUTOS'!AJ$3:AJ$500)))</f>
        <v>0</v>
      </c>
      <c r="DK28" s="134" t="n">
        <f aca="false">IF(OR(DK$4="",$B28=""),0,SUMIF('DADOS BRUTOS'!$A$3:$A$500,$B28,'DADOS BRUTOS'!AK$3:AK$500)+IF($C28="",0,SUMIF('DADOS BRUTOS'!$A$3:$A$500,$C28,'DADOS BRUTOS'!AK$3:AK$500)))</f>
        <v>0</v>
      </c>
      <c r="DL28" s="134" t="n">
        <f aca="false">IF(OR(DL$4="",$B28=""),0,SUMIF('DADOS BRUTOS'!$A$3:$A$500,$B28,'DADOS BRUTOS'!AL$3:AL$500)+IF($C28="",0,SUMIF('DADOS BRUTOS'!$A$3:$A$500,$C28,'DADOS BRUTOS'!AL$3:AL$500)))</f>
        <v>0</v>
      </c>
      <c r="DM28" s="134" t="n">
        <f aca="false">IF(OR(DM$4="",$B28=""),0,SUMIF('DADOS BRUTOS'!$A$3:$A$500,$B28,'DADOS BRUTOS'!AM$3:AM$500)+IF($C28="",0,SUMIF('DADOS BRUTOS'!$A$3:$A$500,$C28,'DADOS BRUTOS'!AM$3:AM$500)))</f>
        <v>0</v>
      </c>
      <c r="DN28" s="134" t="n">
        <f aca="false">IF(OR(DN$4="",$B28=""),0,SUMIF('DADOS BRUTOS'!$A$3:$A$500,$B28,'DADOS BRUTOS'!AN$3:AN$500)+IF($C28="",0,SUMIF('DADOS BRUTOS'!$A$3:$A$500,$C28,'DADOS BRUTOS'!AN$3:AN$500)))</f>
        <v>0</v>
      </c>
      <c r="DO28" s="134" t="n">
        <f aca="false">IF(OR(DO$4="",$B28=""),0,SUMIF('DADOS BRUTOS'!$A$3:$A$500,$B28,'DADOS BRUTOS'!AO$3:AO$500)+IF($C28="",0,SUMIF('DADOS BRUTOS'!$A$3:$A$500,$C28,'DADOS BRUTOS'!AO$3:AO$500)))</f>
        <v>0</v>
      </c>
      <c r="DP28" s="134" t="n">
        <f aca="false">IF(OR(DP$4="",$B28=""),0,SUMIF('DADOS BRUTOS'!$A$3:$A$500,$B28,'DADOS BRUTOS'!AP$3:AP$500)+IF($C28="",0,SUMIF('DADOS BRUTOS'!$A$3:$A$500,$C28,'DADOS BRUTOS'!AP$3:AP$500)))</f>
        <v>0</v>
      </c>
      <c r="DQ28" s="134" t="n">
        <f aca="false">IF(OR(DQ$4="",$B28=""),0,SUMIF('DADOS BRUTOS'!$A$3:$A$500,$B28,'DADOS BRUTOS'!AQ$3:AQ$500)+IF($C28="",0,SUMIF('DADOS BRUTOS'!$A$3:$A$500,$C28,'DADOS BRUTOS'!AQ$3:AQ$500)))</f>
        <v>0</v>
      </c>
      <c r="DR28" s="134" t="n">
        <f aca="false">IF(OR(DR$4="",$B28=""),0,SUMIF('DADOS BRUTOS'!$A$3:$A$500,$B28,'DADOS BRUTOS'!AR$3:AR$500)+IF($C28="",0,SUMIF('DADOS BRUTOS'!$A$3:$A$500,$C28,'DADOS BRUTOS'!AR$3:AR$500)))</f>
        <v>0</v>
      </c>
      <c r="DS28" s="134" t="n">
        <f aca="false">IF(OR(DS$4="",$B28=""),0,SUMIF('DADOS BRUTOS'!$A$3:$A$500,$B28,'DADOS BRUTOS'!AS$3:AS$500)+IF($C28="",0,SUMIF('DADOS BRUTOS'!$A$3:$A$500,$C28,'DADOS BRUTOS'!AS$3:AS$500)))</f>
        <v>0</v>
      </c>
      <c r="DT28" s="134" t="n">
        <f aca="false">IF(OR(DT$4="",$B28=""),0,SUMIF('DADOS BRUTOS'!$A$3:$A$500,$B28,'DADOS BRUTOS'!AT$3:AT$500)+IF($C28="",0,SUMIF('DADOS BRUTOS'!$A$3:$A$500,$C28,'DADOS BRUTOS'!AT$3:AT$500)))</f>
        <v>0</v>
      </c>
      <c r="DU28" s="134" t="n">
        <f aca="false">IF(OR(DU$4="",$B28=""),0,SUMIF('DADOS BRUTOS'!$A$3:$A$500,$B28,'DADOS BRUTOS'!AU$3:AU$500)+IF($C28="",0,SUMIF('DADOS BRUTOS'!$A$3:$A$500,$C28,'DADOS BRUTOS'!AU$3:AU$500)))</f>
        <v>200000</v>
      </c>
      <c r="DV28" s="134" t="n">
        <f aca="false">IF(OR(DV$4="",$B28=""),0,SUMIF('DADOS BRUTOS'!$A$3:$A$500,$B28,'DADOS BRUTOS'!AV$3:AV$500)+IF($C28="",0,SUMIF('DADOS BRUTOS'!$A$3:$A$500,$C28,'DADOS BRUTOS'!AV$3:AV$500)))</f>
        <v>178000</v>
      </c>
      <c r="DW28" s="134" t="n">
        <f aca="false">IF(OR(DW$4="",$B28=""),0,SUMIF('DADOS BRUTOS'!$A$3:$A$500,$B28,'DADOS BRUTOS'!AW$3:AW$500)+IF($C28="",0,SUMIF('DADOS BRUTOS'!$A$3:$A$500,$C28,'DADOS BRUTOS'!AW$3:AW$500)))</f>
        <v>176200</v>
      </c>
      <c r="DX28" s="134" t="n">
        <f aca="false">IF(OR(DX$4="",$B28=""),0,SUMIF('DADOS BRUTOS'!$A$3:$A$500,$B28,'DADOS BRUTOS'!AX$3:AX$500)+IF($C28="",0,SUMIF('DADOS BRUTOS'!$A$3:$A$500,$C28,'DADOS BRUTOS'!AX$3:AX$500)))</f>
        <v>176200</v>
      </c>
      <c r="DY28" s="134" t="n">
        <f aca="false">IF(OR(DY$4="",$B28=""),0,SUMIF('DADOS BRUTOS'!$A$3:$A$500,$B28,'DADOS BRUTOS'!AY$3:AY$500)+IF($C28="",0,SUMIF('DADOS BRUTOS'!$A$3:$A$500,$C28,'DADOS BRUTOS'!AY$3:AY$500)))</f>
        <v>176200</v>
      </c>
      <c r="DZ28" s="134" t="n">
        <f aca="false">IF(OR(DZ$4="",$B28=""),0,SUMIF('DADOS BRUTOS'!$A$3:$A$500,$B28,'DADOS BRUTOS'!AZ$3:AZ$500)+IF($C28="",0,SUMIF('DADOS BRUTOS'!$A$3:$A$500,$C28,'DADOS BRUTOS'!AZ$3:AZ$500)))</f>
        <v>0</v>
      </c>
      <c r="EA28" s="134" t="n">
        <f aca="false">IF(OR(EA$4="",$B28=""),0,SUMIF('DADOS BRUTOS'!$A$3:$A$500,$B28,'DADOS BRUTOS'!BA$3:BA$500)+IF($C28="",0,SUMIF('DADOS BRUTOS'!$A$3:$A$500,$C28,'DADOS BRUTOS'!BA$3:BA$500)))</f>
        <v>0</v>
      </c>
      <c r="EB28" s="134" t="n">
        <f aca="false">IF(OR(EB$4="",$B28=""),0,SUMIF('DADOS BRUTOS'!$A$3:$A$500,$B28,'DADOS BRUTOS'!BB$3:BB$500)+IF($C28="",0,SUMIF('DADOS BRUTOS'!$A$3:$A$500,$C28,'DADOS BRUTOS'!BB$3:BB$500)))</f>
        <v>0</v>
      </c>
      <c r="EC28" s="134" t="n">
        <f aca="false">IF(OR(EC$4="",$B28=""),0,SUMIF('DADOS BRUTOS'!$A$3:$A$500,$B28,'DADOS BRUTOS'!BC$3:BC$500)+IF($C28="",0,SUMIF('DADOS BRUTOS'!$A$3:$A$500,$C28,'DADOS BRUTOS'!BC$3:BC$500)))</f>
        <v>0</v>
      </c>
      <c r="ED28" s="134" t="n">
        <f aca="false">IF(OR(ED$4="",$B28=""),0,SUMIF('DADOS BRUTOS'!$A$3:$A$500,$B28,'DADOS BRUTOS'!BD$3:BD$500)+IF($C28="",0,SUMIF('DADOS BRUTOS'!$A$3:$A$500,$C28,'DADOS BRUTOS'!BD$3:BD$500)))</f>
        <v>0</v>
      </c>
      <c r="EE28" s="134" t="n">
        <f aca="false">IF(OR(EE$4="",$B28=""),0,SUMIF('DADOS BRUTOS'!$A$3:$A$500,$B28,'DADOS BRUTOS'!BE$3:BE$500)+IF($C28="",0,SUMIF('DADOS BRUTOS'!$A$3:$A$500,$C28,'DADOS BRUTOS'!BE$3:BE$500)))</f>
        <v>0</v>
      </c>
      <c r="EF28" s="134" t="n">
        <f aca="false">IF(OR(EF$4="",$B28=""),0,SUMIF('DADOS BRUTOS'!$A$3:$A$500,$B28,'DADOS BRUTOS'!BF$3:BF$500)+IF($C28="",0,SUMIF('DADOS BRUTOS'!$A$3:$A$500,$C28,'DADOS BRUTOS'!BF$3:BF$500)))</f>
        <v>0</v>
      </c>
      <c r="EG28" s="134" t="n">
        <f aca="false">IF(OR(EG$4="",$B28=""),0,SUMIF('DADOS BRUTOS'!$A$3:$A$500,$B28,'DADOS BRUTOS'!BG$3:BG$500)+IF($C28="",0,SUMIF('DADOS BRUTOS'!$A$3:$A$500,$C28,'DADOS BRUTOS'!BG$3:BG$500)))</f>
        <v>0</v>
      </c>
      <c r="EH28" s="134" t="n">
        <f aca="false">IF(OR(EH$4="",$B28=""),0,SUMIF('DADOS BRUTOS'!$A$3:$A$500,$B28,'DADOS BRUTOS'!BH$3:BH$500)+IF($C28="",0,SUMIF('DADOS BRUTOS'!$A$3:$A$500,$C28,'DADOS BRUTOS'!BH$3:BH$500)))</f>
        <v>0</v>
      </c>
      <c r="EI28" s="134" t="n">
        <f aca="false">IF(OR(EI$4="",$B28=""),0,SUMIF('DADOS BRUTOS'!$A$3:$A$500,$B28,'DADOS BRUTOS'!BI$3:BI$500)+IF($C28="",0,SUMIF('DADOS BRUTOS'!$A$3:$A$500,$C28,'DADOS BRUTOS'!BI$3:BI$500)))</f>
        <v>0</v>
      </c>
      <c r="EJ28" s="134" t="n">
        <f aca="false">IF(OR(EJ$4="",$B28=""),0,SUMIF('DADOS BRUTOS'!$A$3:$A$500,$B28,'DADOS BRUTOS'!BJ$3:BJ$500)+IF($C28="",0,SUMIF('DADOS BRUTOS'!$A$3:$A$500,$C28,'DADOS BRUTOS'!BJ$3:BJ$500)))</f>
        <v>0</v>
      </c>
      <c r="EK28" s="134" t="n">
        <f aca="false">IF(OR(EK$4="",$B28=""),0,SUMIF('DADOS BRUTOS'!$A$3:$A$500,$B28,'DADOS BRUTOS'!BK$3:BK$500)+IF($C28="",0,SUMIF('DADOS BRUTOS'!$A$3:$A$500,$C28,'DADOS BRUTOS'!BK$3:BK$500)))</f>
        <v>0</v>
      </c>
      <c r="EL28" s="134" t="n">
        <f aca="false">IF(OR(EL$4="",$B28=""),0,SUMIF('DADOS BRUTOS'!$A$3:$A$500,$B28,'DADOS BRUTOS'!BL$3:BL$500)+IF($C28="",0,SUMIF('DADOS BRUTOS'!$A$3:$A$500,$C28,'DADOS BRUTOS'!BL$3:BL$500)))</f>
        <v>0</v>
      </c>
      <c r="EM28" s="134" t="n">
        <f aca="false">IF(OR(EM$4="",$B28=""),0,SUMIF('DADOS BRUTOS'!$A$3:$A$500,$B28,'DADOS BRUTOS'!BM$3:BM$500)+IF($C28="",0,SUMIF('DADOS BRUTOS'!$A$3:$A$500,$C28,'DADOS BRUTOS'!BM$3:BM$500)))</f>
        <v>0</v>
      </c>
      <c r="EN28" s="134" t="n">
        <f aca="false">IF(OR(EN$4="",$B28=""),0,SUMIF('DADOS BRUTOS'!$A$3:$A$500,$B28,'DADOS BRUTOS'!BN$3:BN$500)+IF($C28="",0,SUMIF('DADOS BRUTOS'!$A$3:$A$500,$C28,'DADOS BRUTOS'!BN$3:BN$500)))</f>
        <v>0</v>
      </c>
      <c r="EO28" s="134" t="n">
        <f aca="false">IF(OR(EO$4="",$B28=""),0,SUMIF('DADOS BRUTOS'!$A$3:$A$500,$B28,'DADOS BRUTOS'!BO$3:BO$500)+IF($C28="",0,SUMIF('DADOS BRUTOS'!$A$3:$A$500,$C28,'DADOS BRUTOS'!BO$3:BO$500)))</f>
        <v>0</v>
      </c>
      <c r="EP28" s="134" t="n">
        <f aca="false">IF(OR(EP$4="",$B28=""),0,SUMIF('DADOS BRUTOS'!$A$3:$A$500,$B28,'DADOS BRUTOS'!BP$3:BP$500)+IF($C28="",0,SUMIF('DADOS BRUTOS'!$A$3:$A$500,$C28,'DADOS BRUTOS'!BP$3:BP$500)))</f>
        <v>0</v>
      </c>
      <c r="EQ28" s="134" t="n">
        <f aca="false">IF(OR(EQ$4="",$B28=""),0,SUMIF('DADOS BRUTOS'!$A$3:$A$500,$B28,'DADOS BRUTOS'!BQ$3:BQ$500)+IF($C28="",0,SUMIF('DADOS BRUTOS'!$A$3:$A$500,$C28,'DADOS BRUTOS'!BQ$3:BQ$500)))</f>
        <v>0</v>
      </c>
      <c r="ER28" s="134" t="n">
        <f aca="false">IF(OR(ER$4="",$B28=""),0,SUMIF('DADOS BRUTOS'!$A$3:$A$500,$B28,'DADOS BRUTOS'!BR$3:BR$500)+IF($C28="",0,SUMIF('DADOS BRUTOS'!$A$3:$A$500,$C28,'DADOS BRUTOS'!BR$3:BR$500)))</f>
        <v>0</v>
      </c>
      <c r="ES28" s="134" t="n">
        <f aca="false">IF(OR(ES$4="",$B28=""),0,SUMIF('DADOS BRUTOS'!$A$3:$A$500,$B28,'DADOS BRUTOS'!BS$3:BS$500)+IF($C28="",0,SUMIF('DADOS BRUTOS'!$A$3:$A$500,$C28,'DADOS BRUTOS'!BS$3:BS$500)))</f>
        <v>0</v>
      </c>
      <c r="ET28" s="134" t="n">
        <f aca="false">IF(OR(ET$4="",$B28=""),0,SUMIF('DADOS BRUTOS'!$A$3:$A$500,$B28,'DADOS BRUTOS'!BT$3:BT$500)+IF($C28="",0,SUMIF('DADOS BRUTOS'!$A$3:$A$500,$C28,'DADOS BRUTOS'!BT$3:BT$500)))</f>
        <v>0</v>
      </c>
      <c r="EU28" s="134" t="n">
        <f aca="false">IF(OR(EU$4="",$B28=""),0,SUMIF('DADOS BRUTOS'!$A$3:$A$500,$B28,'DADOS BRUTOS'!BU$3:BU$500)+IF($C28="",0,SUMIF('DADOS BRUTOS'!$A$3:$A$500,$C28,'DADOS BRUTOS'!BU$3:BU$500)))</f>
        <v>0</v>
      </c>
      <c r="EV28" s="134" t="n">
        <f aca="false">IF(OR(EV$4="",$B28=""),0,SUMIF('DADOS BRUTOS'!$A$3:$A$500,$B28,'DADOS BRUTOS'!BV$3:BV$500)+IF($C28="",0,SUMIF('DADOS BRUTOS'!$A$3:$A$500,$C28,'DADOS BRUTOS'!BV$3:BV$500)))</f>
        <v>0</v>
      </c>
      <c r="EW28" s="134" t="n">
        <f aca="false">IF(OR(EW$4="",$B28=""),0,SUMIF('DADOS BRUTOS'!$A$3:$A$500,$B28,'DADOS BRUTOS'!BW$3:BW$500)+IF($C28="",0,SUMIF('DADOS BRUTOS'!$A$3:$A$500,$C28,'DADOS BRUTOS'!BW$3:BW$500)))</f>
        <v>0</v>
      </c>
      <c r="EX28" s="134" t="n">
        <f aca="false">IF(OR(EX$4="",$B28=""),0,SUMIF('DADOS BRUTOS'!$A$3:$A$500,$B28,'DADOS BRUTOS'!BX$3:BX$500)+IF($C28="",0,SUMIF('DADOS BRUTOS'!$A$3:$A$500,$C28,'DADOS BRUTOS'!BX$3:BX$500)))</f>
        <v>0</v>
      </c>
      <c r="EY28" s="134" t="n">
        <f aca="false">IF(OR(EY$4="",$B28=""),0,SUMIF('DADOS BRUTOS'!$A$3:$A$500,$B28,'DADOS BRUTOS'!BY$3:BY$500)+IF($C28="",0,SUMIF('DADOS BRUTOS'!$A$3:$A$500,$C28,'DADOS BRUTOS'!BY$3:BY$500)))</f>
        <v>0</v>
      </c>
      <c r="EZ28" s="134" t="n">
        <f aca="false">IF(OR(EZ$4="",$B28=""),0,SUMIF('DADOS BRUTOS'!$A$3:$A$500,$B28,'DADOS BRUTOS'!BZ$3:BZ$500)+IF($C28="",0,SUMIF('DADOS BRUTOS'!$A$3:$A$500,$C28,'DADOS BRUTOS'!BZ$3:BZ$500)))</f>
        <v>0</v>
      </c>
      <c r="FA28" s="134" t="n">
        <f aca="false">IF(OR(FA$4="",$B28=""),0,SUMIF('DADOS BRUTOS'!$A$3:$A$500,$B28,'DADOS BRUTOS'!CA$3:CA$500)+IF($C28="",0,SUMIF('DADOS BRUTOS'!$A$3:$A$500,$C28,'DADOS BRUTOS'!CA$3:CA$500)))</f>
        <v>0</v>
      </c>
      <c r="FB28" s="134" t="n">
        <f aca="false">IF(OR(FB$4="",$B28=""),0,SUMIF('DADOS BRUTOS'!$A$3:$A$500,$B28,'DADOS BRUTOS'!CB$3:CB$500)+IF($C28="",0,SUMIF('DADOS BRUTOS'!$A$3:$A$500,$C28,'DADOS BRUTOS'!CB$3:CB$500)))</f>
        <v>0</v>
      </c>
      <c r="FC28" s="134" t="n">
        <f aca="false">IF(OR(FC$4="",$B28=""),0,SUMIF('DADOS BRUTOS'!$A$3:$A$500,$B28,'DADOS BRUTOS'!CC$3:CC$500)+IF($C28="",0,SUMIF('DADOS BRUTOS'!$A$3:$A$500,$C28,'DADOS BRUTOS'!CC$3:CC$500)))</f>
        <v>0</v>
      </c>
      <c r="FD28" s="134" t="n">
        <f aca="false">IF(OR(FD$4="",$B28=""),0,SUMIF('DADOS BRUTOS'!$A$3:$A$500,$B28,'DADOS BRUTOS'!CD$3:CD$500)+IF($C28="",0,SUMIF('DADOS BRUTOS'!$A$3:$A$500,$C28,'DADOS BRUTOS'!CD$3:CD$500)))</f>
        <v>0</v>
      </c>
      <c r="FE28" s="134" t="n">
        <f aca="false">IF(OR(FE$4="",$B28=""),0,SUMIF('DADOS BRUTOS'!$A$3:$A$500,$B28,'DADOS BRUTOS'!CE$3:CE$500)+IF($C28="",0,SUMIF('DADOS BRUTOS'!$A$3:$A$500,$C28,'DADOS BRUTOS'!CE$3:CE$500)))</f>
        <v>0</v>
      </c>
      <c r="FF28" s="134" t="n">
        <f aca="false">IF(OR(FF$4="",$B28=""),0,SUMIF('DADOS BRUTOS'!$A$3:$A$500,$B28,'DADOS BRUTOS'!CF$3:CF$500)+IF($C28="",0,SUMIF('DADOS BRUTOS'!$A$3:$A$500,$C28,'DADOS BRUTOS'!CF$3:CF$500)))</f>
        <v>0</v>
      </c>
      <c r="FG28" s="134" t="n">
        <f aca="false">IF(OR(FG$4="",$B28=""),0,SUMIF('DADOS BRUTOS'!$A$3:$A$500,$B28,'DADOS BRUTOS'!CG$3:CG$500)+IF($C28="",0,SUMIF('DADOS BRUTOS'!$A$3:$A$500,$C28,'DADOS BRUTOS'!CG$3:CG$500)))</f>
        <v>0</v>
      </c>
      <c r="FH28" s="134" t="n">
        <f aca="false">IF(OR(FH$4="",$B28=""),0,SUMIF('DADOS BRUTOS'!$A$3:$A$500,$B28,'DADOS BRUTOS'!CH$3:CH$500)+IF($C28="",0,SUMIF('DADOS BRUTOS'!$A$3:$A$500,$C28,'DADOS BRUTOS'!CH$3:CH$500)))</f>
        <v>0</v>
      </c>
      <c r="FI28" s="134" t="n">
        <f aca="false">IF(OR(FI$4="",$B28=""),0,SUMIF('DADOS BRUTOS'!$A$3:$A$500,$B28,'DADOS BRUTOS'!CI$3:CI$500)+IF($C28="",0,SUMIF('DADOS BRUTOS'!$A$3:$A$500,$C28,'DADOS BRUTOS'!CI$3:CI$500)))</f>
        <v>0</v>
      </c>
      <c r="FJ28" s="134" t="n">
        <f aca="false">IF(OR(FJ$4="",$B28=""),0,SUMIF('DADOS BRUTOS'!$A$3:$A$500,$B28,'DADOS BRUTOS'!CJ$3:CJ$500)+IF($C28="",0,SUMIF('DADOS BRUTOS'!$A$3:$A$500,$C28,'DADOS BRUTOS'!CJ$3:CJ$500)))</f>
        <v>0</v>
      </c>
      <c r="FK28" s="134" t="n">
        <f aca="false">IF(OR(FK$4="",$B28=""),0,SUMIF('DADOS BRUTOS'!$A$3:$A$500,$B28,'DADOS BRUTOS'!CK$3:CK$500)+IF($C28="",0,SUMIF('DADOS BRUTOS'!$A$3:$A$500,$C28,'DADOS BRUTOS'!CK$3:CK$500)))</f>
        <v>0</v>
      </c>
      <c r="FL28" s="134" t="n">
        <f aca="false">IF(OR(FL$4="",$B28=""),0,SUMIF('DADOS BRUTOS'!$A$3:$A$500,$B28,'DADOS BRUTOS'!CL$3:CL$500)+IF($C28="",0,SUMIF('DADOS BRUTOS'!$A$3:$A$500,$C28,'DADOS BRUTOS'!CL$3:CL$500)))</f>
        <v>0</v>
      </c>
      <c r="FM28" s="134" t="n">
        <f aca="false">IF(OR(FM$4="",$B28=""),0,SUMIF('DADOS BRUTOS'!$A$3:$A$500,$B28,'DADOS BRUTOS'!CM$3:CM$500)+IF($C28="",0,SUMIF('DADOS BRUTOS'!$A$3:$A$500,$C28,'DADOS BRUTOS'!CM$3:CM$500)))</f>
        <v>0</v>
      </c>
      <c r="FN28" s="134" t="n">
        <f aca="false">IF(OR(FN$4="",$B28=""),0,SUMIF('DADOS BRUTOS'!$A$3:$A$500,$B28,'DADOS BRUTOS'!CN$3:CN$500)+IF($C28="",0,SUMIF('DADOS BRUTOS'!$A$3:$A$500,$C28,'DADOS BRUTOS'!CN$3:CN$500)))</f>
        <v>0</v>
      </c>
      <c r="FO28" s="134" t="n">
        <f aca="false">IF(OR(FO$4="",$B28=""),0,SUMIF('DADOS BRUTOS'!$A$3:$A$500,$B28,'DADOS BRUTOS'!CO$3:CO$500)+IF($C28="",0,SUMIF('DADOS BRUTOS'!$A$3:$A$500,$C28,'DADOS BRUTOS'!CO$3:CO$500)))</f>
        <v>0</v>
      </c>
      <c r="FP28" s="134" t="n">
        <f aca="false">IF(OR(FP$4="",$B28=""),0,SUMIF('DADOS BRUTOS'!$A$3:$A$500,$B28,'DADOS BRUTOS'!CP$3:CP$500)+IF($C28="",0,SUMIF('DADOS BRUTOS'!$A$3:$A$500,$C28,'DADOS BRUTOS'!CP$3:CP$500)))</f>
        <v>0</v>
      </c>
      <c r="FQ28" s="134" t="n">
        <f aca="false">IF(OR(FQ$4="",$B28=""),0,SUMIF('DADOS BRUTOS'!$A$3:$A$500,$B28,'DADOS BRUTOS'!CQ$3:CQ$500)+IF($C28="",0,SUMIF('DADOS BRUTOS'!$A$3:$A$500,$C28,'DADOS BRUTOS'!CQ$3:CQ$500)))</f>
        <v>0</v>
      </c>
      <c r="FR28" s="134" t="n">
        <f aca="false">IF(OR(FR$4="",$B28=""),0,SUMIF('DADOS BRUTOS'!$A$3:$A$500,$B28,'DADOS BRUTOS'!CR$3:CR$500)+IF($C28="",0,SUMIF('DADOS BRUTOS'!$A$3:$A$500,$C28,'DADOS BRUTOS'!CR$3:CR$500)))</f>
        <v>0</v>
      </c>
      <c r="FS28" s="134" t="n">
        <f aca="false">IF(OR(FS$4="",$B28=""),0,SUMIF('DADOS BRUTOS'!$A$3:$A$500,$B28,'DADOS BRUTOS'!CS$3:CS$500)+IF($C28="",0,SUMIF('DADOS BRUTOS'!$A$3:$A$500,$C28,'DADOS BRUTOS'!CS$3:CS$500)))</f>
        <v>0</v>
      </c>
      <c r="FT28" s="134" t="n">
        <f aca="false">IF(OR(FT$4="",$B28=""),0,SUMIF('DADOS BRUTOS'!$A$3:$A$500,$B28,'DADOS BRUTOS'!CT$3:CT$500)+IF($C28="",0,SUMIF('DADOS BRUTOS'!$A$3:$A$500,$C28,'DADOS BRUTOS'!CT$3:CT$500)))</f>
        <v>0</v>
      </c>
      <c r="FU28" s="134" t="n">
        <f aca="false">IF(OR(FU$4="",$B28=""),0,SUMIF('DADOS BRUTOS'!$A$3:$A$500,$B28,'DADOS BRUTOS'!CU$3:CU$500)+IF($C28="",0,SUMIF('DADOS BRUTOS'!$A$3:$A$500,$C28,'DADOS BRUTOS'!CU$3:CU$500)))</f>
        <v>0</v>
      </c>
      <c r="FV28" s="134" t="n">
        <f aca="false">IF(OR(FV$4="",$B28=""),0,SUMIF('DADOS BRUTOS'!$A$3:$A$500,$B28,'DADOS BRUTOS'!CV$3:CV$500)+IF($C28="",0,SUMIF('DADOS BRUTOS'!$A$3:$A$500,$C28,'DADOS BRUTOS'!CV$3:CV$500)))</f>
        <v>0</v>
      </c>
      <c r="FW28" s="134" t="n">
        <f aca="false">IF(OR(FW$4="",$B28=""),0,SUMIF('DADOS BRUTOS'!$A$3:$A$500,$B28,'DADOS BRUTOS'!CW$3:CW$500)+IF($C28="",0,SUMIF('DADOS BRUTOS'!$A$3:$A$500,$C28,'DADOS BRUTOS'!CW$3:CW$500)))</f>
        <v>0</v>
      </c>
      <c r="FX28" s="134" t="n">
        <f aca="false">IF(OR(FX$4="",$B28=""),0,SUMIF('DADOS BRUTOS'!$A$3:$A$500,$B28,'DADOS BRUTOS'!CX$3:CX$500)+IF($C28="",0,SUMIF('DADOS BRUTOS'!$A$3:$A$500,$C28,'DADOS BRUTOS'!CX$3:CX$500)))</f>
        <v>0</v>
      </c>
      <c r="FY28" s="134" t="n">
        <f aca="false">IF(OR(FY$4="",$B28=""),0,SUMIF('DADOS BRUTOS'!$A$3:$A$500,$B28,'DADOS BRUTOS'!CY$3:CY$500)+IF($C28="",0,SUMIF('DADOS BRUTOS'!$A$3:$A$500,$C28,'DADOS BRUTOS'!CY$3:CY$500)))</f>
        <v>0</v>
      </c>
      <c r="FZ28" s="134" t="n">
        <f aca="false">IF(OR(FZ$4="",$B28=""),0,SUMIF('DADOS BRUTOS'!$A$3:$A$500,$B28,'DADOS BRUTOS'!CZ$3:CZ$500)+IF($C28="",0,SUMIF('DADOS BRUTOS'!$A$3:$A$500,$C28,'DADOS BRUTOS'!CZ$3:CZ$500)))</f>
        <v>0</v>
      </c>
      <c r="GA28" s="134" t="n">
        <f aca="false">IF(OR(GA$4="",$B28=""),0,SUMIF('DADOS BRUTOS'!$A$3:$A$500,$B28,'DADOS BRUTOS'!DA$3:DA$500)+IF($C28="",0,SUMIF('DADOS BRUTOS'!$A$3:$A$500,$C28,'DADOS BRUTOS'!DA$3:DA$500)))</f>
        <v>0</v>
      </c>
      <c r="GB28" s="134" t="n">
        <f aca="false">IF(OR(GB$4="",$B28=""),0,SUMIF('DADOS BRUTOS'!$A$3:$A$500,$B28,'DADOS BRUTOS'!DB$3:DB$500)+IF($C28="",0,SUMIF('DADOS BRUTOS'!$A$3:$A$500,$C28,'DADOS BRUTOS'!DB$3:DB$500)))</f>
        <v>0</v>
      </c>
      <c r="GC28" s="134" t="n">
        <f aca="false">IF(OR(GC$4="",$B28=""),0,SUMIF('DADOS BRUTOS'!$A$3:$A$500,$B28,'DADOS BRUTOS'!DC$3:DC$500)+IF($C28="",0,SUMIF('DADOS BRUTOS'!$A$3:$A$500,$C28,'DADOS BRUTOS'!DC$3:DC$500)))</f>
        <v>0</v>
      </c>
      <c r="GD28" s="134" t="n">
        <f aca="false">IF(OR(GD$4="",$B28=""),0,SUMIF('DADOS BRUTOS'!$A$3:$A$500,$B28,'DADOS BRUTOS'!DD$3:DD$500)+IF($C28="",0,SUMIF('DADOS BRUTOS'!$A$3:$A$500,$C28,'DADOS BRUTOS'!DD$3:DD$500)))</f>
        <v>0</v>
      </c>
      <c r="GE28" s="134" t="n">
        <f aca="false">IF(OR(GE$4="",$B28=""),0,SUMIF('DADOS BRUTOS'!$A$3:$A$500,$B28,'DADOS BRUTOS'!DE$3:DE$500)+IF($C28="",0,SUMIF('DADOS BRUTOS'!$A$3:$A$500,$C28,'DADOS BRUTOS'!DE$3:DE$500)))</f>
        <v>0</v>
      </c>
      <c r="GF28" s="134" t="n">
        <f aca="false">IF(OR(GF$4="",$B28=""),0,SUMIF('DADOS BRUTOS'!$A$3:$A$500,$B28,'DADOS BRUTOS'!DF$3:DF$500)+IF($C28="",0,SUMIF('DADOS BRUTOS'!$A$3:$A$500,$C28,'DADOS BRUTOS'!DF$3:DF$500)))</f>
        <v>0</v>
      </c>
      <c r="GG28" s="134" t="n">
        <f aca="false">IF(OR(GG$4="",$B28=""),0,SUMIF('DADOS BRUTOS'!$A$3:$A$500,$B28,'DADOS BRUTOS'!DG$3:DG$500)+IF($C28="",0,SUMIF('DADOS BRUTOS'!$A$3:$A$500,$C28,'DADOS BRUTOS'!DG$3:DG$500)))</f>
        <v>0</v>
      </c>
      <c r="GH28" s="134" t="n">
        <f aca="false">IF(OR(GH$4="",$B28=""),0,SUMIF('DADOS BRUTOS'!$A$3:$A$500,$B28,'DADOS BRUTOS'!DH$3:DH$500)+IF($C28="",0,SUMIF('DADOS BRUTOS'!$A$3:$A$500,$C28,'DADOS BRUTOS'!DH$3:DH$500)))</f>
        <v>0</v>
      </c>
      <c r="GI28" s="134" t="n">
        <f aca="false">IF(OR(GI$4="",$B28=""),0,SUMIF('DADOS BRUTOS'!$A$3:$A$500,$B28,'DADOS BRUTOS'!DI$3:DI$500)+IF($C28="",0,SUMIF('DADOS BRUTOS'!$A$3:$A$500,$C28,'DADOS BRUTOS'!DI$3:DI$500)))</f>
        <v>0</v>
      </c>
      <c r="GJ28" s="134" t="n">
        <f aca="false">IF(OR(GJ$4="",$B28=""),0,SUMIF('DADOS BRUTOS'!$A$3:$A$500,$B28,'DADOS BRUTOS'!DJ$3:DJ$500)+IF($C28="",0,SUMIF('DADOS BRUTOS'!$A$3:$A$500,$C28,'DADOS BRUTOS'!DJ$3:DJ$500)))</f>
        <v>0</v>
      </c>
      <c r="GK28" s="134" t="n">
        <f aca="false">IF(OR(GK$4="",$B28=""),0,SUMIF('DADOS BRUTOS'!$A$3:$A$500,$B28,'DADOS BRUTOS'!DK$3:DK$500)+IF($C28="",0,SUMIF('DADOS BRUTOS'!$A$3:$A$500,$C28,'DADOS BRUTOS'!DK$3:DK$500)))</f>
        <v>0</v>
      </c>
      <c r="GL28" s="134" t="n">
        <f aca="false">IF(OR(GL$4="",$B28=""),0,SUMIF('DADOS BRUTOS'!$A$3:$A$500,$B28,'DADOS BRUTOS'!DL$3:DL$500)+IF($C28="",0,SUMIF('DADOS BRUTOS'!$A$3:$A$500,$C28,'DADOS BRUTOS'!DL$3:DL$500)))</f>
        <v>0</v>
      </c>
      <c r="GM28" s="134" t="n">
        <f aca="false">IF(OR(GM$4="",$B28=""),0,SUMIF('DADOS BRUTOS'!$A$3:$A$500,$B28,'DADOS BRUTOS'!DM$3:DM$500)+IF($C28="",0,SUMIF('DADOS BRUTOS'!$A$3:$A$500,$C28,'DADOS BRUTOS'!DM$3:DM$500)))</f>
        <v>0</v>
      </c>
      <c r="GN28" s="134" t="n">
        <f aca="false">IF(OR(GN$4="",$B28=""),0,SUMIF('DADOS BRUTOS'!$A$3:$A$500,$B28,'DADOS BRUTOS'!DN$3:DN$500)+IF($C28="",0,SUMIF('DADOS BRUTOS'!$A$3:$A$500,$C28,'DADOS BRUTOS'!DN$3:DN$500)))</f>
        <v>0</v>
      </c>
      <c r="GO28" s="134" t="n">
        <f aca="false">IF(OR(GO$4="",$B28=""),0,SUMIF('DADOS BRUTOS'!$A$3:$A$500,$B28,'DADOS BRUTOS'!DO$3:DO$500)+IF($C28="",0,SUMIF('DADOS BRUTOS'!$A$3:$A$500,$C28,'DADOS BRUTOS'!DO$3:DO$500)))</f>
        <v>0</v>
      </c>
      <c r="GP28" s="134" t="n">
        <f aca="false">IF(OR(GP$4="",$B28=""),0,SUMIF('DADOS BRUTOS'!$A$3:$A$500,$B28,'DADOS BRUTOS'!DP$3:DP$500)+IF($C28="",0,SUMIF('DADOS BRUTOS'!$A$3:$A$500,$C28,'DADOS BRUTOS'!DP$3:DP$500)))</f>
        <v>0</v>
      </c>
      <c r="GQ28" s="134" t="n">
        <f aca="false">IF(OR(GQ$4="",$B28=""),0,SUMIF('DADOS BRUTOS'!$A$3:$A$500,$B28,'DADOS BRUTOS'!DQ$3:DQ$500)+IF($C28="",0,SUMIF('DADOS BRUTOS'!$A$3:$A$500,$C28,'DADOS BRUTOS'!DQ$3:DQ$500)))</f>
        <v>0</v>
      </c>
      <c r="GR28" s="134" t="n">
        <f aca="false">IF(OR(GR$4="",$B28=""),0,SUMIF('DADOS BRUTOS'!$A$3:$A$500,$B28,'DADOS BRUTOS'!DR$3:DR$500)+IF($C28="",0,SUMIF('DADOS BRUTOS'!$A$3:$A$500,$C28,'DADOS BRUTOS'!DR$3:DR$500)))</f>
        <v>0</v>
      </c>
      <c r="GS28" s="134" t="n">
        <f aca="false">IF(OR(GS$4="",$B28=""),0,SUMIF('DADOS BRUTOS'!$A$3:$A$500,$B28,'DADOS BRUTOS'!DS$3:DS$500)+IF($C28="",0,SUMIF('DADOS BRUTOS'!$A$3:$A$500,$C28,'DADOS BRUTOS'!DS$3:DS$500)))</f>
        <v>0</v>
      </c>
      <c r="GT28" s="134" t="n">
        <f aca="false">IF(OR(GT$4="",$B28=""),0,SUMIF('DADOS BRUTOS'!$A$3:$A$500,$B28,'DADOS BRUTOS'!DT$3:DT$500)+IF($C28="",0,SUMIF('DADOS BRUTOS'!$A$3:$A$500,$C28,'DADOS BRUTOS'!DT$3:DT$500)))</f>
        <v>0</v>
      </c>
      <c r="GU28" s="134" t="n">
        <f aca="false">IF(OR(GU$4="",$B28=""),0,SUMIF('DADOS BRUTOS'!$A$3:$A$500,$B28,'DADOS BRUTOS'!DU$3:DU$500)+IF($C28="",0,SUMIF('DADOS BRUTOS'!$A$3:$A$500,$C28,'DADOS BRUTOS'!DU$3:DU$500)))</f>
        <v>0</v>
      </c>
      <c r="GV28" s="134" t="n">
        <f aca="false">IF(OR(GV$4="",$B28=""),0,SUMIF('DADOS BRUTOS'!$A$3:$A$500,$B28,'DADOS BRUTOS'!DV$3:DV$500)+IF($C28="",0,SUMIF('DADOS BRUTOS'!$A$3:$A$500,$C28,'DADOS BRUTOS'!DV$3:DV$500)))</f>
        <v>0</v>
      </c>
      <c r="GW28" s="134" t="n">
        <f aca="false">IF(OR(GW$4="",$B28=""),0,SUMIF('DADOS BRUTOS'!$A$3:$A$500,$B28,'DADOS BRUTOS'!DW$3:DW$500)+IF($C28="",0,SUMIF('DADOS BRUTOS'!$A$3:$A$500,$C28,'DADOS BRUTOS'!DW$3:DW$500)))</f>
        <v>0</v>
      </c>
      <c r="GX28" s="134" t="n">
        <f aca="false">IF(OR(GX$4="",$B28=""),0,SUMIF('DADOS BRUTOS'!$A$3:$A$500,$B28,'DADOS BRUTOS'!DX$3:DX$500)+IF($C28="",0,SUMIF('DADOS BRUTOS'!$A$3:$A$500,$C28,'DADOS BRUTOS'!DX$3:DX$500)))</f>
        <v>0</v>
      </c>
      <c r="GY28" s="134" t="n">
        <f aca="false">IF(OR(GY$4="",$B28=""),0,SUMIF('DADOS BRUTOS'!$A$3:$A$500,$B28,'DADOS BRUTOS'!DY$3:DY$500)+IF($C28="",0,SUMIF('DADOS BRUTOS'!$A$3:$A$500,$C28,'DADOS BRUTOS'!DY$3:DY$500)))</f>
        <v>0</v>
      </c>
      <c r="GZ28" s="134" t="n">
        <f aca="false">IF(OR(GZ$4="",$B28=""),0,SUMIF('DADOS BRUTOS'!$A$3:$A$500,$B28,'DADOS BRUTOS'!DZ$3:DZ$500)+IF($C28="",0,SUMIF('DADOS BRUTOS'!$A$3:$A$500,$C28,'DADOS BRUTOS'!DZ$3:DZ$500)))</f>
        <v>0</v>
      </c>
      <c r="HA28" s="134" t="n">
        <f aca="false">IF(OR(HA$4="",$B28=""),0,SUMIF('DADOS BRUTOS'!$A$3:$A$500,$B28,'DADOS BRUTOS'!EA$3:EA$500)+IF($C28="",0,SUMIF('DADOS BRUTOS'!$A$3:$A$500,$C28,'DADOS BRUTOS'!EA$3:EA$500)))</f>
        <v>0</v>
      </c>
      <c r="HB28" s="134" t="n">
        <f aca="false">IF(OR(HB$4="",$B28=""),0,SUMIF('DADOS BRUTOS'!$A$3:$A$500,$B28,'DADOS BRUTOS'!EB$3:EB$500)+IF($C28="",0,SUMIF('DADOS BRUTOS'!$A$3:$A$500,$C28,'DADOS BRUTOS'!EB$3:EB$500)))</f>
        <v>0</v>
      </c>
      <c r="HC28" s="134" t="n">
        <f aca="false">IF(OR(HC$4="",$B28=""),0,SUMIF('DADOS BRUTOS'!$A$3:$A$500,$B28,'DADOS BRUTOS'!EC$3:EC$500)+IF($C28="",0,SUMIF('DADOS BRUTOS'!$A$3:$A$500,$C28,'DADOS BRUTOS'!EC$3:EC$500)))</f>
        <v>0</v>
      </c>
      <c r="HD28" s="134" t="n">
        <f aca="false">IF(OR(HD$4="",$B28=""),0,SUMIF('DADOS BRUTOS'!$A$3:$A$500,$B28,'DADOS BRUTOS'!ED$3:ED$500)+IF($C28="",0,SUMIF('DADOS BRUTOS'!$A$3:$A$500,$C28,'DADOS BRUTOS'!ED$3:ED$500)))</f>
        <v>0</v>
      </c>
      <c r="HE28" s="134" t="n">
        <f aca="false">IF(OR(HE$4="",$B28=""),0,SUMIF('DADOS BRUTOS'!$A$3:$A$500,$B28,'DADOS BRUTOS'!EE$3:EE$500)+IF($C28="",0,SUMIF('DADOS BRUTOS'!$A$3:$A$500,$C28,'DADOS BRUTOS'!EE$3:EE$500)))</f>
        <v>0</v>
      </c>
      <c r="HF28" s="134" t="n">
        <f aca="false">IF(OR(HF$4="",$B28=""),0,SUMIF('DADOS BRUTOS'!$A$3:$A$500,$B28,'DADOS BRUTOS'!EF$3:EF$500)+IF($C28="",0,SUMIF('DADOS BRUTOS'!$A$3:$A$500,$C28,'DADOS BRUTOS'!EF$3:EF$500)))</f>
        <v>0</v>
      </c>
      <c r="HG28" s="134" t="n">
        <f aca="false">IF(OR(HG$4="",$B28=""),0,SUMIF('DADOS BRUTOS'!$A$3:$A$500,$B28,'DADOS BRUTOS'!EG$3:EG$500)+IF($C28="",0,SUMIF('DADOS BRUTOS'!$A$3:$A$500,$C28,'DADOS BRUTOS'!EG$3:EG$500)))</f>
        <v>0</v>
      </c>
      <c r="HH28" s="134" t="n">
        <f aca="false">IF(OR(HH$4="",$B28=""),0,SUMIF('DADOS BRUTOS'!$A$3:$A$500,$B28,'DADOS BRUTOS'!EH$3:EH$500)+IF($C28="",0,SUMIF('DADOS BRUTOS'!$A$3:$A$500,$C28,'DADOS BRUTOS'!EH$3:EH$500)))</f>
        <v>0</v>
      </c>
      <c r="HI28" s="134" t="n">
        <f aca="false">IF(OR(HI$4="",$B28=""),0,SUMIF('DADOS BRUTOS'!$A$3:$A$500,$B28,'DADOS BRUTOS'!EI$3:EI$500)+IF($C28="",0,SUMIF('DADOS BRUTOS'!$A$3:$A$500,$C28,'DADOS BRUTOS'!EI$3:EI$500)))</f>
        <v>0</v>
      </c>
      <c r="HJ28" s="134" t="n">
        <f aca="false">IF(OR(HJ$4="",$B28=""),0,SUMIF('DADOS BRUTOS'!$A$3:$A$500,$B28,'DADOS BRUTOS'!EJ$3:EJ$500)+IF($C28="",0,SUMIF('DADOS BRUTOS'!$A$3:$A$500,$C28,'DADOS BRUTOS'!EJ$3:EJ$500)))</f>
        <v>0</v>
      </c>
      <c r="HK28" s="134" t="n">
        <f aca="false">IF(OR(HK$4="",$B28=""),0,SUMIF('DADOS BRUTOS'!$A$3:$A$500,$B28,'DADOS BRUTOS'!EK$3:EK$500)+IF($C28="",0,SUMIF('DADOS BRUTOS'!$A$3:$A$500,$C28,'DADOS BRUTOS'!EK$3:EK$500)))</f>
        <v>0</v>
      </c>
      <c r="HL28" s="134" t="n">
        <f aca="false">IF(OR(HL$4="",$B28=""),0,SUMIF('DADOS BRUTOS'!$A$3:$A$500,$B28,'DADOS BRUTOS'!EL$3:EL$500)+IF($C28="",0,SUMIF('DADOS BRUTOS'!$A$3:$A$500,$C28,'DADOS BRUTOS'!EL$3:EL$500)))</f>
        <v>0</v>
      </c>
      <c r="HM28" s="134" t="n">
        <f aca="false">IF(OR(HM$4="",$B28=""),0,SUMIF('DADOS BRUTOS'!$A$3:$A$500,$B28,'DADOS BRUTOS'!EM$3:EM$500)+IF($C28="",0,SUMIF('DADOS BRUTOS'!$A$3:$A$500,$C28,'DADOS BRUTOS'!EM$3:EM$500)))</f>
        <v>0</v>
      </c>
      <c r="HN28" s="134" t="n">
        <f aca="false">IF(OR(HN$4="",$B28=""),0,SUMIF('DADOS BRUTOS'!$A$3:$A$500,$B28,'DADOS BRUTOS'!EN$3:EN$500)+IF($C28="",0,SUMIF('DADOS BRUTOS'!$A$3:$A$500,$C28,'DADOS BRUTOS'!EN$3:EN$500)))</f>
        <v>0</v>
      </c>
      <c r="HO28" s="134" t="n">
        <f aca="false">IF(OR(HO$4="",$B28=""),0,SUMIF('DADOS BRUTOS'!$A$3:$A$500,$B28,'DADOS BRUTOS'!EO$3:EO$500)+IF($C28="",0,SUMIF('DADOS BRUTOS'!$A$3:$A$500,$C28,'DADOS BRUTOS'!EO$3:EO$500)))</f>
        <v>0</v>
      </c>
      <c r="HP28" s="134" t="n">
        <f aca="false">IF(OR(HP$4="",$B28=""),0,SUMIF('DADOS BRUTOS'!$A$3:$A$500,$B28,'DADOS BRUTOS'!EP$3:EP$500)+IF($C28="",0,SUMIF('DADOS BRUTOS'!$A$3:$A$500,$C28,'DADOS BRUTOS'!EP$3:EP$500)))</f>
        <v>0</v>
      </c>
      <c r="HQ28" s="134" t="n">
        <f aca="false">IF(OR(HQ$4="",$B28=""),0,SUMIF('DADOS BRUTOS'!$A$3:$A$500,$B28,'DADOS BRUTOS'!EQ$3:EQ$500)+IF($C28="",0,SUMIF('DADOS BRUTOS'!$A$3:$A$500,$C28,'DADOS BRUTOS'!EQ$3:EQ$500)))</f>
        <v>0</v>
      </c>
      <c r="HR28" s="134" t="n">
        <f aca="false">IF(OR(HR$4="",$B28=""),0,SUMIF('DADOS BRUTOS'!$A$3:$A$500,$B28,'DADOS BRUTOS'!ER$3:ER$500)+IF($C28="",0,SUMIF('DADOS BRUTOS'!$A$3:$A$500,$C28,'DADOS BRUTOS'!ER$3:ER$500)))</f>
        <v>0</v>
      </c>
      <c r="HS28" s="134" t="n">
        <f aca="false">IF(OR(HS$4="",$B28=""),0,SUMIF('DADOS BRUTOS'!$A$3:$A$500,$B28,'DADOS BRUTOS'!ES$3:ES$500)+IF($C28="",0,SUMIF('DADOS BRUTOS'!$A$3:$A$500,$C28,'DADOS BRUTOS'!ES$3:ES$500)))</f>
        <v>0</v>
      </c>
      <c r="HT28" s="134" t="n">
        <f aca="false">IF(OR(HT$4="",$B28=""),0,SUMIF('DADOS BRUTOS'!$A$3:$A$500,$B28,'DADOS BRUTOS'!ET$3:ET$500)+IF($C28="",0,SUMIF('DADOS BRUTOS'!$A$3:$A$500,$C28,'DADOS BRUTOS'!ET$3:ET$500)))</f>
        <v>0</v>
      </c>
      <c r="HU28" s="134" t="n">
        <f aca="false">IF(OR(HU$4="",$B28=""),0,SUMIF('DADOS BRUTOS'!$A$3:$A$500,$B28,'DADOS BRUTOS'!EU$3:EU$500)+IF($C28="",0,SUMIF('DADOS BRUTOS'!$A$3:$A$500,$C28,'DADOS BRUTOS'!EU$3:EU$500)))</f>
        <v>0</v>
      </c>
      <c r="HV28" s="134" t="n">
        <f aca="false">IF(OR(HV$4="",$B28=""),0,SUMIF('DADOS BRUTOS'!$A$3:$A$500,$B28,'DADOS BRUTOS'!EV$3:EV$500)+IF($C28="",0,SUMIF('DADOS BRUTOS'!$A$3:$A$500,$C28,'DADOS BRUTOS'!EV$3:EV$500)))</f>
        <v>0</v>
      </c>
      <c r="HW28" s="134" t="n">
        <f aca="false">IF(OR(HW$4="",$B28=""),0,SUMIF('DADOS BRUTOS'!$A$3:$A$500,$B28,'DADOS BRUTOS'!EW$3:EW$500)+IF($C28="",0,SUMIF('DADOS BRUTOS'!$A$3:$A$500,$C28,'DADOS BRUTOS'!EW$3:EW$500)))</f>
        <v>0</v>
      </c>
      <c r="HX28" s="134" t="n">
        <f aca="false">IF(OR(HX$4="",$B28=""),0,SUMIF('DADOS BRUTOS'!$A$3:$A$500,$B28,'DADOS BRUTOS'!EX$3:EX$500)+IF($C28="",0,SUMIF('DADOS BRUTOS'!$A$3:$A$500,$C28,'DADOS BRUTOS'!EX$3:EX$500)))</f>
        <v>0</v>
      </c>
      <c r="HY28" s="134" t="n">
        <f aca="false">IF(OR(HY$4="",$B28=""),0,SUMIF('DADOS BRUTOS'!$A$3:$A$500,$B28,'DADOS BRUTOS'!EY$3:EY$500)+IF($C28="",0,SUMIF('DADOS BRUTOS'!$A$3:$A$500,$C28,'DADOS BRUTOS'!EY$3:EY$500)))</f>
        <v>0</v>
      </c>
      <c r="HZ28" s="134" t="n">
        <f aca="false">IF(OR(HZ$4="",$B28=""),0,SUMIF('DADOS BRUTOS'!$A$3:$A$500,$B28,'DADOS BRUTOS'!EZ$3:EZ$500)+IF($C28="",0,SUMIF('DADOS BRUTOS'!$A$3:$A$500,$C28,'DADOS BRUTOS'!EZ$3:EZ$500)))</f>
        <v>0</v>
      </c>
      <c r="IA28" s="134" t="n">
        <f aca="false">IF(OR(IA$4="",$B28=""),0,SUMIF('DADOS BRUTOS'!$A$3:$A$500,$B28,'DADOS BRUTOS'!FA$3:FA$500)+IF($C28="",0,SUMIF('DADOS BRUTOS'!$A$3:$A$500,$C28,'DADOS BRUTOS'!FA$3:FA$500)))</f>
        <v>0</v>
      </c>
      <c r="IB28" s="134" t="n">
        <f aca="false">IF(OR(IB$4="",$B28=""),0,SUMIF('DADOS BRUTOS'!$A$3:$A$500,$B28,'DADOS BRUTOS'!FB$3:FB$500)+IF($C28="",0,SUMIF('DADOS BRUTOS'!$A$3:$A$500,$C28,'DADOS BRUTOS'!FB$3:FB$500)))</f>
        <v>0</v>
      </c>
      <c r="IC28" s="134" t="n">
        <f aca="false">IF(OR(IC$4="",$B28=""),0,SUMIF('DADOS BRUTOS'!$A$3:$A$500,$B28,'DADOS BRUTOS'!FC$3:FC$500)+IF($C28="",0,SUMIF('DADOS BRUTOS'!$A$3:$A$500,$C28,'DADOS BRUTOS'!FC$3:FC$500)))</f>
        <v>0</v>
      </c>
      <c r="ID28" s="134" t="n">
        <f aca="false">IF(OR(ID$4="",$B28=""),0,SUMIF('DADOS BRUTOS'!$A$3:$A$500,$B28,'DADOS BRUTOS'!FD$3:FD$500)+IF($C28="",0,SUMIF('DADOS BRUTOS'!$A$3:$A$500,$C28,'DADOS BRUTOS'!FD$3:FD$500)))</f>
        <v>0</v>
      </c>
      <c r="IE28" s="134" t="n">
        <f aca="false">IF(OR(IE$4="",$B28=""),0,SUMIF('DADOS BRUTOS'!$A$3:$A$500,$B28,'DADOS BRUTOS'!FE$3:FE$500)+IF($C28="",0,SUMIF('DADOS BRUTOS'!$A$3:$A$500,$C28,'DADOS BRUTOS'!FE$3:FE$500)))</f>
        <v>0</v>
      </c>
      <c r="IF28" s="134" t="n">
        <f aca="false">IF(OR(IF$4="",$B28=""),0,SUMIF('DADOS BRUTOS'!$A$3:$A$500,$B28,'DADOS BRUTOS'!FF$3:FF$500)+IF($C28="",0,SUMIF('DADOS BRUTOS'!$A$3:$A$500,$C28,'DADOS BRUTOS'!FF$3:FF$500)))</f>
        <v>0</v>
      </c>
      <c r="IG28" s="134" t="n">
        <f aca="false">IF(OR(IG$4="",$B28=""),0,SUMIF('DADOS BRUTOS'!$A$3:$A$500,$B28,'DADOS BRUTOS'!FG$3:FG$500)+IF($C28="",0,SUMIF('DADOS BRUTOS'!$A$3:$A$500,$C28,'DADOS BRUTOS'!FG$3:FG$500)))</f>
        <v>0</v>
      </c>
      <c r="IH28" s="134" t="n">
        <f aca="false">IF(OR(IH$4="",$B28=""),0,SUMIF('DADOS BRUTOS'!$A$3:$A$500,$B28,'DADOS BRUTOS'!FH$3:FH$500)+IF($C28="",0,SUMIF('DADOS BRUTOS'!$A$3:$A$500,$C28,'DADOS BRUTOS'!FH$3:FH$500)))</f>
        <v>0</v>
      </c>
      <c r="II28" s="134" t="n">
        <f aca="false">IF(OR(II$4="",$B28=""),0,SUMIF('DADOS BRUTOS'!$A$3:$A$500,$B28,'DADOS BRUTOS'!FI$3:FI$500)+IF($C28="",0,SUMIF('DADOS BRUTOS'!$A$3:$A$500,$C28,'DADOS BRUTOS'!FI$3:FI$500)))</f>
        <v>0</v>
      </c>
      <c r="IJ28" s="134" t="n">
        <f aca="false">IF(OR(IJ$4="",$B28=""),0,SUMIF('DADOS BRUTOS'!$A$3:$A$500,$B28,'DADOS BRUTOS'!FJ$3:FJ$500)+IF($C28="",0,SUMIF('DADOS BRUTOS'!$A$3:$A$500,$C28,'DADOS BRUTOS'!FJ$3:FJ$500)))</f>
        <v>0</v>
      </c>
      <c r="IK28" s="134" t="n">
        <f aca="false">IF(OR(IK$4="",$B28=""),0,SUMIF('DADOS BRUTOS'!$A$3:$A$500,$B28,'DADOS BRUTOS'!FK$3:FK$500)+IF($C28="",0,SUMIF('DADOS BRUTOS'!$A$3:$A$500,$C28,'DADOS BRUTOS'!FK$3:FK$500)))</f>
        <v>0</v>
      </c>
      <c r="IL28" s="134" t="n">
        <f aca="false">IF(OR(IL$4="",$B28=""),0,SUMIF('DADOS BRUTOS'!$A$3:$A$500,$B28,'DADOS BRUTOS'!FL$3:FL$500)+IF($C28="",0,SUMIF('DADOS BRUTOS'!$A$3:$A$500,$C28,'DADOS BRUTOS'!FL$3:FL$500)))</f>
        <v>0</v>
      </c>
      <c r="IM28" s="134" t="n">
        <f aca="false">IF(OR(IM$4="",$B28=""),0,SUMIF('DADOS BRUTOS'!$A$3:$A$500,$B28,'DADOS BRUTOS'!FM$3:FM$500)+IF($C28="",0,SUMIF('DADOS BRUTOS'!$A$3:$A$500,$C28,'DADOS BRUTOS'!FM$3:FM$500)))</f>
        <v>0</v>
      </c>
      <c r="IN28" s="134" t="n">
        <f aca="false">IF(OR(IN$4="",$B28=""),0,SUMIF('DADOS BRUTOS'!$A$3:$A$500,$B28,'DADOS BRUTOS'!FN$3:FN$500)+IF($C28="",0,SUMIF('DADOS BRUTOS'!$A$3:$A$500,$C28,'DADOS BRUTOS'!FN$3:FN$500)))</f>
        <v>0</v>
      </c>
      <c r="IO28" s="134" t="n">
        <f aca="false">IF(OR(IO$4="",$B28=""),0,SUMIF('DADOS BRUTOS'!$A$3:$A$500,$B28,'DADOS BRUTOS'!FO$3:FO$500)+IF($C28="",0,SUMIF('DADOS BRUTOS'!$A$3:$A$500,$C28,'DADOS BRUTOS'!FO$3:FO$500)))</f>
        <v>0</v>
      </c>
      <c r="IP28" s="134" t="n">
        <f aca="false">IF(OR(IP$4="",$B28=""),0,SUMIF('DADOS BRUTOS'!$A$3:$A$500,$B28,'DADOS BRUTOS'!FP$3:FP$500)+IF($C28="",0,SUMIF('DADOS BRUTOS'!$A$3:$A$500,$C28,'DADOS BRUTOS'!FP$3:FP$500)))</f>
        <v>0</v>
      </c>
      <c r="IQ28" s="134" t="n">
        <f aca="false">IF(OR(IQ$4="",$B28=""),0,SUMIF('DADOS BRUTOS'!$A$3:$A$500,$B28,'DADOS BRUTOS'!FQ$3:FQ$500)+IF($C28="",0,SUMIF('DADOS BRUTOS'!$A$3:$A$500,$C28,'DADOS BRUTOS'!FQ$3:FQ$500)))</f>
        <v>0</v>
      </c>
      <c r="IR28" s="134" t="n">
        <f aca="false">IF(OR(IR$4="",$B28=""),0,SUMIF('DADOS BRUTOS'!$A$3:$A$500,$B28,'DADOS BRUTOS'!FR$3:FR$500)+IF($C28="",0,SUMIF('DADOS BRUTOS'!$A$3:$A$500,$C28,'DADOS BRUTOS'!FR$3:FR$500)))</f>
        <v>0</v>
      </c>
      <c r="IS28" s="134" t="n">
        <f aca="false">IF(OR(IS$4="",$B28=""),0,SUMIF('DADOS BRUTOS'!$A$3:$A$500,$B28,'DADOS BRUTOS'!FS$3:FS$500)+IF($C28="",0,SUMIF('DADOS BRUTOS'!$A$3:$A$500,$C28,'DADOS BRUTOS'!FS$3:FS$500)))</f>
        <v>0</v>
      </c>
      <c r="IT28" s="134" t="n">
        <f aca="false">IF(OR(IT$4="",$B28=""),0,SUMIF('DADOS BRUTOS'!$A$3:$A$500,$B28,'DADOS BRUTOS'!FT$3:FT$500)+IF($C28="",0,SUMIF('DADOS BRUTOS'!$A$3:$A$500,$C28,'DADOS BRUTOS'!FT$3:FT$500)))</f>
        <v>0</v>
      </c>
      <c r="IU28" s="134" t="n">
        <f aca="false">IF(OR(IU$4="",$B28=""),0,SUMIF('DADOS BRUTOS'!$A$3:$A$500,$B28,'DADOS BRUTOS'!FU$3:FU$500)+IF($C28="",0,SUMIF('DADOS BRUTOS'!$A$3:$A$500,$C28,'DADOS BRUTOS'!FU$3:FU$500)))</f>
        <v>0</v>
      </c>
      <c r="IV28" s="134" t="n">
        <f aca="false">IF(OR(IV$4="",$B28=""),0,SUMIF('DADOS BRUTOS'!$A$3:$A$500,$B28,'DADOS BRUTOS'!FV$3:FV$500)+IF($C28="",0,SUMIF('DADOS BRUTOS'!$A$3:$A$500,$C28,'DADOS BRUTOS'!FV$3:FV$500)))</f>
        <v>0</v>
      </c>
      <c r="IW28" s="134" t="n">
        <f aca="false">IF(OR(IW$4="",$B28=""),0,SUMIF('DADOS BRUTOS'!$A$3:$A$500,$B28,'DADOS BRUTOS'!FW$3:FW$500)+IF($C28="",0,SUMIF('DADOS BRUTOS'!$A$3:$A$500,$C28,'DADOS BRUTOS'!FW$3:FW$500)))</f>
        <v>0</v>
      </c>
      <c r="IX28" s="134" t="n">
        <f aca="false">IF(OR(IX$4="",$B28=""),0,SUMIF('DADOS BRUTOS'!$A$3:$A$500,$B28,'DADOS BRUTOS'!FX$3:FX$500)+IF($C28="",0,SUMIF('DADOS BRUTOS'!$A$3:$A$500,$C28,'DADOS BRUTOS'!FX$3:FX$500)))</f>
        <v>0</v>
      </c>
      <c r="IY28" s="134" t="n">
        <f aca="false">IF(OR(IY$4="",$B28=""),0,SUMIF('DADOS BRUTOS'!$A$3:$A$500,$B28,'DADOS BRUTOS'!FY$3:FY$500)+IF($C28="",0,SUMIF('DADOS BRUTOS'!$A$3:$A$500,$C28,'DADOS BRUTOS'!FY$3:FY$500)))</f>
        <v>0</v>
      </c>
      <c r="IZ28" s="134" t="n">
        <f aca="false">IF(OR(IZ$4="",$B28=""),0,SUMIF('DADOS BRUTOS'!$A$3:$A$500,$B28,'DADOS BRUTOS'!FZ$3:FZ$500)+IF($C28="",0,SUMIF('DADOS BRUTOS'!$A$3:$A$500,$C28,'DADOS BRUTOS'!FZ$3:FZ$500)))</f>
        <v>0</v>
      </c>
      <c r="JA28" s="134" t="n">
        <f aca="false">IF(OR(JA$4="",$B28=""),0,SUMIF('DADOS BRUTOS'!$A$3:$A$500,$B28,'DADOS BRUTOS'!GA$3:GA$500)+IF($C28="",0,SUMIF('DADOS BRUTOS'!$A$3:$A$500,$C28,'DADOS BRUTOS'!GA$3:GA$500)))</f>
        <v>0</v>
      </c>
      <c r="JB28" s="134" t="n">
        <f aca="false">IF(OR(JB$4="",$B28=""),0,SUMIF('DADOS BRUTOS'!$A$3:$A$500,$B28,'DADOS BRUTOS'!GB$3:GB$500)+IF($C28="",0,SUMIF('DADOS BRUTOS'!$A$3:$A$500,$C28,'DADOS BRUTOS'!GB$3:GB$500)))</f>
        <v>0</v>
      </c>
      <c r="JC28" s="134" t="n">
        <f aca="false">IF(OR(JC$4="",$B28=""),0,SUMIF('DADOS BRUTOS'!$A$3:$A$500,$B28,'DADOS BRUTOS'!GC$3:GC$500)+IF($C28="",0,SUMIF('DADOS BRUTOS'!$A$3:$A$500,$C28,'DADOS BRUTOS'!GC$3:GC$500)))</f>
        <v>0</v>
      </c>
      <c r="JD28" s="134" t="n">
        <f aca="false">IF(OR(JD$4="",$B28=""),0,SUMIF('DADOS BRUTOS'!$A$3:$A$500,$B28,'DADOS BRUTOS'!GD$3:GD$500)+IF($C28="",0,SUMIF('DADOS BRUTOS'!$A$3:$A$500,$C28,'DADOS BRUTOS'!GD$3:GD$500)))</f>
        <v>0</v>
      </c>
      <c r="JE28" s="134" t="n">
        <f aca="false">IF(OR(JE$4="",$B28=""),0,SUMIF('DADOS BRUTOS'!$A$3:$A$500,$B28,'DADOS BRUTOS'!GE$3:GE$500)+IF($C28="",0,SUMIF('DADOS BRUTOS'!$A$3:$A$500,$C28,'DADOS BRUTOS'!GE$3:GE$500)))</f>
        <v>0</v>
      </c>
      <c r="JF28" s="134" t="n">
        <f aca="false">IF(OR(JF$4="",$B28=""),0,SUMIF('DADOS BRUTOS'!$A$3:$A$500,$B28,'DADOS BRUTOS'!GF$3:GF$500)+IF($C28="",0,SUMIF('DADOS BRUTOS'!$A$3:$A$500,$C28,'DADOS BRUTOS'!GF$3:GF$500)))</f>
        <v>0</v>
      </c>
      <c r="JG28" s="134" t="n">
        <f aca="false">IF(OR(JG$4="",$B28=""),0,SUMIF('DADOS BRUTOS'!$A$3:$A$500,$B28,'DADOS BRUTOS'!GG$3:GG$500)+IF($C28="",0,SUMIF('DADOS BRUTOS'!$A$3:$A$500,$C28,'DADOS BRUTOS'!GG$3:GG$500)))</f>
        <v>0</v>
      </c>
      <c r="JH28" s="134" t="n">
        <f aca="false">IF(OR(JH$4="",$B28=""),0,SUMIF('DADOS BRUTOS'!$A$3:$A$500,$B28,'DADOS BRUTOS'!GH$3:GH$500)+IF($C28="",0,SUMIF('DADOS BRUTOS'!$A$3:$A$500,$C28,'DADOS BRUTOS'!GH$3:GH$500)))</f>
        <v>0</v>
      </c>
      <c r="JI28" s="134" t="n">
        <f aca="false">IF(OR(JI$4="",$B28=""),0,SUMIF('DADOS BRUTOS'!$A$3:$A$500,$B28,'DADOS BRUTOS'!GI$3:GI$500)+IF($C28="",0,SUMIF('DADOS BRUTOS'!$A$3:$A$500,$C28,'DADOS BRUTOS'!GI$3:GI$500)))</f>
        <v>0</v>
      </c>
      <c r="JJ28" s="134" t="n">
        <f aca="false">IF(OR(JJ$4="",$B28=""),0,SUMIF('DADOS BRUTOS'!$A$3:$A$500,$B28,'DADOS BRUTOS'!GJ$3:GJ$500)+IF($C28="",0,SUMIF('DADOS BRUTOS'!$A$3:$A$500,$C28,'DADOS BRUTOS'!GJ$3:GJ$500)))</f>
        <v>0</v>
      </c>
      <c r="JK28" s="134" t="n">
        <f aca="false">IF(OR(JK$4="",$B28=""),0,SUMIF('DADOS BRUTOS'!$A$3:$A$500,$B28,'DADOS BRUTOS'!GK$3:GK$500)+IF($C28="",0,SUMIF('DADOS BRUTOS'!$A$3:$A$500,$C28,'DADOS BRUTOS'!GK$3:GK$500)))</f>
        <v>0</v>
      </c>
      <c r="JL28" s="134" t="n">
        <f aca="false">IF(OR(JL$4="",$B28=""),0,SUMIF('DADOS BRUTOS'!$A$3:$A$500,$B28,'DADOS BRUTOS'!GL$3:GL$500)+IF($C28="",0,SUMIF('DADOS BRUTOS'!$A$3:$A$500,$C28,'DADOS BRUTOS'!GL$3:GL$500)))</f>
        <v>0</v>
      </c>
      <c r="JM28" s="134" t="n">
        <f aca="false">IF(OR(JM$4="",$B28=""),0,SUMIF('DADOS BRUTOS'!$A$3:$A$500,$B28,'DADOS BRUTOS'!GM$3:GM$500)+IF($C28="",0,SUMIF('DADOS BRUTOS'!$A$3:$A$500,$C28,'DADOS BRUTOS'!GM$3:GM$500)))</f>
        <v>0</v>
      </c>
      <c r="JN28" s="134" t="n">
        <f aca="false">IF(OR(JN$4="",$B28=""),0,SUMIF('DADOS BRUTOS'!$A$3:$A$500,$B28,'DADOS BRUTOS'!GN$3:GN$500)+IF($C28="",0,SUMIF('DADOS BRUTOS'!$A$3:$A$500,$C28,'DADOS BRUTOS'!GN$3:GN$500)))</f>
        <v>0</v>
      </c>
      <c r="JO28" s="134" t="n">
        <f aca="false">IF(OR(JO$4="",$B28=""),0,SUMIF('DADOS BRUTOS'!$A$3:$A$500,$B28,'DADOS BRUTOS'!GO$3:GO$500)+IF($C28="",0,SUMIF('DADOS BRUTOS'!$A$3:$A$500,$C28,'DADOS BRUTOS'!GO$3:GO$500)))</f>
        <v>0</v>
      </c>
      <c r="JP28" s="134" t="n">
        <f aca="false">IF(OR(JP$4="",$B28=""),0,SUMIF('DADOS BRUTOS'!$A$3:$A$500,$B28,'DADOS BRUTOS'!GP$3:GP$500)+IF($C28="",0,SUMIF('DADOS BRUTOS'!$A$3:$A$500,$C28,'DADOS BRUTOS'!GP$3:GP$500)))</f>
        <v>0</v>
      </c>
      <c r="JQ28" s="134" t="n">
        <f aca="false">IF(OR(JQ$4="",$B28=""),0,SUMIF('DADOS BRUTOS'!$A$3:$A$500,$B28,'DADOS BRUTOS'!GQ$3:GQ$500)+IF($C28="",0,SUMIF('DADOS BRUTOS'!$A$3:$A$500,$C28,'DADOS BRUTOS'!GQ$3:GQ$500)))</f>
        <v>0</v>
      </c>
      <c r="JR28" s="134" t="n">
        <f aca="false">IF(OR(JR$4="",$B28=""),0,SUMIF('DADOS BRUTOS'!$A$3:$A$500,$B28,'DADOS BRUTOS'!GR$3:GR$500)+IF($C28="",0,SUMIF('DADOS BRUTOS'!$A$3:$A$500,$C28,'DADOS BRUTOS'!GR$3:GR$500)))</f>
        <v>0</v>
      </c>
      <c r="JS28" s="134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41554.21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41554.21</v>
      </c>
      <c r="BZ29" s="45" t="n">
        <f aca="false">SUMPRODUCT(($CB$4:$JS$4&lt;&gt;"")*($CB$4:$JS$4&lt;=$D$4),$CB29:$JS29,$CB$1:$JS$1)</f>
        <v>0</v>
      </c>
      <c r="CB29" s="134" t="n">
        <f aca="false">IF(OR(CB$4="",$B29=""),0,SUMIF('DADOS BRUTOS'!$A$3:$A$500,$B29,'DADOS BRUTOS'!B$3:B$500)+IF($C29="",0,SUMIF('DADOS BRUTOS'!$A$3:$A$500,$C29,'DADOS BRUTOS'!B$3:B$500)))</f>
        <v>0</v>
      </c>
      <c r="CC29" s="134" t="n">
        <f aca="false">IF(OR(CC$4="",$B29=""),0,SUMIF('DADOS BRUTOS'!$A$3:$A$500,$B29,'DADOS BRUTOS'!C$3:C$500)+IF($C29="",0,SUMIF('DADOS BRUTOS'!$A$3:$A$500,$C29,'DADOS BRUTOS'!C$3:C$500)))</f>
        <v>0</v>
      </c>
      <c r="CD29" s="134" t="n">
        <f aca="false">IF(OR(CD$4="",$B29=""),0,SUMIF('DADOS BRUTOS'!$A$3:$A$500,$B29,'DADOS BRUTOS'!D$3:D$500)+IF($C29="",0,SUMIF('DADOS BRUTOS'!$A$3:$A$500,$C29,'DADOS BRUTOS'!D$3:D$500)))</f>
        <v>0</v>
      </c>
      <c r="CE29" s="134" t="n">
        <f aca="false">IF(OR(CE$4="",$B29=""),0,SUMIF('DADOS BRUTOS'!$A$3:$A$500,$B29,'DADOS BRUTOS'!E$3:E$500)+IF($C29="",0,SUMIF('DADOS BRUTOS'!$A$3:$A$500,$C29,'DADOS BRUTOS'!E$3:E$500)))</f>
        <v>0</v>
      </c>
      <c r="CF29" s="134" t="n">
        <f aca="false">IF(OR(CF$4="",$B29=""),0,SUMIF('DADOS BRUTOS'!$A$3:$A$500,$B29,'DADOS BRUTOS'!F$3:F$500)+IF($C29="",0,SUMIF('DADOS BRUTOS'!$A$3:$A$500,$C29,'DADOS BRUTOS'!F$3:F$500)))</f>
        <v>0</v>
      </c>
      <c r="CG29" s="134" t="n">
        <f aca="false">IF(OR(CG$4="",$B29=""),0,SUMIF('DADOS BRUTOS'!$A$3:$A$500,$B29,'DADOS BRUTOS'!G$3:G$500)+IF($C29="",0,SUMIF('DADOS BRUTOS'!$A$3:$A$500,$C29,'DADOS BRUTOS'!G$3:G$500)))</f>
        <v>0</v>
      </c>
      <c r="CH29" s="134" t="n">
        <f aca="false">IF(OR(CH$4="",$B29=""),0,SUMIF('DADOS BRUTOS'!$A$3:$A$500,$B29,'DADOS BRUTOS'!H$3:H$500)+IF($C29="",0,SUMIF('DADOS BRUTOS'!$A$3:$A$500,$C29,'DADOS BRUTOS'!H$3:H$500)))</f>
        <v>0</v>
      </c>
      <c r="CI29" s="134" t="n">
        <f aca="false">IF(OR(CI$4="",$B29=""),0,SUMIF('DADOS BRUTOS'!$A$3:$A$500,$B29,'DADOS BRUTOS'!I$3:I$500)+IF($C29="",0,SUMIF('DADOS BRUTOS'!$A$3:$A$500,$C29,'DADOS BRUTOS'!I$3:I$500)))</f>
        <v>0</v>
      </c>
      <c r="CJ29" s="134" t="n">
        <f aca="false">IF(OR(CJ$4="",$B29=""),0,SUMIF('DADOS BRUTOS'!$A$3:$A$500,$B29,'DADOS BRUTOS'!J$3:J$500)+IF($C29="",0,SUMIF('DADOS BRUTOS'!$A$3:$A$500,$C29,'DADOS BRUTOS'!J$3:J$500)))</f>
        <v>0</v>
      </c>
      <c r="CK29" s="134" t="n">
        <f aca="false">IF(OR(CK$4="",$B29=""),0,SUMIF('DADOS BRUTOS'!$A$3:$A$500,$B29,'DADOS BRUTOS'!K$3:K$500)+IF($C29="",0,SUMIF('DADOS BRUTOS'!$A$3:$A$500,$C29,'DADOS BRUTOS'!K$3:K$500)))</f>
        <v>0</v>
      </c>
      <c r="CL29" s="134" t="n">
        <f aca="false">IF(OR(CL$4="",$B29=""),0,SUMIF('DADOS BRUTOS'!$A$3:$A$500,$B29,'DADOS BRUTOS'!L$3:L$500)+IF($C29="",0,SUMIF('DADOS BRUTOS'!$A$3:$A$500,$C29,'DADOS BRUTOS'!L$3:L$500)))</f>
        <v>0</v>
      </c>
      <c r="CM29" s="134" t="n">
        <f aca="false">IF(OR(CM$4="",$B29=""),0,SUMIF('DADOS BRUTOS'!$A$3:$A$500,$B29,'DADOS BRUTOS'!M$3:M$500)+IF($C29="",0,SUMIF('DADOS BRUTOS'!$A$3:$A$500,$C29,'DADOS BRUTOS'!M$3:M$500)))</f>
        <v>0</v>
      </c>
      <c r="CN29" s="134" t="n">
        <f aca="false">IF(OR(CN$4="",$B29=""),0,SUMIF('DADOS BRUTOS'!$A$3:$A$500,$B29,'DADOS BRUTOS'!N$3:N$500)+IF($C29="",0,SUMIF('DADOS BRUTOS'!$A$3:$A$500,$C29,'DADOS BRUTOS'!N$3:N$500)))</f>
        <v>0</v>
      </c>
      <c r="CO29" s="134" t="n">
        <f aca="false">IF(OR(CO$4="",$B29=""),0,SUMIF('DADOS BRUTOS'!$A$3:$A$500,$B29,'DADOS BRUTOS'!O$3:O$500)+IF($C29="",0,SUMIF('DADOS BRUTOS'!$A$3:$A$500,$C29,'DADOS BRUTOS'!O$3:O$500)))</f>
        <v>0</v>
      </c>
      <c r="CP29" s="134" t="n">
        <f aca="false">IF(OR(CP$4="",$B29=""),0,SUMIF('DADOS BRUTOS'!$A$3:$A$500,$B29,'DADOS BRUTOS'!P$3:P$500)+IF($C29="",0,SUMIF('DADOS BRUTOS'!$A$3:$A$500,$C29,'DADOS BRUTOS'!P$3:P$500)))</f>
        <v>0</v>
      </c>
      <c r="CQ29" s="134" t="n">
        <f aca="false">IF(OR(CQ$4="",$B29=""),0,SUMIF('DADOS BRUTOS'!$A$3:$A$500,$B29,'DADOS BRUTOS'!Q$3:Q$500)+IF($C29="",0,SUMIF('DADOS BRUTOS'!$A$3:$A$500,$C29,'DADOS BRUTOS'!Q$3:Q$500)))</f>
        <v>0</v>
      </c>
      <c r="CR29" s="134" t="n">
        <f aca="false">IF(OR(CR$4="",$B29=""),0,SUMIF('DADOS BRUTOS'!$A$3:$A$500,$B29,'DADOS BRUTOS'!R$3:R$500)+IF($C29="",0,SUMIF('DADOS BRUTOS'!$A$3:$A$500,$C29,'DADOS BRUTOS'!R$3:R$500)))</f>
        <v>0</v>
      </c>
      <c r="CS29" s="134" t="n">
        <f aca="false">IF(OR(CS$4="",$B29=""),0,SUMIF('DADOS BRUTOS'!$A$3:$A$500,$B29,'DADOS BRUTOS'!S$3:S$500)+IF($C29="",0,SUMIF('DADOS BRUTOS'!$A$3:$A$500,$C29,'DADOS BRUTOS'!S$3:S$500)))</f>
        <v>0</v>
      </c>
      <c r="CT29" s="134" t="n">
        <f aca="false">IF(OR(CT$4="",$B29=""),0,SUMIF('DADOS BRUTOS'!$A$3:$A$500,$B29,'DADOS BRUTOS'!T$3:T$500)+IF($C29="",0,SUMIF('DADOS BRUTOS'!$A$3:$A$500,$C29,'DADOS BRUTOS'!T$3:T$500)))</f>
        <v>0</v>
      </c>
      <c r="CU29" s="134" t="n">
        <f aca="false">IF(OR(CU$4="",$B29=""),0,SUMIF('DADOS BRUTOS'!$A$3:$A$500,$B29,'DADOS BRUTOS'!U$3:U$500)+IF($C29="",0,SUMIF('DADOS BRUTOS'!$A$3:$A$500,$C29,'DADOS BRUTOS'!U$3:U$500)))</f>
        <v>0</v>
      </c>
      <c r="CV29" s="134" t="n">
        <f aca="false">IF(OR(CV$4="",$B29=""),0,SUMIF('DADOS BRUTOS'!$A$3:$A$500,$B29,'DADOS BRUTOS'!V$3:V$500)+IF($C29="",0,SUMIF('DADOS BRUTOS'!$A$3:$A$500,$C29,'DADOS BRUTOS'!V$3:V$500)))</f>
        <v>0</v>
      </c>
      <c r="CW29" s="134" t="n">
        <f aca="false">IF(OR(CW$4="",$B29=""),0,SUMIF('DADOS BRUTOS'!$A$3:$A$500,$B29,'DADOS BRUTOS'!W$3:W$500)+IF($C29="",0,SUMIF('DADOS BRUTOS'!$A$3:$A$500,$C29,'DADOS BRUTOS'!W$3:W$500)))</f>
        <v>0</v>
      </c>
      <c r="CX29" s="134" t="n">
        <f aca="false">IF(OR(CX$4="",$B29=""),0,SUMIF('DADOS BRUTOS'!$A$3:$A$500,$B29,'DADOS BRUTOS'!X$3:X$500)+IF($C29="",0,SUMIF('DADOS BRUTOS'!$A$3:$A$500,$C29,'DADOS BRUTOS'!X$3:X$500)))</f>
        <v>0</v>
      </c>
      <c r="CY29" s="134" t="n">
        <f aca="false">IF(OR(CY$4="",$B29=""),0,SUMIF('DADOS BRUTOS'!$A$3:$A$500,$B29,'DADOS BRUTOS'!Y$3:Y$500)+IF($C29="",0,SUMIF('DADOS BRUTOS'!$A$3:$A$500,$C29,'DADOS BRUTOS'!Y$3:Y$500)))</f>
        <v>0</v>
      </c>
      <c r="CZ29" s="134" t="n">
        <f aca="false">IF(OR(CZ$4="",$B29=""),0,SUMIF('DADOS BRUTOS'!$A$3:$A$500,$B29,'DADOS BRUTOS'!Z$3:Z$500)+IF($C29="",0,SUMIF('DADOS BRUTOS'!$A$3:$A$500,$C29,'DADOS BRUTOS'!Z$3:Z$500)))</f>
        <v>0</v>
      </c>
      <c r="DA29" s="134" t="n">
        <f aca="false">IF(OR(DA$4="",$B29=""),0,SUMIF('DADOS BRUTOS'!$A$3:$A$500,$B29,'DADOS BRUTOS'!AA$3:AA$500)+IF($C29="",0,SUMIF('DADOS BRUTOS'!$A$3:$A$500,$C29,'DADOS BRUTOS'!AA$3:AA$500)))</f>
        <v>0</v>
      </c>
      <c r="DB29" s="134" t="n">
        <f aca="false">IF(OR(DB$4="",$B29=""),0,SUMIF('DADOS BRUTOS'!$A$3:$A$500,$B29,'DADOS BRUTOS'!AB$3:AB$500)+IF($C29="",0,SUMIF('DADOS BRUTOS'!$A$3:$A$500,$C29,'DADOS BRUTOS'!AB$3:AB$500)))</f>
        <v>0</v>
      </c>
      <c r="DC29" s="134" t="n">
        <f aca="false">IF(OR(DC$4="",$B29=""),0,SUMIF('DADOS BRUTOS'!$A$3:$A$500,$B29,'DADOS BRUTOS'!AC$3:AC$500)+IF($C29="",0,SUMIF('DADOS BRUTOS'!$A$3:$A$500,$C29,'DADOS BRUTOS'!AC$3:AC$500)))</f>
        <v>0</v>
      </c>
      <c r="DD29" s="134" t="n">
        <f aca="false">IF(OR(DD$4="",$B29=""),0,SUMIF('DADOS BRUTOS'!$A$3:$A$500,$B29,'DADOS BRUTOS'!AD$3:AD$500)+IF($C29="",0,SUMIF('DADOS BRUTOS'!$A$3:$A$500,$C29,'DADOS BRUTOS'!AD$3:AD$500)))</f>
        <v>0</v>
      </c>
      <c r="DE29" s="134" t="n">
        <f aca="false">IF(OR(DE$4="",$B29=""),0,SUMIF('DADOS BRUTOS'!$A$3:$A$500,$B29,'DADOS BRUTOS'!AE$3:AE$500)+IF($C29="",0,SUMIF('DADOS BRUTOS'!$A$3:$A$500,$C29,'DADOS BRUTOS'!AE$3:AE$500)))</f>
        <v>0</v>
      </c>
      <c r="DF29" s="134" t="n">
        <f aca="false">IF(OR(DF$4="",$B29=""),0,SUMIF('DADOS BRUTOS'!$A$3:$A$500,$B29,'DADOS BRUTOS'!AF$3:AF$500)+IF($C29="",0,SUMIF('DADOS BRUTOS'!$A$3:$A$500,$C29,'DADOS BRUTOS'!AF$3:AF$500)))</f>
        <v>0</v>
      </c>
      <c r="DG29" s="134" t="n">
        <f aca="false">IF(OR(DG$4="",$B29=""),0,SUMIF('DADOS BRUTOS'!$A$3:$A$500,$B29,'DADOS BRUTOS'!AG$3:AG$500)+IF($C29="",0,SUMIF('DADOS BRUTOS'!$A$3:$A$500,$C29,'DADOS BRUTOS'!AG$3:AG$500)))</f>
        <v>0</v>
      </c>
      <c r="DH29" s="134" t="n">
        <f aca="false">IF(OR(DH$4="",$B29=""),0,SUMIF('DADOS BRUTOS'!$A$3:$A$500,$B29,'DADOS BRUTOS'!AH$3:AH$500)+IF($C29="",0,SUMIF('DADOS BRUTOS'!$A$3:$A$500,$C29,'DADOS BRUTOS'!AH$3:AH$500)))</f>
        <v>0</v>
      </c>
      <c r="DI29" s="134" t="n">
        <f aca="false">IF(OR(DI$4="",$B29=""),0,SUMIF('DADOS BRUTOS'!$A$3:$A$500,$B29,'DADOS BRUTOS'!AI$3:AI$500)+IF($C29="",0,SUMIF('DADOS BRUTOS'!$A$3:$A$500,$C29,'DADOS BRUTOS'!AI$3:AI$500)))</f>
        <v>0</v>
      </c>
      <c r="DJ29" s="134" t="n">
        <f aca="false">IF(OR(DJ$4="",$B29=""),0,SUMIF('DADOS BRUTOS'!$A$3:$A$500,$B29,'DADOS BRUTOS'!AJ$3:AJ$500)+IF($C29="",0,SUMIF('DADOS BRUTOS'!$A$3:$A$500,$C29,'DADOS BRUTOS'!AJ$3:AJ$500)))</f>
        <v>0</v>
      </c>
      <c r="DK29" s="134" t="n">
        <f aca="false">IF(OR(DK$4="",$B29=""),0,SUMIF('DADOS BRUTOS'!$A$3:$A$500,$B29,'DADOS BRUTOS'!AK$3:AK$500)+IF($C29="",0,SUMIF('DADOS BRUTOS'!$A$3:$A$500,$C29,'DADOS BRUTOS'!AK$3:AK$500)))</f>
        <v>0</v>
      </c>
      <c r="DL29" s="134" t="n">
        <f aca="false">IF(OR(DL$4="",$B29=""),0,SUMIF('DADOS BRUTOS'!$A$3:$A$500,$B29,'DADOS BRUTOS'!AL$3:AL$500)+IF($C29="",0,SUMIF('DADOS BRUTOS'!$A$3:$A$500,$C29,'DADOS BRUTOS'!AL$3:AL$500)))</f>
        <v>0</v>
      </c>
      <c r="DM29" s="134" t="n">
        <f aca="false">IF(OR(DM$4="",$B29=""),0,SUMIF('DADOS BRUTOS'!$A$3:$A$500,$B29,'DADOS BRUTOS'!AM$3:AM$500)+IF($C29="",0,SUMIF('DADOS BRUTOS'!$A$3:$A$500,$C29,'DADOS BRUTOS'!AM$3:AM$500)))</f>
        <v>0</v>
      </c>
      <c r="DN29" s="134" t="n">
        <f aca="false">IF(OR(DN$4="",$B29=""),0,SUMIF('DADOS BRUTOS'!$A$3:$A$500,$B29,'DADOS BRUTOS'!AN$3:AN$500)+IF($C29="",0,SUMIF('DADOS BRUTOS'!$A$3:$A$500,$C29,'DADOS BRUTOS'!AN$3:AN$500)))</f>
        <v>0</v>
      </c>
      <c r="DO29" s="134" t="n">
        <f aca="false">IF(OR(DO$4="",$B29=""),0,SUMIF('DADOS BRUTOS'!$A$3:$A$500,$B29,'DADOS BRUTOS'!AO$3:AO$500)+IF($C29="",0,SUMIF('DADOS BRUTOS'!$A$3:$A$500,$C29,'DADOS BRUTOS'!AO$3:AO$500)))</f>
        <v>0</v>
      </c>
      <c r="DP29" s="134" t="n">
        <f aca="false">IF(OR(DP$4="",$B29=""),0,SUMIF('DADOS BRUTOS'!$A$3:$A$500,$B29,'DADOS BRUTOS'!AP$3:AP$500)+IF($C29="",0,SUMIF('DADOS BRUTOS'!$A$3:$A$500,$C29,'DADOS BRUTOS'!AP$3:AP$500)))</f>
        <v>0</v>
      </c>
      <c r="DQ29" s="134" t="n">
        <f aca="false">IF(OR(DQ$4="",$B29=""),0,SUMIF('DADOS BRUTOS'!$A$3:$A$500,$B29,'DADOS BRUTOS'!AQ$3:AQ$500)+IF($C29="",0,SUMIF('DADOS BRUTOS'!$A$3:$A$500,$C29,'DADOS BRUTOS'!AQ$3:AQ$500)))</f>
        <v>0</v>
      </c>
      <c r="DR29" s="134" t="n">
        <f aca="false">IF(OR(DR$4="",$B29=""),0,SUMIF('DADOS BRUTOS'!$A$3:$A$500,$B29,'DADOS BRUTOS'!AR$3:AR$500)+IF($C29="",0,SUMIF('DADOS BRUTOS'!$A$3:$A$500,$C29,'DADOS BRUTOS'!AR$3:AR$500)))</f>
        <v>0</v>
      </c>
      <c r="DS29" s="134" t="n">
        <f aca="false">IF(OR(DS$4="",$B29=""),0,SUMIF('DADOS BRUTOS'!$A$3:$A$500,$B29,'DADOS BRUTOS'!AS$3:AS$500)+IF($C29="",0,SUMIF('DADOS BRUTOS'!$A$3:$A$500,$C29,'DADOS BRUTOS'!AS$3:AS$500)))</f>
        <v>0</v>
      </c>
      <c r="DT29" s="134" t="n">
        <f aca="false">IF(OR(DT$4="",$B29=""),0,SUMIF('DADOS BRUTOS'!$A$3:$A$500,$B29,'DADOS BRUTOS'!AT$3:AT$500)+IF($C29="",0,SUMIF('DADOS BRUTOS'!$A$3:$A$500,$C29,'DADOS BRUTOS'!AT$3:AT$500)))</f>
        <v>0</v>
      </c>
      <c r="DU29" s="134" t="n">
        <f aca="false">IF(OR(DU$4="",$B29=""),0,SUMIF('DADOS BRUTOS'!$A$3:$A$500,$B29,'DADOS BRUTOS'!AU$3:AU$500)+IF($C29="",0,SUMIF('DADOS BRUTOS'!$A$3:$A$500,$C29,'DADOS BRUTOS'!AU$3:AU$500)))</f>
        <v>0</v>
      </c>
      <c r="DV29" s="134" t="n">
        <f aca="false">IF(OR(DV$4="",$B29=""),0,SUMIF('DADOS BRUTOS'!$A$3:$A$500,$B29,'DADOS BRUTOS'!AV$3:AV$500)+IF($C29="",0,SUMIF('DADOS BRUTOS'!$A$3:$A$500,$C29,'DADOS BRUTOS'!AV$3:AV$500)))</f>
        <v>41554.21</v>
      </c>
      <c r="DW29" s="134" t="n">
        <f aca="false">IF(OR(DW$4="",$B29=""),0,SUMIF('DADOS BRUTOS'!$A$3:$A$500,$B29,'DADOS BRUTOS'!AW$3:AW$500)+IF($C29="",0,SUMIF('DADOS BRUTOS'!$A$3:$A$500,$C29,'DADOS BRUTOS'!AW$3:AW$500)))</f>
        <v>0</v>
      </c>
      <c r="DX29" s="134" t="n">
        <f aca="false">IF(OR(DX$4="",$B29=""),0,SUMIF('DADOS BRUTOS'!$A$3:$A$500,$B29,'DADOS BRUTOS'!AX$3:AX$500)+IF($C29="",0,SUMIF('DADOS BRUTOS'!$A$3:$A$500,$C29,'DADOS BRUTOS'!AX$3:AX$500)))</f>
        <v>0</v>
      </c>
      <c r="DY29" s="134" t="n">
        <f aca="false">IF(OR(DY$4="",$B29=""),0,SUMIF('DADOS BRUTOS'!$A$3:$A$500,$B29,'DADOS BRUTOS'!AY$3:AY$500)+IF($C29="",0,SUMIF('DADOS BRUTOS'!$A$3:$A$500,$C29,'DADOS BRUTOS'!AY$3:AY$500)))</f>
        <v>0</v>
      </c>
      <c r="DZ29" s="134" t="n">
        <f aca="false">IF(OR(DZ$4="",$B29=""),0,SUMIF('DADOS BRUTOS'!$A$3:$A$500,$B29,'DADOS BRUTOS'!AZ$3:AZ$500)+IF($C29="",0,SUMIF('DADOS BRUTOS'!$A$3:$A$500,$C29,'DADOS BRUTOS'!AZ$3:AZ$500)))</f>
        <v>0</v>
      </c>
      <c r="EA29" s="134" t="n">
        <f aca="false">IF(OR(EA$4="",$B29=""),0,SUMIF('DADOS BRUTOS'!$A$3:$A$500,$B29,'DADOS BRUTOS'!BA$3:BA$500)+IF($C29="",0,SUMIF('DADOS BRUTOS'!$A$3:$A$500,$C29,'DADOS BRUTOS'!BA$3:BA$500)))</f>
        <v>0</v>
      </c>
      <c r="EB29" s="134" t="n">
        <f aca="false">IF(OR(EB$4="",$B29=""),0,SUMIF('DADOS BRUTOS'!$A$3:$A$500,$B29,'DADOS BRUTOS'!BB$3:BB$500)+IF($C29="",0,SUMIF('DADOS BRUTOS'!$A$3:$A$500,$C29,'DADOS BRUTOS'!BB$3:BB$500)))</f>
        <v>0</v>
      </c>
      <c r="EC29" s="134" t="n">
        <f aca="false">IF(OR(EC$4="",$B29=""),0,SUMIF('DADOS BRUTOS'!$A$3:$A$500,$B29,'DADOS BRUTOS'!BC$3:BC$500)+IF($C29="",0,SUMIF('DADOS BRUTOS'!$A$3:$A$500,$C29,'DADOS BRUTOS'!BC$3:BC$500)))</f>
        <v>0</v>
      </c>
      <c r="ED29" s="134" t="n">
        <f aca="false">IF(OR(ED$4="",$B29=""),0,SUMIF('DADOS BRUTOS'!$A$3:$A$500,$B29,'DADOS BRUTOS'!BD$3:BD$500)+IF($C29="",0,SUMIF('DADOS BRUTOS'!$A$3:$A$500,$C29,'DADOS BRUTOS'!BD$3:BD$500)))</f>
        <v>0</v>
      </c>
      <c r="EE29" s="134" t="n">
        <f aca="false">IF(OR(EE$4="",$B29=""),0,SUMIF('DADOS BRUTOS'!$A$3:$A$500,$B29,'DADOS BRUTOS'!BE$3:BE$500)+IF($C29="",0,SUMIF('DADOS BRUTOS'!$A$3:$A$500,$C29,'DADOS BRUTOS'!BE$3:BE$500)))</f>
        <v>0</v>
      </c>
      <c r="EF29" s="134" t="n">
        <f aca="false">IF(OR(EF$4="",$B29=""),0,SUMIF('DADOS BRUTOS'!$A$3:$A$500,$B29,'DADOS BRUTOS'!BF$3:BF$500)+IF($C29="",0,SUMIF('DADOS BRUTOS'!$A$3:$A$500,$C29,'DADOS BRUTOS'!BF$3:BF$500)))</f>
        <v>0</v>
      </c>
      <c r="EG29" s="134" t="n">
        <f aca="false">IF(OR(EG$4="",$B29=""),0,SUMIF('DADOS BRUTOS'!$A$3:$A$500,$B29,'DADOS BRUTOS'!BG$3:BG$500)+IF($C29="",0,SUMIF('DADOS BRUTOS'!$A$3:$A$500,$C29,'DADOS BRUTOS'!BG$3:BG$500)))</f>
        <v>0</v>
      </c>
      <c r="EH29" s="134" t="n">
        <f aca="false">IF(OR(EH$4="",$B29=""),0,SUMIF('DADOS BRUTOS'!$A$3:$A$500,$B29,'DADOS BRUTOS'!BH$3:BH$500)+IF($C29="",0,SUMIF('DADOS BRUTOS'!$A$3:$A$500,$C29,'DADOS BRUTOS'!BH$3:BH$500)))</f>
        <v>0</v>
      </c>
      <c r="EI29" s="134" t="n">
        <f aca="false">IF(OR(EI$4="",$B29=""),0,SUMIF('DADOS BRUTOS'!$A$3:$A$500,$B29,'DADOS BRUTOS'!BI$3:BI$500)+IF($C29="",0,SUMIF('DADOS BRUTOS'!$A$3:$A$500,$C29,'DADOS BRUTOS'!BI$3:BI$500)))</f>
        <v>0</v>
      </c>
      <c r="EJ29" s="134" t="n">
        <f aca="false">IF(OR(EJ$4="",$B29=""),0,SUMIF('DADOS BRUTOS'!$A$3:$A$500,$B29,'DADOS BRUTOS'!BJ$3:BJ$500)+IF($C29="",0,SUMIF('DADOS BRUTOS'!$A$3:$A$500,$C29,'DADOS BRUTOS'!BJ$3:BJ$500)))</f>
        <v>0</v>
      </c>
      <c r="EK29" s="134" t="n">
        <f aca="false">IF(OR(EK$4="",$B29=""),0,SUMIF('DADOS BRUTOS'!$A$3:$A$500,$B29,'DADOS BRUTOS'!BK$3:BK$500)+IF($C29="",0,SUMIF('DADOS BRUTOS'!$A$3:$A$500,$C29,'DADOS BRUTOS'!BK$3:BK$500)))</f>
        <v>0</v>
      </c>
      <c r="EL29" s="134" t="n">
        <f aca="false">IF(OR(EL$4="",$B29=""),0,SUMIF('DADOS BRUTOS'!$A$3:$A$500,$B29,'DADOS BRUTOS'!BL$3:BL$500)+IF($C29="",0,SUMIF('DADOS BRUTOS'!$A$3:$A$500,$C29,'DADOS BRUTOS'!BL$3:BL$500)))</f>
        <v>0</v>
      </c>
      <c r="EM29" s="134" t="n">
        <f aca="false">IF(OR(EM$4="",$B29=""),0,SUMIF('DADOS BRUTOS'!$A$3:$A$500,$B29,'DADOS BRUTOS'!BM$3:BM$500)+IF($C29="",0,SUMIF('DADOS BRUTOS'!$A$3:$A$500,$C29,'DADOS BRUTOS'!BM$3:BM$500)))</f>
        <v>0</v>
      </c>
      <c r="EN29" s="134" t="n">
        <f aca="false">IF(OR(EN$4="",$B29=""),0,SUMIF('DADOS BRUTOS'!$A$3:$A$500,$B29,'DADOS BRUTOS'!BN$3:BN$500)+IF($C29="",0,SUMIF('DADOS BRUTOS'!$A$3:$A$500,$C29,'DADOS BRUTOS'!BN$3:BN$500)))</f>
        <v>0</v>
      </c>
      <c r="EO29" s="134" t="n">
        <f aca="false">IF(OR(EO$4="",$B29=""),0,SUMIF('DADOS BRUTOS'!$A$3:$A$500,$B29,'DADOS BRUTOS'!BO$3:BO$500)+IF($C29="",0,SUMIF('DADOS BRUTOS'!$A$3:$A$500,$C29,'DADOS BRUTOS'!BO$3:BO$500)))</f>
        <v>0</v>
      </c>
      <c r="EP29" s="134" t="n">
        <f aca="false">IF(OR(EP$4="",$B29=""),0,SUMIF('DADOS BRUTOS'!$A$3:$A$500,$B29,'DADOS BRUTOS'!BP$3:BP$500)+IF($C29="",0,SUMIF('DADOS BRUTOS'!$A$3:$A$500,$C29,'DADOS BRUTOS'!BP$3:BP$500)))</f>
        <v>0</v>
      </c>
      <c r="EQ29" s="134" t="n">
        <f aca="false">IF(OR(EQ$4="",$B29=""),0,SUMIF('DADOS BRUTOS'!$A$3:$A$500,$B29,'DADOS BRUTOS'!BQ$3:BQ$500)+IF($C29="",0,SUMIF('DADOS BRUTOS'!$A$3:$A$500,$C29,'DADOS BRUTOS'!BQ$3:BQ$500)))</f>
        <v>0</v>
      </c>
      <c r="ER29" s="134" t="n">
        <f aca="false">IF(OR(ER$4="",$B29=""),0,SUMIF('DADOS BRUTOS'!$A$3:$A$500,$B29,'DADOS BRUTOS'!BR$3:BR$500)+IF($C29="",0,SUMIF('DADOS BRUTOS'!$A$3:$A$500,$C29,'DADOS BRUTOS'!BR$3:BR$500)))</f>
        <v>0</v>
      </c>
      <c r="ES29" s="134" t="n">
        <f aca="false">IF(OR(ES$4="",$B29=""),0,SUMIF('DADOS BRUTOS'!$A$3:$A$500,$B29,'DADOS BRUTOS'!BS$3:BS$500)+IF($C29="",0,SUMIF('DADOS BRUTOS'!$A$3:$A$500,$C29,'DADOS BRUTOS'!BS$3:BS$500)))</f>
        <v>0</v>
      </c>
      <c r="ET29" s="134" t="n">
        <f aca="false">IF(OR(ET$4="",$B29=""),0,SUMIF('DADOS BRUTOS'!$A$3:$A$500,$B29,'DADOS BRUTOS'!BT$3:BT$500)+IF($C29="",0,SUMIF('DADOS BRUTOS'!$A$3:$A$500,$C29,'DADOS BRUTOS'!BT$3:BT$500)))</f>
        <v>0</v>
      </c>
      <c r="EU29" s="134" t="n">
        <f aca="false">IF(OR(EU$4="",$B29=""),0,SUMIF('DADOS BRUTOS'!$A$3:$A$500,$B29,'DADOS BRUTOS'!BU$3:BU$500)+IF($C29="",0,SUMIF('DADOS BRUTOS'!$A$3:$A$500,$C29,'DADOS BRUTOS'!BU$3:BU$500)))</f>
        <v>0</v>
      </c>
      <c r="EV29" s="134" t="n">
        <f aca="false">IF(OR(EV$4="",$B29=""),0,SUMIF('DADOS BRUTOS'!$A$3:$A$500,$B29,'DADOS BRUTOS'!BV$3:BV$500)+IF($C29="",0,SUMIF('DADOS BRUTOS'!$A$3:$A$500,$C29,'DADOS BRUTOS'!BV$3:BV$500)))</f>
        <v>0</v>
      </c>
      <c r="EW29" s="134" t="n">
        <f aca="false">IF(OR(EW$4="",$B29=""),0,SUMIF('DADOS BRUTOS'!$A$3:$A$500,$B29,'DADOS BRUTOS'!BW$3:BW$500)+IF($C29="",0,SUMIF('DADOS BRUTOS'!$A$3:$A$500,$C29,'DADOS BRUTOS'!BW$3:BW$500)))</f>
        <v>0</v>
      </c>
      <c r="EX29" s="134" t="n">
        <f aca="false">IF(OR(EX$4="",$B29=""),0,SUMIF('DADOS BRUTOS'!$A$3:$A$500,$B29,'DADOS BRUTOS'!BX$3:BX$500)+IF($C29="",0,SUMIF('DADOS BRUTOS'!$A$3:$A$500,$C29,'DADOS BRUTOS'!BX$3:BX$500)))</f>
        <v>0</v>
      </c>
      <c r="EY29" s="134" t="n">
        <f aca="false">IF(OR(EY$4="",$B29=""),0,SUMIF('DADOS BRUTOS'!$A$3:$A$500,$B29,'DADOS BRUTOS'!BY$3:BY$500)+IF($C29="",0,SUMIF('DADOS BRUTOS'!$A$3:$A$500,$C29,'DADOS BRUTOS'!BY$3:BY$500)))</f>
        <v>0</v>
      </c>
      <c r="EZ29" s="134" t="n">
        <f aca="false">IF(OR(EZ$4="",$B29=""),0,SUMIF('DADOS BRUTOS'!$A$3:$A$500,$B29,'DADOS BRUTOS'!BZ$3:BZ$500)+IF($C29="",0,SUMIF('DADOS BRUTOS'!$A$3:$A$500,$C29,'DADOS BRUTOS'!BZ$3:BZ$500)))</f>
        <v>0</v>
      </c>
      <c r="FA29" s="134" t="n">
        <f aca="false">IF(OR(FA$4="",$B29=""),0,SUMIF('DADOS BRUTOS'!$A$3:$A$500,$B29,'DADOS BRUTOS'!CA$3:CA$500)+IF($C29="",0,SUMIF('DADOS BRUTOS'!$A$3:$A$500,$C29,'DADOS BRUTOS'!CA$3:CA$500)))</f>
        <v>0</v>
      </c>
      <c r="FB29" s="134" t="n">
        <f aca="false">IF(OR(FB$4="",$B29=""),0,SUMIF('DADOS BRUTOS'!$A$3:$A$500,$B29,'DADOS BRUTOS'!CB$3:CB$500)+IF($C29="",0,SUMIF('DADOS BRUTOS'!$A$3:$A$500,$C29,'DADOS BRUTOS'!CB$3:CB$500)))</f>
        <v>0</v>
      </c>
      <c r="FC29" s="134" t="n">
        <f aca="false">IF(OR(FC$4="",$B29=""),0,SUMIF('DADOS BRUTOS'!$A$3:$A$500,$B29,'DADOS BRUTOS'!CC$3:CC$500)+IF($C29="",0,SUMIF('DADOS BRUTOS'!$A$3:$A$500,$C29,'DADOS BRUTOS'!CC$3:CC$500)))</f>
        <v>0</v>
      </c>
      <c r="FD29" s="134" t="n">
        <f aca="false">IF(OR(FD$4="",$B29=""),0,SUMIF('DADOS BRUTOS'!$A$3:$A$500,$B29,'DADOS BRUTOS'!CD$3:CD$500)+IF($C29="",0,SUMIF('DADOS BRUTOS'!$A$3:$A$500,$C29,'DADOS BRUTOS'!CD$3:CD$500)))</f>
        <v>0</v>
      </c>
      <c r="FE29" s="134" t="n">
        <f aca="false">IF(OR(FE$4="",$B29=""),0,SUMIF('DADOS BRUTOS'!$A$3:$A$500,$B29,'DADOS BRUTOS'!CE$3:CE$500)+IF($C29="",0,SUMIF('DADOS BRUTOS'!$A$3:$A$500,$C29,'DADOS BRUTOS'!CE$3:CE$500)))</f>
        <v>0</v>
      </c>
      <c r="FF29" s="134" t="n">
        <f aca="false">IF(OR(FF$4="",$B29=""),0,SUMIF('DADOS BRUTOS'!$A$3:$A$500,$B29,'DADOS BRUTOS'!CF$3:CF$500)+IF($C29="",0,SUMIF('DADOS BRUTOS'!$A$3:$A$500,$C29,'DADOS BRUTOS'!CF$3:CF$500)))</f>
        <v>0</v>
      </c>
      <c r="FG29" s="134" t="n">
        <f aca="false">IF(OR(FG$4="",$B29=""),0,SUMIF('DADOS BRUTOS'!$A$3:$A$500,$B29,'DADOS BRUTOS'!CG$3:CG$500)+IF($C29="",0,SUMIF('DADOS BRUTOS'!$A$3:$A$500,$C29,'DADOS BRUTOS'!CG$3:CG$500)))</f>
        <v>0</v>
      </c>
      <c r="FH29" s="134" t="n">
        <f aca="false">IF(OR(FH$4="",$B29=""),0,SUMIF('DADOS BRUTOS'!$A$3:$A$500,$B29,'DADOS BRUTOS'!CH$3:CH$500)+IF($C29="",0,SUMIF('DADOS BRUTOS'!$A$3:$A$500,$C29,'DADOS BRUTOS'!CH$3:CH$500)))</f>
        <v>0</v>
      </c>
      <c r="FI29" s="134" t="n">
        <f aca="false">IF(OR(FI$4="",$B29=""),0,SUMIF('DADOS BRUTOS'!$A$3:$A$500,$B29,'DADOS BRUTOS'!CI$3:CI$500)+IF($C29="",0,SUMIF('DADOS BRUTOS'!$A$3:$A$500,$C29,'DADOS BRUTOS'!CI$3:CI$500)))</f>
        <v>0</v>
      </c>
      <c r="FJ29" s="134" t="n">
        <f aca="false">IF(OR(FJ$4="",$B29=""),0,SUMIF('DADOS BRUTOS'!$A$3:$A$500,$B29,'DADOS BRUTOS'!CJ$3:CJ$500)+IF($C29="",0,SUMIF('DADOS BRUTOS'!$A$3:$A$500,$C29,'DADOS BRUTOS'!CJ$3:CJ$500)))</f>
        <v>0</v>
      </c>
      <c r="FK29" s="134" t="n">
        <f aca="false">IF(OR(FK$4="",$B29=""),0,SUMIF('DADOS BRUTOS'!$A$3:$A$500,$B29,'DADOS BRUTOS'!CK$3:CK$500)+IF($C29="",0,SUMIF('DADOS BRUTOS'!$A$3:$A$500,$C29,'DADOS BRUTOS'!CK$3:CK$500)))</f>
        <v>0</v>
      </c>
      <c r="FL29" s="134" t="n">
        <f aca="false">IF(OR(FL$4="",$B29=""),0,SUMIF('DADOS BRUTOS'!$A$3:$A$500,$B29,'DADOS BRUTOS'!CL$3:CL$500)+IF($C29="",0,SUMIF('DADOS BRUTOS'!$A$3:$A$500,$C29,'DADOS BRUTOS'!CL$3:CL$500)))</f>
        <v>0</v>
      </c>
      <c r="FM29" s="134" t="n">
        <f aca="false">IF(OR(FM$4="",$B29=""),0,SUMIF('DADOS BRUTOS'!$A$3:$A$500,$B29,'DADOS BRUTOS'!CM$3:CM$500)+IF($C29="",0,SUMIF('DADOS BRUTOS'!$A$3:$A$500,$C29,'DADOS BRUTOS'!CM$3:CM$500)))</f>
        <v>0</v>
      </c>
      <c r="FN29" s="134" t="n">
        <f aca="false">IF(OR(FN$4="",$B29=""),0,SUMIF('DADOS BRUTOS'!$A$3:$A$500,$B29,'DADOS BRUTOS'!CN$3:CN$500)+IF($C29="",0,SUMIF('DADOS BRUTOS'!$A$3:$A$500,$C29,'DADOS BRUTOS'!CN$3:CN$500)))</f>
        <v>0</v>
      </c>
      <c r="FO29" s="134" t="n">
        <f aca="false">IF(OR(FO$4="",$B29=""),0,SUMIF('DADOS BRUTOS'!$A$3:$A$500,$B29,'DADOS BRUTOS'!CO$3:CO$500)+IF($C29="",0,SUMIF('DADOS BRUTOS'!$A$3:$A$500,$C29,'DADOS BRUTOS'!CO$3:CO$500)))</f>
        <v>0</v>
      </c>
      <c r="FP29" s="134" t="n">
        <f aca="false">IF(OR(FP$4="",$B29=""),0,SUMIF('DADOS BRUTOS'!$A$3:$A$500,$B29,'DADOS BRUTOS'!CP$3:CP$500)+IF($C29="",0,SUMIF('DADOS BRUTOS'!$A$3:$A$500,$C29,'DADOS BRUTOS'!CP$3:CP$500)))</f>
        <v>0</v>
      </c>
      <c r="FQ29" s="134" t="n">
        <f aca="false">IF(OR(FQ$4="",$B29=""),0,SUMIF('DADOS BRUTOS'!$A$3:$A$500,$B29,'DADOS BRUTOS'!CQ$3:CQ$500)+IF($C29="",0,SUMIF('DADOS BRUTOS'!$A$3:$A$500,$C29,'DADOS BRUTOS'!CQ$3:CQ$500)))</f>
        <v>0</v>
      </c>
      <c r="FR29" s="134" t="n">
        <f aca="false">IF(OR(FR$4="",$B29=""),0,SUMIF('DADOS BRUTOS'!$A$3:$A$500,$B29,'DADOS BRUTOS'!CR$3:CR$500)+IF($C29="",0,SUMIF('DADOS BRUTOS'!$A$3:$A$500,$C29,'DADOS BRUTOS'!CR$3:CR$500)))</f>
        <v>0</v>
      </c>
      <c r="FS29" s="134" t="n">
        <f aca="false">IF(OR(FS$4="",$B29=""),0,SUMIF('DADOS BRUTOS'!$A$3:$A$500,$B29,'DADOS BRUTOS'!CS$3:CS$500)+IF($C29="",0,SUMIF('DADOS BRUTOS'!$A$3:$A$500,$C29,'DADOS BRUTOS'!CS$3:CS$500)))</f>
        <v>0</v>
      </c>
      <c r="FT29" s="134" t="n">
        <f aca="false">IF(OR(FT$4="",$B29=""),0,SUMIF('DADOS BRUTOS'!$A$3:$A$500,$B29,'DADOS BRUTOS'!CT$3:CT$500)+IF($C29="",0,SUMIF('DADOS BRUTOS'!$A$3:$A$500,$C29,'DADOS BRUTOS'!CT$3:CT$500)))</f>
        <v>0</v>
      </c>
      <c r="FU29" s="134" t="n">
        <f aca="false">IF(OR(FU$4="",$B29=""),0,SUMIF('DADOS BRUTOS'!$A$3:$A$500,$B29,'DADOS BRUTOS'!CU$3:CU$500)+IF($C29="",0,SUMIF('DADOS BRUTOS'!$A$3:$A$500,$C29,'DADOS BRUTOS'!CU$3:CU$500)))</f>
        <v>0</v>
      </c>
      <c r="FV29" s="134" t="n">
        <f aca="false">IF(OR(FV$4="",$B29=""),0,SUMIF('DADOS BRUTOS'!$A$3:$A$500,$B29,'DADOS BRUTOS'!CV$3:CV$500)+IF($C29="",0,SUMIF('DADOS BRUTOS'!$A$3:$A$500,$C29,'DADOS BRUTOS'!CV$3:CV$500)))</f>
        <v>0</v>
      </c>
      <c r="FW29" s="134" t="n">
        <f aca="false">IF(OR(FW$4="",$B29=""),0,SUMIF('DADOS BRUTOS'!$A$3:$A$500,$B29,'DADOS BRUTOS'!CW$3:CW$500)+IF($C29="",0,SUMIF('DADOS BRUTOS'!$A$3:$A$500,$C29,'DADOS BRUTOS'!CW$3:CW$500)))</f>
        <v>0</v>
      </c>
      <c r="FX29" s="134" t="n">
        <f aca="false">IF(OR(FX$4="",$B29=""),0,SUMIF('DADOS BRUTOS'!$A$3:$A$500,$B29,'DADOS BRUTOS'!CX$3:CX$500)+IF($C29="",0,SUMIF('DADOS BRUTOS'!$A$3:$A$500,$C29,'DADOS BRUTOS'!CX$3:CX$500)))</f>
        <v>0</v>
      </c>
      <c r="FY29" s="134" t="n">
        <f aca="false">IF(OR(FY$4="",$B29=""),0,SUMIF('DADOS BRUTOS'!$A$3:$A$500,$B29,'DADOS BRUTOS'!CY$3:CY$500)+IF($C29="",0,SUMIF('DADOS BRUTOS'!$A$3:$A$500,$C29,'DADOS BRUTOS'!CY$3:CY$500)))</f>
        <v>0</v>
      </c>
      <c r="FZ29" s="134" t="n">
        <f aca="false">IF(OR(FZ$4="",$B29=""),0,SUMIF('DADOS BRUTOS'!$A$3:$A$500,$B29,'DADOS BRUTOS'!CZ$3:CZ$500)+IF($C29="",0,SUMIF('DADOS BRUTOS'!$A$3:$A$500,$C29,'DADOS BRUTOS'!CZ$3:CZ$500)))</f>
        <v>0</v>
      </c>
      <c r="GA29" s="134" t="n">
        <f aca="false">IF(OR(GA$4="",$B29=""),0,SUMIF('DADOS BRUTOS'!$A$3:$A$500,$B29,'DADOS BRUTOS'!DA$3:DA$500)+IF($C29="",0,SUMIF('DADOS BRUTOS'!$A$3:$A$500,$C29,'DADOS BRUTOS'!DA$3:DA$500)))</f>
        <v>0</v>
      </c>
      <c r="GB29" s="134" t="n">
        <f aca="false">IF(OR(GB$4="",$B29=""),0,SUMIF('DADOS BRUTOS'!$A$3:$A$500,$B29,'DADOS BRUTOS'!DB$3:DB$500)+IF($C29="",0,SUMIF('DADOS BRUTOS'!$A$3:$A$500,$C29,'DADOS BRUTOS'!DB$3:DB$500)))</f>
        <v>0</v>
      </c>
      <c r="GC29" s="134" t="n">
        <f aca="false">IF(OR(GC$4="",$B29=""),0,SUMIF('DADOS BRUTOS'!$A$3:$A$500,$B29,'DADOS BRUTOS'!DC$3:DC$500)+IF($C29="",0,SUMIF('DADOS BRUTOS'!$A$3:$A$500,$C29,'DADOS BRUTOS'!DC$3:DC$500)))</f>
        <v>0</v>
      </c>
      <c r="GD29" s="134" t="n">
        <f aca="false">IF(OR(GD$4="",$B29=""),0,SUMIF('DADOS BRUTOS'!$A$3:$A$500,$B29,'DADOS BRUTOS'!DD$3:DD$500)+IF($C29="",0,SUMIF('DADOS BRUTOS'!$A$3:$A$500,$C29,'DADOS BRUTOS'!DD$3:DD$500)))</f>
        <v>0</v>
      </c>
      <c r="GE29" s="134" t="n">
        <f aca="false">IF(OR(GE$4="",$B29=""),0,SUMIF('DADOS BRUTOS'!$A$3:$A$500,$B29,'DADOS BRUTOS'!DE$3:DE$500)+IF($C29="",0,SUMIF('DADOS BRUTOS'!$A$3:$A$500,$C29,'DADOS BRUTOS'!DE$3:DE$500)))</f>
        <v>0</v>
      </c>
      <c r="GF29" s="134" t="n">
        <f aca="false">IF(OR(GF$4="",$B29=""),0,SUMIF('DADOS BRUTOS'!$A$3:$A$500,$B29,'DADOS BRUTOS'!DF$3:DF$500)+IF($C29="",0,SUMIF('DADOS BRUTOS'!$A$3:$A$500,$C29,'DADOS BRUTOS'!DF$3:DF$500)))</f>
        <v>0</v>
      </c>
      <c r="GG29" s="134" t="n">
        <f aca="false">IF(OR(GG$4="",$B29=""),0,SUMIF('DADOS BRUTOS'!$A$3:$A$500,$B29,'DADOS BRUTOS'!DG$3:DG$500)+IF($C29="",0,SUMIF('DADOS BRUTOS'!$A$3:$A$500,$C29,'DADOS BRUTOS'!DG$3:DG$500)))</f>
        <v>0</v>
      </c>
      <c r="GH29" s="134" t="n">
        <f aca="false">IF(OR(GH$4="",$B29=""),0,SUMIF('DADOS BRUTOS'!$A$3:$A$500,$B29,'DADOS BRUTOS'!DH$3:DH$500)+IF($C29="",0,SUMIF('DADOS BRUTOS'!$A$3:$A$500,$C29,'DADOS BRUTOS'!DH$3:DH$500)))</f>
        <v>0</v>
      </c>
      <c r="GI29" s="134" t="n">
        <f aca="false">IF(OR(GI$4="",$B29=""),0,SUMIF('DADOS BRUTOS'!$A$3:$A$500,$B29,'DADOS BRUTOS'!DI$3:DI$500)+IF($C29="",0,SUMIF('DADOS BRUTOS'!$A$3:$A$500,$C29,'DADOS BRUTOS'!DI$3:DI$500)))</f>
        <v>0</v>
      </c>
      <c r="GJ29" s="134" t="n">
        <f aca="false">IF(OR(GJ$4="",$B29=""),0,SUMIF('DADOS BRUTOS'!$A$3:$A$500,$B29,'DADOS BRUTOS'!DJ$3:DJ$500)+IF($C29="",0,SUMIF('DADOS BRUTOS'!$A$3:$A$500,$C29,'DADOS BRUTOS'!DJ$3:DJ$500)))</f>
        <v>0</v>
      </c>
      <c r="GK29" s="134" t="n">
        <f aca="false">IF(OR(GK$4="",$B29=""),0,SUMIF('DADOS BRUTOS'!$A$3:$A$500,$B29,'DADOS BRUTOS'!DK$3:DK$500)+IF($C29="",0,SUMIF('DADOS BRUTOS'!$A$3:$A$500,$C29,'DADOS BRUTOS'!DK$3:DK$500)))</f>
        <v>0</v>
      </c>
      <c r="GL29" s="134" t="n">
        <f aca="false">IF(OR(GL$4="",$B29=""),0,SUMIF('DADOS BRUTOS'!$A$3:$A$500,$B29,'DADOS BRUTOS'!DL$3:DL$500)+IF($C29="",0,SUMIF('DADOS BRUTOS'!$A$3:$A$500,$C29,'DADOS BRUTOS'!DL$3:DL$500)))</f>
        <v>0</v>
      </c>
      <c r="GM29" s="134" t="n">
        <f aca="false">IF(OR(GM$4="",$B29=""),0,SUMIF('DADOS BRUTOS'!$A$3:$A$500,$B29,'DADOS BRUTOS'!DM$3:DM$500)+IF($C29="",0,SUMIF('DADOS BRUTOS'!$A$3:$A$500,$C29,'DADOS BRUTOS'!DM$3:DM$500)))</f>
        <v>0</v>
      </c>
      <c r="GN29" s="134" t="n">
        <f aca="false">IF(OR(GN$4="",$B29=""),0,SUMIF('DADOS BRUTOS'!$A$3:$A$500,$B29,'DADOS BRUTOS'!DN$3:DN$500)+IF($C29="",0,SUMIF('DADOS BRUTOS'!$A$3:$A$500,$C29,'DADOS BRUTOS'!DN$3:DN$500)))</f>
        <v>0</v>
      </c>
      <c r="GO29" s="134" t="n">
        <f aca="false">IF(OR(GO$4="",$B29=""),0,SUMIF('DADOS BRUTOS'!$A$3:$A$500,$B29,'DADOS BRUTOS'!DO$3:DO$500)+IF($C29="",0,SUMIF('DADOS BRUTOS'!$A$3:$A$500,$C29,'DADOS BRUTOS'!DO$3:DO$500)))</f>
        <v>0</v>
      </c>
      <c r="GP29" s="134" t="n">
        <f aca="false">IF(OR(GP$4="",$B29=""),0,SUMIF('DADOS BRUTOS'!$A$3:$A$500,$B29,'DADOS BRUTOS'!DP$3:DP$500)+IF($C29="",0,SUMIF('DADOS BRUTOS'!$A$3:$A$500,$C29,'DADOS BRUTOS'!DP$3:DP$500)))</f>
        <v>0</v>
      </c>
      <c r="GQ29" s="134" t="n">
        <f aca="false">IF(OR(GQ$4="",$B29=""),0,SUMIF('DADOS BRUTOS'!$A$3:$A$500,$B29,'DADOS BRUTOS'!DQ$3:DQ$500)+IF($C29="",0,SUMIF('DADOS BRUTOS'!$A$3:$A$500,$C29,'DADOS BRUTOS'!DQ$3:DQ$500)))</f>
        <v>0</v>
      </c>
      <c r="GR29" s="134" t="n">
        <f aca="false">IF(OR(GR$4="",$B29=""),0,SUMIF('DADOS BRUTOS'!$A$3:$A$500,$B29,'DADOS BRUTOS'!DR$3:DR$500)+IF($C29="",0,SUMIF('DADOS BRUTOS'!$A$3:$A$500,$C29,'DADOS BRUTOS'!DR$3:DR$500)))</f>
        <v>0</v>
      </c>
      <c r="GS29" s="134" t="n">
        <f aca="false">IF(OR(GS$4="",$B29=""),0,SUMIF('DADOS BRUTOS'!$A$3:$A$500,$B29,'DADOS BRUTOS'!DS$3:DS$500)+IF($C29="",0,SUMIF('DADOS BRUTOS'!$A$3:$A$500,$C29,'DADOS BRUTOS'!DS$3:DS$500)))</f>
        <v>0</v>
      </c>
      <c r="GT29" s="134" t="n">
        <f aca="false">IF(OR(GT$4="",$B29=""),0,SUMIF('DADOS BRUTOS'!$A$3:$A$500,$B29,'DADOS BRUTOS'!DT$3:DT$500)+IF($C29="",0,SUMIF('DADOS BRUTOS'!$A$3:$A$500,$C29,'DADOS BRUTOS'!DT$3:DT$500)))</f>
        <v>0</v>
      </c>
      <c r="GU29" s="134" t="n">
        <f aca="false">IF(OR(GU$4="",$B29=""),0,SUMIF('DADOS BRUTOS'!$A$3:$A$500,$B29,'DADOS BRUTOS'!DU$3:DU$500)+IF($C29="",0,SUMIF('DADOS BRUTOS'!$A$3:$A$500,$C29,'DADOS BRUTOS'!DU$3:DU$500)))</f>
        <v>0</v>
      </c>
      <c r="GV29" s="134" t="n">
        <f aca="false">IF(OR(GV$4="",$B29=""),0,SUMIF('DADOS BRUTOS'!$A$3:$A$500,$B29,'DADOS BRUTOS'!DV$3:DV$500)+IF($C29="",0,SUMIF('DADOS BRUTOS'!$A$3:$A$500,$C29,'DADOS BRUTOS'!DV$3:DV$500)))</f>
        <v>0</v>
      </c>
      <c r="GW29" s="134" t="n">
        <f aca="false">IF(OR(GW$4="",$B29=""),0,SUMIF('DADOS BRUTOS'!$A$3:$A$500,$B29,'DADOS BRUTOS'!DW$3:DW$500)+IF($C29="",0,SUMIF('DADOS BRUTOS'!$A$3:$A$500,$C29,'DADOS BRUTOS'!DW$3:DW$500)))</f>
        <v>0</v>
      </c>
      <c r="GX29" s="134" t="n">
        <f aca="false">IF(OR(GX$4="",$B29=""),0,SUMIF('DADOS BRUTOS'!$A$3:$A$500,$B29,'DADOS BRUTOS'!DX$3:DX$500)+IF($C29="",0,SUMIF('DADOS BRUTOS'!$A$3:$A$500,$C29,'DADOS BRUTOS'!DX$3:DX$500)))</f>
        <v>0</v>
      </c>
      <c r="GY29" s="134" t="n">
        <f aca="false">IF(OR(GY$4="",$B29=""),0,SUMIF('DADOS BRUTOS'!$A$3:$A$500,$B29,'DADOS BRUTOS'!DY$3:DY$500)+IF($C29="",0,SUMIF('DADOS BRUTOS'!$A$3:$A$500,$C29,'DADOS BRUTOS'!DY$3:DY$500)))</f>
        <v>0</v>
      </c>
      <c r="GZ29" s="134" t="n">
        <f aca="false">IF(OR(GZ$4="",$B29=""),0,SUMIF('DADOS BRUTOS'!$A$3:$A$500,$B29,'DADOS BRUTOS'!DZ$3:DZ$500)+IF($C29="",0,SUMIF('DADOS BRUTOS'!$A$3:$A$500,$C29,'DADOS BRUTOS'!DZ$3:DZ$500)))</f>
        <v>0</v>
      </c>
      <c r="HA29" s="134" t="n">
        <f aca="false">IF(OR(HA$4="",$B29=""),0,SUMIF('DADOS BRUTOS'!$A$3:$A$500,$B29,'DADOS BRUTOS'!EA$3:EA$500)+IF($C29="",0,SUMIF('DADOS BRUTOS'!$A$3:$A$500,$C29,'DADOS BRUTOS'!EA$3:EA$500)))</f>
        <v>0</v>
      </c>
      <c r="HB29" s="134" t="n">
        <f aca="false">IF(OR(HB$4="",$B29=""),0,SUMIF('DADOS BRUTOS'!$A$3:$A$500,$B29,'DADOS BRUTOS'!EB$3:EB$500)+IF($C29="",0,SUMIF('DADOS BRUTOS'!$A$3:$A$500,$C29,'DADOS BRUTOS'!EB$3:EB$500)))</f>
        <v>0</v>
      </c>
      <c r="HC29" s="134" t="n">
        <f aca="false">IF(OR(HC$4="",$B29=""),0,SUMIF('DADOS BRUTOS'!$A$3:$A$500,$B29,'DADOS BRUTOS'!EC$3:EC$500)+IF($C29="",0,SUMIF('DADOS BRUTOS'!$A$3:$A$500,$C29,'DADOS BRUTOS'!EC$3:EC$500)))</f>
        <v>0</v>
      </c>
      <c r="HD29" s="134" t="n">
        <f aca="false">IF(OR(HD$4="",$B29=""),0,SUMIF('DADOS BRUTOS'!$A$3:$A$500,$B29,'DADOS BRUTOS'!ED$3:ED$500)+IF($C29="",0,SUMIF('DADOS BRUTOS'!$A$3:$A$500,$C29,'DADOS BRUTOS'!ED$3:ED$500)))</f>
        <v>0</v>
      </c>
      <c r="HE29" s="134" t="n">
        <f aca="false">IF(OR(HE$4="",$B29=""),0,SUMIF('DADOS BRUTOS'!$A$3:$A$500,$B29,'DADOS BRUTOS'!EE$3:EE$500)+IF($C29="",0,SUMIF('DADOS BRUTOS'!$A$3:$A$500,$C29,'DADOS BRUTOS'!EE$3:EE$500)))</f>
        <v>0</v>
      </c>
      <c r="HF29" s="134" t="n">
        <f aca="false">IF(OR(HF$4="",$B29=""),0,SUMIF('DADOS BRUTOS'!$A$3:$A$500,$B29,'DADOS BRUTOS'!EF$3:EF$500)+IF($C29="",0,SUMIF('DADOS BRUTOS'!$A$3:$A$500,$C29,'DADOS BRUTOS'!EF$3:EF$500)))</f>
        <v>0</v>
      </c>
      <c r="HG29" s="134" t="n">
        <f aca="false">IF(OR(HG$4="",$B29=""),0,SUMIF('DADOS BRUTOS'!$A$3:$A$500,$B29,'DADOS BRUTOS'!EG$3:EG$500)+IF($C29="",0,SUMIF('DADOS BRUTOS'!$A$3:$A$500,$C29,'DADOS BRUTOS'!EG$3:EG$500)))</f>
        <v>0</v>
      </c>
      <c r="HH29" s="134" t="n">
        <f aca="false">IF(OR(HH$4="",$B29=""),0,SUMIF('DADOS BRUTOS'!$A$3:$A$500,$B29,'DADOS BRUTOS'!EH$3:EH$500)+IF($C29="",0,SUMIF('DADOS BRUTOS'!$A$3:$A$500,$C29,'DADOS BRUTOS'!EH$3:EH$500)))</f>
        <v>0</v>
      </c>
      <c r="HI29" s="134" t="n">
        <f aca="false">IF(OR(HI$4="",$B29=""),0,SUMIF('DADOS BRUTOS'!$A$3:$A$500,$B29,'DADOS BRUTOS'!EI$3:EI$500)+IF($C29="",0,SUMIF('DADOS BRUTOS'!$A$3:$A$500,$C29,'DADOS BRUTOS'!EI$3:EI$500)))</f>
        <v>0</v>
      </c>
      <c r="HJ29" s="134" t="n">
        <f aca="false">IF(OR(HJ$4="",$B29=""),0,SUMIF('DADOS BRUTOS'!$A$3:$A$500,$B29,'DADOS BRUTOS'!EJ$3:EJ$500)+IF($C29="",0,SUMIF('DADOS BRUTOS'!$A$3:$A$500,$C29,'DADOS BRUTOS'!EJ$3:EJ$500)))</f>
        <v>0</v>
      </c>
      <c r="HK29" s="134" t="n">
        <f aca="false">IF(OR(HK$4="",$B29=""),0,SUMIF('DADOS BRUTOS'!$A$3:$A$500,$B29,'DADOS BRUTOS'!EK$3:EK$500)+IF($C29="",0,SUMIF('DADOS BRUTOS'!$A$3:$A$500,$C29,'DADOS BRUTOS'!EK$3:EK$500)))</f>
        <v>0</v>
      </c>
      <c r="HL29" s="134" t="n">
        <f aca="false">IF(OR(HL$4="",$B29=""),0,SUMIF('DADOS BRUTOS'!$A$3:$A$500,$B29,'DADOS BRUTOS'!EL$3:EL$500)+IF($C29="",0,SUMIF('DADOS BRUTOS'!$A$3:$A$500,$C29,'DADOS BRUTOS'!EL$3:EL$500)))</f>
        <v>0</v>
      </c>
      <c r="HM29" s="134" t="n">
        <f aca="false">IF(OR(HM$4="",$B29=""),0,SUMIF('DADOS BRUTOS'!$A$3:$A$500,$B29,'DADOS BRUTOS'!EM$3:EM$500)+IF($C29="",0,SUMIF('DADOS BRUTOS'!$A$3:$A$500,$C29,'DADOS BRUTOS'!EM$3:EM$500)))</f>
        <v>0</v>
      </c>
      <c r="HN29" s="134" t="n">
        <f aca="false">IF(OR(HN$4="",$B29=""),0,SUMIF('DADOS BRUTOS'!$A$3:$A$500,$B29,'DADOS BRUTOS'!EN$3:EN$500)+IF($C29="",0,SUMIF('DADOS BRUTOS'!$A$3:$A$500,$C29,'DADOS BRUTOS'!EN$3:EN$500)))</f>
        <v>0</v>
      </c>
      <c r="HO29" s="134" t="n">
        <f aca="false">IF(OR(HO$4="",$B29=""),0,SUMIF('DADOS BRUTOS'!$A$3:$A$500,$B29,'DADOS BRUTOS'!EO$3:EO$500)+IF($C29="",0,SUMIF('DADOS BRUTOS'!$A$3:$A$500,$C29,'DADOS BRUTOS'!EO$3:EO$500)))</f>
        <v>0</v>
      </c>
      <c r="HP29" s="134" t="n">
        <f aca="false">IF(OR(HP$4="",$B29=""),0,SUMIF('DADOS BRUTOS'!$A$3:$A$500,$B29,'DADOS BRUTOS'!EP$3:EP$500)+IF($C29="",0,SUMIF('DADOS BRUTOS'!$A$3:$A$500,$C29,'DADOS BRUTOS'!EP$3:EP$500)))</f>
        <v>0</v>
      </c>
      <c r="HQ29" s="134" t="n">
        <f aca="false">IF(OR(HQ$4="",$B29=""),0,SUMIF('DADOS BRUTOS'!$A$3:$A$500,$B29,'DADOS BRUTOS'!EQ$3:EQ$500)+IF($C29="",0,SUMIF('DADOS BRUTOS'!$A$3:$A$500,$C29,'DADOS BRUTOS'!EQ$3:EQ$500)))</f>
        <v>0</v>
      </c>
      <c r="HR29" s="134" t="n">
        <f aca="false">IF(OR(HR$4="",$B29=""),0,SUMIF('DADOS BRUTOS'!$A$3:$A$500,$B29,'DADOS BRUTOS'!ER$3:ER$500)+IF($C29="",0,SUMIF('DADOS BRUTOS'!$A$3:$A$500,$C29,'DADOS BRUTOS'!ER$3:ER$500)))</f>
        <v>0</v>
      </c>
      <c r="HS29" s="134" t="n">
        <f aca="false">IF(OR(HS$4="",$B29=""),0,SUMIF('DADOS BRUTOS'!$A$3:$A$500,$B29,'DADOS BRUTOS'!ES$3:ES$500)+IF($C29="",0,SUMIF('DADOS BRUTOS'!$A$3:$A$500,$C29,'DADOS BRUTOS'!ES$3:ES$500)))</f>
        <v>0</v>
      </c>
      <c r="HT29" s="134" t="n">
        <f aca="false">IF(OR(HT$4="",$B29=""),0,SUMIF('DADOS BRUTOS'!$A$3:$A$500,$B29,'DADOS BRUTOS'!ET$3:ET$500)+IF($C29="",0,SUMIF('DADOS BRUTOS'!$A$3:$A$500,$C29,'DADOS BRUTOS'!ET$3:ET$500)))</f>
        <v>0</v>
      </c>
      <c r="HU29" s="134" t="n">
        <f aca="false">IF(OR(HU$4="",$B29=""),0,SUMIF('DADOS BRUTOS'!$A$3:$A$500,$B29,'DADOS BRUTOS'!EU$3:EU$500)+IF($C29="",0,SUMIF('DADOS BRUTOS'!$A$3:$A$500,$C29,'DADOS BRUTOS'!EU$3:EU$500)))</f>
        <v>0</v>
      </c>
      <c r="HV29" s="134" t="n">
        <f aca="false">IF(OR(HV$4="",$B29=""),0,SUMIF('DADOS BRUTOS'!$A$3:$A$500,$B29,'DADOS BRUTOS'!EV$3:EV$500)+IF($C29="",0,SUMIF('DADOS BRUTOS'!$A$3:$A$500,$C29,'DADOS BRUTOS'!EV$3:EV$500)))</f>
        <v>0</v>
      </c>
      <c r="HW29" s="134" t="n">
        <f aca="false">IF(OR(HW$4="",$B29=""),0,SUMIF('DADOS BRUTOS'!$A$3:$A$500,$B29,'DADOS BRUTOS'!EW$3:EW$500)+IF($C29="",0,SUMIF('DADOS BRUTOS'!$A$3:$A$500,$C29,'DADOS BRUTOS'!EW$3:EW$500)))</f>
        <v>0</v>
      </c>
      <c r="HX29" s="134" t="n">
        <f aca="false">IF(OR(HX$4="",$B29=""),0,SUMIF('DADOS BRUTOS'!$A$3:$A$500,$B29,'DADOS BRUTOS'!EX$3:EX$500)+IF($C29="",0,SUMIF('DADOS BRUTOS'!$A$3:$A$500,$C29,'DADOS BRUTOS'!EX$3:EX$500)))</f>
        <v>0</v>
      </c>
      <c r="HY29" s="134" t="n">
        <f aca="false">IF(OR(HY$4="",$B29=""),0,SUMIF('DADOS BRUTOS'!$A$3:$A$500,$B29,'DADOS BRUTOS'!EY$3:EY$500)+IF($C29="",0,SUMIF('DADOS BRUTOS'!$A$3:$A$500,$C29,'DADOS BRUTOS'!EY$3:EY$500)))</f>
        <v>0</v>
      </c>
      <c r="HZ29" s="134" t="n">
        <f aca="false">IF(OR(HZ$4="",$B29=""),0,SUMIF('DADOS BRUTOS'!$A$3:$A$500,$B29,'DADOS BRUTOS'!EZ$3:EZ$500)+IF($C29="",0,SUMIF('DADOS BRUTOS'!$A$3:$A$500,$C29,'DADOS BRUTOS'!EZ$3:EZ$500)))</f>
        <v>0</v>
      </c>
      <c r="IA29" s="134" t="n">
        <f aca="false">IF(OR(IA$4="",$B29=""),0,SUMIF('DADOS BRUTOS'!$A$3:$A$500,$B29,'DADOS BRUTOS'!FA$3:FA$500)+IF($C29="",0,SUMIF('DADOS BRUTOS'!$A$3:$A$500,$C29,'DADOS BRUTOS'!FA$3:FA$500)))</f>
        <v>0</v>
      </c>
      <c r="IB29" s="134" t="n">
        <f aca="false">IF(OR(IB$4="",$B29=""),0,SUMIF('DADOS BRUTOS'!$A$3:$A$500,$B29,'DADOS BRUTOS'!FB$3:FB$500)+IF($C29="",0,SUMIF('DADOS BRUTOS'!$A$3:$A$500,$C29,'DADOS BRUTOS'!FB$3:FB$500)))</f>
        <v>0</v>
      </c>
      <c r="IC29" s="134" t="n">
        <f aca="false">IF(OR(IC$4="",$B29=""),0,SUMIF('DADOS BRUTOS'!$A$3:$A$500,$B29,'DADOS BRUTOS'!FC$3:FC$500)+IF($C29="",0,SUMIF('DADOS BRUTOS'!$A$3:$A$500,$C29,'DADOS BRUTOS'!FC$3:FC$500)))</f>
        <v>0</v>
      </c>
      <c r="ID29" s="134" t="n">
        <f aca="false">IF(OR(ID$4="",$B29=""),0,SUMIF('DADOS BRUTOS'!$A$3:$A$500,$B29,'DADOS BRUTOS'!FD$3:FD$500)+IF($C29="",0,SUMIF('DADOS BRUTOS'!$A$3:$A$500,$C29,'DADOS BRUTOS'!FD$3:FD$500)))</f>
        <v>0</v>
      </c>
      <c r="IE29" s="134" t="n">
        <f aca="false">IF(OR(IE$4="",$B29=""),0,SUMIF('DADOS BRUTOS'!$A$3:$A$500,$B29,'DADOS BRUTOS'!FE$3:FE$500)+IF($C29="",0,SUMIF('DADOS BRUTOS'!$A$3:$A$500,$C29,'DADOS BRUTOS'!FE$3:FE$500)))</f>
        <v>0</v>
      </c>
      <c r="IF29" s="134" t="n">
        <f aca="false">IF(OR(IF$4="",$B29=""),0,SUMIF('DADOS BRUTOS'!$A$3:$A$500,$B29,'DADOS BRUTOS'!FF$3:FF$500)+IF($C29="",0,SUMIF('DADOS BRUTOS'!$A$3:$A$500,$C29,'DADOS BRUTOS'!FF$3:FF$500)))</f>
        <v>0</v>
      </c>
      <c r="IG29" s="134" t="n">
        <f aca="false">IF(OR(IG$4="",$B29=""),0,SUMIF('DADOS BRUTOS'!$A$3:$A$500,$B29,'DADOS BRUTOS'!FG$3:FG$500)+IF($C29="",0,SUMIF('DADOS BRUTOS'!$A$3:$A$500,$C29,'DADOS BRUTOS'!FG$3:FG$500)))</f>
        <v>0</v>
      </c>
      <c r="IH29" s="134" t="n">
        <f aca="false">IF(OR(IH$4="",$B29=""),0,SUMIF('DADOS BRUTOS'!$A$3:$A$500,$B29,'DADOS BRUTOS'!FH$3:FH$500)+IF($C29="",0,SUMIF('DADOS BRUTOS'!$A$3:$A$500,$C29,'DADOS BRUTOS'!FH$3:FH$500)))</f>
        <v>0</v>
      </c>
      <c r="II29" s="134" t="n">
        <f aca="false">IF(OR(II$4="",$B29=""),0,SUMIF('DADOS BRUTOS'!$A$3:$A$500,$B29,'DADOS BRUTOS'!FI$3:FI$500)+IF($C29="",0,SUMIF('DADOS BRUTOS'!$A$3:$A$500,$C29,'DADOS BRUTOS'!FI$3:FI$500)))</f>
        <v>0</v>
      </c>
      <c r="IJ29" s="134" t="n">
        <f aca="false">IF(OR(IJ$4="",$B29=""),0,SUMIF('DADOS BRUTOS'!$A$3:$A$500,$B29,'DADOS BRUTOS'!FJ$3:FJ$500)+IF($C29="",0,SUMIF('DADOS BRUTOS'!$A$3:$A$500,$C29,'DADOS BRUTOS'!FJ$3:FJ$500)))</f>
        <v>0</v>
      </c>
      <c r="IK29" s="134" t="n">
        <f aca="false">IF(OR(IK$4="",$B29=""),0,SUMIF('DADOS BRUTOS'!$A$3:$A$500,$B29,'DADOS BRUTOS'!FK$3:FK$500)+IF($C29="",0,SUMIF('DADOS BRUTOS'!$A$3:$A$500,$C29,'DADOS BRUTOS'!FK$3:FK$500)))</f>
        <v>0</v>
      </c>
      <c r="IL29" s="134" t="n">
        <f aca="false">IF(OR(IL$4="",$B29=""),0,SUMIF('DADOS BRUTOS'!$A$3:$A$500,$B29,'DADOS BRUTOS'!FL$3:FL$500)+IF($C29="",0,SUMIF('DADOS BRUTOS'!$A$3:$A$500,$C29,'DADOS BRUTOS'!FL$3:FL$500)))</f>
        <v>0</v>
      </c>
      <c r="IM29" s="134" t="n">
        <f aca="false">IF(OR(IM$4="",$B29=""),0,SUMIF('DADOS BRUTOS'!$A$3:$A$500,$B29,'DADOS BRUTOS'!FM$3:FM$500)+IF($C29="",0,SUMIF('DADOS BRUTOS'!$A$3:$A$500,$C29,'DADOS BRUTOS'!FM$3:FM$500)))</f>
        <v>0</v>
      </c>
      <c r="IN29" s="134" t="n">
        <f aca="false">IF(OR(IN$4="",$B29=""),0,SUMIF('DADOS BRUTOS'!$A$3:$A$500,$B29,'DADOS BRUTOS'!FN$3:FN$500)+IF($C29="",0,SUMIF('DADOS BRUTOS'!$A$3:$A$500,$C29,'DADOS BRUTOS'!FN$3:FN$500)))</f>
        <v>0</v>
      </c>
      <c r="IO29" s="134" t="n">
        <f aca="false">IF(OR(IO$4="",$B29=""),0,SUMIF('DADOS BRUTOS'!$A$3:$A$500,$B29,'DADOS BRUTOS'!FO$3:FO$500)+IF($C29="",0,SUMIF('DADOS BRUTOS'!$A$3:$A$500,$C29,'DADOS BRUTOS'!FO$3:FO$500)))</f>
        <v>0</v>
      </c>
      <c r="IP29" s="134" t="n">
        <f aca="false">IF(OR(IP$4="",$B29=""),0,SUMIF('DADOS BRUTOS'!$A$3:$A$500,$B29,'DADOS BRUTOS'!FP$3:FP$500)+IF($C29="",0,SUMIF('DADOS BRUTOS'!$A$3:$A$500,$C29,'DADOS BRUTOS'!FP$3:FP$500)))</f>
        <v>0</v>
      </c>
      <c r="IQ29" s="134" t="n">
        <f aca="false">IF(OR(IQ$4="",$B29=""),0,SUMIF('DADOS BRUTOS'!$A$3:$A$500,$B29,'DADOS BRUTOS'!FQ$3:FQ$500)+IF($C29="",0,SUMIF('DADOS BRUTOS'!$A$3:$A$500,$C29,'DADOS BRUTOS'!FQ$3:FQ$500)))</f>
        <v>0</v>
      </c>
      <c r="IR29" s="134" t="n">
        <f aca="false">IF(OR(IR$4="",$B29=""),0,SUMIF('DADOS BRUTOS'!$A$3:$A$500,$B29,'DADOS BRUTOS'!FR$3:FR$500)+IF($C29="",0,SUMIF('DADOS BRUTOS'!$A$3:$A$500,$C29,'DADOS BRUTOS'!FR$3:FR$500)))</f>
        <v>0</v>
      </c>
      <c r="IS29" s="134" t="n">
        <f aca="false">IF(OR(IS$4="",$B29=""),0,SUMIF('DADOS BRUTOS'!$A$3:$A$500,$B29,'DADOS BRUTOS'!FS$3:FS$500)+IF($C29="",0,SUMIF('DADOS BRUTOS'!$A$3:$A$500,$C29,'DADOS BRUTOS'!FS$3:FS$500)))</f>
        <v>0</v>
      </c>
      <c r="IT29" s="134" t="n">
        <f aca="false">IF(OR(IT$4="",$B29=""),0,SUMIF('DADOS BRUTOS'!$A$3:$A$500,$B29,'DADOS BRUTOS'!FT$3:FT$500)+IF($C29="",0,SUMIF('DADOS BRUTOS'!$A$3:$A$500,$C29,'DADOS BRUTOS'!FT$3:FT$500)))</f>
        <v>0</v>
      </c>
      <c r="IU29" s="134" t="n">
        <f aca="false">IF(OR(IU$4="",$B29=""),0,SUMIF('DADOS BRUTOS'!$A$3:$A$500,$B29,'DADOS BRUTOS'!FU$3:FU$500)+IF($C29="",0,SUMIF('DADOS BRUTOS'!$A$3:$A$500,$C29,'DADOS BRUTOS'!FU$3:FU$500)))</f>
        <v>0</v>
      </c>
      <c r="IV29" s="134" t="n">
        <f aca="false">IF(OR(IV$4="",$B29=""),0,SUMIF('DADOS BRUTOS'!$A$3:$A$500,$B29,'DADOS BRUTOS'!FV$3:FV$500)+IF($C29="",0,SUMIF('DADOS BRUTOS'!$A$3:$A$500,$C29,'DADOS BRUTOS'!FV$3:FV$500)))</f>
        <v>0</v>
      </c>
      <c r="IW29" s="134" t="n">
        <f aca="false">IF(OR(IW$4="",$B29=""),0,SUMIF('DADOS BRUTOS'!$A$3:$A$500,$B29,'DADOS BRUTOS'!FW$3:FW$500)+IF($C29="",0,SUMIF('DADOS BRUTOS'!$A$3:$A$500,$C29,'DADOS BRUTOS'!FW$3:FW$500)))</f>
        <v>0</v>
      </c>
      <c r="IX29" s="134" t="n">
        <f aca="false">IF(OR(IX$4="",$B29=""),0,SUMIF('DADOS BRUTOS'!$A$3:$A$500,$B29,'DADOS BRUTOS'!FX$3:FX$500)+IF($C29="",0,SUMIF('DADOS BRUTOS'!$A$3:$A$500,$C29,'DADOS BRUTOS'!FX$3:FX$500)))</f>
        <v>0</v>
      </c>
      <c r="IY29" s="134" t="n">
        <f aca="false">IF(OR(IY$4="",$B29=""),0,SUMIF('DADOS BRUTOS'!$A$3:$A$500,$B29,'DADOS BRUTOS'!FY$3:FY$500)+IF($C29="",0,SUMIF('DADOS BRUTOS'!$A$3:$A$500,$C29,'DADOS BRUTOS'!FY$3:FY$500)))</f>
        <v>0</v>
      </c>
      <c r="IZ29" s="134" t="n">
        <f aca="false">IF(OR(IZ$4="",$B29=""),0,SUMIF('DADOS BRUTOS'!$A$3:$A$500,$B29,'DADOS BRUTOS'!FZ$3:FZ$500)+IF($C29="",0,SUMIF('DADOS BRUTOS'!$A$3:$A$500,$C29,'DADOS BRUTOS'!FZ$3:FZ$500)))</f>
        <v>0</v>
      </c>
      <c r="JA29" s="134" t="n">
        <f aca="false">IF(OR(JA$4="",$B29=""),0,SUMIF('DADOS BRUTOS'!$A$3:$A$500,$B29,'DADOS BRUTOS'!GA$3:GA$500)+IF($C29="",0,SUMIF('DADOS BRUTOS'!$A$3:$A$500,$C29,'DADOS BRUTOS'!GA$3:GA$500)))</f>
        <v>0</v>
      </c>
      <c r="JB29" s="134" t="n">
        <f aca="false">IF(OR(JB$4="",$B29=""),0,SUMIF('DADOS BRUTOS'!$A$3:$A$500,$B29,'DADOS BRUTOS'!GB$3:GB$500)+IF($C29="",0,SUMIF('DADOS BRUTOS'!$A$3:$A$500,$C29,'DADOS BRUTOS'!GB$3:GB$500)))</f>
        <v>0</v>
      </c>
      <c r="JC29" s="134" t="n">
        <f aca="false">IF(OR(JC$4="",$B29=""),0,SUMIF('DADOS BRUTOS'!$A$3:$A$500,$B29,'DADOS BRUTOS'!GC$3:GC$500)+IF($C29="",0,SUMIF('DADOS BRUTOS'!$A$3:$A$500,$C29,'DADOS BRUTOS'!GC$3:GC$500)))</f>
        <v>0</v>
      </c>
      <c r="JD29" s="134" t="n">
        <f aca="false">IF(OR(JD$4="",$B29=""),0,SUMIF('DADOS BRUTOS'!$A$3:$A$500,$B29,'DADOS BRUTOS'!GD$3:GD$500)+IF($C29="",0,SUMIF('DADOS BRUTOS'!$A$3:$A$500,$C29,'DADOS BRUTOS'!GD$3:GD$500)))</f>
        <v>0</v>
      </c>
      <c r="JE29" s="134" t="n">
        <f aca="false">IF(OR(JE$4="",$B29=""),0,SUMIF('DADOS BRUTOS'!$A$3:$A$500,$B29,'DADOS BRUTOS'!GE$3:GE$500)+IF($C29="",0,SUMIF('DADOS BRUTOS'!$A$3:$A$500,$C29,'DADOS BRUTOS'!GE$3:GE$500)))</f>
        <v>0</v>
      </c>
      <c r="JF29" s="134" t="n">
        <f aca="false">IF(OR(JF$4="",$B29=""),0,SUMIF('DADOS BRUTOS'!$A$3:$A$500,$B29,'DADOS BRUTOS'!GF$3:GF$500)+IF($C29="",0,SUMIF('DADOS BRUTOS'!$A$3:$A$500,$C29,'DADOS BRUTOS'!GF$3:GF$500)))</f>
        <v>0</v>
      </c>
      <c r="JG29" s="134" t="n">
        <f aca="false">IF(OR(JG$4="",$B29=""),0,SUMIF('DADOS BRUTOS'!$A$3:$A$500,$B29,'DADOS BRUTOS'!GG$3:GG$500)+IF($C29="",0,SUMIF('DADOS BRUTOS'!$A$3:$A$500,$C29,'DADOS BRUTOS'!GG$3:GG$500)))</f>
        <v>0</v>
      </c>
      <c r="JH29" s="134" t="n">
        <f aca="false">IF(OR(JH$4="",$B29=""),0,SUMIF('DADOS BRUTOS'!$A$3:$A$500,$B29,'DADOS BRUTOS'!GH$3:GH$500)+IF($C29="",0,SUMIF('DADOS BRUTOS'!$A$3:$A$500,$C29,'DADOS BRUTOS'!GH$3:GH$500)))</f>
        <v>0</v>
      </c>
      <c r="JI29" s="134" t="n">
        <f aca="false">IF(OR(JI$4="",$B29=""),0,SUMIF('DADOS BRUTOS'!$A$3:$A$500,$B29,'DADOS BRUTOS'!GI$3:GI$500)+IF($C29="",0,SUMIF('DADOS BRUTOS'!$A$3:$A$500,$C29,'DADOS BRUTOS'!GI$3:GI$500)))</f>
        <v>0</v>
      </c>
      <c r="JJ29" s="134" t="n">
        <f aca="false">IF(OR(JJ$4="",$B29=""),0,SUMIF('DADOS BRUTOS'!$A$3:$A$500,$B29,'DADOS BRUTOS'!GJ$3:GJ$500)+IF($C29="",0,SUMIF('DADOS BRUTOS'!$A$3:$A$500,$C29,'DADOS BRUTOS'!GJ$3:GJ$500)))</f>
        <v>0</v>
      </c>
      <c r="JK29" s="134" t="n">
        <f aca="false">IF(OR(JK$4="",$B29=""),0,SUMIF('DADOS BRUTOS'!$A$3:$A$500,$B29,'DADOS BRUTOS'!GK$3:GK$500)+IF($C29="",0,SUMIF('DADOS BRUTOS'!$A$3:$A$500,$C29,'DADOS BRUTOS'!GK$3:GK$500)))</f>
        <v>0</v>
      </c>
      <c r="JL29" s="134" t="n">
        <f aca="false">IF(OR(JL$4="",$B29=""),0,SUMIF('DADOS BRUTOS'!$A$3:$A$500,$B29,'DADOS BRUTOS'!GL$3:GL$500)+IF($C29="",0,SUMIF('DADOS BRUTOS'!$A$3:$A$500,$C29,'DADOS BRUTOS'!GL$3:GL$500)))</f>
        <v>0</v>
      </c>
      <c r="JM29" s="134" t="n">
        <f aca="false">IF(OR(JM$4="",$B29=""),0,SUMIF('DADOS BRUTOS'!$A$3:$A$500,$B29,'DADOS BRUTOS'!GM$3:GM$500)+IF($C29="",0,SUMIF('DADOS BRUTOS'!$A$3:$A$500,$C29,'DADOS BRUTOS'!GM$3:GM$500)))</f>
        <v>0</v>
      </c>
      <c r="JN29" s="134" t="n">
        <f aca="false">IF(OR(JN$4="",$B29=""),0,SUMIF('DADOS BRUTOS'!$A$3:$A$500,$B29,'DADOS BRUTOS'!GN$3:GN$500)+IF($C29="",0,SUMIF('DADOS BRUTOS'!$A$3:$A$500,$C29,'DADOS BRUTOS'!GN$3:GN$500)))</f>
        <v>0</v>
      </c>
      <c r="JO29" s="134" t="n">
        <f aca="false">IF(OR(JO$4="",$B29=""),0,SUMIF('DADOS BRUTOS'!$A$3:$A$500,$B29,'DADOS BRUTOS'!GO$3:GO$500)+IF($C29="",0,SUMIF('DADOS BRUTOS'!$A$3:$A$500,$C29,'DADOS BRUTOS'!GO$3:GO$500)))</f>
        <v>0</v>
      </c>
      <c r="JP29" s="134" t="n">
        <f aca="false">IF(OR(JP$4="",$B29=""),0,SUMIF('DADOS BRUTOS'!$A$3:$A$500,$B29,'DADOS BRUTOS'!GP$3:GP$500)+IF($C29="",0,SUMIF('DADOS BRUTOS'!$A$3:$A$500,$C29,'DADOS BRUTOS'!GP$3:GP$500)))</f>
        <v>0</v>
      </c>
      <c r="JQ29" s="134" t="n">
        <f aca="false">IF(OR(JQ$4="",$B29=""),0,SUMIF('DADOS BRUTOS'!$A$3:$A$500,$B29,'DADOS BRUTOS'!GQ$3:GQ$500)+IF($C29="",0,SUMIF('DADOS BRUTOS'!$A$3:$A$500,$C29,'DADOS BRUTOS'!GQ$3:GQ$500)))</f>
        <v>0</v>
      </c>
      <c r="JR29" s="134" t="n">
        <f aca="false">IF(OR(JR$4="",$B29=""),0,SUMIF('DADOS BRUTOS'!$A$3:$A$500,$B29,'DADOS BRUTOS'!GR$3:GR$500)+IF($C29="",0,SUMIF('DADOS BRUTOS'!$A$3:$A$500,$C29,'DADOS BRUTOS'!GR$3:GR$500)))</f>
        <v>0</v>
      </c>
      <c r="JS29" s="134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193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5500</v>
      </c>
      <c r="Y30" s="50" t="n">
        <f aca="false">SUMIF($CB$4:$JS$4,Y$4,$CB30:$JS30)</f>
        <v>0</v>
      </c>
      <c r="Z30" s="50" t="n">
        <f aca="false">SUMIF($CB$4:$JS$4,Z$4,$CB30:$JS30)</f>
        <v>350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5850</v>
      </c>
      <c r="BZ30" s="45" t="n">
        <f aca="false">SUMPRODUCT(($CB$4:$JS$4&lt;&gt;"")*($CB$4:$JS$4&lt;=$D$4),$CB30:$JS30,$CB$1:$JS$1)</f>
        <v>0</v>
      </c>
      <c r="CB30" s="134" t="n">
        <f aca="false">IF(OR(CB$4="",$B30=""),0,SUMIF('DADOS BRUTOS'!$A$3:$A$500,$B30,'DADOS BRUTOS'!B$3:B$500)+IF($C30="",0,SUMIF('DADOS BRUTOS'!$A$3:$A$500,$C30,'DADOS BRUTOS'!B$3:B$500)))</f>
        <v>0</v>
      </c>
      <c r="CC30" s="134" t="n">
        <f aca="false">IF(OR(CC$4="",$B30=""),0,SUMIF('DADOS BRUTOS'!$A$3:$A$500,$B30,'DADOS BRUTOS'!C$3:C$500)+IF($C30="",0,SUMIF('DADOS BRUTOS'!$A$3:$A$500,$C30,'DADOS BRUTOS'!C$3:C$500)))</f>
        <v>0</v>
      </c>
      <c r="CD30" s="134" t="n">
        <f aca="false">IF(OR(CD$4="",$B30=""),0,SUMIF('DADOS BRUTOS'!$A$3:$A$500,$B30,'DADOS BRUTOS'!D$3:D$500)+IF($C30="",0,SUMIF('DADOS BRUTOS'!$A$3:$A$500,$C30,'DADOS BRUTOS'!D$3:D$500)))</f>
        <v>0</v>
      </c>
      <c r="CE30" s="134" t="n">
        <f aca="false">IF(OR(CE$4="",$B30=""),0,SUMIF('DADOS BRUTOS'!$A$3:$A$500,$B30,'DADOS BRUTOS'!E$3:E$500)+IF($C30="",0,SUMIF('DADOS BRUTOS'!$A$3:$A$500,$C30,'DADOS BRUTOS'!E$3:E$500)))</f>
        <v>0</v>
      </c>
      <c r="CF30" s="134" t="n">
        <f aca="false">IF(OR(CF$4="",$B30=""),0,SUMIF('DADOS BRUTOS'!$A$3:$A$500,$B30,'DADOS BRUTOS'!F$3:F$500)+IF($C30="",0,SUMIF('DADOS BRUTOS'!$A$3:$A$500,$C30,'DADOS BRUTOS'!F$3:F$500)))</f>
        <v>0</v>
      </c>
      <c r="CG30" s="134" t="n">
        <f aca="false">IF(OR(CG$4="",$B30=""),0,SUMIF('DADOS BRUTOS'!$A$3:$A$500,$B30,'DADOS BRUTOS'!G$3:G$500)+IF($C30="",0,SUMIF('DADOS BRUTOS'!$A$3:$A$500,$C30,'DADOS BRUTOS'!G$3:G$500)))</f>
        <v>0</v>
      </c>
      <c r="CH30" s="134" t="n">
        <f aca="false">IF(OR(CH$4="",$B30=""),0,SUMIF('DADOS BRUTOS'!$A$3:$A$500,$B30,'DADOS BRUTOS'!H$3:H$500)+IF($C30="",0,SUMIF('DADOS BRUTOS'!$A$3:$A$500,$C30,'DADOS BRUTOS'!H$3:H$500)))</f>
        <v>0</v>
      </c>
      <c r="CI30" s="134" t="n">
        <f aca="false">IF(OR(CI$4="",$B30=""),0,SUMIF('DADOS BRUTOS'!$A$3:$A$500,$B30,'DADOS BRUTOS'!I$3:I$500)+IF($C30="",0,SUMIF('DADOS BRUTOS'!$A$3:$A$500,$C30,'DADOS BRUTOS'!I$3:I$500)))</f>
        <v>0</v>
      </c>
      <c r="CJ30" s="134" t="n">
        <f aca="false">IF(OR(CJ$4="",$B30=""),0,SUMIF('DADOS BRUTOS'!$A$3:$A$500,$B30,'DADOS BRUTOS'!J$3:J$500)+IF($C30="",0,SUMIF('DADOS BRUTOS'!$A$3:$A$500,$C30,'DADOS BRUTOS'!J$3:J$500)))</f>
        <v>0</v>
      </c>
      <c r="CK30" s="134" t="n">
        <f aca="false">IF(OR(CK$4="",$B30=""),0,SUMIF('DADOS BRUTOS'!$A$3:$A$500,$B30,'DADOS BRUTOS'!K$3:K$500)+IF($C30="",0,SUMIF('DADOS BRUTOS'!$A$3:$A$500,$C30,'DADOS BRUTOS'!K$3:K$500)))</f>
        <v>0</v>
      </c>
      <c r="CL30" s="134" t="n">
        <f aca="false">IF(OR(CL$4="",$B30=""),0,SUMIF('DADOS BRUTOS'!$A$3:$A$500,$B30,'DADOS BRUTOS'!L$3:L$500)+IF($C30="",0,SUMIF('DADOS BRUTOS'!$A$3:$A$500,$C30,'DADOS BRUTOS'!L$3:L$500)))</f>
        <v>0</v>
      </c>
      <c r="CM30" s="134" t="n">
        <f aca="false">IF(OR(CM$4="",$B30=""),0,SUMIF('DADOS BRUTOS'!$A$3:$A$500,$B30,'DADOS BRUTOS'!M$3:M$500)+IF($C30="",0,SUMIF('DADOS BRUTOS'!$A$3:$A$500,$C30,'DADOS BRUTOS'!M$3:M$500)))</f>
        <v>0</v>
      </c>
      <c r="CN30" s="134" t="n">
        <f aca="false">IF(OR(CN$4="",$B30=""),0,SUMIF('DADOS BRUTOS'!$A$3:$A$500,$B30,'DADOS BRUTOS'!N$3:N$500)+IF($C30="",0,SUMIF('DADOS BRUTOS'!$A$3:$A$500,$C30,'DADOS BRUTOS'!N$3:N$500)))</f>
        <v>0</v>
      </c>
      <c r="CO30" s="134" t="n">
        <f aca="false">IF(OR(CO$4="",$B30=""),0,SUMIF('DADOS BRUTOS'!$A$3:$A$500,$B30,'DADOS BRUTOS'!O$3:O$500)+IF($C30="",0,SUMIF('DADOS BRUTOS'!$A$3:$A$500,$C30,'DADOS BRUTOS'!O$3:O$500)))</f>
        <v>0</v>
      </c>
      <c r="CP30" s="134" t="n">
        <f aca="false">IF(OR(CP$4="",$B30=""),0,SUMIF('DADOS BRUTOS'!$A$3:$A$500,$B30,'DADOS BRUTOS'!P$3:P$500)+IF($C30="",0,SUMIF('DADOS BRUTOS'!$A$3:$A$500,$C30,'DADOS BRUTOS'!P$3:P$500)))</f>
        <v>0</v>
      </c>
      <c r="CQ30" s="134" t="n">
        <f aca="false">IF(OR(CQ$4="",$B30=""),0,SUMIF('DADOS BRUTOS'!$A$3:$A$500,$B30,'DADOS BRUTOS'!Q$3:Q$500)+IF($C30="",0,SUMIF('DADOS BRUTOS'!$A$3:$A$500,$C30,'DADOS BRUTOS'!Q$3:Q$500)))</f>
        <v>0</v>
      </c>
      <c r="CR30" s="134" t="n">
        <f aca="false">IF(OR(CR$4="",$B30=""),0,SUMIF('DADOS BRUTOS'!$A$3:$A$500,$B30,'DADOS BRUTOS'!R$3:R$500)+IF($C30="",0,SUMIF('DADOS BRUTOS'!$A$3:$A$500,$C30,'DADOS BRUTOS'!R$3:R$500)))</f>
        <v>0</v>
      </c>
      <c r="CS30" s="134" t="n">
        <f aca="false">IF(OR(CS$4="",$B30=""),0,SUMIF('DADOS BRUTOS'!$A$3:$A$500,$B30,'DADOS BRUTOS'!S$3:S$500)+IF($C30="",0,SUMIF('DADOS BRUTOS'!$A$3:$A$500,$C30,'DADOS BRUTOS'!S$3:S$500)))</f>
        <v>0</v>
      </c>
      <c r="CT30" s="134" t="n">
        <f aca="false">IF(OR(CT$4="",$B30=""),0,SUMIF('DADOS BRUTOS'!$A$3:$A$500,$B30,'DADOS BRUTOS'!T$3:T$500)+IF($C30="",0,SUMIF('DADOS BRUTOS'!$A$3:$A$500,$C30,'DADOS BRUTOS'!T$3:T$500)))</f>
        <v>0</v>
      </c>
      <c r="CU30" s="134" t="n">
        <f aca="false">IF(OR(CU$4="",$B30=""),0,SUMIF('DADOS BRUTOS'!$A$3:$A$500,$B30,'DADOS BRUTOS'!U$3:U$500)+IF($C30="",0,SUMIF('DADOS BRUTOS'!$A$3:$A$500,$C30,'DADOS BRUTOS'!U$3:U$500)))</f>
        <v>0</v>
      </c>
      <c r="CV30" s="134" t="n">
        <f aca="false">IF(OR(CV$4="",$B30=""),0,SUMIF('DADOS BRUTOS'!$A$3:$A$500,$B30,'DADOS BRUTOS'!V$3:V$500)+IF($C30="",0,SUMIF('DADOS BRUTOS'!$A$3:$A$500,$C30,'DADOS BRUTOS'!V$3:V$500)))</f>
        <v>0</v>
      </c>
      <c r="CW30" s="134" t="n">
        <f aca="false">IF(OR(CW$4="",$B30=""),0,SUMIF('DADOS BRUTOS'!$A$3:$A$500,$B30,'DADOS BRUTOS'!W$3:W$500)+IF($C30="",0,SUMIF('DADOS BRUTOS'!$A$3:$A$500,$C30,'DADOS BRUTOS'!W$3:W$500)))</f>
        <v>0</v>
      </c>
      <c r="CX30" s="134" t="n">
        <f aca="false">IF(OR(CX$4="",$B30=""),0,SUMIF('DADOS BRUTOS'!$A$3:$A$500,$B30,'DADOS BRUTOS'!X$3:X$500)+IF($C30="",0,SUMIF('DADOS BRUTOS'!$A$3:$A$500,$C30,'DADOS BRUTOS'!X$3:X$500)))</f>
        <v>0</v>
      </c>
      <c r="CY30" s="134" t="n">
        <f aca="false">IF(OR(CY$4="",$B30=""),0,SUMIF('DADOS BRUTOS'!$A$3:$A$500,$B30,'DADOS BRUTOS'!Y$3:Y$500)+IF($C30="",0,SUMIF('DADOS BRUTOS'!$A$3:$A$500,$C30,'DADOS BRUTOS'!Y$3:Y$500)))</f>
        <v>0</v>
      </c>
      <c r="CZ30" s="134" t="n">
        <f aca="false">IF(OR(CZ$4="",$B30=""),0,SUMIF('DADOS BRUTOS'!$A$3:$A$500,$B30,'DADOS BRUTOS'!Z$3:Z$500)+IF($C30="",0,SUMIF('DADOS BRUTOS'!$A$3:$A$500,$C30,'DADOS BRUTOS'!Z$3:Z$500)))</f>
        <v>0</v>
      </c>
      <c r="DA30" s="134" t="n">
        <f aca="false">IF(OR(DA$4="",$B30=""),0,SUMIF('DADOS BRUTOS'!$A$3:$A$500,$B30,'DADOS BRUTOS'!AA$3:AA$500)+IF($C30="",0,SUMIF('DADOS BRUTOS'!$A$3:$A$500,$C30,'DADOS BRUTOS'!AA$3:AA$500)))</f>
        <v>0</v>
      </c>
      <c r="DB30" s="134" t="n">
        <f aca="false">IF(OR(DB$4="",$B30=""),0,SUMIF('DADOS BRUTOS'!$A$3:$A$500,$B30,'DADOS BRUTOS'!AB$3:AB$500)+IF($C30="",0,SUMIF('DADOS BRUTOS'!$A$3:$A$500,$C30,'DADOS BRUTOS'!AB$3:AB$500)))</f>
        <v>0</v>
      </c>
      <c r="DC30" s="134" t="n">
        <f aca="false">IF(OR(DC$4="",$B30=""),0,SUMIF('DADOS BRUTOS'!$A$3:$A$500,$B30,'DADOS BRUTOS'!AC$3:AC$500)+IF($C30="",0,SUMIF('DADOS BRUTOS'!$A$3:$A$500,$C30,'DADOS BRUTOS'!AC$3:AC$500)))</f>
        <v>0</v>
      </c>
      <c r="DD30" s="134" t="n">
        <f aca="false">IF(OR(DD$4="",$B30=""),0,SUMIF('DADOS BRUTOS'!$A$3:$A$500,$B30,'DADOS BRUTOS'!AD$3:AD$500)+IF($C30="",0,SUMIF('DADOS BRUTOS'!$A$3:$A$500,$C30,'DADOS BRUTOS'!AD$3:AD$500)))</f>
        <v>0</v>
      </c>
      <c r="DE30" s="134" t="n">
        <f aca="false">IF(OR(DE$4="",$B30=""),0,SUMIF('DADOS BRUTOS'!$A$3:$A$500,$B30,'DADOS BRUTOS'!AE$3:AE$500)+IF($C30="",0,SUMIF('DADOS BRUTOS'!$A$3:$A$500,$C30,'DADOS BRUTOS'!AE$3:AE$500)))</f>
        <v>0</v>
      </c>
      <c r="DF30" s="134" t="n">
        <f aca="false">IF(OR(DF$4="",$B30=""),0,SUMIF('DADOS BRUTOS'!$A$3:$A$500,$B30,'DADOS BRUTOS'!AF$3:AF$500)+IF($C30="",0,SUMIF('DADOS BRUTOS'!$A$3:$A$500,$C30,'DADOS BRUTOS'!AF$3:AF$500)))</f>
        <v>0</v>
      </c>
      <c r="DG30" s="134" t="n">
        <f aca="false">IF(OR(DG$4="",$B30=""),0,SUMIF('DADOS BRUTOS'!$A$3:$A$500,$B30,'DADOS BRUTOS'!AG$3:AG$500)+IF($C30="",0,SUMIF('DADOS BRUTOS'!$A$3:$A$500,$C30,'DADOS BRUTOS'!AG$3:AG$500)))</f>
        <v>0</v>
      </c>
      <c r="DH30" s="134" t="n">
        <f aca="false">IF(OR(DH$4="",$B30=""),0,SUMIF('DADOS BRUTOS'!$A$3:$A$500,$B30,'DADOS BRUTOS'!AH$3:AH$500)+IF($C30="",0,SUMIF('DADOS BRUTOS'!$A$3:$A$500,$C30,'DADOS BRUTOS'!AH$3:AH$500)))</f>
        <v>0</v>
      </c>
      <c r="DI30" s="134" t="n">
        <f aca="false">IF(OR(DI$4="",$B30=""),0,SUMIF('DADOS BRUTOS'!$A$3:$A$500,$B30,'DADOS BRUTOS'!AI$3:AI$500)+IF($C30="",0,SUMIF('DADOS BRUTOS'!$A$3:$A$500,$C30,'DADOS BRUTOS'!AI$3:AI$500)))</f>
        <v>0</v>
      </c>
      <c r="DJ30" s="134" t="n">
        <f aca="false">IF(OR(DJ$4="",$B30=""),0,SUMIF('DADOS BRUTOS'!$A$3:$A$500,$B30,'DADOS BRUTOS'!AJ$3:AJ$500)+IF($C30="",0,SUMIF('DADOS BRUTOS'!$A$3:$A$500,$C30,'DADOS BRUTOS'!AJ$3:AJ$500)))</f>
        <v>0</v>
      </c>
      <c r="DK30" s="134" t="n">
        <f aca="false">IF(OR(DK$4="",$B30=""),0,SUMIF('DADOS BRUTOS'!$A$3:$A$500,$B30,'DADOS BRUTOS'!AK$3:AK$500)+IF($C30="",0,SUMIF('DADOS BRUTOS'!$A$3:$A$500,$C30,'DADOS BRUTOS'!AK$3:AK$500)))</f>
        <v>0</v>
      </c>
      <c r="DL30" s="134" t="n">
        <f aca="false">IF(OR(DL$4="",$B30=""),0,SUMIF('DADOS BRUTOS'!$A$3:$A$500,$B30,'DADOS BRUTOS'!AL$3:AL$500)+IF($C30="",0,SUMIF('DADOS BRUTOS'!$A$3:$A$500,$C30,'DADOS BRUTOS'!AL$3:AL$500)))</f>
        <v>0</v>
      </c>
      <c r="DM30" s="134" t="n">
        <f aca="false">IF(OR(DM$4="",$B30=""),0,SUMIF('DADOS BRUTOS'!$A$3:$A$500,$B30,'DADOS BRUTOS'!AM$3:AM$500)+IF($C30="",0,SUMIF('DADOS BRUTOS'!$A$3:$A$500,$C30,'DADOS BRUTOS'!AM$3:AM$500)))</f>
        <v>0</v>
      </c>
      <c r="DN30" s="134" t="n">
        <f aca="false">IF(OR(DN$4="",$B30=""),0,SUMIF('DADOS BRUTOS'!$A$3:$A$500,$B30,'DADOS BRUTOS'!AN$3:AN$500)+IF($C30="",0,SUMIF('DADOS BRUTOS'!$A$3:$A$500,$C30,'DADOS BRUTOS'!AN$3:AN$500)))</f>
        <v>0</v>
      </c>
      <c r="DO30" s="134" t="n">
        <f aca="false">IF(OR(DO$4="",$B30=""),0,SUMIF('DADOS BRUTOS'!$A$3:$A$500,$B30,'DADOS BRUTOS'!AO$3:AO$500)+IF($C30="",0,SUMIF('DADOS BRUTOS'!$A$3:$A$500,$C30,'DADOS BRUTOS'!AO$3:AO$500)))</f>
        <v>0</v>
      </c>
      <c r="DP30" s="134" t="n">
        <f aca="false">IF(OR(DP$4="",$B30=""),0,SUMIF('DADOS BRUTOS'!$A$3:$A$500,$B30,'DADOS BRUTOS'!AP$3:AP$500)+IF($C30="",0,SUMIF('DADOS BRUTOS'!$A$3:$A$500,$C30,'DADOS BRUTOS'!AP$3:AP$500)))</f>
        <v>0</v>
      </c>
      <c r="DQ30" s="134" t="n">
        <f aca="false">IF(OR(DQ$4="",$B30=""),0,SUMIF('DADOS BRUTOS'!$A$3:$A$500,$B30,'DADOS BRUTOS'!AQ$3:AQ$500)+IF($C30="",0,SUMIF('DADOS BRUTOS'!$A$3:$A$500,$C30,'DADOS BRUTOS'!AQ$3:AQ$500)))</f>
        <v>0</v>
      </c>
      <c r="DR30" s="134" t="n">
        <f aca="false">IF(OR(DR$4="",$B30=""),0,SUMIF('DADOS BRUTOS'!$A$3:$A$500,$B30,'DADOS BRUTOS'!AR$3:AR$500)+IF($C30="",0,SUMIF('DADOS BRUTOS'!$A$3:$A$500,$C30,'DADOS BRUTOS'!AR$3:AR$500)))</f>
        <v>0</v>
      </c>
      <c r="DS30" s="134" t="n">
        <f aca="false">IF(OR(DS$4="",$B30=""),0,SUMIF('DADOS BRUTOS'!$A$3:$A$500,$B30,'DADOS BRUTOS'!AS$3:AS$500)+IF($C30="",0,SUMIF('DADOS BRUTOS'!$A$3:$A$500,$C30,'DADOS BRUTOS'!AS$3:AS$500)))</f>
        <v>0</v>
      </c>
      <c r="DT30" s="134" t="n">
        <f aca="false">IF(OR(DT$4="",$B30=""),0,SUMIF('DADOS BRUTOS'!$A$3:$A$500,$B30,'DADOS BRUTOS'!AT$3:AT$500)+IF($C30="",0,SUMIF('DADOS BRUTOS'!$A$3:$A$500,$C30,'DADOS BRUTOS'!AT$3:AT$500)))</f>
        <v>0</v>
      </c>
      <c r="DU30" s="134" t="n">
        <f aca="false">IF(OR(DU$4="",$B30=""),0,SUMIF('DADOS BRUTOS'!$A$3:$A$500,$B30,'DADOS BRUTOS'!AU$3:AU$500)+IF($C30="",0,SUMIF('DADOS BRUTOS'!$A$3:$A$500,$C30,'DADOS BRUTOS'!AU$3:AU$500)))</f>
        <v>0</v>
      </c>
      <c r="DV30" s="134" t="n">
        <f aca="false">IF(OR(DV$4="",$B30=""),0,SUMIF('DADOS BRUTOS'!$A$3:$A$500,$B30,'DADOS BRUTOS'!AV$3:AV$500)+IF($C30="",0,SUMIF('DADOS BRUTOS'!$A$3:$A$500,$C30,'DADOS BRUTOS'!AV$3:AV$500)))</f>
        <v>0</v>
      </c>
      <c r="DW30" s="134" t="n">
        <f aca="false">IF(OR(DW$4="",$B30=""),0,SUMIF('DADOS BRUTOS'!$A$3:$A$500,$B30,'DADOS BRUTOS'!AW$3:AW$500)+IF($C30="",0,SUMIF('DADOS BRUTOS'!$A$3:$A$500,$C30,'DADOS BRUTOS'!AW$3:AW$500)))</f>
        <v>5500</v>
      </c>
      <c r="DX30" s="134" t="n">
        <f aca="false">IF(OR(DX$4="",$B30=""),0,SUMIF('DADOS BRUTOS'!$A$3:$A$500,$B30,'DADOS BRUTOS'!AX$3:AX$500)+IF($C30="",0,SUMIF('DADOS BRUTOS'!$A$3:$A$500,$C30,'DADOS BRUTOS'!AX$3:AX$500)))</f>
        <v>0</v>
      </c>
      <c r="DY30" s="134" t="n">
        <f aca="false">IF(OR(DY$4="",$B30=""),0,SUMIF('DADOS BRUTOS'!$A$3:$A$500,$B30,'DADOS BRUTOS'!AY$3:AY$500)+IF($C30="",0,SUMIF('DADOS BRUTOS'!$A$3:$A$500,$C30,'DADOS BRUTOS'!AY$3:AY$500)))</f>
        <v>350</v>
      </c>
      <c r="DZ30" s="134" t="n">
        <f aca="false">IF(OR(DZ$4="",$B30=""),0,SUMIF('DADOS BRUTOS'!$A$3:$A$500,$B30,'DADOS BRUTOS'!AZ$3:AZ$500)+IF($C30="",0,SUMIF('DADOS BRUTOS'!$A$3:$A$500,$C30,'DADOS BRUTOS'!AZ$3:AZ$500)))</f>
        <v>0</v>
      </c>
      <c r="EA30" s="134" t="n">
        <f aca="false">IF(OR(EA$4="",$B30=""),0,SUMIF('DADOS BRUTOS'!$A$3:$A$500,$B30,'DADOS BRUTOS'!BA$3:BA$500)+IF($C30="",0,SUMIF('DADOS BRUTOS'!$A$3:$A$500,$C30,'DADOS BRUTOS'!BA$3:BA$500)))</f>
        <v>0</v>
      </c>
      <c r="EB30" s="134" t="n">
        <f aca="false">IF(OR(EB$4="",$B30=""),0,SUMIF('DADOS BRUTOS'!$A$3:$A$500,$B30,'DADOS BRUTOS'!BB$3:BB$500)+IF($C30="",0,SUMIF('DADOS BRUTOS'!$A$3:$A$500,$C30,'DADOS BRUTOS'!BB$3:BB$500)))</f>
        <v>0</v>
      </c>
      <c r="EC30" s="134" t="n">
        <f aca="false">IF(OR(EC$4="",$B30=""),0,SUMIF('DADOS BRUTOS'!$A$3:$A$500,$B30,'DADOS BRUTOS'!BC$3:BC$500)+IF($C30="",0,SUMIF('DADOS BRUTOS'!$A$3:$A$500,$C30,'DADOS BRUTOS'!BC$3:BC$500)))</f>
        <v>0</v>
      </c>
      <c r="ED30" s="134" t="n">
        <f aca="false">IF(OR(ED$4="",$B30=""),0,SUMIF('DADOS BRUTOS'!$A$3:$A$500,$B30,'DADOS BRUTOS'!BD$3:BD$500)+IF($C30="",0,SUMIF('DADOS BRUTOS'!$A$3:$A$500,$C30,'DADOS BRUTOS'!BD$3:BD$500)))</f>
        <v>0</v>
      </c>
      <c r="EE30" s="134" t="n">
        <f aca="false">IF(OR(EE$4="",$B30=""),0,SUMIF('DADOS BRUTOS'!$A$3:$A$500,$B30,'DADOS BRUTOS'!BE$3:BE$500)+IF($C30="",0,SUMIF('DADOS BRUTOS'!$A$3:$A$500,$C30,'DADOS BRUTOS'!BE$3:BE$500)))</f>
        <v>0</v>
      </c>
      <c r="EF30" s="134" t="n">
        <f aca="false">IF(OR(EF$4="",$B30=""),0,SUMIF('DADOS BRUTOS'!$A$3:$A$500,$B30,'DADOS BRUTOS'!BF$3:BF$500)+IF($C30="",0,SUMIF('DADOS BRUTOS'!$A$3:$A$500,$C30,'DADOS BRUTOS'!BF$3:BF$500)))</f>
        <v>0</v>
      </c>
      <c r="EG30" s="134" t="n">
        <f aca="false">IF(OR(EG$4="",$B30=""),0,SUMIF('DADOS BRUTOS'!$A$3:$A$500,$B30,'DADOS BRUTOS'!BG$3:BG$500)+IF($C30="",0,SUMIF('DADOS BRUTOS'!$A$3:$A$500,$C30,'DADOS BRUTOS'!BG$3:BG$500)))</f>
        <v>0</v>
      </c>
      <c r="EH30" s="134" t="n">
        <f aca="false">IF(OR(EH$4="",$B30=""),0,SUMIF('DADOS BRUTOS'!$A$3:$A$500,$B30,'DADOS BRUTOS'!BH$3:BH$500)+IF($C30="",0,SUMIF('DADOS BRUTOS'!$A$3:$A$500,$C30,'DADOS BRUTOS'!BH$3:BH$500)))</f>
        <v>0</v>
      </c>
      <c r="EI30" s="134" t="n">
        <f aca="false">IF(OR(EI$4="",$B30=""),0,SUMIF('DADOS BRUTOS'!$A$3:$A$500,$B30,'DADOS BRUTOS'!BI$3:BI$500)+IF($C30="",0,SUMIF('DADOS BRUTOS'!$A$3:$A$500,$C30,'DADOS BRUTOS'!BI$3:BI$500)))</f>
        <v>0</v>
      </c>
      <c r="EJ30" s="134" t="n">
        <f aca="false">IF(OR(EJ$4="",$B30=""),0,SUMIF('DADOS BRUTOS'!$A$3:$A$500,$B30,'DADOS BRUTOS'!BJ$3:BJ$500)+IF($C30="",0,SUMIF('DADOS BRUTOS'!$A$3:$A$500,$C30,'DADOS BRUTOS'!BJ$3:BJ$500)))</f>
        <v>0</v>
      </c>
      <c r="EK30" s="134" t="n">
        <f aca="false">IF(OR(EK$4="",$B30=""),0,SUMIF('DADOS BRUTOS'!$A$3:$A$500,$B30,'DADOS BRUTOS'!BK$3:BK$500)+IF($C30="",0,SUMIF('DADOS BRUTOS'!$A$3:$A$500,$C30,'DADOS BRUTOS'!BK$3:BK$500)))</f>
        <v>0</v>
      </c>
      <c r="EL30" s="134" t="n">
        <f aca="false">IF(OR(EL$4="",$B30=""),0,SUMIF('DADOS BRUTOS'!$A$3:$A$500,$B30,'DADOS BRUTOS'!BL$3:BL$500)+IF($C30="",0,SUMIF('DADOS BRUTOS'!$A$3:$A$500,$C30,'DADOS BRUTOS'!BL$3:BL$500)))</f>
        <v>0</v>
      </c>
      <c r="EM30" s="134" t="n">
        <f aca="false">IF(OR(EM$4="",$B30=""),0,SUMIF('DADOS BRUTOS'!$A$3:$A$500,$B30,'DADOS BRUTOS'!BM$3:BM$500)+IF($C30="",0,SUMIF('DADOS BRUTOS'!$A$3:$A$500,$C30,'DADOS BRUTOS'!BM$3:BM$500)))</f>
        <v>0</v>
      </c>
      <c r="EN30" s="134" t="n">
        <f aca="false">IF(OR(EN$4="",$B30=""),0,SUMIF('DADOS BRUTOS'!$A$3:$A$500,$B30,'DADOS BRUTOS'!BN$3:BN$500)+IF($C30="",0,SUMIF('DADOS BRUTOS'!$A$3:$A$500,$C30,'DADOS BRUTOS'!BN$3:BN$500)))</f>
        <v>0</v>
      </c>
      <c r="EO30" s="134" t="n">
        <f aca="false">IF(OR(EO$4="",$B30=""),0,SUMIF('DADOS BRUTOS'!$A$3:$A$500,$B30,'DADOS BRUTOS'!BO$3:BO$500)+IF($C30="",0,SUMIF('DADOS BRUTOS'!$A$3:$A$500,$C30,'DADOS BRUTOS'!BO$3:BO$500)))</f>
        <v>0</v>
      </c>
      <c r="EP30" s="134" t="n">
        <f aca="false">IF(OR(EP$4="",$B30=""),0,SUMIF('DADOS BRUTOS'!$A$3:$A$500,$B30,'DADOS BRUTOS'!BP$3:BP$500)+IF($C30="",0,SUMIF('DADOS BRUTOS'!$A$3:$A$500,$C30,'DADOS BRUTOS'!BP$3:BP$500)))</f>
        <v>0</v>
      </c>
      <c r="EQ30" s="134" t="n">
        <f aca="false">IF(OR(EQ$4="",$B30=""),0,SUMIF('DADOS BRUTOS'!$A$3:$A$500,$B30,'DADOS BRUTOS'!BQ$3:BQ$500)+IF($C30="",0,SUMIF('DADOS BRUTOS'!$A$3:$A$500,$C30,'DADOS BRUTOS'!BQ$3:BQ$500)))</f>
        <v>0</v>
      </c>
      <c r="ER30" s="134" t="n">
        <f aca="false">IF(OR(ER$4="",$B30=""),0,SUMIF('DADOS BRUTOS'!$A$3:$A$500,$B30,'DADOS BRUTOS'!BR$3:BR$500)+IF($C30="",0,SUMIF('DADOS BRUTOS'!$A$3:$A$500,$C30,'DADOS BRUTOS'!BR$3:BR$500)))</f>
        <v>0</v>
      </c>
      <c r="ES30" s="134" t="n">
        <f aca="false">IF(OR(ES$4="",$B30=""),0,SUMIF('DADOS BRUTOS'!$A$3:$A$500,$B30,'DADOS BRUTOS'!BS$3:BS$500)+IF($C30="",0,SUMIF('DADOS BRUTOS'!$A$3:$A$500,$C30,'DADOS BRUTOS'!BS$3:BS$500)))</f>
        <v>0</v>
      </c>
      <c r="ET30" s="134" t="n">
        <f aca="false">IF(OR(ET$4="",$B30=""),0,SUMIF('DADOS BRUTOS'!$A$3:$A$500,$B30,'DADOS BRUTOS'!BT$3:BT$500)+IF($C30="",0,SUMIF('DADOS BRUTOS'!$A$3:$A$500,$C30,'DADOS BRUTOS'!BT$3:BT$500)))</f>
        <v>0</v>
      </c>
      <c r="EU30" s="134" t="n">
        <f aca="false">IF(OR(EU$4="",$B30=""),0,SUMIF('DADOS BRUTOS'!$A$3:$A$500,$B30,'DADOS BRUTOS'!BU$3:BU$500)+IF($C30="",0,SUMIF('DADOS BRUTOS'!$A$3:$A$500,$C30,'DADOS BRUTOS'!BU$3:BU$500)))</f>
        <v>0</v>
      </c>
      <c r="EV30" s="134" t="n">
        <f aca="false">IF(OR(EV$4="",$B30=""),0,SUMIF('DADOS BRUTOS'!$A$3:$A$500,$B30,'DADOS BRUTOS'!BV$3:BV$500)+IF($C30="",0,SUMIF('DADOS BRUTOS'!$A$3:$A$500,$C30,'DADOS BRUTOS'!BV$3:BV$500)))</f>
        <v>0</v>
      </c>
      <c r="EW30" s="134" t="n">
        <f aca="false">IF(OR(EW$4="",$B30=""),0,SUMIF('DADOS BRUTOS'!$A$3:$A$500,$B30,'DADOS BRUTOS'!BW$3:BW$500)+IF($C30="",0,SUMIF('DADOS BRUTOS'!$A$3:$A$500,$C30,'DADOS BRUTOS'!BW$3:BW$500)))</f>
        <v>0</v>
      </c>
      <c r="EX30" s="134" t="n">
        <f aca="false">IF(OR(EX$4="",$B30=""),0,SUMIF('DADOS BRUTOS'!$A$3:$A$500,$B30,'DADOS BRUTOS'!BX$3:BX$500)+IF($C30="",0,SUMIF('DADOS BRUTOS'!$A$3:$A$500,$C30,'DADOS BRUTOS'!BX$3:BX$500)))</f>
        <v>0</v>
      </c>
      <c r="EY30" s="134" t="n">
        <f aca="false">IF(OR(EY$4="",$B30=""),0,SUMIF('DADOS BRUTOS'!$A$3:$A$500,$B30,'DADOS BRUTOS'!BY$3:BY$500)+IF($C30="",0,SUMIF('DADOS BRUTOS'!$A$3:$A$500,$C30,'DADOS BRUTOS'!BY$3:BY$500)))</f>
        <v>0</v>
      </c>
      <c r="EZ30" s="134" t="n">
        <f aca="false">IF(OR(EZ$4="",$B30=""),0,SUMIF('DADOS BRUTOS'!$A$3:$A$500,$B30,'DADOS BRUTOS'!BZ$3:BZ$500)+IF($C30="",0,SUMIF('DADOS BRUTOS'!$A$3:$A$500,$C30,'DADOS BRUTOS'!BZ$3:BZ$500)))</f>
        <v>0</v>
      </c>
      <c r="FA30" s="134" t="n">
        <f aca="false">IF(OR(FA$4="",$B30=""),0,SUMIF('DADOS BRUTOS'!$A$3:$A$500,$B30,'DADOS BRUTOS'!CA$3:CA$500)+IF($C30="",0,SUMIF('DADOS BRUTOS'!$A$3:$A$500,$C30,'DADOS BRUTOS'!CA$3:CA$500)))</f>
        <v>0</v>
      </c>
      <c r="FB30" s="134" t="n">
        <f aca="false">IF(OR(FB$4="",$B30=""),0,SUMIF('DADOS BRUTOS'!$A$3:$A$500,$B30,'DADOS BRUTOS'!CB$3:CB$500)+IF($C30="",0,SUMIF('DADOS BRUTOS'!$A$3:$A$500,$C30,'DADOS BRUTOS'!CB$3:CB$500)))</f>
        <v>0</v>
      </c>
      <c r="FC30" s="134" t="n">
        <f aca="false">IF(OR(FC$4="",$B30=""),0,SUMIF('DADOS BRUTOS'!$A$3:$A$500,$B30,'DADOS BRUTOS'!CC$3:CC$500)+IF($C30="",0,SUMIF('DADOS BRUTOS'!$A$3:$A$500,$C30,'DADOS BRUTOS'!CC$3:CC$500)))</f>
        <v>0</v>
      </c>
      <c r="FD30" s="134" t="n">
        <f aca="false">IF(OR(FD$4="",$B30=""),0,SUMIF('DADOS BRUTOS'!$A$3:$A$500,$B30,'DADOS BRUTOS'!CD$3:CD$500)+IF($C30="",0,SUMIF('DADOS BRUTOS'!$A$3:$A$500,$C30,'DADOS BRUTOS'!CD$3:CD$500)))</f>
        <v>0</v>
      </c>
      <c r="FE30" s="134" t="n">
        <f aca="false">IF(OR(FE$4="",$B30=""),0,SUMIF('DADOS BRUTOS'!$A$3:$A$500,$B30,'DADOS BRUTOS'!CE$3:CE$500)+IF($C30="",0,SUMIF('DADOS BRUTOS'!$A$3:$A$500,$C30,'DADOS BRUTOS'!CE$3:CE$500)))</f>
        <v>0</v>
      </c>
      <c r="FF30" s="134" t="n">
        <f aca="false">IF(OR(FF$4="",$B30=""),0,SUMIF('DADOS BRUTOS'!$A$3:$A$500,$B30,'DADOS BRUTOS'!CF$3:CF$500)+IF($C30="",0,SUMIF('DADOS BRUTOS'!$A$3:$A$500,$C30,'DADOS BRUTOS'!CF$3:CF$500)))</f>
        <v>0</v>
      </c>
      <c r="FG30" s="134" t="n">
        <f aca="false">IF(OR(FG$4="",$B30=""),0,SUMIF('DADOS BRUTOS'!$A$3:$A$500,$B30,'DADOS BRUTOS'!CG$3:CG$500)+IF($C30="",0,SUMIF('DADOS BRUTOS'!$A$3:$A$500,$C30,'DADOS BRUTOS'!CG$3:CG$500)))</f>
        <v>0</v>
      </c>
      <c r="FH30" s="134" t="n">
        <f aca="false">IF(OR(FH$4="",$B30=""),0,SUMIF('DADOS BRUTOS'!$A$3:$A$500,$B30,'DADOS BRUTOS'!CH$3:CH$500)+IF($C30="",0,SUMIF('DADOS BRUTOS'!$A$3:$A$500,$C30,'DADOS BRUTOS'!CH$3:CH$500)))</f>
        <v>0</v>
      </c>
      <c r="FI30" s="134" t="n">
        <f aca="false">IF(OR(FI$4="",$B30=""),0,SUMIF('DADOS BRUTOS'!$A$3:$A$500,$B30,'DADOS BRUTOS'!CI$3:CI$500)+IF($C30="",0,SUMIF('DADOS BRUTOS'!$A$3:$A$500,$C30,'DADOS BRUTOS'!CI$3:CI$500)))</f>
        <v>0</v>
      </c>
      <c r="FJ30" s="134" t="n">
        <f aca="false">IF(OR(FJ$4="",$B30=""),0,SUMIF('DADOS BRUTOS'!$A$3:$A$500,$B30,'DADOS BRUTOS'!CJ$3:CJ$500)+IF($C30="",0,SUMIF('DADOS BRUTOS'!$A$3:$A$500,$C30,'DADOS BRUTOS'!CJ$3:CJ$500)))</f>
        <v>0</v>
      </c>
      <c r="FK30" s="134" t="n">
        <f aca="false">IF(OR(FK$4="",$B30=""),0,SUMIF('DADOS BRUTOS'!$A$3:$A$500,$B30,'DADOS BRUTOS'!CK$3:CK$500)+IF($C30="",0,SUMIF('DADOS BRUTOS'!$A$3:$A$500,$C30,'DADOS BRUTOS'!CK$3:CK$500)))</f>
        <v>0</v>
      </c>
      <c r="FL30" s="134" t="n">
        <f aca="false">IF(OR(FL$4="",$B30=""),0,SUMIF('DADOS BRUTOS'!$A$3:$A$500,$B30,'DADOS BRUTOS'!CL$3:CL$500)+IF($C30="",0,SUMIF('DADOS BRUTOS'!$A$3:$A$500,$C30,'DADOS BRUTOS'!CL$3:CL$500)))</f>
        <v>0</v>
      </c>
      <c r="FM30" s="134" t="n">
        <f aca="false">IF(OR(FM$4="",$B30=""),0,SUMIF('DADOS BRUTOS'!$A$3:$A$500,$B30,'DADOS BRUTOS'!CM$3:CM$500)+IF($C30="",0,SUMIF('DADOS BRUTOS'!$A$3:$A$500,$C30,'DADOS BRUTOS'!CM$3:CM$500)))</f>
        <v>0</v>
      </c>
      <c r="FN30" s="134" t="n">
        <f aca="false">IF(OR(FN$4="",$B30=""),0,SUMIF('DADOS BRUTOS'!$A$3:$A$500,$B30,'DADOS BRUTOS'!CN$3:CN$500)+IF($C30="",0,SUMIF('DADOS BRUTOS'!$A$3:$A$500,$C30,'DADOS BRUTOS'!CN$3:CN$500)))</f>
        <v>0</v>
      </c>
      <c r="FO30" s="134" t="n">
        <f aca="false">IF(OR(FO$4="",$B30=""),0,SUMIF('DADOS BRUTOS'!$A$3:$A$500,$B30,'DADOS BRUTOS'!CO$3:CO$500)+IF($C30="",0,SUMIF('DADOS BRUTOS'!$A$3:$A$500,$C30,'DADOS BRUTOS'!CO$3:CO$500)))</f>
        <v>0</v>
      </c>
      <c r="FP30" s="134" t="n">
        <f aca="false">IF(OR(FP$4="",$B30=""),0,SUMIF('DADOS BRUTOS'!$A$3:$A$500,$B30,'DADOS BRUTOS'!CP$3:CP$500)+IF($C30="",0,SUMIF('DADOS BRUTOS'!$A$3:$A$500,$C30,'DADOS BRUTOS'!CP$3:CP$500)))</f>
        <v>0</v>
      </c>
      <c r="FQ30" s="134" t="n">
        <f aca="false">IF(OR(FQ$4="",$B30=""),0,SUMIF('DADOS BRUTOS'!$A$3:$A$500,$B30,'DADOS BRUTOS'!CQ$3:CQ$500)+IF($C30="",0,SUMIF('DADOS BRUTOS'!$A$3:$A$500,$C30,'DADOS BRUTOS'!CQ$3:CQ$500)))</f>
        <v>0</v>
      </c>
      <c r="FR30" s="134" t="n">
        <f aca="false">IF(OR(FR$4="",$B30=""),0,SUMIF('DADOS BRUTOS'!$A$3:$A$500,$B30,'DADOS BRUTOS'!CR$3:CR$500)+IF($C30="",0,SUMIF('DADOS BRUTOS'!$A$3:$A$500,$C30,'DADOS BRUTOS'!CR$3:CR$500)))</f>
        <v>0</v>
      </c>
      <c r="FS30" s="134" t="n">
        <f aca="false">IF(OR(FS$4="",$B30=""),0,SUMIF('DADOS BRUTOS'!$A$3:$A$500,$B30,'DADOS BRUTOS'!CS$3:CS$500)+IF($C30="",0,SUMIF('DADOS BRUTOS'!$A$3:$A$500,$C30,'DADOS BRUTOS'!CS$3:CS$500)))</f>
        <v>0</v>
      </c>
      <c r="FT30" s="134" t="n">
        <f aca="false">IF(OR(FT$4="",$B30=""),0,SUMIF('DADOS BRUTOS'!$A$3:$A$500,$B30,'DADOS BRUTOS'!CT$3:CT$500)+IF($C30="",0,SUMIF('DADOS BRUTOS'!$A$3:$A$500,$C30,'DADOS BRUTOS'!CT$3:CT$500)))</f>
        <v>0</v>
      </c>
      <c r="FU30" s="134" t="n">
        <f aca="false">IF(OR(FU$4="",$B30=""),0,SUMIF('DADOS BRUTOS'!$A$3:$A$500,$B30,'DADOS BRUTOS'!CU$3:CU$500)+IF($C30="",0,SUMIF('DADOS BRUTOS'!$A$3:$A$500,$C30,'DADOS BRUTOS'!CU$3:CU$500)))</f>
        <v>0</v>
      </c>
      <c r="FV30" s="134" t="n">
        <f aca="false">IF(OR(FV$4="",$B30=""),0,SUMIF('DADOS BRUTOS'!$A$3:$A$500,$B30,'DADOS BRUTOS'!CV$3:CV$500)+IF($C30="",0,SUMIF('DADOS BRUTOS'!$A$3:$A$500,$C30,'DADOS BRUTOS'!CV$3:CV$500)))</f>
        <v>0</v>
      </c>
      <c r="FW30" s="134" t="n">
        <f aca="false">IF(OR(FW$4="",$B30=""),0,SUMIF('DADOS BRUTOS'!$A$3:$A$500,$B30,'DADOS BRUTOS'!CW$3:CW$500)+IF($C30="",0,SUMIF('DADOS BRUTOS'!$A$3:$A$500,$C30,'DADOS BRUTOS'!CW$3:CW$500)))</f>
        <v>0</v>
      </c>
      <c r="FX30" s="134" t="n">
        <f aca="false">IF(OR(FX$4="",$B30=""),0,SUMIF('DADOS BRUTOS'!$A$3:$A$500,$B30,'DADOS BRUTOS'!CX$3:CX$500)+IF($C30="",0,SUMIF('DADOS BRUTOS'!$A$3:$A$500,$C30,'DADOS BRUTOS'!CX$3:CX$500)))</f>
        <v>0</v>
      </c>
      <c r="FY30" s="134" t="n">
        <f aca="false">IF(OR(FY$4="",$B30=""),0,SUMIF('DADOS BRUTOS'!$A$3:$A$500,$B30,'DADOS BRUTOS'!CY$3:CY$500)+IF($C30="",0,SUMIF('DADOS BRUTOS'!$A$3:$A$500,$C30,'DADOS BRUTOS'!CY$3:CY$500)))</f>
        <v>0</v>
      </c>
      <c r="FZ30" s="134" t="n">
        <f aca="false">IF(OR(FZ$4="",$B30=""),0,SUMIF('DADOS BRUTOS'!$A$3:$A$500,$B30,'DADOS BRUTOS'!CZ$3:CZ$500)+IF($C30="",0,SUMIF('DADOS BRUTOS'!$A$3:$A$500,$C30,'DADOS BRUTOS'!CZ$3:CZ$500)))</f>
        <v>0</v>
      </c>
      <c r="GA30" s="134" t="n">
        <f aca="false">IF(OR(GA$4="",$B30=""),0,SUMIF('DADOS BRUTOS'!$A$3:$A$500,$B30,'DADOS BRUTOS'!DA$3:DA$500)+IF($C30="",0,SUMIF('DADOS BRUTOS'!$A$3:$A$500,$C30,'DADOS BRUTOS'!DA$3:DA$500)))</f>
        <v>0</v>
      </c>
      <c r="GB30" s="134" t="n">
        <f aca="false">IF(OR(GB$4="",$B30=""),0,SUMIF('DADOS BRUTOS'!$A$3:$A$500,$B30,'DADOS BRUTOS'!DB$3:DB$500)+IF($C30="",0,SUMIF('DADOS BRUTOS'!$A$3:$A$500,$C30,'DADOS BRUTOS'!DB$3:DB$500)))</f>
        <v>0</v>
      </c>
      <c r="GC30" s="134" t="n">
        <f aca="false">IF(OR(GC$4="",$B30=""),0,SUMIF('DADOS BRUTOS'!$A$3:$A$500,$B30,'DADOS BRUTOS'!DC$3:DC$500)+IF($C30="",0,SUMIF('DADOS BRUTOS'!$A$3:$A$500,$C30,'DADOS BRUTOS'!DC$3:DC$500)))</f>
        <v>0</v>
      </c>
      <c r="GD30" s="134" t="n">
        <f aca="false">IF(OR(GD$4="",$B30=""),0,SUMIF('DADOS BRUTOS'!$A$3:$A$500,$B30,'DADOS BRUTOS'!DD$3:DD$500)+IF($C30="",0,SUMIF('DADOS BRUTOS'!$A$3:$A$500,$C30,'DADOS BRUTOS'!DD$3:DD$500)))</f>
        <v>0</v>
      </c>
      <c r="GE30" s="134" t="n">
        <f aca="false">IF(OR(GE$4="",$B30=""),0,SUMIF('DADOS BRUTOS'!$A$3:$A$500,$B30,'DADOS BRUTOS'!DE$3:DE$500)+IF($C30="",0,SUMIF('DADOS BRUTOS'!$A$3:$A$500,$C30,'DADOS BRUTOS'!DE$3:DE$500)))</f>
        <v>0</v>
      </c>
      <c r="GF30" s="134" t="n">
        <f aca="false">IF(OR(GF$4="",$B30=""),0,SUMIF('DADOS BRUTOS'!$A$3:$A$500,$B30,'DADOS BRUTOS'!DF$3:DF$500)+IF($C30="",0,SUMIF('DADOS BRUTOS'!$A$3:$A$500,$C30,'DADOS BRUTOS'!DF$3:DF$500)))</f>
        <v>0</v>
      </c>
      <c r="GG30" s="134" t="n">
        <f aca="false">IF(OR(GG$4="",$B30=""),0,SUMIF('DADOS BRUTOS'!$A$3:$A$500,$B30,'DADOS BRUTOS'!DG$3:DG$500)+IF($C30="",0,SUMIF('DADOS BRUTOS'!$A$3:$A$500,$C30,'DADOS BRUTOS'!DG$3:DG$500)))</f>
        <v>0</v>
      </c>
      <c r="GH30" s="134" t="n">
        <f aca="false">IF(OR(GH$4="",$B30=""),0,SUMIF('DADOS BRUTOS'!$A$3:$A$500,$B30,'DADOS BRUTOS'!DH$3:DH$500)+IF($C30="",0,SUMIF('DADOS BRUTOS'!$A$3:$A$500,$C30,'DADOS BRUTOS'!DH$3:DH$500)))</f>
        <v>0</v>
      </c>
      <c r="GI30" s="134" t="n">
        <f aca="false">IF(OR(GI$4="",$B30=""),0,SUMIF('DADOS BRUTOS'!$A$3:$A$500,$B30,'DADOS BRUTOS'!DI$3:DI$500)+IF($C30="",0,SUMIF('DADOS BRUTOS'!$A$3:$A$500,$C30,'DADOS BRUTOS'!DI$3:DI$500)))</f>
        <v>0</v>
      </c>
      <c r="GJ30" s="134" t="n">
        <f aca="false">IF(OR(GJ$4="",$B30=""),0,SUMIF('DADOS BRUTOS'!$A$3:$A$500,$B30,'DADOS BRUTOS'!DJ$3:DJ$500)+IF($C30="",0,SUMIF('DADOS BRUTOS'!$A$3:$A$500,$C30,'DADOS BRUTOS'!DJ$3:DJ$500)))</f>
        <v>0</v>
      </c>
      <c r="GK30" s="134" t="n">
        <f aca="false">IF(OR(GK$4="",$B30=""),0,SUMIF('DADOS BRUTOS'!$A$3:$A$500,$B30,'DADOS BRUTOS'!DK$3:DK$500)+IF($C30="",0,SUMIF('DADOS BRUTOS'!$A$3:$A$500,$C30,'DADOS BRUTOS'!DK$3:DK$500)))</f>
        <v>0</v>
      </c>
      <c r="GL30" s="134" t="n">
        <f aca="false">IF(OR(GL$4="",$B30=""),0,SUMIF('DADOS BRUTOS'!$A$3:$A$500,$B30,'DADOS BRUTOS'!DL$3:DL$500)+IF($C30="",0,SUMIF('DADOS BRUTOS'!$A$3:$A$500,$C30,'DADOS BRUTOS'!DL$3:DL$500)))</f>
        <v>0</v>
      </c>
      <c r="GM30" s="134" t="n">
        <f aca="false">IF(OR(GM$4="",$B30=""),0,SUMIF('DADOS BRUTOS'!$A$3:$A$500,$B30,'DADOS BRUTOS'!DM$3:DM$500)+IF($C30="",0,SUMIF('DADOS BRUTOS'!$A$3:$A$500,$C30,'DADOS BRUTOS'!DM$3:DM$500)))</f>
        <v>0</v>
      </c>
      <c r="GN30" s="134" t="n">
        <f aca="false">IF(OR(GN$4="",$B30=""),0,SUMIF('DADOS BRUTOS'!$A$3:$A$500,$B30,'DADOS BRUTOS'!DN$3:DN$500)+IF($C30="",0,SUMIF('DADOS BRUTOS'!$A$3:$A$500,$C30,'DADOS BRUTOS'!DN$3:DN$500)))</f>
        <v>0</v>
      </c>
      <c r="GO30" s="134" t="n">
        <f aca="false">IF(OR(GO$4="",$B30=""),0,SUMIF('DADOS BRUTOS'!$A$3:$A$500,$B30,'DADOS BRUTOS'!DO$3:DO$500)+IF($C30="",0,SUMIF('DADOS BRUTOS'!$A$3:$A$500,$C30,'DADOS BRUTOS'!DO$3:DO$500)))</f>
        <v>0</v>
      </c>
      <c r="GP30" s="134" t="n">
        <f aca="false">IF(OR(GP$4="",$B30=""),0,SUMIF('DADOS BRUTOS'!$A$3:$A$500,$B30,'DADOS BRUTOS'!DP$3:DP$500)+IF($C30="",0,SUMIF('DADOS BRUTOS'!$A$3:$A$500,$C30,'DADOS BRUTOS'!DP$3:DP$500)))</f>
        <v>0</v>
      </c>
      <c r="GQ30" s="134" t="n">
        <f aca="false">IF(OR(GQ$4="",$B30=""),0,SUMIF('DADOS BRUTOS'!$A$3:$A$500,$B30,'DADOS BRUTOS'!DQ$3:DQ$500)+IF($C30="",0,SUMIF('DADOS BRUTOS'!$A$3:$A$500,$C30,'DADOS BRUTOS'!DQ$3:DQ$500)))</f>
        <v>0</v>
      </c>
      <c r="GR30" s="134" t="n">
        <f aca="false">IF(OR(GR$4="",$B30=""),0,SUMIF('DADOS BRUTOS'!$A$3:$A$500,$B30,'DADOS BRUTOS'!DR$3:DR$500)+IF($C30="",0,SUMIF('DADOS BRUTOS'!$A$3:$A$500,$C30,'DADOS BRUTOS'!DR$3:DR$500)))</f>
        <v>0</v>
      </c>
      <c r="GS30" s="134" t="n">
        <f aca="false">IF(OR(GS$4="",$B30=""),0,SUMIF('DADOS BRUTOS'!$A$3:$A$500,$B30,'DADOS BRUTOS'!DS$3:DS$500)+IF($C30="",0,SUMIF('DADOS BRUTOS'!$A$3:$A$500,$C30,'DADOS BRUTOS'!DS$3:DS$500)))</f>
        <v>0</v>
      </c>
      <c r="GT30" s="134" t="n">
        <f aca="false">IF(OR(GT$4="",$B30=""),0,SUMIF('DADOS BRUTOS'!$A$3:$A$500,$B30,'DADOS BRUTOS'!DT$3:DT$500)+IF($C30="",0,SUMIF('DADOS BRUTOS'!$A$3:$A$500,$C30,'DADOS BRUTOS'!DT$3:DT$500)))</f>
        <v>0</v>
      </c>
      <c r="GU30" s="134" t="n">
        <f aca="false">IF(OR(GU$4="",$B30=""),0,SUMIF('DADOS BRUTOS'!$A$3:$A$500,$B30,'DADOS BRUTOS'!DU$3:DU$500)+IF($C30="",0,SUMIF('DADOS BRUTOS'!$A$3:$A$500,$C30,'DADOS BRUTOS'!DU$3:DU$500)))</f>
        <v>0</v>
      </c>
      <c r="GV30" s="134" t="n">
        <f aca="false">IF(OR(GV$4="",$B30=""),0,SUMIF('DADOS BRUTOS'!$A$3:$A$500,$B30,'DADOS BRUTOS'!DV$3:DV$500)+IF($C30="",0,SUMIF('DADOS BRUTOS'!$A$3:$A$500,$C30,'DADOS BRUTOS'!DV$3:DV$500)))</f>
        <v>0</v>
      </c>
      <c r="GW30" s="134" t="n">
        <f aca="false">IF(OR(GW$4="",$B30=""),0,SUMIF('DADOS BRUTOS'!$A$3:$A$500,$B30,'DADOS BRUTOS'!DW$3:DW$500)+IF($C30="",0,SUMIF('DADOS BRUTOS'!$A$3:$A$500,$C30,'DADOS BRUTOS'!DW$3:DW$500)))</f>
        <v>0</v>
      </c>
      <c r="GX30" s="134" t="n">
        <f aca="false">IF(OR(GX$4="",$B30=""),0,SUMIF('DADOS BRUTOS'!$A$3:$A$500,$B30,'DADOS BRUTOS'!DX$3:DX$500)+IF($C30="",0,SUMIF('DADOS BRUTOS'!$A$3:$A$500,$C30,'DADOS BRUTOS'!DX$3:DX$500)))</f>
        <v>0</v>
      </c>
      <c r="GY30" s="134" t="n">
        <f aca="false">IF(OR(GY$4="",$B30=""),0,SUMIF('DADOS BRUTOS'!$A$3:$A$500,$B30,'DADOS BRUTOS'!DY$3:DY$500)+IF($C30="",0,SUMIF('DADOS BRUTOS'!$A$3:$A$500,$C30,'DADOS BRUTOS'!DY$3:DY$500)))</f>
        <v>0</v>
      </c>
      <c r="GZ30" s="134" t="n">
        <f aca="false">IF(OR(GZ$4="",$B30=""),0,SUMIF('DADOS BRUTOS'!$A$3:$A$500,$B30,'DADOS BRUTOS'!DZ$3:DZ$500)+IF($C30="",0,SUMIF('DADOS BRUTOS'!$A$3:$A$500,$C30,'DADOS BRUTOS'!DZ$3:DZ$500)))</f>
        <v>0</v>
      </c>
      <c r="HA30" s="134" t="n">
        <f aca="false">IF(OR(HA$4="",$B30=""),0,SUMIF('DADOS BRUTOS'!$A$3:$A$500,$B30,'DADOS BRUTOS'!EA$3:EA$500)+IF($C30="",0,SUMIF('DADOS BRUTOS'!$A$3:$A$500,$C30,'DADOS BRUTOS'!EA$3:EA$500)))</f>
        <v>0</v>
      </c>
      <c r="HB30" s="134" t="n">
        <f aca="false">IF(OR(HB$4="",$B30=""),0,SUMIF('DADOS BRUTOS'!$A$3:$A$500,$B30,'DADOS BRUTOS'!EB$3:EB$500)+IF($C30="",0,SUMIF('DADOS BRUTOS'!$A$3:$A$500,$C30,'DADOS BRUTOS'!EB$3:EB$500)))</f>
        <v>0</v>
      </c>
      <c r="HC30" s="134" t="n">
        <f aca="false">IF(OR(HC$4="",$B30=""),0,SUMIF('DADOS BRUTOS'!$A$3:$A$500,$B30,'DADOS BRUTOS'!EC$3:EC$500)+IF($C30="",0,SUMIF('DADOS BRUTOS'!$A$3:$A$500,$C30,'DADOS BRUTOS'!EC$3:EC$500)))</f>
        <v>0</v>
      </c>
      <c r="HD30" s="134" t="n">
        <f aca="false">IF(OR(HD$4="",$B30=""),0,SUMIF('DADOS BRUTOS'!$A$3:$A$500,$B30,'DADOS BRUTOS'!ED$3:ED$500)+IF($C30="",0,SUMIF('DADOS BRUTOS'!$A$3:$A$500,$C30,'DADOS BRUTOS'!ED$3:ED$500)))</f>
        <v>0</v>
      </c>
      <c r="HE30" s="134" t="n">
        <f aca="false">IF(OR(HE$4="",$B30=""),0,SUMIF('DADOS BRUTOS'!$A$3:$A$500,$B30,'DADOS BRUTOS'!EE$3:EE$500)+IF($C30="",0,SUMIF('DADOS BRUTOS'!$A$3:$A$500,$C30,'DADOS BRUTOS'!EE$3:EE$500)))</f>
        <v>0</v>
      </c>
      <c r="HF30" s="134" t="n">
        <f aca="false">IF(OR(HF$4="",$B30=""),0,SUMIF('DADOS BRUTOS'!$A$3:$A$500,$B30,'DADOS BRUTOS'!EF$3:EF$500)+IF($C30="",0,SUMIF('DADOS BRUTOS'!$A$3:$A$500,$C30,'DADOS BRUTOS'!EF$3:EF$500)))</f>
        <v>0</v>
      </c>
      <c r="HG30" s="134" t="n">
        <f aca="false">IF(OR(HG$4="",$B30=""),0,SUMIF('DADOS BRUTOS'!$A$3:$A$500,$B30,'DADOS BRUTOS'!EG$3:EG$500)+IF($C30="",0,SUMIF('DADOS BRUTOS'!$A$3:$A$500,$C30,'DADOS BRUTOS'!EG$3:EG$500)))</f>
        <v>0</v>
      </c>
      <c r="HH30" s="134" t="n">
        <f aca="false">IF(OR(HH$4="",$B30=""),0,SUMIF('DADOS BRUTOS'!$A$3:$A$500,$B30,'DADOS BRUTOS'!EH$3:EH$500)+IF($C30="",0,SUMIF('DADOS BRUTOS'!$A$3:$A$500,$C30,'DADOS BRUTOS'!EH$3:EH$500)))</f>
        <v>0</v>
      </c>
      <c r="HI30" s="134" t="n">
        <f aca="false">IF(OR(HI$4="",$B30=""),0,SUMIF('DADOS BRUTOS'!$A$3:$A$500,$B30,'DADOS BRUTOS'!EI$3:EI$500)+IF($C30="",0,SUMIF('DADOS BRUTOS'!$A$3:$A$500,$C30,'DADOS BRUTOS'!EI$3:EI$500)))</f>
        <v>0</v>
      </c>
      <c r="HJ30" s="134" t="n">
        <f aca="false">IF(OR(HJ$4="",$B30=""),0,SUMIF('DADOS BRUTOS'!$A$3:$A$500,$B30,'DADOS BRUTOS'!EJ$3:EJ$500)+IF($C30="",0,SUMIF('DADOS BRUTOS'!$A$3:$A$500,$C30,'DADOS BRUTOS'!EJ$3:EJ$500)))</f>
        <v>0</v>
      </c>
      <c r="HK30" s="134" t="n">
        <f aca="false">IF(OR(HK$4="",$B30=""),0,SUMIF('DADOS BRUTOS'!$A$3:$A$500,$B30,'DADOS BRUTOS'!EK$3:EK$500)+IF($C30="",0,SUMIF('DADOS BRUTOS'!$A$3:$A$500,$C30,'DADOS BRUTOS'!EK$3:EK$500)))</f>
        <v>0</v>
      </c>
      <c r="HL30" s="134" t="n">
        <f aca="false">IF(OR(HL$4="",$B30=""),0,SUMIF('DADOS BRUTOS'!$A$3:$A$500,$B30,'DADOS BRUTOS'!EL$3:EL$500)+IF($C30="",0,SUMIF('DADOS BRUTOS'!$A$3:$A$500,$C30,'DADOS BRUTOS'!EL$3:EL$500)))</f>
        <v>0</v>
      </c>
      <c r="HM30" s="134" t="n">
        <f aca="false">IF(OR(HM$4="",$B30=""),0,SUMIF('DADOS BRUTOS'!$A$3:$A$500,$B30,'DADOS BRUTOS'!EM$3:EM$500)+IF($C30="",0,SUMIF('DADOS BRUTOS'!$A$3:$A$500,$C30,'DADOS BRUTOS'!EM$3:EM$500)))</f>
        <v>0</v>
      </c>
      <c r="HN30" s="134" t="n">
        <f aca="false">IF(OR(HN$4="",$B30=""),0,SUMIF('DADOS BRUTOS'!$A$3:$A$500,$B30,'DADOS BRUTOS'!EN$3:EN$500)+IF($C30="",0,SUMIF('DADOS BRUTOS'!$A$3:$A$500,$C30,'DADOS BRUTOS'!EN$3:EN$500)))</f>
        <v>0</v>
      </c>
      <c r="HO30" s="134" t="n">
        <f aca="false">IF(OR(HO$4="",$B30=""),0,SUMIF('DADOS BRUTOS'!$A$3:$A$500,$B30,'DADOS BRUTOS'!EO$3:EO$500)+IF($C30="",0,SUMIF('DADOS BRUTOS'!$A$3:$A$500,$C30,'DADOS BRUTOS'!EO$3:EO$500)))</f>
        <v>0</v>
      </c>
      <c r="HP30" s="134" t="n">
        <f aca="false">IF(OR(HP$4="",$B30=""),0,SUMIF('DADOS BRUTOS'!$A$3:$A$500,$B30,'DADOS BRUTOS'!EP$3:EP$500)+IF($C30="",0,SUMIF('DADOS BRUTOS'!$A$3:$A$500,$C30,'DADOS BRUTOS'!EP$3:EP$500)))</f>
        <v>0</v>
      </c>
      <c r="HQ30" s="134" t="n">
        <f aca="false">IF(OR(HQ$4="",$B30=""),0,SUMIF('DADOS BRUTOS'!$A$3:$A$500,$B30,'DADOS BRUTOS'!EQ$3:EQ$500)+IF($C30="",0,SUMIF('DADOS BRUTOS'!$A$3:$A$500,$C30,'DADOS BRUTOS'!EQ$3:EQ$500)))</f>
        <v>0</v>
      </c>
      <c r="HR30" s="134" t="n">
        <f aca="false">IF(OR(HR$4="",$B30=""),0,SUMIF('DADOS BRUTOS'!$A$3:$A$500,$B30,'DADOS BRUTOS'!ER$3:ER$500)+IF($C30="",0,SUMIF('DADOS BRUTOS'!$A$3:$A$500,$C30,'DADOS BRUTOS'!ER$3:ER$500)))</f>
        <v>0</v>
      </c>
      <c r="HS30" s="134" t="n">
        <f aca="false">IF(OR(HS$4="",$B30=""),0,SUMIF('DADOS BRUTOS'!$A$3:$A$500,$B30,'DADOS BRUTOS'!ES$3:ES$500)+IF($C30="",0,SUMIF('DADOS BRUTOS'!$A$3:$A$500,$C30,'DADOS BRUTOS'!ES$3:ES$500)))</f>
        <v>0</v>
      </c>
      <c r="HT30" s="134" t="n">
        <f aca="false">IF(OR(HT$4="",$B30=""),0,SUMIF('DADOS BRUTOS'!$A$3:$A$500,$B30,'DADOS BRUTOS'!ET$3:ET$500)+IF($C30="",0,SUMIF('DADOS BRUTOS'!$A$3:$A$500,$C30,'DADOS BRUTOS'!ET$3:ET$500)))</f>
        <v>0</v>
      </c>
      <c r="HU30" s="134" t="n">
        <f aca="false">IF(OR(HU$4="",$B30=""),0,SUMIF('DADOS BRUTOS'!$A$3:$A$500,$B30,'DADOS BRUTOS'!EU$3:EU$500)+IF($C30="",0,SUMIF('DADOS BRUTOS'!$A$3:$A$500,$C30,'DADOS BRUTOS'!EU$3:EU$500)))</f>
        <v>0</v>
      </c>
      <c r="HV30" s="134" t="n">
        <f aca="false">IF(OR(HV$4="",$B30=""),0,SUMIF('DADOS BRUTOS'!$A$3:$A$500,$B30,'DADOS BRUTOS'!EV$3:EV$500)+IF($C30="",0,SUMIF('DADOS BRUTOS'!$A$3:$A$500,$C30,'DADOS BRUTOS'!EV$3:EV$500)))</f>
        <v>0</v>
      </c>
      <c r="HW30" s="134" t="n">
        <f aca="false">IF(OR(HW$4="",$B30=""),0,SUMIF('DADOS BRUTOS'!$A$3:$A$500,$B30,'DADOS BRUTOS'!EW$3:EW$500)+IF($C30="",0,SUMIF('DADOS BRUTOS'!$A$3:$A$500,$C30,'DADOS BRUTOS'!EW$3:EW$500)))</f>
        <v>0</v>
      </c>
      <c r="HX30" s="134" t="n">
        <f aca="false">IF(OR(HX$4="",$B30=""),0,SUMIF('DADOS BRUTOS'!$A$3:$A$500,$B30,'DADOS BRUTOS'!EX$3:EX$500)+IF($C30="",0,SUMIF('DADOS BRUTOS'!$A$3:$A$500,$C30,'DADOS BRUTOS'!EX$3:EX$500)))</f>
        <v>0</v>
      </c>
      <c r="HY30" s="134" t="n">
        <f aca="false">IF(OR(HY$4="",$B30=""),0,SUMIF('DADOS BRUTOS'!$A$3:$A$500,$B30,'DADOS BRUTOS'!EY$3:EY$500)+IF($C30="",0,SUMIF('DADOS BRUTOS'!$A$3:$A$500,$C30,'DADOS BRUTOS'!EY$3:EY$500)))</f>
        <v>0</v>
      </c>
      <c r="HZ30" s="134" t="n">
        <f aca="false">IF(OR(HZ$4="",$B30=""),0,SUMIF('DADOS BRUTOS'!$A$3:$A$500,$B30,'DADOS BRUTOS'!EZ$3:EZ$500)+IF($C30="",0,SUMIF('DADOS BRUTOS'!$A$3:$A$500,$C30,'DADOS BRUTOS'!EZ$3:EZ$500)))</f>
        <v>0</v>
      </c>
      <c r="IA30" s="134" t="n">
        <f aca="false">IF(OR(IA$4="",$B30=""),0,SUMIF('DADOS BRUTOS'!$A$3:$A$500,$B30,'DADOS BRUTOS'!FA$3:FA$500)+IF($C30="",0,SUMIF('DADOS BRUTOS'!$A$3:$A$500,$C30,'DADOS BRUTOS'!FA$3:FA$500)))</f>
        <v>0</v>
      </c>
      <c r="IB30" s="134" t="n">
        <f aca="false">IF(OR(IB$4="",$B30=""),0,SUMIF('DADOS BRUTOS'!$A$3:$A$500,$B30,'DADOS BRUTOS'!FB$3:FB$500)+IF($C30="",0,SUMIF('DADOS BRUTOS'!$A$3:$A$500,$C30,'DADOS BRUTOS'!FB$3:FB$500)))</f>
        <v>0</v>
      </c>
      <c r="IC30" s="134" t="n">
        <f aca="false">IF(OR(IC$4="",$B30=""),0,SUMIF('DADOS BRUTOS'!$A$3:$A$500,$B30,'DADOS BRUTOS'!FC$3:FC$500)+IF($C30="",0,SUMIF('DADOS BRUTOS'!$A$3:$A$500,$C30,'DADOS BRUTOS'!FC$3:FC$500)))</f>
        <v>0</v>
      </c>
      <c r="ID30" s="134" t="n">
        <f aca="false">IF(OR(ID$4="",$B30=""),0,SUMIF('DADOS BRUTOS'!$A$3:$A$500,$B30,'DADOS BRUTOS'!FD$3:FD$500)+IF($C30="",0,SUMIF('DADOS BRUTOS'!$A$3:$A$500,$C30,'DADOS BRUTOS'!FD$3:FD$500)))</f>
        <v>0</v>
      </c>
      <c r="IE30" s="134" t="n">
        <f aca="false">IF(OR(IE$4="",$B30=""),0,SUMIF('DADOS BRUTOS'!$A$3:$A$500,$B30,'DADOS BRUTOS'!FE$3:FE$500)+IF($C30="",0,SUMIF('DADOS BRUTOS'!$A$3:$A$500,$C30,'DADOS BRUTOS'!FE$3:FE$500)))</f>
        <v>0</v>
      </c>
      <c r="IF30" s="134" t="n">
        <f aca="false">IF(OR(IF$4="",$B30=""),0,SUMIF('DADOS BRUTOS'!$A$3:$A$500,$B30,'DADOS BRUTOS'!FF$3:FF$500)+IF($C30="",0,SUMIF('DADOS BRUTOS'!$A$3:$A$500,$C30,'DADOS BRUTOS'!FF$3:FF$500)))</f>
        <v>0</v>
      </c>
      <c r="IG30" s="134" t="n">
        <f aca="false">IF(OR(IG$4="",$B30=""),0,SUMIF('DADOS BRUTOS'!$A$3:$A$500,$B30,'DADOS BRUTOS'!FG$3:FG$500)+IF($C30="",0,SUMIF('DADOS BRUTOS'!$A$3:$A$500,$C30,'DADOS BRUTOS'!FG$3:FG$500)))</f>
        <v>0</v>
      </c>
      <c r="IH30" s="134" t="n">
        <f aca="false">IF(OR(IH$4="",$B30=""),0,SUMIF('DADOS BRUTOS'!$A$3:$A$500,$B30,'DADOS BRUTOS'!FH$3:FH$500)+IF($C30="",0,SUMIF('DADOS BRUTOS'!$A$3:$A$500,$C30,'DADOS BRUTOS'!FH$3:FH$500)))</f>
        <v>0</v>
      </c>
      <c r="II30" s="134" t="n">
        <f aca="false">IF(OR(II$4="",$B30=""),0,SUMIF('DADOS BRUTOS'!$A$3:$A$500,$B30,'DADOS BRUTOS'!FI$3:FI$500)+IF($C30="",0,SUMIF('DADOS BRUTOS'!$A$3:$A$500,$C30,'DADOS BRUTOS'!FI$3:FI$500)))</f>
        <v>0</v>
      </c>
      <c r="IJ30" s="134" t="n">
        <f aca="false">IF(OR(IJ$4="",$B30=""),0,SUMIF('DADOS BRUTOS'!$A$3:$A$500,$B30,'DADOS BRUTOS'!FJ$3:FJ$500)+IF($C30="",0,SUMIF('DADOS BRUTOS'!$A$3:$A$500,$C30,'DADOS BRUTOS'!FJ$3:FJ$500)))</f>
        <v>0</v>
      </c>
      <c r="IK30" s="134" t="n">
        <f aca="false">IF(OR(IK$4="",$B30=""),0,SUMIF('DADOS BRUTOS'!$A$3:$A$500,$B30,'DADOS BRUTOS'!FK$3:FK$500)+IF($C30="",0,SUMIF('DADOS BRUTOS'!$A$3:$A$500,$C30,'DADOS BRUTOS'!FK$3:FK$500)))</f>
        <v>0</v>
      </c>
      <c r="IL30" s="134" t="n">
        <f aca="false">IF(OR(IL$4="",$B30=""),0,SUMIF('DADOS BRUTOS'!$A$3:$A$500,$B30,'DADOS BRUTOS'!FL$3:FL$500)+IF($C30="",0,SUMIF('DADOS BRUTOS'!$A$3:$A$500,$C30,'DADOS BRUTOS'!FL$3:FL$500)))</f>
        <v>0</v>
      </c>
      <c r="IM30" s="134" t="n">
        <f aca="false">IF(OR(IM$4="",$B30=""),0,SUMIF('DADOS BRUTOS'!$A$3:$A$500,$B30,'DADOS BRUTOS'!FM$3:FM$500)+IF($C30="",0,SUMIF('DADOS BRUTOS'!$A$3:$A$500,$C30,'DADOS BRUTOS'!FM$3:FM$500)))</f>
        <v>0</v>
      </c>
      <c r="IN30" s="134" t="n">
        <f aca="false">IF(OR(IN$4="",$B30=""),0,SUMIF('DADOS BRUTOS'!$A$3:$A$500,$B30,'DADOS BRUTOS'!FN$3:FN$500)+IF($C30="",0,SUMIF('DADOS BRUTOS'!$A$3:$A$500,$C30,'DADOS BRUTOS'!FN$3:FN$500)))</f>
        <v>0</v>
      </c>
      <c r="IO30" s="134" t="n">
        <f aca="false">IF(OR(IO$4="",$B30=""),0,SUMIF('DADOS BRUTOS'!$A$3:$A$500,$B30,'DADOS BRUTOS'!FO$3:FO$500)+IF($C30="",0,SUMIF('DADOS BRUTOS'!$A$3:$A$500,$C30,'DADOS BRUTOS'!FO$3:FO$500)))</f>
        <v>0</v>
      </c>
      <c r="IP30" s="134" t="n">
        <f aca="false">IF(OR(IP$4="",$B30=""),0,SUMIF('DADOS BRUTOS'!$A$3:$A$500,$B30,'DADOS BRUTOS'!FP$3:FP$500)+IF($C30="",0,SUMIF('DADOS BRUTOS'!$A$3:$A$500,$C30,'DADOS BRUTOS'!FP$3:FP$500)))</f>
        <v>0</v>
      </c>
      <c r="IQ30" s="134" t="n">
        <f aca="false">IF(OR(IQ$4="",$B30=""),0,SUMIF('DADOS BRUTOS'!$A$3:$A$500,$B30,'DADOS BRUTOS'!FQ$3:FQ$500)+IF($C30="",0,SUMIF('DADOS BRUTOS'!$A$3:$A$500,$C30,'DADOS BRUTOS'!FQ$3:FQ$500)))</f>
        <v>0</v>
      </c>
      <c r="IR30" s="134" t="n">
        <f aca="false">IF(OR(IR$4="",$B30=""),0,SUMIF('DADOS BRUTOS'!$A$3:$A$500,$B30,'DADOS BRUTOS'!FR$3:FR$500)+IF($C30="",0,SUMIF('DADOS BRUTOS'!$A$3:$A$500,$C30,'DADOS BRUTOS'!FR$3:FR$500)))</f>
        <v>0</v>
      </c>
      <c r="IS30" s="134" t="n">
        <f aca="false">IF(OR(IS$4="",$B30=""),0,SUMIF('DADOS BRUTOS'!$A$3:$A$500,$B30,'DADOS BRUTOS'!FS$3:FS$500)+IF($C30="",0,SUMIF('DADOS BRUTOS'!$A$3:$A$500,$C30,'DADOS BRUTOS'!FS$3:FS$500)))</f>
        <v>0</v>
      </c>
      <c r="IT30" s="134" t="n">
        <f aca="false">IF(OR(IT$4="",$B30=""),0,SUMIF('DADOS BRUTOS'!$A$3:$A$500,$B30,'DADOS BRUTOS'!FT$3:FT$500)+IF($C30="",0,SUMIF('DADOS BRUTOS'!$A$3:$A$500,$C30,'DADOS BRUTOS'!FT$3:FT$500)))</f>
        <v>0</v>
      </c>
      <c r="IU30" s="134" t="n">
        <f aca="false">IF(OR(IU$4="",$B30=""),0,SUMIF('DADOS BRUTOS'!$A$3:$A$500,$B30,'DADOS BRUTOS'!FU$3:FU$500)+IF($C30="",0,SUMIF('DADOS BRUTOS'!$A$3:$A$500,$C30,'DADOS BRUTOS'!FU$3:FU$500)))</f>
        <v>0</v>
      </c>
      <c r="IV30" s="134" t="n">
        <f aca="false">IF(OR(IV$4="",$B30=""),0,SUMIF('DADOS BRUTOS'!$A$3:$A$500,$B30,'DADOS BRUTOS'!FV$3:FV$500)+IF($C30="",0,SUMIF('DADOS BRUTOS'!$A$3:$A$500,$C30,'DADOS BRUTOS'!FV$3:FV$500)))</f>
        <v>0</v>
      </c>
      <c r="IW30" s="134" t="n">
        <f aca="false">IF(OR(IW$4="",$B30=""),0,SUMIF('DADOS BRUTOS'!$A$3:$A$500,$B30,'DADOS BRUTOS'!FW$3:FW$500)+IF($C30="",0,SUMIF('DADOS BRUTOS'!$A$3:$A$500,$C30,'DADOS BRUTOS'!FW$3:FW$500)))</f>
        <v>0</v>
      </c>
      <c r="IX30" s="134" t="n">
        <f aca="false">IF(OR(IX$4="",$B30=""),0,SUMIF('DADOS BRUTOS'!$A$3:$A$500,$B30,'DADOS BRUTOS'!FX$3:FX$500)+IF($C30="",0,SUMIF('DADOS BRUTOS'!$A$3:$A$500,$C30,'DADOS BRUTOS'!FX$3:FX$500)))</f>
        <v>0</v>
      </c>
      <c r="IY30" s="134" t="n">
        <f aca="false">IF(OR(IY$4="",$B30=""),0,SUMIF('DADOS BRUTOS'!$A$3:$A$500,$B30,'DADOS BRUTOS'!FY$3:FY$500)+IF($C30="",0,SUMIF('DADOS BRUTOS'!$A$3:$A$500,$C30,'DADOS BRUTOS'!FY$3:FY$500)))</f>
        <v>0</v>
      </c>
      <c r="IZ30" s="134" t="n">
        <f aca="false">IF(OR(IZ$4="",$B30=""),0,SUMIF('DADOS BRUTOS'!$A$3:$A$500,$B30,'DADOS BRUTOS'!FZ$3:FZ$500)+IF($C30="",0,SUMIF('DADOS BRUTOS'!$A$3:$A$500,$C30,'DADOS BRUTOS'!FZ$3:FZ$500)))</f>
        <v>0</v>
      </c>
      <c r="JA30" s="134" t="n">
        <f aca="false">IF(OR(JA$4="",$B30=""),0,SUMIF('DADOS BRUTOS'!$A$3:$A$500,$B30,'DADOS BRUTOS'!GA$3:GA$500)+IF($C30="",0,SUMIF('DADOS BRUTOS'!$A$3:$A$500,$C30,'DADOS BRUTOS'!GA$3:GA$500)))</f>
        <v>0</v>
      </c>
      <c r="JB30" s="134" t="n">
        <f aca="false">IF(OR(JB$4="",$B30=""),0,SUMIF('DADOS BRUTOS'!$A$3:$A$500,$B30,'DADOS BRUTOS'!GB$3:GB$500)+IF($C30="",0,SUMIF('DADOS BRUTOS'!$A$3:$A$500,$C30,'DADOS BRUTOS'!GB$3:GB$500)))</f>
        <v>0</v>
      </c>
      <c r="JC30" s="134" t="n">
        <f aca="false">IF(OR(JC$4="",$B30=""),0,SUMIF('DADOS BRUTOS'!$A$3:$A$500,$B30,'DADOS BRUTOS'!GC$3:GC$500)+IF($C30="",0,SUMIF('DADOS BRUTOS'!$A$3:$A$500,$C30,'DADOS BRUTOS'!GC$3:GC$500)))</f>
        <v>0</v>
      </c>
      <c r="JD30" s="134" t="n">
        <f aca="false">IF(OR(JD$4="",$B30=""),0,SUMIF('DADOS BRUTOS'!$A$3:$A$500,$B30,'DADOS BRUTOS'!GD$3:GD$500)+IF($C30="",0,SUMIF('DADOS BRUTOS'!$A$3:$A$500,$C30,'DADOS BRUTOS'!GD$3:GD$500)))</f>
        <v>0</v>
      </c>
      <c r="JE30" s="134" t="n">
        <f aca="false">IF(OR(JE$4="",$B30=""),0,SUMIF('DADOS BRUTOS'!$A$3:$A$500,$B30,'DADOS BRUTOS'!GE$3:GE$500)+IF($C30="",0,SUMIF('DADOS BRUTOS'!$A$3:$A$500,$C30,'DADOS BRUTOS'!GE$3:GE$500)))</f>
        <v>0</v>
      </c>
      <c r="JF30" s="134" t="n">
        <f aca="false">IF(OR(JF$4="",$B30=""),0,SUMIF('DADOS BRUTOS'!$A$3:$A$500,$B30,'DADOS BRUTOS'!GF$3:GF$500)+IF($C30="",0,SUMIF('DADOS BRUTOS'!$A$3:$A$500,$C30,'DADOS BRUTOS'!GF$3:GF$500)))</f>
        <v>0</v>
      </c>
      <c r="JG30" s="134" t="n">
        <f aca="false">IF(OR(JG$4="",$B30=""),0,SUMIF('DADOS BRUTOS'!$A$3:$A$500,$B30,'DADOS BRUTOS'!GG$3:GG$500)+IF($C30="",0,SUMIF('DADOS BRUTOS'!$A$3:$A$500,$C30,'DADOS BRUTOS'!GG$3:GG$500)))</f>
        <v>0</v>
      </c>
      <c r="JH30" s="134" t="n">
        <f aca="false">IF(OR(JH$4="",$B30=""),0,SUMIF('DADOS BRUTOS'!$A$3:$A$500,$B30,'DADOS BRUTOS'!GH$3:GH$500)+IF($C30="",0,SUMIF('DADOS BRUTOS'!$A$3:$A$500,$C30,'DADOS BRUTOS'!GH$3:GH$500)))</f>
        <v>0</v>
      </c>
      <c r="JI30" s="134" t="n">
        <f aca="false">IF(OR(JI$4="",$B30=""),0,SUMIF('DADOS BRUTOS'!$A$3:$A$500,$B30,'DADOS BRUTOS'!GI$3:GI$500)+IF($C30="",0,SUMIF('DADOS BRUTOS'!$A$3:$A$500,$C30,'DADOS BRUTOS'!GI$3:GI$500)))</f>
        <v>0</v>
      </c>
      <c r="JJ30" s="134" t="n">
        <f aca="false">IF(OR(JJ$4="",$B30=""),0,SUMIF('DADOS BRUTOS'!$A$3:$A$500,$B30,'DADOS BRUTOS'!GJ$3:GJ$500)+IF($C30="",0,SUMIF('DADOS BRUTOS'!$A$3:$A$500,$C30,'DADOS BRUTOS'!GJ$3:GJ$500)))</f>
        <v>0</v>
      </c>
      <c r="JK30" s="134" t="n">
        <f aca="false">IF(OR(JK$4="",$B30=""),0,SUMIF('DADOS BRUTOS'!$A$3:$A$500,$B30,'DADOS BRUTOS'!GK$3:GK$500)+IF($C30="",0,SUMIF('DADOS BRUTOS'!$A$3:$A$500,$C30,'DADOS BRUTOS'!GK$3:GK$500)))</f>
        <v>0</v>
      </c>
      <c r="JL30" s="134" t="n">
        <f aca="false">IF(OR(JL$4="",$B30=""),0,SUMIF('DADOS BRUTOS'!$A$3:$A$500,$B30,'DADOS BRUTOS'!GL$3:GL$500)+IF($C30="",0,SUMIF('DADOS BRUTOS'!$A$3:$A$500,$C30,'DADOS BRUTOS'!GL$3:GL$500)))</f>
        <v>0</v>
      </c>
      <c r="JM30" s="134" t="n">
        <f aca="false">IF(OR(JM$4="",$B30=""),0,SUMIF('DADOS BRUTOS'!$A$3:$A$500,$B30,'DADOS BRUTOS'!GM$3:GM$500)+IF($C30="",0,SUMIF('DADOS BRUTOS'!$A$3:$A$500,$C30,'DADOS BRUTOS'!GM$3:GM$500)))</f>
        <v>0</v>
      </c>
      <c r="JN30" s="134" t="n">
        <f aca="false">IF(OR(JN$4="",$B30=""),0,SUMIF('DADOS BRUTOS'!$A$3:$A$500,$B30,'DADOS BRUTOS'!GN$3:GN$500)+IF($C30="",0,SUMIF('DADOS BRUTOS'!$A$3:$A$500,$C30,'DADOS BRUTOS'!GN$3:GN$500)))</f>
        <v>0</v>
      </c>
      <c r="JO30" s="134" t="n">
        <f aca="false">IF(OR(JO$4="",$B30=""),0,SUMIF('DADOS BRUTOS'!$A$3:$A$500,$B30,'DADOS BRUTOS'!GO$3:GO$500)+IF($C30="",0,SUMIF('DADOS BRUTOS'!$A$3:$A$500,$C30,'DADOS BRUTOS'!GO$3:GO$500)))</f>
        <v>0</v>
      </c>
      <c r="JP30" s="134" t="n">
        <f aca="false">IF(OR(JP$4="",$B30=""),0,SUMIF('DADOS BRUTOS'!$A$3:$A$500,$B30,'DADOS BRUTOS'!GP$3:GP$500)+IF($C30="",0,SUMIF('DADOS BRUTOS'!$A$3:$A$500,$C30,'DADOS BRUTOS'!GP$3:GP$500)))</f>
        <v>0</v>
      </c>
      <c r="JQ30" s="134" t="n">
        <f aca="false">IF(OR(JQ$4="",$B30=""),0,SUMIF('DADOS BRUTOS'!$A$3:$A$500,$B30,'DADOS BRUTOS'!GQ$3:GQ$500)+IF($C30="",0,SUMIF('DADOS BRUTOS'!$A$3:$A$500,$C30,'DADOS BRUTOS'!GQ$3:GQ$500)))</f>
        <v>0</v>
      </c>
      <c r="JR30" s="134" t="n">
        <f aca="false">IF(OR(JR$4="",$B30=""),0,SUMIF('DADOS BRUTOS'!$A$3:$A$500,$B30,'DADOS BRUTOS'!GR$3:GR$500)+IF($C30="",0,SUMIF('DADOS BRUTOS'!$A$3:$A$500,$C30,'DADOS BRUTOS'!GR$3:GR$500)))</f>
        <v>0</v>
      </c>
      <c r="JS30" s="134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196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4" t="n">
        <f aca="false">IF(OR(CB$4="",$B31=""),0,SUMIF('DADOS BRUTOS'!$A$3:$A$500,$B31,'DADOS BRUTOS'!B$3:B$500)+IF($C31="",0,SUMIF('DADOS BRUTOS'!$A$3:$A$500,$C31,'DADOS BRUTOS'!B$3:B$500)))</f>
        <v>0</v>
      </c>
      <c r="CC31" s="134" t="n">
        <f aca="false">IF(OR(CC$4="",$B31=""),0,SUMIF('DADOS BRUTOS'!$A$3:$A$500,$B31,'DADOS BRUTOS'!C$3:C$500)+IF($C31="",0,SUMIF('DADOS BRUTOS'!$A$3:$A$500,$C31,'DADOS BRUTOS'!C$3:C$500)))</f>
        <v>0</v>
      </c>
      <c r="CD31" s="134" t="n">
        <f aca="false">IF(OR(CD$4="",$B31=""),0,SUMIF('DADOS BRUTOS'!$A$3:$A$500,$B31,'DADOS BRUTOS'!D$3:D$500)+IF($C31="",0,SUMIF('DADOS BRUTOS'!$A$3:$A$500,$C31,'DADOS BRUTOS'!D$3:D$500)))</f>
        <v>0</v>
      </c>
      <c r="CE31" s="134" t="n">
        <f aca="false">IF(OR(CE$4="",$B31=""),0,SUMIF('DADOS BRUTOS'!$A$3:$A$500,$B31,'DADOS BRUTOS'!E$3:E$500)+IF($C31="",0,SUMIF('DADOS BRUTOS'!$A$3:$A$500,$C31,'DADOS BRUTOS'!E$3:E$500)))</f>
        <v>0</v>
      </c>
      <c r="CF31" s="134" t="n">
        <f aca="false">IF(OR(CF$4="",$B31=""),0,SUMIF('DADOS BRUTOS'!$A$3:$A$500,$B31,'DADOS BRUTOS'!F$3:F$500)+IF($C31="",0,SUMIF('DADOS BRUTOS'!$A$3:$A$500,$C31,'DADOS BRUTOS'!F$3:F$500)))</f>
        <v>0</v>
      </c>
      <c r="CG31" s="134" t="n">
        <f aca="false">IF(OR(CG$4="",$B31=""),0,SUMIF('DADOS BRUTOS'!$A$3:$A$500,$B31,'DADOS BRUTOS'!G$3:G$500)+IF($C31="",0,SUMIF('DADOS BRUTOS'!$A$3:$A$500,$C31,'DADOS BRUTOS'!G$3:G$500)))</f>
        <v>0</v>
      </c>
      <c r="CH31" s="134" t="n">
        <f aca="false">IF(OR(CH$4="",$B31=""),0,SUMIF('DADOS BRUTOS'!$A$3:$A$500,$B31,'DADOS BRUTOS'!H$3:H$500)+IF($C31="",0,SUMIF('DADOS BRUTOS'!$A$3:$A$500,$C31,'DADOS BRUTOS'!H$3:H$500)))</f>
        <v>0</v>
      </c>
      <c r="CI31" s="134" t="n">
        <f aca="false">IF(OR(CI$4="",$B31=""),0,SUMIF('DADOS BRUTOS'!$A$3:$A$500,$B31,'DADOS BRUTOS'!I$3:I$500)+IF($C31="",0,SUMIF('DADOS BRUTOS'!$A$3:$A$500,$C31,'DADOS BRUTOS'!I$3:I$500)))</f>
        <v>0</v>
      </c>
      <c r="CJ31" s="134" t="n">
        <f aca="false">IF(OR(CJ$4="",$B31=""),0,SUMIF('DADOS BRUTOS'!$A$3:$A$500,$B31,'DADOS BRUTOS'!J$3:J$500)+IF($C31="",0,SUMIF('DADOS BRUTOS'!$A$3:$A$500,$C31,'DADOS BRUTOS'!J$3:J$500)))</f>
        <v>0</v>
      </c>
      <c r="CK31" s="134" t="n">
        <f aca="false">IF(OR(CK$4="",$B31=""),0,SUMIF('DADOS BRUTOS'!$A$3:$A$500,$B31,'DADOS BRUTOS'!K$3:K$500)+IF($C31="",0,SUMIF('DADOS BRUTOS'!$A$3:$A$500,$C31,'DADOS BRUTOS'!K$3:K$500)))</f>
        <v>0</v>
      </c>
      <c r="CL31" s="134" t="n">
        <f aca="false">IF(OR(CL$4="",$B31=""),0,SUMIF('DADOS BRUTOS'!$A$3:$A$500,$B31,'DADOS BRUTOS'!L$3:L$500)+IF($C31="",0,SUMIF('DADOS BRUTOS'!$A$3:$A$500,$C31,'DADOS BRUTOS'!L$3:L$500)))</f>
        <v>0</v>
      </c>
      <c r="CM31" s="134" t="n">
        <f aca="false">IF(OR(CM$4="",$B31=""),0,SUMIF('DADOS BRUTOS'!$A$3:$A$500,$B31,'DADOS BRUTOS'!M$3:M$500)+IF($C31="",0,SUMIF('DADOS BRUTOS'!$A$3:$A$500,$C31,'DADOS BRUTOS'!M$3:M$500)))</f>
        <v>0</v>
      </c>
      <c r="CN31" s="134" t="n">
        <f aca="false">IF(OR(CN$4="",$B31=""),0,SUMIF('DADOS BRUTOS'!$A$3:$A$500,$B31,'DADOS BRUTOS'!N$3:N$500)+IF($C31="",0,SUMIF('DADOS BRUTOS'!$A$3:$A$500,$C31,'DADOS BRUTOS'!N$3:N$500)))</f>
        <v>0</v>
      </c>
      <c r="CO31" s="134" t="n">
        <f aca="false">IF(OR(CO$4="",$B31=""),0,SUMIF('DADOS BRUTOS'!$A$3:$A$500,$B31,'DADOS BRUTOS'!O$3:O$500)+IF($C31="",0,SUMIF('DADOS BRUTOS'!$A$3:$A$500,$C31,'DADOS BRUTOS'!O$3:O$500)))</f>
        <v>0</v>
      </c>
      <c r="CP31" s="134" t="n">
        <f aca="false">IF(OR(CP$4="",$B31=""),0,SUMIF('DADOS BRUTOS'!$A$3:$A$500,$B31,'DADOS BRUTOS'!P$3:P$500)+IF($C31="",0,SUMIF('DADOS BRUTOS'!$A$3:$A$500,$C31,'DADOS BRUTOS'!P$3:P$500)))</f>
        <v>0</v>
      </c>
      <c r="CQ31" s="134" t="n">
        <f aca="false">IF(OR(CQ$4="",$B31=""),0,SUMIF('DADOS BRUTOS'!$A$3:$A$500,$B31,'DADOS BRUTOS'!Q$3:Q$500)+IF($C31="",0,SUMIF('DADOS BRUTOS'!$A$3:$A$500,$C31,'DADOS BRUTOS'!Q$3:Q$500)))</f>
        <v>0</v>
      </c>
      <c r="CR31" s="134" t="n">
        <f aca="false">IF(OR(CR$4="",$B31=""),0,SUMIF('DADOS BRUTOS'!$A$3:$A$500,$B31,'DADOS BRUTOS'!R$3:R$500)+IF($C31="",0,SUMIF('DADOS BRUTOS'!$A$3:$A$500,$C31,'DADOS BRUTOS'!R$3:R$500)))</f>
        <v>0</v>
      </c>
      <c r="CS31" s="134" t="n">
        <f aca="false">IF(OR(CS$4="",$B31=""),0,SUMIF('DADOS BRUTOS'!$A$3:$A$500,$B31,'DADOS BRUTOS'!S$3:S$500)+IF($C31="",0,SUMIF('DADOS BRUTOS'!$A$3:$A$500,$C31,'DADOS BRUTOS'!S$3:S$500)))</f>
        <v>0</v>
      </c>
      <c r="CT31" s="134" t="n">
        <f aca="false">IF(OR(CT$4="",$B31=""),0,SUMIF('DADOS BRUTOS'!$A$3:$A$500,$B31,'DADOS BRUTOS'!T$3:T$500)+IF($C31="",0,SUMIF('DADOS BRUTOS'!$A$3:$A$500,$C31,'DADOS BRUTOS'!T$3:T$500)))</f>
        <v>0</v>
      </c>
      <c r="CU31" s="134" t="n">
        <f aca="false">IF(OR(CU$4="",$B31=""),0,SUMIF('DADOS BRUTOS'!$A$3:$A$500,$B31,'DADOS BRUTOS'!U$3:U$500)+IF($C31="",0,SUMIF('DADOS BRUTOS'!$A$3:$A$500,$C31,'DADOS BRUTOS'!U$3:U$500)))</f>
        <v>0</v>
      </c>
      <c r="CV31" s="134" t="n">
        <f aca="false">IF(OR(CV$4="",$B31=""),0,SUMIF('DADOS BRUTOS'!$A$3:$A$500,$B31,'DADOS BRUTOS'!V$3:V$500)+IF($C31="",0,SUMIF('DADOS BRUTOS'!$A$3:$A$500,$C31,'DADOS BRUTOS'!V$3:V$500)))</f>
        <v>0</v>
      </c>
      <c r="CW31" s="134" t="n">
        <f aca="false">IF(OR(CW$4="",$B31=""),0,SUMIF('DADOS BRUTOS'!$A$3:$A$500,$B31,'DADOS BRUTOS'!W$3:W$500)+IF($C31="",0,SUMIF('DADOS BRUTOS'!$A$3:$A$500,$C31,'DADOS BRUTOS'!W$3:W$500)))</f>
        <v>0</v>
      </c>
      <c r="CX31" s="134" t="n">
        <f aca="false">IF(OR(CX$4="",$B31=""),0,SUMIF('DADOS BRUTOS'!$A$3:$A$500,$B31,'DADOS BRUTOS'!X$3:X$500)+IF($C31="",0,SUMIF('DADOS BRUTOS'!$A$3:$A$500,$C31,'DADOS BRUTOS'!X$3:X$500)))</f>
        <v>0</v>
      </c>
      <c r="CY31" s="134" t="n">
        <f aca="false">IF(OR(CY$4="",$B31=""),0,SUMIF('DADOS BRUTOS'!$A$3:$A$500,$B31,'DADOS BRUTOS'!Y$3:Y$500)+IF($C31="",0,SUMIF('DADOS BRUTOS'!$A$3:$A$500,$C31,'DADOS BRUTOS'!Y$3:Y$500)))</f>
        <v>0</v>
      </c>
      <c r="CZ31" s="134" t="n">
        <f aca="false">IF(OR(CZ$4="",$B31=""),0,SUMIF('DADOS BRUTOS'!$A$3:$A$500,$B31,'DADOS BRUTOS'!Z$3:Z$500)+IF($C31="",0,SUMIF('DADOS BRUTOS'!$A$3:$A$500,$C31,'DADOS BRUTOS'!Z$3:Z$500)))</f>
        <v>0</v>
      </c>
      <c r="DA31" s="134" t="n">
        <f aca="false">IF(OR(DA$4="",$B31=""),0,SUMIF('DADOS BRUTOS'!$A$3:$A$500,$B31,'DADOS BRUTOS'!AA$3:AA$500)+IF($C31="",0,SUMIF('DADOS BRUTOS'!$A$3:$A$500,$C31,'DADOS BRUTOS'!AA$3:AA$500)))</f>
        <v>0</v>
      </c>
      <c r="DB31" s="134" t="n">
        <f aca="false">IF(OR(DB$4="",$B31=""),0,SUMIF('DADOS BRUTOS'!$A$3:$A$500,$B31,'DADOS BRUTOS'!AB$3:AB$500)+IF($C31="",0,SUMIF('DADOS BRUTOS'!$A$3:$A$500,$C31,'DADOS BRUTOS'!AB$3:AB$500)))</f>
        <v>0</v>
      </c>
      <c r="DC31" s="134" t="n">
        <f aca="false">IF(OR(DC$4="",$B31=""),0,SUMIF('DADOS BRUTOS'!$A$3:$A$500,$B31,'DADOS BRUTOS'!AC$3:AC$500)+IF($C31="",0,SUMIF('DADOS BRUTOS'!$A$3:$A$500,$C31,'DADOS BRUTOS'!AC$3:AC$500)))</f>
        <v>0</v>
      </c>
      <c r="DD31" s="134" t="n">
        <f aca="false">IF(OR(DD$4="",$B31=""),0,SUMIF('DADOS BRUTOS'!$A$3:$A$500,$B31,'DADOS BRUTOS'!AD$3:AD$500)+IF($C31="",0,SUMIF('DADOS BRUTOS'!$A$3:$A$500,$C31,'DADOS BRUTOS'!AD$3:AD$500)))</f>
        <v>0</v>
      </c>
      <c r="DE31" s="134" t="n">
        <f aca="false">IF(OR(DE$4="",$B31=""),0,SUMIF('DADOS BRUTOS'!$A$3:$A$500,$B31,'DADOS BRUTOS'!AE$3:AE$500)+IF($C31="",0,SUMIF('DADOS BRUTOS'!$A$3:$A$500,$C31,'DADOS BRUTOS'!AE$3:AE$500)))</f>
        <v>0</v>
      </c>
      <c r="DF31" s="134" t="n">
        <f aca="false">IF(OR(DF$4="",$B31=""),0,SUMIF('DADOS BRUTOS'!$A$3:$A$500,$B31,'DADOS BRUTOS'!AF$3:AF$500)+IF($C31="",0,SUMIF('DADOS BRUTOS'!$A$3:$A$500,$C31,'DADOS BRUTOS'!AF$3:AF$500)))</f>
        <v>0</v>
      </c>
      <c r="DG31" s="134" t="n">
        <f aca="false">IF(OR(DG$4="",$B31=""),0,SUMIF('DADOS BRUTOS'!$A$3:$A$500,$B31,'DADOS BRUTOS'!AG$3:AG$500)+IF($C31="",0,SUMIF('DADOS BRUTOS'!$A$3:$A$500,$C31,'DADOS BRUTOS'!AG$3:AG$500)))</f>
        <v>0</v>
      </c>
      <c r="DH31" s="134" t="n">
        <f aca="false">IF(OR(DH$4="",$B31=""),0,SUMIF('DADOS BRUTOS'!$A$3:$A$500,$B31,'DADOS BRUTOS'!AH$3:AH$500)+IF($C31="",0,SUMIF('DADOS BRUTOS'!$A$3:$A$500,$C31,'DADOS BRUTOS'!AH$3:AH$500)))</f>
        <v>0</v>
      </c>
      <c r="DI31" s="134" t="n">
        <f aca="false">IF(OR(DI$4="",$B31=""),0,SUMIF('DADOS BRUTOS'!$A$3:$A$500,$B31,'DADOS BRUTOS'!AI$3:AI$500)+IF($C31="",0,SUMIF('DADOS BRUTOS'!$A$3:$A$500,$C31,'DADOS BRUTOS'!AI$3:AI$500)))</f>
        <v>0</v>
      </c>
      <c r="DJ31" s="134" t="n">
        <f aca="false">IF(OR(DJ$4="",$B31=""),0,SUMIF('DADOS BRUTOS'!$A$3:$A$500,$B31,'DADOS BRUTOS'!AJ$3:AJ$500)+IF($C31="",0,SUMIF('DADOS BRUTOS'!$A$3:$A$500,$C31,'DADOS BRUTOS'!AJ$3:AJ$500)))</f>
        <v>0</v>
      </c>
      <c r="DK31" s="134" t="n">
        <f aca="false">IF(OR(DK$4="",$B31=""),0,SUMIF('DADOS BRUTOS'!$A$3:$A$500,$B31,'DADOS BRUTOS'!AK$3:AK$500)+IF($C31="",0,SUMIF('DADOS BRUTOS'!$A$3:$A$500,$C31,'DADOS BRUTOS'!AK$3:AK$500)))</f>
        <v>0</v>
      </c>
      <c r="DL31" s="134" t="n">
        <f aca="false">IF(OR(DL$4="",$B31=""),0,SUMIF('DADOS BRUTOS'!$A$3:$A$500,$B31,'DADOS BRUTOS'!AL$3:AL$500)+IF($C31="",0,SUMIF('DADOS BRUTOS'!$A$3:$A$500,$C31,'DADOS BRUTOS'!AL$3:AL$500)))</f>
        <v>0</v>
      </c>
      <c r="DM31" s="134" t="n">
        <f aca="false">IF(OR(DM$4="",$B31=""),0,SUMIF('DADOS BRUTOS'!$A$3:$A$500,$B31,'DADOS BRUTOS'!AM$3:AM$500)+IF($C31="",0,SUMIF('DADOS BRUTOS'!$A$3:$A$500,$C31,'DADOS BRUTOS'!AM$3:AM$500)))</f>
        <v>0</v>
      </c>
      <c r="DN31" s="134" t="n">
        <f aca="false">IF(OR(DN$4="",$B31=""),0,SUMIF('DADOS BRUTOS'!$A$3:$A$500,$B31,'DADOS BRUTOS'!AN$3:AN$500)+IF($C31="",0,SUMIF('DADOS BRUTOS'!$A$3:$A$500,$C31,'DADOS BRUTOS'!AN$3:AN$500)))</f>
        <v>0</v>
      </c>
      <c r="DO31" s="134" t="n">
        <f aca="false">IF(OR(DO$4="",$B31=""),0,SUMIF('DADOS BRUTOS'!$A$3:$A$500,$B31,'DADOS BRUTOS'!AO$3:AO$500)+IF($C31="",0,SUMIF('DADOS BRUTOS'!$A$3:$A$500,$C31,'DADOS BRUTOS'!AO$3:AO$500)))</f>
        <v>0</v>
      </c>
      <c r="DP31" s="134" t="n">
        <f aca="false">IF(OR(DP$4="",$B31=""),0,SUMIF('DADOS BRUTOS'!$A$3:$A$500,$B31,'DADOS BRUTOS'!AP$3:AP$500)+IF($C31="",0,SUMIF('DADOS BRUTOS'!$A$3:$A$500,$C31,'DADOS BRUTOS'!AP$3:AP$500)))</f>
        <v>0</v>
      </c>
      <c r="DQ31" s="134" t="n">
        <f aca="false">IF(OR(DQ$4="",$B31=""),0,SUMIF('DADOS BRUTOS'!$A$3:$A$500,$B31,'DADOS BRUTOS'!AQ$3:AQ$500)+IF($C31="",0,SUMIF('DADOS BRUTOS'!$A$3:$A$500,$C31,'DADOS BRUTOS'!AQ$3:AQ$500)))</f>
        <v>0</v>
      </c>
      <c r="DR31" s="134" t="n">
        <f aca="false">IF(OR(DR$4="",$B31=""),0,SUMIF('DADOS BRUTOS'!$A$3:$A$500,$B31,'DADOS BRUTOS'!AR$3:AR$500)+IF($C31="",0,SUMIF('DADOS BRUTOS'!$A$3:$A$500,$C31,'DADOS BRUTOS'!AR$3:AR$500)))</f>
        <v>0</v>
      </c>
      <c r="DS31" s="134" t="n">
        <f aca="false">IF(OR(DS$4="",$B31=""),0,SUMIF('DADOS BRUTOS'!$A$3:$A$500,$B31,'DADOS BRUTOS'!AS$3:AS$500)+IF($C31="",0,SUMIF('DADOS BRUTOS'!$A$3:$A$500,$C31,'DADOS BRUTOS'!AS$3:AS$500)))</f>
        <v>0</v>
      </c>
      <c r="DT31" s="134" t="n">
        <f aca="false">IF(OR(DT$4="",$B31=""),0,SUMIF('DADOS BRUTOS'!$A$3:$A$500,$B31,'DADOS BRUTOS'!AT$3:AT$500)+IF($C31="",0,SUMIF('DADOS BRUTOS'!$A$3:$A$500,$C31,'DADOS BRUTOS'!AT$3:AT$500)))</f>
        <v>0</v>
      </c>
      <c r="DU31" s="134" t="n">
        <f aca="false">IF(OR(DU$4="",$B31=""),0,SUMIF('DADOS BRUTOS'!$A$3:$A$500,$B31,'DADOS BRUTOS'!AU$3:AU$500)+IF($C31="",0,SUMIF('DADOS BRUTOS'!$A$3:$A$500,$C31,'DADOS BRUTOS'!AU$3:AU$500)))</f>
        <v>0</v>
      </c>
      <c r="DV31" s="134" t="n">
        <f aca="false">IF(OR(DV$4="",$B31=""),0,SUMIF('DADOS BRUTOS'!$A$3:$A$500,$B31,'DADOS BRUTOS'!AV$3:AV$500)+IF($C31="",0,SUMIF('DADOS BRUTOS'!$A$3:$A$500,$C31,'DADOS BRUTOS'!AV$3:AV$500)))</f>
        <v>0</v>
      </c>
      <c r="DW31" s="134" t="n">
        <f aca="false">IF(OR(DW$4="",$B31=""),0,SUMIF('DADOS BRUTOS'!$A$3:$A$500,$B31,'DADOS BRUTOS'!AW$3:AW$500)+IF($C31="",0,SUMIF('DADOS BRUTOS'!$A$3:$A$500,$C31,'DADOS BRUTOS'!AW$3:AW$500)))</f>
        <v>0</v>
      </c>
      <c r="DX31" s="134" t="n">
        <f aca="false">IF(OR(DX$4="",$B31=""),0,SUMIF('DADOS BRUTOS'!$A$3:$A$500,$B31,'DADOS BRUTOS'!AX$3:AX$500)+IF($C31="",0,SUMIF('DADOS BRUTOS'!$A$3:$A$500,$C31,'DADOS BRUTOS'!AX$3:AX$500)))</f>
        <v>0</v>
      </c>
      <c r="DY31" s="134" t="n">
        <f aca="false">IF(OR(DY$4="",$B31=""),0,SUMIF('DADOS BRUTOS'!$A$3:$A$500,$B31,'DADOS BRUTOS'!AY$3:AY$500)+IF($C31="",0,SUMIF('DADOS BRUTOS'!$A$3:$A$500,$C31,'DADOS BRUTOS'!AY$3:AY$500)))</f>
        <v>0</v>
      </c>
      <c r="DZ31" s="134" t="n">
        <f aca="false">IF(OR(DZ$4="",$B31=""),0,SUMIF('DADOS BRUTOS'!$A$3:$A$500,$B31,'DADOS BRUTOS'!AZ$3:AZ$500)+IF($C31="",0,SUMIF('DADOS BRUTOS'!$A$3:$A$500,$C31,'DADOS BRUTOS'!AZ$3:AZ$500)))</f>
        <v>0</v>
      </c>
      <c r="EA31" s="134" t="n">
        <f aca="false">IF(OR(EA$4="",$B31=""),0,SUMIF('DADOS BRUTOS'!$A$3:$A$500,$B31,'DADOS BRUTOS'!BA$3:BA$500)+IF($C31="",0,SUMIF('DADOS BRUTOS'!$A$3:$A$500,$C31,'DADOS BRUTOS'!BA$3:BA$500)))</f>
        <v>0</v>
      </c>
      <c r="EB31" s="134" t="n">
        <f aca="false">IF(OR(EB$4="",$B31=""),0,SUMIF('DADOS BRUTOS'!$A$3:$A$500,$B31,'DADOS BRUTOS'!BB$3:BB$500)+IF($C31="",0,SUMIF('DADOS BRUTOS'!$A$3:$A$500,$C31,'DADOS BRUTOS'!BB$3:BB$500)))</f>
        <v>0</v>
      </c>
      <c r="EC31" s="134" t="n">
        <f aca="false">IF(OR(EC$4="",$B31=""),0,SUMIF('DADOS BRUTOS'!$A$3:$A$500,$B31,'DADOS BRUTOS'!BC$3:BC$500)+IF($C31="",0,SUMIF('DADOS BRUTOS'!$A$3:$A$500,$C31,'DADOS BRUTOS'!BC$3:BC$500)))</f>
        <v>0</v>
      </c>
      <c r="ED31" s="134" t="n">
        <f aca="false">IF(OR(ED$4="",$B31=""),0,SUMIF('DADOS BRUTOS'!$A$3:$A$500,$B31,'DADOS BRUTOS'!BD$3:BD$500)+IF($C31="",0,SUMIF('DADOS BRUTOS'!$A$3:$A$500,$C31,'DADOS BRUTOS'!BD$3:BD$500)))</f>
        <v>0</v>
      </c>
      <c r="EE31" s="134" t="n">
        <f aca="false">IF(OR(EE$4="",$B31=""),0,SUMIF('DADOS BRUTOS'!$A$3:$A$500,$B31,'DADOS BRUTOS'!BE$3:BE$500)+IF($C31="",0,SUMIF('DADOS BRUTOS'!$A$3:$A$500,$C31,'DADOS BRUTOS'!BE$3:BE$500)))</f>
        <v>0</v>
      </c>
      <c r="EF31" s="134" t="n">
        <f aca="false">IF(OR(EF$4="",$B31=""),0,SUMIF('DADOS BRUTOS'!$A$3:$A$500,$B31,'DADOS BRUTOS'!BF$3:BF$500)+IF($C31="",0,SUMIF('DADOS BRUTOS'!$A$3:$A$500,$C31,'DADOS BRUTOS'!BF$3:BF$500)))</f>
        <v>0</v>
      </c>
      <c r="EG31" s="134" t="n">
        <f aca="false">IF(OR(EG$4="",$B31=""),0,SUMIF('DADOS BRUTOS'!$A$3:$A$500,$B31,'DADOS BRUTOS'!BG$3:BG$500)+IF($C31="",0,SUMIF('DADOS BRUTOS'!$A$3:$A$500,$C31,'DADOS BRUTOS'!BG$3:BG$500)))</f>
        <v>0</v>
      </c>
      <c r="EH31" s="134" t="n">
        <f aca="false">IF(OR(EH$4="",$B31=""),0,SUMIF('DADOS BRUTOS'!$A$3:$A$500,$B31,'DADOS BRUTOS'!BH$3:BH$500)+IF($C31="",0,SUMIF('DADOS BRUTOS'!$A$3:$A$500,$C31,'DADOS BRUTOS'!BH$3:BH$500)))</f>
        <v>0</v>
      </c>
      <c r="EI31" s="134" t="n">
        <f aca="false">IF(OR(EI$4="",$B31=""),0,SUMIF('DADOS BRUTOS'!$A$3:$A$500,$B31,'DADOS BRUTOS'!BI$3:BI$500)+IF($C31="",0,SUMIF('DADOS BRUTOS'!$A$3:$A$500,$C31,'DADOS BRUTOS'!BI$3:BI$500)))</f>
        <v>0</v>
      </c>
      <c r="EJ31" s="134" t="n">
        <f aca="false">IF(OR(EJ$4="",$B31=""),0,SUMIF('DADOS BRUTOS'!$A$3:$A$500,$B31,'DADOS BRUTOS'!BJ$3:BJ$500)+IF($C31="",0,SUMIF('DADOS BRUTOS'!$A$3:$A$500,$C31,'DADOS BRUTOS'!BJ$3:BJ$500)))</f>
        <v>0</v>
      </c>
      <c r="EK31" s="134" t="n">
        <f aca="false">IF(OR(EK$4="",$B31=""),0,SUMIF('DADOS BRUTOS'!$A$3:$A$500,$B31,'DADOS BRUTOS'!BK$3:BK$500)+IF($C31="",0,SUMIF('DADOS BRUTOS'!$A$3:$A$500,$C31,'DADOS BRUTOS'!BK$3:BK$500)))</f>
        <v>0</v>
      </c>
      <c r="EL31" s="134" t="n">
        <f aca="false">IF(OR(EL$4="",$B31=""),0,SUMIF('DADOS BRUTOS'!$A$3:$A$500,$B31,'DADOS BRUTOS'!BL$3:BL$500)+IF($C31="",0,SUMIF('DADOS BRUTOS'!$A$3:$A$500,$C31,'DADOS BRUTOS'!BL$3:BL$500)))</f>
        <v>0</v>
      </c>
      <c r="EM31" s="134" t="n">
        <f aca="false">IF(OR(EM$4="",$B31=""),0,SUMIF('DADOS BRUTOS'!$A$3:$A$500,$B31,'DADOS BRUTOS'!BM$3:BM$500)+IF($C31="",0,SUMIF('DADOS BRUTOS'!$A$3:$A$500,$C31,'DADOS BRUTOS'!BM$3:BM$500)))</f>
        <v>0</v>
      </c>
      <c r="EN31" s="134" t="n">
        <f aca="false">IF(OR(EN$4="",$B31=""),0,SUMIF('DADOS BRUTOS'!$A$3:$A$500,$B31,'DADOS BRUTOS'!BN$3:BN$500)+IF($C31="",0,SUMIF('DADOS BRUTOS'!$A$3:$A$500,$C31,'DADOS BRUTOS'!BN$3:BN$500)))</f>
        <v>0</v>
      </c>
      <c r="EO31" s="134" t="n">
        <f aca="false">IF(OR(EO$4="",$B31=""),0,SUMIF('DADOS BRUTOS'!$A$3:$A$500,$B31,'DADOS BRUTOS'!BO$3:BO$500)+IF($C31="",0,SUMIF('DADOS BRUTOS'!$A$3:$A$500,$C31,'DADOS BRUTOS'!BO$3:BO$500)))</f>
        <v>0</v>
      </c>
      <c r="EP31" s="134" t="n">
        <f aca="false">IF(OR(EP$4="",$B31=""),0,SUMIF('DADOS BRUTOS'!$A$3:$A$500,$B31,'DADOS BRUTOS'!BP$3:BP$500)+IF($C31="",0,SUMIF('DADOS BRUTOS'!$A$3:$A$500,$C31,'DADOS BRUTOS'!BP$3:BP$500)))</f>
        <v>0</v>
      </c>
      <c r="EQ31" s="134" t="n">
        <f aca="false">IF(OR(EQ$4="",$B31=""),0,SUMIF('DADOS BRUTOS'!$A$3:$A$500,$B31,'DADOS BRUTOS'!BQ$3:BQ$500)+IF($C31="",0,SUMIF('DADOS BRUTOS'!$A$3:$A$500,$C31,'DADOS BRUTOS'!BQ$3:BQ$500)))</f>
        <v>0</v>
      </c>
      <c r="ER31" s="134" t="n">
        <f aca="false">IF(OR(ER$4="",$B31=""),0,SUMIF('DADOS BRUTOS'!$A$3:$A$500,$B31,'DADOS BRUTOS'!BR$3:BR$500)+IF($C31="",0,SUMIF('DADOS BRUTOS'!$A$3:$A$500,$C31,'DADOS BRUTOS'!BR$3:BR$500)))</f>
        <v>0</v>
      </c>
      <c r="ES31" s="134" t="n">
        <f aca="false">IF(OR(ES$4="",$B31=""),0,SUMIF('DADOS BRUTOS'!$A$3:$A$500,$B31,'DADOS BRUTOS'!BS$3:BS$500)+IF($C31="",0,SUMIF('DADOS BRUTOS'!$A$3:$A$500,$C31,'DADOS BRUTOS'!BS$3:BS$500)))</f>
        <v>0</v>
      </c>
      <c r="ET31" s="134" t="n">
        <f aca="false">IF(OR(ET$4="",$B31=""),0,SUMIF('DADOS BRUTOS'!$A$3:$A$500,$B31,'DADOS BRUTOS'!BT$3:BT$500)+IF($C31="",0,SUMIF('DADOS BRUTOS'!$A$3:$A$500,$C31,'DADOS BRUTOS'!BT$3:BT$500)))</f>
        <v>0</v>
      </c>
      <c r="EU31" s="134" t="n">
        <f aca="false">IF(OR(EU$4="",$B31=""),0,SUMIF('DADOS BRUTOS'!$A$3:$A$500,$B31,'DADOS BRUTOS'!BU$3:BU$500)+IF($C31="",0,SUMIF('DADOS BRUTOS'!$A$3:$A$500,$C31,'DADOS BRUTOS'!BU$3:BU$500)))</f>
        <v>0</v>
      </c>
      <c r="EV31" s="134" t="n">
        <f aca="false">IF(OR(EV$4="",$B31=""),0,SUMIF('DADOS BRUTOS'!$A$3:$A$500,$B31,'DADOS BRUTOS'!BV$3:BV$500)+IF($C31="",0,SUMIF('DADOS BRUTOS'!$A$3:$A$500,$C31,'DADOS BRUTOS'!BV$3:BV$500)))</f>
        <v>0</v>
      </c>
      <c r="EW31" s="134" t="n">
        <f aca="false">IF(OR(EW$4="",$B31=""),0,SUMIF('DADOS BRUTOS'!$A$3:$A$500,$B31,'DADOS BRUTOS'!BW$3:BW$500)+IF($C31="",0,SUMIF('DADOS BRUTOS'!$A$3:$A$500,$C31,'DADOS BRUTOS'!BW$3:BW$500)))</f>
        <v>0</v>
      </c>
      <c r="EX31" s="134" t="n">
        <f aca="false">IF(OR(EX$4="",$B31=""),0,SUMIF('DADOS BRUTOS'!$A$3:$A$500,$B31,'DADOS BRUTOS'!BX$3:BX$500)+IF($C31="",0,SUMIF('DADOS BRUTOS'!$A$3:$A$500,$C31,'DADOS BRUTOS'!BX$3:BX$500)))</f>
        <v>0</v>
      </c>
      <c r="EY31" s="134" t="n">
        <f aca="false">IF(OR(EY$4="",$B31=""),0,SUMIF('DADOS BRUTOS'!$A$3:$A$500,$B31,'DADOS BRUTOS'!BY$3:BY$500)+IF($C31="",0,SUMIF('DADOS BRUTOS'!$A$3:$A$500,$C31,'DADOS BRUTOS'!BY$3:BY$500)))</f>
        <v>0</v>
      </c>
      <c r="EZ31" s="134" t="n">
        <f aca="false">IF(OR(EZ$4="",$B31=""),0,SUMIF('DADOS BRUTOS'!$A$3:$A$500,$B31,'DADOS BRUTOS'!BZ$3:BZ$500)+IF($C31="",0,SUMIF('DADOS BRUTOS'!$A$3:$A$500,$C31,'DADOS BRUTOS'!BZ$3:BZ$500)))</f>
        <v>0</v>
      </c>
      <c r="FA31" s="134" t="n">
        <f aca="false">IF(OR(FA$4="",$B31=""),0,SUMIF('DADOS BRUTOS'!$A$3:$A$500,$B31,'DADOS BRUTOS'!CA$3:CA$500)+IF($C31="",0,SUMIF('DADOS BRUTOS'!$A$3:$A$500,$C31,'DADOS BRUTOS'!CA$3:CA$500)))</f>
        <v>0</v>
      </c>
      <c r="FB31" s="134" t="n">
        <f aca="false">IF(OR(FB$4="",$B31=""),0,SUMIF('DADOS BRUTOS'!$A$3:$A$500,$B31,'DADOS BRUTOS'!CB$3:CB$500)+IF($C31="",0,SUMIF('DADOS BRUTOS'!$A$3:$A$500,$C31,'DADOS BRUTOS'!CB$3:CB$500)))</f>
        <v>0</v>
      </c>
      <c r="FC31" s="134" t="n">
        <f aca="false">IF(OR(FC$4="",$B31=""),0,SUMIF('DADOS BRUTOS'!$A$3:$A$500,$B31,'DADOS BRUTOS'!CC$3:CC$500)+IF($C31="",0,SUMIF('DADOS BRUTOS'!$A$3:$A$500,$C31,'DADOS BRUTOS'!CC$3:CC$500)))</f>
        <v>0</v>
      </c>
      <c r="FD31" s="134" t="n">
        <f aca="false">IF(OR(FD$4="",$B31=""),0,SUMIF('DADOS BRUTOS'!$A$3:$A$500,$B31,'DADOS BRUTOS'!CD$3:CD$500)+IF($C31="",0,SUMIF('DADOS BRUTOS'!$A$3:$A$500,$C31,'DADOS BRUTOS'!CD$3:CD$500)))</f>
        <v>0</v>
      </c>
      <c r="FE31" s="134" t="n">
        <f aca="false">IF(OR(FE$4="",$B31=""),0,SUMIF('DADOS BRUTOS'!$A$3:$A$500,$B31,'DADOS BRUTOS'!CE$3:CE$500)+IF($C31="",0,SUMIF('DADOS BRUTOS'!$A$3:$A$500,$C31,'DADOS BRUTOS'!CE$3:CE$500)))</f>
        <v>0</v>
      </c>
      <c r="FF31" s="134" t="n">
        <f aca="false">IF(OR(FF$4="",$B31=""),0,SUMIF('DADOS BRUTOS'!$A$3:$A$500,$B31,'DADOS BRUTOS'!CF$3:CF$500)+IF($C31="",0,SUMIF('DADOS BRUTOS'!$A$3:$A$500,$C31,'DADOS BRUTOS'!CF$3:CF$500)))</f>
        <v>0</v>
      </c>
      <c r="FG31" s="134" t="n">
        <f aca="false">IF(OR(FG$4="",$B31=""),0,SUMIF('DADOS BRUTOS'!$A$3:$A$500,$B31,'DADOS BRUTOS'!CG$3:CG$500)+IF($C31="",0,SUMIF('DADOS BRUTOS'!$A$3:$A$500,$C31,'DADOS BRUTOS'!CG$3:CG$500)))</f>
        <v>0</v>
      </c>
      <c r="FH31" s="134" t="n">
        <f aca="false">IF(OR(FH$4="",$B31=""),0,SUMIF('DADOS BRUTOS'!$A$3:$A$500,$B31,'DADOS BRUTOS'!CH$3:CH$500)+IF($C31="",0,SUMIF('DADOS BRUTOS'!$A$3:$A$500,$C31,'DADOS BRUTOS'!CH$3:CH$500)))</f>
        <v>0</v>
      </c>
      <c r="FI31" s="134" t="n">
        <f aca="false">IF(OR(FI$4="",$B31=""),0,SUMIF('DADOS BRUTOS'!$A$3:$A$500,$B31,'DADOS BRUTOS'!CI$3:CI$500)+IF($C31="",0,SUMIF('DADOS BRUTOS'!$A$3:$A$500,$C31,'DADOS BRUTOS'!CI$3:CI$500)))</f>
        <v>0</v>
      </c>
      <c r="FJ31" s="134" t="n">
        <f aca="false">IF(OR(FJ$4="",$B31=""),0,SUMIF('DADOS BRUTOS'!$A$3:$A$500,$B31,'DADOS BRUTOS'!CJ$3:CJ$500)+IF($C31="",0,SUMIF('DADOS BRUTOS'!$A$3:$A$500,$C31,'DADOS BRUTOS'!CJ$3:CJ$500)))</f>
        <v>0</v>
      </c>
      <c r="FK31" s="134" t="n">
        <f aca="false">IF(OR(FK$4="",$B31=""),0,SUMIF('DADOS BRUTOS'!$A$3:$A$500,$B31,'DADOS BRUTOS'!CK$3:CK$500)+IF($C31="",0,SUMIF('DADOS BRUTOS'!$A$3:$A$500,$C31,'DADOS BRUTOS'!CK$3:CK$500)))</f>
        <v>0</v>
      </c>
      <c r="FL31" s="134" t="n">
        <f aca="false">IF(OR(FL$4="",$B31=""),0,SUMIF('DADOS BRUTOS'!$A$3:$A$500,$B31,'DADOS BRUTOS'!CL$3:CL$500)+IF($C31="",0,SUMIF('DADOS BRUTOS'!$A$3:$A$500,$C31,'DADOS BRUTOS'!CL$3:CL$500)))</f>
        <v>0</v>
      </c>
      <c r="FM31" s="134" t="n">
        <f aca="false">IF(OR(FM$4="",$B31=""),0,SUMIF('DADOS BRUTOS'!$A$3:$A$500,$B31,'DADOS BRUTOS'!CM$3:CM$500)+IF($C31="",0,SUMIF('DADOS BRUTOS'!$A$3:$A$500,$C31,'DADOS BRUTOS'!CM$3:CM$500)))</f>
        <v>0</v>
      </c>
      <c r="FN31" s="134" t="n">
        <f aca="false">IF(OR(FN$4="",$B31=""),0,SUMIF('DADOS BRUTOS'!$A$3:$A$500,$B31,'DADOS BRUTOS'!CN$3:CN$500)+IF($C31="",0,SUMIF('DADOS BRUTOS'!$A$3:$A$500,$C31,'DADOS BRUTOS'!CN$3:CN$500)))</f>
        <v>0</v>
      </c>
      <c r="FO31" s="134" t="n">
        <f aca="false">IF(OR(FO$4="",$B31=""),0,SUMIF('DADOS BRUTOS'!$A$3:$A$500,$B31,'DADOS BRUTOS'!CO$3:CO$500)+IF($C31="",0,SUMIF('DADOS BRUTOS'!$A$3:$A$500,$C31,'DADOS BRUTOS'!CO$3:CO$500)))</f>
        <v>0</v>
      </c>
      <c r="FP31" s="134" t="n">
        <f aca="false">IF(OR(FP$4="",$B31=""),0,SUMIF('DADOS BRUTOS'!$A$3:$A$500,$B31,'DADOS BRUTOS'!CP$3:CP$500)+IF($C31="",0,SUMIF('DADOS BRUTOS'!$A$3:$A$500,$C31,'DADOS BRUTOS'!CP$3:CP$500)))</f>
        <v>0</v>
      </c>
      <c r="FQ31" s="134" t="n">
        <f aca="false">IF(OR(FQ$4="",$B31=""),0,SUMIF('DADOS BRUTOS'!$A$3:$A$500,$B31,'DADOS BRUTOS'!CQ$3:CQ$500)+IF($C31="",0,SUMIF('DADOS BRUTOS'!$A$3:$A$500,$C31,'DADOS BRUTOS'!CQ$3:CQ$500)))</f>
        <v>0</v>
      </c>
      <c r="FR31" s="134" t="n">
        <f aca="false">IF(OR(FR$4="",$B31=""),0,SUMIF('DADOS BRUTOS'!$A$3:$A$500,$B31,'DADOS BRUTOS'!CR$3:CR$500)+IF($C31="",0,SUMIF('DADOS BRUTOS'!$A$3:$A$500,$C31,'DADOS BRUTOS'!CR$3:CR$500)))</f>
        <v>0</v>
      </c>
      <c r="FS31" s="134" t="n">
        <f aca="false">IF(OR(FS$4="",$B31=""),0,SUMIF('DADOS BRUTOS'!$A$3:$A$500,$B31,'DADOS BRUTOS'!CS$3:CS$500)+IF($C31="",0,SUMIF('DADOS BRUTOS'!$A$3:$A$500,$C31,'DADOS BRUTOS'!CS$3:CS$500)))</f>
        <v>0</v>
      </c>
      <c r="FT31" s="134" t="n">
        <f aca="false">IF(OR(FT$4="",$B31=""),0,SUMIF('DADOS BRUTOS'!$A$3:$A$500,$B31,'DADOS BRUTOS'!CT$3:CT$500)+IF($C31="",0,SUMIF('DADOS BRUTOS'!$A$3:$A$500,$C31,'DADOS BRUTOS'!CT$3:CT$500)))</f>
        <v>0</v>
      </c>
      <c r="FU31" s="134" t="n">
        <f aca="false">IF(OR(FU$4="",$B31=""),0,SUMIF('DADOS BRUTOS'!$A$3:$A$500,$B31,'DADOS BRUTOS'!CU$3:CU$500)+IF($C31="",0,SUMIF('DADOS BRUTOS'!$A$3:$A$500,$C31,'DADOS BRUTOS'!CU$3:CU$500)))</f>
        <v>0</v>
      </c>
      <c r="FV31" s="134" t="n">
        <f aca="false">IF(OR(FV$4="",$B31=""),0,SUMIF('DADOS BRUTOS'!$A$3:$A$500,$B31,'DADOS BRUTOS'!CV$3:CV$500)+IF($C31="",0,SUMIF('DADOS BRUTOS'!$A$3:$A$500,$C31,'DADOS BRUTOS'!CV$3:CV$500)))</f>
        <v>0</v>
      </c>
      <c r="FW31" s="134" t="n">
        <f aca="false">IF(OR(FW$4="",$B31=""),0,SUMIF('DADOS BRUTOS'!$A$3:$A$500,$B31,'DADOS BRUTOS'!CW$3:CW$500)+IF($C31="",0,SUMIF('DADOS BRUTOS'!$A$3:$A$500,$C31,'DADOS BRUTOS'!CW$3:CW$500)))</f>
        <v>0</v>
      </c>
      <c r="FX31" s="134" t="n">
        <f aca="false">IF(OR(FX$4="",$B31=""),0,SUMIF('DADOS BRUTOS'!$A$3:$A$500,$B31,'DADOS BRUTOS'!CX$3:CX$500)+IF($C31="",0,SUMIF('DADOS BRUTOS'!$A$3:$A$500,$C31,'DADOS BRUTOS'!CX$3:CX$500)))</f>
        <v>0</v>
      </c>
      <c r="FY31" s="134" t="n">
        <f aca="false">IF(OR(FY$4="",$B31=""),0,SUMIF('DADOS BRUTOS'!$A$3:$A$500,$B31,'DADOS BRUTOS'!CY$3:CY$500)+IF($C31="",0,SUMIF('DADOS BRUTOS'!$A$3:$A$500,$C31,'DADOS BRUTOS'!CY$3:CY$500)))</f>
        <v>0</v>
      </c>
      <c r="FZ31" s="134" t="n">
        <f aca="false">IF(OR(FZ$4="",$B31=""),0,SUMIF('DADOS BRUTOS'!$A$3:$A$500,$B31,'DADOS BRUTOS'!CZ$3:CZ$500)+IF($C31="",0,SUMIF('DADOS BRUTOS'!$A$3:$A$500,$C31,'DADOS BRUTOS'!CZ$3:CZ$500)))</f>
        <v>0</v>
      </c>
      <c r="GA31" s="134" t="n">
        <f aca="false">IF(OR(GA$4="",$B31=""),0,SUMIF('DADOS BRUTOS'!$A$3:$A$500,$B31,'DADOS BRUTOS'!DA$3:DA$500)+IF($C31="",0,SUMIF('DADOS BRUTOS'!$A$3:$A$500,$C31,'DADOS BRUTOS'!DA$3:DA$500)))</f>
        <v>0</v>
      </c>
      <c r="GB31" s="134" t="n">
        <f aca="false">IF(OR(GB$4="",$B31=""),0,SUMIF('DADOS BRUTOS'!$A$3:$A$500,$B31,'DADOS BRUTOS'!DB$3:DB$500)+IF($C31="",0,SUMIF('DADOS BRUTOS'!$A$3:$A$500,$C31,'DADOS BRUTOS'!DB$3:DB$500)))</f>
        <v>0</v>
      </c>
      <c r="GC31" s="134" t="n">
        <f aca="false">IF(OR(GC$4="",$B31=""),0,SUMIF('DADOS BRUTOS'!$A$3:$A$500,$B31,'DADOS BRUTOS'!DC$3:DC$500)+IF($C31="",0,SUMIF('DADOS BRUTOS'!$A$3:$A$500,$C31,'DADOS BRUTOS'!DC$3:DC$500)))</f>
        <v>0</v>
      </c>
      <c r="GD31" s="134" t="n">
        <f aca="false">IF(OR(GD$4="",$B31=""),0,SUMIF('DADOS BRUTOS'!$A$3:$A$500,$B31,'DADOS BRUTOS'!DD$3:DD$500)+IF($C31="",0,SUMIF('DADOS BRUTOS'!$A$3:$A$500,$C31,'DADOS BRUTOS'!DD$3:DD$500)))</f>
        <v>0</v>
      </c>
      <c r="GE31" s="134" t="n">
        <f aca="false">IF(OR(GE$4="",$B31=""),0,SUMIF('DADOS BRUTOS'!$A$3:$A$500,$B31,'DADOS BRUTOS'!DE$3:DE$500)+IF($C31="",0,SUMIF('DADOS BRUTOS'!$A$3:$A$500,$C31,'DADOS BRUTOS'!DE$3:DE$500)))</f>
        <v>0</v>
      </c>
      <c r="GF31" s="134" t="n">
        <f aca="false">IF(OR(GF$4="",$B31=""),0,SUMIF('DADOS BRUTOS'!$A$3:$A$500,$B31,'DADOS BRUTOS'!DF$3:DF$500)+IF($C31="",0,SUMIF('DADOS BRUTOS'!$A$3:$A$500,$C31,'DADOS BRUTOS'!DF$3:DF$500)))</f>
        <v>0</v>
      </c>
      <c r="GG31" s="134" t="n">
        <f aca="false">IF(OR(GG$4="",$B31=""),0,SUMIF('DADOS BRUTOS'!$A$3:$A$500,$B31,'DADOS BRUTOS'!DG$3:DG$500)+IF($C31="",0,SUMIF('DADOS BRUTOS'!$A$3:$A$500,$C31,'DADOS BRUTOS'!DG$3:DG$500)))</f>
        <v>0</v>
      </c>
      <c r="GH31" s="134" t="n">
        <f aca="false">IF(OR(GH$4="",$B31=""),0,SUMIF('DADOS BRUTOS'!$A$3:$A$500,$B31,'DADOS BRUTOS'!DH$3:DH$500)+IF($C31="",0,SUMIF('DADOS BRUTOS'!$A$3:$A$500,$C31,'DADOS BRUTOS'!DH$3:DH$500)))</f>
        <v>0</v>
      </c>
      <c r="GI31" s="134" t="n">
        <f aca="false">IF(OR(GI$4="",$B31=""),0,SUMIF('DADOS BRUTOS'!$A$3:$A$500,$B31,'DADOS BRUTOS'!DI$3:DI$500)+IF($C31="",0,SUMIF('DADOS BRUTOS'!$A$3:$A$500,$C31,'DADOS BRUTOS'!DI$3:DI$500)))</f>
        <v>0</v>
      </c>
      <c r="GJ31" s="134" t="n">
        <f aca="false">IF(OR(GJ$4="",$B31=""),0,SUMIF('DADOS BRUTOS'!$A$3:$A$500,$B31,'DADOS BRUTOS'!DJ$3:DJ$500)+IF($C31="",0,SUMIF('DADOS BRUTOS'!$A$3:$A$500,$C31,'DADOS BRUTOS'!DJ$3:DJ$500)))</f>
        <v>0</v>
      </c>
      <c r="GK31" s="134" t="n">
        <f aca="false">IF(OR(GK$4="",$B31=""),0,SUMIF('DADOS BRUTOS'!$A$3:$A$500,$B31,'DADOS BRUTOS'!DK$3:DK$500)+IF($C31="",0,SUMIF('DADOS BRUTOS'!$A$3:$A$500,$C31,'DADOS BRUTOS'!DK$3:DK$500)))</f>
        <v>0</v>
      </c>
      <c r="GL31" s="134" t="n">
        <f aca="false">IF(OR(GL$4="",$B31=""),0,SUMIF('DADOS BRUTOS'!$A$3:$A$500,$B31,'DADOS BRUTOS'!DL$3:DL$500)+IF($C31="",0,SUMIF('DADOS BRUTOS'!$A$3:$A$500,$C31,'DADOS BRUTOS'!DL$3:DL$500)))</f>
        <v>0</v>
      </c>
      <c r="GM31" s="134" t="n">
        <f aca="false">IF(OR(GM$4="",$B31=""),0,SUMIF('DADOS BRUTOS'!$A$3:$A$500,$B31,'DADOS BRUTOS'!DM$3:DM$500)+IF($C31="",0,SUMIF('DADOS BRUTOS'!$A$3:$A$500,$C31,'DADOS BRUTOS'!DM$3:DM$500)))</f>
        <v>0</v>
      </c>
      <c r="GN31" s="134" t="n">
        <f aca="false">IF(OR(GN$4="",$B31=""),0,SUMIF('DADOS BRUTOS'!$A$3:$A$500,$B31,'DADOS BRUTOS'!DN$3:DN$500)+IF($C31="",0,SUMIF('DADOS BRUTOS'!$A$3:$A$500,$C31,'DADOS BRUTOS'!DN$3:DN$500)))</f>
        <v>0</v>
      </c>
      <c r="GO31" s="134" t="n">
        <f aca="false">IF(OR(GO$4="",$B31=""),0,SUMIF('DADOS BRUTOS'!$A$3:$A$500,$B31,'DADOS BRUTOS'!DO$3:DO$500)+IF($C31="",0,SUMIF('DADOS BRUTOS'!$A$3:$A$500,$C31,'DADOS BRUTOS'!DO$3:DO$500)))</f>
        <v>0</v>
      </c>
      <c r="GP31" s="134" t="n">
        <f aca="false">IF(OR(GP$4="",$B31=""),0,SUMIF('DADOS BRUTOS'!$A$3:$A$500,$B31,'DADOS BRUTOS'!DP$3:DP$500)+IF($C31="",0,SUMIF('DADOS BRUTOS'!$A$3:$A$500,$C31,'DADOS BRUTOS'!DP$3:DP$500)))</f>
        <v>0</v>
      </c>
      <c r="GQ31" s="134" t="n">
        <f aca="false">IF(OR(GQ$4="",$B31=""),0,SUMIF('DADOS BRUTOS'!$A$3:$A$500,$B31,'DADOS BRUTOS'!DQ$3:DQ$500)+IF($C31="",0,SUMIF('DADOS BRUTOS'!$A$3:$A$500,$C31,'DADOS BRUTOS'!DQ$3:DQ$500)))</f>
        <v>0</v>
      </c>
      <c r="GR31" s="134" t="n">
        <f aca="false">IF(OR(GR$4="",$B31=""),0,SUMIF('DADOS BRUTOS'!$A$3:$A$500,$B31,'DADOS BRUTOS'!DR$3:DR$500)+IF($C31="",0,SUMIF('DADOS BRUTOS'!$A$3:$A$500,$C31,'DADOS BRUTOS'!DR$3:DR$500)))</f>
        <v>0</v>
      </c>
      <c r="GS31" s="134" t="n">
        <f aca="false">IF(OR(GS$4="",$B31=""),0,SUMIF('DADOS BRUTOS'!$A$3:$A$500,$B31,'DADOS BRUTOS'!DS$3:DS$500)+IF($C31="",0,SUMIF('DADOS BRUTOS'!$A$3:$A$500,$C31,'DADOS BRUTOS'!DS$3:DS$500)))</f>
        <v>0</v>
      </c>
      <c r="GT31" s="134" t="n">
        <f aca="false">IF(OR(GT$4="",$B31=""),0,SUMIF('DADOS BRUTOS'!$A$3:$A$500,$B31,'DADOS BRUTOS'!DT$3:DT$500)+IF($C31="",0,SUMIF('DADOS BRUTOS'!$A$3:$A$500,$C31,'DADOS BRUTOS'!DT$3:DT$500)))</f>
        <v>0</v>
      </c>
      <c r="GU31" s="134" t="n">
        <f aca="false">IF(OR(GU$4="",$B31=""),0,SUMIF('DADOS BRUTOS'!$A$3:$A$500,$B31,'DADOS BRUTOS'!DU$3:DU$500)+IF($C31="",0,SUMIF('DADOS BRUTOS'!$A$3:$A$500,$C31,'DADOS BRUTOS'!DU$3:DU$500)))</f>
        <v>0</v>
      </c>
      <c r="GV31" s="134" t="n">
        <f aca="false">IF(OR(GV$4="",$B31=""),0,SUMIF('DADOS BRUTOS'!$A$3:$A$500,$B31,'DADOS BRUTOS'!DV$3:DV$500)+IF($C31="",0,SUMIF('DADOS BRUTOS'!$A$3:$A$500,$C31,'DADOS BRUTOS'!DV$3:DV$500)))</f>
        <v>0</v>
      </c>
      <c r="GW31" s="134" t="n">
        <f aca="false">IF(OR(GW$4="",$B31=""),0,SUMIF('DADOS BRUTOS'!$A$3:$A$500,$B31,'DADOS BRUTOS'!DW$3:DW$500)+IF($C31="",0,SUMIF('DADOS BRUTOS'!$A$3:$A$500,$C31,'DADOS BRUTOS'!DW$3:DW$500)))</f>
        <v>0</v>
      </c>
      <c r="GX31" s="134" t="n">
        <f aca="false">IF(OR(GX$4="",$B31=""),0,SUMIF('DADOS BRUTOS'!$A$3:$A$500,$B31,'DADOS BRUTOS'!DX$3:DX$500)+IF($C31="",0,SUMIF('DADOS BRUTOS'!$A$3:$A$500,$C31,'DADOS BRUTOS'!DX$3:DX$500)))</f>
        <v>0</v>
      </c>
      <c r="GY31" s="134" t="n">
        <f aca="false">IF(OR(GY$4="",$B31=""),0,SUMIF('DADOS BRUTOS'!$A$3:$A$500,$B31,'DADOS BRUTOS'!DY$3:DY$500)+IF($C31="",0,SUMIF('DADOS BRUTOS'!$A$3:$A$500,$C31,'DADOS BRUTOS'!DY$3:DY$500)))</f>
        <v>0</v>
      </c>
      <c r="GZ31" s="134" t="n">
        <f aca="false">IF(OR(GZ$4="",$B31=""),0,SUMIF('DADOS BRUTOS'!$A$3:$A$500,$B31,'DADOS BRUTOS'!DZ$3:DZ$500)+IF($C31="",0,SUMIF('DADOS BRUTOS'!$A$3:$A$500,$C31,'DADOS BRUTOS'!DZ$3:DZ$500)))</f>
        <v>0</v>
      </c>
      <c r="HA31" s="134" t="n">
        <f aca="false">IF(OR(HA$4="",$B31=""),0,SUMIF('DADOS BRUTOS'!$A$3:$A$500,$B31,'DADOS BRUTOS'!EA$3:EA$500)+IF($C31="",0,SUMIF('DADOS BRUTOS'!$A$3:$A$500,$C31,'DADOS BRUTOS'!EA$3:EA$500)))</f>
        <v>0</v>
      </c>
      <c r="HB31" s="134" t="n">
        <f aca="false">IF(OR(HB$4="",$B31=""),0,SUMIF('DADOS BRUTOS'!$A$3:$A$500,$B31,'DADOS BRUTOS'!EB$3:EB$500)+IF($C31="",0,SUMIF('DADOS BRUTOS'!$A$3:$A$500,$C31,'DADOS BRUTOS'!EB$3:EB$500)))</f>
        <v>0</v>
      </c>
      <c r="HC31" s="134" t="n">
        <f aca="false">IF(OR(HC$4="",$B31=""),0,SUMIF('DADOS BRUTOS'!$A$3:$A$500,$B31,'DADOS BRUTOS'!EC$3:EC$500)+IF($C31="",0,SUMIF('DADOS BRUTOS'!$A$3:$A$500,$C31,'DADOS BRUTOS'!EC$3:EC$500)))</f>
        <v>0</v>
      </c>
      <c r="HD31" s="134" t="n">
        <f aca="false">IF(OR(HD$4="",$B31=""),0,SUMIF('DADOS BRUTOS'!$A$3:$A$500,$B31,'DADOS BRUTOS'!ED$3:ED$500)+IF($C31="",0,SUMIF('DADOS BRUTOS'!$A$3:$A$500,$C31,'DADOS BRUTOS'!ED$3:ED$500)))</f>
        <v>0</v>
      </c>
      <c r="HE31" s="134" t="n">
        <f aca="false">IF(OR(HE$4="",$B31=""),0,SUMIF('DADOS BRUTOS'!$A$3:$A$500,$B31,'DADOS BRUTOS'!EE$3:EE$500)+IF($C31="",0,SUMIF('DADOS BRUTOS'!$A$3:$A$500,$C31,'DADOS BRUTOS'!EE$3:EE$500)))</f>
        <v>0</v>
      </c>
      <c r="HF31" s="134" t="n">
        <f aca="false">IF(OR(HF$4="",$B31=""),0,SUMIF('DADOS BRUTOS'!$A$3:$A$500,$B31,'DADOS BRUTOS'!EF$3:EF$500)+IF($C31="",0,SUMIF('DADOS BRUTOS'!$A$3:$A$500,$C31,'DADOS BRUTOS'!EF$3:EF$500)))</f>
        <v>0</v>
      </c>
      <c r="HG31" s="134" t="n">
        <f aca="false">IF(OR(HG$4="",$B31=""),0,SUMIF('DADOS BRUTOS'!$A$3:$A$500,$B31,'DADOS BRUTOS'!EG$3:EG$500)+IF($C31="",0,SUMIF('DADOS BRUTOS'!$A$3:$A$500,$C31,'DADOS BRUTOS'!EG$3:EG$500)))</f>
        <v>0</v>
      </c>
      <c r="HH31" s="134" t="n">
        <f aca="false">IF(OR(HH$4="",$B31=""),0,SUMIF('DADOS BRUTOS'!$A$3:$A$500,$B31,'DADOS BRUTOS'!EH$3:EH$500)+IF($C31="",0,SUMIF('DADOS BRUTOS'!$A$3:$A$500,$C31,'DADOS BRUTOS'!EH$3:EH$500)))</f>
        <v>0</v>
      </c>
      <c r="HI31" s="134" t="n">
        <f aca="false">IF(OR(HI$4="",$B31=""),0,SUMIF('DADOS BRUTOS'!$A$3:$A$500,$B31,'DADOS BRUTOS'!EI$3:EI$500)+IF($C31="",0,SUMIF('DADOS BRUTOS'!$A$3:$A$500,$C31,'DADOS BRUTOS'!EI$3:EI$500)))</f>
        <v>0</v>
      </c>
      <c r="HJ31" s="134" t="n">
        <f aca="false">IF(OR(HJ$4="",$B31=""),0,SUMIF('DADOS BRUTOS'!$A$3:$A$500,$B31,'DADOS BRUTOS'!EJ$3:EJ$500)+IF($C31="",0,SUMIF('DADOS BRUTOS'!$A$3:$A$500,$C31,'DADOS BRUTOS'!EJ$3:EJ$500)))</f>
        <v>0</v>
      </c>
      <c r="HK31" s="134" t="n">
        <f aca="false">IF(OR(HK$4="",$B31=""),0,SUMIF('DADOS BRUTOS'!$A$3:$A$500,$B31,'DADOS BRUTOS'!EK$3:EK$500)+IF($C31="",0,SUMIF('DADOS BRUTOS'!$A$3:$A$500,$C31,'DADOS BRUTOS'!EK$3:EK$500)))</f>
        <v>0</v>
      </c>
      <c r="HL31" s="134" t="n">
        <f aca="false">IF(OR(HL$4="",$B31=""),0,SUMIF('DADOS BRUTOS'!$A$3:$A$500,$B31,'DADOS BRUTOS'!EL$3:EL$500)+IF($C31="",0,SUMIF('DADOS BRUTOS'!$A$3:$A$500,$C31,'DADOS BRUTOS'!EL$3:EL$500)))</f>
        <v>0</v>
      </c>
      <c r="HM31" s="134" t="n">
        <f aca="false">IF(OR(HM$4="",$B31=""),0,SUMIF('DADOS BRUTOS'!$A$3:$A$500,$B31,'DADOS BRUTOS'!EM$3:EM$500)+IF($C31="",0,SUMIF('DADOS BRUTOS'!$A$3:$A$500,$C31,'DADOS BRUTOS'!EM$3:EM$500)))</f>
        <v>0</v>
      </c>
      <c r="HN31" s="134" t="n">
        <f aca="false">IF(OR(HN$4="",$B31=""),0,SUMIF('DADOS BRUTOS'!$A$3:$A$500,$B31,'DADOS BRUTOS'!EN$3:EN$500)+IF($C31="",0,SUMIF('DADOS BRUTOS'!$A$3:$A$500,$C31,'DADOS BRUTOS'!EN$3:EN$500)))</f>
        <v>0</v>
      </c>
      <c r="HO31" s="134" t="n">
        <f aca="false">IF(OR(HO$4="",$B31=""),0,SUMIF('DADOS BRUTOS'!$A$3:$A$500,$B31,'DADOS BRUTOS'!EO$3:EO$500)+IF($C31="",0,SUMIF('DADOS BRUTOS'!$A$3:$A$500,$C31,'DADOS BRUTOS'!EO$3:EO$500)))</f>
        <v>0</v>
      </c>
      <c r="HP31" s="134" t="n">
        <f aca="false">IF(OR(HP$4="",$B31=""),0,SUMIF('DADOS BRUTOS'!$A$3:$A$500,$B31,'DADOS BRUTOS'!EP$3:EP$500)+IF($C31="",0,SUMIF('DADOS BRUTOS'!$A$3:$A$500,$C31,'DADOS BRUTOS'!EP$3:EP$500)))</f>
        <v>0</v>
      </c>
      <c r="HQ31" s="134" t="n">
        <f aca="false">IF(OR(HQ$4="",$B31=""),0,SUMIF('DADOS BRUTOS'!$A$3:$A$500,$B31,'DADOS BRUTOS'!EQ$3:EQ$500)+IF($C31="",0,SUMIF('DADOS BRUTOS'!$A$3:$A$500,$C31,'DADOS BRUTOS'!EQ$3:EQ$500)))</f>
        <v>0</v>
      </c>
      <c r="HR31" s="134" t="n">
        <f aca="false">IF(OR(HR$4="",$B31=""),0,SUMIF('DADOS BRUTOS'!$A$3:$A$500,$B31,'DADOS BRUTOS'!ER$3:ER$500)+IF($C31="",0,SUMIF('DADOS BRUTOS'!$A$3:$A$500,$C31,'DADOS BRUTOS'!ER$3:ER$500)))</f>
        <v>0</v>
      </c>
      <c r="HS31" s="134" t="n">
        <f aca="false">IF(OR(HS$4="",$B31=""),0,SUMIF('DADOS BRUTOS'!$A$3:$A$500,$B31,'DADOS BRUTOS'!ES$3:ES$500)+IF($C31="",0,SUMIF('DADOS BRUTOS'!$A$3:$A$500,$C31,'DADOS BRUTOS'!ES$3:ES$500)))</f>
        <v>0</v>
      </c>
      <c r="HT31" s="134" t="n">
        <f aca="false">IF(OR(HT$4="",$B31=""),0,SUMIF('DADOS BRUTOS'!$A$3:$A$500,$B31,'DADOS BRUTOS'!ET$3:ET$500)+IF($C31="",0,SUMIF('DADOS BRUTOS'!$A$3:$A$500,$C31,'DADOS BRUTOS'!ET$3:ET$500)))</f>
        <v>0</v>
      </c>
      <c r="HU31" s="134" t="n">
        <f aca="false">IF(OR(HU$4="",$B31=""),0,SUMIF('DADOS BRUTOS'!$A$3:$A$500,$B31,'DADOS BRUTOS'!EU$3:EU$500)+IF($C31="",0,SUMIF('DADOS BRUTOS'!$A$3:$A$500,$C31,'DADOS BRUTOS'!EU$3:EU$500)))</f>
        <v>0</v>
      </c>
      <c r="HV31" s="134" t="n">
        <f aca="false">IF(OR(HV$4="",$B31=""),0,SUMIF('DADOS BRUTOS'!$A$3:$A$500,$B31,'DADOS BRUTOS'!EV$3:EV$500)+IF($C31="",0,SUMIF('DADOS BRUTOS'!$A$3:$A$500,$C31,'DADOS BRUTOS'!EV$3:EV$500)))</f>
        <v>0</v>
      </c>
      <c r="HW31" s="134" t="n">
        <f aca="false">IF(OR(HW$4="",$B31=""),0,SUMIF('DADOS BRUTOS'!$A$3:$A$500,$B31,'DADOS BRUTOS'!EW$3:EW$500)+IF($C31="",0,SUMIF('DADOS BRUTOS'!$A$3:$A$500,$C31,'DADOS BRUTOS'!EW$3:EW$500)))</f>
        <v>0</v>
      </c>
      <c r="HX31" s="134" t="n">
        <f aca="false">IF(OR(HX$4="",$B31=""),0,SUMIF('DADOS BRUTOS'!$A$3:$A$500,$B31,'DADOS BRUTOS'!EX$3:EX$500)+IF($C31="",0,SUMIF('DADOS BRUTOS'!$A$3:$A$500,$C31,'DADOS BRUTOS'!EX$3:EX$500)))</f>
        <v>0</v>
      </c>
      <c r="HY31" s="134" t="n">
        <f aca="false">IF(OR(HY$4="",$B31=""),0,SUMIF('DADOS BRUTOS'!$A$3:$A$500,$B31,'DADOS BRUTOS'!EY$3:EY$500)+IF($C31="",0,SUMIF('DADOS BRUTOS'!$A$3:$A$500,$C31,'DADOS BRUTOS'!EY$3:EY$500)))</f>
        <v>0</v>
      </c>
      <c r="HZ31" s="134" t="n">
        <f aca="false">IF(OR(HZ$4="",$B31=""),0,SUMIF('DADOS BRUTOS'!$A$3:$A$500,$B31,'DADOS BRUTOS'!EZ$3:EZ$500)+IF($C31="",0,SUMIF('DADOS BRUTOS'!$A$3:$A$500,$C31,'DADOS BRUTOS'!EZ$3:EZ$500)))</f>
        <v>0</v>
      </c>
      <c r="IA31" s="134" t="n">
        <f aca="false">IF(OR(IA$4="",$B31=""),0,SUMIF('DADOS BRUTOS'!$A$3:$A$500,$B31,'DADOS BRUTOS'!FA$3:FA$500)+IF($C31="",0,SUMIF('DADOS BRUTOS'!$A$3:$A$500,$C31,'DADOS BRUTOS'!FA$3:FA$500)))</f>
        <v>0</v>
      </c>
      <c r="IB31" s="134" t="n">
        <f aca="false">IF(OR(IB$4="",$B31=""),0,SUMIF('DADOS BRUTOS'!$A$3:$A$500,$B31,'DADOS BRUTOS'!FB$3:FB$500)+IF($C31="",0,SUMIF('DADOS BRUTOS'!$A$3:$A$500,$C31,'DADOS BRUTOS'!FB$3:FB$500)))</f>
        <v>0</v>
      </c>
      <c r="IC31" s="134" t="n">
        <f aca="false">IF(OR(IC$4="",$B31=""),0,SUMIF('DADOS BRUTOS'!$A$3:$A$500,$B31,'DADOS BRUTOS'!FC$3:FC$500)+IF($C31="",0,SUMIF('DADOS BRUTOS'!$A$3:$A$500,$C31,'DADOS BRUTOS'!FC$3:FC$500)))</f>
        <v>0</v>
      </c>
      <c r="ID31" s="134" t="n">
        <f aca="false">IF(OR(ID$4="",$B31=""),0,SUMIF('DADOS BRUTOS'!$A$3:$A$500,$B31,'DADOS BRUTOS'!FD$3:FD$500)+IF($C31="",0,SUMIF('DADOS BRUTOS'!$A$3:$A$500,$C31,'DADOS BRUTOS'!FD$3:FD$500)))</f>
        <v>0</v>
      </c>
      <c r="IE31" s="134" t="n">
        <f aca="false">IF(OR(IE$4="",$B31=""),0,SUMIF('DADOS BRUTOS'!$A$3:$A$500,$B31,'DADOS BRUTOS'!FE$3:FE$500)+IF($C31="",0,SUMIF('DADOS BRUTOS'!$A$3:$A$500,$C31,'DADOS BRUTOS'!FE$3:FE$500)))</f>
        <v>0</v>
      </c>
      <c r="IF31" s="134" t="n">
        <f aca="false">IF(OR(IF$4="",$B31=""),0,SUMIF('DADOS BRUTOS'!$A$3:$A$500,$B31,'DADOS BRUTOS'!FF$3:FF$500)+IF($C31="",0,SUMIF('DADOS BRUTOS'!$A$3:$A$500,$C31,'DADOS BRUTOS'!FF$3:FF$500)))</f>
        <v>0</v>
      </c>
      <c r="IG31" s="134" t="n">
        <f aca="false">IF(OR(IG$4="",$B31=""),0,SUMIF('DADOS BRUTOS'!$A$3:$A$500,$B31,'DADOS BRUTOS'!FG$3:FG$500)+IF($C31="",0,SUMIF('DADOS BRUTOS'!$A$3:$A$500,$C31,'DADOS BRUTOS'!FG$3:FG$500)))</f>
        <v>0</v>
      </c>
      <c r="IH31" s="134" t="n">
        <f aca="false">IF(OR(IH$4="",$B31=""),0,SUMIF('DADOS BRUTOS'!$A$3:$A$500,$B31,'DADOS BRUTOS'!FH$3:FH$500)+IF($C31="",0,SUMIF('DADOS BRUTOS'!$A$3:$A$500,$C31,'DADOS BRUTOS'!FH$3:FH$500)))</f>
        <v>0</v>
      </c>
      <c r="II31" s="134" t="n">
        <f aca="false">IF(OR(II$4="",$B31=""),0,SUMIF('DADOS BRUTOS'!$A$3:$A$500,$B31,'DADOS BRUTOS'!FI$3:FI$500)+IF($C31="",0,SUMIF('DADOS BRUTOS'!$A$3:$A$500,$C31,'DADOS BRUTOS'!FI$3:FI$500)))</f>
        <v>0</v>
      </c>
      <c r="IJ31" s="134" t="n">
        <f aca="false">IF(OR(IJ$4="",$B31=""),0,SUMIF('DADOS BRUTOS'!$A$3:$A$500,$B31,'DADOS BRUTOS'!FJ$3:FJ$500)+IF($C31="",0,SUMIF('DADOS BRUTOS'!$A$3:$A$500,$C31,'DADOS BRUTOS'!FJ$3:FJ$500)))</f>
        <v>0</v>
      </c>
      <c r="IK31" s="134" t="n">
        <f aca="false">IF(OR(IK$4="",$B31=""),0,SUMIF('DADOS BRUTOS'!$A$3:$A$500,$B31,'DADOS BRUTOS'!FK$3:FK$500)+IF($C31="",0,SUMIF('DADOS BRUTOS'!$A$3:$A$500,$C31,'DADOS BRUTOS'!FK$3:FK$500)))</f>
        <v>0</v>
      </c>
      <c r="IL31" s="134" t="n">
        <f aca="false">IF(OR(IL$4="",$B31=""),0,SUMIF('DADOS BRUTOS'!$A$3:$A$500,$B31,'DADOS BRUTOS'!FL$3:FL$500)+IF($C31="",0,SUMIF('DADOS BRUTOS'!$A$3:$A$500,$C31,'DADOS BRUTOS'!FL$3:FL$500)))</f>
        <v>0</v>
      </c>
      <c r="IM31" s="134" t="n">
        <f aca="false">IF(OR(IM$4="",$B31=""),0,SUMIF('DADOS BRUTOS'!$A$3:$A$500,$B31,'DADOS BRUTOS'!FM$3:FM$500)+IF($C31="",0,SUMIF('DADOS BRUTOS'!$A$3:$A$500,$C31,'DADOS BRUTOS'!FM$3:FM$500)))</f>
        <v>0</v>
      </c>
      <c r="IN31" s="134" t="n">
        <f aca="false">IF(OR(IN$4="",$B31=""),0,SUMIF('DADOS BRUTOS'!$A$3:$A$500,$B31,'DADOS BRUTOS'!FN$3:FN$500)+IF($C31="",0,SUMIF('DADOS BRUTOS'!$A$3:$A$500,$C31,'DADOS BRUTOS'!FN$3:FN$500)))</f>
        <v>0</v>
      </c>
      <c r="IO31" s="134" t="n">
        <f aca="false">IF(OR(IO$4="",$B31=""),0,SUMIF('DADOS BRUTOS'!$A$3:$A$500,$B31,'DADOS BRUTOS'!FO$3:FO$500)+IF($C31="",0,SUMIF('DADOS BRUTOS'!$A$3:$A$500,$C31,'DADOS BRUTOS'!FO$3:FO$500)))</f>
        <v>0</v>
      </c>
      <c r="IP31" s="134" t="n">
        <f aca="false">IF(OR(IP$4="",$B31=""),0,SUMIF('DADOS BRUTOS'!$A$3:$A$500,$B31,'DADOS BRUTOS'!FP$3:FP$500)+IF($C31="",0,SUMIF('DADOS BRUTOS'!$A$3:$A$500,$C31,'DADOS BRUTOS'!FP$3:FP$500)))</f>
        <v>0</v>
      </c>
      <c r="IQ31" s="134" t="n">
        <f aca="false">IF(OR(IQ$4="",$B31=""),0,SUMIF('DADOS BRUTOS'!$A$3:$A$500,$B31,'DADOS BRUTOS'!FQ$3:FQ$500)+IF($C31="",0,SUMIF('DADOS BRUTOS'!$A$3:$A$500,$C31,'DADOS BRUTOS'!FQ$3:FQ$500)))</f>
        <v>0</v>
      </c>
      <c r="IR31" s="134" t="n">
        <f aca="false">IF(OR(IR$4="",$B31=""),0,SUMIF('DADOS BRUTOS'!$A$3:$A$500,$B31,'DADOS BRUTOS'!FR$3:FR$500)+IF($C31="",0,SUMIF('DADOS BRUTOS'!$A$3:$A$500,$C31,'DADOS BRUTOS'!FR$3:FR$500)))</f>
        <v>0</v>
      </c>
      <c r="IS31" s="134" t="n">
        <f aca="false">IF(OR(IS$4="",$B31=""),0,SUMIF('DADOS BRUTOS'!$A$3:$A$500,$B31,'DADOS BRUTOS'!FS$3:FS$500)+IF($C31="",0,SUMIF('DADOS BRUTOS'!$A$3:$A$500,$C31,'DADOS BRUTOS'!FS$3:FS$500)))</f>
        <v>0</v>
      </c>
      <c r="IT31" s="134" t="n">
        <f aca="false">IF(OR(IT$4="",$B31=""),0,SUMIF('DADOS BRUTOS'!$A$3:$A$500,$B31,'DADOS BRUTOS'!FT$3:FT$500)+IF($C31="",0,SUMIF('DADOS BRUTOS'!$A$3:$A$500,$C31,'DADOS BRUTOS'!FT$3:FT$500)))</f>
        <v>0</v>
      </c>
      <c r="IU31" s="134" t="n">
        <f aca="false">IF(OR(IU$4="",$B31=""),0,SUMIF('DADOS BRUTOS'!$A$3:$A$500,$B31,'DADOS BRUTOS'!FU$3:FU$500)+IF($C31="",0,SUMIF('DADOS BRUTOS'!$A$3:$A$500,$C31,'DADOS BRUTOS'!FU$3:FU$500)))</f>
        <v>0</v>
      </c>
      <c r="IV31" s="134" t="n">
        <f aca="false">IF(OR(IV$4="",$B31=""),0,SUMIF('DADOS BRUTOS'!$A$3:$A$500,$B31,'DADOS BRUTOS'!FV$3:FV$500)+IF($C31="",0,SUMIF('DADOS BRUTOS'!$A$3:$A$500,$C31,'DADOS BRUTOS'!FV$3:FV$500)))</f>
        <v>0</v>
      </c>
      <c r="IW31" s="134" t="n">
        <f aca="false">IF(OR(IW$4="",$B31=""),0,SUMIF('DADOS BRUTOS'!$A$3:$A$500,$B31,'DADOS BRUTOS'!FW$3:FW$500)+IF($C31="",0,SUMIF('DADOS BRUTOS'!$A$3:$A$500,$C31,'DADOS BRUTOS'!FW$3:FW$500)))</f>
        <v>0</v>
      </c>
      <c r="IX31" s="134" t="n">
        <f aca="false">IF(OR(IX$4="",$B31=""),0,SUMIF('DADOS BRUTOS'!$A$3:$A$500,$B31,'DADOS BRUTOS'!FX$3:FX$500)+IF($C31="",0,SUMIF('DADOS BRUTOS'!$A$3:$A$500,$C31,'DADOS BRUTOS'!FX$3:FX$500)))</f>
        <v>0</v>
      </c>
      <c r="IY31" s="134" t="n">
        <f aca="false">IF(OR(IY$4="",$B31=""),0,SUMIF('DADOS BRUTOS'!$A$3:$A$500,$B31,'DADOS BRUTOS'!FY$3:FY$500)+IF($C31="",0,SUMIF('DADOS BRUTOS'!$A$3:$A$500,$C31,'DADOS BRUTOS'!FY$3:FY$500)))</f>
        <v>0</v>
      </c>
      <c r="IZ31" s="134" t="n">
        <f aca="false">IF(OR(IZ$4="",$B31=""),0,SUMIF('DADOS BRUTOS'!$A$3:$A$500,$B31,'DADOS BRUTOS'!FZ$3:FZ$500)+IF($C31="",0,SUMIF('DADOS BRUTOS'!$A$3:$A$500,$C31,'DADOS BRUTOS'!FZ$3:FZ$500)))</f>
        <v>0</v>
      </c>
      <c r="JA31" s="134" t="n">
        <f aca="false">IF(OR(JA$4="",$B31=""),0,SUMIF('DADOS BRUTOS'!$A$3:$A$500,$B31,'DADOS BRUTOS'!GA$3:GA$500)+IF($C31="",0,SUMIF('DADOS BRUTOS'!$A$3:$A$500,$C31,'DADOS BRUTOS'!GA$3:GA$500)))</f>
        <v>0</v>
      </c>
      <c r="JB31" s="134" t="n">
        <f aca="false">IF(OR(JB$4="",$B31=""),0,SUMIF('DADOS BRUTOS'!$A$3:$A$500,$B31,'DADOS BRUTOS'!GB$3:GB$500)+IF($C31="",0,SUMIF('DADOS BRUTOS'!$A$3:$A$500,$C31,'DADOS BRUTOS'!GB$3:GB$500)))</f>
        <v>0</v>
      </c>
      <c r="JC31" s="134" t="n">
        <f aca="false">IF(OR(JC$4="",$B31=""),0,SUMIF('DADOS BRUTOS'!$A$3:$A$500,$B31,'DADOS BRUTOS'!GC$3:GC$500)+IF($C31="",0,SUMIF('DADOS BRUTOS'!$A$3:$A$500,$C31,'DADOS BRUTOS'!GC$3:GC$500)))</f>
        <v>0</v>
      </c>
      <c r="JD31" s="134" t="n">
        <f aca="false">IF(OR(JD$4="",$B31=""),0,SUMIF('DADOS BRUTOS'!$A$3:$A$500,$B31,'DADOS BRUTOS'!GD$3:GD$500)+IF($C31="",0,SUMIF('DADOS BRUTOS'!$A$3:$A$500,$C31,'DADOS BRUTOS'!GD$3:GD$500)))</f>
        <v>0</v>
      </c>
      <c r="JE31" s="134" t="n">
        <f aca="false">IF(OR(JE$4="",$B31=""),0,SUMIF('DADOS BRUTOS'!$A$3:$A$500,$B31,'DADOS BRUTOS'!GE$3:GE$500)+IF($C31="",0,SUMIF('DADOS BRUTOS'!$A$3:$A$500,$C31,'DADOS BRUTOS'!GE$3:GE$500)))</f>
        <v>0</v>
      </c>
      <c r="JF31" s="134" t="n">
        <f aca="false">IF(OR(JF$4="",$B31=""),0,SUMIF('DADOS BRUTOS'!$A$3:$A$500,$B31,'DADOS BRUTOS'!GF$3:GF$500)+IF($C31="",0,SUMIF('DADOS BRUTOS'!$A$3:$A$500,$C31,'DADOS BRUTOS'!GF$3:GF$500)))</f>
        <v>0</v>
      </c>
      <c r="JG31" s="134" t="n">
        <f aca="false">IF(OR(JG$4="",$B31=""),0,SUMIF('DADOS BRUTOS'!$A$3:$A$500,$B31,'DADOS BRUTOS'!GG$3:GG$500)+IF($C31="",0,SUMIF('DADOS BRUTOS'!$A$3:$A$500,$C31,'DADOS BRUTOS'!GG$3:GG$500)))</f>
        <v>0</v>
      </c>
      <c r="JH31" s="134" t="n">
        <f aca="false">IF(OR(JH$4="",$B31=""),0,SUMIF('DADOS BRUTOS'!$A$3:$A$500,$B31,'DADOS BRUTOS'!GH$3:GH$500)+IF($C31="",0,SUMIF('DADOS BRUTOS'!$A$3:$A$500,$C31,'DADOS BRUTOS'!GH$3:GH$500)))</f>
        <v>0</v>
      </c>
      <c r="JI31" s="134" t="n">
        <f aca="false">IF(OR(JI$4="",$B31=""),0,SUMIF('DADOS BRUTOS'!$A$3:$A$500,$B31,'DADOS BRUTOS'!GI$3:GI$500)+IF($C31="",0,SUMIF('DADOS BRUTOS'!$A$3:$A$500,$C31,'DADOS BRUTOS'!GI$3:GI$500)))</f>
        <v>0</v>
      </c>
      <c r="JJ31" s="134" t="n">
        <f aca="false">IF(OR(JJ$4="",$B31=""),0,SUMIF('DADOS BRUTOS'!$A$3:$A$500,$B31,'DADOS BRUTOS'!GJ$3:GJ$500)+IF($C31="",0,SUMIF('DADOS BRUTOS'!$A$3:$A$500,$C31,'DADOS BRUTOS'!GJ$3:GJ$500)))</f>
        <v>0</v>
      </c>
      <c r="JK31" s="134" t="n">
        <f aca="false">IF(OR(JK$4="",$B31=""),0,SUMIF('DADOS BRUTOS'!$A$3:$A$500,$B31,'DADOS BRUTOS'!GK$3:GK$500)+IF($C31="",0,SUMIF('DADOS BRUTOS'!$A$3:$A$500,$C31,'DADOS BRUTOS'!GK$3:GK$500)))</f>
        <v>0</v>
      </c>
      <c r="JL31" s="134" t="n">
        <f aca="false">IF(OR(JL$4="",$B31=""),0,SUMIF('DADOS BRUTOS'!$A$3:$A$500,$B31,'DADOS BRUTOS'!GL$3:GL$500)+IF($C31="",0,SUMIF('DADOS BRUTOS'!$A$3:$A$500,$C31,'DADOS BRUTOS'!GL$3:GL$500)))</f>
        <v>0</v>
      </c>
      <c r="JM31" s="134" t="n">
        <f aca="false">IF(OR(JM$4="",$B31=""),0,SUMIF('DADOS BRUTOS'!$A$3:$A$500,$B31,'DADOS BRUTOS'!GM$3:GM$500)+IF($C31="",0,SUMIF('DADOS BRUTOS'!$A$3:$A$500,$C31,'DADOS BRUTOS'!GM$3:GM$500)))</f>
        <v>0</v>
      </c>
      <c r="JN31" s="134" t="n">
        <f aca="false">IF(OR(JN$4="",$B31=""),0,SUMIF('DADOS BRUTOS'!$A$3:$A$500,$B31,'DADOS BRUTOS'!GN$3:GN$500)+IF($C31="",0,SUMIF('DADOS BRUTOS'!$A$3:$A$500,$C31,'DADOS BRUTOS'!GN$3:GN$500)))</f>
        <v>0</v>
      </c>
      <c r="JO31" s="134" t="n">
        <f aca="false">IF(OR(JO$4="",$B31=""),0,SUMIF('DADOS BRUTOS'!$A$3:$A$500,$B31,'DADOS BRUTOS'!GO$3:GO$500)+IF($C31="",0,SUMIF('DADOS BRUTOS'!$A$3:$A$500,$C31,'DADOS BRUTOS'!GO$3:GO$500)))</f>
        <v>0</v>
      </c>
      <c r="JP31" s="134" t="n">
        <f aca="false">IF(OR(JP$4="",$B31=""),0,SUMIF('DADOS BRUTOS'!$A$3:$A$500,$B31,'DADOS BRUTOS'!GP$3:GP$500)+IF($C31="",0,SUMIF('DADOS BRUTOS'!$A$3:$A$500,$C31,'DADOS BRUTOS'!GP$3:GP$500)))</f>
        <v>0</v>
      </c>
      <c r="JQ31" s="134" t="n">
        <f aca="false">IF(OR(JQ$4="",$B31=""),0,SUMIF('DADOS BRUTOS'!$A$3:$A$500,$B31,'DADOS BRUTOS'!GQ$3:GQ$500)+IF($C31="",0,SUMIF('DADOS BRUTOS'!$A$3:$A$500,$C31,'DADOS BRUTOS'!GQ$3:GQ$500)))</f>
        <v>0</v>
      </c>
      <c r="JR31" s="134" t="n">
        <f aca="false">IF(OR(JR$4="",$B31=""),0,SUMIF('DADOS BRUTOS'!$A$3:$A$500,$B31,'DADOS BRUTOS'!GR$3:GR$500)+IF($C31="",0,SUMIF('DADOS BRUTOS'!$A$3:$A$500,$C31,'DADOS BRUTOS'!GR$3:GR$500)))</f>
        <v>0</v>
      </c>
      <c r="JS31" s="134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199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4" t="n">
        <f aca="false">IF(OR(CB$4="",$B32=""),0,SUMIF('DADOS BRUTOS'!$A$3:$A$500,$B32,'DADOS BRUTOS'!B$3:B$500)+IF($C32="",0,SUMIF('DADOS BRUTOS'!$A$3:$A$500,$C32,'DADOS BRUTOS'!B$3:B$500)))</f>
        <v>0</v>
      </c>
      <c r="CC32" s="134" t="n">
        <f aca="false">IF(OR(CC$4="",$B32=""),0,SUMIF('DADOS BRUTOS'!$A$3:$A$500,$B32,'DADOS BRUTOS'!C$3:C$500)+IF($C32="",0,SUMIF('DADOS BRUTOS'!$A$3:$A$500,$C32,'DADOS BRUTOS'!C$3:C$500)))</f>
        <v>0</v>
      </c>
      <c r="CD32" s="134" t="n">
        <f aca="false">IF(OR(CD$4="",$B32=""),0,SUMIF('DADOS BRUTOS'!$A$3:$A$500,$B32,'DADOS BRUTOS'!D$3:D$500)+IF($C32="",0,SUMIF('DADOS BRUTOS'!$A$3:$A$500,$C32,'DADOS BRUTOS'!D$3:D$500)))</f>
        <v>0</v>
      </c>
      <c r="CE32" s="134" t="n">
        <f aca="false">IF(OR(CE$4="",$B32=""),0,SUMIF('DADOS BRUTOS'!$A$3:$A$500,$B32,'DADOS BRUTOS'!E$3:E$500)+IF($C32="",0,SUMIF('DADOS BRUTOS'!$A$3:$A$500,$C32,'DADOS BRUTOS'!E$3:E$500)))</f>
        <v>0</v>
      </c>
      <c r="CF32" s="134" t="n">
        <f aca="false">IF(OR(CF$4="",$B32=""),0,SUMIF('DADOS BRUTOS'!$A$3:$A$500,$B32,'DADOS BRUTOS'!F$3:F$500)+IF($C32="",0,SUMIF('DADOS BRUTOS'!$A$3:$A$500,$C32,'DADOS BRUTOS'!F$3:F$500)))</f>
        <v>0</v>
      </c>
      <c r="CG32" s="134" t="n">
        <f aca="false">IF(OR(CG$4="",$B32=""),0,SUMIF('DADOS BRUTOS'!$A$3:$A$500,$B32,'DADOS BRUTOS'!G$3:G$500)+IF($C32="",0,SUMIF('DADOS BRUTOS'!$A$3:$A$500,$C32,'DADOS BRUTOS'!G$3:G$500)))</f>
        <v>0</v>
      </c>
      <c r="CH32" s="134" t="n">
        <f aca="false">IF(OR(CH$4="",$B32=""),0,SUMIF('DADOS BRUTOS'!$A$3:$A$500,$B32,'DADOS BRUTOS'!H$3:H$500)+IF($C32="",0,SUMIF('DADOS BRUTOS'!$A$3:$A$500,$C32,'DADOS BRUTOS'!H$3:H$500)))</f>
        <v>0</v>
      </c>
      <c r="CI32" s="134" t="n">
        <f aca="false">IF(OR(CI$4="",$B32=""),0,SUMIF('DADOS BRUTOS'!$A$3:$A$500,$B32,'DADOS BRUTOS'!I$3:I$500)+IF($C32="",0,SUMIF('DADOS BRUTOS'!$A$3:$A$500,$C32,'DADOS BRUTOS'!I$3:I$500)))</f>
        <v>0</v>
      </c>
      <c r="CJ32" s="134" t="n">
        <f aca="false">IF(OR(CJ$4="",$B32=""),0,SUMIF('DADOS BRUTOS'!$A$3:$A$500,$B32,'DADOS BRUTOS'!J$3:J$500)+IF($C32="",0,SUMIF('DADOS BRUTOS'!$A$3:$A$500,$C32,'DADOS BRUTOS'!J$3:J$500)))</f>
        <v>0</v>
      </c>
      <c r="CK32" s="134" t="n">
        <f aca="false">IF(OR(CK$4="",$B32=""),0,SUMIF('DADOS BRUTOS'!$A$3:$A$500,$B32,'DADOS BRUTOS'!K$3:K$500)+IF($C32="",0,SUMIF('DADOS BRUTOS'!$A$3:$A$500,$C32,'DADOS BRUTOS'!K$3:K$500)))</f>
        <v>0</v>
      </c>
      <c r="CL32" s="134" t="n">
        <f aca="false">IF(OR(CL$4="",$B32=""),0,SUMIF('DADOS BRUTOS'!$A$3:$A$500,$B32,'DADOS BRUTOS'!L$3:L$500)+IF($C32="",0,SUMIF('DADOS BRUTOS'!$A$3:$A$500,$C32,'DADOS BRUTOS'!L$3:L$500)))</f>
        <v>0</v>
      </c>
      <c r="CM32" s="134" t="n">
        <f aca="false">IF(OR(CM$4="",$B32=""),0,SUMIF('DADOS BRUTOS'!$A$3:$A$500,$B32,'DADOS BRUTOS'!M$3:M$500)+IF($C32="",0,SUMIF('DADOS BRUTOS'!$A$3:$A$500,$C32,'DADOS BRUTOS'!M$3:M$500)))</f>
        <v>0</v>
      </c>
      <c r="CN32" s="134" t="n">
        <f aca="false">IF(OR(CN$4="",$B32=""),0,SUMIF('DADOS BRUTOS'!$A$3:$A$500,$B32,'DADOS BRUTOS'!N$3:N$500)+IF($C32="",0,SUMIF('DADOS BRUTOS'!$A$3:$A$500,$C32,'DADOS BRUTOS'!N$3:N$500)))</f>
        <v>0</v>
      </c>
      <c r="CO32" s="134" t="n">
        <f aca="false">IF(OR(CO$4="",$B32=""),0,SUMIF('DADOS BRUTOS'!$A$3:$A$500,$B32,'DADOS BRUTOS'!O$3:O$500)+IF($C32="",0,SUMIF('DADOS BRUTOS'!$A$3:$A$500,$C32,'DADOS BRUTOS'!O$3:O$500)))</f>
        <v>0</v>
      </c>
      <c r="CP32" s="134" t="n">
        <f aca="false">IF(OR(CP$4="",$B32=""),0,SUMIF('DADOS BRUTOS'!$A$3:$A$500,$B32,'DADOS BRUTOS'!P$3:P$500)+IF($C32="",0,SUMIF('DADOS BRUTOS'!$A$3:$A$500,$C32,'DADOS BRUTOS'!P$3:P$500)))</f>
        <v>0</v>
      </c>
      <c r="CQ32" s="134" t="n">
        <f aca="false">IF(OR(CQ$4="",$B32=""),0,SUMIF('DADOS BRUTOS'!$A$3:$A$500,$B32,'DADOS BRUTOS'!Q$3:Q$500)+IF($C32="",0,SUMIF('DADOS BRUTOS'!$A$3:$A$500,$C32,'DADOS BRUTOS'!Q$3:Q$500)))</f>
        <v>0</v>
      </c>
      <c r="CR32" s="134" t="n">
        <f aca="false">IF(OR(CR$4="",$B32=""),0,SUMIF('DADOS BRUTOS'!$A$3:$A$500,$B32,'DADOS BRUTOS'!R$3:R$500)+IF($C32="",0,SUMIF('DADOS BRUTOS'!$A$3:$A$500,$C32,'DADOS BRUTOS'!R$3:R$500)))</f>
        <v>0</v>
      </c>
      <c r="CS32" s="134" t="n">
        <f aca="false">IF(OR(CS$4="",$B32=""),0,SUMIF('DADOS BRUTOS'!$A$3:$A$500,$B32,'DADOS BRUTOS'!S$3:S$500)+IF($C32="",0,SUMIF('DADOS BRUTOS'!$A$3:$A$500,$C32,'DADOS BRUTOS'!S$3:S$500)))</f>
        <v>0</v>
      </c>
      <c r="CT32" s="134" t="n">
        <f aca="false">IF(OR(CT$4="",$B32=""),0,SUMIF('DADOS BRUTOS'!$A$3:$A$500,$B32,'DADOS BRUTOS'!T$3:T$500)+IF($C32="",0,SUMIF('DADOS BRUTOS'!$A$3:$A$500,$C32,'DADOS BRUTOS'!T$3:T$500)))</f>
        <v>0</v>
      </c>
      <c r="CU32" s="134" t="n">
        <f aca="false">IF(OR(CU$4="",$B32=""),0,SUMIF('DADOS BRUTOS'!$A$3:$A$500,$B32,'DADOS BRUTOS'!U$3:U$500)+IF($C32="",0,SUMIF('DADOS BRUTOS'!$A$3:$A$500,$C32,'DADOS BRUTOS'!U$3:U$500)))</f>
        <v>0</v>
      </c>
      <c r="CV32" s="134" t="n">
        <f aca="false">IF(OR(CV$4="",$B32=""),0,SUMIF('DADOS BRUTOS'!$A$3:$A$500,$B32,'DADOS BRUTOS'!V$3:V$500)+IF($C32="",0,SUMIF('DADOS BRUTOS'!$A$3:$A$500,$C32,'DADOS BRUTOS'!V$3:V$500)))</f>
        <v>0</v>
      </c>
      <c r="CW32" s="134" t="n">
        <f aca="false">IF(OR(CW$4="",$B32=""),0,SUMIF('DADOS BRUTOS'!$A$3:$A$500,$B32,'DADOS BRUTOS'!W$3:W$500)+IF($C32="",0,SUMIF('DADOS BRUTOS'!$A$3:$A$500,$C32,'DADOS BRUTOS'!W$3:W$500)))</f>
        <v>0</v>
      </c>
      <c r="CX32" s="134" t="n">
        <f aca="false">IF(OR(CX$4="",$B32=""),0,SUMIF('DADOS BRUTOS'!$A$3:$A$500,$B32,'DADOS BRUTOS'!X$3:X$500)+IF($C32="",0,SUMIF('DADOS BRUTOS'!$A$3:$A$500,$C32,'DADOS BRUTOS'!X$3:X$500)))</f>
        <v>0</v>
      </c>
      <c r="CY32" s="134" t="n">
        <f aca="false">IF(OR(CY$4="",$B32=""),0,SUMIF('DADOS BRUTOS'!$A$3:$A$500,$B32,'DADOS BRUTOS'!Y$3:Y$500)+IF($C32="",0,SUMIF('DADOS BRUTOS'!$A$3:$A$500,$C32,'DADOS BRUTOS'!Y$3:Y$500)))</f>
        <v>0</v>
      </c>
      <c r="CZ32" s="134" t="n">
        <f aca="false">IF(OR(CZ$4="",$B32=""),0,SUMIF('DADOS BRUTOS'!$A$3:$A$500,$B32,'DADOS BRUTOS'!Z$3:Z$500)+IF($C32="",0,SUMIF('DADOS BRUTOS'!$A$3:$A$500,$C32,'DADOS BRUTOS'!Z$3:Z$500)))</f>
        <v>0</v>
      </c>
      <c r="DA32" s="134" t="n">
        <f aca="false">IF(OR(DA$4="",$B32=""),0,SUMIF('DADOS BRUTOS'!$A$3:$A$500,$B32,'DADOS BRUTOS'!AA$3:AA$500)+IF($C32="",0,SUMIF('DADOS BRUTOS'!$A$3:$A$500,$C32,'DADOS BRUTOS'!AA$3:AA$500)))</f>
        <v>0</v>
      </c>
      <c r="DB32" s="134" t="n">
        <f aca="false">IF(OR(DB$4="",$B32=""),0,SUMIF('DADOS BRUTOS'!$A$3:$A$500,$B32,'DADOS BRUTOS'!AB$3:AB$500)+IF($C32="",0,SUMIF('DADOS BRUTOS'!$A$3:$A$500,$C32,'DADOS BRUTOS'!AB$3:AB$500)))</f>
        <v>0</v>
      </c>
      <c r="DC32" s="134" t="n">
        <f aca="false">IF(OR(DC$4="",$B32=""),0,SUMIF('DADOS BRUTOS'!$A$3:$A$500,$B32,'DADOS BRUTOS'!AC$3:AC$500)+IF($C32="",0,SUMIF('DADOS BRUTOS'!$A$3:$A$500,$C32,'DADOS BRUTOS'!AC$3:AC$500)))</f>
        <v>0</v>
      </c>
      <c r="DD32" s="134" t="n">
        <f aca="false">IF(OR(DD$4="",$B32=""),0,SUMIF('DADOS BRUTOS'!$A$3:$A$500,$B32,'DADOS BRUTOS'!AD$3:AD$500)+IF($C32="",0,SUMIF('DADOS BRUTOS'!$A$3:$A$500,$C32,'DADOS BRUTOS'!AD$3:AD$500)))</f>
        <v>0</v>
      </c>
      <c r="DE32" s="134" t="n">
        <f aca="false">IF(OR(DE$4="",$B32=""),0,SUMIF('DADOS BRUTOS'!$A$3:$A$500,$B32,'DADOS BRUTOS'!AE$3:AE$500)+IF($C32="",0,SUMIF('DADOS BRUTOS'!$A$3:$A$500,$C32,'DADOS BRUTOS'!AE$3:AE$500)))</f>
        <v>0</v>
      </c>
      <c r="DF32" s="134" t="n">
        <f aca="false">IF(OR(DF$4="",$B32=""),0,SUMIF('DADOS BRUTOS'!$A$3:$A$500,$B32,'DADOS BRUTOS'!AF$3:AF$500)+IF($C32="",0,SUMIF('DADOS BRUTOS'!$A$3:$A$500,$C32,'DADOS BRUTOS'!AF$3:AF$500)))</f>
        <v>0</v>
      </c>
      <c r="DG32" s="134" t="n">
        <f aca="false">IF(OR(DG$4="",$B32=""),0,SUMIF('DADOS BRUTOS'!$A$3:$A$500,$B32,'DADOS BRUTOS'!AG$3:AG$500)+IF($C32="",0,SUMIF('DADOS BRUTOS'!$A$3:$A$500,$C32,'DADOS BRUTOS'!AG$3:AG$500)))</f>
        <v>0</v>
      </c>
      <c r="DH32" s="134" t="n">
        <f aca="false">IF(OR(DH$4="",$B32=""),0,SUMIF('DADOS BRUTOS'!$A$3:$A$500,$B32,'DADOS BRUTOS'!AH$3:AH$500)+IF($C32="",0,SUMIF('DADOS BRUTOS'!$A$3:$A$500,$C32,'DADOS BRUTOS'!AH$3:AH$500)))</f>
        <v>0</v>
      </c>
      <c r="DI32" s="134" t="n">
        <f aca="false">IF(OR(DI$4="",$B32=""),0,SUMIF('DADOS BRUTOS'!$A$3:$A$500,$B32,'DADOS BRUTOS'!AI$3:AI$500)+IF($C32="",0,SUMIF('DADOS BRUTOS'!$A$3:$A$500,$C32,'DADOS BRUTOS'!AI$3:AI$500)))</f>
        <v>0</v>
      </c>
      <c r="DJ32" s="134" t="n">
        <f aca="false">IF(OR(DJ$4="",$B32=""),0,SUMIF('DADOS BRUTOS'!$A$3:$A$500,$B32,'DADOS BRUTOS'!AJ$3:AJ$500)+IF($C32="",0,SUMIF('DADOS BRUTOS'!$A$3:$A$500,$C32,'DADOS BRUTOS'!AJ$3:AJ$500)))</f>
        <v>0</v>
      </c>
      <c r="DK32" s="134" t="n">
        <f aca="false">IF(OR(DK$4="",$B32=""),0,SUMIF('DADOS BRUTOS'!$A$3:$A$500,$B32,'DADOS BRUTOS'!AK$3:AK$500)+IF($C32="",0,SUMIF('DADOS BRUTOS'!$A$3:$A$500,$C32,'DADOS BRUTOS'!AK$3:AK$500)))</f>
        <v>0</v>
      </c>
      <c r="DL32" s="134" t="n">
        <f aca="false">IF(OR(DL$4="",$B32=""),0,SUMIF('DADOS BRUTOS'!$A$3:$A$500,$B32,'DADOS BRUTOS'!AL$3:AL$500)+IF($C32="",0,SUMIF('DADOS BRUTOS'!$A$3:$A$500,$C32,'DADOS BRUTOS'!AL$3:AL$500)))</f>
        <v>0</v>
      </c>
      <c r="DM32" s="134" t="n">
        <f aca="false">IF(OR(DM$4="",$B32=""),0,SUMIF('DADOS BRUTOS'!$A$3:$A$500,$B32,'DADOS BRUTOS'!AM$3:AM$500)+IF($C32="",0,SUMIF('DADOS BRUTOS'!$A$3:$A$500,$C32,'DADOS BRUTOS'!AM$3:AM$500)))</f>
        <v>0</v>
      </c>
      <c r="DN32" s="134" t="n">
        <f aca="false">IF(OR(DN$4="",$B32=""),0,SUMIF('DADOS BRUTOS'!$A$3:$A$500,$B32,'DADOS BRUTOS'!AN$3:AN$500)+IF($C32="",0,SUMIF('DADOS BRUTOS'!$A$3:$A$500,$C32,'DADOS BRUTOS'!AN$3:AN$500)))</f>
        <v>0</v>
      </c>
      <c r="DO32" s="134" t="n">
        <f aca="false">IF(OR(DO$4="",$B32=""),0,SUMIF('DADOS BRUTOS'!$A$3:$A$500,$B32,'DADOS BRUTOS'!AO$3:AO$500)+IF($C32="",0,SUMIF('DADOS BRUTOS'!$A$3:$A$500,$C32,'DADOS BRUTOS'!AO$3:AO$500)))</f>
        <v>0</v>
      </c>
      <c r="DP32" s="134" t="n">
        <f aca="false">IF(OR(DP$4="",$B32=""),0,SUMIF('DADOS BRUTOS'!$A$3:$A$500,$B32,'DADOS BRUTOS'!AP$3:AP$500)+IF($C32="",0,SUMIF('DADOS BRUTOS'!$A$3:$A$500,$C32,'DADOS BRUTOS'!AP$3:AP$500)))</f>
        <v>0</v>
      </c>
      <c r="DQ32" s="134" t="n">
        <f aca="false">IF(OR(DQ$4="",$B32=""),0,SUMIF('DADOS BRUTOS'!$A$3:$A$500,$B32,'DADOS BRUTOS'!AQ$3:AQ$500)+IF($C32="",0,SUMIF('DADOS BRUTOS'!$A$3:$A$500,$C32,'DADOS BRUTOS'!AQ$3:AQ$500)))</f>
        <v>0</v>
      </c>
      <c r="DR32" s="134" t="n">
        <f aca="false">IF(OR(DR$4="",$B32=""),0,SUMIF('DADOS BRUTOS'!$A$3:$A$500,$B32,'DADOS BRUTOS'!AR$3:AR$500)+IF($C32="",0,SUMIF('DADOS BRUTOS'!$A$3:$A$500,$C32,'DADOS BRUTOS'!AR$3:AR$500)))</f>
        <v>0</v>
      </c>
      <c r="DS32" s="134" t="n">
        <f aca="false">IF(OR(DS$4="",$B32=""),0,SUMIF('DADOS BRUTOS'!$A$3:$A$500,$B32,'DADOS BRUTOS'!AS$3:AS$500)+IF($C32="",0,SUMIF('DADOS BRUTOS'!$A$3:$A$500,$C32,'DADOS BRUTOS'!AS$3:AS$500)))</f>
        <v>0</v>
      </c>
      <c r="DT32" s="134" t="n">
        <f aca="false">IF(OR(DT$4="",$B32=""),0,SUMIF('DADOS BRUTOS'!$A$3:$A$500,$B32,'DADOS BRUTOS'!AT$3:AT$500)+IF($C32="",0,SUMIF('DADOS BRUTOS'!$A$3:$A$500,$C32,'DADOS BRUTOS'!AT$3:AT$500)))</f>
        <v>0</v>
      </c>
      <c r="DU32" s="134" t="n">
        <f aca="false">IF(OR(DU$4="",$B32=""),0,SUMIF('DADOS BRUTOS'!$A$3:$A$500,$B32,'DADOS BRUTOS'!AU$3:AU$500)+IF($C32="",0,SUMIF('DADOS BRUTOS'!$A$3:$A$500,$C32,'DADOS BRUTOS'!AU$3:AU$500)))</f>
        <v>0</v>
      </c>
      <c r="DV32" s="134" t="n">
        <f aca="false">IF(OR(DV$4="",$B32=""),0,SUMIF('DADOS BRUTOS'!$A$3:$A$500,$B32,'DADOS BRUTOS'!AV$3:AV$500)+IF($C32="",0,SUMIF('DADOS BRUTOS'!$A$3:$A$500,$C32,'DADOS BRUTOS'!AV$3:AV$500)))</f>
        <v>0</v>
      </c>
      <c r="DW32" s="134" t="n">
        <f aca="false">IF(OR(DW$4="",$B32=""),0,SUMIF('DADOS BRUTOS'!$A$3:$A$500,$B32,'DADOS BRUTOS'!AW$3:AW$500)+IF($C32="",0,SUMIF('DADOS BRUTOS'!$A$3:$A$500,$C32,'DADOS BRUTOS'!AW$3:AW$500)))</f>
        <v>0</v>
      </c>
      <c r="DX32" s="134" t="n">
        <f aca="false">IF(OR(DX$4="",$B32=""),0,SUMIF('DADOS BRUTOS'!$A$3:$A$500,$B32,'DADOS BRUTOS'!AX$3:AX$500)+IF($C32="",0,SUMIF('DADOS BRUTOS'!$A$3:$A$500,$C32,'DADOS BRUTOS'!AX$3:AX$500)))</f>
        <v>0</v>
      </c>
      <c r="DY32" s="134" t="n">
        <f aca="false">IF(OR(DY$4="",$B32=""),0,SUMIF('DADOS BRUTOS'!$A$3:$A$500,$B32,'DADOS BRUTOS'!AY$3:AY$500)+IF($C32="",0,SUMIF('DADOS BRUTOS'!$A$3:$A$500,$C32,'DADOS BRUTOS'!AY$3:AY$500)))</f>
        <v>0</v>
      </c>
      <c r="DZ32" s="134" t="n">
        <f aca="false">IF(OR(DZ$4="",$B32=""),0,SUMIF('DADOS BRUTOS'!$A$3:$A$500,$B32,'DADOS BRUTOS'!AZ$3:AZ$500)+IF($C32="",0,SUMIF('DADOS BRUTOS'!$A$3:$A$500,$C32,'DADOS BRUTOS'!AZ$3:AZ$500)))</f>
        <v>0</v>
      </c>
      <c r="EA32" s="134" t="n">
        <f aca="false">IF(OR(EA$4="",$B32=""),0,SUMIF('DADOS BRUTOS'!$A$3:$A$500,$B32,'DADOS BRUTOS'!BA$3:BA$500)+IF($C32="",0,SUMIF('DADOS BRUTOS'!$A$3:$A$500,$C32,'DADOS BRUTOS'!BA$3:BA$500)))</f>
        <v>0</v>
      </c>
      <c r="EB32" s="134" t="n">
        <f aca="false">IF(OR(EB$4="",$B32=""),0,SUMIF('DADOS BRUTOS'!$A$3:$A$500,$B32,'DADOS BRUTOS'!BB$3:BB$500)+IF($C32="",0,SUMIF('DADOS BRUTOS'!$A$3:$A$500,$C32,'DADOS BRUTOS'!BB$3:BB$500)))</f>
        <v>0</v>
      </c>
      <c r="EC32" s="134" t="n">
        <f aca="false">IF(OR(EC$4="",$B32=""),0,SUMIF('DADOS BRUTOS'!$A$3:$A$500,$B32,'DADOS BRUTOS'!BC$3:BC$500)+IF($C32="",0,SUMIF('DADOS BRUTOS'!$A$3:$A$500,$C32,'DADOS BRUTOS'!BC$3:BC$500)))</f>
        <v>0</v>
      </c>
      <c r="ED32" s="134" t="n">
        <f aca="false">IF(OR(ED$4="",$B32=""),0,SUMIF('DADOS BRUTOS'!$A$3:$A$500,$B32,'DADOS BRUTOS'!BD$3:BD$500)+IF($C32="",0,SUMIF('DADOS BRUTOS'!$A$3:$A$500,$C32,'DADOS BRUTOS'!BD$3:BD$500)))</f>
        <v>0</v>
      </c>
      <c r="EE32" s="134" t="n">
        <f aca="false">IF(OR(EE$4="",$B32=""),0,SUMIF('DADOS BRUTOS'!$A$3:$A$500,$B32,'DADOS BRUTOS'!BE$3:BE$500)+IF($C32="",0,SUMIF('DADOS BRUTOS'!$A$3:$A$500,$C32,'DADOS BRUTOS'!BE$3:BE$500)))</f>
        <v>0</v>
      </c>
      <c r="EF32" s="134" t="n">
        <f aca="false">IF(OR(EF$4="",$B32=""),0,SUMIF('DADOS BRUTOS'!$A$3:$A$500,$B32,'DADOS BRUTOS'!BF$3:BF$500)+IF($C32="",0,SUMIF('DADOS BRUTOS'!$A$3:$A$500,$C32,'DADOS BRUTOS'!BF$3:BF$500)))</f>
        <v>0</v>
      </c>
      <c r="EG32" s="134" t="n">
        <f aca="false">IF(OR(EG$4="",$B32=""),0,SUMIF('DADOS BRUTOS'!$A$3:$A$500,$B32,'DADOS BRUTOS'!BG$3:BG$500)+IF($C32="",0,SUMIF('DADOS BRUTOS'!$A$3:$A$500,$C32,'DADOS BRUTOS'!BG$3:BG$500)))</f>
        <v>0</v>
      </c>
      <c r="EH32" s="134" t="n">
        <f aca="false">IF(OR(EH$4="",$B32=""),0,SUMIF('DADOS BRUTOS'!$A$3:$A$500,$B32,'DADOS BRUTOS'!BH$3:BH$500)+IF($C32="",0,SUMIF('DADOS BRUTOS'!$A$3:$A$500,$C32,'DADOS BRUTOS'!BH$3:BH$500)))</f>
        <v>0</v>
      </c>
      <c r="EI32" s="134" t="n">
        <f aca="false">IF(OR(EI$4="",$B32=""),0,SUMIF('DADOS BRUTOS'!$A$3:$A$500,$B32,'DADOS BRUTOS'!BI$3:BI$500)+IF($C32="",0,SUMIF('DADOS BRUTOS'!$A$3:$A$500,$C32,'DADOS BRUTOS'!BI$3:BI$500)))</f>
        <v>0</v>
      </c>
      <c r="EJ32" s="134" t="n">
        <f aca="false">IF(OR(EJ$4="",$B32=""),0,SUMIF('DADOS BRUTOS'!$A$3:$A$500,$B32,'DADOS BRUTOS'!BJ$3:BJ$500)+IF($C32="",0,SUMIF('DADOS BRUTOS'!$A$3:$A$500,$C32,'DADOS BRUTOS'!BJ$3:BJ$500)))</f>
        <v>0</v>
      </c>
      <c r="EK32" s="134" t="n">
        <f aca="false">IF(OR(EK$4="",$B32=""),0,SUMIF('DADOS BRUTOS'!$A$3:$A$500,$B32,'DADOS BRUTOS'!BK$3:BK$500)+IF($C32="",0,SUMIF('DADOS BRUTOS'!$A$3:$A$500,$C32,'DADOS BRUTOS'!BK$3:BK$500)))</f>
        <v>0</v>
      </c>
      <c r="EL32" s="134" t="n">
        <f aca="false">IF(OR(EL$4="",$B32=""),0,SUMIF('DADOS BRUTOS'!$A$3:$A$500,$B32,'DADOS BRUTOS'!BL$3:BL$500)+IF($C32="",0,SUMIF('DADOS BRUTOS'!$A$3:$A$500,$C32,'DADOS BRUTOS'!BL$3:BL$500)))</f>
        <v>0</v>
      </c>
      <c r="EM32" s="134" t="n">
        <f aca="false">IF(OR(EM$4="",$B32=""),0,SUMIF('DADOS BRUTOS'!$A$3:$A$500,$B32,'DADOS BRUTOS'!BM$3:BM$500)+IF($C32="",0,SUMIF('DADOS BRUTOS'!$A$3:$A$500,$C32,'DADOS BRUTOS'!BM$3:BM$500)))</f>
        <v>0</v>
      </c>
      <c r="EN32" s="134" t="n">
        <f aca="false">IF(OR(EN$4="",$B32=""),0,SUMIF('DADOS BRUTOS'!$A$3:$A$500,$B32,'DADOS BRUTOS'!BN$3:BN$500)+IF($C32="",0,SUMIF('DADOS BRUTOS'!$A$3:$A$500,$C32,'DADOS BRUTOS'!BN$3:BN$500)))</f>
        <v>0</v>
      </c>
      <c r="EO32" s="134" t="n">
        <f aca="false">IF(OR(EO$4="",$B32=""),0,SUMIF('DADOS BRUTOS'!$A$3:$A$500,$B32,'DADOS BRUTOS'!BO$3:BO$500)+IF($C32="",0,SUMIF('DADOS BRUTOS'!$A$3:$A$500,$C32,'DADOS BRUTOS'!BO$3:BO$500)))</f>
        <v>0</v>
      </c>
      <c r="EP32" s="134" t="n">
        <f aca="false">IF(OR(EP$4="",$B32=""),0,SUMIF('DADOS BRUTOS'!$A$3:$A$500,$B32,'DADOS BRUTOS'!BP$3:BP$500)+IF($C32="",0,SUMIF('DADOS BRUTOS'!$A$3:$A$500,$C32,'DADOS BRUTOS'!BP$3:BP$500)))</f>
        <v>0</v>
      </c>
      <c r="EQ32" s="134" t="n">
        <f aca="false">IF(OR(EQ$4="",$B32=""),0,SUMIF('DADOS BRUTOS'!$A$3:$A$500,$B32,'DADOS BRUTOS'!BQ$3:BQ$500)+IF($C32="",0,SUMIF('DADOS BRUTOS'!$A$3:$A$500,$C32,'DADOS BRUTOS'!BQ$3:BQ$500)))</f>
        <v>0</v>
      </c>
      <c r="ER32" s="134" t="n">
        <f aca="false">IF(OR(ER$4="",$B32=""),0,SUMIF('DADOS BRUTOS'!$A$3:$A$500,$B32,'DADOS BRUTOS'!BR$3:BR$500)+IF($C32="",0,SUMIF('DADOS BRUTOS'!$A$3:$A$500,$C32,'DADOS BRUTOS'!BR$3:BR$500)))</f>
        <v>0</v>
      </c>
      <c r="ES32" s="134" t="n">
        <f aca="false">IF(OR(ES$4="",$B32=""),0,SUMIF('DADOS BRUTOS'!$A$3:$A$500,$B32,'DADOS BRUTOS'!BS$3:BS$500)+IF($C32="",0,SUMIF('DADOS BRUTOS'!$A$3:$A$500,$C32,'DADOS BRUTOS'!BS$3:BS$500)))</f>
        <v>0</v>
      </c>
      <c r="ET32" s="134" t="n">
        <f aca="false">IF(OR(ET$4="",$B32=""),0,SUMIF('DADOS BRUTOS'!$A$3:$A$500,$B32,'DADOS BRUTOS'!BT$3:BT$500)+IF($C32="",0,SUMIF('DADOS BRUTOS'!$A$3:$A$500,$C32,'DADOS BRUTOS'!BT$3:BT$500)))</f>
        <v>0</v>
      </c>
      <c r="EU32" s="134" t="n">
        <f aca="false">IF(OR(EU$4="",$B32=""),0,SUMIF('DADOS BRUTOS'!$A$3:$A$500,$B32,'DADOS BRUTOS'!BU$3:BU$500)+IF($C32="",0,SUMIF('DADOS BRUTOS'!$A$3:$A$500,$C32,'DADOS BRUTOS'!BU$3:BU$500)))</f>
        <v>0</v>
      </c>
      <c r="EV32" s="134" t="n">
        <f aca="false">IF(OR(EV$4="",$B32=""),0,SUMIF('DADOS BRUTOS'!$A$3:$A$500,$B32,'DADOS BRUTOS'!BV$3:BV$500)+IF($C32="",0,SUMIF('DADOS BRUTOS'!$A$3:$A$500,$C32,'DADOS BRUTOS'!BV$3:BV$500)))</f>
        <v>0</v>
      </c>
      <c r="EW32" s="134" t="n">
        <f aca="false">IF(OR(EW$4="",$B32=""),0,SUMIF('DADOS BRUTOS'!$A$3:$A$500,$B32,'DADOS BRUTOS'!BW$3:BW$500)+IF($C32="",0,SUMIF('DADOS BRUTOS'!$A$3:$A$500,$C32,'DADOS BRUTOS'!BW$3:BW$500)))</f>
        <v>0</v>
      </c>
      <c r="EX32" s="134" t="n">
        <f aca="false">IF(OR(EX$4="",$B32=""),0,SUMIF('DADOS BRUTOS'!$A$3:$A$500,$B32,'DADOS BRUTOS'!BX$3:BX$500)+IF($C32="",0,SUMIF('DADOS BRUTOS'!$A$3:$A$500,$C32,'DADOS BRUTOS'!BX$3:BX$500)))</f>
        <v>0</v>
      </c>
      <c r="EY32" s="134" t="n">
        <f aca="false">IF(OR(EY$4="",$B32=""),0,SUMIF('DADOS BRUTOS'!$A$3:$A$500,$B32,'DADOS BRUTOS'!BY$3:BY$500)+IF($C32="",0,SUMIF('DADOS BRUTOS'!$A$3:$A$500,$C32,'DADOS BRUTOS'!BY$3:BY$500)))</f>
        <v>0</v>
      </c>
      <c r="EZ32" s="134" t="n">
        <f aca="false">IF(OR(EZ$4="",$B32=""),0,SUMIF('DADOS BRUTOS'!$A$3:$A$500,$B32,'DADOS BRUTOS'!BZ$3:BZ$500)+IF($C32="",0,SUMIF('DADOS BRUTOS'!$A$3:$A$500,$C32,'DADOS BRUTOS'!BZ$3:BZ$500)))</f>
        <v>0</v>
      </c>
      <c r="FA32" s="134" t="n">
        <f aca="false">IF(OR(FA$4="",$B32=""),0,SUMIF('DADOS BRUTOS'!$A$3:$A$500,$B32,'DADOS BRUTOS'!CA$3:CA$500)+IF($C32="",0,SUMIF('DADOS BRUTOS'!$A$3:$A$500,$C32,'DADOS BRUTOS'!CA$3:CA$500)))</f>
        <v>0</v>
      </c>
      <c r="FB32" s="134" t="n">
        <f aca="false">IF(OR(FB$4="",$B32=""),0,SUMIF('DADOS BRUTOS'!$A$3:$A$500,$B32,'DADOS BRUTOS'!CB$3:CB$500)+IF($C32="",0,SUMIF('DADOS BRUTOS'!$A$3:$A$500,$C32,'DADOS BRUTOS'!CB$3:CB$500)))</f>
        <v>0</v>
      </c>
      <c r="FC32" s="134" t="n">
        <f aca="false">IF(OR(FC$4="",$B32=""),0,SUMIF('DADOS BRUTOS'!$A$3:$A$500,$B32,'DADOS BRUTOS'!CC$3:CC$500)+IF($C32="",0,SUMIF('DADOS BRUTOS'!$A$3:$A$500,$C32,'DADOS BRUTOS'!CC$3:CC$500)))</f>
        <v>0</v>
      </c>
      <c r="FD32" s="134" t="n">
        <f aca="false">IF(OR(FD$4="",$B32=""),0,SUMIF('DADOS BRUTOS'!$A$3:$A$500,$B32,'DADOS BRUTOS'!CD$3:CD$500)+IF($C32="",0,SUMIF('DADOS BRUTOS'!$A$3:$A$500,$C32,'DADOS BRUTOS'!CD$3:CD$500)))</f>
        <v>0</v>
      </c>
      <c r="FE32" s="134" t="n">
        <f aca="false">IF(OR(FE$4="",$B32=""),0,SUMIF('DADOS BRUTOS'!$A$3:$A$500,$B32,'DADOS BRUTOS'!CE$3:CE$500)+IF($C32="",0,SUMIF('DADOS BRUTOS'!$A$3:$A$500,$C32,'DADOS BRUTOS'!CE$3:CE$500)))</f>
        <v>0</v>
      </c>
      <c r="FF32" s="134" t="n">
        <f aca="false">IF(OR(FF$4="",$B32=""),0,SUMIF('DADOS BRUTOS'!$A$3:$A$500,$B32,'DADOS BRUTOS'!CF$3:CF$500)+IF($C32="",0,SUMIF('DADOS BRUTOS'!$A$3:$A$500,$C32,'DADOS BRUTOS'!CF$3:CF$500)))</f>
        <v>0</v>
      </c>
      <c r="FG32" s="134" t="n">
        <f aca="false">IF(OR(FG$4="",$B32=""),0,SUMIF('DADOS BRUTOS'!$A$3:$A$500,$B32,'DADOS BRUTOS'!CG$3:CG$500)+IF($C32="",0,SUMIF('DADOS BRUTOS'!$A$3:$A$500,$C32,'DADOS BRUTOS'!CG$3:CG$500)))</f>
        <v>0</v>
      </c>
      <c r="FH32" s="134" t="n">
        <f aca="false">IF(OR(FH$4="",$B32=""),0,SUMIF('DADOS BRUTOS'!$A$3:$A$500,$B32,'DADOS BRUTOS'!CH$3:CH$500)+IF($C32="",0,SUMIF('DADOS BRUTOS'!$A$3:$A$500,$C32,'DADOS BRUTOS'!CH$3:CH$500)))</f>
        <v>0</v>
      </c>
      <c r="FI32" s="134" t="n">
        <f aca="false">IF(OR(FI$4="",$B32=""),0,SUMIF('DADOS BRUTOS'!$A$3:$A$500,$B32,'DADOS BRUTOS'!CI$3:CI$500)+IF($C32="",0,SUMIF('DADOS BRUTOS'!$A$3:$A$500,$C32,'DADOS BRUTOS'!CI$3:CI$500)))</f>
        <v>0</v>
      </c>
      <c r="FJ32" s="134" t="n">
        <f aca="false">IF(OR(FJ$4="",$B32=""),0,SUMIF('DADOS BRUTOS'!$A$3:$A$500,$B32,'DADOS BRUTOS'!CJ$3:CJ$500)+IF($C32="",0,SUMIF('DADOS BRUTOS'!$A$3:$A$500,$C32,'DADOS BRUTOS'!CJ$3:CJ$500)))</f>
        <v>0</v>
      </c>
      <c r="FK32" s="134" t="n">
        <f aca="false">IF(OR(FK$4="",$B32=""),0,SUMIF('DADOS BRUTOS'!$A$3:$A$500,$B32,'DADOS BRUTOS'!CK$3:CK$500)+IF($C32="",0,SUMIF('DADOS BRUTOS'!$A$3:$A$500,$C32,'DADOS BRUTOS'!CK$3:CK$500)))</f>
        <v>0</v>
      </c>
      <c r="FL32" s="134" t="n">
        <f aca="false">IF(OR(FL$4="",$B32=""),0,SUMIF('DADOS BRUTOS'!$A$3:$A$500,$B32,'DADOS BRUTOS'!CL$3:CL$500)+IF($C32="",0,SUMIF('DADOS BRUTOS'!$A$3:$A$500,$C32,'DADOS BRUTOS'!CL$3:CL$500)))</f>
        <v>0</v>
      </c>
      <c r="FM32" s="134" t="n">
        <f aca="false">IF(OR(FM$4="",$B32=""),0,SUMIF('DADOS BRUTOS'!$A$3:$A$500,$B32,'DADOS BRUTOS'!CM$3:CM$500)+IF($C32="",0,SUMIF('DADOS BRUTOS'!$A$3:$A$500,$C32,'DADOS BRUTOS'!CM$3:CM$500)))</f>
        <v>0</v>
      </c>
      <c r="FN32" s="134" t="n">
        <f aca="false">IF(OR(FN$4="",$B32=""),0,SUMIF('DADOS BRUTOS'!$A$3:$A$500,$B32,'DADOS BRUTOS'!CN$3:CN$500)+IF($C32="",0,SUMIF('DADOS BRUTOS'!$A$3:$A$500,$C32,'DADOS BRUTOS'!CN$3:CN$500)))</f>
        <v>0</v>
      </c>
      <c r="FO32" s="134" t="n">
        <f aca="false">IF(OR(FO$4="",$B32=""),0,SUMIF('DADOS BRUTOS'!$A$3:$A$500,$B32,'DADOS BRUTOS'!CO$3:CO$500)+IF($C32="",0,SUMIF('DADOS BRUTOS'!$A$3:$A$500,$C32,'DADOS BRUTOS'!CO$3:CO$500)))</f>
        <v>0</v>
      </c>
      <c r="FP32" s="134" t="n">
        <f aca="false">IF(OR(FP$4="",$B32=""),0,SUMIF('DADOS BRUTOS'!$A$3:$A$500,$B32,'DADOS BRUTOS'!CP$3:CP$500)+IF($C32="",0,SUMIF('DADOS BRUTOS'!$A$3:$A$500,$C32,'DADOS BRUTOS'!CP$3:CP$500)))</f>
        <v>0</v>
      </c>
      <c r="FQ32" s="134" t="n">
        <f aca="false">IF(OR(FQ$4="",$B32=""),0,SUMIF('DADOS BRUTOS'!$A$3:$A$500,$B32,'DADOS BRUTOS'!CQ$3:CQ$500)+IF($C32="",0,SUMIF('DADOS BRUTOS'!$A$3:$A$500,$C32,'DADOS BRUTOS'!CQ$3:CQ$500)))</f>
        <v>0</v>
      </c>
      <c r="FR32" s="134" t="n">
        <f aca="false">IF(OR(FR$4="",$B32=""),0,SUMIF('DADOS BRUTOS'!$A$3:$A$500,$B32,'DADOS BRUTOS'!CR$3:CR$500)+IF($C32="",0,SUMIF('DADOS BRUTOS'!$A$3:$A$500,$C32,'DADOS BRUTOS'!CR$3:CR$500)))</f>
        <v>0</v>
      </c>
      <c r="FS32" s="134" t="n">
        <f aca="false">IF(OR(FS$4="",$B32=""),0,SUMIF('DADOS BRUTOS'!$A$3:$A$500,$B32,'DADOS BRUTOS'!CS$3:CS$500)+IF($C32="",0,SUMIF('DADOS BRUTOS'!$A$3:$A$500,$C32,'DADOS BRUTOS'!CS$3:CS$500)))</f>
        <v>0</v>
      </c>
      <c r="FT32" s="134" t="n">
        <f aca="false">IF(OR(FT$4="",$B32=""),0,SUMIF('DADOS BRUTOS'!$A$3:$A$500,$B32,'DADOS BRUTOS'!CT$3:CT$500)+IF($C32="",0,SUMIF('DADOS BRUTOS'!$A$3:$A$500,$C32,'DADOS BRUTOS'!CT$3:CT$500)))</f>
        <v>0</v>
      </c>
      <c r="FU32" s="134" t="n">
        <f aca="false">IF(OR(FU$4="",$B32=""),0,SUMIF('DADOS BRUTOS'!$A$3:$A$500,$B32,'DADOS BRUTOS'!CU$3:CU$500)+IF($C32="",0,SUMIF('DADOS BRUTOS'!$A$3:$A$500,$C32,'DADOS BRUTOS'!CU$3:CU$500)))</f>
        <v>0</v>
      </c>
      <c r="FV32" s="134" t="n">
        <f aca="false">IF(OR(FV$4="",$B32=""),0,SUMIF('DADOS BRUTOS'!$A$3:$A$500,$B32,'DADOS BRUTOS'!CV$3:CV$500)+IF($C32="",0,SUMIF('DADOS BRUTOS'!$A$3:$A$500,$C32,'DADOS BRUTOS'!CV$3:CV$500)))</f>
        <v>0</v>
      </c>
      <c r="FW32" s="134" t="n">
        <f aca="false">IF(OR(FW$4="",$B32=""),0,SUMIF('DADOS BRUTOS'!$A$3:$A$500,$B32,'DADOS BRUTOS'!CW$3:CW$500)+IF($C32="",0,SUMIF('DADOS BRUTOS'!$A$3:$A$500,$C32,'DADOS BRUTOS'!CW$3:CW$500)))</f>
        <v>0</v>
      </c>
      <c r="FX32" s="134" t="n">
        <f aca="false">IF(OR(FX$4="",$B32=""),0,SUMIF('DADOS BRUTOS'!$A$3:$A$500,$B32,'DADOS BRUTOS'!CX$3:CX$500)+IF($C32="",0,SUMIF('DADOS BRUTOS'!$A$3:$A$500,$C32,'DADOS BRUTOS'!CX$3:CX$500)))</f>
        <v>0</v>
      </c>
      <c r="FY32" s="134" t="n">
        <f aca="false">IF(OR(FY$4="",$B32=""),0,SUMIF('DADOS BRUTOS'!$A$3:$A$500,$B32,'DADOS BRUTOS'!CY$3:CY$500)+IF($C32="",0,SUMIF('DADOS BRUTOS'!$A$3:$A$500,$C32,'DADOS BRUTOS'!CY$3:CY$500)))</f>
        <v>0</v>
      </c>
      <c r="FZ32" s="134" t="n">
        <f aca="false">IF(OR(FZ$4="",$B32=""),0,SUMIF('DADOS BRUTOS'!$A$3:$A$500,$B32,'DADOS BRUTOS'!CZ$3:CZ$500)+IF($C32="",0,SUMIF('DADOS BRUTOS'!$A$3:$A$500,$C32,'DADOS BRUTOS'!CZ$3:CZ$500)))</f>
        <v>0</v>
      </c>
      <c r="GA32" s="134" t="n">
        <f aca="false">IF(OR(GA$4="",$B32=""),0,SUMIF('DADOS BRUTOS'!$A$3:$A$500,$B32,'DADOS BRUTOS'!DA$3:DA$500)+IF($C32="",0,SUMIF('DADOS BRUTOS'!$A$3:$A$500,$C32,'DADOS BRUTOS'!DA$3:DA$500)))</f>
        <v>0</v>
      </c>
      <c r="GB32" s="134" t="n">
        <f aca="false">IF(OR(GB$4="",$B32=""),0,SUMIF('DADOS BRUTOS'!$A$3:$A$500,$B32,'DADOS BRUTOS'!DB$3:DB$500)+IF($C32="",0,SUMIF('DADOS BRUTOS'!$A$3:$A$500,$C32,'DADOS BRUTOS'!DB$3:DB$500)))</f>
        <v>0</v>
      </c>
      <c r="GC32" s="134" t="n">
        <f aca="false">IF(OR(GC$4="",$B32=""),0,SUMIF('DADOS BRUTOS'!$A$3:$A$500,$B32,'DADOS BRUTOS'!DC$3:DC$500)+IF($C32="",0,SUMIF('DADOS BRUTOS'!$A$3:$A$500,$C32,'DADOS BRUTOS'!DC$3:DC$500)))</f>
        <v>0</v>
      </c>
      <c r="GD32" s="134" t="n">
        <f aca="false">IF(OR(GD$4="",$B32=""),0,SUMIF('DADOS BRUTOS'!$A$3:$A$500,$B32,'DADOS BRUTOS'!DD$3:DD$500)+IF($C32="",0,SUMIF('DADOS BRUTOS'!$A$3:$A$500,$C32,'DADOS BRUTOS'!DD$3:DD$500)))</f>
        <v>0</v>
      </c>
      <c r="GE32" s="134" t="n">
        <f aca="false">IF(OR(GE$4="",$B32=""),0,SUMIF('DADOS BRUTOS'!$A$3:$A$500,$B32,'DADOS BRUTOS'!DE$3:DE$500)+IF($C32="",0,SUMIF('DADOS BRUTOS'!$A$3:$A$500,$C32,'DADOS BRUTOS'!DE$3:DE$500)))</f>
        <v>0</v>
      </c>
      <c r="GF32" s="134" t="n">
        <f aca="false">IF(OR(GF$4="",$B32=""),0,SUMIF('DADOS BRUTOS'!$A$3:$A$500,$B32,'DADOS BRUTOS'!DF$3:DF$500)+IF($C32="",0,SUMIF('DADOS BRUTOS'!$A$3:$A$500,$C32,'DADOS BRUTOS'!DF$3:DF$500)))</f>
        <v>0</v>
      </c>
      <c r="GG32" s="134" t="n">
        <f aca="false">IF(OR(GG$4="",$B32=""),0,SUMIF('DADOS BRUTOS'!$A$3:$A$500,$B32,'DADOS BRUTOS'!DG$3:DG$500)+IF($C32="",0,SUMIF('DADOS BRUTOS'!$A$3:$A$500,$C32,'DADOS BRUTOS'!DG$3:DG$500)))</f>
        <v>0</v>
      </c>
      <c r="GH32" s="134" t="n">
        <f aca="false">IF(OR(GH$4="",$B32=""),0,SUMIF('DADOS BRUTOS'!$A$3:$A$500,$B32,'DADOS BRUTOS'!DH$3:DH$500)+IF($C32="",0,SUMIF('DADOS BRUTOS'!$A$3:$A$500,$C32,'DADOS BRUTOS'!DH$3:DH$500)))</f>
        <v>0</v>
      </c>
      <c r="GI32" s="134" t="n">
        <f aca="false">IF(OR(GI$4="",$B32=""),0,SUMIF('DADOS BRUTOS'!$A$3:$A$500,$B32,'DADOS BRUTOS'!DI$3:DI$500)+IF($C32="",0,SUMIF('DADOS BRUTOS'!$A$3:$A$500,$C32,'DADOS BRUTOS'!DI$3:DI$500)))</f>
        <v>0</v>
      </c>
      <c r="GJ32" s="134" t="n">
        <f aca="false">IF(OR(GJ$4="",$B32=""),0,SUMIF('DADOS BRUTOS'!$A$3:$A$500,$B32,'DADOS BRUTOS'!DJ$3:DJ$500)+IF($C32="",0,SUMIF('DADOS BRUTOS'!$A$3:$A$500,$C32,'DADOS BRUTOS'!DJ$3:DJ$500)))</f>
        <v>0</v>
      </c>
      <c r="GK32" s="134" t="n">
        <f aca="false">IF(OR(GK$4="",$B32=""),0,SUMIF('DADOS BRUTOS'!$A$3:$A$500,$B32,'DADOS BRUTOS'!DK$3:DK$500)+IF($C32="",0,SUMIF('DADOS BRUTOS'!$A$3:$A$500,$C32,'DADOS BRUTOS'!DK$3:DK$500)))</f>
        <v>0</v>
      </c>
      <c r="GL32" s="134" t="n">
        <f aca="false">IF(OR(GL$4="",$B32=""),0,SUMIF('DADOS BRUTOS'!$A$3:$A$500,$B32,'DADOS BRUTOS'!DL$3:DL$500)+IF($C32="",0,SUMIF('DADOS BRUTOS'!$A$3:$A$500,$C32,'DADOS BRUTOS'!DL$3:DL$500)))</f>
        <v>0</v>
      </c>
      <c r="GM32" s="134" t="n">
        <f aca="false">IF(OR(GM$4="",$B32=""),0,SUMIF('DADOS BRUTOS'!$A$3:$A$500,$B32,'DADOS BRUTOS'!DM$3:DM$500)+IF($C32="",0,SUMIF('DADOS BRUTOS'!$A$3:$A$500,$C32,'DADOS BRUTOS'!DM$3:DM$500)))</f>
        <v>0</v>
      </c>
      <c r="GN32" s="134" t="n">
        <f aca="false">IF(OR(GN$4="",$B32=""),0,SUMIF('DADOS BRUTOS'!$A$3:$A$500,$B32,'DADOS BRUTOS'!DN$3:DN$500)+IF($C32="",0,SUMIF('DADOS BRUTOS'!$A$3:$A$500,$C32,'DADOS BRUTOS'!DN$3:DN$500)))</f>
        <v>0</v>
      </c>
      <c r="GO32" s="134" t="n">
        <f aca="false">IF(OR(GO$4="",$B32=""),0,SUMIF('DADOS BRUTOS'!$A$3:$A$500,$B32,'DADOS BRUTOS'!DO$3:DO$500)+IF($C32="",0,SUMIF('DADOS BRUTOS'!$A$3:$A$500,$C32,'DADOS BRUTOS'!DO$3:DO$500)))</f>
        <v>0</v>
      </c>
      <c r="GP32" s="134" t="n">
        <f aca="false">IF(OR(GP$4="",$B32=""),0,SUMIF('DADOS BRUTOS'!$A$3:$A$500,$B32,'DADOS BRUTOS'!DP$3:DP$500)+IF($C32="",0,SUMIF('DADOS BRUTOS'!$A$3:$A$500,$C32,'DADOS BRUTOS'!DP$3:DP$500)))</f>
        <v>0</v>
      </c>
      <c r="GQ32" s="134" t="n">
        <f aca="false">IF(OR(GQ$4="",$B32=""),0,SUMIF('DADOS BRUTOS'!$A$3:$A$500,$B32,'DADOS BRUTOS'!DQ$3:DQ$500)+IF($C32="",0,SUMIF('DADOS BRUTOS'!$A$3:$A$500,$C32,'DADOS BRUTOS'!DQ$3:DQ$500)))</f>
        <v>0</v>
      </c>
      <c r="GR32" s="134" t="n">
        <f aca="false">IF(OR(GR$4="",$B32=""),0,SUMIF('DADOS BRUTOS'!$A$3:$A$500,$B32,'DADOS BRUTOS'!DR$3:DR$500)+IF($C32="",0,SUMIF('DADOS BRUTOS'!$A$3:$A$500,$C32,'DADOS BRUTOS'!DR$3:DR$500)))</f>
        <v>0</v>
      </c>
      <c r="GS32" s="134" t="n">
        <f aca="false">IF(OR(GS$4="",$B32=""),0,SUMIF('DADOS BRUTOS'!$A$3:$A$500,$B32,'DADOS BRUTOS'!DS$3:DS$500)+IF($C32="",0,SUMIF('DADOS BRUTOS'!$A$3:$A$500,$C32,'DADOS BRUTOS'!DS$3:DS$500)))</f>
        <v>0</v>
      </c>
      <c r="GT32" s="134" t="n">
        <f aca="false">IF(OR(GT$4="",$B32=""),0,SUMIF('DADOS BRUTOS'!$A$3:$A$500,$B32,'DADOS BRUTOS'!DT$3:DT$500)+IF($C32="",0,SUMIF('DADOS BRUTOS'!$A$3:$A$500,$C32,'DADOS BRUTOS'!DT$3:DT$500)))</f>
        <v>0</v>
      </c>
      <c r="GU32" s="134" t="n">
        <f aca="false">IF(OR(GU$4="",$B32=""),0,SUMIF('DADOS BRUTOS'!$A$3:$A$500,$B32,'DADOS BRUTOS'!DU$3:DU$500)+IF($C32="",0,SUMIF('DADOS BRUTOS'!$A$3:$A$500,$C32,'DADOS BRUTOS'!DU$3:DU$500)))</f>
        <v>0</v>
      </c>
      <c r="GV32" s="134" t="n">
        <f aca="false">IF(OR(GV$4="",$B32=""),0,SUMIF('DADOS BRUTOS'!$A$3:$A$500,$B32,'DADOS BRUTOS'!DV$3:DV$500)+IF($C32="",0,SUMIF('DADOS BRUTOS'!$A$3:$A$500,$C32,'DADOS BRUTOS'!DV$3:DV$500)))</f>
        <v>0</v>
      </c>
      <c r="GW32" s="134" t="n">
        <f aca="false">IF(OR(GW$4="",$B32=""),0,SUMIF('DADOS BRUTOS'!$A$3:$A$500,$B32,'DADOS BRUTOS'!DW$3:DW$500)+IF($C32="",0,SUMIF('DADOS BRUTOS'!$A$3:$A$500,$C32,'DADOS BRUTOS'!DW$3:DW$500)))</f>
        <v>0</v>
      </c>
      <c r="GX32" s="134" t="n">
        <f aca="false">IF(OR(GX$4="",$B32=""),0,SUMIF('DADOS BRUTOS'!$A$3:$A$500,$B32,'DADOS BRUTOS'!DX$3:DX$500)+IF($C32="",0,SUMIF('DADOS BRUTOS'!$A$3:$A$500,$C32,'DADOS BRUTOS'!DX$3:DX$500)))</f>
        <v>0</v>
      </c>
      <c r="GY32" s="134" t="n">
        <f aca="false">IF(OR(GY$4="",$B32=""),0,SUMIF('DADOS BRUTOS'!$A$3:$A$500,$B32,'DADOS BRUTOS'!DY$3:DY$500)+IF($C32="",0,SUMIF('DADOS BRUTOS'!$A$3:$A$500,$C32,'DADOS BRUTOS'!DY$3:DY$500)))</f>
        <v>0</v>
      </c>
      <c r="GZ32" s="134" t="n">
        <f aca="false">IF(OR(GZ$4="",$B32=""),0,SUMIF('DADOS BRUTOS'!$A$3:$A$500,$B32,'DADOS BRUTOS'!DZ$3:DZ$500)+IF($C32="",0,SUMIF('DADOS BRUTOS'!$A$3:$A$500,$C32,'DADOS BRUTOS'!DZ$3:DZ$500)))</f>
        <v>0</v>
      </c>
      <c r="HA32" s="134" t="n">
        <f aca="false">IF(OR(HA$4="",$B32=""),0,SUMIF('DADOS BRUTOS'!$A$3:$A$500,$B32,'DADOS BRUTOS'!EA$3:EA$500)+IF($C32="",0,SUMIF('DADOS BRUTOS'!$A$3:$A$500,$C32,'DADOS BRUTOS'!EA$3:EA$500)))</f>
        <v>0</v>
      </c>
      <c r="HB32" s="134" t="n">
        <f aca="false">IF(OR(HB$4="",$B32=""),0,SUMIF('DADOS BRUTOS'!$A$3:$A$500,$B32,'DADOS BRUTOS'!EB$3:EB$500)+IF($C32="",0,SUMIF('DADOS BRUTOS'!$A$3:$A$500,$C32,'DADOS BRUTOS'!EB$3:EB$500)))</f>
        <v>0</v>
      </c>
      <c r="HC32" s="134" t="n">
        <f aca="false">IF(OR(HC$4="",$B32=""),0,SUMIF('DADOS BRUTOS'!$A$3:$A$500,$B32,'DADOS BRUTOS'!EC$3:EC$500)+IF($C32="",0,SUMIF('DADOS BRUTOS'!$A$3:$A$500,$C32,'DADOS BRUTOS'!EC$3:EC$500)))</f>
        <v>0</v>
      </c>
      <c r="HD32" s="134" t="n">
        <f aca="false">IF(OR(HD$4="",$B32=""),0,SUMIF('DADOS BRUTOS'!$A$3:$A$500,$B32,'DADOS BRUTOS'!ED$3:ED$500)+IF($C32="",0,SUMIF('DADOS BRUTOS'!$A$3:$A$500,$C32,'DADOS BRUTOS'!ED$3:ED$500)))</f>
        <v>0</v>
      </c>
      <c r="HE32" s="134" t="n">
        <f aca="false">IF(OR(HE$4="",$B32=""),0,SUMIF('DADOS BRUTOS'!$A$3:$A$500,$B32,'DADOS BRUTOS'!EE$3:EE$500)+IF($C32="",0,SUMIF('DADOS BRUTOS'!$A$3:$A$500,$C32,'DADOS BRUTOS'!EE$3:EE$500)))</f>
        <v>0</v>
      </c>
      <c r="HF32" s="134" t="n">
        <f aca="false">IF(OR(HF$4="",$B32=""),0,SUMIF('DADOS BRUTOS'!$A$3:$A$500,$B32,'DADOS BRUTOS'!EF$3:EF$500)+IF($C32="",0,SUMIF('DADOS BRUTOS'!$A$3:$A$500,$C32,'DADOS BRUTOS'!EF$3:EF$500)))</f>
        <v>0</v>
      </c>
      <c r="HG32" s="134" t="n">
        <f aca="false">IF(OR(HG$4="",$B32=""),0,SUMIF('DADOS BRUTOS'!$A$3:$A$500,$B32,'DADOS BRUTOS'!EG$3:EG$500)+IF($C32="",0,SUMIF('DADOS BRUTOS'!$A$3:$A$500,$C32,'DADOS BRUTOS'!EG$3:EG$500)))</f>
        <v>0</v>
      </c>
      <c r="HH32" s="134" t="n">
        <f aca="false">IF(OR(HH$4="",$B32=""),0,SUMIF('DADOS BRUTOS'!$A$3:$A$500,$B32,'DADOS BRUTOS'!EH$3:EH$500)+IF($C32="",0,SUMIF('DADOS BRUTOS'!$A$3:$A$500,$C32,'DADOS BRUTOS'!EH$3:EH$500)))</f>
        <v>0</v>
      </c>
      <c r="HI32" s="134" t="n">
        <f aca="false">IF(OR(HI$4="",$B32=""),0,SUMIF('DADOS BRUTOS'!$A$3:$A$500,$B32,'DADOS BRUTOS'!EI$3:EI$500)+IF($C32="",0,SUMIF('DADOS BRUTOS'!$A$3:$A$500,$C32,'DADOS BRUTOS'!EI$3:EI$500)))</f>
        <v>0</v>
      </c>
      <c r="HJ32" s="134" t="n">
        <f aca="false">IF(OR(HJ$4="",$B32=""),0,SUMIF('DADOS BRUTOS'!$A$3:$A$500,$B32,'DADOS BRUTOS'!EJ$3:EJ$500)+IF($C32="",0,SUMIF('DADOS BRUTOS'!$A$3:$A$500,$C32,'DADOS BRUTOS'!EJ$3:EJ$500)))</f>
        <v>0</v>
      </c>
      <c r="HK32" s="134" t="n">
        <f aca="false">IF(OR(HK$4="",$B32=""),0,SUMIF('DADOS BRUTOS'!$A$3:$A$500,$B32,'DADOS BRUTOS'!EK$3:EK$500)+IF($C32="",0,SUMIF('DADOS BRUTOS'!$A$3:$A$500,$C32,'DADOS BRUTOS'!EK$3:EK$500)))</f>
        <v>0</v>
      </c>
      <c r="HL32" s="134" t="n">
        <f aca="false">IF(OR(HL$4="",$B32=""),0,SUMIF('DADOS BRUTOS'!$A$3:$A$500,$B32,'DADOS BRUTOS'!EL$3:EL$500)+IF($C32="",0,SUMIF('DADOS BRUTOS'!$A$3:$A$500,$C32,'DADOS BRUTOS'!EL$3:EL$500)))</f>
        <v>0</v>
      </c>
      <c r="HM32" s="134" t="n">
        <f aca="false">IF(OR(HM$4="",$B32=""),0,SUMIF('DADOS BRUTOS'!$A$3:$A$500,$B32,'DADOS BRUTOS'!EM$3:EM$500)+IF($C32="",0,SUMIF('DADOS BRUTOS'!$A$3:$A$500,$C32,'DADOS BRUTOS'!EM$3:EM$500)))</f>
        <v>0</v>
      </c>
      <c r="HN32" s="134" t="n">
        <f aca="false">IF(OR(HN$4="",$B32=""),0,SUMIF('DADOS BRUTOS'!$A$3:$A$500,$B32,'DADOS BRUTOS'!EN$3:EN$500)+IF($C32="",0,SUMIF('DADOS BRUTOS'!$A$3:$A$500,$C32,'DADOS BRUTOS'!EN$3:EN$500)))</f>
        <v>0</v>
      </c>
      <c r="HO32" s="134" t="n">
        <f aca="false">IF(OR(HO$4="",$B32=""),0,SUMIF('DADOS BRUTOS'!$A$3:$A$500,$B32,'DADOS BRUTOS'!EO$3:EO$500)+IF($C32="",0,SUMIF('DADOS BRUTOS'!$A$3:$A$500,$C32,'DADOS BRUTOS'!EO$3:EO$500)))</f>
        <v>0</v>
      </c>
      <c r="HP32" s="134" t="n">
        <f aca="false">IF(OR(HP$4="",$B32=""),0,SUMIF('DADOS BRUTOS'!$A$3:$A$500,$B32,'DADOS BRUTOS'!EP$3:EP$500)+IF($C32="",0,SUMIF('DADOS BRUTOS'!$A$3:$A$500,$C32,'DADOS BRUTOS'!EP$3:EP$500)))</f>
        <v>0</v>
      </c>
      <c r="HQ32" s="134" t="n">
        <f aca="false">IF(OR(HQ$4="",$B32=""),0,SUMIF('DADOS BRUTOS'!$A$3:$A$500,$B32,'DADOS BRUTOS'!EQ$3:EQ$500)+IF($C32="",0,SUMIF('DADOS BRUTOS'!$A$3:$A$500,$C32,'DADOS BRUTOS'!EQ$3:EQ$500)))</f>
        <v>0</v>
      </c>
      <c r="HR32" s="134" t="n">
        <f aca="false">IF(OR(HR$4="",$B32=""),0,SUMIF('DADOS BRUTOS'!$A$3:$A$500,$B32,'DADOS BRUTOS'!ER$3:ER$500)+IF($C32="",0,SUMIF('DADOS BRUTOS'!$A$3:$A$500,$C32,'DADOS BRUTOS'!ER$3:ER$500)))</f>
        <v>0</v>
      </c>
      <c r="HS32" s="134" t="n">
        <f aca="false">IF(OR(HS$4="",$B32=""),0,SUMIF('DADOS BRUTOS'!$A$3:$A$500,$B32,'DADOS BRUTOS'!ES$3:ES$500)+IF($C32="",0,SUMIF('DADOS BRUTOS'!$A$3:$A$500,$C32,'DADOS BRUTOS'!ES$3:ES$500)))</f>
        <v>0</v>
      </c>
      <c r="HT32" s="134" t="n">
        <f aca="false">IF(OR(HT$4="",$B32=""),0,SUMIF('DADOS BRUTOS'!$A$3:$A$500,$B32,'DADOS BRUTOS'!ET$3:ET$500)+IF($C32="",0,SUMIF('DADOS BRUTOS'!$A$3:$A$500,$C32,'DADOS BRUTOS'!ET$3:ET$500)))</f>
        <v>0</v>
      </c>
      <c r="HU32" s="134" t="n">
        <f aca="false">IF(OR(HU$4="",$B32=""),0,SUMIF('DADOS BRUTOS'!$A$3:$A$500,$B32,'DADOS BRUTOS'!EU$3:EU$500)+IF($C32="",0,SUMIF('DADOS BRUTOS'!$A$3:$A$500,$C32,'DADOS BRUTOS'!EU$3:EU$500)))</f>
        <v>0</v>
      </c>
      <c r="HV32" s="134" t="n">
        <f aca="false">IF(OR(HV$4="",$B32=""),0,SUMIF('DADOS BRUTOS'!$A$3:$A$500,$B32,'DADOS BRUTOS'!EV$3:EV$500)+IF($C32="",0,SUMIF('DADOS BRUTOS'!$A$3:$A$500,$C32,'DADOS BRUTOS'!EV$3:EV$500)))</f>
        <v>0</v>
      </c>
      <c r="HW32" s="134" t="n">
        <f aca="false">IF(OR(HW$4="",$B32=""),0,SUMIF('DADOS BRUTOS'!$A$3:$A$500,$B32,'DADOS BRUTOS'!EW$3:EW$500)+IF($C32="",0,SUMIF('DADOS BRUTOS'!$A$3:$A$500,$C32,'DADOS BRUTOS'!EW$3:EW$500)))</f>
        <v>0</v>
      </c>
      <c r="HX32" s="134" t="n">
        <f aca="false">IF(OR(HX$4="",$B32=""),0,SUMIF('DADOS BRUTOS'!$A$3:$A$500,$B32,'DADOS BRUTOS'!EX$3:EX$500)+IF($C32="",0,SUMIF('DADOS BRUTOS'!$A$3:$A$500,$C32,'DADOS BRUTOS'!EX$3:EX$500)))</f>
        <v>0</v>
      </c>
      <c r="HY32" s="134" t="n">
        <f aca="false">IF(OR(HY$4="",$B32=""),0,SUMIF('DADOS BRUTOS'!$A$3:$A$500,$B32,'DADOS BRUTOS'!EY$3:EY$500)+IF($C32="",0,SUMIF('DADOS BRUTOS'!$A$3:$A$500,$C32,'DADOS BRUTOS'!EY$3:EY$500)))</f>
        <v>0</v>
      </c>
      <c r="HZ32" s="134" t="n">
        <f aca="false">IF(OR(HZ$4="",$B32=""),0,SUMIF('DADOS BRUTOS'!$A$3:$A$500,$B32,'DADOS BRUTOS'!EZ$3:EZ$500)+IF($C32="",0,SUMIF('DADOS BRUTOS'!$A$3:$A$500,$C32,'DADOS BRUTOS'!EZ$3:EZ$500)))</f>
        <v>0</v>
      </c>
      <c r="IA32" s="134" t="n">
        <f aca="false">IF(OR(IA$4="",$B32=""),0,SUMIF('DADOS BRUTOS'!$A$3:$A$500,$B32,'DADOS BRUTOS'!FA$3:FA$500)+IF($C32="",0,SUMIF('DADOS BRUTOS'!$A$3:$A$500,$C32,'DADOS BRUTOS'!FA$3:FA$500)))</f>
        <v>0</v>
      </c>
      <c r="IB32" s="134" t="n">
        <f aca="false">IF(OR(IB$4="",$B32=""),0,SUMIF('DADOS BRUTOS'!$A$3:$A$500,$B32,'DADOS BRUTOS'!FB$3:FB$500)+IF($C32="",0,SUMIF('DADOS BRUTOS'!$A$3:$A$500,$C32,'DADOS BRUTOS'!FB$3:FB$500)))</f>
        <v>0</v>
      </c>
      <c r="IC32" s="134" t="n">
        <f aca="false">IF(OR(IC$4="",$B32=""),0,SUMIF('DADOS BRUTOS'!$A$3:$A$500,$B32,'DADOS BRUTOS'!FC$3:FC$500)+IF($C32="",0,SUMIF('DADOS BRUTOS'!$A$3:$A$500,$C32,'DADOS BRUTOS'!FC$3:FC$500)))</f>
        <v>0</v>
      </c>
      <c r="ID32" s="134" t="n">
        <f aca="false">IF(OR(ID$4="",$B32=""),0,SUMIF('DADOS BRUTOS'!$A$3:$A$500,$B32,'DADOS BRUTOS'!FD$3:FD$500)+IF($C32="",0,SUMIF('DADOS BRUTOS'!$A$3:$A$500,$C32,'DADOS BRUTOS'!FD$3:FD$500)))</f>
        <v>0</v>
      </c>
      <c r="IE32" s="134" t="n">
        <f aca="false">IF(OR(IE$4="",$B32=""),0,SUMIF('DADOS BRUTOS'!$A$3:$A$500,$B32,'DADOS BRUTOS'!FE$3:FE$500)+IF($C32="",0,SUMIF('DADOS BRUTOS'!$A$3:$A$500,$C32,'DADOS BRUTOS'!FE$3:FE$500)))</f>
        <v>0</v>
      </c>
      <c r="IF32" s="134" t="n">
        <f aca="false">IF(OR(IF$4="",$B32=""),0,SUMIF('DADOS BRUTOS'!$A$3:$A$500,$B32,'DADOS BRUTOS'!FF$3:FF$500)+IF($C32="",0,SUMIF('DADOS BRUTOS'!$A$3:$A$500,$C32,'DADOS BRUTOS'!FF$3:FF$500)))</f>
        <v>0</v>
      </c>
      <c r="IG32" s="134" t="n">
        <f aca="false">IF(OR(IG$4="",$B32=""),0,SUMIF('DADOS BRUTOS'!$A$3:$A$500,$B32,'DADOS BRUTOS'!FG$3:FG$500)+IF($C32="",0,SUMIF('DADOS BRUTOS'!$A$3:$A$500,$C32,'DADOS BRUTOS'!FG$3:FG$500)))</f>
        <v>0</v>
      </c>
      <c r="IH32" s="134" t="n">
        <f aca="false">IF(OR(IH$4="",$B32=""),0,SUMIF('DADOS BRUTOS'!$A$3:$A$500,$B32,'DADOS BRUTOS'!FH$3:FH$500)+IF($C32="",0,SUMIF('DADOS BRUTOS'!$A$3:$A$500,$C32,'DADOS BRUTOS'!FH$3:FH$500)))</f>
        <v>0</v>
      </c>
      <c r="II32" s="134" t="n">
        <f aca="false">IF(OR(II$4="",$B32=""),0,SUMIF('DADOS BRUTOS'!$A$3:$A$500,$B32,'DADOS BRUTOS'!FI$3:FI$500)+IF($C32="",0,SUMIF('DADOS BRUTOS'!$A$3:$A$500,$C32,'DADOS BRUTOS'!FI$3:FI$500)))</f>
        <v>0</v>
      </c>
      <c r="IJ32" s="134" t="n">
        <f aca="false">IF(OR(IJ$4="",$B32=""),0,SUMIF('DADOS BRUTOS'!$A$3:$A$500,$B32,'DADOS BRUTOS'!FJ$3:FJ$500)+IF($C32="",0,SUMIF('DADOS BRUTOS'!$A$3:$A$500,$C32,'DADOS BRUTOS'!FJ$3:FJ$500)))</f>
        <v>0</v>
      </c>
      <c r="IK32" s="134" t="n">
        <f aca="false">IF(OR(IK$4="",$B32=""),0,SUMIF('DADOS BRUTOS'!$A$3:$A$500,$B32,'DADOS BRUTOS'!FK$3:FK$500)+IF($C32="",0,SUMIF('DADOS BRUTOS'!$A$3:$A$500,$C32,'DADOS BRUTOS'!FK$3:FK$500)))</f>
        <v>0</v>
      </c>
      <c r="IL32" s="134" t="n">
        <f aca="false">IF(OR(IL$4="",$B32=""),0,SUMIF('DADOS BRUTOS'!$A$3:$A$500,$B32,'DADOS BRUTOS'!FL$3:FL$500)+IF($C32="",0,SUMIF('DADOS BRUTOS'!$A$3:$A$500,$C32,'DADOS BRUTOS'!FL$3:FL$500)))</f>
        <v>0</v>
      </c>
      <c r="IM32" s="134" t="n">
        <f aca="false">IF(OR(IM$4="",$B32=""),0,SUMIF('DADOS BRUTOS'!$A$3:$A$500,$B32,'DADOS BRUTOS'!FM$3:FM$500)+IF($C32="",0,SUMIF('DADOS BRUTOS'!$A$3:$A$500,$C32,'DADOS BRUTOS'!FM$3:FM$500)))</f>
        <v>0</v>
      </c>
      <c r="IN32" s="134" t="n">
        <f aca="false">IF(OR(IN$4="",$B32=""),0,SUMIF('DADOS BRUTOS'!$A$3:$A$500,$B32,'DADOS BRUTOS'!FN$3:FN$500)+IF($C32="",0,SUMIF('DADOS BRUTOS'!$A$3:$A$500,$C32,'DADOS BRUTOS'!FN$3:FN$500)))</f>
        <v>0</v>
      </c>
      <c r="IO32" s="134" t="n">
        <f aca="false">IF(OR(IO$4="",$B32=""),0,SUMIF('DADOS BRUTOS'!$A$3:$A$500,$B32,'DADOS BRUTOS'!FO$3:FO$500)+IF($C32="",0,SUMIF('DADOS BRUTOS'!$A$3:$A$500,$C32,'DADOS BRUTOS'!FO$3:FO$500)))</f>
        <v>0</v>
      </c>
      <c r="IP32" s="134" t="n">
        <f aca="false">IF(OR(IP$4="",$B32=""),0,SUMIF('DADOS BRUTOS'!$A$3:$A$500,$B32,'DADOS BRUTOS'!FP$3:FP$500)+IF($C32="",0,SUMIF('DADOS BRUTOS'!$A$3:$A$500,$C32,'DADOS BRUTOS'!FP$3:FP$500)))</f>
        <v>0</v>
      </c>
      <c r="IQ32" s="134" t="n">
        <f aca="false">IF(OR(IQ$4="",$B32=""),0,SUMIF('DADOS BRUTOS'!$A$3:$A$500,$B32,'DADOS BRUTOS'!FQ$3:FQ$500)+IF($C32="",0,SUMIF('DADOS BRUTOS'!$A$3:$A$500,$C32,'DADOS BRUTOS'!FQ$3:FQ$500)))</f>
        <v>0</v>
      </c>
      <c r="IR32" s="134" t="n">
        <f aca="false">IF(OR(IR$4="",$B32=""),0,SUMIF('DADOS BRUTOS'!$A$3:$A$500,$B32,'DADOS BRUTOS'!FR$3:FR$500)+IF($C32="",0,SUMIF('DADOS BRUTOS'!$A$3:$A$500,$C32,'DADOS BRUTOS'!FR$3:FR$500)))</f>
        <v>0</v>
      </c>
      <c r="IS32" s="134" t="n">
        <f aca="false">IF(OR(IS$4="",$B32=""),0,SUMIF('DADOS BRUTOS'!$A$3:$A$500,$B32,'DADOS BRUTOS'!FS$3:FS$500)+IF($C32="",0,SUMIF('DADOS BRUTOS'!$A$3:$A$500,$C32,'DADOS BRUTOS'!FS$3:FS$500)))</f>
        <v>0</v>
      </c>
      <c r="IT32" s="134" t="n">
        <f aca="false">IF(OR(IT$4="",$B32=""),0,SUMIF('DADOS BRUTOS'!$A$3:$A$500,$B32,'DADOS BRUTOS'!FT$3:FT$500)+IF($C32="",0,SUMIF('DADOS BRUTOS'!$A$3:$A$500,$C32,'DADOS BRUTOS'!FT$3:FT$500)))</f>
        <v>0</v>
      </c>
      <c r="IU32" s="134" t="n">
        <f aca="false">IF(OR(IU$4="",$B32=""),0,SUMIF('DADOS BRUTOS'!$A$3:$A$500,$B32,'DADOS BRUTOS'!FU$3:FU$500)+IF($C32="",0,SUMIF('DADOS BRUTOS'!$A$3:$A$500,$C32,'DADOS BRUTOS'!FU$3:FU$500)))</f>
        <v>0</v>
      </c>
      <c r="IV32" s="134" t="n">
        <f aca="false">IF(OR(IV$4="",$B32=""),0,SUMIF('DADOS BRUTOS'!$A$3:$A$500,$B32,'DADOS BRUTOS'!FV$3:FV$500)+IF($C32="",0,SUMIF('DADOS BRUTOS'!$A$3:$A$500,$C32,'DADOS BRUTOS'!FV$3:FV$500)))</f>
        <v>0</v>
      </c>
      <c r="IW32" s="134" t="n">
        <f aca="false">IF(OR(IW$4="",$B32=""),0,SUMIF('DADOS BRUTOS'!$A$3:$A$500,$B32,'DADOS BRUTOS'!FW$3:FW$500)+IF($C32="",0,SUMIF('DADOS BRUTOS'!$A$3:$A$500,$C32,'DADOS BRUTOS'!FW$3:FW$500)))</f>
        <v>0</v>
      </c>
      <c r="IX32" s="134" t="n">
        <f aca="false">IF(OR(IX$4="",$B32=""),0,SUMIF('DADOS BRUTOS'!$A$3:$A$500,$B32,'DADOS BRUTOS'!FX$3:FX$500)+IF($C32="",0,SUMIF('DADOS BRUTOS'!$A$3:$A$500,$C32,'DADOS BRUTOS'!FX$3:FX$500)))</f>
        <v>0</v>
      </c>
      <c r="IY32" s="134" t="n">
        <f aca="false">IF(OR(IY$4="",$B32=""),0,SUMIF('DADOS BRUTOS'!$A$3:$A$500,$B32,'DADOS BRUTOS'!FY$3:FY$500)+IF($C32="",0,SUMIF('DADOS BRUTOS'!$A$3:$A$500,$C32,'DADOS BRUTOS'!FY$3:FY$500)))</f>
        <v>0</v>
      </c>
      <c r="IZ32" s="134" t="n">
        <f aca="false">IF(OR(IZ$4="",$B32=""),0,SUMIF('DADOS BRUTOS'!$A$3:$A$500,$B32,'DADOS BRUTOS'!FZ$3:FZ$500)+IF($C32="",0,SUMIF('DADOS BRUTOS'!$A$3:$A$500,$C32,'DADOS BRUTOS'!FZ$3:FZ$500)))</f>
        <v>0</v>
      </c>
      <c r="JA32" s="134" t="n">
        <f aca="false">IF(OR(JA$4="",$B32=""),0,SUMIF('DADOS BRUTOS'!$A$3:$A$500,$B32,'DADOS BRUTOS'!GA$3:GA$500)+IF($C32="",0,SUMIF('DADOS BRUTOS'!$A$3:$A$500,$C32,'DADOS BRUTOS'!GA$3:GA$500)))</f>
        <v>0</v>
      </c>
      <c r="JB32" s="134" t="n">
        <f aca="false">IF(OR(JB$4="",$B32=""),0,SUMIF('DADOS BRUTOS'!$A$3:$A$500,$B32,'DADOS BRUTOS'!GB$3:GB$500)+IF($C32="",0,SUMIF('DADOS BRUTOS'!$A$3:$A$500,$C32,'DADOS BRUTOS'!GB$3:GB$500)))</f>
        <v>0</v>
      </c>
      <c r="JC32" s="134" t="n">
        <f aca="false">IF(OR(JC$4="",$B32=""),0,SUMIF('DADOS BRUTOS'!$A$3:$A$500,$B32,'DADOS BRUTOS'!GC$3:GC$500)+IF($C32="",0,SUMIF('DADOS BRUTOS'!$A$3:$A$500,$C32,'DADOS BRUTOS'!GC$3:GC$500)))</f>
        <v>0</v>
      </c>
      <c r="JD32" s="134" t="n">
        <f aca="false">IF(OR(JD$4="",$B32=""),0,SUMIF('DADOS BRUTOS'!$A$3:$A$500,$B32,'DADOS BRUTOS'!GD$3:GD$500)+IF($C32="",0,SUMIF('DADOS BRUTOS'!$A$3:$A$500,$C32,'DADOS BRUTOS'!GD$3:GD$500)))</f>
        <v>0</v>
      </c>
      <c r="JE32" s="134" t="n">
        <f aca="false">IF(OR(JE$4="",$B32=""),0,SUMIF('DADOS BRUTOS'!$A$3:$A$500,$B32,'DADOS BRUTOS'!GE$3:GE$500)+IF($C32="",0,SUMIF('DADOS BRUTOS'!$A$3:$A$500,$C32,'DADOS BRUTOS'!GE$3:GE$500)))</f>
        <v>0</v>
      </c>
      <c r="JF32" s="134" t="n">
        <f aca="false">IF(OR(JF$4="",$B32=""),0,SUMIF('DADOS BRUTOS'!$A$3:$A$500,$B32,'DADOS BRUTOS'!GF$3:GF$500)+IF($C32="",0,SUMIF('DADOS BRUTOS'!$A$3:$A$500,$C32,'DADOS BRUTOS'!GF$3:GF$500)))</f>
        <v>0</v>
      </c>
      <c r="JG32" s="134" t="n">
        <f aca="false">IF(OR(JG$4="",$B32=""),0,SUMIF('DADOS BRUTOS'!$A$3:$A$500,$B32,'DADOS BRUTOS'!GG$3:GG$500)+IF($C32="",0,SUMIF('DADOS BRUTOS'!$A$3:$A$500,$C32,'DADOS BRUTOS'!GG$3:GG$500)))</f>
        <v>0</v>
      </c>
      <c r="JH32" s="134" t="n">
        <f aca="false">IF(OR(JH$4="",$B32=""),0,SUMIF('DADOS BRUTOS'!$A$3:$A$500,$B32,'DADOS BRUTOS'!GH$3:GH$500)+IF($C32="",0,SUMIF('DADOS BRUTOS'!$A$3:$A$500,$C32,'DADOS BRUTOS'!GH$3:GH$500)))</f>
        <v>0</v>
      </c>
      <c r="JI32" s="134" t="n">
        <f aca="false">IF(OR(JI$4="",$B32=""),0,SUMIF('DADOS BRUTOS'!$A$3:$A$500,$B32,'DADOS BRUTOS'!GI$3:GI$500)+IF($C32="",0,SUMIF('DADOS BRUTOS'!$A$3:$A$500,$C32,'DADOS BRUTOS'!GI$3:GI$500)))</f>
        <v>0</v>
      </c>
      <c r="JJ32" s="134" t="n">
        <f aca="false">IF(OR(JJ$4="",$B32=""),0,SUMIF('DADOS BRUTOS'!$A$3:$A$500,$B32,'DADOS BRUTOS'!GJ$3:GJ$500)+IF($C32="",0,SUMIF('DADOS BRUTOS'!$A$3:$A$500,$C32,'DADOS BRUTOS'!GJ$3:GJ$500)))</f>
        <v>0</v>
      </c>
      <c r="JK32" s="134" t="n">
        <f aca="false">IF(OR(JK$4="",$B32=""),0,SUMIF('DADOS BRUTOS'!$A$3:$A$500,$B32,'DADOS BRUTOS'!GK$3:GK$500)+IF($C32="",0,SUMIF('DADOS BRUTOS'!$A$3:$A$500,$C32,'DADOS BRUTOS'!GK$3:GK$500)))</f>
        <v>0</v>
      </c>
      <c r="JL32" s="134" t="n">
        <f aca="false">IF(OR(JL$4="",$B32=""),0,SUMIF('DADOS BRUTOS'!$A$3:$A$500,$B32,'DADOS BRUTOS'!GL$3:GL$500)+IF($C32="",0,SUMIF('DADOS BRUTOS'!$A$3:$A$500,$C32,'DADOS BRUTOS'!GL$3:GL$500)))</f>
        <v>0</v>
      </c>
      <c r="JM32" s="134" t="n">
        <f aca="false">IF(OR(JM$4="",$B32=""),0,SUMIF('DADOS BRUTOS'!$A$3:$A$500,$B32,'DADOS BRUTOS'!GM$3:GM$500)+IF($C32="",0,SUMIF('DADOS BRUTOS'!$A$3:$A$500,$C32,'DADOS BRUTOS'!GM$3:GM$500)))</f>
        <v>0</v>
      </c>
      <c r="JN32" s="134" t="n">
        <f aca="false">IF(OR(JN$4="",$B32=""),0,SUMIF('DADOS BRUTOS'!$A$3:$A$500,$B32,'DADOS BRUTOS'!GN$3:GN$500)+IF($C32="",0,SUMIF('DADOS BRUTOS'!$A$3:$A$500,$C32,'DADOS BRUTOS'!GN$3:GN$500)))</f>
        <v>0</v>
      </c>
      <c r="JO32" s="134" t="n">
        <f aca="false">IF(OR(JO$4="",$B32=""),0,SUMIF('DADOS BRUTOS'!$A$3:$A$500,$B32,'DADOS BRUTOS'!GO$3:GO$500)+IF($C32="",0,SUMIF('DADOS BRUTOS'!$A$3:$A$500,$C32,'DADOS BRUTOS'!GO$3:GO$500)))</f>
        <v>0</v>
      </c>
      <c r="JP32" s="134" t="n">
        <f aca="false">IF(OR(JP$4="",$B32=""),0,SUMIF('DADOS BRUTOS'!$A$3:$A$500,$B32,'DADOS BRUTOS'!GP$3:GP$500)+IF($C32="",0,SUMIF('DADOS BRUTOS'!$A$3:$A$500,$C32,'DADOS BRUTOS'!GP$3:GP$500)))</f>
        <v>0</v>
      </c>
      <c r="JQ32" s="134" t="n">
        <f aca="false">IF(OR(JQ$4="",$B32=""),0,SUMIF('DADOS BRUTOS'!$A$3:$A$500,$B32,'DADOS BRUTOS'!GQ$3:GQ$500)+IF($C32="",0,SUMIF('DADOS BRUTOS'!$A$3:$A$500,$C32,'DADOS BRUTOS'!GQ$3:GQ$500)))</f>
        <v>0</v>
      </c>
      <c r="JR32" s="134" t="n">
        <f aca="false">IF(OR(JR$4="",$B32=""),0,SUMIF('DADOS BRUTOS'!$A$3:$A$500,$B32,'DADOS BRUTOS'!GR$3:GR$500)+IF($C32="",0,SUMIF('DADOS BRUTOS'!$A$3:$A$500,$C32,'DADOS BRUTOS'!GR$3:GR$500)))</f>
        <v>0</v>
      </c>
      <c r="JS32" s="134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3233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7919.3</v>
      </c>
      <c r="T33" s="50" t="n">
        <f aca="false">SUMIF($CB$4:$JS$4,T$4,$CB33:$JS33)</f>
        <v>70931.89</v>
      </c>
      <c r="U33" s="50" t="n">
        <f aca="false">SUMIF($CB$4:$JS$4,U$4,$CB33:$JS33)</f>
        <v>32198.53</v>
      </c>
      <c r="V33" s="50" t="n">
        <f aca="false">SUMIF($CB$4:$JS$4,V$4,$CB33:$JS33)</f>
        <v>66047.95</v>
      </c>
      <c r="W33" s="50" t="n">
        <f aca="false">SUMIF($CB$4:$JS$4,W$4,$CB33:$JS33)</f>
        <v>37501.8</v>
      </c>
      <c r="X33" s="50" t="n">
        <f aca="false">SUMIF($CB$4:$JS$4,X$4,$CB33:$JS33)</f>
        <v>63429.66</v>
      </c>
      <c r="Y33" s="50" t="n">
        <f aca="false">SUMIF($CB$4:$JS$4,Y$4,$CB33:$JS33)</f>
        <v>131447.21</v>
      </c>
      <c r="Z33" s="50" t="n">
        <f aca="false">SUMIF($CB$4:$JS$4,Z$4,$CB33:$JS33)</f>
        <v>97969.18</v>
      </c>
      <c r="AA33" s="50" t="n">
        <f aca="false">SUMIF($CB$4:$JS$4,AA$4,$CB33:$JS33)</f>
        <v>2170.68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6409.49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595</v>
      </c>
      <c r="AN33" s="50" t="n">
        <f aca="false">SUMIF($CB$4:$JS$4,AN$4,$CB33:$JS33)</f>
        <v>12504.4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4758.07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533883.16</v>
      </c>
      <c r="BZ33" s="45" t="n">
        <f aca="false">SUMPRODUCT(($CB$4:$JS$4&lt;&gt;"")*($CB$4:$JS$4&lt;=$D$4),$CB33:$JS33,$CB$1:$JS$1)</f>
        <v>0</v>
      </c>
      <c r="CB33" s="134" t="n">
        <f aca="false">IF(OR(CB$4="",$B33=""),0,SUMIF('DADOS BRUTOS'!$A$3:$A$500,$B33,'DADOS BRUTOS'!B$3:B$500)+IF($C33="",0,SUMIF('DADOS BRUTOS'!$A$3:$A$500,$C33,'DADOS BRUTOS'!B$3:B$500)))</f>
        <v>0</v>
      </c>
      <c r="CC33" s="134" t="n">
        <f aca="false">IF(OR(CC$4="",$B33=""),0,SUMIF('DADOS BRUTOS'!$A$3:$A$500,$B33,'DADOS BRUTOS'!C$3:C$500)+IF($C33="",0,SUMIF('DADOS BRUTOS'!$A$3:$A$500,$C33,'DADOS BRUTOS'!C$3:C$500)))</f>
        <v>0</v>
      </c>
      <c r="CD33" s="134" t="n">
        <f aca="false">IF(OR(CD$4="",$B33=""),0,SUMIF('DADOS BRUTOS'!$A$3:$A$500,$B33,'DADOS BRUTOS'!D$3:D$500)+IF($C33="",0,SUMIF('DADOS BRUTOS'!$A$3:$A$500,$C33,'DADOS BRUTOS'!D$3:D$500)))</f>
        <v>0</v>
      </c>
      <c r="CE33" s="134" t="n">
        <f aca="false">IF(OR(CE$4="",$B33=""),0,SUMIF('DADOS BRUTOS'!$A$3:$A$500,$B33,'DADOS BRUTOS'!E$3:E$500)+IF($C33="",0,SUMIF('DADOS BRUTOS'!$A$3:$A$500,$C33,'DADOS BRUTOS'!E$3:E$500)))</f>
        <v>0</v>
      </c>
      <c r="CF33" s="134" t="n">
        <f aca="false">IF(OR(CF$4="",$B33=""),0,SUMIF('DADOS BRUTOS'!$A$3:$A$500,$B33,'DADOS BRUTOS'!F$3:F$500)+IF($C33="",0,SUMIF('DADOS BRUTOS'!$A$3:$A$500,$C33,'DADOS BRUTOS'!F$3:F$500)))</f>
        <v>0</v>
      </c>
      <c r="CG33" s="134" t="n">
        <f aca="false">IF(OR(CG$4="",$B33=""),0,SUMIF('DADOS BRUTOS'!$A$3:$A$500,$B33,'DADOS BRUTOS'!G$3:G$500)+IF($C33="",0,SUMIF('DADOS BRUTOS'!$A$3:$A$500,$C33,'DADOS BRUTOS'!G$3:G$500)))</f>
        <v>0</v>
      </c>
      <c r="CH33" s="134" t="n">
        <f aca="false">IF(OR(CH$4="",$B33=""),0,SUMIF('DADOS BRUTOS'!$A$3:$A$500,$B33,'DADOS BRUTOS'!H$3:H$500)+IF($C33="",0,SUMIF('DADOS BRUTOS'!$A$3:$A$500,$C33,'DADOS BRUTOS'!H$3:H$500)))</f>
        <v>0</v>
      </c>
      <c r="CI33" s="134" t="n">
        <f aca="false">IF(OR(CI$4="",$B33=""),0,SUMIF('DADOS BRUTOS'!$A$3:$A$500,$B33,'DADOS BRUTOS'!I$3:I$500)+IF($C33="",0,SUMIF('DADOS BRUTOS'!$A$3:$A$500,$C33,'DADOS BRUTOS'!I$3:I$500)))</f>
        <v>0</v>
      </c>
      <c r="CJ33" s="134" t="n">
        <f aca="false">IF(OR(CJ$4="",$B33=""),0,SUMIF('DADOS BRUTOS'!$A$3:$A$500,$B33,'DADOS BRUTOS'!J$3:J$500)+IF($C33="",0,SUMIF('DADOS BRUTOS'!$A$3:$A$500,$C33,'DADOS BRUTOS'!J$3:J$500)))</f>
        <v>0</v>
      </c>
      <c r="CK33" s="134" t="n">
        <f aca="false">IF(OR(CK$4="",$B33=""),0,SUMIF('DADOS BRUTOS'!$A$3:$A$500,$B33,'DADOS BRUTOS'!K$3:K$500)+IF($C33="",0,SUMIF('DADOS BRUTOS'!$A$3:$A$500,$C33,'DADOS BRUTOS'!K$3:K$500)))</f>
        <v>0</v>
      </c>
      <c r="CL33" s="134" t="n">
        <f aca="false">IF(OR(CL$4="",$B33=""),0,SUMIF('DADOS BRUTOS'!$A$3:$A$500,$B33,'DADOS BRUTOS'!L$3:L$500)+IF($C33="",0,SUMIF('DADOS BRUTOS'!$A$3:$A$500,$C33,'DADOS BRUTOS'!L$3:L$500)))</f>
        <v>0</v>
      </c>
      <c r="CM33" s="134" t="n">
        <f aca="false">IF(OR(CM$4="",$B33=""),0,SUMIF('DADOS BRUTOS'!$A$3:$A$500,$B33,'DADOS BRUTOS'!M$3:M$500)+IF($C33="",0,SUMIF('DADOS BRUTOS'!$A$3:$A$500,$C33,'DADOS BRUTOS'!M$3:M$500)))</f>
        <v>0</v>
      </c>
      <c r="CN33" s="134" t="n">
        <f aca="false">IF(OR(CN$4="",$B33=""),0,SUMIF('DADOS BRUTOS'!$A$3:$A$500,$B33,'DADOS BRUTOS'!N$3:N$500)+IF($C33="",0,SUMIF('DADOS BRUTOS'!$A$3:$A$500,$C33,'DADOS BRUTOS'!N$3:N$500)))</f>
        <v>0</v>
      </c>
      <c r="CO33" s="134" t="n">
        <f aca="false">IF(OR(CO$4="",$B33=""),0,SUMIF('DADOS BRUTOS'!$A$3:$A$500,$B33,'DADOS BRUTOS'!O$3:O$500)+IF($C33="",0,SUMIF('DADOS BRUTOS'!$A$3:$A$500,$C33,'DADOS BRUTOS'!O$3:O$500)))</f>
        <v>0</v>
      </c>
      <c r="CP33" s="134" t="n">
        <f aca="false">IF(OR(CP$4="",$B33=""),0,SUMIF('DADOS BRUTOS'!$A$3:$A$500,$B33,'DADOS BRUTOS'!P$3:P$500)+IF($C33="",0,SUMIF('DADOS BRUTOS'!$A$3:$A$500,$C33,'DADOS BRUTOS'!P$3:P$500)))</f>
        <v>0</v>
      </c>
      <c r="CQ33" s="134" t="n">
        <f aca="false">IF(OR(CQ$4="",$B33=""),0,SUMIF('DADOS BRUTOS'!$A$3:$A$500,$B33,'DADOS BRUTOS'!Q$3:Q$500)+IF($C33="",0,SUMIF('DADOS BRUTOS'!$A$3:$A$500,$C33,'DADOS BRUTOS'!Q$3:Q$500)))</f>
        <v>0</v>
      </c>
      <c r="CR33" s="134" t="n">
        <f aca="false">IF(OR(CR$4="",$B33=""),0,SUMIF('DADOS BRUTOS'!$A$3:$A$500,$B33,'DADOS BRUTOS'!R$3:R$500)+IF($C33="",0,SUMIF('DADOS BRUTOS'!$A$3:$A$500,$C33,'DADOS BRUTOS'!R$3:R$500)))</f>
        <v>0</v>
      </c>
      <c r="CS33" s="134" t="n">
        <f aca="false">IF(OR(CS$4="",$B33=""),0,SUMIF('DADOS BRUTOS'!$A$3:$A$500,$B33,'DADOS BRUTOS'!S$3:S$500)+IF($C33="",0,SUMIF('DADOS BRUTOS'!$A$3:$A$500,$C33,'DADOS BRUTOS'!S$3:S$500)))</f>
        <v>0</v>
      </c>
      <c r="CT33" s="134" t="n">
        <f aca="false">IF(OR(CT$4="",$B33=""),0,SUMIF('DADOS BRUTOS'!$A$3:$A$500,$B33,'DADOS BRUTOS'!T$3:T$500)+IF($C33="",0,SUMIF('DADOS BRUTOS'!$A$3:$A$500,$C33,'DADOS BRUTOS'!T$3:T$500)))</f>
        <v>0</v>
      </c>
      <c r="CU33" s="134" t="n">
        <f aca="false">IF(OR(CU$4="",$B33=""),0,SUMIF('DADOS BRUTOS'!$A$3:$A$500,$B33,'DADOS BRUTOS'!U$3:U$500)+IF($C33="",0,SUMIF('DADOS BRUTOS'!$A$3:$A$500,$C33,'DADOS BRUTOS'!U$3:U$500)))</f>
        <v>0</v>
      </c>
      <c r="CV33" s="134" t="n">
        <f aca="false">IF(OR(CV$4="",$B33=""),0,SUMIF('DADOS BRUTOS'!$A$3:$A$500,$B33,'DADOS BRUTOS'!V$3:V$500)+IF($C33="",0,SUMIF('DADOS BRUTOS'!$A$3:$A$500,$C33,'DADOS BRUTOS'!V$3:V$500)))</f>
        <v>0</v>
      </c>
      <c r="CW33" s="134" t="n">
        <f aca="false">IF(OR(CW$4="",$B33=""),0,SUMIF('DADOS BRUTOS'!$A$3:$A$500,$B33,'DADOS BRUTOS'!W$3:W$500)+IF($C33="",0,SUMIF('DADOS BRUTOS'!$A$3:$A$500,$C33,'DADOS BRUTOS'!W$3:W$500)))</f>
        <v>0</v>
      </c>
      <c r="CX33" s="134" t="n">
        <f aca="false">IF(OR(CX$4="",$B33=""),0,SUMIF('DADOS BRUTOS'!$A$3:$A$500,$B33,'DADOS BRUTOS'!X$3:X$500)+IF($C33="",0,SUMIF('DADOS BRUTOS'!$A$3:$A$500,$C33,'DADOS BRUTOS'!X$3:X$500)))</f>
        <v>0</v>
      </c>
      <c r="CY33" s="134" t="n">
        <f aca="false">IF(OR(CY$4="",$B33=""),0,SUMIF('DADOS BRUTOS'!$A$3:$A$500,$B33,'DADOS BRUTOS'!Y$3:Y$500)+IF($C33="",0,SUMIF('DADOS BRUTOS'!$A$3:$A$500,$C33,'DADOS BRUTOS'!Y$3:Y$500)))</f>
        <v>0</v>
      </c>
      <c r="CZ33" s="134" t="n">
        <f aca="false">IF(OR(CZ$4="",$B33=""),0,SUMIF('DADOS BRUTOS'!$A$3:$A$500,$B33,'DADOS BRUTOS'!Z$3:Z$500)+IF($C33="",0,SUMIF('DADOS BRUTOS'!$A$3:$A$500,$C33,'DADOS BRUTOS'!Z$3:Z$500)))</f>
        <v>0</v>
      </c>
      <c r="DA33" s="134" t="n">
        <f aca="false">IF(OR(DA$4="",$B33=""),0,SUMIF('DADOS BRUTOS'!$A$3:$A$500,$B33,'DADOS BRUTOS'!AA$3:AA$500)+IF($C33="",0,SUMIF('DADOS BRUTOS'!$A$3:$A$500,$C33,'DADOS BRUTOS'!AA$3:AA$500)))</f>
        <v>0</v>
      </c>
      <c r="DB33" s="134" t="n">
        <f aca="false">IF(OR(DB$4="",$B33=""),0,SUMIF('DADOS BRUTOS'!$A$3:$A$500,$B33,'DADOS BRUTOS'!AB$3:AB$500)+IF($C33="",0,SUMIF('DADOS BRUTOS'!$A$3:$A$500,$C33,'DADOS BRUTOS'!AB$3:AB$500)))</f>
        <v>0</v>
      </c>
      <c r="DC33" s="134" t="n">
        <f aca="false">IF(OR(DC$4="",$B33=""),0,SUMIF('DADOS BRUTOS'!$A$3:$A$500,$B33,'DADOS BRUTOS'!AC$3:AC$500)+IF($C33="",0,SUMIF('DADOS BRUTOS'!$A$3:$A$500,$C33,'DADOS BRUTOS'!AC$3:AC$500)))</f>
        <v>0</v>
      </c>
      <c r="DD33" s="134" t="n">
        <f aca="false">IF(OR(DD$4="",$B33=""),0,SUMIF('DADOS BRUTOS'!$A$3:$A$500,$B33,'DADOS BRUTOS'!AD$3:AD$500)+IF($C33="",0,SUMIF('DADOS BRUTOS'!$A$3:$A$500,$C33,'DADOS BRUTOS'!AD$3:AD$500)))</f>
        <v>0</v>
      </c>
      <c r="DE33" s="134" t="n">
        <f aca="false">IF(OR(DE$4="",$B33=""),0,SUMIF('DADOS BRUTOS'!$A$3:$A$500,$B33,'DADOS BRUTOS'!AE$3:AE$500)+IF($C33="",0,SUMIF('DADOS BRUTOS'!$A$3:$A$500,$C33,'DADOS BRUTOS'!AE$3:AE$500)))</f>
        <v>0</v>
      </c>
      <c r="DF33" s="134" t="n">
        <f aca="false">IF(OR(DF$4="",$B33=""),0,SUMIF('DADOS BRUTOS'!$A$3:$A$500,$B33,'DADOS BRUTOS'!AF$3:AF$500)+IF($C33="",0,SUMIF('DADOS BRUTOS'!$A$3:$A$500,$C33,'DADOS BRUTOS'!AF$3:AF$500)))</f>
        <v>0</v>
      </c>
      <c r="DG33" s="134" t="n">
        <f aca="false">IF(OR(DG$4="",$B33=""),0,SUMIF('DADOS BRUTOS'!$A$3:$A$500,$B33,'DADOS BRUTOS'!AG$3:AG$500)+IF($C33="",0,SUMIF('DADOS BRUTOS'!$A$3:$A$500,$C33,'DADOS BRUTOS'!AG$3:AG$500)))</f>
        <v>0</v>
      </c>
      <c r="DH33" s="134" t="n">
        <f aca="false">IF(OR(DH$4="",$B33=""),0,SUMIF('DADOS BRUTOS'!$A$3:$A$500,$B33,'DADOS BRUTOS'!AH$3:AH$500)+IF($C33="",0,SUMIF('DADOS BRUTOS'!$A$3:$A$500,$C33,'DADOS BRUTOS'!AH$3:AH$500)))</f>
        <v>0</v>
      </c>
      <c r="DI33" s="134" t="n">
        <f aca="false">IF(OR(DI$4="",$B33=""),0,SUMIF('DADOS BRUTOS'!$A$3:$A$500,$B33,'DADOS BRUTOS'!AI$3:AI$500)+IF($C33="",0,SUMIF('DADOS BRUTOS'!$A$3:$A$500,$C33,'DADOS BRUTOS'!AI$3:AI$500)))</f>
        <v>0</v>
      </c>
      <c r="DJ33" s="134" t="n">
        <f aca="false">IF(OR(DJ$4="",$B33=""),0,SUMIF('DADOS BRUTOS'!$A$3:$A$500,$B33,'DADOS BRUTOS'!AJ$3:AJ$500)+IF($C33="",0,SUMIF('DADOS BRUTOS'!$A$3:$A$500,$C33,'DADOS BRUTOS'!AJ$3:AJ$500)))</f>
        <v>0</v>
      </c>
      <c r="DK33" s="134" t="n">
        <f aca="false">IF(OR(DK$4="",$B33=""),0,SUMIF('DADOS BRUTOS'!$A$3:$A$500,$B33,'DADOS BRUTOS'!AK$3:AK$500)+IF($C33="",0,SUMIF('DADOS BRUTOS'!$A$3:$A$500,$C33,'DADOS BRUTOS'!AK$3:AK$500)))</f>
        <v>0</v>
      </c>
      <c r="DL33" s="134" t="n">
        <f aca="false">IF(OR(DL$4="",$B33=""),0,SUMIF('DADOS BRUTOS'!$A$3:$A$500,$B33,'DADOS BRUTOS'!AL$3:AL$500)+IF($C33="",0,SUMIF('DADOS BRUTOS'!$A$3:$A$500,$C33,'DADOS BRUTOS'!AL$3:AL$500)))</f>
        <v>0</v>
      </c>
      <c r="DM33" s="134" t="n">
        <f aca="false">IF(OR(DM$4="",$B33=""),0,SUMIF('DADOS BRUTOS'!$A$3:$A$500,$B33,'DADOS BRUTOS'!AM$3:AM$500)+IF($C33="",0,SUMIF('DADOS BRUTOS'!$A$3:$A$500,$C33,'DADOS BRUTOS'!AM$3:AM$500)))</f>
        <v>0</v>
      </c>
      <c r="DN33" s="134" t="n">
        <f aca="false">IF(OR(DN$4="",$B33=""),0,SUMIF('DADOS BRUTOS'!$A$3:$A$500,$B33,'DADOS BRUTOS'!AN$3:AN$500)+IF($C33="",0,SUMIF('DADOS BRUTOS'!$A$3:$A$500,$C33,'DADOS BRUTOS'!AN$3:AN$500)))</f>
        <v>0</v>
      </c>
      <c r="DO33" s="134" t="n">
        <f aca="false">IF(OR(DO$4="",$B33=""),0,SUMIF('DADOS BRUTOS'!$A$3:$A$500,$B33,'DADOS BRUTOS'!AO$3:AO$500)+IF($C33="",0,SUMIF('DADOS BRUTOS'!$A$3:$A$500,$C33,'DADOS BRUTOS'!AO$3:AO$500)))</f>
        <v>0</v>
      </c>
      <c r="DP33" s="134" t="n">
        <f aca="false">IF(OR(DP$4="",$B33=""),0,SUMIF('DADOS BRUTOS'!$A$3:$A$500,$B33,'DADOS BRUTOS'!AP$3:AP$500)+IF($C33="",0,SUMIF('DADOS BRUTOS'!$A$3:$A$500,$C33,'DADOS BRUTOS'!AP$3:AP$500)))</f>
        <v>0</v>
      </c>
      <c r="DQ33" s="134" t="n">
        <f aca="false">IF(OR(DQ$4="",$B33=""),0,SUMIF('DADOS BRUTOS'!$A$3:$A$500,$B33,'DADOS BRUTOS'!AQ$3:AQ$500)+IF($C33="",0,SUMIF('DADOS BRUTOS'!$A$3:$A$500,$C33,'DADOS BRUTOS'!AQ$3:AQ$500)))</f>
        <v>0</v>
      </c>
      <c r="DR33" s="134" t="n">
        <f aca="false">IF(OR(DR$4="",$B33=""),0,SUMIF('DADOS BRUTOS'!$A$3:$A$500,$B33,'DADOS BRUTOS'!AR$3:AR$500)+IF($C33="",0,SUMIF('DADOS BRUTOS'!$A$3:$A$500,$C33,'DADOS BRUTOS'!AR$3:AR$500)))</f>
        <v>7919.3</v>
      </c>
      <c r="DS33" s="134" t="n">
        <f aca="false">IF(OR(DS$4="",$B33=""),0,SUMIF('DADOS BRUTOS'!$A$3:$A$500,$B33,'DADOS BRUTOS'!AS$3:AS$500)+IF($C33="",0,SUMIF('DADOS BRUTOS'!$A$3:$A$500,$C33,'DADOS BRUTOS'!AS$3:AS$500)))</f>
        <v>70931.89</v>
      </c>
      <c r="DT33" s="134" t="n">
        <f aca="false">IF(OR(DT$4="",$B33=""),0,SUMIF('DADOS BRUTOS'!$A$3:$A$500,$B33,'DADOS BRUTOS'!AT$3:AT$500)+IF($C33="",0,SUMIF('DADOS BRUTOS'!$A$3:$A$500,$C33,'DADOS BRUTOS'!AT$3:AT$500)))</f>
        <v>32198.53</v>
      </c>
      <c r="DU33" s="134" t="n">
        <f aca="false">IF(OR(DU$4="",$B33=""),0,SUMIF('DADOS BRUTOS'!$A$3:$A$500,$B33,'DADOS BRUTOS'!AU$3:AU$500)+IF($C33="",0,SUMIF('DADOS BRUTOS'!$A$3:$A$500,$C33,'DADOS BRUTOS'!AU$3:AU$500)))</f>
        <v>66047.95</v>
      </c>
      <c r="DV33" s="134" t="n">
        <f aca="false">IF(OR(DV$4="",$B33=""),0,SUMIF('DADOS BRUTOS'!$A$3:$A$500,$B33,'DADOS BRUTOS'!AV$3:AV$500)+IF($C33="",0,SUMIF('DADOS BRUTOS'!$A$3:$A$500,$C33,'DADOS BRUTOS'!AV$3:AV$500)))</f>
        <v>37501.8</v>
      </c>
      <c r="DW33" s="134" t="n">
        <f aca="false">IF(OR(DW$4="",$B33=""),0,SUMIF('DADOS BRUTOS'!$A$3:$A$500,$B33,'DADOS BRUTOS'!AW$3:AW$500)+IF($C33="",0,SUMIF('DADOS BRUTOS'!$A$3:$A$500,$C33,'DADOS BRUTOS'!AW$3:AW$500)))</f>
        <v>63429.66</v>
      </c>
      <c r="DX33" s="134" t="n">
        <f aca="false">IF(OR(DX$4="",$B33=""),0,SUMIF('DADOS BRUTOS'!$A$3:$A$500,$B33,'DADOS BRUTOS'!AX$3:AX$500)+IF($C33="",0,SUMIF('DADOS BRUTOS'!$A$3:$A$500,$C33,'DADOS BRUTOS'!AX$3:AX$500)))</f>
        <v>131447.21</v>
      </c>
      <c r="DY33" s="134" t="n">
        <f aca="false">IF(OR(DY$4="",$B33=""),0,SUMIF('DADOS BRUTOS'!$A$3:$A$500,$B33,'DADOS BRUTOS'!AY$3:AY$500)+IF($C33="",0,SUMIF('DADOS BRUTOS'!$A$3:$A$500,$C33,'DADOS BRUTOS'!AY$3:AY$500)))</f>
        <v>97969.18</v>
      </c>
      <c r="DZ33" s="134" t="n">
        <f aca="false">IF(OR(DZ$4="",$B33=""),0,SUMIF('DADOS BRUTOS'!$A$3:$A$500,$B33,'DADOS BRUTOS'!AZ$3:AZ$500)+IF($C33="",0,SUMIF('DADOS BRUTOS'!$A$3:$A$500,$C33,'DADOS BRUTOS'!AZ$3:AZ$500)))</f>
        <v>2170.68</v>
      </c>
      <c r="EA33" s="134" t="n">
        <f aca="false">IF(OR(EA$4="",$B33=""),0,SUMIF('DADOS BRUTOS'!$A$3:$A$500,$B33,'DADOS BRUTOS'!BA$3:BA$500)+IF($C33="",0,SUMIF('DADOS BRUTOS'!$A$3:$A$500,$C33,'DADOS BRUTOS'!BA$3:BA$500)))</f>
        <v>0</v>
      </c>
      <c r="EB33" s="134" t="n">
        <f aca="false">IF(OR(EB$4="",$B33=""),0,SUMIF('DADOS BRUTOS'!$A$3:$A$500,$B33,'DADOS BRUTOS'!BB$3:BB$500)+IF($C33="",0,SUMIF('DADOS BRUTOS'!$A$3:$A$500,$C33,'DADOS BRUTOS'!BB$3:BB$500)))</f>
        <v>0</v>
      </c>
      <c r="EC33" s="134" t="n">
        <f aca="false">IF(OR(EC$4="",$B33=""),0,SUMIF('DADOS BRUTOS'!$A$3:$A$500,$B33,'DADOS BRUTOS'!BC$3:BC$500)+IF($C33="",0,SUMIF('DADOS BRUTOS'!$A$3:$A$500,$C33,'DADOS BRUTOS'!BC$3:BC$500)))</f>
        <v>0</v>
      </c>
      <c r="ED33" s="134" t="n">
        <f aca="false">IF(OR(ED$4="",$B33=""),0,SUMIF('DADOS BRUTOS'!$A$3:$A$500,$B33,'DADOS BRUTOS'!BD$3:BD$500)+IF($C33="",0,SUMIF('DADOS BRUTOS'!$A$3:$A$500,$C33,'DADOS BRUTOS'!BD$3:BD$500)))</f>
        <v>6409.49</v>
      </c>
      <c r="EE33" s="134" t="n">
        <f aca="false">IF(OR(EE$4="",$B33=""),0,SUMIF('DADOS BRUTOS'!$A$3:$A$500,$B33,'DADOS BRUTOS'!BE$3:BE$500)+IF($C33="",0,SUMIF('DADOS BRUTOS'!$A$3:$A$500,$C33,'DADOS BRUTOS'!BE$3:BE$500)))</f>
        <v>0</v>
      </c>
      <c r="EF33" s="134" t="n">
        <f aca="false">IF(OR(EF$4="",$B33=""),0,SUMIF('DADOS BRUTOS'!$A$3:$A$500,$B33,'DADOS BRUTOS'!BF$3:BF$500)+IF($C33="",0,SUMIF('DADOS BRUTOS'!$A$3:$A$500,$C33,'DADOS BRUTOS'!BF$3:BF$500)))</f>
        <v>0</v>
      </c>
      <c r="EG33" s="134" t="n">
        <f aca="false">IF(OR(EG$4="",$B33=""),0,SUMIF('DADOS BRUTOS'!$A$3:$A$500,$B33,'DADOS BRUTOS'!BG$3:BG$500)+IF($C33="",0,SUMIF('DADOS BRUTOS'!$A$3:$A$500,$C33,'DADOS BRUTOS'!BG$3:BG$500)))</f>
        <v>0</v>
      </c>
      <c r="EH33" s="134" t="n">
        <f aca="false">IF(OR(EH$4="",$B33=""),0,SUMIF('DADOS BRUTOS'!$A$3:$A$500,$B33,'DADOS BRUTOS'!BH$3:BH$500)+IF($C33="",0,SUMIF('DADOS BRUTOS'!$A$3:$A$500,$C33,'DADOS BRUTOS'!BH$3:BH$500)))</f>
        <v>0</v>
      </c>
      <c r="EI33" s="134" t="n">
        <f aca="false">IF(OR(EI$4="",$B33=""),0,SUMIF('DADOS BRUTOS'!$A$3:$A$500,$B33,'DADOS BRUTOS'!BI$3:BI$500)+IF($C33="",0,SUMIF('DADOS BRUTOS'!$A$3:$A$500,$C33,'DADOS BRUTOS'!BI$3:BI$500)))</f>
        <v>0</v>
      </c>
      <c r="EJ33" s="134" t="n">
        <f aca="false">IF(OR(EJ$4="",$B33=""),0,SUMIF('DADOS BRUTOS'!$A$3:$A$500,$B33,'DADOS BRUTOS'!BJ$3:BJ$500)+IF($C33="",0,SUMIF('DADOS BRUTOS'!$A$3:$A$500,$C33,'DADOS BRUTOS'!BJ$3:BJ$500)))</f>
        <v>595</v>
      </c>
      <c r="EK33" s="134" t="n">
        <f aca="false">IF(OR(EK$4="",$B33=""),0,SUMIF('DADOS BRUTOS'!$A$3:$A$500,$B33,'DADOS BRUTOS'!BK$3:BK$500)+IF($C33="",0,SUMIF('DADOS BRUTOS'!$A$3:$A$500,$C33,'DADOS BRUTOS'!BK$3:BK$500)))</f>
        <v>12504.4</v>
      </c>
      <c r="EL33" s="134" t="n">
        <f aca="false">IF(OR(EL$4="",$B33=""),0,SUMIF('DADOS BRUTOS'!$A$3:$A$500,$B33,'DADOS BRUTOS'!BL$3:BL$500)+IF($C33="",0,SUMIF('DADOS BRUTOS'!$A$3:$A$500,$C33,'DADOS BRUTOS'!BL$3:BL$500)))</f>
        <v>0</v>
      </c>
      <c r="EM33" s="134" t="n">
        <f aca="false">IF(OR(EM$4="",$B33=""),0,SUMIF('DADOS BRUTOS'!$A$3:$A$500,$B33,'DADOS BRUTOS'!BM$3:BM$500)+IF($C33="",0,SUMIF('DADOS BRUTOS'!$A$3:$A$500,$C33,'DADOS BRUTOS'!BM$3:BM$500)))</f>
        <v>0</v>
      </c>
      <c r="EN33" s="134" t="n">
        <f aca="false">IF(OR(EN$4="",$B33=""),0,SUMIF('DADOS BRUTOS'!$A$3:$A$500,$B33,'DADOS BRUTOS'!BN$3:BN$500)+IF($C33="",0,SUMIF('DADOS BRUTOS'!$A$3:$A$500,$C33,'DADOS BRUTOS'!BN$3:BN$500)))</f>
        <v>0</v>
      </c>
      <c r="EO33" s="134" t="n">
        <f aca="false">IF(OR(EO$4="",$B33=""),0,SUMIF('DADOS BRUTOS'!$A$3:$A$500,$B33,'DADOS BRUTOS'!BO$3:BO$500)+IF($C33="",0,SUMIF('DADOS BRUTOS'!$A$3:$A$500,$C33,'DADOS BRUTOS'!BO$3:BO$500)))</f>
        <v>0</v>
      </c>
      <c r="EP33" s="134" t="n">
        <f aca="false">IF(OR(EP$4="",$B33=""),0,SUMIF('DADOS BRUTOS'!$A$3:$A$500,$B33,'DADOS BRUTOS'!BP$3:BP$500)+IF($C33="",0,SUMIF('DADOS BRUTOS'!$A$3:$A$500,$C33,'DADOS BRUTOS'!BP$3:BP$500)))</f>
        <v>0</v>
      </c>
      <c r="EQ33" s="134" t="n">
        <f aca="false">IF(OR(EQ$4="",$B33=""),0,SUMIF('DADOS BRUTOS'!$A$3:$A$500,$B33,'DADOS BRUTOS'!BQ$3:BQ$500)+IF($C33="",0,SUMIF('DADOS BRUTOS'!$A$3:$A$500,$C33,'DADOS BRUTOS'!BQ$3:BQ$500)))</f>
        <v>4758.07</v>
      </c>
      <c r="ER33" s="134" t="n">
        <f aca="false">IF(OR(ER$4="",$B33=""),0,SUMIF('DADOS BRUTOS'!$A$3:$A$500,$B33,'DADOS BRUTOS'!BR$3:BR$500)+IF($C33="",0,SUMIF('DADOS BRUTOS'!$A$3:$A$500,$C33,'DADOS BRUTOS'!BR$3:BR$500)))</f>
        <v>0</v>
      </c>
      <c r="ES33" s="134" t="n">
        <f aca="false">IF(OR(ES$4="",$B33=""),0,SUMIF('DADOS BRUTOS'!$A$3:$A$500,$B33,'DADOS BRUTOS'!BS$3:BS$500)+IF($C33="",0,SUMIF('DADOS BRUTOS'!$A$3:$A$500,$C33,'DADOS BRUTOS'!BS$3:BS$500)))</f>
        <v>0</v>
      </c>
      <c r="ET33" s="134" t="n">
        <f aca="false">IF(OR(ET$4="",$B33=""),0,SUMIF('DADOS BRUTOS'!$A$3:$A$500,$B33,'DADOS BRUTOS'!BT$3:BT$500)+IF($C33="",0,SUMIF('DADOS BRUTOS'!$A$3:$A$500,$C33,'DADOS BRUTOS'!BT$3:BT$500)))</f>
        <v>0</v>
      </c>
      <c r="EU33" s="134" t="n">
        <f aca="false">IF(OR(EU$4="",$B33=""),0,SUMIF('DADOS BRUTOS'!$A$3:$A$500,$B33,'DADOS BRUTOS'!BU$3:BU$500)+IF($C33="",0,SUMIF('DADOS BRUTOS'!$A$3:$A$500,$C33,'DADOS BRUTOS'!BU$3:BU$500)))</f>
        <v>0</v>
      </c>
      <c r="EV33" s="134" t="n">
        <f aca="false">IF(OR(EV$4="",$B33=""),0,SUMIF('DADOS BRUTOS'!$A$3:$A$500,$B33,'DADOS BRUTOS'!BV$3:BV$500)+IF($C33="",0,SUMIF('DADOS BRUTOS'!$A$3:$A$500,$C33,'DADOS BRUTOS'!BV$3:BV$500)))</f>
        <v>0</v>
      </c>
      <c r="EW33" s="134" t="n">
        <f aca="false">IF(OR(EW$4="",$B33=""),0,SUMIF('DADOS BRUTOS'!$A$3:$A$500,$B33,'DADOS BRUTOS'!BW$3:BW$500)+IF($C33="",0,SUMIF('DADOS BRUTOS'!$A$3:$A$500,$C33,'DADOS BRUTOS'!BW$3:BW$500)))</f>
        <v>0</v>
      </c>
      <c r="EX33" s="134" t="n">
        <f aca="false">IF(OR(EX$4="",$B33=""),0,SUMIF('DADOS BRUTOS'!$A$3:$A$500,$B33,'DADOS BRUTOS'!BX$3:BX$500)+IF($C33="",0,SUMIF('DADOS BRUTOS'!$A$3:$A$500,$C33,'DADOS BRUTOS'!BX$3:BX$500)))</f>
        <v>0</v>
      </c>
      <c r="EY33" s="134" t="n">
        <f aca="false">IF(OR(EY$4="",$B33=""),0,SUMIF('DADOS BRUTOS'!$A$3:$A$500,$B33,'DADOS BRUTOS'!BY$3:BY$500)+IF($C33="",0,SUMIF('DADOS BRUTOS'!$A$3:$A$500,$C33,'DADOS BRUTOS'!BY$3:BY$500)))</f>
        <v>0</v>
      </c>
      <c r="EZ33" s="134" t="n">
        <f aca="false">IF(OR(EZ$4="",$B33=""),0,SUMIF('DADOS BRUTOS'!$A$3:$A$500,$B33,'DADOS BRUTOS'!BZ$3:BZ$500)+IF($C33="",0,SUMIF('DADOS BRUTOS'!$A$3:$A$500,$C33,'DADOS BRUTOS'!BZ$3:BZ$500)))</f>
        <v>0</v>
      </c>
      <c r="FA33" s="134" t="n">
        <f aca="false">IF(OR(FA$4="",$B33=""),0,SUMIF('DADOS BRUTOS'!$A$3:$A$500,$B33,'DADOS BRUTOS'!CA$3:CA$500)+IF($C33="",0,SUMIF('DADOS BRUTOS'!$A$3:$A$500,$C33,'DADOS BRUTOS'!CA$3:CA$500)))</f>
        <v>0</v>
      </c>
      <c r="FB33" s="134" t="n">
        <f aca="false">IF(OR(FB$4="",$B33=""),0,SUMIF('DADOS BRUTOS'!$A$3:$A$500,$B33,'DADOS BRUTOS'!CB$3:CB$500)+IF($C33="",0,SUMIF('DADOS BRUTOS'!$A$3:$A$500,$C33,'DADOS BRUTOS'!CB$3:CB$500)))</f>
        <v>0</v>
      </c>
      <c r="FC33" s="134" t="n">
        <f aca="false">IF(OR(FC$4="",$B33=""),0,SUMIF('DADOS BRUTOS'!$A$3:$A$500,$B33,'DADOS BRUTOS'!CC$3:CC$500)+IF($C33="",0,SUMIF('DADOS BRUTOS'!$A$3:$A$500,$C33,'DADOS BRUTOS'!CC$3:CC$500)))</f>
        <v>0</v>
      </c>
      <c r="FD33" s="134" t="n">
        <f aca="false">IF(OR(FD$4="",$B33=""),0,SUMIF('DADOS BRUTOS'!$A$3:$A$500,$B33,'DADOS BRUTOS'!CD$3:CD$500)+IF($C33="",0,SUMIF('DADOS BRUTOS'!$A$3:$A$500,$C33,'DADOS BRUTOS'!CD$3:CD$500)))</f>
        <v>0</v>
      </c>
      <c r="FE33" s="134" t="n">
        <f aca="false">IF(OR(FE$4="",$B33=""),0,SUMIF('DADOS BRUTOS'!$A$3:$A$500,$B33,'DADOS BRUTOS'!CE$3:CE$500)+IF($C33="",0,SUMIF('DADOS BRUTOS'!$A$3:$A$500,$C33,'DADOS BRUTOS'!CE$3:CE$500)))</f>
        <v>0</v>
      </c>
      <c r="FF33" s="134" t="n">
        <f aca="false">IF(OR(FF$4="",$B33=""),0,SUMIF('DADOS BRUTOS'!$A$3:$A$500,$B33,'DADOS BRUTOS'!CF$3:CF$500)+IF($C33="",0,SUMIF('DADOS BRUTOS'!$A$3:$A$500,$C33,'DADOS BRUTOS'!CF$3:CF$500)))</f>
        <v>0</v>
      </c>
      <c r="FG33" s="134" t="n">
        <f aca="false">IF(OR(FG$4="",$B33=""),0,SUMIF('DADOS BRUTOS'!$A$3:$A$500,$B33,'DADOS BRUTOS'!CG$3:CG$500)+IF($C33="",0,SUMIF('DADOS BRUTOS'!$A$3:$A$500,$C33,'DADOS BRUTOS'!CG$3:CG$500)))</f>
        <v>0</v>
      </c>
      <c r="FH33" s="134" t="n">
        <f aca="false">IF(OR(FH$4="",$B33=""),0,SUMIF('DADOS BRUTOS'!$A$3:$A$500,$B33,'DADOS BRUTOS'!CH$3:CH$500)+IF($C33="",0,SUMIF('DADOS BRUTOS'!$A$3:$A$500,$C33,'DADOS BRUTOS'!CH$3:CH$500)))</f>
        <v>0</v>
      </c>
      <c r="FI33" s="134" t="n">
        <f aca="false">IF(OR(FI$4="",$B33=""),0,SUMIF('DADOS BRUTOS'!$A$3:$A$500,$B33,'DADOS BRUTOS'!CI$3:CI$500)+IF($C33="",0,SUMIF('DADOS BRUTOS'!$A$3:$A$500,$C33,'DADOS BRUTOS'!CI$3:CI$500)))</f>
        <v>0</v>
      </c>
      <c r="FJ33" s="134" t="n">
        <f aca="false">IF(OR(FJ$4="",$B33=""),0,SUMIF('DADOS BRUTOS'!$A$3:$A$500,$B33,'DADOS BRUTOS'!CJ$3:CJ$500)+IF($C33="",0,SUMIF('DADOS BRUTOS'!$A$3:$A$500,$C33,'DADOS BRUTOS'!CJ$3:CJ$500)))</f>
        <v>0</v>
      </c>
      <c r="FK33" s="134" t="n">
        <f aca="false">IF(OR(FK$4="",$B33=""),0,SUMIF('DADOS BRUTOS'!$A$3:$A$500,$B33,'DADOS BRUTOS'!CK$3:CK$500)+IF($C33="",0,SUMIF('DADOS BRUTOS'!$A$3:$A$500,$C33,'DADOS BRUTOS'!CK$3:CK$500)))</f>
        <v>0</v>
      </c>
      <c r="FL33" s="134" t="n">
        <f aca="false">IF(OR(FL$4="",$B33=""),0,SUMIF('DADOS BRUTOS'!$A$3:$A$500,$B33,'DADOS BRUTOS'!CL$3:CL$500)+IF($C33="",0,SUMIF('DADOS BRUTOS'!$A$3:$A$500,$C33,'DADOS BRUTOS'!CL$3:CL$500)))</f>
        <v>0</v>
      </c>
      <c r="FM33" s="134" t="n">
        <f aca="false">IF(OR(FM$4="",$B33=""),0,SUMIF('DADOS BRUTOS'!$A$3:$A$500,$B33,'DADOS BRUTOS'!CM$3:CM$500)+IF($C33="",0,SUMIF('DADOS BRUTOS'!$A$3:$A$500,$C33,'DADOS BRUTOS'!CM$3:CM$500)))</f>
        <v>0</v>
      </c>
      <c r="FN33" s="134" t="n">
        <f aca="false">IF(OR(FN$4="",$B33=""),0,SUMIF('DADOS BRUTOS'!$A$3:$A$500,$B33,'DADOS BRUTOS'!CN$3:CN$500)+IF($C33="",0,SUMIF('DADOS BRUTOS'!$A$3:$A$500,$C33,'DADOS BRUTOS'!CN$3:CN$500)))</f>
        <v>0</v>
      </c>
      <c r="FO33" s="134" t="n">
        <f aca="false">IF(OR(FO$4="",$B33=""),0,SUMIF('DADOS BRUTOS'!$A$3:$A$500,$B33,'DADOS BRUTOS'!CO$3:CO$500)+IF($C33="",0,SUMIF('DADOS BRUTOS'!$A$3:$A$500,$C33,'DADOS BRUTOS'!CO$3:CO$500)))</f>
        <v>0</v>
      </c>
      <c r="FP33" s="134" t="n">
        <f aca="false">IF(OR(FP$4="",$B33=""),0,SUMIF('DADOS BRUTOS'!$A$3:$A$500,$B33,'DADOS BRUTOS'!CP$3:CP$500)+IF($C33="",0,SUMIF('DADOS BRUTOS'!$A$3:$A$500,$C33,'DADOS BRUTOS'!CP$3:CP$500)))</f>
        <v>0</v>
      </c>
      <c r="FQ33" s="134" t="n">
        <f aca="false">IF(OR(FQ$4="",$B33=""),0,SUMIF('DADOS BRUTOS'!$A$3:$A$500,$B33,'DADOS BRUTOS'!CQ$3:CQ$500)+IF($C33="",0,SUMIF('DADOS BRUTOS'!$A$3:$A$500,$C33,'DADOS BRUTOS'!CQ$3:CQ$500)))</f>
        <v>0</v>
      </c>
      <c r="FR33" s="134" t="n">
        <f aca="false">IF(OR(FR$4="",$B33=""),0,SUMIF('DADOS BRUTOS'!$A$3:$A$500,$B33,'DADOS BRUTOS'!CR$3:CR$500)+IF($C33="",0,SUMIF('DADOS BRUTOS'!$A$3:$A$500,$C33,'DADOS BRUTOS'!CR$3:CR$500)))</f>
        <v>0</v>
      </c>
      <c r="FS33" s="134" t="n">
        <f aca="false">IF(OR(FS$4="",$B33=""),0,SUMIF('DADOS BRUTOS'!$A$3:$A$500,$B33,'DADOS BRUTOS'!CS$3:CS$500)+IF($C33="",0,SUMIF('DADOS BRUTOS'!$A$3:$A$500,$C33,'DADOS BRUTOS'!CS$3:CS$500)))</f>
        <v>0</v>
      </c>
      <c r="FT33" s="134" t="n">
        <f aca="false">IF(OR(FT$4="",$B33=""),0,SUMIF('DADOS BRUTOS'!$A$3:$A$500,$B33,'DADOS BRUTOS'!CT$3:CT$500)+IF($C33="",0,SUMIF('DADOS BRUTOS'!$A$3:$A$500,$C33,'DADOS BRUTOS'!CT$3:CT$500)))</f>
        <v>0</v>
      </c>
      <c r="FU33" s="134" t="n">
        <f aca="false">IF(OR(FU$4="",$B33=""),0,SUMIF('DADOS BRUTOS'!$A$3:$A$500,$B33,'DADOS BRUTOS'!CU$3:CU$500)+IF($C33="",0,SUMIF('DADOS BRUTOS'!$A$3:$A$500,$C33,'DADOS BRUTOS'!CU$3:CU$500)))</f>
        <v>0</v>
      </c>
      <c r="FV33" s="134" t="n">
        <f aca="false">IF(OR(FV$4="",$B33=""),0,SUMIF('DADOS BRUTOS'!$A$3:$A$500,$B33,'DADOS BRUTOS'!CV$3:CV$500)+IF($C33="",0,SUMIF('DADOS BRUTOS'!$A$3:$A$500,$C33,'DADOS BRUTOS'!CV$3:CV$500)))</f>
        <v>0</v>
      </c>
      <c r="FW33" s="134" t="n">
        <f aca="false">IF(OR(FW$4="",$B33=""),0,SUMIF('DADOS BRUTOS'!$A$3:$A$500,$B33,'DADOS BRUTOS'!CW$3:CW$500)+IF($C33="",0,SUMIF('DADOS BRUTOS'!$A$3:$A$500,$C33,'DADOS BRUTOS'!CW$3:CW$500)))</f>
        <v>0</v>
      </c>
      <c r="FX33" s="134" t="n">
        <f aca="false">IF(OR(FX$4="",$B33=""),0,SUMIF('DADOS BRUTOS'!$A$3:$A$500,$B33,'DADOS BRUTOS'!CX$3:CX$500)+IF($C33="",0,SUMIF('DADOS BRUTOS'!$A$3:$A$500,$C33,'DADOS BRUTOS'!CX$3:CX$500)))</f>
        <v>0</v>
      </c>
      <c r="FY33" s="134" t="n">
        <f aca="false">IF(OR(FY$4="",$B33=""),0,SUMIF('DADOS BRUTOS'!$A$3:$A$500,$B33,'DADOS BRUTOS'!CY$3:CY$500)+IF($C33="",0,SUMIF('DADOS BRUTOS'!$A$3:$A$500,$C33,'DADOS BRUTOS'!CY$3:CY$500)))</f>
        <v>0</v>
      </c>
      <c r="FZ33" s="134" t="n">
        <f aca="false">IF(OR(FZ$4="",$B33=""),0,SUMIF('DADOS BRUTOS'!$A$3:$A$500,$B33,'DADOS BRUTOS'!CZ$3:CZ$500)+IF($C33="",0,SUMIF('DADOS BRUTOS'!$A$3:$A$500,$C33,'DADOS BRUTOS'!CZ$3:CZ$500)))</f>
        <v>0</v>
      </c>
      <c r="GA33" s="134" t="n">
        <f aca="false">IF(OR(GA$4="",$B33=""),0,SUMIF('DADOS BRUTOS'!$A$3:$A$500,$B33,'DADOS BRUTOS'!DA$3:DA$500)+IF($C33="",0,SUMIF('DADOS BRUTOS'!$A$3:$A$500,$C33,'DADOS BRUTOS'!DA$3:DA$500)))</f>
        <v>0</v>
      </c>
      <c r="GB33" s="134" t="n">
        <f aca="false">IF(OR(GB$4="",$B33=""),0,SUMIF('DADOS BRUTOS'!$A$3:$A$500,$B33,'DADOS BRUTOS'!DB$3:DB$500)+IF($C33="",0,SUMIF('DADOS BRUTOS'!$A$3:$A$500,$C33,'DADOS BRUTOS'!DB$3:DB$500)))</f>
        <v>0</v>
      </c>
      <c r="GC33" s="134" t="n">
        <f aca="false">IF(OR(GC$4="",$B33=""),0,SUMIF('DADOS BRUTOS'!$A$3:$A$500,$B33,'DADOS BRUTOS'!DC$3:DC$500)+IF($C33="",0,SUMIF('DADOS BRUTOS'!$A$3:$A$500,$C33,'DADOS BRUTOS'!DC$3:DC$500)))</f>
        <v>0</v>
      </c>
      <c r="GD33" s="134" t="n">
        <f aca="false">IF(OR(GD$4="",$B33=""),0,SUMIF('DADOS BRUTOS'!$A$3:$A$500,$B33,'DADOS BRUTOS'!DD$3:DD$500)+IF($C33="",0,SUMIF('DADOS BRUTOS'!$A$3:$A$500,$C33,'DADOS BRUTOS'!DD$3:DD$500)))</f>
        <v>0</v>
      </c>
      <c r="GE33" s="134" t="n">
        <f aca="false">IF(OR(GE$4="",$B33=""),0,SUMIF('DADOS BRUTOS'!$A$3:$A$500,$B33,'DADOS BRUTOS'!DE$3:DE$500)+IF($C33="",0,SUMIF('DADOS BRUTOS'!$A$3:$A$500,$C33,'DADOS BRUTOS'!DE$3:DE$500)))</f>
        <v>0</v>
      </c>
      <c r="GF33" s="134" t="n">
        <f aca="false">IF(OR(GF$4="",$B33=""),0,SUMIF('DADOS BRUTOS'!$A$3:$A$500,$B33,'DADOS BRUTOS'!DF$3:DF$500)+IF($C33="",0,SUMIF('DADOS BRUTOS'!$A$3:$A$500,$C33,'DADOS BRUTOS'!DF$3:DF$500)))</f>
        <v>0</v>
      </c>
      <c r="GG33" s="134" t="n">
        <f aca="false">IF(OR(GG$4="",$B33=""),0,SUMIF('DADOS BRUTOS'!$A$3:$A$500,$B33,'DADOS BRUTOS'!DG$3:DG$500)+IF($C33="",0,SUMIF('DADOS BRUTOS'!$A$3:$A$500,$C33,'DADOS BRUTOS'!DG$3:DG$500)))</f>
        <v>0</v>
      </c>
      <c r="GH33" s="134" t="n">
        <f aca="false">IF(OR(GH$4="",$B33=""),0,SUMIF('DADOS BRUTOS'!$A$3:$A$500,$B33,'DADOS BRUTOS'!DH$3:DH$500)+IF($C33="",0,SUMIF('DADOS BRUTOS'!$A$3:$A$500,$C33,'DADOS BRUTOS'!DH$3:DH$500)))</f>
        <v>0</v>
      </c>
      <c r="GI33" s="134" t="n">
        <f aca="false">IF(OR(GI$4="",$B33=""),0,SUMIF('DADOS BRUTOS'!$A$3:$A$500,$B33,'DADOS BRUTOS'!DI$3:DI$500)+IF($C33="",0,SUMIF('DADOS BRUTOS'!$A$3:$A$500,$C33,'DADOS BRUTOS'!DI$3:DI$500)))</f>
        <v>0</v>
      </c>
      <c r="GJ33" s="134" t="n">
        <f aca="false">IF(OR(GJ$4="",$B33=""),0,SUMIF('DADOS BRUTOS'!$A$3:$A$500,$B33,'DADOS BRUTOS'!DJ$3:DJ$500)+IF($C33="",0,SUMIF('DADOS BRUTOS'!$A$3:$A$500,$C33,'DADOS BRUTOS'!DJ$3:DJ$500)))</f>
        <v>0</v>
      </c>
      <c r="GK33" s="134" t="n">
        <f aca="false">IF(OR(GK$4="",$B33=""),0,SUMIF('DADOS BRUTOS'!$A$3:$A$500,$B33,'DADOS BRUTOS'!DK$3:DK$500)+IF($C33="",0,SUMIF('DADOS BRUTOS'!$A$3:$A$500,$C33,'DADOS BRUTOS'!DK$3:DK$500)))</f>
        <v>0</v>
      </c>
      <c r="GL33" s="134" t="n">
        <f aca="false">IF(OR(GL$4="",$B33=""),0,SUMIF('DADOS BRUTOS'!$A$3:$A$500,$B33,'DADOS BRUTOS'!DL$3:DL$500)+IF($C33="",0,SUMIF('DADOS BRUTOS'!$A$3:$A$500,$C33,'DADOS BRUTOS'!DL$3:DL$500)))</f>
        <v>0</v>
      </c>
      <c r="GM33" s="134" t="n">
        <f aca="false">IF(OR(GM$4="",$B33=""),0,SUMIF('DADOS BRUTOS'!$A$3:$A$500,$B33,'DADOS BRUTOS'!DM$3:DM$500)+IF($C33="",0,SUMIF('DADOS BRUTOS'!$A$3:$A$500,$C33,'DADOS BRUTOS'!DM$3:DM$500)))</f>
        <v>0</v>
      </c>
      <c r="GN33" s="134" t="n">
        <f aca="false">IF(OR(GN$4="",$B33=""),0,SUMIF('DADOS BRUTOS'!$A$3:$A$500,$B33,'DADOS BRUTOS'!DN$3:DN$500)+IF($C33="",0,SUMIF('DADOS BRUTOS'!$A$3:$A$500,$C33,'DADOS BRUTOS'!DN$3:DN$500)))</f>
        <v>0</v>
      </c>
      <c r="GO33" s="134" t="n">
        <f aca="false">IF(OR(GO$4="",$B33=""),0,SUMIF('DADOS BRUTOS'!$A$3:$A$500,$B33,'DADOS BRUTOS'!DO$3:DO$500)+IF($C33="",0,SUMIF('DADOS BRUTOS'!$A$3:$A$500,$C33,'DADOS BRUTOS'!DO$3:DO$500)))</f>
        <v>0</v>
      </c>
      <c r="GP33" s="134" t="n">
        <f aca="false">IF(OR(GP$4="",$B33=""),0,SUMIF('DADOS BRUTOS'!$A$3:$A$500,$B33,'DADOS BRUTOS'!DP$3:DP$500)+IF($C33="",0,SUMIF('DADOS BRUTOS'!$A$3:$A$500,$C33,'DADOS BRUTOS'!DP$3:DP$500)))</f>
        <v>0</v>
      </c>
      <c r="GQ33" s="134" t="n">
        <f aca="false">IF(OR(GQ$4="",$B33=""),0,SUMIF('DADOS BRUTOS'!$A$3:$A$500,$B33,'DADOS BRUTOS'!DQ$3:DQ$500)+IF($C33="",0,SUMIF('DADOS BRUTOS'!$A$3:$A$500,$C33,'DADOS BRUTOS'!DQ$3:DQ$500)))</f>
        <v>0</v>
      </c>
      <c r="GR33" s="134" t="n">
        <f aca="false">IF(OR(GR$4="",$B33=""),0,SUMIF('DADOS BRUTOS'!$A$3:$A$500,$B33,'DADOS BRUTOS'!DR$3:DR$500)+IF($C33="",0,SUMIF('DADOS BRUTOS'!$A$3:$A$500,$C33,'DADOS BRUTOS'!DR$3:DR$500)))</f>
        <v>0</v>
      </c>
      <c r="GS33" s="134" t="n">
        <f aca="false">IF(OR(GS$4="",$B33=""),0,SUMIF('DADOS BRUTOS'!$A$3:$A$500,$B33,'DADOS BRUTOS'!DS$3:DS$500)+IF($C33="",0,SUMIF('DADOS BRUTOS'!$A$3:$A$500,$C33,'DADOS BRUTOS'!DS$3:DS$500)))</f>
        <v>0</v>
      </c>
      <c r="GT33" s="134" t="n">
        <f aca="false">IF(OR(GT$4="",$B33=""),0,SUMIF('DADOS BRUTOS'!$A$3:$A$500,$B33,'DADOS BRUTOS'!DT$3:DT$500)+IF($C33="",0,SUMIF('DADOS BRUTOS'!$A$3:$A$500,$C33,'DADOS BRUTOS'!DT$3:DT$500)))</f>
        <v>0</v>
      </c>
      <c r="GU33" s="134" t="n">
        <f aca="false">IF(OR(GU$4="",$B33=""),0,SUMIF('DADOS BRUTOS'!$A$3:$A$500,$B33,'DADOS BRUTOS'!DU$3:DU$500)+IF($C33="",0,SUMIF('DADOS BRUTOS'!$A$3:$A$500,$C33,'DADOS BRUTOS'!DU$3:DU$500)))</f>
        <v>0</v>
      </c>
      <c r="GV33" s="134" t="n">
        <f aca="false">IF(OR(GV$4="",$B33=""),0,SUMIF('DADOS BRUTOS'!$A$3:$A$500,$B33,'DADOS BRUTOS'!DV$3:DV$500)+IF($C33="",0,SUMIF('DADOS BRUTOS'!$A$3:$A$500,$C33,'DADOS BRUTOS'!DV$3:DV$500)))</f>
        <v>0</v>
      </c>
      <c r="GW33" s="134" t="n">
        <f aca="false">IF(OR(GW$4="",$B33=""),0,SUMIF('DADOS BRUTOS'!$A$3:$A$500,$B33,'DADOS BRUTOS'!DW$3:DW$500)+IF($C33="",0,SUMIF('DADOS BRUTOS'!$A$3:$A$500,$C33,'DADOS BRUTOS'!DW$3:DW$500)))</f>
        <v>0</v>
      </c>
      <c r="GX33" s="134" t="n">
        <f aca="false">IF(OR(GX$4="",$B33=""),0,SUMIF('DADOS BRUTOS'!$A$3:$A$500,$B33,'DADOS BRUTOS'!DX$3:DX$500)+IF($C33="",0,SUMIF('DADOS BRUTOS'!$A$3:$A$500,$C33,'DADOS BRUTOS'!DX$3:DX$500)))</f>
        <v>0</v>
      </c>
      <c r="GY33" s="134" t="n">
        <f aca="false">IF(OR(GY$4="",$B33=""),0,SUMIF('DADOS BRUTOS'!$A$3:$A$500,$B33,'DADOS BRUTOS'!DY$3:DY$500)+IF($C33="",0,SUMIF('DADOS BRUTOS'!$A$3:$A$500,$C33,'DADOS BRUTOS'!DY$3:DY$500)))</f>
        <v>0</v>
      </c>
      <c r="GZ33" s="134" t="n">
        <f aca="false">IF(OR(GZ$4="",$B33=""),0,SUMIF('DADOS BRUTOS'!$A$3:$A$500,$B33,'DADOS BRUTOS'!DZ$3:DZ$500)+IF($C33="",0,SUMIF('DADOS BRUTOS'!$A$3:$A$500,$C33,'DADOS BRUTOS'!DZ$3:DZ$500)))</f>
        <v>0</v>
      </c>
      <c r="HA33" s="134" t="n">
        <f aca="false">IF(OR(HA$4="",$B33=""),0,SUMIF('DADOS BRUTOS'!$A$3:$A$500,$B33,'DADOS BRUTOS'!EA$3:EA$500)+IF($C33="",0,SUMIF('DADOS BRUTOS'!$A$3:$A$500,$C33,'DADOS BRUTOS'!EA$3:EA$500)))</f>
        <v>0</v>
      </c>
      <c r="HB33" s="134" t="n">
        <f aca="false">IF(OR(HB$4="",$B33=""),0,SUMIF('DADOS BRUTOS'!$A$3:$A$500,$B33,'DADOS BRUTOS'!EB$3:EB$500)+IF($C33="",0,SUMIF('DADOS BRUTOS'!$A$3:$A$500,$C33,'DADOS BRUTOS'!EB$3:EB$500)))</f>
        <v>0</v>
      </c>
      <c r="HC33" s="134" t="n">
        <f aca="false">IF(OR(HC$4="",$B33=""),0,SUMIF('DADOS BRUTOS'!$A$3:$A$500,$B33,'DADOS BRUTOS'!EC$3:EC$500)+IF($C33="",0,SUMIF('DADOS BRUTOS'!$A$3:$A$500,$C33,'DADOS BRUTOS'!EC$3:EC$500)))</f>
        <v>0</v>
      </c>
      <c r="HD33" s="134" t="n">
        <f aca="false">IF(OR(HD$4="",$B33=""),0,SUMIF('DADOS BRUTOS'!$A$3:$A$500,$B33,'DADOS BRUTOS'!ED$3:ED$500)+IF($C33="",0,SUMIF('DADOS BRUTOS'!$A$3:$A$500,$C33,'DADOS BRUTOS'!ED$3:ED$500)))</f>
        <v>0</v>
      </c>
      <c r="HE33" s="134" t="n">
        <f aca="false">IF(OR(HE$4="",$B33=""),0,SUMIF('DADOS BRUTOS'!$A$3:$A$500,$B33,'DADOS BRUTOS'!EE$3:EE$500)+IF($C33="",0,SUMIF('DADOS BRUTOS'!$A$3:$A$500,$C33,'DADOS BRUTOS'!EE$3:EE$500)))</f>
        <v>0</v>
      </c>
      <c r="HF33" s="134" t="n">
        <f aca="false">IF(OR(HF$4="",$B33=""),0,SUMIF('DADOS BRUTOS'!$A$3:$A$500,$B33,'DADOS BRUTOS'!EF$3:EF$500)+IF($C33="",0,SUMIF('DADOS BRUTOS'!$A$3:$A$500,$C33,'DADOS BRUTOS'!EF$3:EF$500)))</f>
        <v>0</v>
      </c>
      <c r="HG33" s="134" t="n">
        <f aca="false">IF(OR(HG$4="",$B33=""),0,SUMIF('DADOS BRUTOS'!$A$3:$A$500,$B33,'DADOS BRUTOS'!EG$3:EG$500)+IF($C33="",0,SUMIF('DADOS BRUTOS'!$A$3:$A$500,$C33,'DADOS BRUTOS'!EG$3:EG$500)))</f>
        <v>0</v>
      </c>
      <c r="HH33" s="134" t="n">
        <f aca="false">IF(OR(HH$4="",$B33=""),0,SUMIF('DADOS BRUTOS'!$A$3:$A$500,$B33,'DADOS BRUTOS'!EH$3:EH$500)+IF($C33="",0,SUMIF('DADOS BRUTOS'!$A$3:$A$500,$C33,'DADOS BRUTOS'!EH$3:EH$500)))</f>
        <v>0</v>
      </c>
      <c r="HI33" s="134" t="n">
        <f aca="false">IF(OR(HI$4="",$B33=""),0,SUMIF('DADOS BRUTOS'!$A$3:$A$500,$B33,'DADOS BRUTOS'!EI$3:EI$500)+IF($C33="",0,SUMIF('DADOS BRUTOS'!$A$3:$A$500,$C33,'DADOS BRUTOS'!EI$3:EI$500)))</f>
        <v>0</v>
      </c>
      <c r="HJ33" s="134" t="n">
        <f aca="false">IF(OR(HJ$4="",$B33=""),0,SUMIF('DADOS BRUTOS'!$A$3:$A$500,$B33,'DADOS BRUTOS'!EJ$3:EJ$500)+IF($C33="",0,SUMIF('DADOS BRUTOS'!$A$3:$A$500,$C33,'DADOS BRUTOS'!EJ$3:EJ$500)))</f>
        <v>0</v>
      </c>
      <c r="HK33" s="134" t="n">
        <f aca="false">IF(OR(HK$4="",$B33=""),0,SUMIF('DADOS BRUTOS'!$A$3:$A$500,$B33,'DADOS BRUTOS'!EK$3:EK$500)+IF($C33="",0,SUMIF('DADOS BRUTOS'!$A$3:$A$500,$C33,'DADOS BRUTOS'!EK$3:EK$500)))</f>
        <v>0</v>
      </c>
      <c r="HL33" s="134" t="n">
        <f aca="false">IF(OR(HL$4="",$B33=""),0,SUMIF('DADOS BRUTOS'!$A$3:$A$500,$B33,'DADOS BRUTOS'!EL$3:EL$500)+IF($C33="",0,SUMIF('DADOS BRUTOS'!$A$3:$A$500,$C33,'DADOS BRUTOS'!EL$3:EL$500)))</f>
        <v>0</v>
      </c>
      <c r="HM33" s="134" t="n">
        <f aca="false">IF(OR(HM$4="",$B33=""),0,SUMIF('DADOS BRUTOS'!$A$3:$A$500,$B33,'DADOS BRUTOS'!EM$3:EM$500)+IF($C33="",0,SUMIF('DADOS BRUTOS'!$A$3:$A$500,$C33,'DADOS BRUTOS'!EM$3:EM$500)))</f>
        <v>0</v>
      </c>
      <c r="HN33" s="134" t="n">
        <f aca="false">IF(OR(HN$4="",$B33=""),0,SUMIF('DADOS BRUTOS'!$A$3:$A$500,$B33,'DADOS BRUTOS'!EN$3:EN$500)+IF($C33="",0,SUMIF('DADOS BRUTOS'!$A$3:$A$500,$C33,'DADOS BRUTOS'!EN$3:EN$500)))</f>
        <v>0</v>
      </c>
      <c r="HO33" s="134" t="n">
        <f aca="false">IF(OR(HO$4="",$B33=""),0,SUMIF('DADOS BRUTOS'!$A$3:$A$500,$B33,'DADOS BRUTOS'!EO$3:EO$500)+IF($C33="",0,SUMIF('DADOS BRUTOS'!$A$3:$A$500,$C33,'DADOS BRUTOS'!EO$3:EO$500)))</f>
        <v>0</v>
      </c>
      <c r="HP33" s="134" t="n">
        <f aca="false">IF(OR(HP$4="",$B33=""),0,SUMIF('DADOS BRUTOS'!$A$3:$A$500,$B33,'DADOS BRUTOS'!EP$3:EP$500)+IF($C33="",0,SUMIF('DADOS BRUTOS'!$A$3:$A$500,$C33,'DADOS BRUTOS'!EP$3:EP$500)))</f>
        <v>0</v>
      </c>
      <c r="HQ33" s="134" t="n">
        <f aca="false">IF(OR(HQ$4="",$B33=""),0,SUMIF('DADOS BRUTOS'!$A$3:$A$500,$B33,'DADOS BRUTOS'!EQ$3:EQ$500)+IF($C33="",0,SUMIF('DADOS BRUTOS'!$A$3:$A$500,$C33,'DADOS BRUTOS'!EQ$3:EQ$500)))</f>
        <v>0</v>
      </c>
      <c r="HR33" s="134" t="n">
        <f aca="false">IF(OR(HR$4="",$B33=""),0,SUMIF('DADOS BRUTOS'!$A$3:$A$500,$B33,'DADOS BRUTOS'!ER$3:ER$500)+IF($C33="",0,SUMIF('DADOS BRUTOS'!$A$3:$A$500,$C33,'DADOS BRUTOS'!ER$3:ER$500)))</f>
        <v>0</v>
      </c>
      <c r="HS33" s="134" t="n">
        <f aca="false">IF(OR(HS$4="",$B33=""),0,SUMIF('DADOS BRUTOS'!$A$3:$A$500,$B33,'DADOS BRUTOS'!ES$3:ES$500)+IF($C33="",0,SUMIF('DADOS BRUTOS'!$A$3:$A$500,$C33,'DADOS BRUTOS'!ES$3:ES$500)))</f>
        <v>0</v>
      </c>
      <c r="HT33" s="134" t="n">
        <f aca="false">IF(OR(HT$4="",$B33=""),0,SUMIF('DADOS BRUTOS'!$A$3:$A$500,$B33,'DADOS BRUTOS'!ET$3:ET$500)+IF($C33="",0,SUMIF('DADOS BRUTOS'!$A$3:$A$500,$C33,'DADOS BRUTOS'!ET$3:ET$500)))</f>
        <v>0</v>
      </c>
      <c r="HU33" s="134" t="n">
        <f aca="false">IF(OR(HU$4="",$B33=""),0,SUMIF('DADOS BRUTOS'!$A$3:$A$500,$B33,'DADOS BRUTOS'!EU$3:EU$500)+IF($C33="",0,SUMIF('DADOS BRUTOS'!$A$3:$A$500,$C33,'DADOS BRUTOS'!EU$3:EU$500)))</f>
        <v>0</v>
      </c>
      <c r="HV33" s="134" t="n">
        <f aca="false">IF(OR(HV$4="",$B33=""),0,SUMIF('DADOS BRUTOS'!$A$3:$A$500,$B33,'DADOS BRUTOS'!EV$3:EV$500)+IF($C33="",0,SUMIF('DADOS BRUTOS'!$A$3:$A$500,$C33,'DADOS BRUTOS'!EV$3:EV$500)))</f>
        <v>0</v>
      </c>
      <c r="HW33" s="134" t="n">
        <f aca="false">IF(OR(HW$4="",$B33=""),0,SUMIF('DADOS BRUTOS'!$A$3:$A$500,$B33,'DADOS BRUTOS'!EW$3:EW$500)+IF($C33="",0,SUMIF('DADOS BRUTOS'!$A$3:$A$500,$C33,'DADOS BRUTOS'!EW$3:EW$500)))</f>
        <v>0</v>
      </c>
      <c r="HX33" s="134" t="n">
        <f aca="false">IF(OR(HX$4="",$B33=""),0,SUMIF('DADOS BRUTOS'!$A$3:$A$500,$B33,'DADOS BRUTOS'!EX$3:EX$500)+IF($C33="",0,SUMIF('DADOS BRUTOS'!$A$3:$A$500,$C33,'DADOS BRUTOS'!EX$3:EX$500)))</f>
        <v>0</v>
      </c>
      <c r="HY33" s="134" t="n">
        <f aca="false">IF(OR(HY$4="",$B33=""),0,SUMIF('DADOS BRUTOS'!$A$3:$A$500,$B33,'DADOS BRUTOS'!EY$3:EY$500)+IF($C33="",0,SUMIF('DADOS BRUTOS'!$A$3:$A$500,$C33,'DADOS BRUTOS'!EY$3:EY$500)))</f>
        <v>0</v>
      </c>
      <c r="HZ33" s="134" t="n">
        <f aca="false">IF(OR(HZ$4="",$B33=""),0,SUMIF('DADOS BRUTOS'!$A$3:$A$500,$B33,'DADOS BRUTOS'!EZ$3:EZ$500)+IF($C33="",0,SUMIF('DADOS BRUTOS'!$A$3:$A$500,$C33,'DADOS BRUTOS'!EZ$3:EZ$500)))</f>
        <v>0</v>
      </c>
      <c r="IA33" s="134" t="n">
        <f aca="false">IF(OR(IA$4="",$B33=""),0,SUMIF('DADOS BRUTOS'!$A$3:$A$500,$B33,'DADOS BRUTOS'!FA$3:FA$500)+IF($C33="",0,SUMIF('DADOS BRUTOS'!$A$3:$A$500,$C33,'DADOS BRUTOS'!FA$3:FA$500)))</f>
        <v>0</v>
      </c>
      <c r="IB33" s="134" t="n">
        <f aca="false">IF(OR(IB$4="",$B33=""),0,SUMIF('DADOS BRUTOS'!$A$3:$A$500,$B33,'DADOS BRUTOS'!FB$3:FB$500)+IF($C33="",0,SUMIF('DADOS BRUTOS'!$A$3:$A$500,$C33,'DADOS BRUTOS'!FB$3:FB$500)))</f>
        <v>0</v>
      </c>
      <c r="IC33" s="134" t="n">
        <f aca="false">IF(OR(IC$4="",$B33=""),0,SUMIF('DADOS BRUTOS'!$A$3:$A$500,$B33,'DADOS BRUTOS'!FC$3:FC$500)+IF($C33="",0,SUMIF('DADOS BRUTOS'!$A$3:$A$500,$C33,'DADOS BRUTOS'!FC$3:FC$500)))</f>
        <v>0</v>
      </c>
      <c r="ID33" s="134" t="n">
        <f aca="false">IF(OR(ID$4="",$B33=""),0,SUMIF('DADOS BRUTOS'!$A$3:$A$500,$B33,'DADOS BRUTOS'!FD$3:FD$500)+IF($C33="",0,SUMIF('DADOS BRUTOS'!$A$3:$A$500,$C33,'DADOS BRUTOS'!FD$3:FD$500)))</f>
        <v>0</v>
      </c>
      <c r="IE33" s="134" t="n">
        <f aca="false">IF(OR(IE$4="",$B33=""),0,SUMIF('DADOS BRUTOS'!$A$3:$A$500,$B33,'DADOS BRUTOS'!FE$3:FE$500)+IF($C33="",0,SUMIF('DADOS BRUTOS'!$A$3:$A$500,$C33,'DADOS BRUTOS'!FE$3:FE$500)))</f>
        <v>0</v>
      </c>
      <c r="IF33" s="134" t="n">
        <f aca="false">IF(OR(IF$4="",$B33=""),0,SUMIF('DADOS BRUTOS'!$A$3:$A$500,$B33,'DADOS BRUTOS'!FF$3:FF$500)+IF($C33="",0,SUMIF('DADOS BRUTOS'!$A$3:$A$500,$C33,'DADOS BRUTOS'!FF$3:FF$500)))</f>
        <v>0</v>
      </c>
      <c r="IG33" s="134" t="n">
        <f aca="false">IF(OR(IG$4="",$B33=""),0,SUMIF('DADOS BRUTOS'!$A$3:$A$500,$B33,'DADOS BRUTOS'!FG$3:FG$500)+IF($C33="",0,SUMIF('DADOS BRUTOS'!$A$3:$A$500,$C33,'DADOS BRUTOS'!FG$3:FG$500)))</f>
        <v>0</v>
      </c>
      <c r="IH33" s="134" t="n">
        <f aca="false">IF(OR(IH$4="",$B33=""),0,SUMIF('DADOS BRUTOS'!$A$3:$A$500,$B33,'DADOS BRUTOS'!FH$3:FH$500)+IF($C33="",0,SUMIF('DADOS BRUTOS'!$A$3:$A$500,$C33,'DADOS BRUTOS'!FH$3:FH$500)))</f>
        <v>0</v>
      </c>
      <c r="II33" s="134" t="n">
        <f aca="false">IF(OR(II$4="",$B33=""),0,SUMIF('DADOS BRUTOS'!$A$3:$A$500,$B33,'DADOS BRUTOS'!FI$3:FI$500)+IF($C33="",0,SUMIF('DADOS BRUTOS'!$A$3:$A$500,$C33,'DADOS BRUTOS'!FI$3:FI$500)))</f>
        <v>0</v>
      </c>
      <c r="IJ33" s="134" t="n">
        <f aca="false">IF(OR(IJ$4="",$B33=""),0,SUMIF('DADOS BRUTOS'!$A$3:$A$500,$B33,'DADOS BRUTOS'!FJ$3:FJ$500)+IF($C33="",0,SUMIF('DADOS BRUTOS'!$A$3:$A$500,$C33,'DADOS BRUTOS'!FJ$3:FJ$500)))</f>
        <v>0</v>
      </c>
      <c r="IK33" s="134" t="n">
        <f aca="false">IF(OR(IK$4="",$B33=""),0,SUMIF('DADOS BRUTOS'!$A$3:$A$500,$B33,'DADOS BRUTOS'!FK$3:FK$500)+IF($C33="",0,SUMIF('DADOS BRUTOS'!$A$3:$A$500,$C33,'DADOS BRUTOS'!FK$3:FK$500)))</f>
        <v>0</v>
      </c>
      <c r="IL33" s="134" t="n">
        <f aca="false">IF(OR(IL$4="",$B33=""),0,SUMIF('DADOS BRUTOS'!$A$3:$A$500,$B33,'DADOS BRUTOS'!FL$3:FL$500)+IF($C33="",0,SUMIF('DADOS BRUTOS'!$A$3:$A$500,$C33,'DADOS BRUTOS'!FL$3:FL$500)))</f>
        <v>0</v>
      </c>
      <c r="IM33" s="134" t="n">
        <f aca="false">IF(OR(IM$4="",$B33=""),0,SUMIF('DADOS BRUTOS'!$A$3:$A$500,$B33,'DADOS BRUTOS'!FM$3:FM$500)+IF($C33="",0,SUMIF('DADOS BRUTOS'!$A$3:$A$500,$C33,'DADOS BRUTOS'!FM$3:FM$500)))</f>
        <v>0</v>
      </c>
      <c r="IN33" s="134" t="n">
        <f aca="false">IF(OR(IN$4="",$B33=""),0,SUMIF('DADOS BRUTOS'!$A$3:$A$500,$B33,'DADOS BRUTOS'!FN$3:FN$500)+IF($C33="",0,SUMIF('DADOS BRUTOS'!$A$3:$A$500,$C33,'DADOS BRUTOS'!FN$3:FN$500)))</f>
        <v>0</v>
      </c>
      <c r="IO33" s="134" t="n">
        <f aca="false">IF(OR(IO$4="",$B33=""),0,SUMIF('DADOS BRUTOS'!$A$3:$A$500,$B33,'DADOS BRUTOS'!FO$3:FO$500)+IF($C33="",0,SUMIF('DADOS BRUTOS'!$A$3:$A$500,$C33,'DADOS BRUTOS'!FO$3:FO$500)))</f>
        <v>0</v>
      </c>
      <c r="IP33" s="134" t="n">
        <f aca="false">IF(OR(IP$4="",$B33=""),0,SUMIF('DADOS BRUTOS'!$A$3:$A$500,$B33,'DADOS BRUTOS'!FP$3:FP$500)+IF($C33="",0,SUMIF('DADOS BRUTOS'!$A$3:$A$500,$C33,'DADOS BRUTOS'!FP$3:FP$500)))</f>
        <v>0</v>
      </c>
      <c r="IQ33" s="134" t="n">
        <f aca="false">IF(OR(IQ$4="",$B33=""),0,SUMIF('DADOS BRUTOS'!$A$3:$A$500,$B33,'DADOS BRUTOS'!FQ$3:FQ$500)+IF($C33="",0,SUMIF('DADOS BRUTOS'!$A$3:$A$500,$C33,'DADOS BRUTOS'!FQ$3:FQ$500)))</f>
        <v>0</v>
      </c>
      <c r="IR33" s="134" t="n">
        <f aca="false">IF(OR(IR$4="",$B33=""),0,SUMIF('DADOS BRUTOS'!$A$3:$A$500,$B33,'DADOS BRUTOS'!FR$3:FR$500)+IF($C33="",0,SUMIF('DADOS BRUTOS'!$A$3:$A$500,$C33,'DADOS BRUTOS'!FR$3:FR$500)))</f>
        <v>0</v>
      </c>
      <c r="IS33" s="134" t="n">
        <f aca="false">IF(OR(IS$4="",$B33=""),0,SUMIF('DADOS BRUTOS'!$A$3:$A$500,$B33,'DADOS BRUTOS'!FS$3:FS$500)+IF($C33="",0,SUMIF('DADOS BRUTOS'!$A$3:$A$500,$C33,'DADOS BRUTOS'!FS$3:FS$500)))</f>
        <v>0</v>
      </c>
      <c r="IT33" s="134" t="n">
        <f aca="false">IF(OR(IT$4="",$B33=""),0,SUMIF('DADOS BRUTOS'!$A$3:$A$500,$B33,'DADOS BRUTOS'!FT$3:FT$500)+IF($C33="",0,SUMIF('DADOS BRUTOS'!$A$3:$A$500,$C33,'DADOS BRUTOS'!FT$3:FT$500)))</f>
        <v>0</v>
      </c>
      <c r="IU33" s="134" t="n">
        <f aca="false">IF(OR(IU$4="",$B33=""),0,SUMIF('DADOS BRUTOS'!$A$3:$A$500,$B33,'DADOS BRUTOS'!FU$3:FU$500)+IF($C33="",0,SUMIF('DADOS BRUTOS'!$A$3:$A$500,$C33,'DADOS BRUTOS'!FU$3:FU$500)))</f>
        <v>0</v>
      </c>
      <c r="IV33" s="134" t="n">
        <f aca="false">IF(OR(IV$4="",$B33=""),0,SUMIF('DADOS BRUTOS'!$A$3:$A$500,$B33,'DADOS BRUTOS'!FV$3:FV$500)+IF($C33="",0,SUMIF('DADOS BRUTOS'!$A$3:$A$500,$C33,'DADOS BRUTOS'!FV$3:FV$500)))</f>
        <v>0</v>
      </c>
      <c r="IW33" s="134" t="n">
        <f aca="false">IF(OR(IW$4="",$B33=""),0,SUMIF('DADOS BRUTOS'!$A$3:$A$500,$B33,'DADOS BRUTOS'!FW$3:FW$500)+IF($C33="",0,SUMIF('DADOS BRUTOS'!$A$3:$A$500,$C33,'DADOS BRUTOS'!FW$3:FW$500)))</f>
        <v>0</v>
      </c>
      <c r="IX33" s="134" t="n">
        <f aca="false">IF(OR(IX$4="",$B33=""),0,SUMIF('DADOS BRUTOS'!$A$3:$A$500,$B33,'DADOS BRUTOS'!FX$3:FX$500)+IF($C33="",0,SUMIF('DADOS BRUTOS'!$A$3:$A$500,$C33,'DADOS BRUTOS'!FX$3:FX$500)))</f>
        <v>0</v>
      </c>
      <c r="IY33" s="134" t="n">
        <f aca="false">IF(OR(IY$4="",$B33=""),0,SUMIF('DADOS BRUTOS'!$A$3:$A$500,$B33,'DADOS BRUTOS'!FY$3:FY$500)+IF($C33="",0,SUMIF('DADOS BRUTOS'!$A$3:$A$500,$C33,'DADOS BRUTOS'!FY$3:FY$500)))</f>
        <v>0</v>
      </c>
      <c r="IZ33" s="134" t="n">
        <f aca="false">IF(OR(IZ$4="",$B33=""),0,SUMIF('DADOS BRUTOS'!$A$3:$A$500,$B33,'DADOS BRUTOS'!FZ$3:FZ$500)+IF($C33="",0,SUMIF('DADOS BRUTOS'!$A$3:$A$500,$C33,'DADOS BRUTOS'!FZ$3:FZ$500)))</f>
        <v>0</v>
      </c>
      <c r="JA33" s="134" t="n">
        <f aca="false">IF(OR(JA$4="",$B33=""),0,SUMIF('DADOS BRUTOS'!$A$3:$A$500,$B33,'DADOS BRUTOS'!GA$3:GA$500)+IF($C33="",0,SUMIF('DADOS BRUTOS'!$A$3:$A$500,$C33,'DADOS BRUTOS'!GA$3:GA$500)))</f>
        <v>0</v>
      </c>
      <c r="JB33" s="134" t="n">
        <f aca="false">IF(OR(JB$4="",$B33=""),0,SUMIF('DADOS BRUTOS'!$A$3:$A$500,$B33,'DADOS BRUTOS'!GB$3:GB$500)+IF($C33="",0,SUMIF('DADOS BRUTOS'!$A$3:$A$500,$C33,'DADOS BRUTOS'!GB$3:GB$500)))</f>
        <v>0</v>
      </c>
      <c r="JC33" s="134" t="n">
        <f aca="false">IF(OR(JC$4="",$B33=""),0,SUMIF('DADOS BRUTOS'!$A$3:$A$500,$B33,'DADOS BRUTOS'!GC$3:GC$500)+IF($C33="",0,SUMIF('DADOS BRUTOS'!$A$3:$A$500,$C33,'DADOS BRUTOS'!GC$3:GC$500)))</f>
        <v>0</v>
      </c>
      <c r="JD33" s="134" t="n">
        <f aca="false">IF(OR(JD$4="",$B33=""),0,SUMIF('DADOS BRUTOS'!$A$3:$A$500,$B33,'DADOS BRUTOS'!GD$3:GD$500)+IF($C33="",0,SUMIF('DADOS BRUTOS'!$A$3:$A$500,$C33,'DADOS BRUTOS'!GD$3:GD$500)))</f>
        <v>0</v>
      </c>
      <c r="JE33" s="134" t="n">
        <f aca="false">IF(OR(JE$4="",$B33=""),0,SUMIF('DADOS BRUTOS'!$A$3:$A$500,$B33,'DADOS BRUTOS'!GE$3:GE$500)+IF($C33="",0,SUMIF('DADOS BRUTOS'!$A$3:$A$500,$C33,'DADOS BRUTOS'!GE$3:GE$500)))</f>
        <v>0</v>
      </c>
      <c r="JF33" s="134" t="n">
        <f aca="false">IF(OR(JF$4="",$B33=""),0,SUMIF('DADOS BRUTOS'!$A$3:$A$500,$B33,'DADOS BRUTOS'!GF$3:GF$500)+IF($C33="",0,SUMIF('DADOS BRUTOS'!$A$3:$A$500,$C33,'DADOS BRUTOS'!GF$3:GF$500)))</f>
        <v>0</v>
      </c>
      <c r="JG33" s="134" t="n">
        <f aca="false">IF(OR(JG$4="",$B33=""),0,SUMIF('DADOS BRUTOS'!$A$3:$A$500,$B33,'DADOS BRUTOS'!GG$3:GG$500)+IF($C33="",0,SUMIF('DADOS BRUTOS'!$A$3:$A$500,$C33,'DADOS BRUTOS'!GG$3:GG$500)))</f>
        <v>0</v>
      </c>
      <c r="JH33" s="134" t="n">
        <f aca="false">IF(OR(JH$4="",$B33=""),0,SUMIF('DADOS BRUTOS'!$A$3:$A$500,$B33,'DADOS BRUTOS'!GH$3:GH$500)+IF($C33="",0,SUMIF('DADOS BRUTOS'!$A$3:$A$500,$C33,'DADOS BRUTOS'!GH$3:GH$500)))</f>
        <v>0</v>
      </c>
      <c r="JI33" s="134" t="n">
        <f aca="false">IF(OR(JI$4="",$B33=""),0,SUMIF('DADOS BRUTOS'!$A$3:$A$500,$B33,'DADOS BRUTOS'!GI$3:GI$500)+IF($C33="",0,SUMIF('DADOS BRUTOS'!$A$3:$A$500,$C33,'DADOS BRUTOS'!GI$3:GI$500)))</f>
        <v>0</v>
      </c>
      <c r="JJ33" s="134" t="n">
        <f aca="false">IF(OR(JJ$4="",$B33=""),0,SUMIF('DADOS BRUTOS'!$A$3:$A$500,$B33,'DADOS BRUTOS'!GJ$3:GJ$500)+IF($C33="",0,SUMIF('DADOS BRUTOS'!$A$3:$A$500,$C33,'DADOS BRUTOS'!GJ$3:GJ$500)))</f>
        <v>0</v>
      </c>
      <c r="JK33" s="134" t="n">
        <f aca="false">IF(OR(JK$4="",$B33=""),0,SUMIF('DADOS BRUTOS'!$A$3:$A$500,$B33,'DADOS BRUTOS'!GK$3:GK$500)+IF($C33="",0,SUMIF('DADOS BRUTOS'!$A$3:$A$500,$C33,'DADOS BRUTOS'!GK$3:GK$500)))</f>
        <v>0</v>
      </c>
      <c r="JL33" s="134" t="n">
        <f aca="false">IF(OR(JL$4="",$B33=""),0,SUMIF('DADOS BRUTOS'!$A$3:$A$500,$B33,'DADOS BRUTOS'!GL$3:GL$500)+IF($C33="",0,SUMIF('DADOS BRUTOS'!$A$3:$A$500,$C33,'DADOS BRUTOS'!GL$3:GL$500)))</f>
        <v>0</v>
      </c>
      <c r="JM33" s="134" t="n">
        <f aca="false">IF(OR(JM$4="",$B33=""),0,SUMIF('DADOS BRUTOS'!$A$3:$A$500,$B33,'DADOS BRUTOS'!GM$3:GM$500)+IF($C33="",0,SUMIF('DADOS BRUTOS'!$A$3:$A$500,$C33,'DADOS BRUTOS'!GM$3:GM$500)))</f>
        <v>0</v>
      </c>
      <c r="JN33" s="134" t="n">
        <f aca="false">IF(OR(JN$4="",$B33=""),0,SUMIF('DADOS BRUTOS'!$A$3:$A$500,$B33,'DADOS BRUTOS'!GN$3:GN$500)+IF($C33="",0,SUMIF('DADOS BRUTOS'!$A$3:$A$500,$C33,'DADOS BRUTOS'!GN$3:GN$500)))</f>
        <v>0</v>
      </c>
      <c r="JO33" s="134" t="n">
        <f aca="false">IF(OR(JO$4="",$B33=""),0,SUMIF('DADOS BRUTOS'!$A$3:$A$500,$B33,'DADOS BRUTOS'!GO$3:GO$500)+IF($C33="",0,SUMIF('DADOS BRUTOS'!$A$3:$A$500,$C33,'DADOS BRUTOS'!GO$3:GO$500)))</f>
        <v>0</v>
      </c>
      <c r="JP33" s="134" t="n">
        <f aca="false">IF(OR(JP$4="",$B33=""),0,SUMIF('DADOS BRUTOS'!$A$3:$A$500,$B33,'DADOS BRUTOS'!GP$3:GP$500)+IF($C33="",0,SUMIF('DADOS BRUTOS'!$A$3:$A$500,$C33,'DADOS BRUTOS'!GP$3:GP$500)))</f>
        <v>0</v>
      </c>
      <c r="JQ33" s="134" t="n">
        <f aca="false">IF(OR(JQ$4="",$B33=""),0,SUMIF('DADOS BRUTOS'!$A$3:$A$500,$B33,'DADOS BRUTOS'!GQ$3:GQ$500)+IF($C33="",0,SUMIF('DADOS BRUTOS'!$A$3:$A$500,$C33,'DADOS BRUTOS'!GQ$3:GQ$500)))</f>
        <v>0</v>
      </c>
      <c r="JR33" s="134" t="n">
        <f aca="false">IF(OR(JR$4="",$B33=""),0,SUMIF('DADOS BRUTOS'!$A$3:$A$500,$B33,'DADOS BRUTOS'!GR$3:GR$500)+IF($C33="",0,SUMIF('DADOS BRUTOS'!$A$3:$A$500,$C33,'DADOS BRUTOS'!GR$3:GR$500)))</f>
        <v>0</v>
      </c>
      <c r="JS33" s="134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3234</v>
      </c>
      <c r="C34" s="55" t="s">
        <v>205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4" t="n">
        <f aca="false">IF(OR(CB$4="",$B34=""),0,SUMIF('DADOS BRUTOS'!$A$3:$A$500,$B34,'DADOS BRUTOS'!B$3:B$500)+IF($C34="",0,SUMIF('DADOS BRUTOS'!$A$3:$A$500,$C34,'DADOS BRUTOS'!B$3:B$500)))</f>
        <v>0</v>
      </c>
      <c r="CC34" s="134" t="n">
        <f aca="false">IF(OR(CC$4="",$B34=""),0,SUMIF('DADOS BRUTOS'!$A$3:$A$500,$B34,'DADOS BRUTOS'!C$3:C$500)+IF($C34="",0,SUMIF('DADOS BRUTOS'!$A$3:$A$500,$C34,'DADOS BRUTOS'!C$3:C$500)))</f>
        <v>0</v>
      </c>
      <c r="CD34" s="134" t="n">
        <f aca="false">IF(OR(CD$4="",$B34=""),0,SUMIF('DADOS BRUTOS'!$A$3:$A$500,$B34,'DADOS BRUTOS'!D$3:D$500)+IF($C34="",0,SUMIF('DADOS BRUTOS'!$A$3:$A$500,$C34,'DADOS BRUTOS'!D$3:D$500)))</f>
        <v>0</v>
      </c>
      <c r="CE34" s="134" t="n">
        <f aca="false">IF(OR(CE$4="",$B34=""),0,SUMIF('DADOS BRUTOS'!$A$3:$A$500,$B34,'DADOS BRUTOS'!E$3:E$500)+IF($C34="",0,SUMIF('DADOS BRUTOS'!$A$3:$A$500,$C34,'DADOS BRUTOS'!E$3:E$500)))</f>
        <v>0</v>
      </c>
      <c r="CF34" s="134" t="n">
        <f aca="false">IF(OR(CF$4="",$B34=""),0,SUMIF('DADOS BRUTOS'!$A$3:$A$500,$B34,'DADOS BRUTOS'!F$3:F$500)+IF($C34="",0,SUMIF('DADOS BRUTOS'!$A$3:$A$500,$C34,'DADOS BRUTOS'!F$3:F$500)))</f>
        <v>0</v>
      </c>
      <c r="CG34" s="134" t="n">
        <f aca="false">IF(OR(CG$4="",$B34=""),0,SUMIF('DADOS BRUTOS'!$A$3:$A$500,$B34,'DADOS BRUTOS'!G$3:G$500)+IF($C34="",0,SUMIF('DADOS BRUTOS'!$A$3:$A$500,$C34,'DADOS BRUTOS'!G$3:G$500)))</f>
        <v>0</v>
      </c>
      <c r="CH34" s="134" t="n">
        <f aca="false">IF(OR(CH$4="",$B34=""),0,SUMIF('DADOS BRUTOS'!$A$3:$A$500,$B34,'DADOS BRUTOS'!H$3:H$500)+IF($C34="",0,SUMIF('DADOS BRUTOS'!$A$3:$A$500,$C34,'DADOS BRUTOS'!H$3:H$500)))</f>
        <v>0</v>
      </c>
      <c r="CI34" s="134" t="n">
        <f aca="false">IF(OR(CI$4="",$B34=""),0,SUMIF('DADOS BRUTOS'!$A$3:$A$500,$B34,'DADOS BRUTOS'!I$3:I$500)+IF($C34="",0,SUMIF('DADOS BRUTOS'!$A$3:$A$500,$C34,'DADOS BRUTOS'!I$3:I$500)))</f>
        <v>0</v>
      </c>
      <c r="CJ34" s="134" t="n">
        <f aca="false">IF(OR(CJ$4="",$B34=""),0,SUMIF('DADOS BRUTOS'!$A$3:$A$500,$B34,'DADOS BRUTOS'!J$3:J$500)+IF($C34="",0,SUMIF('DADOS BRUTOS'!$A$3:$A$500,$C34,'DADOS BRUTOS'!J$3:J$500)))</f>
        <v>0</v>
      </c>
      <c r="CK34" s="134" t="n">
        <f aca="false">IF(OR(CK$4="",$B34=""),0,SUMIF('DADOS BRUTOS'!$A$3:$A$500,$B34,'DADOS BRUTOS'!K$3:K$500)+IF($C34="",0,SUMIF('DADOS BRUTOS'!$A$3:$A$500,$C34,'DADOS BRUTOS'!K$3:K$500)))</f>
        <v>0</v>
      </c>
      <c r="CL34" s="134" t="n">
        <f aca="false">IF(OR(CL$4="",$B34=""),0,SUMIF('DADOS BRUTOS'!$A$3:$A$500,$B34,'DADOS BRUTOS'!L$3:L$500)+IF($C34="",0,SUMIF('DADOS BRUTOS'!$A$3:$A$500,$C34,'DADOS BRUTOS'!L$3:L$500)))</f>
        <v>0</v>
      </c>
      <c r="CM34" s="134" t="n">
        <f aca="false">IF(OR(CM$4="",$B34=""),0,SUMIF('DADOS BRUTOS'!$A$3:$A$500,$B34,'DADOS BRUTOS'!M$3:M$500)+IF($C34="",0,SUMIF('DADOS BRUTOS'!$A$3:$A$500,$C34,'DADOS BRUTOS'!M$3:M$500)))</f>
        <v>0</v>
      </c>
      <c r="CN34" s="134" t="n">
        <f aca="false">IF(OR(CN$4="",$B34=""),0,SUMIF('DADOS BRUTOS'!$A$3:$A$500,$B34,'DADOS BRUTOS'!N$3:N$500)+IF($C34="",0,SUMIF('DADOS BRUTOS'!$A$3:$A$500,$C34,'DADOS BRUTOS'!N$3:N$500)))</f>
        <v>0</v>
      </c>
      <c r="CO34" s="134" t="n">
        <f aca="false">IF(OR(CO$4="",$B34=""),0,SUMIF('DADOS BRUTOS'!$A$3:$A$500,$B34,'DADOS BRUTOS'!O$3:O$500)+IF($C34="",0,SUMIF('DADOS BRUTOS'!$A$3:$A$500,$C34,'DADOS BRUTOS'!O$3:O$500)))</f>
        <v>0</v>
      </c>
      <c r="CP34" s="134" t="n">
        <f aca="false">IF(OR(CP$4="",$B34=""),0,SUMIF('DADOS BRUTOS'!$A$3:$A$500,$B34,'DADOS BRUTOS'!P$3:P$500)+IF($C34="",0,SUMIF('DADOS BRUTOS'!$A$3:$A$500,$C34,'DADOS BRUTOS'!P$3:P$500)))</f>
        <v>0</v>
      </c>
      <c r="CQ34" s="134" t="n">
        <f aca="false">IF(OR(CQ$4="",$B34=""),0,SUMIF('DADOS BRUTOS'!$A$3:$A$500,$B34,'DADOS BRUTOS'!Q$3:Q$500)+IF($C34="",0,SUMIF('DADOS BRUTOS'!$A$3:$A$500,$C34,'DADOS BRUTOS'!Q$3:Q$500)))</f>
        <v>0</v>
      </c>
      <c r="CR34" s="134" t="n">
        <f aca="false">IF(OR(CR$4="",$B34=""),0,SUMIF('DADOS BRUTOS'!$A$3:$A$500,$B34,'DADOS BRUTOS'!R$3:R$500)+IF($C34="",0,SUMIF('DADOS BRUTOS'!$A$3:$A$500,$C34,'DADOS BRUTOS'!R$3:R$500)))</f>
        <v>0</v>
      </c>
      <c r="CS34" s="134" t="n">
        <f aca="false">IF(OR(CS$4="",$B34=""),0,SUMIF('DADOS BRUTOS'!$A$3:$A$500,$B34,'DADOS BRUTOS'!S$3:S$500)+IF($C34="",0,SUMIF('DADOS BRUTOS'!$A$3:$A$500,$C34,'DADOS BRUTOS'!S$3:S$500)))</f>
        <v>0</v>
      </c>
      <c r="CT34" s="134" t="n">
        <f aca="false">IF(OR(CT$4="",$B34=""),0,SUMIF('DADOS BRUTOS'!$A$3:$A$500,$B34,'DADOS BRUTOS'!T$3:T$500)+IF($C34="",0,SUMIF('DADOS BRUTOS'!$A$3:$A$500,$C34,'DADOS BRUTOS'!T$3:T$500)))</f>
        <v>0</v>
      </c>
      <c r="CU34" s="134" t="n">
        <f aca="false">IF(OR(CU$4="",$B34=""),0,SUMIF('DADOS BRUTOS'!$A$3:$A$500,$B34,'DADOS BRUTOS'!U$3:U$500)+IF($C34="",0,SUMIF('DADOS BRUTOS'!$A$3:$A$500,$C34,'DADOS BRUTOS'!U$3:U$500)))</f>
        <v>0</v>
      </c>
      <c r="CV34" s="134" t="n">
        <f aca="false">IF(OR(CV$4="",$B34=""),0,SUMIF('DADOS BRUTOS'!$A$3:$A$500,$B34,'DADOS BRUTOS'!V$3:V$500)+IF($C34="",0,SUMIF('DADOS BRUTOS'!$A$3:$A$500,$C34,'DADOS BRUTOS'!V$3:V$500)))</f>
        <v>0</v>
      </c>
      <c r="CW34" s="134" t="n">
        <f aca="false">IF(OR(CW$4="",$B34=""),0,SUMIF('DADOS BRUTOS'!$A$3:$A$500,$B34,'DADOS BRUTOS'!W$3:W$500)+IF($C34="",0,SUMIF('DADOS BRUTOS'!$A$3:$A$500,$C34,'DADOS BRUTOS'!W$3:W$500)))</f>
        <v>0</v>
      </c>
      <c r="CX34" s="134" t="n">
        <f aca="false">IF(OR(CX$4="",$B34=""),0,SUMIF('DADOS BRUTOS'!$A$3:$A$500,$B34,'DADOS BRUTOS'!X$3:X$500)+IF($C34="",0,SUMIF('DADOS BRUTOS'!$A$3:$A$500,$C34,'DADOS BRUTOS'!X$3:X$500)))</f>
        <v>0</v>
      </c>
      <c r="CY34" s="134" t="n">
        <f aca="false">IF(OR(CY$4="",$B34=""),0,SUMIF('DADOS BRUTOS'!$A$3:$A$500,$B34,'DADOS BRUTOS'!Y$3:Y$500)+IF($C34="",0,SUMIF('DADOS BRUTOS'!$A$3:$A$500,$C34,'DADOS BRUTOS'!Y$3:Y$500)))</f>
        <v>0</v>
      </c>
      <c r="CZ34" s="134" t="n">
        <f aca="false">IF(OR(CZ$4="",$B34=""),0,SUMIF('DADOS BRUTOS'!$A$3:$A$500,$B34,'DADOS BRUTOS'!Z$3:Z$500)+IF($C34="",0,SUMIF('DADOS BRUTOS'!$A$3:$A$500,$C34,'DADOS BRUTOS'!Z$3:Z$500)))</f>
        <v>0</v>
      </c>
      <c r="DA34" s="134" t="n">
        <f aca="false">IF(OR(DA$4="",$B34=""),0,SUMIF('DADOS BRUTOS'!$A$3:$A$500,$B34,'DADOS BRUTOS'!AA$3:AA$500)+IF($C34="",0,SUMIF('DADOS BRUTOS'!$A$3:$A$500,$C34,'DADOS BRUTOS'!AA$3:AA$500)))</f>
        <v>0</v>
      </c>
      <c r="DB34" s="134" t="n">
        <f aca="false">IF(OR(DB$4="",$B34=""),0,SUMIF('DADOS BRUTOS'!$A$3:$A$500,$B34,'DADOS BRUTOS'!AB$3:AB$500)+IF($C34="",0,SUMIF('DADOS BRUTOS'!$A$3:$A$500,$C34,'DADOS BRUTOS'!AB$3:AB$500)))</f>
        <v>0</v>
      </c>
      <c r="DC34" s="134" t="n">
        <f aca="false">IF(OR(DC$4="",$B34=""),0,SUMIF('DADOS BRUTOS'!$A$3:$A$500,$B34,'DADOS BRUTOS'!AC$3:AC$500)+IF($C34="",0,SUMIF('DADOS BRUTOS'!$A$3:$A$500,$C34,'DADOS BRUTOS'!AC$3:AC$500)))</f>
        <v>0</v>
      </c>
      <c r="DD34" s="134" t="n">
        <f aca="false">IF(OR(DD$4="",$B34=""),0,SUMIF('DADOS BRUTOS'!$A$3:$A$500,$B34,'DADOS BRUTOS'!AD$3:AD$500)+IF($C34="",0,SUMIF('DADOS BRUTOS'!$A$3:$A$500,$C34,'DADOS BRUTOS'!AD$3:AD$500)))</f>
        <v>0</v>
      </c>
      <c r="DE34" s="134" t="n">
        <f aca="false">IF(OR(DE$4="",$B34=""),0,SUMIF('DADOS BRUTOS'!$A$3:$A$500,$B34,'DADOS BRUTOS'!AE$3:AE$500)+IF($C34="",0,SUMIF('DADOS BRUTOS'!$A$3:$A$500,$C34,'DADOS BRUTOS'!AE$3:AE$500)))</f>
        <v>0</v>
      </c>
      <c r="DF34" s="134" t="n">
        <f aca="false">IF(OR(DF$4="",$B34=""),0,SUMIF('DADOS BRUTOS'!$A$3:$A$500,$B34,'DADOS BRUTOS'!AF$3:AF$500)+IF($C34="",0,SUMIF('DADOS BRUTOS'!$A$3:$A$500,$C34,'DADOS BRUTOS'!AF$3:AF$500)))</f>
        <v>0</v>
      </c>
      <c r="DG34" s="134" t="n">
        <f aca="false">IF(OR(DG$4="",$B34=""),0,SUMIF('DADOS BRUTOS'!$A$3:$A$500,$B34,'DADOS BRUTOS'!AG$3:AG$500)+IF($C34="",0,SUMIF('DADOS BRUTOS'!$A$3:$A$500,$C34,'DADOS BRUTOS'!AG$3:AG$500)))</f>
        <v>0</v>
      </c>
      <c r="DH34" s="134" t="n">
        <f aca="false">IF(OR(DH$4="",$B34=""),0,SUMIF('DADOS BRUTOS'!$A$3:$A$500,$B34,'DADOS BRUTOS'!AH$3:AH$500)+IF($C34="",0,SUMIF('DADOS BRUTOS'!$A$3:$A$500,$C34,'DADOS BRUTOS'!AH$3:AH$500)))</f>
        <v>0</v>
      </c>
      <c r="DI34" s="134" t="n">
        <f aca="false">IF(OR(DI$4="",$B34=""),0,SUMIF('DADOS BRUTOS'!$A$3:$A$500,$B34,'DADOS BRUTOS'!AI$3:AI$500)+IF($C34="",0,SUMIF('DADOS BRUTOS'!$A$3:$A$500,$C34,'DADOS BRUTOS'!AI$3:AI$500)))</f>
        <v>0</v>
      </c>
      <c r="DJ34" s="134" t="n">
        <f aca="false">IF(OR(DJ$4="",$B34=""),0,SUMIF('DADOS BRUTOS'!$A$3:$A$500,$B34,'DADOS BRUTOS'!AJ$3:AJ$500)+IF($C34="",0,SUMIF('DADOS BRUTOS'!$A$3:$A$500,$C34,'DADOS BRUTOS'!AJ$3:AJ$500)))</f>
        <v>0</v>
      </c>
      <c r="DK34" s="134" t="n">
        <f aca="false">IF(OR(DK$4="",$B34=""),0,SUMIF('DADOS BRUTOS'!$A$3:$A$500,$B34,'DADOS BRUTOS'!AK$3:AK$500)+IF($C34="",0,SUMIF('DADOS BRUTOS'!$A$3:$A$500,$C34,'DADOS BRUTOS'!AK$3:AK$500)))</f>
        <v>0</v>
      </c>
      <c r="DL34" s="134" t="n">
        <f aca="false">IF(OR(DL$4="",$B34=""),0,SUMIF('DADOS BRUTOS'!$A$3:$A$500,$B34,'DADOS BRUTOS'!AL$3:AL$500)+IF($C34="",0,SUMIF('DADOS BRUTOS'!$A$3:$A$500,$C34,'DADOS BRUTOS'!AL$3:AL$500)))</f>
        <v>0</v>
      </c>
      <c r="DM34" s="134" t="n">
        <f aca="false">IF(OR(DM$4="",$B34=""),0,SUMIF('DADOS BRUTOS'!$A$3:$A$500,$B34,'DADOS BRUTOS'!AM$3:AM$500)+IF($C34="",0,SUMIF('DADOS BRUTOS'!$A$3:$A$500,$C34,'DADOS BRUTOS'!AM$3:AM$500)))</f>
        <v>0</v>
      </c>
      <c r="DN34" s="134" t="n">
        <f aca="false">IF(OR(DN$4="",$B34=""),0,SUMIF('DADOS BRUTOS'!$A$3:$A$500,$B34,'DADOS BRUTOS'!AN$3:AN$500)+IF($C34="",0,SUMIF('DADOS BRUTOS'!$A$3:$A$500,$C34,'DADOS BRUTOS'!AN$3:AN$500)))</f>
        <v>0</v>
      </c>
      <c r="DO34" s="134" t="n">
        <f aca="false">IF(OR(DO$4="",$B34=""),0,SUMIF('DADOS BRUTOS'!$A$3:$A$500,$B34,'DADOS BRUTOS'!AO$3:AO$500)+IF($C34="",0,SUMIF('DADOS BRUTOS'!$A$3:$A$500,$C34,'DADOS BRUTOS'!AO$3:AO$500)))</f>
        <v>0</v>
      </c>
      <c r="DP34" s="134" t="n">
        <f aca="false">IF(OR(DP$4="",$B34=""),0,SUMIF('DADOS BRUTOS'!$A$3:$A$500,$B34,'DADOS BRUTOS'!AP$3:AP$500)+IF($C34="",0,SUMIF('DADOS BRUTOS'!$A$3:$A$500,$C34,'DADOS BRUTOS'!AP$3:AP$500)))</f>
        <v>0</v>
      </c>
      <c r="DQ34" s="134" t="n">
        <f aca="false">IF(OR(DQ$4="",$B34=""),0,SUMIF('DADOS BRUTOS'!$A$3:$A$500,$B34,'DADOS BRUTOS'!AQ$3:AQ$500)+IF($C34="",0,SUMIF('DADOS BRUTOS'!$A$3:$A$500,$C34,'DADOS BRUTOS'!AQ$3:AQ$500)))</f>
        <v>0</v>
      </c>
      <c r="DR34" s="134" t="n">
        <f aca="false">IF(OR(DR$4="",$B34=""),0,SUMIF('DADOS BRUTOS'!$A$3:$A$500,$B34,'DADOS BRUTOS'!AR$3:AR$500)+IF($C34="",0,SUMIF('DADOS BRUTOS'!$A$3:$A$500,$C34,'DADOS BRUTOS'!AR$3:AR$500)))</f>
        <v>0</v>
      </c>
      <c r="DS34" s="134" t="n">
        <f aca="false">IF(OR(DS$4="",$B34=""),0,SUMIF('DADOS BRUTOS'!$A$3:$A$500,$B34,'DADOS BRUTOS'!AS$3:AS$500)+IF($C34="",0,SUMIF('DADOS BRUTOS'!$A$3:$A$500,$C34,'DADOS BRUTOS'!AS$3:AS$500)))</f>
        <v>0</v>
      </c>
      <c r="DT34" s="134" t="n">
        <f aca="false">IF(OR(DT$4="",$B34=""),0,SUMIF('DADOS BRUTOS'!$A$3:$A$500,$B34,'DADOS BRUTOS'!AT$3:AT$500)+IF($C34="",0,SUMIF('DADOS BRUTOS'!$A$3:$A$500,$C34,'DADOS BRUTOS'!AT$3:AT$500)))</f>
        <v>0</v>
      </c>
      <c r="DU34" s="134" t="n">
        <f aca="false">IF(OR(DU$4="",$B34=""),0,SUMIF('DADOS BRUTOS'!$A$3:$A$500,$B34,'DADOS BRUTOS'!AU$3:AU$500)+IF($C34="",0,SUMIF('DADOS BRUTOS'!$A$3:$A$500,$C34,'DADOS BRUTOS'!AU$3:AU$500)))</f>
        <v>0</v>
      </c>
      <c r="DV34" s="134" t="n">
        <f aca="false">IF(OR(DV$4="",$B34=""),0,SUMIF('DADOS BRUTOS'!$A$3:$A$500,$B34,'DADOS BRUTOS'!AV$3:AV$500)+IF($C34="",0,SUMIF('DADOS BRUTOS'!$A$3:$A$500,$C34,'DADOS BRUTOS'!AV$3:AV$500)))</f>
        <v>0</v>
      </c>
      <c r="DW34" s="134" t="n">
        <f aca="false">IF(OR(DW$4="",$B34=""),0,SUMIF('DADOS BRUTOS'!$A$3:$A$500,$B34,'DADOS BRUTOS'!AW$3:AW$500)+IF($C34="",0,SUMIF('DADOS BRUTOS'!$A$3:$A$500,$C34,'DADOS BRUTOS'!AW$3:AW$500)))</f>
        <v>0</v>
      </c>
      <c r="DX34" s="134" t="n">
        <f aca="false">IF(OR(DX$4="",$B34=""),0,SUMIF('DADOS BRUTOS'!$A$3:$A$500,$B34,'DADOS BRUTOS'!AX$3:AX$500)+IF($C34="",0,SUMIF('DADOS BRUTOS'!$A$3:$A$500,$C34,'DADOS BRUTOS'!AX$3:AX$500)))</f>
        <v>0</v>
      </c>
      <c r="DY34" s="134" t="n">
        <f aca="false">IF(OR(DY$4="",$B34=""),0,SUMIF('DADOS BRUTOS'!$A$3:$A$500,$B34,'DADOS BRUTOS'!AY$3:AY$500)+IF($C34="",0,SUMIF('DADOS BRUTOS'!$A$3:$A$500,$C34,'DADOS BRUTOS'!AY$3:AY$500)))</f>
        <v>0</v>
      </c>
      <c r="DZ34" s="134" t="n">
        <f aca="false">IF(OR(DZ$4="",$B34=""),0,SUMIF('DADOS BRUTOS'!$A$3:$A$500,$B34,'DADOS BRUTOS'!AZ$3:AZ$500)+IF($C34="",0,SUMIF('DADOS BRUTOS'!$A$3:$A$500,$C34,'DADOS BRUTOS'!AZ$3:AZ$500)))</f>
        <v>0</v>
      </c>
      <c r="EA34" s="134" t="n">
        <f aca="false">IF(OR(EA$4="",$B34=""),0,SUMIF('DADOS BRUTOS'!$A$3:$A$500,$B34,'DADOS BRUTOS'!BA$3:BA$500)+IF($C34="",0,SUMIF('DADOS BRUTOS'!$A$3:$A$500,$C34,'DADOS BRUTOS'!BA$3:BA$500)))</f>
        <v>0</v>
      </c>
      <c r="EB34" s="134" t="n">
        <f aca="false">IF(OR(EB$4="",$B34=""),0,SUMIF('DADOS BRUTOS'!$A$3:$A$500,$B34,'DADOS BRUTOS'!BB$3:BB$500)+IF($C34="",0,SUMIF('DADOS BRUTOS'!$A$3:$A$500,$C34,'DADOS BRUTOS'!BB$3:BB$500)))</f>
        <v>0</v>
      </c>
      <c r="EC34" s="134" t="n">
        <f aca="false">IF(OR(EC$4="",$B34=""),0,SUMIF('DADOS BRUTOS'!$A$3:$A$500,$B34,'DADOS BRUTOS'!BC$3:BC$500)+IF($C34="",0,SUMIF('DADOS BRUTOS'!$A$3:$A$500,$C34,'DADOS BRUTOS'!BC$3:BC$500)))</f>
        <v>0</v>
      </c>
      <c r="ED34" s="134" t="n">
        <f aca="false">IF(OR(ED$4="",$B34=""),0,SUMIF('DADOS BRUTOS'!$A$3:$A$500,$B34,'DADOS BRUTOS'!BD$3:BD$500)+IF($C34="",0,SUMIF('DADOS BRUTOS'!$A$3:$A$500,$C34,'DADOS BRUTOS'!BD$3:BD$500)))</f>
        <v>0</v>
      </c>
      <c r="EE34" s="134" t="n">
        <f aca="false">IF(OR(EE$4="",$B34=""),0,SUMIF('DADOS BRUTOS'!$A$3:$A$500,$B34,'DADOS BRUTOS'!BE$3:BE$500)+IF($C34="",0,SUMIF('DADOS BRUTOS'!$A$3:$A$500,$C34,'DADOS BRUTOS'!BE$3:BE$500)))</f>
        <v>0</v>
      </c>
      <c r="EF34" s="134" t="n">
        <f aca="false">IF(OR(EF$4="",$B34=""),0,SUMIF('DADOS BRUTOS'!$A$3:$A$500,$B34,'DADOS BRUTOS'!BF$3:BF$500)+IF($C34="",0,SUMIF('DADOS BRUTOS'!$A$3:$A$500,$C34,'DADOS BRUTOS'!BF$3:BF$500)))</f>
        <v>0</v>
      </c>
      <c r="EG34" s="134" t="n">
        <f aca="false">IF(OR(EG$4="",$B34=""),0,SUMIF('DADOS BRUTOS'!$A$3:$A$500,$B34,'DADOS BRUTOS'!BG$3:BG$500)+IF($C34="",0,SUMIF('DADOS BRUTOS'!$A$3:$A$500,$C34,'DADOS BRUTOS'!BG$3:BG$500)))</f>
        <v>0</v>
      </c>
      <c r="EH34" s="134" t="n">
        <f aca="false">IF(OR(EH$4="",$B34=""),0,SUMIF('DADOS BRUTOS'!$A$3:$A$500,$B34,'DADOS BRUTOS'!BH$3:BH$500)+IF($C34="",0,SUMIF('DADOS BRUTOS'!$A$3:$A$500,$C34,'DADOS BRUTOS'!BH$3:BH$500)))</f>
        <v>0</v>
      </c>
      <c r="EI34" s="134" t="n">
        <f aca="false">IF(OR(EI$4="",$B34=""),0,SUMIF('DADOS BRUTOS'!$A$3:$A$500,$B34,'DADOS BRUTOS'!BI$3:BI$500)+IF($C34="",0,SUMIF('DADOS BRUTOS'!$A$3:$A$500,$C34,'DADOS BRUTOS'!BI$3:BI$500)))</f>
        <v>0</v>
      </c>
      <c r="EJ34" s="134" t="n">
        <f aca="false">IF(OR(EJ$4="",$B34=""),0,SUMIF('DADOS BRUTOS'!$A$3:$A$500,$B34,'DADOS BRUTOS'!BJ$3:BJ$500)+IF($C34="",0,SUMIF('DADOS BRUTOS'!$A$3:$A$500,$C34,'DADOS BRUTOS'!BJ$3:BJ$500)))</f>
        <v>0</v>
      </c>
      <c r="EK34" s="134" t="n">
        <f aca="false">IF(OR(EK$4="",$B34=""),0,SUMIF('DADOS BRUTOS'!$A$3:$A$500,$B34,'DADOS BRUTOS'!BK$3:BK$500)+IF($C34="",0,SUMIF('DADOS BRUTOS'!$A$3:$A$500,$C34,'DADOS BRUTOS'!BK$3:BK$500)))</f>
        <v>0</v>
      </c>
      <c r="EL34" s="134" t="n">
        <f aca="false">IF(OR(EL$4="",$B34=""),0,SUMIF('DADOS BRUTOS'!$A$3:$A$500,$B34,'DADOS BRUTOS'!BL$3:BL$500)+IF($C34="",0,SUMIF('DADOS BRUTOS'!$A$3:$A$500,$C34,'DADOS BRUTOS'!BL$3:BL$500)))</f>
        <v>0</v>
      </c>
      <c r="EM34" s="134" t="n">
        <f aca="false">IF(OR(EM$4="",$B34=""),0,SUMIF('DADOS BRUTOS'!$A$3:$A$500,$B34,'DADOS BRUTOS'!BM$3:BM$500)+IF($C34="",0,SUMIF('DADOS BRUTOS'!$A$3:$A$500,$C34,'DADOS BRUTOS'!BM$3:BM$500)))</f>
        <v>0</v>
      </c>
      <c r="EN34" s="134" t="n">
        <f aca="false">IF(OR(EN$4="",$B34=""),0,SUMIF('DADOS BRUTOS'!$A$3:$A$500,$B34,'DADOS BRUTOS'!BN$3:BN$500)+IF($C34="",0,SUMIF('DADOS BRUTOS'!$A$3:$A$500,$C34,'DADOS BRUTOS'!BN$3:BN$500)))</f>
        <v>0</v>
      </c>
      <c r="EO34" s="134" t="n">
        <f aca="false">IF(OR(EO$4="",$B34=""),0,SUMIF('DADOS BRUTOS'!$A$3:$A$500,$B34,'DADOS BRUTOS'!BO$3:BO$500)+IF($C34="",0,SUMIF('DADOS BRUTOS'!$A$3:$A$500,$C34,'DADOS BRUTOS'!BO$3:BO$500)))</f>
        <v>0</v>
      </c>
      <c r="EP34" s="134" t="n">
        <f aca="false">IF(OR(EP$4="",$B34=""),0,SUMIF('DADOS BRUTOS'!$A$3:$A$500,$B34,'DADOS BRUTOS'!BP$3:BP$500)+IF($C34="",0,SUMIF('DADOS BRUTOS'!$A$3:$A$500,$C34,'DADOS BRUTOS'!BP$3:BP$500)))</f>
        <v>0</v>
      </c>
      <c r="EQ34" s="134" t="n">
        <f aca="false">IF(OR(EQ$4="",$B34=""),0,SUMIF('DADOS BRUTOS'!$A$3:$A$500,$B34,'DADOS BRUTOS'!BQ$3:BQ$500)+IF($C34="",0,SUMIF('DADOS BRUTOS'!$A$3:$A$500,$C34,'DADOS BRUTOS'!BQ$3:BQ$500)))</f>
        <v>0</v>
      </c>
      <c r="ER34" s="134" t="n">
        <f aca="false">IF(OR(ER$4="",$B34=""),0,SUMIF('DADOS BRUTOS'!$A$3:$A$500,$B34,'DADOS BRUTOS'!BR$3:BR$500)+IF($C34="",0,SUMIF('DADOS BRUTOS'!$A$3:$A$500,$C34,'DADOS BRUTOS'!BR$3:BR$500)))</f>
        <v>0</v>
      </c>
      <c r="ES34" s="134" t="n">
        <f aca="false">IF(OR(ES$4="",$B34=""),0,SUMIF('DADOS BRUTOS'!$A$3:$A$500,$B34,'DADOS BRUTOS'!BS$3:BS$500)+IF($C34="",0,SUMIF('DADOS BRUTOS'!$A$3:$A$500,$C34,'DADOS BRUTOS'!BS$3:BS$500)))</f>
        <v>0</v>
      </c>
      <c r="ET34" s="134" t="n">
        <f aca="false">IF(OR(ET$4="",$B34=""),0,SUMIF('DADOS BRUTOS'!$A$3:$A$500,$B34,'DADOS BRUTOS'!BT$3:BT$500)+IF($C34="",0,SUMIF('DADOS BRUTOS'!$A$3:$A$500,$C34,'DADOS BRUTOS'!BT$3:BT$500)))</f>
        <v>0</v>
      </c>
      <c r="EU34" s="134" t="n">
        <f aca="false">IF(OR(EU$4="",$B34=""),0,SUMIF('DADOS BRUTOS'!$A$3:$A$500,$B34,'DADOS BRUTOS'!BU$3:BU$500)+IF($C34="",0,SUMIF('DADOS BRUTOS'!$A$3:$A$500,$C34,'DADOS BRUTOS'!BU$3:BU$500)))</f>
        <v>0</v>
      </c>
      <c r="EV34" s="134" t="n">
        <f aca="false">IF(OR(EV$4="",$B34=""),0,SUMIF('DADOS BRUTOS'!$A$3:$A$500,$B34,'DADOS BRUTOS'!BV$3:BV$500)+IF($C34="",0,SUMIF('DADOS BRUTOS'!$A$3:$A$500,$C34,'DADOS BRUTOS'!BV$3:BV$500)))</f>
        <v>0</v>
      </c>
      <c r="EW34" s="134" t="n">
        <f aca="false">IF(OR(EW$4="",$B34=""),0,SUMIF('DADOS BRUTOS'!$A$3:$A$500,$B34,'DADOS BRUTOS'!BW$3:BW$500)+IF($C34="",0,SUMIF('DADOS BRUTOS'!$A$3:$A$500,$C34,'DADOS BRUTOS'!BW$3:BW$500)))</f>
        <v>0</v>
      </c>
      <c r="EX34" s="134" t="n">
        <f aca="false">IF(OR(EX$4="",$B34=""),0,SUMIF('DADOS BRUTOS'!$A$3:$A$500,$B34,'DADOS BRUTOS'!BX$3:BX$500)+IF($C34="",0,SUMIF('DADOS BRUTOS'!$A$3:$A$500,$C34,'DADOS BRUTOS'!BX$3:BX$500)))</f>
        <v>0</v>
      </c>
      <c r="EY34" s="134" t="n">
        <f aca="false">IF(OR(EY$4="",$B34=""),0,SUMIF('DADOS BRUTOS'!$A$3:$A$500,$B34,'DADOS BRUTOS'!BY$3:BY$500)+IF($C34="",0,SUMIF('DADOS BRUTOS'!$A$3:$A$500,$C34,'DADOS BRUTOS'!BY$3:BY$500)))</f>
        <v>0</v>
      </c>
      <c r="EZ34" s="134" t="n">
        <f aca="false">IF(OR(EZ$4="",$B34=""),0,SUMIF('DADOS BRUTOS'!$A$3:$A$500,$B34,'DADOS BRUTOS'!BZ$3:BZ$500)+IF($C34="",0,SUMIF('DADOS BRUTOS'!$A$3:$A$500,$C34,'DADOS BRUTOS'!BZ$3:BZ$500)))</f>
        <v>0</v>
      </c>
      <c r="FA34" s="134" t="n">
        <f aca="false">IF(OR(FA$4="",$B34=""),0,SUMIF('DADOS BRUTOS'!$A$3:$A$500,$B34,'DADOS BRUTOS'!CA$3:CA$500)+IF($C34="",0,SUMIF('DADOS BRUTOS'!$A$3:$A$500,$C34,'DADOS BRUTOS'!CA$3:CA$500)))</f>
        <v>0</v>
      </c>
      <c r="FB34" s="134" t="n">
        <f aca="false">IF(OR(FB$4="",$B34=""),0,SUMIF('DADOS BRUTOS'!$A$3:$A$500,$B34,'DADOS BRUTOS'!CB$3:CB$500)+IF($C34="",0,SUMIF('DADOS BRUTOS'!$A$3:$A$500,$C34,'DADOS BRUTOS'!CB$3:CB$500)))</f>
        <v>0</v>
      </c>
      <c r="FC34" s="134" t="n">
        <f aca="false">IF(OR(FC$4="",$B34=""),0,SUMIF('DADOS BRUTOS'!$A$3:$A$500,$B34,'DADOS BRUTOS'!CC$3:CC$500)+IF($C34="",0,SUMIF('DADOS BRUTOS'!$A$3:$A$500,$C34,'DADOS BRUTOS'!CC$3:CC$500)))</f>
        <v>0</v>
      </c>
      <c r="FD34" s="134" t="n">
        <f aca="false">IF(OR(FD$4="",$B34=""),0,SUMIF('DADOS BRUTOS'!$A$3:$A$500,$B34,'DADOS BRUTOS'!CD$3:CD$500)+IF($C34="",0,SUMIF('DADOS BRUTOS'!$A$3:$A$500,$C34,'DADOS BRUTOS'!CD$3:CD$500)))</f>
        <v>0</v>
      </c>
      <c r="FE34" s="134" t="n">
        <f aca="false">IF(OR(FE$4="",$B34=""),0,SUMIF('DADOS BRUTOS'!$A$3:$A$500,$B34,'DADOS BRUTOS'!CE$3:CE$500)+IF($C34="",0,SUMIF('DADOS BRUTOS'!$A$3:$A$500,$C34,'DADOS BRUTOS'!CE$3:CE$500)))</f>
        <v>0</v>
      </c>
      <c r="FF34" s="134" t="n">
        <f aca="false">IF(OR(FF$4="",$B34=""),0,SUMIF('DADOS BRUTOS'!$A$3:$A$500,$B34,'DADOS BRUTOS'!CF$3:CF$500)+IF($C34="",0,SUMIF('DADOS BRUTOS'!$A$3:$A$500,$C34,'DADOS BRUTOS'!CF$3:CF$500)))</f>
        <v>0</v>
      </c>
      <c r="FG34" s="134" t="n">
        <f aca="false">IF(OR(FG$4="",$B34=""),0,SUMIF('DADOS BRUTOS'!$A$3:$A$500,$B34,'DADOS BRUTOS'!CG$3:CG$500)+IF($C34="",0,SUMIF('DADOS BRUTOS'!$A$3:$A$500,$C34,'DADOS BRUTOS'!CG$3:CG$500)))</f>
        <v>0</v>
      </c>
      <c r="FH34" s="134" t="n">
        <f aca="false">IF(OR(FH$4="",$B34=""),0,SUMIF('DADOS BRUTOS'!$A$3:$A$500,$B34,'DADOS BRUTOS'!CH$3:CH$500)+IF($C34="",0,SUMIF('DADOS BRUTOS'!$A$3:$A$500,$C34,'DADOS BRUTOS'!CH$3:CH$500)))</f>
        <v>0</v>
      </c>
      <c r="FI34" s="134" t="n">
        <f aca="false">IF(OR(FI$4="",$B34=""),0,SUMIF('DADOS BRUTOS'!$A$3:$A$500,$B34,'DADOS BRUTOS'!CI$3:CI$500)+IF($C34="",0,SUMIF('DADOS BRUTOS'!$A$3:$A$500,$C34,'DADOS BRUTOS'!CI$3:CI$500)))</f>
        <v>0</v>
      </c>
      <c r="FJ34" s="134" t="n">
        <f aca="false">IF(OR(FJ$4="",$B34=""),0,SUMIF('DADOS BRUTOS'!$A$3:$A$500,$B34,'DADOS BRUTOS'!CJ$3:CJ$500)+IF($C34="",0,SUMIF('DADOS BRUTOS'!$A$3:$A$500,$C34,'DADOS BRUTOS'!CJ$3:CJ$500)))</f>
        <v>0</v>
      </c>
      <c r="FK34" s="134" t="n">
        <f aca="false">IF(OR(FK$4="",$B34=""),0,SUMIF('DADOS BRUTOS'!$A$3:$A$500,$B34,'DADOS BRUTOS'!CK$3:CK$500)+IF($C34="",0,SUMIF('DADOS BRUTOS'!$A$3:$A$500,$C34,'DADOS BRUTOS'!CK$3:CK$500)))</f>
        <v>0</v>
      </c>
      <c r="FL34" s="134" t="n">
        <f aca="false">IF(OR(FL$4="",$B34=""),0,SUMIF('DADOS BRUTOS'!$A$3:$A$500,$B34,'DADOS BRUTOS'!CL$3:CL$500)+IF($C34="",0,SUMIF('DADOS BRUTOS'!$A$3:$A$500,$C34,'DADOS BRUTOS'!CL$3:CL$500)))</f>
        <v>0</v>
      </c>
      <c r="FM34" s="134" t="n">
        <f aca="false">IF(OR(FM$4="",$B34=""),0,SUMIF('DADOS BRUTOS'!$A$3:$A$500,$B34,'DADOS BRUTOS'!CM$3:CM$500)+IF($C34="",0,SUMIF('DADOS BRUTOS'!$A$3:$A$500,$C34,'DADOS BRUTOS'!CM$3:CM$500)))</f>
        <v>0</v>
      </c>
      <c r="FN34" s="134" t="n">
        <f aca="false">IF(OR(FN$4="",$B34=""),0,SUMIF('DADOS BRUTOS'!$A$3:$A$500,$B34,'DADOS BRUTOS'!CN$3:CN$500)+IF($C34="",0,SUMIF('DADOS BRUTOS'!$A$3:$A$500,$C34,'DADOS BRUTOS'!CN$3:CN$500)))</f>
        <v>0</v>
      </c>
      <c r="FO34" s="134" t="n">
        <f aca="false">IF(OR(FO$4="",$B34=""),0,SUMIF('DADOS BRUTOS'!$A$3:$A$500,$B34,'DADOS BRUTOS'!CO$3:CO$500)+IF($C34="",0,SUMIF('DADOS BRUTOS'!$A$3:$A$500,$C34,'DADOS BRUTOS'!CO$3:CO$500)))</f>
        <v>0</v>
      </c>
      <c r="FP34" s="134" t="n">
        <f aca="false">IF(OR(FP$4="",$B34=""),0,SUMIF('DADOS BRUTOS'!$A$3:$A$500,$B34,'DADOS BRUTOS'!CP$3:CP$500)+IF($C34="",0,SUMIF('DADOS BRUTOS'!$A$3:$A$500,$C34,'DADOS BRUTOS'!CP$3:CP$500)))</f>
        <v>0</v>
      </c>
      <c r="FQ34" s="134" t="n">
        <f aca="false">IF(OR(FQ$4="",$B34=""),0,SUMIF('DADOS BRUTOS'!$A$3:$A$500,$B34,'DADOS BRUTOS'!CQ$3:CQ$500)+IF($C34="",0,SUMIF('DADOS BRUTOS'!$A$3:$A$500,$C34,'DADOS BRUTOS'!CQ$3:CQ$500)))</f>
        <v>0</v>
      </c>
      <c r="FR34" s="134" t="n">
        <f aca="false">IF(OR(FR$4="",$B34=""),0,SUMIF('DADOS BRUTOS'!$A$3:$A$500,$B34,'DADOS BRUTOS'!CR$3:CR$500)+IF($C34="",0,SUMIF('DADOS BRUTOS'!$A$3:$A$500,$C34,'DADOS BRUTOS'!CR$3:CR$500)))</f>
        <v>0</v>
      </c>
      <c r="FS34" s="134" t="n">
        <f aca="false">IF(OR(FS$4="",$B34=""),0,SUMIF('DADOS BRUTOS'!$A$3:$A$500,$B34,'DADOS BRUTOS'!CS$3:CS$500)+IF($C34="",0,SUMIF('DADOS BRUTOS'!$A$3:$A$500,$C34,'DADOS BRUTOS'!CS$3:CS$500)))</f>
        <v>0</v>
      </c>
      <c r="FT34" s="134" t="n">
        <f aca="false">IF(OR(FT$4="",$B34=""),0,SUMIF('DADOS BRUTOS'!$A$3:$A$500,$B34,'DADOS BRUTOS'!CT$3:CT$500)+IF($C34="",0,SUMIF('DADOS BRUTOS'!$A$3:$A$500,$C34,'DADOS BRUTOS'!CT$3:CT$500)))</f>
        <v>0</v>
      </c>
      <c r="FU34" s="134" t="n">
        <f aca="false">IF(OR(FU$4="",$B34=""),0,SUMIF('DADOS BRUTOS'!$A$3:$A$500,$B34,'DADOS BRUTOS'!CU$3:CU$500)+IF($C34="",0,SUMIF('DADOS BRUTOS'!$A$3:$A$500,$C34,'DADOS BRUTOS'!CU$3:CU$500)))</f>
        <v>0</v>
      </c>
      <c r="FV34" s="134" t="n">
        <f aca="false">IF(OR(FV$4="",$B34=""),0,SUMIF('DADOS BRUTOS'!$A$3:$A$500,$B34,'DADOS BRUTOS'!CV$3:CV$500)+IF($C34="",0,SUMIF('DADOS BRUTOS'!$A$3:$A$500,$C34,'DADOS BRUTOS'!CV$3:CV$500)))</f>
        <v>0</v>
      </c>
      <c r="FW34" s="134" t="n">
        <f aca="false">IF(OR(FW$4="",$B34=""),0,SUMIF('DADOS BRUTOS'!$A$3:$A$500,$B34,'DADOS BRUTOS'!CW$3:CW$500)+IF($C34="",0,SUMIF('DADOS BRUTOS'!$A$3:$A$500,$C34,'DADOS BRUTOS'!CW$3:CW$500)))</f>
        <v>0</v>
      </c>
      <c r="FX34" s="134" t="n">
        <f aca="false">IF(OR(FX$4="",$B34=""),0,SUMIF('DADOS BRUTOS'!$A$3:$A$500,$B34,'DADOS BRUTOS'!CX$3:CX$500)+IF($C34="",0,SUMIF('DADOS BRUTOS'!$A$3:$A$500,$C34,'DADOS BRUTOS'!CX$3:CX$500)))</f>
        <v>0</v>
      </c>
      <c r="FY34" s="134" t="n">
        <f aca="false">IF(OR(FY$4="",$B34=""),0,SUMIF('DADOS BRUTOS'!$A$3:$A$500,$B34,'DADOS BRUTOS'!CY$3:CY$500)+IF($C34="",0,SUMIF('DADOS BRUTOS'!$A$3:$A$500,$C34,'DADOS BRUTOS'!CY$3:CY$500)))</f>
        <v>0</v>
      </c>
      <c r="FZ34" s="134" t="n">
        <f aca="false">IF(OR(FZ$4="",$B34=""),0,SUMIF('DADOS BRUTOS'!$A$3:$A$500,$B34,'DADOS BRUTOS'!CZ$3:CZ$500)+IF($C34="",0,SUMIF('DADOS BRUTOS'!$A$3:$A$500,$C34,'DADOS BRUTOS'!CZ$3:CZ$500)))</f>
        <v>0</v>
      </c>
      <c r="GA34" s="134" t="n">
        <f aca="false">IF(OR(GA$4="",$B34=""),0,SUMIF('DADOS BRUTOS'!$A$3:$A$500,$B34,'DADOS BRUTOS'!DA$3:DA$500)+IF($C34="",0,SUMIF('DADOS BRUTOS'!$A$3:$A$500,$C34,'DADOS BRUTOS'!DA$3:DA$500)))</f>
        <v>0</v>
      </c>
      <c r="GB34" s="134" t="n">
        <f aca="false">IF(OR(GB$4="",$B34=""),0,SUMIF('DADOS BRUTOS'!$A$3:$A$500,$B34,'DADOS BRUTOS'!DB$3:DB$500)+IF($C34="",0,SUMIF('DADOS BRUTOS'!$A$3:$A$500,$C34,'DADOS BRUTOS'!DB$3:DB$500)))</f>
        <v>0</v>
      </c>
      <c r="GC34" s="134" t="n">
        <f aca="false">IF(OR(GC$4="",$B34=""),0,SUMIF('DADOS BRUTOS'!$A$3:$A$500,$B34,'DADOS BRUTOS'!DC$3:DC$500)+IF($C34="",0,SUMIF('DADOS BRUTOS'!$A$3:$A$500,$C34,'DADOS BRUTOS'!DC$3:DC$500)))</f>
        <v>0</v>
      </c>
      <c r="GD34" s="134" t="n">
        <f aca="false">IF(OR(GD$4="",$B34=""),0,SUMIF('DADOS BRUTOS'!$A$3:$A$500,$B34,'DADOS BRUTOS'!DD$3:DD$500)+IF($C34="",0,SUMIF('DADOS BRUTOS'!$A$3:$A$500,$C34,'DADOS BRUTOS'!DD$3:DD$500)))</f>
        <v>0</v>
      </c>
      <c r="GE34" s="134" t="n">
        <f aca="false">IF(OR(GE$4="",$B34=""),0,SUMIF('DADOS BRUTOS'!$A$3:$A$500,$B34,'DADOS BRUTOS'!DE$3:DE$500)+IF($C34="",0,SUMIF('DADOS BRUTOS'!$A$3:$A$500,$C34,'DADOS BRUTOS'!DE$3:DE$500)))</f>
        <v>0</v>
      </c>
      <c r="GF34" s="134" t="n">
        <f aca="false">IF(OR(GF$4="",$B34=""),0,SUMIF('DADOS BRUTOS'!$A$3:$A$500,$B34,'DADOS BRUTOS'!DF$3:DF$500)+IF($C34="",0,SUMIF('DADOS BRUTOS'!$A$3:$A$500,$C34,'DADOS BRUTOS'!DF$3:DF$500)))</f>
        <v>0</v>
      </c>
      <c r="GG34" s="134" t="n">
        <f aca="false">IF(OR(GG$4="",$B34=""),0,SUMIF('DADOS BRUTOS'!$A$3:$A$500,$B34,'DADOS BRUTOS'!DG$3:DG$500)+IF($C34="",0,SUMIF('DADOS BRUTOS'!$A$3:$A$500,$C34,'DADOS BRUTOS'!DG$3:DG$500)))</f>
        <v>0</v>
      </c>
      <c r="GH34" s="134" t="n">
        <f aca="false">IF(OR(GH$4="",$B34=""),0,SUMIF('DADOS BRUTOS'!$A$3:$A$500,$B34,'DADOS BRUTOS'!DH$3:DH$500)+IF($C34="",0,SUMIF('DADOS BRUTOS'!$A$3:$A$500,$C34,'DADOS BRUTOS'!DH$3:DH$500)))</f>
        <v>0</v>
      </c>
      <c r="GI34" s="134" t="n">
        <f aca="false">IF(OR(GI$4="",$B34=""),0,SUMIF('DADOS BRUTOS'!$A$3:$A$500,$B34,'DADOS BRUTOS'!DI$3:DI$500)+IF($C34="",0,SUMIF('DADOS BRUTOS'!$A$3:$A$500,$C34,'DADOS BRUTOS'!DI$3:DI$500)))</f>
        <v>0</v>
      </c>
      <c r="GJ34" s="134" t="n">
        <f aca="false">IF(OR(GJ$4="",$B34=""),0,SUMIF('DADOS BRUTOS'!$A$3:$A$500,$B34,'DADOS BRUTOS'!DJ$3:DJ$500)+IF($C34="",0,SUMIF('DADOS BRUTOS'!$A$3:$A$500,$C34,'DADOS BRUTOS'!DJ$3:DJ$500)))</f>
        <v>0</v>
      </c>
      <c r="GK34" s="134" t="n">
        <f aca="false">IF(OR(GK$4="",$B34=""),0,SUMIF('DADOS BRUTOS'!$A$3:$A$500,$B34,'DADOS BRUTOS'!DK$3:DK$500)+IF($C34="",0,SUMIF('DADOS BRUTOS'!$A$3:$A$500,$C34,'DADOS BRUTOS'!DK$3:DK$500)))</f>
        <v>0</v>
      </c>
      <c r="GL34" s="134" t="n">
        <f aca="false">IF(OR(GL$4="",$B34=""),0,SUMIF('DADOS BRUTOS'!$A$3:$A$500,$B34,'DADOS BRUTOS'!DL$3:DL$500)+IF($C34="",0,SUMIF('DADOS BRUTOS'!$A$3:$A$500,$C34,'DADOS BRUTOS'!DL$3:DL$500)))</f>
        <v>0</v>
      </c>
      <c r="GM34" s="134" t="n">
        <f aca="false">IF(OR(GM$4="",$B34=""),0,SUMIF('DADOS BRUTOS'!$A$3:$A$500,$B34,'DADOS BRUTOS'!DM$3:DM$500)+IF($C34="",0,SUMIF('DADOS BRUTOS'!$A$3:$A$500,$C34,'DADOS BRUTOS'!DM$3:DM$500)))</f>
        <v>0</v>
      </c>
      <c r="GN34" s="134" t="n">
        <f aca="false">IF(OR(GN$4="",$B34=""),0,SUMIF('DADOS BRUTOS'!$A$3:$A$500,$B34,'DADOS BRUTOS'!DN$3:DN$500)+IF($C34="",0,SUMIF('DADOS BRUTOS'!$A$3:$A$500,$C34,'DADOS BRUTOS'!DN$3:DN$500)))</f>
        <v>0</v>
      </c>
      <c r="GO34" s="134" t="n">
        <f aca="false">IF(OR(GO$4="",$B34=""),0,SUMIF('DADOS BRUTOS'!$A$3:$A$500,$B34,'DADOS BRUTOS'!DO$3:DO$500)+IF($C34="",0,SUMIF('DADOS BRUTOS'!$A$3:$A$500,$C34,'DADOS BRUTOS'!DO$3:DO$500)))</f>
        <v>0</v>
      </c>
      <c r="GP34" s="134" t="n">
        <f aca="false">IF(OR(GP$4="",$B34=""),0,SUMIF('DADOS BRUTOS'!$A$3:$A$500,$B34,'DADOS BRUTOS'!DP$3:DP$500)+IF($C34="",0,SUMIF('DADOS BRUTOS'!$A$3:$A$500,$C34,'DADOS BRUTOS'!DP$3:DP$500)))</f>
        <v>0</v>
      </c>
      <c r="GQ34" s="134" t="n">
        <f aca="false">IF(OR(GQ$4="",$B34=""),0,SUMIF('DADOS BRUTOS'!$A$3:$A$500,$B34,'DADOS BRUTOS'!DQ$3:DQ$500)+IF($C34="",0,SUMIF('DADOS BRUTOS'!$A$3:$A$500,$C34,'DADOS BRUTOS'!DQ$3:DQ$500)))</f>
        <v>0</v>
      </c>
      <c r="GR34" s="134" t="n">
        <f aca="false">IF(OR(GR$4="",$B34=""),0,SUMIF('DADOS BRUTOS'!$A$3:$A$500,$B34,'DADOS BRUTOS'!DR$3:DR$500)+IF($C34="",0,SUMIF('DADOS BRUTOS'!$A$3:$A$500,$C34,'DADOS BRUTOS'!DR$3:DR$500)))</f>
        <v>0</v>
      </c>
      <c r="GS34" s="134" t="n">
        <f aca="false">IF(OR(GS$4="",$B34=""),0,SUMIF('DADOS BRUTOS'!$A$3:$A$500,$B34,'DADOS BRUTOS'!DS$3:DS$500)+IF($C34="",0,SUMIF('DADOS BRUTOS'!$A$3:$A$500,$C34,'DADOS BRUTOS'!DS$3:DS$500)))</f>
        <v>0</v>
      </c>
      <c r="GT34" s="134" t="n">
        <f aca="false">IF(OR(GT$4="",$B34=""),0,SUMIF('DADOS BRUTOS'!$A$3:$A$500,$B34,'DADOS BRUTOS'!DT$3:DT$500)+IF($C34="",0,SUMIF('DADOS BRUTOS'!$A$3:$A$500,$C34,'DADOS BRUTOS'!DT$3:DT$500)))</f>
        <v>0</v>
      </c>
      <c r="GU34" s="134" t="n">
        <f aca="false">IF(OR(GU$4="",$B34=""),0,SUMIF('DADOS BRUTOS'!$A$3:$A$500,$B34,'DADOS BRUTOS'!DU$3:DU$500)+IF($C34="",0,SUMIF('DADOS BRUTOS'!$A$3:$A$500,$C34,'DADOS BRUTOS'!DU$3:DU$500)))</f>
        <v>0</v>
      </c>
      <c r="GV34" s="134" t="n">
        <f aca="false">IF(OR(GV$4="",$B34=""),0,SUMIF('DADOS BRUTOS'!$A$3:$A$500,$B34,'DADOS BRUTOS'!DV$3:DV$500)+IF($C34="",0,SUMIF('DADOS BRUTOS'!$A$3:$A$500,$C34,'DADOS BRUTOS'!DV$3:DV$500)))</f>
        <v>0</v>
      </c>
      <c r="GW34" s="134" t="n">
        <f aca="false">IF(OR(GW$4="",$B34=""),0,SUMIF('DADOS BRUTOS'!$A$3:$A$500,$B34,'DADOS BRUTOS'!DW$3:DW$500)+IF($C34="",0,SUMIF('DADOS BRUTOS'!$A$3:$A$500,$C34,'DADOS BRUTOS'!DW$3:DW$500)))</f>
        <v>0</v>
      </c>
      <c r="GX34" s="134" t="n">
        <f aca="false">IF(OR(GX$4="",$B34=""),0,SUMIF('DADOS BRUTOS'!$A$3:$A$500,$B34,'DADOS BRUTOS'!DX$3:DX$500)+IF($C34="",0,SUMIF('DADOS BRUTOS'!$A$3:$A$500,$C34,'DADOS BRUTOS'!DX$3:DX$500)))</f>
        <v>0</v>
      </c>
      <c r="GY34" s="134" t="n">
        <f aca="false">IF(OR(GY$4="",$B34=""),0,SUMIF('DADOS BRUTOS'!$A$3:$A$500,$B34,'DADOS BRUTOS'!DY$3:DY$500)+IF($C34="",0,SUMIF('DADOS BRUTOS'!$A$3:$A$500,$C34,'DADOS BRUTOS'!DY$3:DY$500)))</f>
        <v>0</v>
      </c>
      <c r="GZ34" s="134" t="n">
        <f aca="false">IF(OR(GZ$4="",$B34=""),0,SUMIF('DADOS BRUTOS'!$A$3:$A$500,$B34,'DADOS BRUTOS'!DZ$3:DZ$500)+IF($C34="",0,SUMIF('DADOS BRUTOS'!$A$3:$A$500,$C34,'DADOS BRUTOS'!DZ$3:DZ$500)))</f>
        <v>0</v>
      </c>
      <c r="HA34" s="134" t="n">
        <f aca="false">IF(OR(HA$4="",$B34=""),0,SUMIF('DADOS BRUTOS'!$A$3:$A$500,$B34,'DADOS BRUTOS'!EA$3:EA$500)+IF($C34="",0,SUMIF('DADOS BRUTOS'!$A$3:$A$500,$C34,'DADOS BRUTOS'!EA$3:EA$500)))</f>
        <v>0</v>
      </c>
      <c r="HB34" s="134" t="n">
        <f aca="false">IF(OR(HB$4="",$B34=""),0,SUMIF('DADOS BRUTOS'!$A$3:$A$500,$B34,'DADOS BRUTOS'!EB$3:EB$500)+IF($C34="",0,SUMIF('DADOS BRUTOS'!$A$3:$A$500,$C34,'DADOS BRUTOS'!EB$3:EB$500)))</f>
        <v>0</v>
      </c>
      <c r="HC34" s="134" t="n">
        <f aca="false">IF(OR(HC$4="",$B34=""),0,SUMIF('DADOS BRUTOS'!$A$3:$A$500,$B34,'DADOS BRUTOS'!EC$3:EC$500)+IF($C34="",0,SUMIF('DADOS BRUTOS'!$A$3:$A$500,$C34,'DADOS BRUTOS'!EC$3:EC$500)))</f>
        <v>0</v>
      </c>
      <c r="HD34" s="134" t="n">
        <f aca="false">IF(OR(HD$4="",$B34=""),0,SUMIF('DADOS BRUTOS'!$A$3:$A$500,$B34,'DADOS BRUTOS'!ED$3:ED$500)+IF($C34="",0,SUMIF('DADOS BRUTOS'!$A$3:$A$500,$C34,'DADOS BRUTOS'!ED$3:ED$500)))</f>
        <v>0</v>
      </c>
      <c r="HE34" s="134" t="n">
        <f aca="false">IF(OR(HE$4="",$B34=""),0,SUMIF('DADOS BRUTOS'!$A$3:$A$500,$B34,'DADOS BRUTOS'!EE$3:EE$500)+IF($C34="",0,SUMIF('DADOS BRUTOS'!$A$3:$A$500,$C34,'DADOS BRUTOS'!EE$3:EE$500)))</f>
        <v>0</v>
      </c>
      <c r="HF34" s="134" t="n">
        <f aca="false">IF(OR(HF$4="",$B34=""),0,SUMIF('DADOS BRUTOS'!$A$3:$A$500,$B34,'DADOS BRUTOS'!EF$3:EF$500)+IF($C34="",0,SUMIF('DADOS BRUTOS'!$A$3:$A$500,$C34,'DADOS BRUTOS'!EF$3:EF$500)))</f>
        <v>0</v>
      </c>
      <c r="HG34" s="134" t="n">
        <f aca="false">IF(OR(HG$4="",$B34=""),0,SUMIF('DADOS BRUTOS'!$A$3:$A$500,$B34,'DADOS BRUTOS'!EG$3:EG$500)+IF($C34="",0,SUMIF('DADOS BRUTOS'!$A$3:$A$500,$C34,'DADOS BRUTOS'!EG$3:EG$500)))</f>
        <v>0</v>
      </c>
      <c r="HH34" s="134" t="n">
        <f aca="false">IF(OR(HH$4="",$B34=""),0,SUMIF('DADOS BRUTOS'!$A$3:$A$500,$B34,'DADOS BRUTOS'!EH$3:EH$500)+IF($C34="",0,SUMIF('DADOS BRUTOS'!$A$3:$A$500,$C34,'DADOS BRUTOS'!EH$3:EH$500)))</f>
        <v>0</v>
      </c>
      <c r="HI34" s="134" t="n">
        <f aca="false">IF(OR(HI$4="",$B34=""),0,SUMIF('DADOS BRUTOS'!$A$3:$A$500,$B34,'DADOS BRUTOS'!EI$3:EI$500)+IF($C34="",0,SUMIF('DADOS BRUTOS'!$A$3:$A$500,$C34,'DADOS BRUTOS'!EI$3:EI$500)))</f>
        <v>0</v>
      </c>
      <c r="HJ34" s="134" t="n">
        <f aca="false">IF(OR(HJ$4="",$B34=""),0,SUMIF('DADOS BRUTOS'!$A$3:$A$500,$B34,'DADOS BRUTOS'!EJ$3:EJ$500)+IF($C34="",0,SUMIF('DADOS BRUTOS'!$A$3:$A$500,$C34,'DADOS BRUTOS'!EJ$3:EJ$500)))</f>
        <v>0</v>
      </c>
      <c r="HK34" s="134" t="n">
        <f aca="false">IF(OR(HK$4="",$B34=""),0,SUMIF('DADOS BRUTOS'!$A$3:$A$500,$B34,'DADOS BRUTOS'!EK$3:EK$500)+IF($C34="",0,SUMIF('DADOS BRUTOS'!$A$3:$A$500,$C34,'DADOS BRUTOS'!EK$3:EK$500)))</f>
        <v>0</v>
      </c>
      <c r="HL34" s="134" t="n">
        <f aca="false">IF(OR(HL$4="",$B34=""),0,SUMIF('DADOS BRUTOS'!$A$3:$A$500,$B34,'DADOS BRUTOS'!EL$3:EL$500)+IF($C34="",0,SUMIF('DADOS BRUTOS'!$A$3:$A$500,$C34,'DADOS BRUTOS'!EL$3:EL$500)))</f>
        <v>0</v>
      </c>
      <c r="HM34" s="134" t="n">
        <f aca="false">IF(OR(HM$4="",$B34=""),0,SUMIF('DADOS BRUTOS'!$A$3:$A$500,$B34,'DADOS BRUTOS'!EM$3:EM$500)+IF($C34="",0,SUMIF('DADOS BRUTOS'!$A$3:$A$500,$C34,'DADOS BRUTOS'!EM$3:EM$500)))</f>
        <v>0</v>
      </c>
      <c r="HN34" s="134" t="n">
        <f aca="false">IF(OR(HN$4="",$B34=""),0,SUMIF('DADOS BRUTOS'!$A$3:$A$500,$B34,'DADOS BRUTOS'!EN$3:EN$500)+IF($C34="",0,SUMIF('DADOS BRUTOS'!$A$3:$A$500,$C34,'DADOS BRUTOS'!EN$3:EN$500)))</f>
        <v>0</v>
      </c>
      <c r="HO34" s="134" t="n">
        <f aca="false">IF(OR(HO$4="",$B34=""),0,SUMIF('DADOS BRUTOS'!$A$3:$A$500,$B34,'DADOS BRUTOS'!EO$3:EO$500)+IF($C34="",0,SUMIF('DADOS BRUTOS'!$A$3:$A$500,$C34,'DADOS BRUTOS'!EO$3:EO$500)))</f>
        <v>0</v>
      </c>
      <c r="HP34" s="134" t="n">
        <f aca="false">IF(OR(HP$4="",$B34=""),0,SUMIF('DADOS BRUTOS'!$A$3:$A$500,$B34,'DADOS BRUTOS'!EP$3:EP$500)+IF($C34="",0,SUMIF('DADOS BRUTOS'!$A$3:$A$500,$C34,'DADOS BRUTOS'!EP$3:EP$500)))</f>
        <v>0</v>
      </c>
      <c r="HQ34" s="134" t="n">
        <f aca="false">IF(OR(HQ$4="",$B34=""),0,SUMIF('DADOS BRUTOS'!$A$3:$A$500,$B34,'DADOS BRUTOS'!EQ$3:EQ$500)+IF($C34="",0,SUMIF('DADOS BRUTOS'!$A$3:$A$500,$C34,'DADOS BRUTOS'!EQ$3:EQ$500)))</f>
        <v>0</v>
      </c>
      <c r="HR34" s="134" t="n">
        <f aca="false">IF(OR(HR$4="",$B34=""),0,SUMIF('DADOS BRUTOS'!$A$3:$A$500,$B34,'DADOS BRUTOS'!ER$3:ER$500)+IF($C34="",0,SUMIF('DADOS BRUTOS'!$A$3:$A$500,$C34,'DADOS BRUTOS'!ER$3:ER$500)))</f>
        <v>0</v>
      </c>
      <c r="HS34" s="134" t="n">
        <f aca="false">IF(OR(HS$4="",$B34=""),0,SUMIF('DADOS BRUTOS'!$A$3:$A$500,$B34,'DADOS BRUTOS'!ES$3:ES$500)+IF($C34="",0,SUMIF('DADOS BRUTOS'!$A$3:$A$500,$C34,'DADOS BRUTOS'!ES$3:ES$500)))</f>
        <v>0</v>
      </c>
      <c r="HT34" s="134" t="n">
        <f aca="false">IF(OR(HT$4="",$B34=""),0,SUMIF('DADOS BRUTOS'!$A$3:$A$500,$B34,'DADOS BRUTOS'!ET$3:ET$500)+IF($C34="",0,SUMIF('DADOS BRUTOS'!$A$3:$A$500,$C34,'DADOS BRUTOS'!ET$3:ET$500)))</f>
        <v>0</v>
      </c>
      <c r="HU34" s="134" t="n">
        <f aca="false">IF(OR(HU$4="",$B34=""),0,SUMIF('DADOS BRUTOS'!$A$3:$A$500,$B34,'DADOS BRUTOS'!EU$3:EU$500)+IF($C34="",0,SUMIF('DADOS BRUTOS'!$A$3:$A$500,$C34,'DADOS BRUTOS'!EU$3:EU$500)))</f>
        <v>0</v>
      </c>
      <c r="HV34" s="134" t="n">
        <f aca="false">IF(OR(HV$4="",$B34=""),0,SUMIF('DADOS BRUTOS'!$A$3:$A$500,$B34,'DADOS BRUTOS'!EV$3:EV$500)+IF($C34="",0,SUMIF('DADOS BRUTOS'!$A$3:$A$500,$C34,'DADOS BRUTOS'!EV$3:EV$500)))</f>
        <v>0</v>
      </c>
      <c r="HW34" s="134" t="n">
        <f aca="false">IF(OR(HW$4="",$B34=""),0,SUMIF('DADOS BRUTOS'!$A$3:$A$500,$B34,'DADOS BRUTOS'!EW$3:EW$500)+IF($C34="",0,SUMIF('DADOS BRUTOS'!$A$3:$A$500,$C34,'DADOS BRUTOS'!EW$3:EW$500)))</f>
        <v>0</v>
      </c>
      <c r="HX34" s="134" t="n">
        <f aca="false">IF(OR(HX$4="",$B34=""),0,SUMIF('DADOS BRUTOS'!$A$3:$A$500,$B34,'DADOS BRUTOS'!EX$3:EX$500)+IF($C34="",0,SUMIF('DADOS BRUTOS'!$A$3:$A$500,$C34,'DADOS BRUTOS'!EX$3:EX$500)))</f>
        <v>0</v>
      </c>
      <c r="HY34" s="134" t="n">
        <f aca="false">IF(OR(HY$4="",$B34=""),0,SUMIF('DADOS BRUTOS'!$A$3:$A$500,$B34,'DADOS BRUTOS'!EY$3:EY$500)+IF($C34="",0,SUMIF('DADOS BRUTOS'!$A$3:$A$500,$C34,'DADOS BRUTOS'!EY$3:EY$500)))</f>
        <v>0</v>
      </c>
      <c r="HZ34" s="134" t="n">
        <f aca="false">IF(OR(HZ$4="",$B34=""),0,SUMIF('DADOS BRUTOS'!$A$3:$A$500,$B34,'DADOS BRUTOS'!EZ$3:EZ$500)+IF($C34="",0,SUMIF('DADOS BRUTOS'!$A$3:$A$500,$C34,'DADOS BRUTOS'!EZ$3:EZ$500)))</f>
        <v>0</v>
      </c>
      <c r="IA34" s="134" t="n">
        <f aca="false">IF(OR(IA$4="",$B34=""),0,SUMIF('DADOS BRUTOS'!$A$3:$A$500,$B34,'DADOS BRUTOS'!FA$3:FA$500)+IF($C34="",0,SUMIF('DADOS BRUTOS'!$A$3:$A$500,$C34,'DADOS BRUTOS'!FA$3:FA$500)))</f>
        <v>0</v>
      </c>
      <c r="IB34" s="134" t="n">
        <f aca="false">IF(OR(IB$4="",$B34=""),0,SUMIF('DADOS BRUTOS'!$A$3:$A$500,$B34,'DADOS BRUTOS'!FB$3:FB$500)+IF($C34="",0,SUMIF('DADOS BRUTOS'!$A$3:$A$500,$C34,'DADOS BRUTOS'!FB$3:FB$500)))</f>
        <v>0</v>
      </c>
      <c r="IC34" s="134" t="n">
        <f aca="false">IF(OR(IC$4="",$B34=""),0,SUMIF('DADOS BRUTOS'!$A$3:$A$500,$B34,'DADOS BRUTOS'!FC$3:FC$500)+IF($C34="",0,SUMIF('DADOS BRUTOS'!$A$3:$A$500,$C34,'DADOS BRUTOS'!FC$3:FC$500)))</f>
        <v>0</v>
      </c>
      <c r="ID34" s="134" t="n">
        <f aca="false">IF(OR(ID$4="",$B34=""),0,SUMIF('DADOS BRUTOS'!$A$3:$A$500,$B34,'DADOS BRUTOS'!FD$3:FD$500)+IF($C34="",0,SUMIF('DADOS BRUTOS'!$A$3:$A$500,$C34,'DADOS BRUTOS'!FD$3:FD$500)))</f>
        <v>0</v>
      </c>
      <c r="IE34" s="134" t="n">
        <f aca="false">IF(OR(IE$4="",$B34=""),0,SUMIF('DADOS BRUTOS'!$A$3:$A$500,$B34,'DADOS BRUTOS'!FE$3:FE$500)+IF($C34="",0,SUMIF('DADOS BRUTOS'!$A$3:$A$500,$C34,'DADOS BRUTOS'!FE$3:FE$500)))</f>
        <v>0</v>
      </c>
      <c r="IF34" s="134" t="n">
        <f aca="false">IF(OR(IF$4="",$B34=""),0,SUMIF('DADOS BRUTOS'!$A$3:$A$500,$B34,'DADOS BRUTOS'!FF$3:FF$500)+IF($C34="",0,SUMIF('DADOS BRUTOS'!$A$3:$A$500,$C34,'DADOS BRUTOS'!FF$3:FF$500)))</f>
        <v>0</v>
      </c>
      <c r="IG34" s="134" t="n">
        <f aca="false">IF(OR(IG$4="",$B34=""),0,SUMIF('DADOS BRUTOS'!$A$3:$A$500,$B34,'DADOS BRUTOS'!FG$3:FG$500)+IF($C34="",0,SUMIF('DADOS BRUTOS'!$A$3:$A$500,$C34,'DADOS BRUTOS'!FG$3:FG$500)))</f>
        <v>0</v>
      </c>
      <c r="IH34" s="134" t="n">
        <f aca="false">IF(OR(IH$4="",$B34=""),0,SUMIF('DADOS BRUTOS'!$A$3:$A$500,$B34,'DADOS BRUTOS'!FH$3:FH$500)+IF($C34="",0,SUMIF('DADOS BRUTOS'!$A$3:$A$500,$C34,'DADOS BRUTOS'!FH$3:FH$500)))</f>
        <v>0</v>
      </c>
      <c r="II34" s="134" t="n">
        <f aca="false">IF(OR(II$4="",$B34=""),0,SUMIF('DADOS BRUTOS'!$A$3:$A$500,$B34,'DADOS BRUTOS'!FI$3:FI$500)+IF($C34="",0,SUMIF('DADOS BRUTOS'!$A$3:$A$500,$C34,'DADOS BRUTOS'!FI$3:FI$500)))</f>
        <v>0</v>
      </c>
      <c r="IJ34" s="134" t="n">
        <f aca="false">IF(OR(IJ$4="",$B34=""),0,SUMIF('DADOS BRUTOS'!$A$3:$A$500,$B34,'DADOS BRUTOS'!FJ$3:FJ$500)+IF($C34="",0,SUMIF('DADOS BRUTOS'!$A$3:$A$500,$C34,'DADOS BRUTOS'!FJ$3:FJ$500)))</f>
        <v>0</v>
      </c>
      <c r="IK34" s="134" t="n">
        <f aca="false">IF(OR(IK$4="",$B34=""),0,SUMIF('DADOS BRUTOS'!$A$3:$A$500,$B34,'DADOS BRUTOS'!FK$3:FK$500)+IF($C34="",0,SUMIF('DADOS BRUTOS'!$A$3:$A$500,$C34,'DADOS BRUTOS'!FK$3:FK$500)))</f>
        <v>0</v>
      </c>
      <c r="IL34" s="134" t="n">
        <f aca="false">IF(OR(IL$4="",$B34=""),0,SUMIF('DADOS BRUTOS'!$A$3:$A$500,$B34,'DADOS BRUTOS'!FL$3:FL$500)+IF($C34="",0,SUMIF('DADOS BRUTOS'!$A$3:$A$500,$C34,'DADOS BRUTOS'!FL$3:FL$500)))</f>
        <v>0</v>
      </c>
      <c r="IM34" s="134" t="n">
        <f aca="false">IF(OR(IM$4="",$B34=""),0,SUMIF('DADOS BRUTOS'!$A$3:$A$500,$B34,'DADOS BRUTOS'!FM$3:FM$500)+IF($C34="",0,SUMIF('DADOS BRUTOS'!$A$3:$A$500,$C34,'DADOS BRUTOS'!FM$3:FM$500)))</f>
        <v>0</v>
      </c>
      <c r="IN34" s="134" t="n">
        <f aca="false">IF(OR(IN$4="",$B34=""),0,SUMIF('DADOS BRUTOS'!$A$3:$A$500,$B34,'DADOS BRUTOS'!FN$3:FN$500)+IF($C34="",0,SUMIF('DADOS BRUTOS'!$A$3:$A$500,$C34,'DADOS BRUTOS'!FN$3:FN$500)))</f>
        <v>0</v>
      </c>
      <c r="IO34" s="134" t="n">
        <f aca="false">IF(OR(IO$4="",$B34=""),0,SUMIF('DADOS BRUTOS'!$A$3:$A$500,$B34,'DADOS BRUTOS'!FO$3:FO$500)+IF($C34="",0,SUMIF('DADOS BRUTOS'!$A$3:$A$500,$C34,'DADOS BRUTOS'!FO$3:FO$500)))</f>
        <v>0</v>
      </c>
      <c r="IP34" s="134" t="n">
        <f aca="false">IF(OR(IP$4="",$B34=""),0,SUMIF('DADOS BRUTOS'!$A$3:$A$500,$B34,'DADOS BRUTOS'!FP$3:FP$500)+IF($C34="",0,SUMIF('DADOS BRUTOS'!$A$3:$A$500,$C34,'DADOS BRUTOS'!FP$3:FP$500)))</f>
        <v>0</v>
      </c>
      <c r="IQ34" s="134" t="n">
        <f aca="false">IF(OR(IQ$4="",$B34=""),0,SUMIF('DADOS BRUTOS'!$A$3:$A$500,$B34,'DADOS BRUTOS'!FQ$3:FQ$500)+IF($C34="",0,SUMIF('DADOS BRUTOS'!$A$3:$A$500,$C34,'DADOS BRUTOS'!FQ$3:FQ$500)))</f>
        <v>0</v>
      </c>
      <c r="IR34" s="134" t="n">
        <f aca="false">IF(OR(IR$4="",$B34=""),0,SUMIF('DADOS BRUTOS'!$A$3:$A$500,$B34,'DADOS BRUTOS'!FR$3:FR$500)+IF($C34="",0,SUMIF('DADOS BRUTOS'!$A$3:$A$500,$C34,'DADOS BRUTOS'!FR$3:FR$500)))</f>
        <v>0</v>
      </c>
      <c r="IS34" s="134" t="n">
        <f aca="false">IF(OR(IS$4="",$B34=""),0,SUMIF('DADOS BRUTOS'!$A$3:$A$500,$B34,'DADOS BRUTOS'!FS$3:FS$500)+IF($C34="",0,SUMIF('DADOS BRUTOS'!$A$3:$A$500,$C34,'DADOS BRUTOS'!FS$3:FS$500)))</f>
        <v>0</v>
      </c>
      <c r="IT34" s="134" t="n">
        <f aca="false">IF(OR(IT$4="",$B34=""),0,SUMIF('DADOS BRUTOS'!$A$3:$A$500,$B34,'DADOS BRUTOS'!FT$3:FT$500)+IF($C34="",0,SUMIF('DADOS BRUTOS'!$A$3:$A$500,$C34,'DADOS BRUTOS'!FT$3:FT$500)))</f>
        <v>0</v>
      </c>
      <c r="IU34" s="134" t="n">
        <f aca="false">IF(OR(IU$4="",$B34=""),0,SUMIF('DADOS BRUTOS'!$A$3:$A$500,$B34,'DADOS BRUTOS'!FU$3:FU$500)+IF($C34="",0,SUMIF('DADOS BRUTOS'!$A$3:$A$500,$C34,'DADOS BRUTOS'!FU$3:FU$500)))</f>
        <v>0</v>
      </c>
      <c r="IV34" s="134" t="n">
        <f aca="false">IF(OR(IV$4="",$B34=""),0,SUMIF('DADOS BRUTOS'!$A$3:$A$500,$B34,'DADOS BRUTOS'!FV$3:FV$500)+IF($C34="",0,SUMIF('DADOS BRUTOS'!$A$3:$A$500,$C34,'DADOS BRUTOS'!FV$3:FV$500)))</f>
        <v>0</v>
      </c>
      <c r="IW34" s="134" t="n">
        <f aca="false">IF(OR(IW$4="",$B34=""),0,SUMIF('DADOS BRUTOS'!$A$3:$A$500,$B34,'DADOS BRUTOS'!FW$3:FW$500)+IF($C34="",0,SUMIF('DADOS BRUTOS'!$A$3:$A$500,$C34,'DADOS BRUTOS'!FW$3:FW$500)))</f>
        <v>0</v>
      </c>
      <c r="IX34" s="134" t="n">
        <f aca="false">IF(OR(IX$4="",$B34=""),0,SUMIF('DADOS BRUTOS'!$A$3:$A$500,$B34,'DADOS BRUTOS'!FX$3:FX$500)+IF($C34="",0,SUMIF('DADOS BRUTOS'!$A$3:$A$500,$C34,'DADOS BRUTOS'!FX$3:FX$500)))</f>
        <v>0</v>
      </c>
      <c r="IY34" s="134" t="n">
        <f aca="false">IF(OR(IY$4="",$B34=""),0,SUMIF('DADOS BRUTOS'!$A$3:$A$500,$B34,'DADOS BRUTOS'!FY$3:FY$500)+IF($C34="",0,SUMIF('DADOS BRUTOS'!$A$3:$A$500,$C34,'DADOS BRUTOS'!FY$3:FY$500)))</f>
        <v>0</v>
      </c>
      <c r="IZ34" s="134" t="n">
        <f aca="false">IF(OR(IZ$4="",$B34=""),0,SUMIF('DADOS BRUTOS'!$A$3:$A$500,$B34,'DADOS BRUTOS'!FZ$3:FZ$500)+IF($C34="",0,SUMIF('DADOS BRUTOS'!$A$3:$A$500,$C34,'DADOS BRUTOS'!FZ$3:FZ$500)))</f>
        <v>0</v>
      </c>
      <c r="JA34" s="134" t="n">
        <f aca="false">IF(OR(JA$4="",$B34=""),0,SUMIF('DADOS BRUTOS'!$A$3:$A$500,$B34,'DADOS BRUTOS'!GA$3:GA$500)+IF($C34="",0,SUMIF('DADOS BRUTOS'!$A$3:$A$500,$C34,'DADOS BRUTOS'!GA$3:GA$500)))</f>
        <v>0</v>
      </c>
      <c r="JB34" s="134" t="n">
        <f aca="false">IF(OR(JB$4="",$B34=""),0,SUMIF('DADOS BRUTOS'!$A$3:$A$500,$B34,'DADOS BRUTOS'!GB$3:GB$500)+IF($C34="",0,SUMIF('DADOS BRUTOS'!$A$3:$A$500,$C34,'DADOS BRUTOS'!GB$3:GB$500)))</f>
        <v>0</v>
      </c>
      <c r="JC34" s="134" t="n">
        <f aca="false">IF(OR(JC$4="",$B34=""),0,SUMIF('DADOS BRUTOS'!$A$3:$A$500,$B34,'DADOS BRUTOS'!GC$3:GC$500)+IF($C34="",0,SUMIF('DADOS BRUTOS'!$A$3:$A$500,$C34,'DADOS BRUTOS'!GC$3:GC$500)))</f>
        <v>0</v>
      </c>
      <c r="JD34" s="134" t="n">
        <f aca="false">IF(OR(JD$4="",$B34=""),0,SUMIF('DADOS BRUTOS'!$A$3:$A$500,$B34,'DADOS BRUTOS'!GD$3:GD$500)+IF($C34="",0,SUMIF('DADOS BRUTOS'!$A$3:$A$500,$C34,'DADOS BRUTOS'!GD$3:GD$500)))</f>
        <v>0</v>
      </c>
      <c r="JE34" s="134" t="n">
        <f aca="false">IF(OR(JE$4="",$B34=""),0,SUMIF('DADOS BRUTOS'!$A$3:$A$500,$B34,'DADOS BRUTOS'!GE$3:GE$500)+IF($C34="",0,SUMIF('DADOS BRUTOS'!$A$3:$A$500,$C34,'DADOS BRUTOS'!GE$3:GE$500)))</f>
        <v>0</v>
      </c>
      <c r="JF34" s="134" t="n">
        <f aca="false">IF(OR(JF$4="",$B34=""),0,SUMIF('DADOS BRUTOS'!$A$3:$A$500,$B34,'DADOS BRUTOS'!GF$3:GF$500)+IF($C34="",0,SUMIF('DADOS BRUTOS'!$A$3:$A$500,$C34,'DADOS BRUTOS'!GF$3:GF$500)))</f>
        <v>0</v>
      </c>
      <c r="JG34" s="134" t="n">
        <f aca="false">IF(OR(JG$4="",$B34=""),0,SUMIF('DADOS BRUTOS'!$A$3:$A$500,$B34,'DADOS BRUTOS'!GG$3:GG$500)+IF($C34="",0,SUMIF('DADOS BRUTOS'!$A$3:$A$500,$C34,'DADOS BRUTOS'!GG$3:GG$500)))</f>
        <v>0</v>
      </c>
      <c r="JH34" s="134" t="n">
        <f aca="false">IF(OR(JH$4="",$B34=""),0,SUMIF('DADOS BRUTOS'!$A$3:$A$500,$B34,'DADOS BRUTOS'!GH$3:GH$500)+IF($C34="",0,SUMIF('DADOS BRUTOS'!$A$3:$A$500,$C34,'DADOS BRUTOS'!GH$3:GH$500)))</f>
        <v>0</v>
      </c>
      <c r="JI34" s="134" t="n">
        <f aca="false">IF(OR(JI$4="",$B34=""),0,SUMIF('DADOS BRUTOS'!$A$3:$A$500,$B34,'DADOS BRUTOS'!GI$3:GI$500)+IF($C34="",0,SUMIF('DADOS BRUTOS'!$A$3:$A$500,$C34,'DADOS BRUTOS'!GI$3:GI$500)))</f>
        <v>0</v>
      </c>
      <c r="JJ34" s="134" t="n">
        <f aca="false">IF(OR(JJ$4="",$B34=""),0,SUMIF('DADOS BRUTOS'!$A$3:$A$500,$B34,'DADOS BRUTOS'!GJ$3:GJ$500)+IF($C34="",0,SUMIF('DADOS BRUTOS'!$A$3:$A$500,$C34,'DADOS BRUTOS'!GJ$3:GJ$500)))</f>
        <v>0</v>
      </c>
      <c r="JK34" s="134" t="n">
        <f aca="false">IF(OR(JK$4="",$B34=""),0,SUMIF('DADOS BRUTOS'!$A$3:$A$500,$B34,'DADOS BRUTOS'!GK$3:GK$500)+IF($C34="",0,SUMIF('DADOS BRUTOS'!$A$3:$A$500,$C34,'DADOS BRUTOS'!GK$3:GK$500)))</f>
        <v>0</v>
      </c>
      <c r="JL34" s="134" t="n">
        <f aca="false">IF(OR(JL$4="",$B34=""),0,SUMIF('DADOS BRUTOS'!$A$3:$A$500,$B34,'DADOS BRUTOS'!GL$3:GL$500)+IF($C34="",0,SUMIF('DADOS BRUTOS'!$A$3:$A$500,$C34,'DADOS BRUTOS'!GL$3:GL$500)))</f>
        <v>0</v>
      </c>
      <c r="JM34" s="134" t="n">
        <f aca="false">IF(OR(JM$4="",$B34=""),0,SUMIF('DADOS BRUTOS'!$A$3:$A$500,$B34,'DADOS BRUTOS'!GM$3:GM$500)+IF($C34="",0,SUMIF('DADOS BRUTOS'!$A$3:$A$500,$C34,'DADOS BRUTOS'!GM$3:GM$500)))</f>
        <v>0</v>
      </c>
      <c r="JN34" s="134" t="n">
        <f aca="false">IF(OR(JN$4="",$B34=""),0,SUMIF('DADOS BRUTOS'!$A$3:$A$500,$B34,'DADOS BRUTOS'!GN$3:GN$500)+IF($C34="",0,SUMIF('DADOS BRUTOS'!$A$3:$A$500,$C34,'DADOS BRUTOS'!GN$3:GN$500)))</f>
        <v>0</v>
      </c>
      <c r="JO34" s="134" t="n">
        <f aca="false">IF(OR(JO$4="",$B34=""),0,SUMIF('DADOS BRUTOS'!$A$3:$A$500,$B34,'DADOS BRUTOS'!GO$3:GO$500)+IF($C34="",0,SUMIF('DADOS BRUTOS'!$A$3:$A$500,$C34,'DADOS BRUTOS'!GO$3:GO$500)))</f>
        <v>0</v>
      </c>
      <c r="JP34" s="134" t="n">
        <f aca="false">IF(OR(JP$4="",$B34=""),0,SUMIF('DADOS BRUTOS'!$A$3:$A$500,$B34,'DADOS BRUTOS'!GP$3:GP$500)+IF($C34="",0,SUMIF('DADOS BRUTOS'!$A$3:$A$500,$C34,'DADOS BRUTOS'!GP$3:GP$500)))</f>
        <v>0</v>
      </c>
      <c r="JQ34" s="134" t="n">
        <f aca="false">IF(OR(JQ$4="",$B34=""),0,SUMIF('DADOS BRUTOS'!$A$3:$A$500,$B34,'DADOS BRUTOS'!GQ$3:GQ$500)+IF($C34="",0,SUMIF('DADOS BRUTOS'!$A$3:$A$500,$C34,'DADOS BRUTOS'!GQ$3:GQ$500)))</f>
        <v>0</v>
      </c>
      <c r="JR34" s="134" t="n">
        <f aca="false">IF(OR(JR$4="",$B34=""),0,SUMIF('DADOS BRUTOS'!$A$3:$A$500,$B34,'DADOS BRUTOS'!GR$3:GR$500)+IF($C34="",0,SUMIF('DADOS BRUTOS'!$A$3:$A$500,$C34,'DADOS BRUTOS'!GR$3:GR$500)))</f>
        <v>0</v>
      </c>
      <c r="JS34" s="134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ESTRUTURA METÁLICA</v>
      </c>
      <c r="B35" s="55" t="s">
        <v>208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4" t="n">
        <f aca="false">IF(OR(CB$4="",$B35=""),0,SUMIF('DADOS BRUTOS'!$A$3:$A$500,$B35,'DADOS BRUTOS'!B$3:B$500)+IF($C35="",0,SUMIF('DADOS BRUTOS'!$A$3:$A$500,$C35,'DADOS BRUTOS'!B$3:B$500)))</f>
        <v>0</v>
      </c>
      <c r="CC35" s="134" t="n">
        <f aca="false">IF(OR(CC$4="",$B35=""),0,SUMIF('DADOS BRUTOS'!$A$3:$A$500,$B35,'DADOS BRUTOS'!C$3:C$500)+IF($C35="",0,SUMIF('DADOS BRUTOS'!$A$3:$A$500,$C35,'DADOS BRUTOS'!C$3:C$500)))</f>
        <v>0</v>
      </c>
      <c r="CD35" s="134" t="n">
        <f aca="false">IF(OR(CD$4="",$B35=""),0,SUMIF('DADOS BRUTOS'!$A$3:$A$500,$B35,'DADOS BRUTOS'!D$3:D$500)+IF($C35="",0,SUMIF('DADOS BRUTOS'!$A$3:$A$500,$C35,'DADOS BRUTOS'!D$3:D$500)))</f>
        <v>0</v>
      </c>
      <c r="CE35" s="134" t="n">
        <f aca="false">IF(OR(CE$4="",$B35=""),0,SUMIF('DADOS BRUTOS'!$A$3:$A$500,$B35,'DADOS BRUTOS'!E$3:E$500)+IF($C35="",0,SUMIF('DADOS BRUTOS'!$A$3:$A$500,$C35,'DADOS BRUTOS'!E$3:E$500)))</f>
        <v>0</v>
      </c>
      <c r="CF35" s="134" t="n">
        <f aca="false">IF(OR(CF$4="",$B35=""),0,SUMIF('DADOS BRUTOS'!$A$3:$A$500,$B35,'DADOS BRUTOS'!F$3:F$500)+IF($C35="",0,SUMIF('DADOS BRUTOS'!$A$3:$A$500,$C35,'DADOS BRUTOS'!F$3:F$500)))</f>
        <v>0</v>
      </c>
      <c r="CG35" s="134" t="n">
        <f aca="false">IF(OR(CG$4="",$B35=""),0,SUMIF('DADOS BRUTOS'!$A$3:$A$500,$B35,'DADOS BRUTOS'!G$3:G$500)+IF($C35="",0,SUMIF('DADOS BRUTOS'!$A$3:$A$500,$C35,'DADOS BRUTOS'!G$3:G$500)))</f>
        <v>0</v>
      </c>
      <c r="CH35" s="134" t="n">
        <f aca="false">IF(OR(CH$4="",$B35=""),0,SUMIF('DADOS BRUTOS'!$A$3:$A$500,$B35,'DADOS BRUTOS'!H$3:H$500)+IF($C35="",0,SUMIF('DADOS BRUTOS'!$A$3:$A$500,$C35,'DADOS BRUTOS'!H$3:H$500)))</f>
        <v>0</v>
      </c>
      <c r="CI35" s="134" t="n">
        <f aca="false">IF(OR(CI$4="",$B35=""),0,SUMIF('DADOS BRUTOS'!$A$3:$A$500,$B35,'DADOS BRUTOS'!I$3:I$500)+IF($C35="",0,SUMIF('DADOS BRUTOS'!$A$3:$A$500,$C35,'DADOS BRUTOS'!I$3:I$500)))</f>
        <v>0</v>
      </c>
      <c r="CJ35" s="134" t="n">
        <f aca="false">IF(OR(CJ$4="",$B35=""),0,SUMIF('DADOS BRUTOS'!$A$3:$A$500,$B35,'DADOS BRUTOS'!J$3:J$500)+IF($C35="",0,SUMIF('DADOS BRUTOS'!$A$3:$A$500,$C35,'DADOS BRUTOS'!J$3:J$500)))</f>
        <v>0</v>
      </c>
      <c r="CK35" s="134" t="n">
        <f aca="false">IF(OR(CK$4="",$B35=""),0,SUMIF('DADOS BRUTOS'!$A$3:$A$500,$B35,'DADOS BRUTOS'!K$3:K$500)+IF($C35="",0,SUMIF('DADOS BRUTOS'!$A$3:$A$500,$C35,'DADOS BRUTOS'!K$3:K$500)))</f>
        <v>0</v>
      </c>
      <c r="CL35" s="134" t="n">
        <f aca="false">IF(OR(CL$4="",$B35=""),0,SUMIF('DADOS BRUTOS'!$A$3:$A$500,$B35,'DADOS BRUTOS'!L$3:L$500)+IF($C35="",0,SUMIF('DADOS BRUTOS'!$A$3:$A$500,$C35,'DADOS BRUTOS'!L$3:L$500)))</f>
        <v>0</v>
      </c>
      <c r="CM35" s="134" t="n">
        <f aca="false">IF(OR(CM$4="",$B35=""),0,SUMIF('DADOS BRUTOS'!$A$3:$A$500,$B35,'DADOS BRUTOS'!M$3:M$500)+IF($C35="",0,SUMIF('DADOS BRUTOS'!$A$3:$A$500,$C35,'DADOS BRUTOS'!M$3:M$500)))</f>
        <v>0</v>
      </c>
      <c r="CN35" s="134" t="n">
        <f aca="false">IF(OR(CN$4="",$B35=""),0,SUMIF('DADOS BRUTOS'!$A$3:$A$500,$B35,'DADOS BRUTOS'!N$3:N$500)+IF($C35="",0,SUMIF('DADOS BRUTOS'!$A$3:$A$500,$C35,'DADOS BRUTOS'!N$3:N$500)))</f>
        <v>0</v>
      </c>
      <c r="CO35" s="134" t="n">
        <f aca="false">IF(OR(CO$4="",$B35=""),0,SUMIF('DADOS BRUTOS'!$A$3:$A$500,$B35,'DADOS BRUTOS'!O$3:O$500)+IF($C35="",0,SUMIF('DADOS BRUTOS'!$A$3:$A$500,$C35,'DADOS BRUTOS'!O$3:O$500)))</f>
        <v>0</v>
      </c>
      <c r="CP35" s="134" t="n">
        <f aca="false">IF(OR(CP$4="",$B35=""),0,SUMIF('DADOS BRUTOS'!$A$3:$A$500,$B35,'DADOS BRUTOS'!P$3:P$500)+IF($C35="",0,SUMIF('DADOS BRUTOS'!$A$3:$A$500,$C35,'DADOS BRUTOS'!P$3:P$500)))</f>
        <v>0</v>
      </c>
      <c r="CQ35" s="134" t="n">
        <f aca="false">IF(OR(CQ$4="",$B35=""),0,SUMIF('DADOS BRUTOS'!$A$3:$A$500,$B35,'DADOS BRUTOS'!Q$3:Q$500)+IF($C35="",0,SUMIF('DADOS BRUTOS'!$A$3:$A$500,$C35,'DADOS BRUTOS'!Q$3:Q$500)))</f>
        <v>0</v>
      </c>
      <c r="CR35" s="134" t="n">
        <f aca="false">IF(OR(CR$4="",$B35=""),0,SUMIF('DADOS BRUTOS'!$A$3:$A$500,$B35,'DADOS BRUTOS'!R$3:R$500)+IF($C35="",0,SUMIF('DADOS BRUTOS'!$A$3:$A$500,$C35,'DADOS BRUTOS'!R$3:R$500)))</f>
        <v>0</v>
      </c>
      <c r="CS35" s="134" t="n">
        <f aca="false">IF(OR(CS$4="",$B35=""),0,SUMIF('DADOS BRUTOS'!$A$3:$A$500,$B35,'DADOS BRUTOS'!S$3:S$500)+IF($C35="",0,SUMIF('DADOS BRUTOS'!$A$3:$A$500,$C35,'DADOS BRUTOS'!S$3:S$500)))</f>
        <v>0</v>
      </c>
      <c r="CT35" s="134" t="n">
        <f aca="false">IF(OR(CT$4="",$B35=""),0,SUMIF('DADOS BRUTOS'!$A$3:$A$500,$B35,'DADOS BRUTOS'!T$3:T$500)+IF($C35="",0,SUMIF('DADOS BRUTOS'!$A$3:$A$500,$C35,'DADOS BRUTOS'!T$3:T$500)))</f>
        <v>0</v>
      </c>
      <c r="CU35" s="134" t="n">
        <f aca="false">IF(OR(CU$4="",$B35=""),0,SUMIF('DADOS BRUTOS'!$A$3:$A$500,$B35,'DADOS BRUTOS'!U$3:U$500)+IF($C35="",0,SUMIF('DADOS BRUTOS'!$A$3:$A$500,$C35,'DADOS BRUTOS'!U$3:U$500)))</f>
        <v>0</v>
      </c>
      <c r="CV35" s="134" t="n">
        <f aca="false">IF(OR(CV$4="",$B35=""),0,SUMIF('DADOS BRUTOS'!$A$3:$A$500,$B35,'DADOS BRUTOS'!V$3:V$500)+IF($C35="",0,SUMIF('DADOS BRUTOS'!$A$3:$A$500,$C35,'DADOS BRUTOS'!V$3:V$500)))</f>
        <v>0</v>
      </c>
      <c r="CW35" s="134" t="n">
        <f aca="false">IF(OR(CW$4="",$B35=""),0,SUMIF('DADOS BRUTOS'!$A$3:$A$500,$B35,'DADOS BRUTOS'!W$3:W$500)+IF($C35="",0,SUMIF('DADOS BRUTOS'!$A$3:$A$500,$C35,'DADOS BRUTOS'!W$3:W$500)))</f>
        <v>0</v>
      </c>
      <c r="CX35" s="134" t="n">
        <f aca="false">IF(OR(CX$4="",$B35=""),0,SUMIF('DADOS BRUTOS'!$A$3:$A$500,$B35,'DADOS BRUTOS'!X$3:X$500)+IF($C35="",0,SUMIF('DADOS BRUTOS'!$A$3:$A$500,$C35,'DADOS BRUTOS'!X$3:X$500)))</f>
        <v>0</v>
      </c>
      <c r="CY35" s="134" t="n">
        <f aca="false">IF(OR(CY$4="",$B35=""),0,SUMIF('DADOS BRUTOS'!$A$3:$A$500,$B35,'DADOS BRUTOS'!Y$3:Y$500)+IF($C35="",0,SUMIF('DADOS BRUTOS'!$A$3:$A$500,$C35,'DADOS BRUTOS'!Y$3:Y$500)))</f>
        <v>0</v>
      </c>
      <c r="CZ35" s="134" t="n">
        <f aca="false">IF(OR(CZ$4="",$B35=""),0,SUMIF('DADOS BRUTOS'!$A$3:$A$500,$B35,'DADOS BRUTOS'!Z$3:Z$500)+IF($C35="",0,SUMIF('DADOS BRUTOS'!$A$3:$A$500,$C35,'DADOS BRUTOS'!Z$3:Z$500)))</f>
        <v>0</v>
      </c>
      <c r="DA35" s="134" t="n">
        <f aca="false">IF(OR(DA$4="",$B35=""),0,SUMIF('DADOS BRUTOS'!$A$3:$A$500,$B35,'DADOS BRUTOS'!AA$3:AA$500)+IF($C35="",0,SUMIF('DADOS BRUTOS'!$A$3:$A$500,$C35,'DADOS BRUTOS'!AA$3:AA$500)))</f>
        <v>0</v>
      </c>
      <c r="DB35" s="134" t="n">
        <f aca="false">IF(OR(DB$4="",$B35=""),0,SUMIF('DADOS BRUTOS'!$A$3:$A$500,$B35,'DADOS BRUTOS'!AB$3:AB$500)+IF($C35="",0,SUMIF('DADOS BRUTOS'!$A$3:$A$500,$C35,'DADOS BRUTOS'!AB$3:AB$500)))</f>
        <v>0</v>
      </c>
      <c r="DC35" s="134" t="n">
        <f aca="false">IF(OR(DC$4="",$B35=""),0,SUMIF('DADOS BRUTOS'!$A$3:$A$500,$B35,'DADOS BRUTOS'!AC$3:AC$500)+IF($C35="",0,SUMIF('DADOS BRUTOS'!$A$3:$A$500,$C35,'DADOS BRUTOS'!AC$3:AC$500)))</f>
        <v>0</v>
      </c>
      <c r="DD35" s="134" t="n">
        <f aca="false">IF(OR(DD$4="",$B35=""),0,SUMIF('DADOS BRUTOS'!$A$3:$A$500,$B35,'DADOS BRUTOS'!AD$3:AD$500)+IF($C35="",0,SUMIF('DADOS BRUTOS'!$A$3:$A$500,$C35,'DADOS BRUTOS'!AD$3:AD$500)))</f>
        <v>0</v>
      </c>
      <c r="DE35" s="134" t="n">
        <f aca="false">IF(OR(DE$4="",$B35=""),0,SUMIF('DADOS BRUTOS'!$A$3:$A$500,$B35,'DADOS BRUTOS'!AE$3:AE$500)+IF($C35="",0,SUMIF('DADOS BRUTOS'!$A$3:$A$500,$C35,'DADOS BRUTOS'!AE$3:AE$500)))</f>
        <v>0</v>
      </c>
      <c r="DF35" s="134" t="n">
        <f aca="false">IF(OR(DF$4="",$B35=""),0,SUMIF('DADOS BRUTOS'!$A$3:$A$500,$B35,'DADOS BRUTOS'!AF$3:AF$500)+IF($C35="",0,SUMIF('DADOS BRUTOS'!$A$3:$A$500,$C35,'DADOS BRUTOS'!AF$3:AF$500)))</f>
        <v>0</v>
      </c>
      <c r="DG35" s="134" t="n">
        <f aca="false">IF(OR(DG$4="",$B35=""),0,SUMIF('DADOS BRUTOS'!$A$3:$A$500,$B35,'DADOS BRUTOS'!AG$3:AG$500)+IF($C35="",0,SUMIF('DADOS BRUTOS'!$A$3:$A$500,$C35,'DADOS BRUTOS'!AG$3:AG$500)))</f>
        <v>0</v>
      </c>
      <c r="DH35" s="134" t="n">
        <f aca="false">IF(OR(DH$4="",$B35=""),0,SUMIF('DADOS BRUTOS'!$A$3:$A$500,$B35,'DADOS BRUTOS'!AH$3:AH$500)+IF($C35="",0,SUMIF('DADOS BRUTOS'!$A$3:$A$500,$C35,'DADOS BRUTOS'!AH$3:AH$500)))</f>
        <v>0</v>
      </c>
      <c r="DI35" s="134" t="n">
        <f aca="false">IF(OR(DI$4="",$B35=""),0,SUMIF('DADOS BRUTOS'!$A$3:$A$500,$B35,'DADOS BRUTOS'!AI$3:AI$500)+IF($C35="",0,SUMIF('DADOS BRUTOS'!$A$3:$A$500,$C35,'DADOS BRUTOS'!AI$3:AI$500)))</f>
        <v>0</v>
      </c>
      <c r="DJ35" s="134" t="n">
        <f aca="false">IF(OR(DJ$4="",$B35=""),0,SUMIF('DADOS BRUTOS'!$A$3:$A$500,$B35,'DADOS BRUTOS'!AJ$3:AJ$500)+IF($C35="",0,SUMIF('DADOS BRUTOS'!$A$3:$A$500,$C35,'DADOS BRUTOS'!AJ$3:AJ$500)))</f>
        <v>0</v>
      </c>
      <c r="DK35" s="134" t="n">
        <f aca="false">IF(OR(DK$4="",$B35=""),0,SUMIF('DADOS BRUTOS'!$A$3:$A$500,$B35,'DADOS BRUTOS'!AK$3:AK$500)+IF($C35="",0,SUMIF('DADOS BRUTOS'!$A$3:$A$500,$C35,'DADOS BRUTOS'!AK$3:AK$500)))</f>
        <v>0</v>
      </c>
      <c r="DL35" s="134" t="n">
        <f aca="false">IF(OR(DL$4="",$B35=""),0,SUMIF('DADOS BRUTOS'!$A$3:$A$500,$B35,'DADOS BRUTOS'!AL$3:AL$500)+IF($C35="",0,SUMIF('DADOS BRUTOS'!$A$3:$A$500,$C35,'DADOS BRUTOS'!AL$3:AL$500)))</f>
        <v>0</v>
      </c>
      <c r="DM35" s="134" t="n">
        <f aca="false">IF(OR(DM$4="",$B35=""),0,SUMIF('DADOS BRUTOS'!$A$3:$A$500,$B35,'DADOS BRUTOS'!AM$3:AM$500)+IF($C35="",0,SUMIF('DADOS BRUTOS'!$A$3:$A$500,$C35,'DADOS BRUTOS'!AM$3:AM$500)))</f>
        <v>0</v>
      </c>
      <c r="DN35" s="134" t="n">
        <f aca="false">IF(OR(DN$4="",$B35=""),0,SUMIF('DADOS BRUTOS'!$A$3:$A$500,$B35,'DADOS BRUTOS'!AN$3:AN$500)+IF($C35="",0,SUMIF('DADOS BRUTOS'!$A$3:$A$500,$C35,'DADOS BRUTOS'!AN$3:AN$500)))</f>
        <v>0</v>
      </c>
      <c r="DO35" s="134" t="n">
        <f aca="false">IF(OR(DO$4="",$B35=""),0,SUMIF('DADOS BRUTOS'!$A$3:$A$500,$B35,'DADOS BRUTOS'!AO$3:AO$500)+IF($C35="",0,SUMIF('DADOS BRUTOS'!$A$3:$A$500,$C35,'DADOS BRUTOS'!AO$3:AO$500)))</f>
        <v>0</v>
      </c>
      <c r="DP35" s="134" t="n">
        <f aca="false">IF(OR(DP$4="",$B35=""),0,SUMIF('DADOS BRUTOS'!$A$3:$A$500,$B35,'DADOS BRUTOS'!AP$3:AP$500)+IF($C35="",0,SUMIF('DADOS BRUTOS'!$A$3:$A$500,$C35,'DADOS BRUTOS'!AP$3:AP$500)))</f>
        <v>0</v>
      </c>
      <c r="DQ35" s="134" t="n">
        <f aca="false">IF(OR(DQ$4="",$B35=""),0,SUMIF('DADOS BRUTOS'!$A$3:$A$500,$B35,'DADOS BRUTOS'!AQ$3:AQ$500)+IF($C35="",0,SUMIF('DADOS BRUTOS'!$A$3:$A$500,$C35,'DADOS BRUTOS'!AQ$3:AQ$500)))</f>
        <v>0</v>
      </c>
      <c r="DR35" s="134" t="n">
        <f aca="false">IF(OR(DR$4="",$B35=""),0,SUMIF('DADOS BRUTOS'!$A$3:$A$500,$B35,'DADOS BRUTOS'!AR$3:AR$500)+IF($C35="",0,SUMIF('DADOS BRUTOS'!$A$3:$A$500,$C35,'DADOS BRUTOS'!AR$3:AR$500)))</f>
        <v>0</v>
      </c>
      <c r="DS35" s="134" t="n">
        <f aca="false">IF(OR(DS$4="",$B35=""),0,SUMIF('DADOS BRUTOS'!$A$3:$A$500,$B35,'DADOS BRUTOS'!AS$3:AS$500)+IF($C35="",0,SUMIF('DADOS BRUTOS'!$A$3:$A$500,$C35,'DADOS BRUTOS'!AS$3:AS$500)))</f>
        <v>0</v>
      </c>
      <c r="DT35" s="134" t="n">
        <f aca="false">IF(OR(DT$4="",$B35=""),0,SUMIF('DADOS BRUTOS'!$A$3:$A$500,$B35,'DADOS BRUTOS'!AT$3:AT$500)+IF($C35="",0,SUMIF('DADOS BRUTOS'!$A$3:$A$500,$C35,'DADOS BRUTOS'!AT$3:AT$500)))</f>
        <v>0</v>
      </c>
      <c r="DU35" s="134" t="n">
        <f aca="false">IF(OR(DU$4="",$B35=""),0,SUMIF('DADOS BRUTOS'!$A$3:$A$500,$B35,'DADOS BRUTOS'!AU$3:AU$500)+IF($C35="",0,SUMIF('DADOS BRUTOS'!$A$3:$A$500,$C35,'DADOS BRUTOS'!AU$3:AU$500)))</f>
        <v>0</v>
      </c>
      <c r="DV35" s="134" t="n">
        <f aca="false">IF(OR(DV$4="",$B35=""),0,SUMIF('DADOS BRUTOS'!$A$3:$A$500,$B35,'DADOS BRUTOS'!AV$3:AV$500)+IF($C35="",0,SUMIF('DADOS BRUTOS'!$A$3:$A$500,$C35,'DADOS BRUTOS'!AV$3:AV$500)))</f>
        <v>0</v>
      </c>
      <c r="DW35" s="134" t="n">
        <f aca="false">IF(OR(DW$4="",$B35=""),0,SUMIF('DADOS BRUTOS'!$A$3:$A$500,$B35,'DADOS BRUTOS'!AW$3:AW$500)+IF($C35="",0,SUMIF('DADOS BRUTOS'!$A$3:$A$500,$C35,'DADOS BRUTOS'!AW$3:AW$500)))</f>
        <v>0</v>
      </c>
      <c r="DX35" s="134" t="n">
        <f aca="false">IF(OR(DX$4="",$B35=""),0,SUMIF('DADOS BRUTOS'!$A$3:$A$500,$B35,'DADOS BRUTOS'!AX$3:AX$500)+IF($C35="",0,SUMIF('DADOS BRUTOS'!$A$3:$A$500,$C35,'DADOS BRUTOS'!AX$3:AX$500)))</f>
        <v>0</v>
      </c>
      <c r="DY35" s="134" t="n">
        <f aca="false">IF(OR(DY$4="",$B35=""),0,SUMIF('DADOS BRUTOS'!$A$3:$A$500,$B35,'DADOS BRUTOS'!AY$3:AY$500)+IF($C35="",0,SUMIF('DADOS BRUTOS'!$A$3:$A$500,$C35,'DADOS BRUTOS'!AY$3:AY$500)))</f>
        <v>0</v>
      </c>
      <c r="DZ35" s="134" t="n">
        <f aca="false">IF(OR(DZ$4="",$B35=""),0,SUMIF('DADOS BRUTOS'!$A$3:$A$500,$B35,'DADOS BRUTOS'!AZ$3:AZ$500)+IF($C35="",0,SUMIF('DADOS BRUTOS'!$A$3:$A$500,$C35,'DADOS BRUTOS'!AZ$3:AZ$500)))</f>
        <v>0</v>
      </c>
      <c r="EA35" s="134" t="n">
        <f aca="false">IF(OR(EA$4="",$B35=""),0,SUMIF('DADOS BRUTOS'!$A$3:$A$500,$B35,'DADOS BRUTOS'!BA$3:BA$500)+IF($C35="",0,SUMIF('DADOS BRUTOS'!$A$3:$A$500,$C35,'DADOS BRUTOS'!BA$3:BA$500)))</f>
        <v>0</v>
      </c>
      <c r="EB35" s="134" t="n">
        <f aca="false">IF(OR(EB$4="",$B35=""),0,SUMIF('DADOS BRUTOS'!$A$3:$A$500,$B35,'DADOS BRUTOS'!BB$3:BB$500)+IF($C35="",0,SUMIF('DADOS BRUTOS'!$A$3:$A$500,$C35,'DADOS BRUTOS'!BB$3:BB$500)))</f>
        <v>0</v>
      </c>
      <c r="EC35" s="134" t="n">
        <f aca="false">IF(OR(EC$4="",$B35=""),0,SUMIF('DADOS BRUTOS'!$A$3:$A$500,$B35,'DADOS BRUTOS'!BC$3:BC$500)+IF($C35="",0,SUMIF('DADOS BRUTOS'!$A$3:$A$500,$C35,'DADOS BRUTOS'!BC$3:BC$500)))</f>
        <v>0</v>
      </c>
      <c r="ED35" s="134" t="n">
        <f aca="false">IF(OR(ED$4="",$B35=""),0,SUMIF('DADOS BRUTOS'!$A$3:$A$500,$B35,'DADOS BRUTOS'!BD$3:BD$500)+IF($C35="",0,SUMIF('DADOS BRUTOS'!$A$3:$A$500,$C35,'DADOS BRUTOS'!BD$3:BD$500)))</f>
        <v>0</v>
      </c>
      <c r="EE35" s="134" t="n">
        <f aca="false">IF(OR(EE$4="",$B35=""),0,SUMIF('DADOS BRUTOS'!$A$3:$A$500,$B35,'DADOS BRUTOS'!BE$3:BE$500)+IF($C35="",0,SUMIF('DADOS BRUTOS'!$A$3:$A$500,$C35,'DADOS BRUTOS'!BE$3:BE$500)))</f>
        <v>0</v>
      </c>
      <c r="EF35" s="134" t="n">
        <f aca="false">IF(OR(EF$4="",$B35=""),0,SUMIF('DADOS BRUTOS'!$A$3:$A$500,$B35,'DADOS BRUTOS'!BF$3:BF$500)+IF($C35="",0,SUMIF('DADOS BRUTOS'!$A$3:$A$500,$C35,'DADOS BRUTOS'!BF$3:BF$500)))</f>
        <v>0</v>
      </c>
      <c r="EG35" s="134" t="n">
        <f aca="false">IF(OR(EG$4="",$B35=""),0,SUMIF('DADOS BRUTOS'!$A$3:$A$500,$B35,'DADOS BRUTOS'!BG$3:BG$500)+IF($C35="",0,SUMIF('DADOS BRUTOS'!$A$3:$A$500,$C35,'DADOS BRUTOS'!BG$3:BG$500)))</f>
        <v>0</v>
      </c>
      <c r="EH35" s="134" t="n">
        <f aca="false">IF(OR(EH$4="",$B35=""),0,SUMIF('DADOS BRUTOS'!$A$3:$A$500,$B35,'DADOS BRUTOS'!BH$3:BH$500)+IF($C35="",0,SUMIF('DADOS BRUTOS'!$A$3:$A$500,$C35,'DADOS BRUTOS'!BH$3:BH$500)))</f>
        <v>0</v>
      </c>
      <c r="EI35" s="134" t="n">
        <f aca="false">IF(OR(EI$4="",$B35=""),0,SUMIF('DADOS BRUTOS'!$A$3:$A$500,$B35,'DADOS BRUTOS'!BI$3:BI$500)+IF($C35="",0,SUMIF('DADOS BRUTOS'!$A$3:$A$500,$C35,'DADOS BRUTOS'!BI$3:BI$500)))</f>
        <v>0</v>
      </c>
      <c r="EJ35" s="134" t="n">
        <f aca="false">IF(OR(EJ$4="",$B35=""),0,SUMIF('DADOS BRUTOS'!$A$3:$A$500,$B35,'DADOS BRUTOS'!BJ$3:BJ$500)+IF($C35="",0,SUMIF('DADOS BRUTOS'!$A$3:$A$500,$C35,'DADOS BRUTOS'!BJ$3:BJ$500)))</f>
        <v>0</v>
      </c>
      <c r="EK35" s="134" t="n">
        <f aca="false">IF(OR(EK$4="",$B35=""),0,SUMIF('DADOS BRUTOS'!$A$3:$A$500,$B35,'DADOS BRUTOS'!BK$3:BK$500)+IF($C35="",0,SUMIF('DADOS BRUTOS'!$A$3:$A$500,$C35,'DADOS BRUTOS'!BK$3:BK$500)))</f>
        <v>0</v>
      </c>
      <c r="EL35" s="134" t="n">
        <f aca="false">IF(OR(EL$4="",$B35=""),0,SUMIF('DADOS BRUTOS'!$A$3:$A$500,$B35,'DADOS BRUTOS'!BL$3:BL$500)+IF($C35="",0,SUMIF('DADOS BRUTOS'!$A$3:$A$500,$C35,'DADOS BRUTOS'!BL$3:BL$500)))</f>
        <v>0</v>
      </c>
      <c r="EM35" s="134" t="n">
        <f aca="false">IF(OR(EM$4="",$B35=""),0,SUMIF('DADOS BRUTOS'!$A$3:$A$500,$B35,'DADOS BRUTOS'!BM$3:BM$500)+IF($C35="",0,SUMIF('DADOS BRUTOS'!$A$3:$A$500,$C35,'DADOS BRUTOS'!BM$3:BM$500)))</f>
        <v>0</v>
      </c>
      <c r="EN35" s="134" t="n">
        <f aca="false">IF(OR(EN$4="",$B35=""),0,SUMIF('DADOS BRUTOS'!$A$3:$A$500,$B35,'DADOS BRUTOS'!BN$3:BN$500)+IF($C35="",0,SUMIF('DADOS BRUTOS'!$A$3:$A$500,$C35,'DADOS BRUTOS'!BN$3:BN$500)))</f>
        <v>0</v>
      </c>
      <c r="EO35" s="134" t="n">
        <f aca="false">IF(OR(EO$4="",$B35=""),0,SUMIF('DADOS BRUTOS'!$A$3:$A$500,$B35,'DADOS BRUTOS'!BO$3:BO$500)+IF($C35="",0,SUMIF('DADOS BRUTOS'!$A$3:$A$500,$C35,'DADOS BRUTOS'!BO$3:BO$500)))</f>
        <v>0</v>
      </c>
      <c r="EP35" s="134" t="n">
        <f aca="false">IF(OR(EP$4="",$B35=""),0,SUMIF('DADOS BRUTOS'!$A$3:$A$500,$B35,'DADOS BRUTOS'!BP$3:BP$500)+IF($C35="",0,SUMIF('DADOS BRUTOS'!$A$3:$A$500,$C35,'DADOS BRUTOS'!BP$3:BP$500)))</f>
        <v>0</v>
      </c>
      <c r="EQ35" s="134" t="n">
        <f aca="false">IF(OR(EQ$4="",$B35=""),0,SUMIF('DADOS BRUTOS'!$A$3:$A$500,$B35,'DADOS BRUTOS'!BQ$3:BQ$500)+IF($C35="",0,SUMIF('DADOS BRUTOS'!$A$3:$A$500,$C35,'DADOS BRUTOS'!BQ$3:BQ$500)))</f>
        <v>0</v>
      </c>
      <c r="ER35" s="134" t="n">
        <f aca="false">IF(OR(ER$4="",$B35=""),0,SUMIF('DADOS BRUTOS'!$A$3:$A$500,$B35,'DADOS BRUTOS'!BR$3:BR$500)+IF($C35="",0,SUMIF('DADOS BRUTOS'!$A$3:$A$500,$C35,'DADOS BRUTOS'!BR$3:BR$500)))</f>
        <v>0</v>
      </c>
      <c r="ES35" s="134" t="n">
        <f aca="false">IF(OR(ES$4="",$B35=""),0,SUMIF('DADOS BRUTOS'!$A$3:$A$500,$B35,'DADOS BRUTOS'!BS$3:BS$500)+IF($C35="",0,SUMIF('DADOS BRUTOS'!$A$3:$A$500,$C35,'DADOS BRUTOS'!BS$3:BS$500)))</f>
        <v>0</v>
      </c>
      <c r="ET35" s="134" t="n">
        <f aca="false">IF(OR(ET$4="",$B35=""),0,SUMIF('DADOS BRUTOS'!$A$3:$A$500,$B35,'DADOS BRUTOS'!BT$3:BT$500)+IF($C35="",0,SUMIF('DADOS BRUTOS'!$A$3:$A$500,$C35,'DADOS BRUTOS'!BT$3:BT$500)))</f>
        <v>0</v>
      </c>
      <c r="EU35" s="134" t="n">
        <f aca="false">IF(OR(EU$4="",$B35=""),0,SUMIF('DADOS BRUTOS'!$A$3:$A$500,$B35,'DADOS BRUTOS'!BU$3:BU$500)+IF($C35="",0,SUMIF('DADOS BRUTOS'!$A$3:$A$500,$C35,'DADOS BRUTOS'!BU$3:BU$500)))</f>
        <v>0</v>
      </c>
      <c r="EV35" s="134" t="n">
        <f aca="false">IF(OR(EV$4="",$B35=""),0,SUMIF('DADOS BRUTOS'!$A$3:$A$500,$B35,'DADOS BRUTOS'!BV$3:BV$500)+IF($C35="",0,SUMIF('DADOS BRUTOS'!$A$3:$A$500,$C35,'DADOS BRUTOS'!BV$3:BV$500)))</f>
        <v>0</v>
      </c>
      <c r="EW35" s="134" t="n">
        <f aca="false">IF(OR(EW$4="",$B35=""),0,SUMIF('DADOS BRUTOS'!$A$3:$A$500,$B35,'DADOS BRUTOS'!BW$3:BW$500)+IF($C35="",0,SUMIF('DADOS BRUTOS'!$A$3:$A$500,$C35,'DADOS BRUTOS'!BW$3:BW$500)))</f>
        <v>0</v>
      </c>
      <c r="EX35" s="134" t="n">
        <f aca="false">IF(OR(EX$4="",$B35=""),0,SUMIF('DADOS BRUTOS'!$A$3:$A$500,$B35,'DADOS BRUTOS'!BX$3:BX$500)+IF($C35="",0,SUMIF('DADOS BRUTOS'!$A$3:$A$500,$C35,'DADOS BRUTOS'!BX$3:BX$500)))</f>
        <v>0</v>
      </c>
      <c r="EY35" s="134" t="n">
        <f aca="false">IF(OR(EY$4="",$B35=""),0,SUMIF('DADOS BRUTOS'!$A$3:$A$500,$B35,'DADOS BRUTOS'!BY$3:BY$500)+IF($C35="",0,SUMIF('DADOS BRUTOS'!$A$3:$A$500,$C35,'DADOS BRUTOS'!BY$3:BY$500)))</f>
        <v>0</v>
      </c>
      <c r="EZ35" s="134" t="n">
        <f aca="false">IF(OR(EZ$4="",$B35=""),0,SUMIF('DADOS BRUTOS'!$A$3:$A$500,$B35,'DADOS BRUTOS'!BZ$3:BZ$500)+IF($C35="",0,SUMIF('DADOS BRUTOS'!$A$3:$A$500,$C35,'DADOS BRUTOS'!BZ$3:BZ$500)))</f>
        <v>0</v>
      </c>
      <c r="FA35" s="134" t="n">
        <f aca="false">IF(OR(FA$4="",$B35=""),0,SUMIF('DADOS BRUTOS'!$A$3:$A$500,$B35,'DADOS BRUTOS'!CA$3:CA$500)+IF($C35="",0,SUMIF('DADOS BRUTOS'!$A$3:$A$500,$C35,'DADOS BRUTOS'!CA$3:CA$500)))</f>
        <v>0</v>
      </c>
      <c r="FB35" s="134" t="n">
        <f aca="false">IF(OR(FB$4="",$B35=""),0,SUMIF('DADOS BRUTOS'!$A$3:$A$500,$B35,'DADOS BRUTOS'!CB$3:CB$500)+IF($C35="",0,SUMIF('DADOS BRUTOS'!$A$3:$A$500,$C35,'DADOS BRUTOS'!CB$3:CB$500)))</f>
        <v>0</v>
      </c>
      <c r="FC35" s="134" t="n">
        <f aca="false">IF(OR(FC$4="",$B35=""),0,SUMIF('DADOS BRUTOS'!$A$3:$A$500,$B35,'DADOS BRUTOS'!CC$3:CC$500)+IF($C35="",0,SUMIF('DADOS BRUTOS'!$A$3:$A$500,$C35,'DADOS BRUTOS'!CC$3:CC$500)))</f>
        <v>0</v>
      </c>
      <c r="FD35" s="134" t="n">
        <f aca="false">IF(OR(FD$4="",$B35=""),0,SUMIF('DADOS BRUTOS'!$A$3:$A$500,$B35,'DADOS BRUTOS'!CD$3:CD$500)+IF($C35="",0,SUMIF('DADOS BRUTOS'!$A$3:$A$500,$C35,'DADOS BRUTOS'!CD$3:CD$500)))</f>
        <v>0</v>
      </c>
      <c r="FE35" s="134" t="n">
        <f aca="false">IF(OR(FE$4="",$B35=""),0,SUMIF('DADOS BRUTOS'!$A$3:$A$500,$B35,'DADOS BRUTOS'!CE$3:CE$500)+IF($C35="",0,SUMIF('DADOS BRUTOS'!$A$3:$A$500,$C35,'DADOS BRUTOS'!CE$3:CE$500)))</f>
        <v>0</v>
      </c>
      <c r="FF35" s="134" t="n">
        <f aca="false">IF(OR(FF$4="",$B35=""),0,SUMIF('DADOS BRUTOS'!$A$3:$A$500,$B35,'DADOS BRUTOS'!CF$3:CF$500)+IF($C35="",0,SUMIF('DADOS BRUTOS'!$A$3:$A$500,$C35,'DADOS BRUTOS'!CF$3:CF$500)))</f>
        <v>0</v>
      </c>
      <c r="FG35" s="134" t="n">
        <f aca="false">IF(OR(FG$4="",$B35=""),0,SUMIF('DADOS BRUTOS'!$A$3:$A$500,$B35,'DADOS BRUTOS'!CG$3:CG$500)+IF($C35="",0,SUMIF('DADOS BRUTOS'!$A$3:$A$500,$C35,'DADOS BRUTOS'!CG$3:CG$500)))</f>
        <v>0</v>
      </c>
      <c r="FH35" s="134" t="n">
        <f aca="false">IF(OR(FH$4="",$B35=""),0,SUMIF('DADOS BRUTOS'!$A$3:$A$500,$B35,'DADOS BRUTOS'!CH$3:CH$500)+IF($C35="",0,SUMIF('DADOS BRUTOS'!$A$3:$A$500,$C35,'DADOS BRUTOS'!CH$3:CH$500)))</f>
        <v>0</v>
      </c>
      <c r="FI35" s="134" t="n">
        <f aca="false">IF(OR(FI$4="",$B35=""),0,SUMIF('DADOS BRUTOS'!$A$3:$A$500,$B35,'DADOS BRUTOS'!CI$3:CI$500)+IF($C35="",0,SUMIF('DADOS BRUTOS'!$A$3:$A$500,$C35,'DADOS BRUTOS'!CI$3:CI$500)))</f>
        <v>0</v>
      </c>
      <c r="FJ35" s="134" t="n">
        <f aca="false">IF(OR(FJ$4="",$B35=""),0,SUMIF('DADOS BRUTOS'!$A$3:$A$500,$B35,'DADOS BRUTOS'!CJ$3:CJ$500)+IF($C35="",0,SUMIF('DADOS BRUTOS'!$A$3:$A$500,$C35,'DADOS BRUTOS'!CJ$3:CJ$500)))</f>
        <v>0</v>
      </c>
      <c r="FK35" s="134" t="n">
        <f aca="false">IF(OR(FK$4="",$B35=""),0,SUMIF('DADOS BRUTOS'!$A$3:$A$500,$B35,'DADOS BRUTOS'!CK$3:CK$500)+IF($C35="",0,SUMIF('DADOS BRUTOS'!$A$3:$A$500,$C35,'DADOS BRUTOS'!CK$3:CK$500)))</f>
        <v>0</v>
      </c>
      <c r="FL35" s="134" t="n">
        <f aca="false">IF(OR(FL$4="",$B35=""),0,SUMIF('DADOS BRUTOS'!$A$3:$A$500,$B35,'DADOS BRUTOS'!CL$3:CL$500)+IF($C35="",0,SUMIF('DADOS BRUTOS'!$A$3:$A$500,$C35,'DADOS BRUTOS'!CL$3:CL$500)))</f>
        <v>0</v>
      </c>
      <c r="FM35" s="134" t="n">
        <f aca="false">IF(OR(FM$4="",$B35=""),0,SUMIF('DADOS BRUTOS'!$A$3:$A$500,$B35,'DADOS BRUTOS'!CM$3:CM$500)+IF($C35="",0,SUMIF('DADOS BRUTOS'!$A$3:$A$500,$C35,'DADOS BRUTOS'!CM$3:CM$500)))</f>
        <v>0</v>
      </c>
      <c r="FN35" s="134" t="n">
        <f aca="false">IF(OR(FN$4="",$B35=""),0,SUMIF('DADOS BRUTOS'!$A$3:$A$500,$B35,'DADOS BRUTOS'!CN$3:CN$500)+IF($C35="",0,SUMIF('DADOS BRUTOS'!$A$3:$A$500,$C35,'DADOS BRUTOS'!CN$3:CN$500)))</f>
        <v>0</v>
      </c>
      <c r="FO35" s="134" t="n">
        <f aca="false">IF(OR(FO$4="",$B35=""),0,SUMIF('DADOS BRUTOS'!$A$3:$A$500,$B35,'DADOS BRUTOS'!CO$3:CO$500)+IF($C35="",0,SUMIF('DADOS BRUTOS'!$A$3:$A$500,$C35,'DADOS BRUTOS'!CO$3:CO$500)))</f>
        <v>0</v>
      </c>
      <c r="FP35" s="134" t="n">
        <f aca="false">IF(OR(FP$4="",$B35=""),0,SUMIF('DADOS BRUTOS'!$A$3:$A$500,$B35,'DADOS BRUTOS'!CP$3:CP$500)+IF($C35="",0,SUMIF('DADOS BRUTOS'!$A$3:$A$500,$C35,'DADOS BRUTOS'!CP$3:CP$500)))</f>
        <v>0</v>
      </c>
      <c r="FQ35" s="134" t="n">
        <f aca="false">IF(OR(FQ$4="",$B35=""),0,SUMIF('DADOS BRUTOS'!$A$3:$A$500,$B35,'DADOS BRUTOS'!CQ$3:CQ$500)+IF($C35="",0,SUMIF('DADOS BRUTOS'!$A$3:$A$500,$C35,'DADOS BRUTOS'!CQ$3:CQ$500)))</f>
        <v>0</v>
      </c>
      <c r="FR35" s="134" t="n">
        <f aca="false">IF(OR(FR$4="",$B35=""),0,SUMIF('DADOS BRUTOS'!$A$3:$A$500,$B35,'DADOS BRUTOS'!CR$3:CR$500)+IF($C35="",0,SUMIF('DADOS BRUTOS'!$A$3:$A$500,$C35,'DADOS BRUTOS'!CR$3:CR$500)))</f>
        <v>0</v>
      </c>
      <c r="FS35" s="134" t="n">
        <f aca="false">IF(OR(FS$4="",$B35=""),0,SUMIF('DADOS BRUTOS'!$A$3:$A$500,$B35,'DADOS BRUTOS'!CS$3:CS$500)+IF($C35="",0,SUMIF('DADOS BRUTOS'!$A$3:$A$500,$C35,'DADOS BRUTOS'!CS$3:CS$500)))</f>
        <v>0</v>
      </c>
      <c r="FT35" s="134" t="n">
        <f aca="false">IF(OR(FT$4="",$B35=""),0,SUMIF('DADOS BRUTOS'!$A$3:$A$500,$B35,'DADOS BRUTOS'!CT$3:CT$500)+IF($C35="",0,SUMIF('DADOS BRUTOS'!$A$3:$A$500,$C35,'DADOS BRUTOS'!CT$3:CT$500)))</f>
        <v>0</v>
      </c>
      <c r="FU35" s="134" t="n">
        <f aca="false">IF(OR(FU$4="",$B35=""),0,SUMIF('DADOS BRUTOS'!$A$3:$A$500,$B35,'DADOS BRUTOS'!CU$3:CU$500)+IF($C35="",0,SUMIF('DADOS BRUTOS'!$A$3:$A$500,$C35,'DADOS BRUTOS'!CU$3:CU$500)))</f>
        <v>0</v>
      </c>
      <c r="FV35" s="134" t="n">
        <f aca="false">IF(OR(FV$4="",$B35=""),0,SUMIF('DADOS BRUTOS'!$A$3:$A$500,$B35,'DADOS BRUTOS'!CV$3:CV$500)+IF($C35="",0,SUMIF('DADOS BRUTOS'!$A$3:$A$500,$C35,'DADOS BRUTOS'!CV$3:CV$500)))</f>
        <v>0</v>
      </c>
      <c r="FW35" s="134" t="n">
        <f aca="false">IF(OR(FW$4="",$B35=""),0,SUMIF('DADOS BRUTOS'!$A$3:$A$500,$B35,'DADOS BRUTOS'!CW$3:CW$500)+IF($C35="",0,SUMIF('DADOS BRUTOS'!$A$3:$A$500,$C35,'DADOS BRUTOS'!CW$3:CW$500)))</f>
        <v>0</v>
      </c>
      <c r="FX35" s="134" t="n">
        <f aca="false">IF(OR(FX$4="",$B35=""),0,SUMIF('DADOS BRUTOS'!$A$3:$A$500,$B35,'DADOS BRUTOS'!CX$3:CX$500)+IF($C35="",0,SUMIF('DADOS BRUTOS'!$A$3:$A$500,$C35,'DADOS BRUTOS'!CX$3:CX$500)))</f>
        <v>0</v>
      </c>
      <c r="FY35" s="134" t="n">
        <f aca="false">IF(OR(FY$4="",$B35=""),0,SUMIF('DADOS BRUTOS'!$A$3:$A$500,$B35,'DADOS BRUTOS'!CY$3:CY$500)+IF($C35="",0,SUMIF('DADOS BRUTOS'!$A$3:$A$500,$C35,'DADOS BRUTOS'!CY$3:CY$500)))</f>
        <v>0</v>
      </c>
      <c r="FZ35" s="134" t="n">
        <f aca="false">IF(OR(FZ$4="",$B35=""),0,SUMIF('DADOS BRUTOS'!$A$3:$A$500,$B35,'DADOS BRUTOS'!CZ$3:CZ$500)+IF($C35="",0,SUMIF('DADOS BRUTOS'!$A$3:$A$500,$C35,'DADOS BRUTOS'!CZ$3:CZ$500)))</f>
        <v>0</v>
      </c>
      <c r="GA35" s="134" t="n">
        <f aca="false">IF(OR(GA$4="",$B35=""),0,SUMIF('DADOS BRUTOS'!$A$3:$A$500,$B35,'DADOS BRUTOS'!DA$3:DA$500)+IF($C35="",0,SUMIF('DADOS BRUTOS'!$A$3:$A$500,$C35,'DADOS BRUTOS'!DA$3:DA$500)))</f>
        <v>0</v>
      </c>
      <c r="GB35" s="134" t="n">
        <f aca="false">IF(OR(GB$4="",$B35=""),0,SUMIF('DADOS BRUTOS'!$A$3:$A$500,$B35,'DADOS BRUTOS'!DB$3:DB$500)+IF($C35="",0,SUMIF('DADOS BRUTOS'!$A$3:$A$500,$C35,'DADOS BRUTOS'!DB$3:DB$500)))</f>
        <v>0</v>
      </c>
      <c r="GC35" s="134" t="n">
        <f aca="false">IF(OR(GC$4="",$B35=""),0,SUMIF('DADOS BRUTOS'!$A$3:$A$500,$B35,'DADOS BRUTOS'!DC$3:DC$500)+IF($C35="",0,SUMIF('DADOS BRUTOS'!$A$3:$A$500,$C35,'DADOS BRUTOS'!DC$3:DC$500)))</f>
        <v>0</v>
      </c>
      <c r="GD35" s="134" t="n">
        <f aca="false">IF(OR(GD$4="",$B35=""),0,SUMIF('DADOS BRUTOS'!$A$3:$A$500,$B35,'DADOS BRUTOS'!DD$3:DD$500)+IF($C35="",0,SUMIF('DADOS BRUTOS'!$A$3:$A$500,$C35,'DADOS BRUTOS'!DD$3:DD$500)))</f>
        <v>0</v>
      </c>
      <c r="GE35" s="134" t="n">
        <f aca="false">IF(OR(GE$4="",$B35=""),0,SUMIF('DADOS BRUTOS'!$A$3:$A$500,$B35,'DADOS BRUTOS'!DE$3:DE$500)+IF($C35="",0,SUMIF('DADOS BRUTOS'!$A$3:$A$500,$C35,'DADOS BRUTOS'!DE$3:DE$500)))</f>
        <v>0</v>
      </c>
      <c r="GF35" s="134" t="n">
        <f aca="false">IF(OR(GF$4="",$B35=""),0,SUMIF('DADOS BRUTOS'!$A$3:$A$500,$B35,'DADOS BRUTOS'!DF$3:DF$500)+IF($C35="",0,SUMIF('DADOS BRUTOS'!$A$3:$A$500,$C35,'DADOS BRUTOS'!DF$3:DF$500)))</f>
        <v>0</v>
      </c>
      <c r="GG35" s="134" t="n">
        <f aca="false">IF(OR(GG$4="",$B35=""),0,SUMIF('DADOS BRUTOS'!$A$3:$A$500,$B35,'DADOS BRUTOS'!DG$3:DG$500)+IF($C35="",0,SUMIF('DADOS BRUTOS'!$A$3:$A$500,$C35,'DADOS BRUTOS'!DG$3:DG$500)))</f>
        <v>0</v>
      </c>
      <c r="GH35" s="134" t="n">
        <f aca="false">IF(OR(GH$4="",$B35=""),0,SUMIF('DADOS BRUTOS'!$A$3:$A$500,$B35,'DADOS BRUTOS'!DH$3:DH$500)+IF($C35="",0,SUMIF('DADOS BRUTOS'!$A$3:$A$500,$C35,'DADOS BRUTOS'!DH$3:DH$500)))</f>
        <v>0</v>
      </c>
      <c r="GI35" s="134" t="n">
        <f aca="false">IF(OR(GI$4="",$B35=""),0,SUMIF('DADOS BRUTOS'!$A$3:$A$500,$B35,'DADOS BRUTOS'!DI$3:DI$500)+IF($C35="",0,SUMIF('DADOS BRUTOS'!$A$3:$A$500,$C35,'DADOS BRUTOS'!DI$3:DI$500)))</f>
        <v>0</v>
      </c>
      <c r="GJ35" s="134" t="n">
        <f aca="false">IF(OR(GJ$4="",$B35=""),0,SUMIF('DADOS BRUTOS'!$A$3:$A$500,$B35,'DADOS BRUTOS'!DJ$3:DJ$500)+IF($C35="",0,SUMIF('DADOS BRUTOS'!$A$3:$A$500,$C35,'DADOS BRUTOS'!DJ$3:DJ$500)))</f>
        <v>0</v>
      </c>
      <c r="GK35" s="134" t="n">
        <f aca="false">IF(OR(GK$4="",$B35=""),0,SUMIF('DADOS BRUTOS'!$A$3:$A$500,$B35,'DADOS BRUTOS'!DK$3:DK$500)+IF($C35="",0,SUMIF('DADOS BRUTOS'!$A$3:$A$500,$C35,'DADOS BRUTOS'!DK$3:DK$500)))</f>
        <v>0</v>
      </c>
      <c r="GL35" s="134" t="n">
        <f aca="false">IF(OR(GL$4="",$B35=""),0,SUMIF('DADOS BRUTOS'!$A$3:$A$500,$B35,'DADOS BRUTOS'!DL$3:DL$500)+IF($C35="",0,SUMIF('DADOS BRUTOS'!$A$3:$A$500,$C35,'DADOS BRUTOS'!DL$3:DL$500)))</f>
        <v>0</v>
      </c>
      <c r="GM35" s="134" t="n">
        <f aca="false">IF(OR(GM$4="",$B35=""),0,SUMIF('DADOS BRUTOS'!$A$3:$A$500,$B35,'DADOS BRUTOS'!DM$3:DM$500)+IF($C35="",0,SUMIF('DADOS BRUTOS'!$A$3:$A$500,$C35,'DADOS BRUTOS'!DM$3:DM$500)))</f>
        <v>0</v>
      </c>
      <c r="GN35" s="134" t="n">
        <f aca="false">IF(OR(GN$4="",$B35=""),0,SUMIF('DADOS BRUTOS'!$A$3:$A$500,$B35,'DADOS BRUTOS'!DN$3:DN$500)+IF($C35="",0,SUMIF('DADOS BRUTOS'!$A$3:$A$500,$C35,'DADOS BRUTOS'!DN$3:DN$500)))</f>
        <v>0</v>
      </c>
      <c r="GO35" s="134" t="n">
        <f aca="false">IF(OR(GO$4="",$B35=""),0,SUMIF('DADOS BRUTOS'!$A$3:$A$500,$B35,'DADOS BRUTOS'!DO$3:DO$500)+IF($C35="",0,SUMIF('DADOS BRUTOS'!$A$3:$A$500,$C35,'DADOS BRUTOS'!DO$3:DO$500)))</f>
        <v>0</v>
      </c>
      <c r="GP35" s="134" t="n">
        <f aca="false">IF(OR(GP$4="",$B35=""),0,SUMIF('DADOS BRUTOS'!$A$3:$A$500,$B35,'DADOS BRUTOS'!DP$3:DP$500)+IF($C35="",0,SUMIF('DADOS BRUTOS'!$A$3:$A$500,$C35,'DADOS BRUTOS'!DP$3:DP$500)))</f>
        <v>0</v>
      </c>
      <c r="GQ35" s="134" t="n">
        <f aca="false">IF(OR(GQ$4="",$B35=""),0,SUMIF('DADOS BRUTOS'!$A$3:$A$500,$B35,'DADOS BRUTOS'!DQ$3:DQ$500)+IF($C35="",0,SUMIF('DADOS BRUTOS'!$A$3:$A$500,$C35,'DADOS BRUTOS'!DQ$3:DQ$500)))</f>
        <v>0</v>
      </c>
      <c r="GR35" s="134" t="n">
        <f aca="false">IF(OR(GR$4="",$B35=""),0,SUMIF('DADOS BRUTOS'!$A$3:$A$500,$B35,'DADOS BRUTOS'!DR$3:DR$500)+IF($C35="",0,SUMIF('DADOS BRUTOS'!$A$3:$A$500,$C35,'DADOS BRUTOS'!DR$3:DR$500)))</f>
        <v>0</v>
      </c>
      <c r="GS35" s="134" t="n">
        <f aca="false">IF(OR(GS$4="",$B35=""),0,SUMIF('DADOS BRUTOS'!$A$3:$A$500,$B35,'DADOS BRUTOS'!DS$3:DS$500)+IF($C35="",0,SUMIF('DADOS BRUTOS'!$A$3:$A$500,$C35,'DADOS BRUTOS'!DS$3:DS$500)))</f>
        <v>0</v>
      </c>
      <c r="GT35" s="134" t="n">
        <f aca="false">IF(OR(GT$4="",$B35=""),0,SUMIF('DADOS BRUTOS'!$A$3:$A$500,$B35,'DADOS BRUTOS'!DT$3:DT$500)+IF($C35="",0,SUMIF('DADOS BRUTOS'!$A$3:$A$500,$C35,'DADOS BRUTOS'!DT$3:DT$500)))</f>
        <v>0</v>
      </c>
      <c r="GU35" s="134" t="n">
        <f aca="false">IF(OR(GU$4="",$B35=""),0,SUMIF('DADOS BRUTOS'!$A$3:$A$500,$B35,'DADOS BRUTOS'!DU$3:DU$500)+IF($C35="",0,SUMIF('DADOS BRUTOS'!$A$3:$A$500,$C35,'DADOS BRUTOS'!DU$3:DU$500)))</f>
        <v>0</v>
      </c>
      <c r="GV35" s="134" t="n">
        <f aca="false">IF(OR(GV$4="",$B35=""),0,SUMIF('DADOS BRUTOS'!$A$3:$A$500,$B35,'DADOS BRUTOS'!DV$3:DV$500)+IF($C35="",0,SUMIF('DADOS BRUTOS'!$A$3:$A$500,$C35,'DADOS BRUTOS'!DV$3:DV$500)))</f>
        <v>0</v>
      </c>
      <c r="GW35" s="134" t="n">
        <f aca="false">IF(OR(GW$4="",$B35=""),0,SUMIF('DADOS BRUTOS'!$A$3:$A$500,$B35,'DADOS BRUTOS'!DW$3:DW$500)+IF($C35="",0,SUMIF('DADOS BRUTOS'!$A$3:$A$500,$C35,'DADOS BRUTOS'!DW$3:DW$500)))</f>
        <v>0</v>
      </c>
      <c r="GX35" s="134" t="n">
        <f aca="false">IF(OR(GX$4="",$B35=""),0,SUMIF('DADOS BRUTOS'!$A$3:$A$500,$B35,'DADOS BRUTOS'!DX$3:DX$500)+IF($C35="",0,SUMIF('DADOS BRUTOS'!$A$3:$A$500,$C35,'DADOS BRUTOS'!DX$3:DX$500)))</f>
        <v>0</v>
      </c>
      <c r="GY35" s="134" t="n">
        <f aca="false">IF(OR(GY$4="",$B35=""),0,SUMIF('DADOS BRUTOS'!$A$3:$A$500,$B35,'DADOS BRUTOS'!DY$3:DY$500)+IF($C35="",0,SUMIF('DADOS BRUTOS'!$A$3:$A$500,$C35,'DADOS BRUTOS'!DY$3:DY$500)))</f>
        <v>0</v>
      </c>
      <c r="GZ35" s="134" t="n">
        <f aca="false">IF(OR(GZ$4="",$B35=""),0,SUMIF('DADOS BRUTOS'!$A$3:$A$500,$B35,'DADOS BRUTOS'!DZ$3:DZ$500)+IF($C35="",0,SUMIF('DADOS BRUTOS'!$A$3:$A$500,$C35,'DADOS BRUTOS'!DZ$3:DZ$500)))</f>
        <v>0</v>
      </c>
      <c r="HA35" s="134" t="n">
        <f aca="false">IF(OR(HA$4="",$B35=""),0,SUMIF('DADOS BRUTOS'!$A$3:$A$500,$B35,'DADOS BRUTOS'!EA$3:EA$500)+IF($C35="",0,SUMIF('DADOS BRUTOS'!$A$3:$A$500,$C35,'DADOS BRUTOS'!EA$3:EA$500)))</f>
        <v>0</v>
      </c>
      <c r="HB35" s="134" t="n">
        <f aca="false">IF(OR(HB$4="",$B35=""),0,SUMIF('DADOS BRUTOS'!$A$3:$A$500,$B35,'DADOS BRUTOS'!EB$3:EB$500)+IF($C35="",0,SUMIF('DADOS BRUTOS'!$A$3:$A$500,$C35,'DADOS BRUTOS'!EB$3:EB$500)))</f>
        <v>0</v>
      </c>
      <c r="HC35" s="134" t="n">
        <f aca="false">IF(OR(HC$4="",$B35=""),0,SUMIF('DADOS BRUTOS'!$A$3:$A$500,$B35,'DADOS BRUTOS'!EC$3:EC$500)+IF($C35="",0,SUMIF('DADOS BRUTOS'!$A$3:$A$500,$C35,'DADOS BRUTOS'!EC$3:EC$500)))</f>
        <v>0</v>
      </c>
      <c r="HD35" s="134" t="n">
        <f aca="false">IF(OR(HD$4="",$B35=""),0,SUMIF('DADOS BRUTOS'!$A$3:$A$500,$B35,'DADOS BRUTOS'!ED$3:ED$500)+IF($C35="",0,SUMIF('DADOS BRUTOS'!$A$3:$A$500,$C35,'DADOS BRUTOS'!ED$3:ED$500)))</f>
        <v>0</v>
      </c>
      <c r="HE35" s="134" t="n">
        <f aca="false">IF(OR(HE$4="",$B35=""),0,SUMIF('DADOS BRUTOS'!$A$3:$A$500,$B35,'DADOS BRUTOS'!EE$3:EE$500)+IF($C35="",0,SUMIF('DADOS BRUTOS'!$A$3:$A$500,$C35,'DADOS BRUTOS'!EE$3:EE$500)))</f>
        <v>0</v>
      </c>
      <c r="HF35" s="134" t="n">
        <f aca="false">IF(OR(HF$4="",$B35=""),0,SUMIF('DADOS BRUTOS'!$A$3:$A$500,$B35,'DADOS BRUTOS'!EF$3:EF$500)+IF($C35="",0,SUMIF('DADOS BRUTOS'!$A$3:$A$500,$C35,'DADOS BRUTOS'!EF$3:EF$500)))</f>
        <v>0</v>
      </c>
      <c r="HG35" s="134" t="n">
        <f aca="false">IF(OR(HG$4="",$B35=""),0,SUMIF('DADOS BRUTOS'!$A$3:$A$500,$B35,'DADOS BRUTOS'!EG$3:EG$500)+IF($C35="",0,SUMIF('DADOS BRUTOS'!$A$3:$A$500,$C35,'DADOS BRUTOS'!EG$3:EG$500)))</f>
        <v>0</v>
      </c>
      <c r="HH35" s="134" t="n">
        <f aca="false">IF(OR(HH$4="",$B35=""),0,SUMIF('DADOS BRUTOS'!$A$3:$A$500,$B35,'DADOS BRUTOS'!EH$3:EH$500)+IF($C35="",0,SUMIF('DADOS BRUTOS'!$A$3:$A$500,$C35,'DADOS BRUTOS'!EH$3:EH$500)))</f>
        <v>0</v>
      </c>
      <c r="HI35" s="134" t="n">
        <f aca="false">IF(OR(HI$4="",$B35=""),0,SUMIF('DADOS BRUTOS'!$A$3:$A$500,$B35,'DADOS BRUTOS'!EI$3:EI$500)+IF($C35="",0,SUMIF('DADOS BRUTOS'!$A$3:$A$500,$C35,'DADOS BRUTOS'!EI$3:EI$500)))</f>
        <v>0</v>
      </c>
      <c r="HJ35" s="134" t="n">
        <f aca="false">IF(OR(HJ$4="",$B35=""),0,SUMIF('DADOS BRUTOS'!$A$3:$A$500,$B35,'DADOS BRUTOS'!EJ$3:EJ$500)+IF($C35="",0,SUMIF('DADOS BRUTOS'!$A$3:$A$500,$C35,'DADOS BRUTOS'!EJ$3:EJ$500)))</f>
        <v>0</v>
      </c>
      <c r="HK35" s="134" t="n">
        <f aca="false">IF(OR(HK$4="",$B35=""),0,SUMIF('DADOS BRUTOS'!$A$3:$A$500,$B35,'DADOS BRUTOS'!EK$3:EK$500)+IF($C35="",0,SUMIF('DADOS BRUTOS'!$A$3:$A$500,$C35,'DADOS BRUTOS'!EK$3:EK$500)))</f>
        <v>0</v>
      </c>
      <c r="HL35" s="134" t="n">
        <f aca="false">IF(OR(HL$4="",$B35=""),0,SUMIF('DADOS BRUTOS'!$A$3:$A$500,$B35,'DADOS BRUTOS'!EL$3:EL$500)+IF($C35="",0,SUMIF('DADOS BRUTOS'!$A$3:$A$500,$C35,'DADOS BRUTOS'!EL$3:EL$500)))</f>
        <v>0</v>
      </c>
      <c r="HM35" s="134" t="n">
        <f aca="false">IF(OR(HM$4="",$B35=""),0,SUMIF('DADOS BRUTOS'!$A$3:$A$500,$B35,'DADOS BRUTOS'!EM$3:EM$500)+IF($C35="",0,SUMIF('DADOS BRUTOS'!$A$3:$A$500,$C35,'DADOS BRUTOS'!EM$3:EM$500)))</f>
        <v>0</v>
      </c>
      <c r="HN35" s="134" t="n">
        <f aca="false">IF(OR(HN$4="",$B35=""),0,SUMIF('DADOS BRUTOS'!$A$3:$A$500,$B35,'DADOS BRUTOS'!EN$3:EN$500)+IF($C35="",0,SUMIF('DADOS BRUTOS'!$A$3:$A$500,$C35,'DADOS BRUTOS'!EN$3:EN$500)))</f>
        <v>0</v>
      </c>
      <c r="HO35" s="134" t="n">
        <f aca="false">IF(OR(HO$4="",$B35=""),0,SUMIF('DADOS BRUTOS'!$A$3:$A$500,$B35,'DADOS BRUTOS'!EO$3:EO$500)+IF($C35="",0,SUMIF('DADOS BRUTOS'!$A$3:$A$500,$C35,'DADOS BRUTOS'!EO$3:EO$500)))</f>
        <v>0</v>
      </c>
      <c r="HP35" s="134" t="n">
        <f aca="false">IF(OR(HP$4="",$B35=""),0,SUMIF('DADOS BRUTOS'!$A$3:$A$500,$B35,'DADOS BRUTOS'!EP$3:EP$500)+IF($C35="",0,SUMIF('DADOS BRUTOS'!$A$3:$A$500,$C35,'DADOS BRUTOS'!EP$3:EP$500)))</f>
        <v>0</v>
      </c>
      <c r="HQ35" s="134" t="n">
        <f aca="false">IF(OR(HQ$4="",$B35=""),0,SUMIF('DADOS BRUTOS'!$A$3:$A$500,$B35,'DADOS BRUTOS'!EQ$3:EQ$500)+IF($C35="",0,SUMIF('DADOS BRUTOS'!$A$3:$A$500,$C35,'DADOS BRUTOS'!EQ$3:EQ$500)))</f>
        <v>0</v>
      </c>
      <c r="HR35" s="134" t="n">
        <f aca="false">IF(OR(HR$4="",$B35=""),0,SUMIF('DADOS BRUTOS'!$A$3:$A$500,$B35,'DADOS BRUTOS'!ER$3:ER$500)+IF($C35="",0,SUMIF('DADOS BRUTOS'!$A$3:$A$500,$C35,'DADOS BRUTOS'!ER$3:ER$500)))</f>
        <v>0</v>
      </c>
      <c r="HS35" s="134" t="n">
        <f aca="false">IF(OR(HS$4="",$B35=""),0,SUMIF('DADOS BRUTOS'!$A$3:$A$500,$B35,'DADOS BRUTOS'!ES$3:ES$500)+IF($C35="",0,SUMIF('DADOS BRUTOS'!$A$3:$A$500,$C35,'DADOS BRUTOS'!ES$3:ES$500)))</f>
        <v>0</v>
      </c>
      <c r="HT35" s="134" t="n">
        <f aca="false">IF(OR(HT$4="",$B35=""),0,SUMIF('DADOS BRUTOS'!$A$3:$A$500,$B35,'DADOS BRUTOS'!ET$3:ET$500)+IF($C35="",0,SUMIF('DADOS BRUTOS'!$A$3:$A$500,$C35,'DADOS BRUTOS'!ET$3:ET$500)))</f>
        <v>0</v>
      </c>
      <c r="HU35" s="134" t="n">
        <f aca="false">IF(OR(HU$4="",$B35=""),0,SUMIF('DADOS BRUTOS'!$A$3:$A$500,$B35,'DADOS BRUTOS'!EU$3:EU$500)+IF($C35="",0,SUMIF('DADOS BRUTOS'!$A$3:$A$500,$C35,'DADOS BRUTOS'!EU$3:EU$500)))</f>
        <v>0</v>
      </c>
      <c r="HV35" s="134" t="n">
        <f aca="false">IF(OR(HV$4="",$B35=""),0,SUMIF('DADOS BRUTOS'!$A$3:$A$500,$B35,'DADOS BRUTOS'!EV$3:EV$500)+IF($C35="",0,SUMIF('DADOS BRUTOS'!$A$3:$A$500,$C35,'DADOS BRUTOS'!EV$3:EV$500)))</f>
        <v>0</v>
      </c>
      <c r="HW35" s="134" t="n">
        <f aca="false">IF(OR(HW$4="",$B35=""),0,SUMIF('DADOS BRUTOS'!$A$3:$A$500,$B35,'DADOS BRUTOS'!EW$3:EW$500)+IF($C35="",0,SUMIF('DADOS BRUTOS'!$A$3:$A$500,$C35,'DADOS BRUTOS'!EW$3:EW$500)))</f>
        <v>0</v>
      </c>
      <c r="HX35" s="134" t="n">
        <f aca="false">IF(OR(HX$4="",$B35=""),0,SUMIF('DADOS BRUTOS'!$A$3:$A$500,$B35,'DADOS BRUTOS'!EX$3:EX$500)+IF($C35="",0,SUMIF('DADOS BRUTOS'!$A$3:$A$500,$C35,'DADOS BRUTOS'!EX$3:EX$500)))</f>
        <v>0</v>
      </c>
      <c r="HY35" s="134" t="n">
        <f aca="false">IF(OR(HY$4="",$B35=""),0,SUMIF('DADOS BRUTOS'!$A$3:$A$500,$B35,'DADOS BRUTOS'!EY$3:EY$500)+IF($C35="",0,SUMIF('DADOS BRUTOS'!$A$3:$A$500,$C35,'DADOS BRUTOS'!EY$3:EY$500)))</f>
        <v>0</v>
      </c>
      <c r="HZ35" s="134" t="n">
        <f aca="false">IF(OR(HZ$4="",$B35=""),0,SUMIF('DADOS BRUTOS'!$A$3:$A$500,$B35,'DADOS BRUTOS'!EZ$3:EZ$500)+IF($C35="",0,SUMIF('DADOS BRUTOS'!$A$3:$A$500,$C35,'DADOS BRUTOS'!EZ$3:EZ$500)))</f>
        <v>0</v>
      </c>
      <c r="IA35" s="134" t="n">
        <f aca="false">IF(OR(IA$4="",$B35=""),0,SUMIF('DADOS BRUTOS'!$A$3:$A$500,$B35,'DADOS BRUTOS'!FA$3:FA$500)+IF($C35="",0,SUMIF('DADOS BRUTOS'!$A$3:$A$500,$C35,'DADOS BRUTOS'!FA$3:FA$500)))</f>
        <v>0</v>
      </c>
      <c r="IB35" s="134" t="n">
        <f aca="false">IF(OR(IB$4="",$B35=""),0,SUMIF('DADOS BRUTOS'!$A$3:$A$500,$B35,'DADOS BRUTOS'!FB$3:FB$500)+IF($C35="",0,SUMIF('DADOS BRUTOS'!$A$3:$A$500,$C35,'DADOS BRUTOS'!FB$3:FB$500)))</f>
        <v>0</v>
      </c>
      <c r="IC35" s="134" t="n">
        <f aca="false">IF(OR(IC$4="",$B35=""),0,SUMIF('DADOS BRUTOS'!$A$3:$A$500,$B35,'DADOS BRUTOS'!FC$3:FC$500)+IF($C35="",0,SUMIF('DADOS BRUTOS'!$A$3:$A$500,$C35,'DADOS BRUTOS'!FC$3:FC$500)))</f>
        <v>0</v>
      </c>
      <c r="ID35" s="134" t="n">
        <f aca="false">IF(OR(ID$4="",$B35=""),0,SUMIF('DADOS BRUTOS'!$A$3:$A$500,$B35,'DADOS BRUTOS'!FD$3:FD$500)+IF($C35="",0,SUMIF('DADOS BRUTOS'!$A$3:$A$500,$C35,'DADOS BRUTOS'!FD$3:FD$500)))</f>
        <v>0</v>
      </c>
      <c r="IE35" s="134" t="n">
        <f aca="false">IF(OR(IE$4="",$B35=""),0,SUMIF('DADOS BRUTOS'!$A$3:$A$500,$B35,'DADOS BRUTOS'!FE$3:FE$500)+IF($C35="",0,SUMIF('DADOS BRUTOS'!$A$3:$A$500,$C35,'DADOS BRUTOS'!FE$3:FE$500)))</f>
        <v>0</v>
      </c>
      <c r="IF35" s="134" t="n">
        <f aca="false">IF(OR(IF$4="",$B35=""),0,SUMIF('DADOS BRUTOS'!$A$3:$A$500,$B35,'DADOS BRUTOS'!FF$3:FF$500)+IF($C35="",0,SUMIF('DADOS BRUTOS'!$A$3:$A$500,$C35,'DADOS BRUTOS'!FF$3:FF$500)))</f>
        <v>0</v>
      </c>
      <c r="IG35" s="134" t="n">
        <f aca="false">IF(OR(IG$4="",$B35=""),0,SUMIF('DADOS BRUTOS'!$A$3:$A$500,$B35,'DADOS BRUTOS'!FG$3:FG$500)+IF($C35="",0,SUMIF('DADOS BRUTOS'!$A$3:$A$500,$C35,'DADOS BRUTOS'!FG$3:FG$500)))</f>
        <v>0</v>
      </c>
      <c r="IH35" s="134" t="n">
        <f aca="false">IF(OR(IH$4="",$B35=""),0,SUMIF('DADOS BRUTOS'!$A$3:$A$500,$B35,'DADOS BRUTOS'!FH$3:FH$500)+IF($C35="",0,SUMIF('DADOS BRUTOS'!$A$3:$A$500,$C35,'DADOS BRUTOS'!FH$3:FH$500)))</f>
        <v>0</v>
      </c>
      <c r="II35" s="134" t="n">
        <f aca="false">IF(OR(II$4="",$B35=""),0,SUMIF('DADOS BRUTOS'!$A$3:$A$500,$B35,'DADOS BRUTOS'!FI$3:FI$500)+IF($C35="",0,SUMIF('DADOS BRUTOS'!$A$3:$A$500,$C35,'DADOS BRUTOS'!FI$3:FI$500)))</f>
        <v>0</v>
      </c>
      <c r="IJ35" s="134" t="n">
        <f aca="false">IF(OR(IJ$4="",$B35=""),0,SUMIF('DADOS BRUTOS'!$A$3:$A$500,$B35,'DADOS BRUTOS'!FJ$3:FJ$500)+IF($C35="",0,SUMIF('DADOS BRUTOS'!$A$3:$A$500,$C35,'DADOS BRUTOS'!FJ$3:FJ$500)))</f>
        <v>0</v>
      </c>
      <c r="IK35" s="134" t="n">
        <f aca="false">IF(OR(IK$4="",$B35=""),0,SUMIF('DADOS BRUTOS'!$A$3:$A$500,$B35,'DADOS BRUTOS'!FK$3:FK$500)+IF($C35="",0,SUMIF('DADOS BRUTOS'!$A$3:$A$500,$C35,'DADOS BRUTOS'!FK$3:FK$500)))</f>
        <v>0</v>
      </c>
      <c r="IL35" s="134" t="n">
        <f aca="false">IF(OR(IL$4="",$B35=""),0,SUMIF('DADOS BRUTOS'!$A$3:$A$500,$B35,'DADOS BRUTOS'!FL$3:FL$500)+IF($C35="",0,SUMIF('DADOS BRUTOS'!$A$3:$A$500,$C35,'DADOS BRUTOS'!FL$3:FL$500)))</f>
        <v>0</v>
      </c>
      <c r="IM35" s="134" t="n">
        <f aca="false">IF(OR(IM$4="",$B35=""),0,SUMIF('DADOS BRUTOS'!$A$3:$A$500,$B35,'DADOS BRUTOS'!FM$3:FM$500)+IF($C35="",0,SUMIF('DADOS BRUTOS'!$A$3:$A$500,$C35,'DADOS BRUTOS'!FM$3:FM$500)))</f>
        <v>0</v>
      </c>
      <c r="IN35" s="134" t="n">
        <f aca="false">IF(OR(IN$4="",$B35=""),0,SUMIF('DADOS BRUTOS'!$A$3:$A$500,$B35,'DADOS BRUTOS'!FN$3:FN$500)+IF($C35="",0,SUMIF('DADOS BRUTOS'!$A$3:$A$500,$C35,'DADOS BRUTOS'!FN$3:FN$500)))</f>
        <v>0</v>
      </c>
      <c r="IO35" s="134" t="n">
        <f aca="false">IF(OR(IO$4="",$B35=""),0,SUMIF('DADOS BRUTOS'!$A$3:$A$500,$B35,'DADOS BRUTOS'!FO$3:FO$500)+IF($C35="",0,SUMIF('DADOS BRUTOS'!$A$3:$A$500,$C35,'DADOS BRUTOS'!FO$3:FO$500)))</f>
        <v>0</v>
      </c>
      <c r="IP35" s="134" t="n">
        <f aca="false">IF(OR(IP$4="",$B35=""),0,SUMIF('DADOS BRUTOS'!$A$3:$A$500,$B35,'DADOS BRUTOS'!FP$3:FP$500)+IF($C35="",0,SUMIF('DADOS BRUTOS'!$A$3:$A$500,$C35,'DADOS BRUTOS'!FP$3:FP$500)))</f>
        <v>0</v>
      </c>
      <c r="IQ35" s="134" t="n">
        <f aca="false">IF(OR(IQ$4="",$B35=""),0,SUMIF('DADOS BRUTOS'!$A$3:$A$500,$B35,'DADOS BRUTOS'!FQ$3:FQ$500)+IF($C35="",0,SUMIF('DADOS BRUTOS'!$A$3:$A$500,$C35,'DADOS BRUTOS'!FQ$3:FQ$500)))</f>
        <v>0</v>
      </c>
      <c r="IR35" s="134" t="n">
        <f aca="false">IF(OR(IR$4="",$B35=""),0,SUMIF('DADOS BRUTOS'!$A$3:$A$500,$B35,'DADOS BRUTOS'!FR$3:FR$500)+IF($C35="",0,SUMIF('DADOS BRUTOS'!$A$3:$A$500,$C35,'DADOS BRUTOS'!FR$3:FR$500)))</f>
        <v>0</v>
      </c>
      <c r="IS35" s="134" t="n">
        <f aca="false">IF(OR(IS$4="",$B35=""),0,SUMIF('DADOS BRUTOS'!$A$3:$A$500,$B35,'DADOS BRUTOS'!FS$3:FS$500)+IF($C35="",0,SUMIF('DADOS BRUTOS'!$A$3:$A$500,$C35,'DADOS BRUTOS'!FS$3:FS$500)))</f>
        <v>0</v>
      </c>
      <c r="IT35" s="134" t="n">
        <f aca="false">IF(OR(IT$4="",$B35=""),0,SUMIF('DADOS BRUTOS'!$A$3:$A$500,$B35,'DADOS BRUTOS'!FT$3:FT$500)+IF($C35="",0,SUMIF('DADOS BRUTOS'!$A$3:$A$500,$C35,'DADOS BRUTOS'!FT$3:FT$500)))</f>
        <v>0</v>
      </c>
      <c r="IU35" s="134" t="n">
        <f aca="false">IF(OR(IU$4="",$B35=""),0,SUMIF('DADOS BRUTOS'!$A$3:$A$500,$B35,'DADOS BRUTOS'!FU$3:FU$500)+IF($C35="",0,SUMIF('DADOS BRUTOS'!$A$3:$A$500,$C35,'DADOS BRUTOS'!FU$3:FU$500)))</f>
        <v>0</v>
      </c>
      <c r="IV35" s="134" t="n">
        <f aca="false">IF(OR(IV$4="",$B35=""),0,SUMIF('DADOS BRUTOS'!$A$3:$A$500,$B35,'DADOS BRUTOS'!FV$3:FV$500)+IF($C35="",0,SUMIF('DADOS BRUTOS'!$A$3:$A$500,$C35,'DADOS BRUTOS'!FV$3:FV$500)))</f>
        <v>0</v>
      </c>
      <c r="IW35" s="134" t="n">
        <f aca="false">IF(OR(IW$4="",$B35=""),0,SUMIF('DADOS BRUTOS'!$A$3:$A$500,$B35,'DADOS BRUTOS'!FW$3:FW$500)+IF($C35="",0,SUMIF('DADOS BRUTOS'!$A$3:$A$500,$C35,'DADOS BRUTOS'!FW$3:FW$500)))</f>
        <v>0</v>
      </c>
      <c r="IX35" s="134" t="n">
        <f aca="false">IF(OR(IX$4="",$B35=""),0,SUMIF('DADOS BRUTOS'!$A$3:$A$500,$B35,'DADOS BRUTOS'!FX$3:FX$500)+IF($C35="",0,SUMIF('DADOS BRUTOS'!$A$3:$A$500,$C35,'DADOS BRUTOS'!FX$3:FX$500)))</f>
        <v>0</v>
      </c>
      <c r="IY35" s="134" t="n">
        <f aca="false">IF(OR(IY$4="",$B35=""),0,SUMIF('DADOS BRUTOS'!$A$3:$A$500,$B35,'DADOS BRUTOS'!FY$3:FY$500)+IF($C35="",0,SUMIF('DADOS BRUTOS'!$A$3:$A$500,$C35,'DADOS BRUTOS'!FY$3:FY$500)))</f>
        <v>0</v>
      </c>
      <c r="IZ35" s="134" t="n">
        <f aca="false">IF(OR(IZ$4="",$B35=""),0,SUMIF('DADOS BRUTOS'!$A$3:$A$500,$B35,'DADOS BRUTOS'!FZ$3:FZ$500)+IF($C35="",0,SUMIF('DADOS BRUTOS'!$A$3:$A$500,$C35,'DADOS BRUTOS'!FZ$3:FZ$500)))</f>
        <v>0</v>
      </c>
      <c r="JA35" s="134" t="n">
        <f aca="false">IF(OR(JA$4="",$B35=""),0,SUMIF('DADOS BRUTOS'!$A$3:$A$500,$B35,'DADOS BRUTOS'!GA$3:GA$500)+IF($C35="",0,SUMIF('DADOS BRUTOS'!$A$3:$A$500,$C35,'DADOS BRUTOS'!GA$3:GA$500)))</f>
        <v>0</v>
      </c>
      <c r="JB35" s="134" t="n">
        <f aca="false">IF(OR(JB$4="",$B35=""),0,SUMIF('DADOS BRUTOS'!$A$3:$A$500,$B35,'DADOS BRUTOS'!GB$3:GB$500)+IF($C35="",0,SUMIF('DADOS BRUTOS'!$A$3:$A$500,$C35,'DADOS BRUTOS'!GB$3:GB$500)))</f>
        <v>0</v>
      </c>
      <c r="JC35" s="134" t="n">
        <f aca="false">IF(OR(JC$4="",$B35=""),0,SUMIF('DADOS BRUTOS'!$A$3:$A$500,$B35,'DADOS BRUTOS'!GC$3:GC$500)+IF($C35="",0,SUMIF('DADOS BRUTOS'!$A$3:$A$500,$C35,'DADOS BRUTOS'!GC$3:GC$500)))</f>
        <v>0</v>
      </c>
      <c r="JD35" s="134" t="n">
        <f aca="false">IF(OR(JD$4="",$B35=""),0,SUMIF('DADOS BRUTOS'!$A$3:$A$500,$B35,'DADOS BRUTOS'!GD$3:GD$500)+IF($C35="",0,SUMIF('DADOS BRUTOS'!$A$3:$A$500,$C35,'DADOS BRUTOS'!GD$3:GD$500)))</f>
        <v>0</v>
      </c>
      <c r="JE35" s="134" t="n">
        <f aca="false">IF(OR(JE$4="",$B35=""),0,SUMIF('DADOS BRUTOS'!$A$3:$A$500,$B35,'DADOS BRUTOS'!GE$3:GE$500)+IF($C35="",0,SUMIF('DADOS BRUTOS'!$A$3:$A$500,$C35,'DADOS BRUTOS'!GE$3:GE$500)))</f>
        <v>0</v>
      </c>
      <c r="JF35" s="134" t="n">
        <f aca="false">IF(OR(JF$4="",$B35=""),0,SUMIF('DADOS BRUTOS'!$A$3:$A$500,$B35,'DADOS BRUTOS'!GF$3:GF$500)+IF($C35="",0,SUMIF('DADOS BRUTOS'!$A$3:$A$500,$C35,'DADOS BRUTOS'!GF$3:GF$500)))</f>
        <v>0</v>
      </c>
      <c r="JG35" s="134" t="n">
        <f aca="false">IF(OR(JG$4="",$B35=""),0,SUMIF('DADOS BRUTOS'!$A$3:$A$500,$B35,'DADOS BRUTOS'!GG$3:GG$500)+IF($C35="",0,SUMIF('DADOS BRUTOS'!$A$3:$A$500,$C35,'DADOS BRUTOS'!GG$3:GG$500)))</f>
        <v>0</v>
      </c>
      <c r="JH35" s="134" t="n">
        <f aca="false">IF(OR(JH$4="",$B35=""),0,SUMIF('DADOS BRUTOS'!$A$3:$A$500,$B35,'DADOS BRUTOS'!GH$3:GH$500)+IF($C35="",0,SUMIF('DADOS BRUTOS'!$A$3:$A$500,$C35,'DADOS BRUTOS'!GH$3:GH$500)))</f>
        <v>0</v>
      </c>
      <c r="JI35" s="134" t="n">
        <f aca="false">IF(OR(JI$4="",$B35=""),0,SUMIF('DADOS BRUTOS'!$A$3:$A$500,$B35,'DADOS BRUTOS'!GI$3:GI$500)+IF($C35="",0,SUMIF('DADOS BRUTOS'!$A$3:$A$500,$C35,'DADOS BRUTOS'!GI$3:GI$500)))</f>
        <v>0</v>
      </c>
      <c r="JJ35" s="134" t="n">
        <f aca="false">IF(OR(JJ$4="",$B35=""),0,SUMIF('DADOS BRUTOS'!$A$3:$A$500,$B35,'DADOS BRUTOS'!GJ$3:GJ$500)+IF($C35="",0,SUMIF('DADOS BRUTOS'!$A$3:$A$500,$C35,'DADOS BRUTOS'!GJ$3:GJ$500)))</f>
        <v>0</v>
      </c>
      <c r="JK35" s="134" t="n">
        <f aca="false">IF(OR(JK$4="",$B35=""),0,SUMIF('DADOS BRUTOS'!$A$3:$A$500,$B35,'DADOS BRUTOS'!GK$3:GK$500)+IF($C35="",0,SUMIF('DADOS BRUTOS'!$A$3:$A$500,$C35,'DADOS BRUTOS'!GK$3:GK$500)))</f>
        <v>0</v>
      </c>
      <c r="JL35" s="134" t="n">
        <f aca="false">IF(OR(JL$4="",$B35=""),0,SUMIF('DADOS BRUTOS'!$A$3:$A$500,$B35,'DADOS BRUTOS'!GL$3:GL$500)+IF($C35="",0,SUMIF('DADOS BRUTOS'!$A$3:$A$500,$C35,'DADOS BRUTOS'!GL$3:GL$500)))</f>
        <v>0</v>
      </c>
      <c r="JM35" s="134" t="n">
        <f aca="false">IF(OR(JM$4="",$B35=""),0,SUMIF('DADOS BRUTOS'!$A$3:$A$500,$B35,'DADOS BRUTOS'!GM$3:GM$500)+IF($C35="",0,SUMIF('DADOS BRUTOS'!$A$3:$A$500,$C35,'DADOS BRUTOS'!GM$3:GM$500)))</f>
        <v>0</v>
      </c>
      <c r="JN35" s="134" t="n">
        <f aca="false">IF(OR(JN$4="",$B35=""),0,SUMIF('DADOS BRUTOS'!$A$3:$A$500,$B35,'DADOS BRUTOS'!GN$3:GN$500)+IF($C35="",0,SUMIF('DADOS BRUTOS'!$A$3:$A$500,$C35,'DADOS BRUTOS'!GN$3:GN$500)))</f>
        <v>0</v>
      </c>
      <c r="JO35" s="134" t="n">
        <f aca="false">IF(OR(JO$4="",$B35=""),0,SUMIF('DADOS BRUTOS'!$A$3:$A$500,$B35,'DADOS BRUTOS'!GO$3:GO$500)+IF($C35="",0,SUMIF('DADOS BRUTOS'!$A$3:$A$500,$C35,'DADOS BRUTOS'!GO$3:GO$500)))</f>
        <v>0</v>
      </c>
      <c r="JP35" s="134" t="n">
        <f aca="false">IF(OR(JP$4="",$B35=""),0,SUMIF('DADOS BRUTOS'!$A$3:$A$500,$B35,'DADOS BRUTOS'!GP$3:GP$500)+IF($C35="",0,SUMIF('DADOS BRUTOS'!$A$3:$A$500,$C35,'DADOS BRUTOS'!GP$3:GP$500)))</f>
        <v>0</v>
      </c>
      <c r="JQ35" s="134" t="n">
        <f aca="false">IF(OR(JQ$4="",$B35=""),0,SUMIF('DADOS BRUTOS'!$A$3:$A$500,$B35,'DADOS BRUTOS'!GQ$3:GQ$500)+IF($C35="",0,SUMIF('DADOS BRUTOS'!$A$3:$A$500,$C35,'DADOS BRUTOS'!GQ$3:GQ$500)))</f>
        <v>0</v>
      </c>
      <c r="JR35" s="134" t="n">
        <f aca="false">IF(OR(JR$4="",$B35=""),0,SUMIF('DADOS BRUTOS'!$A$3:$A$500,$B35,'DADOS BRUTOS'!GR$3:GR$500)+IF($C35="",0,SUMIF('DADOS BRUTOS'!$A$3:$A$500,$C35,'DADOS BRUTOS'!GR$3:GR$500)))</f>
        <v>0</v>
      </c>
      <c r="JS35" s="134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  FACHADA</v>
      </c>
      <c r="B36" s="55" t="s">
        <v>212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3000</v>
      </c>
      <c r="M36" s="50" t="n">
        <f aca="false">SUMIF($CB$4:$JS$4,M$4,$CB36:$JS36)</f>
        <v>4904.21</v>
      </c>
      <c r="N36" s="50" t="n">
        <f aca="false">SUMIF($CB$4:$JS$4,N$4,$CB36:$JS36)</f>
        <v>2800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9579.71</v>
      </c>
      <c r="Y36" s="50" t="n">
        <f aca="false">SUMIF($CB$4:$JS$4,Y$4,$CB36:$JS36)</f>
        <v>272811.13</v>
      </c>
      <c r="Z36" s="50" t="n">
        <f aca="false">SUMIF($CB$4:$JS$4,Z$4,$CB36:$JS36)</f>
        <v>49609.75</v>
      </c>
      <c r="AA36" s="50" t="n">
        <f aca="false">SUMIF($CB$4:$JS$4,AA$4,$CB36:$JS36)</f>
        <v>10492.67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1678.68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354876.15</v>
      </c>
      <c r="BZ36" s="45" t="n">
        <f aca="false">SUMPRODUCT(($CB$4:$JS$4&lt;&gt;"")*($CB$4:$JS$4&lt;=$D$4),$CB36:$JS36,$CB$1:$JS$1)</f>
        <v>0</v>
      </c>
      <c r="CB36" s="134" t="n">
        <f aca="false">IF(OR(CB$4="",$B36=""),0,SUMIF('DADOS BRUTOS'!$A$3:$A$500,$B36,'DADOS BRUTOS'!B$3:B$500)+IF($C36="",0,SUMIF('DADOS BRUTOS'!$A$3:$A$500,$C36,'DADOS BRUTOS'!B$3:B$500)))</f>
        <v>0</v>
      </c>
      <c r="CC36" s="134" t="n">
        <f aca="false">IF(OR(CC$4="",$B36=""),0,SUMIF('DADOS BRUTOS'!$A$3:$A$500,$B36,'DADOS BRUTOS'!C$3:C$500)+IF($C36="",0,SUMIF('DADOS BRUTOS'!$A$3:$A$500,$C36,'DADOS BRUTOS'!C$3:C$500)))</f>
        <v>0</v>
      </c>
      <c r="CD36" s="134" t="n">
        <f aca="false">IF(OR(CD$4="",$B36=""),0,SUMIF('DADOS BRUTOS'!$A$3:$A$500,$B36,'DADOS BRUTOS'!D$3:D$500)+IF($C36="",0,SUMIF('DADOS BRUTOS'!$A$3:$A$500,$C36,'DADOS BRUTOS'!D$3:D$500)))</f>
        <v>0</v>
      </c>
      <c r="CE36" s="134" t="n">
        <f aca="false">IF(OR(CE$4="",$B36=""),0,SUMIF('DADOS BRUTOS'!$A$3:$A$500,$B36,'DADOS BRUTOS'!E$3:E$500)+IF($C36="",0,SUMIF('DADOS BRUTOS'!$A$3:$A$500,$C36,'DADOS BRUTOS'!E$3:E$500)))</f>
        <v>0</v>
      </c>
      <c r="CF36" s="134" t="n">
        <f aca="false">IF(OR(CF$4="",$B36=""),0,SUMIF('DADOS BRUTOS'!$A$3:$A$500,$B36,'DADOS BRUTOS'!F$3:F$500)+IF($C36="",0,SUMIF('DADOS BRUTOS'!$A$3:$A$500,$C36,'DADOS BRUTOS'!F$3:F$500)))</f>
        <v>0</v>
      </c>
      <c r="CG36" s="134" t="n">
        <f aca="false">IF(OR(CG$4="",$B36=""),0,SUMIF('DADOS BRUTOS'!$A$3:$A$500,$B36,'DADOS BRUTOS'!G$3:G$500)+IF($C36="",0,SUMIF('DADOS BRUTOS'!$A$3:$A$500,$C36,'DADOS BRUTOS'!G$3:G$500)))</f>
        <v>0</v>
      </c>
      <c r="CH36" s="134" t="n">
        <f aca="false">IF(OR(CH$4="",$B36=""),0,SUMIF('DADOS BRUTOS'!$A$3:$A$500,$B36,'DADOS BRUTOS'!H$3:H$500)+IF($C36="",0,SUMIF('DADOS BRUTOS'!$A$3:$A$500,$C36,'DADOS BRUTOS'!H$3:H$500)))</f>
        <v>0</v>
      </c>
      <c r="CI36" s="134" t="n">
        <f aca="false">IF(OR(CI$4="",$B36=""),0,SUMIF('DADOS BRUTOS'!$A$3:$A$500,$B36,'DADOS BRUTOS'!I$3:I$500)+IF($C36="",0,SUMIF('DADOS BRUTOS'!$A$3:$A$500,$C36,'DADOS BRUTOS'!I$3:I$500)))</f>
        <v>0</v>
      </c>
      <c r="CJ36" s="134" t="n">
        <f aca="false">IF(OR(CJ$4="",$B36=""),0,SUMIF('DADOS BRUTOS'!$A$3:$A$500,$B36,'DADOS BRUTOS'!J$3:J$500)+IF($C36="",0,SUMIF('DADOS BRUTOS'!$A$3:$A$500,$C36,'DADOS BRUTOS'!J$3:J$500)))</f>
        <v>0</v>
      </c>
      <c r="CK36" s="134" t="n">
        <f aca="false">IF(OR(CK$4="",$B36=""),0,SUMIF('DADOS BRUTOS'!$A$3:$A$500,$B36,'DADOS BRUTOS'!K$3:K$500)+IF($C36="",0,SUMIF('DADOS BRUTOS'!$A$3:$A$500,$C36,'DADOS BRUTOS'!K$3:K$500)))</f>
        <v>0</v>
      </c>
      <c r="CL36" s="134" t="n">
        <f aca="false">IF(OR(CL$4="",$B36=""),0,SUMIF('DADOS BRUTOS'!$A$3:$A$500,$B36,'DADOS BRUTOS'!L$3:L$500)+IF($C36="",0,SUMIF('DADOS BRUTOS'!$A$3:$A$500,$C36,'DADOS BRUTOS'!L$3:L$500)))</f>
        <v>0</v>
      </c>
      <c r="CM36" s="134" t="n">
        <f aca="false">IF(OR(CM$4="",$B36=""),0,SUMIF('DADOS BRUTOS'!$A$3:$A$500,$B36,'DADOS BRUTOS'!M$3:M$500)+IF($C36="",0,SUMIF('DADOS BRUTOS'!$A$3:$A$500,$C36,'DADOS BRUTOS'!M$3:M$500)))</f>
        <v>0</v>
      </c>
      <c r="CN36" s="134" t="n">
        <f aca="false">IF(OR(CN$4="",$B36=""),0,SUMIF('DADOS BRUTOS'!$A$3:$A$500,$B36,'DADOS BRUTOS'!N$3:N$500)+IF($C36="",0,SUMIF('DADOS BRUTOS'!$A$3:$A$500,$C36,'DADOS BRUTOS'!N$3:N$500)))</f>
        <v>0</v>
      </c>
      <c r="CO36" s="134" t="n">
        <f aca="false">IF(OR(CO$4="",$B36=""),0,SUMIF('DADOS BRUTOS'!$A$3:$A$500,$B36,'DADOS BRUTOS'!O$3:O$500)+IF($C36="",0,SUMIF('DADOS BRUTOS'!$A$3:$A$500,$C36,'DADOS BRUTOS'!O$3:O$500)))</f>
        <v>0</v>
      </c>
      <c r="CP36" s="134" t="n">
        <f aca="false">IF(OR(CP$4="",$B36=""),0,SUMIF('DADOS BRUTOS'!$A$3:$A$500,$B36,'DADOS BRUTOS'!P$3:P$500)+IF($C36="",0,SUMIF('DADOS BRUTOS'!$A$3:$A$500,$C36,'DADOS BRUTOS'!P$3:P$500)))</f>
        <v>0</v>
      </c>
      <c r="CQ36" s="134" t="n">
        <f aca="false">IF(OR(CQ$4="",$B36=""),0,SUMIF('DADOS BRUTOS'!$A$3:$A$500,$B36,'DADOS BRUTOS'!Q$3:Q$500)+IF($C36="",0,SUMIF('DADOS BRUTOS'!$A$3:$A$500,$C36,'DADOS BRUTOS'!Q$3:Q$500)))</f>
        <v>0</v>
      </c>
      <c r="CR36" s="134" t="n">
        <f aca="false">IF(OR(CR$4="",$B36=""),0,SUMIF('DADOS BRUTOS'!$A$3:$A$500,$B36,'DADOS BRUTOS'!R$3:R$500)+IF($C36="",0,SUMIF('DADOS BRUTOS'!$A$3:$A$500,$C36,'DADOS BRUTOS'!R$3:R$500)))</f>
        <v>0</v>
      </c>
      <c r="CS36" s="134" t="n">
        <f aca="false">IF(OR(CS$4="",$B36=""),0,SUMIF('DADOS BRUTOS'!$A$3:$A$500,$B36,'DADOS BRUTOS'!S$3:S$500)+IF($C36="",0,SUMIF('DADOS BRUTOS'!$A$3:$A$500,$C36,'DADOS BRUTOS'!S$3:S$500)))</f>
        <v>0</v>
      </c>
      <c r="CT36" s="134" t="n">
        <f aca="false">IF(OR(CT$4="",$B36=""),0,SUMIF('DADOS BRUTOS'!$A$3:$A$500,$B36,'DADOS BRUTOS'!T$3:T$500)+IF($C36="",0,SUMIF('DADOS BRUTOS'!$A$3:$A$500,$C36,'DADOS BRUTOS'!T$3:T$500)))</f>
        <v>0</v>
      </c>
      <c r="CU36" s="134" t="n">
        <f aca="false">IF(OR(CU$4="",$B36=""),0,SUMIF('DADOS BRUTOS'!$A$3:$A$500,$B36,'DADOS BRUTOS'!U$3:U$500)+IF($C36="",0,SUMIF('DADOS BRUTOS'!$A$3:$A$500,$C36,'DADOS BRUTOS'!U$3:U$500)))</f>
        <v>0</v>
      </c>
      <c r="CV36" s="134" t="n">
        <f aca="false">IF(OR(CV$4="",$B36=""),0,SUMIF('DADOS BRUTOS'!$A$3:$A$500,$B36,'DADOS BRUTOS'!V$3:V$500)+IF($C36="",0,SUMIF('DADOS BRUTOS'!$A$3:$A$500,$C36,'DADOS BRUTOS'!V$3:V$500)))</f>
        <v>0</v>
      </c>
      <c r="CW36" s="134" t="n">
        <f aca="false">IF(OR(CW$4="",$B36=""),0,SUMIF('DADOS BRUTOS'!$A$3:$A$500,$B36,'DADOS BRUTOS'!W$3:W$500)+IF($C36="",0,SUMIF('DADOS BRUTOS'!$A$3:$A$500,$C36,'DADOS BRUTOS'!W$3:W$500)))</f>
        <v>0</v>
      </c>
      <c r="CX36" s="134" t="n">
        <f aca="false">IF(OR(CX$4="",$B36=""),0,SUMIF('DADOS BRUTOS'!$A$3:$A$500,$B36,'DADOS BRUTOS'!X$3:X$500)+IF($C36="",0,SUMIF('DADOS BRUTOS'!$A$3:$A$500,$C36,'DADOS BRUTOS'!X$3:X$500)))</f>
        <v>0</v>
      </c>
      <c r="CY36" s="134" t="n">
        <f aca="false">IF(OR(CY$4="",$B36=""),0,SUMIF('DADOS BRUTOS'!$A$3:$A$500,$B36,'DADOS BRUTOS'!Y$3:Y$500)+IF($C36="",0,SUMIF('DADOS BRUTOS'!$A$3:$A$500,$C36,'DADOS BRUTOS'!Y$3:Y$500)))</f>
        <v>0</v>
      </c>
      <c r="CZ36" s="134" t="n">
        <f aca="false">IF(OR(CZ$4="",$B36=""),0,SUMIF('DADOS BRUTOS'!$A$3:$A$500,$B36,'DADOS BRUTOS'!Z$3:Z$500)+IF($C36="",0,SUMIF('DADOS BRUTOS'!$A$3:$A$500,$C36,'DADOS BRUTOS'!Z$3:Z$500)))</f>
        <v>0</v>
      </c>
      <c r="DA36" s="134" t="n">
        <f aca="false">IF(OR(DA$4="",$B36=""),0,SUMIF('DADOS BRUTOS'!$A$3:$A$500,$B36,'DADOS BRUTOS'!AA$3:AA$500)+IF($C36="",0,SUMIF('DADOS BRUTOS'!$A$3:$A$500,$C36,'DADOS BRUTOS'!AA$3:AA$500)))</f>
        <v>0</v>
      </c>
      <c r="DB36" s="134" t="n">
        <f aca="false">IF(OR(DB$4="",$B36=""),0,SUMIF('DADOS BRUTOS'!$A$3:$A$500,$B36,'DADOS BRUTOS'!AB$3:AB$500)+IF($C36="",0,SUMIF('DADOS BRUTOS'!$A$3:$A$500,$C36,'DADOS BRUTOS'!AB$3:AB$500)))</f>
        <v>0</v>
      </c>
      <c r="DC36" s="134" t="n">
        <f aca="false">IF(OR(DC$4="",$B36=""),0,SUMIF('DADOS BRUTOS'!$A$3:$A$500,$B36,'DADOS BRUTOS'!AC$3:AC$500)+IF($C36="",0,SUMIF('DADOS BRUTOS'!$A$3:$A$500,$C36,'DADOS BRUTOS'!AC$3:AC$500)))</f>
        <v>0</v>
      </c>
      <c r="DD36" s="134" t="n">
        <f aca="false">IF(OR(DD$4="",$B36=""),0,SUMIF('DADOS BRUTOS'!$A$3:$A$500,$B36,'DADOS BRUTOS'!AD$3:AD$500)+IF($C36="",0,SUMIF('DADOS BRUTOS'!$A$3:$A$500,$C36,'DADOS BRUTOS'!AD$3:AD$500)))</f>
        <v>0</v>
      </c>
      <c r="DE36" s="134" t="n">
        <f aca="false">IF(OR(DE$4="",$B36=""),0,SUMIF('DADOS BRUTOS'!$A$3:$A$500,$B36,'DADOS BRUTOS'!AE$3:AE$500)+IF($C36="",0,SUMIF('DADOS BRUTOS'!$A$3:$A$500,$C36,'DADOS BRUTOS'!AE$3:AE$500)))</f>
        <v>0</v>
      </c>
      <c r="DF36" s="134" t="n">
        <f aca="false">IF(OR(DF$4="",$B36=""),0,SUMIF('DADOS BRUTOS'!$A$3:$A$500,$B36,'DADOS BRUTOS'!AF$3:AF$500)+IF($C36="",0,SUMIF('DADOS BRUTOS'!$A$3:$A$500,$C36,'DADOS BRUTOS'!AF$3:AF$500)))</f>
        <v>0</v>
      </c>
      <c r="DG36" s="134" t="n">
        <f aca="false">IF(OR(DG$4="",$B36=""),0,SUMIF('DADOS BRUTOS'!$A$3:$A$500,$B36,'DADOS BRUTOS'!AG$3:AG$500)+IF($C36="",0,SUMIF('DADOS BRUTOS'!$A$3:$A$500,$C36,'DADOS BRUTOS'!AG$3:AG$500)))</f>
        <v>0</v>
      </c>
      <c r="DH36" s="134" t="n">
        <f aca="false">IF(OR(DH$4="",$B36=""),0,SUMIF('DADOS BRUTOS'!$A$3:$A$500,$B36,'DADOS BRUTOS'!AH$3:AH$500)+IF($C36="",0,SUMIF('DADOS BRUTOS'!$A$3:$A$500,$C36,'DADOS BRUTOS'!AH$3:AH$500)))</f>
        <v>0</v>
      </c>
      <c r="DI36" s="134" t="n">
        <f aca="false">IF(OR(DI$4="",$B36=""),0,SUMIF('DADOS BRUTOS'!$A$3:$A$500,$B36,'DADOS BRUTOS'!AI$3:AI$500)+IF($C36="",0,SUMIF('DADOS BRUTOS'!$A$3:$A$500,$C36,'DADOS BRUTOS'!AI$3:AI$500)))</f>
        <v>0</v>
      </c>
      <c r="DJ36" s="134" t="n">
        <f aca="false">IF(OR(DJ$4="",$B36=""),0,SUMIF('DADOS BRUTOS'!$A$3:$A$500,$B36,'DADOS BRUTOS'!AJ$3:AJ$500)+IF($C36="",0,SUMIF('DADOS BRUTOS'!$A$3:$A$500,$C36,'DADOS BRUTOS'!AJ$3:AJ$500)))</f>
        <v>0</v>
      </c>
      <c r="DK36" s="134" t="n">
        <f aca="false">IF(OR(DK$4="",$B36=""),0,SUMIF('DADOS BRUTOS'!$A$3:$A$500,$B36,'DADOS BRUTOS'!AK$3:AK$500)+IF($C36="",0,SUMIF('DADOS BRUTOS'!$A$3:$A$500,$C36,'DADOS BRUTOS'!AK$3:AK$500)))</f>
        <v>3000</v>
      </c>
      <c r="DL36" s="134" t="n">
        <f aca="false">IF(OR(DL$4="",$B36=""),0,SUMIF('DADOS BRUTOS'!$A$3:$A$500,$B36,'DADOS BRUTOS'!AL$3:AL$500)+IF($C36="",0,SUMIF('DADOS BRUTOS'!$A$3:$A$500,$C36,'DADOS BRUTOS'!AL$3:AL$500)))</f>
        <v>4904.21</v>
      </c>
      <c r="DM36" s="134" t="n">
        <f aca="false">IF(OR(DM$4="",$B36=""),0,SUMIF('DADOS BRUTOS'!$A$3:$A$500,$B36,'DADOS BRUTOS'!AM$3:AM$500)+IF($C36="",0,SUMIF('DADOS BRUTOS'!$A$3:$A$500,$C36,'DADOS BRUTOS'!AM$3:AM$500)))</f>
        <v>2800</v>
      </c>
      <c r="DN36" s="134" t="n">
        <f aca="false">IF(OR(DN$4="",$B36=""),0,SUMIF('DADOS BRUTOS'!$A$3:$A$500,$B36,'DADOS BRUTOS'!AN$3:AN$500)+IF($C36="",0,SUMIF('DADOS BRUTOS'!$A$3:$A$500,$C36,'DADOS BRUTOS'!AN$3:AN$500)))</f>
        <v>0</v>
      </c>
      <c r="DO36" s="134" t="n">
        <f aca="false">IF(OR(DO$4="",$B36=""),0,SUMIF('DADOS BRUTOS'!$A$3:$A$500,$B36,'DADOS BRUTOS'!AO$3:AO$500)+IF($C36="",0,SUMIF('DADOS BRUTOS'!$A$3:$A$500,$C36,'DADOS BRUTOS'!AO$3:AO$500)))</f>
        <v>0</v>
      </c>
      <c r="DP36" s="134" t="n">
        <f aca="false">IF(OR(DP$4="",$B36=""),0,SUMIF('DADOS BRUTOS'!$A$3:$A$500,$B36,'DADOS BRUTOS'!AP$3:AP$500)+IF($C36="",0,SUMIF('DADOS BRUTOS'!$A$3:$A$500,$C36,'DADOS BRUTOS'!AP$3:AP$500)))</f>
        <v>0</v>
      </c>
      <c r="DQ36" s="134" t="n">
        <f aca="false">IF(OR(DQ$4="",$B36=""),0,SUMIF('DADOS BRUTOS'!$A$3:$A$500,$B36,'DADOS BRUTOS'!AQ$3:AQ$500)+IF($C36="",0,SUMIF('DADOS BRUTOS'!$A$3:$A$500,$C36,'DADOS BRUTOS'!AQ$3:AQ$500)))</f>
        <v>0</v>
      </c>
      <c r="DR36" s="134" t="n">
        <f aca="false">IF(OR(DR$4="",$B36=""),0,SUMIF('DADOS BRUTOS'!$A$3:$A$500,$B36,'DADOS BRUTOS'!AR$3:AR$500)+IF($C36="",0,SUMIF('DADOS BRUTOS'!$A$3:$A$500,$C36,'DADOS BRUTOS'!AR$3:AR$500)))</f>
        <v>0</v>
      </c>
      <c r="DS36" s="134" t="n">
        <f aca="false">IF(OR(DS$4="",$B36=""),0,SUMIF('DADOS BRUTOS'!$A$3:$A$500,$B36,'DADOS BRUTOS'!AS$3:AS$500)+IF($C36="",0,SUMIF('DADOS BRUTOS'!$A$3:$A$500,$C36,'DADOS BRUTOS'!AS$3:AS$500)))</f>
        <v>0</v>
      </c>
      <c r="DT36" s="134" t="n">
        <f aca="false">IF(OR(DT$4="",$B36=""),0,SUMIF('DADOS BRUTOS'!$A$3:$A$500,$B36,'DADOS BRUTOS'!AT$3:AT$500)+IF($C36="",0,SUMIF('DADOS BRUTOS'!$A$3:$A$500,$C36,'DADOS BRUTOS'!AT$3:AT$500)))</f>
        <v>0</v>
      </c>
      <c r="DU36" s="134" t="n">
        <f aca="false">IF(OR(DU$4="",$B36=""),0,SUMIF('DADOS BRUTOS'!$A$3:$A$500,$B36,'DADOS BRUTOS'!AU$3:AU$500)+IF($C36="",0,SUMIF('DADOS BRUTOS'!$A$3:$A$500,$C36,'DADOS BRUTOS'!AU$3:AU$500)))</f>
        <v>0</v>
      </c>
      <c r="DV36" s="134" t="n">
        <f aca="false">IF(OR(DV$4="",$B36=""),0,SUMIF('DADOS BRUTOS'!$A$3:$A$500,$B36,'DADOS BRUTOS'!AV$3:AV$500)+IF($C36="",0,SUMIF('DADOS BRUTOS'!$A$3:$A$500,$C36,'DADOS BRUTOS'!AV$3:AV$500)))</f>
        <v>0</v>
      </c>
      <c r="DW36" s="134" t="n">
        <f aca="false">IF(OR(DW$4="",$B36=""),0,SUMIF('DADOS BRUTOS'!$A$3:$A$500,$B36,'DADOS BRUTOS'!AW$3:AW$500)+IF($C36="",0,SUMIF('DADOS BRUTOS'!$A$3:$A$500,$C36,'DADOS BRUTOS'!AW$3:AW$500)))</f>
        <v>9579.71</v>
      </c>
      <c r="DX36" s="134" t="n">
        <f aca="false">IF(OR(DX$4="",$B36=""),0,SUMIF('DADOS BRUTOS'!$A$3:$A$500,$B36,'DADOS BRUTOS'!AX$3:AX$500)+IF($C36="",0,SUMIF('DADOS BRUTOS'!$A$3:$A$500,$C36,'DADOS BRUTOS'!AX$3:AX$500)))</f>
        <v>272811.13</v>
      </c>
      <c r="DY36" s="134" t="n">
        <f aca="false">IF(OR(DY$4="",$B36=""),0,SUMIF('DADOS BRUTOS'!$A$3:$A$500,$B36,'DADOS BRUTOS'!AY$3:AY$500)+IF($C36="",0,SUMIF('DADOS BRUTOS'!$A$3:$A$500,$C36,'DADOS BRUTOS'!AY$3:AY$500)))</f>
        <v>49609.75</v>
      </c>
      <c r="DZ36" s="134" t="n">
        <f aca="false">IF(OR(DZ$4="",$B36=""),0,SUMIF('DADOS BRUTOS'!$A$3:$A$500,$B36,'DADOS BRUTOS'!AZ$3:AZ$500)+IF($C36="",0,SUMIF('DADOS BRUTOS'!$A$3:$A$500,$C36,'DADOS BRUTOS'!AZ$3:AZ$500)))</f>
        <v>10492.67</v>
      </c>
      <c r="EA36" s="134" t="n">
        <f aca="false">IF(OR(EA$4="",$B36=""),0,SUMIF('DADOS BRUTOS'!$A$3:$A$500,$B36,'DADOS BRUTOS'!BA$3:BA$500)+IF($C36="",0,SUMIF('DADOS BRUTOS'!$A$3:$A$500,$C36,'DADOS BRUTOS'!BA$3:BA$500)))</f>
        <v>0</v>
      </c>
      <c r="EB36" s="134" t="n">
        <f aca="false">IF(OR(EB$4="",$B36=""),0,SUMIF('DADOS BRUTOS'!$A$3:$A$500,$B36,'DADOS BRUTOS'!BB$3:BB$500)+IF($C36="",0,SUMIF('DADOS BRUTOS'!$A$3:$A$500,$C36,'DADOS BRUTOS'!BB$3:BB$500)))</f>
        <v>0</v>
      </c>
      <c r="EC36" s="134" t="n">
        <f aca="false">IF(OR(EC$4="",$B36=""),0,SUMIF('DADOS BRUTOS'!$A$3:$A$500,$B36,'DADOS BRUTOS'!BC$3:BC$500)+IF($C36="",0,SUMIF('DADOS BRUTOS'!$A$3:$A$500,$C36,'DADOS BRUTOS'!BC$3:BC$500)))</f>
        <v>0</v>
      </c>
      <c r="ED36" s="134" t="n">
        <f aca="false">IF(OR(ED$4="",$B36=""),0,SUMIF('DADOS BRUTOS'!$A$3:$A$500,$B36,'DADOS BRUTOS'!BD$3:BD$500)+IF($C36="",0,SUMIF('DADOS BRUTOS'!$A$3:$A$500,$C36,'DADOS BRUTOS'!BD$3:BD$500)))</f>
        <v>0</v>
      </c>
      <c r="EE36" s="134" t="n">
        <f aca="false">IF(OR(EE$4="",$B36=""),0,SUMIF('DADOS BRUTOS'!$A$3:$A$500,$B36,'DADOS BRUTOS'!BE$3:BE$500)+IF($C36="",0,SUMIF('DADOS BRUTOS'!$A$3:$A$500,$C36,'DADOS BRUTOS'!BE$3:BE$500)))</f>
        <v>0</v>
      </c>
      <c r="EF36" s="134" t="n">
        <f aca="false">IF(OR(EF$4="",$B36=""),0,SUMIF('DADOS BRUTOS'!$A$3:$A$500,$B36,'DADOS BRUTOS'!BF$3:BF$500)+IF($C36="",0,SUMIF('DADOS BRUTOS'!$A$3:$A$500,$C36,'DADOS BRUTOS'!BF$3:BF$500)))</f>
        <v>0</v>
      </c>
      <c r="EG36" s="134" t="n">
        <f aca="false">IF(OR(EG$4="",$B36=""),0,SUMIF('DADOS BRUTOS'!$A$3:$A$500,$B36,'DADOS BRUTOS'!BG$3:BG$500)+IF($C36="",0,SUMIF('DADOS BRUTOS'!$A$3:$A$500,$C36,'DADOS BRUTOS'!BG$3:BG$500)))</f>
        <v>0</v>
      </c>
      <c r="EH36" s="134" t="n">
        <f aca="false">IF(OR(EH$4="",$B36=""),0,SUMIF('DADOS BRUTOS'!$A$3:$A$500,$B36,'DADOS BRUTOS'!BH$3:BH$500)+IF($C36="",0,SUMIF('DADOS BRUTOS'!$A$3:$A$500,$C36,'DADOS BRUTOS'!BH$3:BH$500)))</f>
        <v>0</v>
      </c>
      <c r="EI36" s="134" t="n">
        <f aca="false">IF(OR(EI$4="",$B36=""),0,SUMIF('DADOS BRUTOS'!$A$3:$A$500,$B36,'DADOS BRUTOS'!BI$3:BI$500)+IF($C36="",0,SUMIF('DADOS BRUTOS'!$A$3:$A$500,$C36,'DADOS BRUTOS'!BI$3:BI$500)))</f>
        <v>0</v>
      </c>
      <c r="EJ36" s="134" t="n">
        <f aca="false">IF(OR(EJ$4="",$B36=""),0,SUMIF('DADOS BRUTOS'!$A$3:$A$500,$B36,'DADOS BRUTOS'!BJ$3:BJ$500)+IF($C36="",0,SUMIF('DADOS BRUTOS'!$A$3:$A$500,$C36,'DADOS BRUTOS'!BJ$3:BJ$500)))</f>
        <v>0</v>
      </c>
      <c r="EK36" s="134" t="n">
        <f aca="false">IF(OR(EK$4="",$B36=""),0,SUMIF('DADOS BRUTOS'!$A$3:$A$500,$B36,'DADOS BRUTOS'!BK$3:BK$500)+IF($C36="",0,SUMIF('DADOS BRUTOS'!$A$3:$A$500,$C36,'DADOS BRUTOS'!BK$3:BK$500)))</f>
        <v>0</v>
      </c>
      <c r="EL36" s="134" t="n">
        <f aca="false">IF(OR(EL$4="",$B36=""),0,SUMIF('DADOS BRUTOS'!$A$3:$A$500,$B36,'DADOS BRUTOS'!BL$3:BL$500)+IF($C36="",0,SUMIF('DADOS BRUTOS'!$A$3:$A$500,$C36,'DADOS BRUTOS'!BL$3:BL$500)))</f>
        <v>0</v>
      </c>
      <c r="EM36" s="134" t="n">
        <f aca="false">IF(OR(EM$4="",$B36=""),0,SUMIF('DADOS BRUTOS'!$A$3:$A$500,$B36,'DADOS BRUTOS'!BM$3:BM$500)+IF($C36="",0,SUMIF('DADOS BRUTOS'!$A$3:$A$500,$C36,'DADOS BRUTOS'!BM$3:BM$500)))</f>
        <v>0</v>
      </c>
      <c r="EN36" s="134" t="n">
        <f aca="false">IF(OR(EN$4="",$B36=""),0,SUMIF('DADOS BRUTOS'!$A$3:$A$500,$B36,'DADOS BRUTOS'!BN$3:BN$500)+IF($C36="",0,SUMIF('DADOS BRUTOS'!$A$3:$A$500,$C36,'DADOS BRUTOS'!BN$3:BN$500)))</f>
        <v>0</v>
      </c>
      <c r="EO36" s="134" t="n">
        <f aca="false">IF(OR(EO$4="",$B36=""),0,SUMIF('DADOS BRUTOS'!$A$3:$A$500,$B36,'DADOS BRUTOS'!BO$3:BO$500)+IF($C36="",0,SUMIF('DADOS BRUTOS'!$A$3:$A$500,$C36,'DADOS BRUTOS'!BO$3:BO$500)))</f>
        <v>1678.68</v>
      </c>
      <c r="EP36" s="134" t="n">
        <f aca="false">IF(OR(EP$4="",$B36=""),0,SUMIF('DADOS BRUTOS'!$A$3:$A$500,$B36,'DADOS BRUTOS'!BP$3:BP$500)+IF($C36="",0,SUMIF('DADOS BRUTOS'!$A$3:$A$500,$C36,'DADOS BRUTOS'!BP$3:BP$500)))</f>
        <v>0</v>
      </c>
      <c r="EQ36" s="134" t="n">
        <f aca="false">IF(OR(EQ$4="",$B36=""),0,SUMIF('DADOS BRUTOS'!$A$3:$A$500,$B36,'DADOS BRUTOS'!BQ$3:BQ$500)+IF($C36="",0,SUMIF('DADOS BRUTOS'!$A$3:$A$500,$C36,'DADOS BRUTOS'!BQ$3:BQ$500)))</f>
        <v>0</v>
      </c>
      <c r="ER36" s="134" t="n">
        <f aca="false">IF(OR(ER$4="",$B36=""),0,SUMIF('DADOS BRUTOS'!$A$3:$A$500,$B36,'DADOS BRUTOS'!BR$3:BR$500)+IF($C36="",0,SUMIF('DADOS BRUTOS'!$A$3:$A$500,$C36,'DADOS BRUTOS'!BR$3:BR$500)))</f>
        <v>0</v>
      </c>
      <c r="ES36" s="134" t="n">
        <f aca="false">IF(OR(ES$4="",$B36=""),0,SUMIF('DADOS BRUTOS'!$A$3:$A$500,$B36,'DADOS BRUTOS'!BS$3:BS$500)+IF($C36="",0,SUMIF('DADOS BRUTOS'!$A$3:$A$500,$C36,'DADOS BRUTOS'!BS$3:BS$500)))</f>
        <v>0</v>
      </c>
      <c r="ET36" s="134" t="n">
        <f aca="false">IF(OR(ET$4="",$B36=""),0,SUMIF('DADOS BRUTOS'!$A$3:$A$500,$B36,'DADOS BRUTOS'!BT$3:BT$500)+IF($C36="",0,SUMIF('DADOS BRUTOS'!$A$3:$A$500,$C36,'DADOS BRUTOS'!BT$3:BT$500)))</f>
        <v>0</v>
      </c>
      <c r="EU36" s="134" t="n">
        <f aca="false">IF(OR(EU$4="",$B36=""),0,SUMIF('DADOS BRUTOS'!$A$3:$A$500,$B36,'DADOS BRUTOS'!BU$3:BU$500)+IF($C36="",0,SUMIF('DADOS BRUTOS'!$A$3:$A$500,$C36,'DADOS BRUTOS'!BU$3:BU$500)))</f>
        <v>0</v>
      </c>
      <c r="EV36" s="134" t="n">
        <f aca="false">IF(OR(EV$4="",$B36=""),0,SUMIF('DADOS BRUTOS'!$A$3:$A$500,$B36,'DADOS BRUTOS'!BV$3:BV$500)+IF($C36="",0,SUMIF('DADOS BRUTOS'!$A$3:$A$500,$C36,'DADOS BRUTOS'!BV$3:BV$500)))</f>
        <v>0</v>
      </c>
      <c r="EW36" s="134" t="n">
        <f aca="false">IF(OR(EW$4="",$B36=""),0,SUMIF('DADOS BRUTOS'!$A$3:$A$500,$B36,'DADOS BRUTOS'!BW$3:BW$500)+IF($C36="",0,SUMIF('DADOS BRUTOS'!$A$3:$A$500,$C36,'DADOS BRUTOS'!BW$3:BW$500)))</f>
        <v>0</v>
      </c>
      <c r="EX36" s="134" t="n">
        <f aca="false">IF(OR(EX$4="",$B36=""),0,SUMIF('DADOS BRUTOS'!$A$3:$A$500,$B36,'DADOS BRUTOS'!BX$3:BX$500)+IF($C36="",0,SUMIF('DADOS BRUTOS'!$A$3:$A$500,$C36,'DADOS BRUTOS'!BX$3:BX$500)))</f>
        <v>0</v>
      </c>
      <c r="EY36" s="134" t="n">
        <f aca="false">IF(OR(EY$4="",$B36=""),0,SUMIF('DADOS BRUTOS'!$A$3:$A$500,$B36,'DADOS BRUTOS'!BY$3:BY$500)+IF($C36="",0,SUMIF('DADOS BRUTOS'!$A$3:$A$500,$C36,'DADOS BRUTOS'!BY$3:BY$500)))</f>
        <v>0</v>
      </c>
      <c r="EZ36" s="134" t="n">
        <f aca="false">IF(OR(EZ$4="",$B36=""),0,SUMIF('DADOS BRUTOS'!$A$3:$A$500,$B36,'DADOS BRUTOS'!BZ$3:BZ$500)+IF($C36="",0,SUMIF('DADOS BRUTOS'!$A$3:$A$500,$C36,'DADOS BRUTOS'!BZ$3:BZ$500)))</f>
        <v>0</v>
      </c>
      <c r="FA36" s="134" t="n">
        <f aca="false">IF(OR(FA$4="",$B36=""),0,SUMIF('DADOS BRUTOS'!$A$3:$A$500,$B36,'DADOS BRUTOS'!CA$3:CA$500)+IF($C36="",0,SUMIF('DADOS BRUTOS'!$A$3:$A$500,$C36,'DADOS BRUTOS'!CA$3:CA$500)))</f>
        <v>0</v>
      </c>
      <c r="FB36" s="134" t="n">
        <f aca="false">IF(OR(FB$4="",$B36=""),0,SUMIF('DADOS BRUTOS'!$A$3:$A$500,$B36,'DADOS BRUTOS'!CB$3:CB$500)+IF($C36="",0,SUMIF('DADOS BRUTOS'!$A$3:$A$500,$C36,'DADOS BRUTOS'!CB$3:CB$500)))</f>
        <v>0</v>
      </c>
      <c r="FC36" s="134" t="n">
        <f aca="false">IF(OR(FC$4="",$B36=""),0,SUMIF('DADOS BRUTOS'!$A$3:$A$500,$B36,'DADOS BRUTOS'!CC$3:CC$500)+IF($C36="",0,SUMIF('DADOS BRUTOS'!$A$3:$A$500,$C36,'DADOS BRUTOS'!CC$3:CC$500)))</f>
        <v>0</v>
      </c>
      <c r="FD36" s="134" t="n">
        <f aca="false">IF(OR(FD$4="",$B36=""),0,SUMIF('DADOS BRUTOS'!$A$3:$A$500,$B36,'DADOS BRUTOS'!CD$3:CD$500)+IF($C36="",0,SUMIF('DADOS BRUTOS'!$A$3:$A$500,$C36,'DADOS BRUTOS'!CD$3:CD$500)))</f>
        <v>0</v>
      </c>
      <c r="FE36" s="134" t="n">
        <f aca="false">IF(OR(FE$4="",$B36=""),0,SUMIF('DADOS BRUTOS'!$A$3:$A$500,$B36,'DADOS BRUTOS'!CE$3:CE$500)+IF($C36="",0,SUMIF('DADOS BRUTOS'!$A$3:$A$500,$C36,'DADOS BRUTOS'!CE$3:CE$500)))</f>
        <v>0</v>
      </c>
      <c r="FF36" s="134" t="n">
        <f aca="false">IF(OR(FF$4="",$B36=""),0,SUMIF('DADOS BRUTOS'!$A$3:$A$500,$B36,'DADOS BRUTOS'!CF$3:CF$500)+IF($C36="",0,SUMIF('DADOS BRUTOS'!$A$3:$A$500,$C36,'DADOS BRUTOS'!CF$3:CF$500)))</f>
        <v>0</v>
      </c>
      <c r="FG36" s="134" t="n">
        <f aca="false">IF(OR(FG$4="",$B36=""),0,SUMIF('DADOS BRUTOS'!$A$3:$A$500,$B36,'DADOS BRUTOS'!CG$3:CG$500)+IF($C36="",0,SUMIF('DADOS BRUTOS'!$A$3:$A$500,$C36,'DADOS BRUTOS'!CG$3:CG$500)))</f>
        <v>0</v>
      </c>
      <c r="FH36" s="134" t="n">
        <f aca="false">IF(OR(FH$4="",$B36=""),0,SUMIF('DADOS BRUTOS'!$A$3:$A$500,$B36,'DADOS BRUTOS'!CH$3:CH$500)+IF($C36="",0,SUMIF('DADOS BRUTOS'!$A$3:$A$500,$C36,'DADOS BRUTOS'!CH$3:CH$500)))</f>
        <v>0</v>
      </c>
      <c r="FI36" s="134" t="n">
        <f aca="false">IF(OR(FI$4="",$B36=""),0,SUMIF('DADOS BRUTOS'!$A$3:$A$500,$B36,'DADOS BRUTOS'!CI$3:CI$500)+IF($C36="",0,SUMIF('DADOS BRUTOS'!$A$3:$A$500,$C36,'DADOS BRUTOS'!CI$3:CI$500)))</f>
        <v>0</v>
      </c>
      <c r="FJ36" s="134" t="n">
        <f aca="false">IF(OR(FJ$4="",$B36=""),0,SUMIF('DADOS BRUTOS'!$A$3:$A$500,$B36,'DADOS BRUTOS'!CJ$3:CJ$500)+IF($C36="",0,SUMIF('DADOS BRUTOS'!$A$3:$A$500,$C36,'DADOS BRUTOS'!CJ$3:CJ$500)))</f>
        <v>0</v>
      </c>
      <c r="FK36" s="134" t="n">
        <f aca="false">IF(OR(FK$4="",$B36=""),0,SUMIF('DADOS BRUTOS'!$A$3:$A$500,$B36,'DADOS BRUTOS'!CK$3:CK$500)+IF($C36="",0,SUMIF('DADOS BRUTOS'!$A$3:$A$500,$C36,'DADOS BRUTOS'!CK$3:CK$500)))</f>
        <v>0</v>
      </c>
      <c r="FL36" s="134" t="n">
        <f aca="false">IF(OR(FL$4="",$B36=""),0,SUMIF('DADOS BRUTOS'!$A$3:$A$500,$B36,'DADOS BRUTOS'!CL$3:CL$500)+IF($C36="",0,SUMIF('DADOS BRUTOS'!$A$3:$A$500,$C36,'DADOS BRUTOS'!CL$3:CL$500)))</f>
        <v>0</v>
      </c>
      <c r="FM36" s="134" t="n">
        <f aca="false">IF(OR(FM$4="",$B36=""),0,SUMIF('DADOS BRUTOS'!$A$3:$A$500,$B36,'DADOS BRUTOS'!CM$3:CM$500)+IF($C36="",0,SUMIF('DADOS BRUTOS'!$A$3:$A$500,$C36,'DADOS BRUTOS'!CM$3:CM$500)))</f>
        <v>0</v>
      </c>
      <c r="FN36" s="134" t="n">
        <f aca="false">IF(OR(FN$4="",$B36=""),0,SUMIF('DADOS BRUTOS'!$A$3:$A$500,$B36,'DADOS BRUTOS'!CN$3:CN$500)+IF($C36="",0,SUMIF('DADOS BRUTOS'!$A$3:$A$500,$C36,'DADOS BRUTOS'!CN$3:CN$500)))</f>
        <v>0</v>
      </c>
      <c r="FO36" s="134" t="n">
        <f aca="false">IF(OR(FO$4="",$B36=""),0,SUMIF('DADOS BRUTOS'!$A$3:$A$500,$B36,'DADOS BRUTOS'!CO$3:CO$500)+IF($C36="",0,SUMIF('DADOS BRUTOS'!$A$3:$A$500,$C36,'DADOS BRUTOS'!CO$3:CO$500)))</f>
        <v>0</v>
      </c>
      <c r="FP36" s="134" t="n">
        <f aca="false">IF(OR(FP$4="",$B36=""),0,SUMIF('DADOS BRUTOS'!$A$3:$A$500,$B36,'DADOS BRUTOS'!CP$3:CP$500)+IF($C36="",0,SUMIF('DADOS BRUTOS'!$A$3:$A$500,$C36,'DADOS BRUTOS'!CP$3:CP$500)))</f>
        <v>0</v>
      </c>
      <c r="FQ36" s="134" t="n">
        <f aca="false">IF(OR(FQ$4="",$B36=""),0,SUMIF('DADOS BRUTOS'!$A$3:$A$500,$B36,'DADOS BRUTOS'!CQ$3:CQ$500)+IF($C36="",0,SUMIF('DADOS BRUTOS'!$A$3:$A$500,$C36,'DADOS BRUTOS'!CQ$3:CQ$500)))</f>
        <v>0</v>
      </c>
      <c r="FR36" s="134" t="n">
        <f aca="false">IF(OR(FR$4="",$B36=""),0,SUMIF('DADOS BRUTOS'!$A$3:$A$500,$B36,'DADOS BRUTOS'!CR$3:CR$500)+IF($C36="",0,SUMIF('DADOS BRUTOS'!$A$3:$A$500,$C36,'DADOS BRUTOS'!CR$3:CR$500)))</f>
        <v>0</v>
      </c>
      <c r="FS36" s="134" t="n">
        <f aca="false">IF(OR(FS$4="",$B36=""),0,SUMIF('DADOS BRUTOS'!$A$3:$A$500,$B36,'DADOS BRUTOS'!CS$3:CS$500)+IF($C36="",0,SUMIF('DADOS BRUTOS'!$A$3:$A$500,$C36,'DADOS BRUTOS'!CS$3:CS$500)))</f>
        <v>0</v>
      </c>
      <c r="FT36" s="134" t="n">
        <f aca="false">IF(OR(FT$4="",$B36=""),0,SUMIF('DADOS BRUTOS'!$A$3:$A$500,$B36,'DADOS BRUTOS'!CT$3:CT$500)+IF($C36="",0,SUMIF('DADOS BRUTOS'!$A$3:$A$500,$C36,'DADOS BRUTOS'!CT$3:CT$500)))</f>
        <v>0</v>
      </c>
      <c r="FU36" s="134" t="n">
        <f aca="false">IF(OR(FU$4="",$B36=""),0,SUMIF('DADOS BRUTOS'!$A$3:$A$500,$B36,'DADOS BRUTOS'!CU$3:CU$500)+IF($C36="",0,SUMIF('DADOS BRUTOS'!$A$3:$A$500,$C36,'DADOS BRUTOS'!CU$3:CU$500)))</f>
        <v>0</v>
      </c>
      <c r="FV36" s="134" t="n">
        <f aca="false">IF(OR(FV$4="",$B36=""),0,SUMIF('DADOS BRUTOS'!$A$3:$A$500,$B36,'DADOS BRUTOS'!CV$3:CV$500)+IF($C36="",0,SUMIF('DADOS BRUTOS'!$A$3:$A$500,$C36,'DADOS BRUTOS'!CV$3:CV$500)))</f>
        <v>0</v>
      </c>
      <c r="FW36" s="134" t="n">
        <f aca="false">IF(OR(FW$4="",$B36=""),0,SUMIF('DADOS BRUTOS'!$A$3:$A$500,$B36,'DADOS BRUTOS'!CW$3:CW$500)+IF($C36="",0,SUMIF('DADOS BRUTOS'!$A$3:$A$500,$C36,'DADOS BRUTOS'!CW$3:CW$500)))</f>
        <v>0</v>
      </c>
      <c r="FX36" s="134" t="n">
        <f aca="false">IF(OR(FX$4="",$B36=""),0,SUMIF('DADOS BRUTOS'!$A$3:$A$500,$B36,'DADOS BRUTOS'!CX$3:CX$500)+IF($C36="",0,SUMIF('DADOS BRUTOS'!$A$3:$A$500,$C36,'DADOS BRUTOS'!CX$3:CX$500)))</f>
        <v>0</v>
      </c>
      <c r="FY36" s="134" t="n">
        <f aca="false">IF(OR(FY$4="",$B36=""),0,SUMIF('DADOS BRUTOS'!$A$3:$A$500,$B36,'DADOS BRUTOS'!CY$3:CY$500)+IF($C36="",0,SUMIF('DADOS BRUTOS'!$A$3:$A$500,$C36,'DADOS BRUTOS'!CY$3:CY$500)))</f>
        <v>0</v>
      </c>
      <c r="FZ36" s="134" t="n">
        <f aca="false">IF(OR(FZ$4="",$B36=""),0,SUMIF('DADOS BRUTOS'!$A$3:$A$500,$B36,'DADOS BRUTOS'!CZ$3:CZ$500)+IF($C36="",0,SUMIF('DADOS BRUTOS'!$A$3:$A$500,$C36,'DADOS BRUTOS'!CZ$3:CZ$500)))</f>
        <v>0</v>
      </c>
      <c r="GA36" s="134" t="n">
        <f aca="false">IF(OR(GA$4="",$B36=""),0,SUMIF('DADOS BRUTOS'!$A$3:$A$500,$B36,'DADOS BRUTOS'!DA$3:DA$500)+IF($C36="",0,SUMIF('DADOS BRUTOS'!$A$3:$A$500,$C36,'DADOS BRUTOS'!DA$3:DA$500)))</f>
        <v>0</v>
      </c>
      <c r="GB36" s="134" t="n">
        <f aca="false">IF(OR(GB$4="",$B36=""),0,SUMIF('DADOS BRUTOS'!$A$3:$A$500,$B36,'DADOS BRUTOS'!DB$3:DB$500)+IF($C36="",0,SUMIF('DADOS BRUTOS'!$A$3:$A$500,$C36,'DADOS BRUTOS'!DB$3:DB$500)))</f>
        <v>0</v>
      </c>
      <c r="GC36" s="134" t="n">
        <f aca="false">IF(OR(GC$4="",$B36=""),0,SUMIF('DADOS BRUTOS'!$A$3:$A$500,$B36,'DADOS BRUTOS'!DC$3:DC$500)+IF($C36="",0,SUMIF('DADOS BRUTOS'!$A$3:$A$500,$C36,'DADOS BRUTOS'!DC$3:DC$500)))</f>
        <v>0</v>
      </c>
      <c r="GD36" s="134" t="n">
        <f aca="false">IF(OR(GD$4="",$B36=""),0,SUMIF('DADOS BRUTOS'!$A$3:$A$500,$B36,'DADOS BRUTOS'!DD$3:DD$500)+IF($C36="",0,SUMIF('DADOS BRUTOS'!$A$3:$A$500,$C36,'DADOS BRUTOS'!DD$3:DD$500)))</f>
        <v>0</v>
      </c>
      <c r="GE36" s="134" t="n">
        <f aca="false">IF(OR(GE$4="",$B36=""),0,SUMIF('DADOS BRUTOS'!$A$3:$A$500,$B36,'DADOS BRUTOS'!DE$3:DE$500)+IF($C36="",0,SUMIF('DADOS BRUTOS'!$A$3:$A$500,$C36,'DADOS BRUTOS'!DE$3:DE$500)))</f>
        <v>0</v>
      </c>
      <c r="GF36" s="134" t="n">
        <f aca="false">IF(OR(GF$4="",$B36=""),0,SUMIF('DADOS BRUTOS'!$A$3:$A$500,$B36,'DADOS BRUTOS'!DF$3:DF$500)+IF($C36="",0,SUMIF('DADOS BRUTOS'!$A$3:$A$500,$C36,'DADOS BRUTOS'!DF$3:DF$500)))</f>
        <v>0</v>
      </c>
      <c r="GG36" s="134" t="n">
        <f aca="false">IF(OR(GG$4="",$B36=""),0,SUMIF('DADOS BRUTOS'!$A$3:$A$500,$B36,'DADOS BRUTOS'!DG$3:DG$500)+IF($C36="",0,SUMIF('DADOS BRUTOS'!$A$3:$A$500,$C36,'DADOS BRUTOS'!DG$3:DG$500)))</f>
        <v>0</v>
      </c>
      <c r="GH36" s="134" t="n">
        <f aca="false">IF(OR(GH$4="",$B36=""),0,SUMIF('DADOS BRUTOS'!$A$3:$A$500,$B36,'DADOS BRUTOS'!DH$3:DH$500)+IF($C36="",0,SUMIF('DADOS BRUTOS'!$A$3:$A$500,$C36,'DADOS BRUTOS'!DH$3:DH$500)))</f>
        <v>0</v>
      </c>
      <c r="GI36" s="134" t="n">
        <f aca="false">IF(OR(GI$4="",$B36=""),0,SUMIF('DADOS BRUTOS'!$A$3:$A$500,$B36,'DADOS BRUTOS'!DI$3:DI$500)+IF($C36="",0,SUMIF('DADOS BRUTOS'!$A$3:$A$500,$C36,'DADOS BRUTOS'!DI$3:DI$500)))</f>
        <v>0</v>
      </c>
      <c r="GJ36" s="134" t="n">
        <f aca="false">IF(OR(GJ$4="",$B36=""),0,SUMIF('DADOS BRUTOS'!$A$3:$A$500,$B36,'DADOS BRUTOS'!DJ$3:DJ$500)+IF($C36="",0,SUMIF('DADOS BRUTOS'!$A$3:$A$500,$C36,'DADOS BRUTOS'!DJ$3:DJ$500)))</f>
        <v>0</v>
      </c>
      <c r="GK36" s="134" t="n">
        <f aca="false">IF(OR(GK$4="",$B36=""),0,SUMIF('DADOS BRUTOS'!$A$3:$A$500,$B36,'DADOS BRUTOS'!DK$3:DK$500)+IF($C36="",0,SUMIF('DADOS BRUTOS'!$A$3:$A$500,$C36,'DADOS BRUTOS'!DK$3:DK$500)))</f>
        <v>0</v>
      </c>
      <c r="GL36" s="134" t="n">
        <f aca="false">IF(OR(GL$4="",$B36=""),0,SUMIF('DADOS BRUTOS'!$A$3:$A$500,$B36,'DADOS BRUTOS'!DL$3:DL$500)+IF($C36="",0,SUMIF('DADOS BRUTOS'!$A$3:$A$500,$C36,'DADOS BRUTOS'!DL$3:DL$500)))</f>
        <v>0</v>
      </c>
      <c r="GM36" s="134" t="n">
        <f aca="false">IF(OR(GM$4="",$B36=""),0,SUMIF('DADOS BRUTOS'!$A$3:$A$500,$B36,'DADOS BRUTOS'!DM$3:DM$500)+IF($C36="",0,SUMIF('DADOS BRUTOS'!$A$3:$A$500,$C36,'DADOS BRUTOS'!DM$3:DM$500)))</f>
        <v>0</v>
      </c>
      <c r="GN36" s="134" t="n">
        <f aca="false">IF(OR(GN$4="",$B36=""),0,SUMIF('DADOS BRUTOS'!$A$3:$A$500,$B36,'DADOS BRUTOS'!DN$3:DN$500)+IF($C36="",0,SUMIF('DADOS BRUTOS'!$A$3:$A$500,$C36,'DADOS BRUTOS'!DN$3:DN$500)))</f>
        <v>0</v>
      </c>
      <c r="GO36" s="134" t="n">
        <f aca="false">IF(OR(GO$4="",$B36=""),0,SUMIF('DADOS BRUTOS'!$A$3:$A$500,$B36,'DADOS BRUTOS'!DO$3:DO$500)+IF($C36="",0,SUMIF('DADOS BRUTOS'!$A$3:$A$500,$C36,'DADOS BRUTOS'!DO$3:DO$500)))</f>
        <v>0</v>
      </c>
      <c r="GP36" s="134" t="n">
        <f aca="false">IF(OR(GP$4="",$B36=""),0,SUMIF('DADOS BRUTOS'!$A$3:$A$500,$B36,'DADOS BRUTOS'!DP$3:DP$500)+IF($C36="",0,SUMIF('DADOS BRUTOS'!$A$3:$A$500,$C36,'DADOS BRUTOS'!DP$3:DP$500)))</f>
        <v>0</v>
      </c>
      <c r="GQ36" s="134" t="n">
        <f aca="false">IF(OR(GQ$4="",$B36=""),0,SUMIF('DADOS BRUTOS'!$A$3:$A$500,$B36,'DADOS BRUTOS'!DQ$3:DQ$500)+IF($C36="",0,SUMIF('DADOS BRUTOS'!$A$3:$A$500,$C36,'DADOS BRUTOS'!DQ$3:DQ$500)))</f>
        <v>0</v>
      </c>
      <c r="GR36" s="134" t="n">
        <f aca="false">IF(OR(GR$4="",$B36=""),0,SUMIF('DADOS BRUTOS'!$A$3:$A$500,$B36,'DADOS BRUTOS'!DR$3:DR$500)+IF($C36="",0,SUMIF('DADOS BRUTOS'!$A$3:$A$500,$C36,'DADOS BRUTOS'!DR$3:DR$500)))</f>
        <v>0</v>
      </c>
      <c r="GS36" s="134" t="n">
        <f aca="false">IF(OR(GS$4="",$B36=""),0,SUMIF('DADOS BRUTOS'!$A$3:$A$500,$B36,'DADOS BRUTOS'!DS$3:DS$500)+IF($C36="",0,SUMIF('DADOS BRUTOS'!$A$3:$A$500,$C36,'DADOS BRUTOS'!DS$3:DS$500)))</f>
        <v>0</v>
      </c>
      <c r="GT36" s="134" t="n">
        <f aca="false">IF(OR(GT$4="",$B36=""),0,SUMIF('DADOS BRUTOS'!$A$3:$A$500,$B36,'DADOS BRUTOS'!DT$3:DT$500)+IF($C36="",0,SUMIF('DADOS BRUTOS'!$A$3:$A$500,$C36,'DADOS BRUTOS'!DT$3:DT$500)))</f>
        <v>0</v>
      </c>
      <c r="GU36" s="134" t="n">
        <f aca="false">IF(OR(GU$4="",$B36=""),0,SUMIF('DADOS BRUTOS'!$A$3:$A$500,$B36,'DADOS BRUTOS'!DU$3:DU$500)+IF($C36="",0,SUMIF('DADOS BRUTOS'!$A$3:$A$500,$C36,'DADOS BRUTOS'!DU$3:DU$500)))</f>
        <v>0</v>
      </c>
      <c r="GV36" s="134" t="n">
        <f aca="false">IF(OR(GV$4="",$B36=""),0,SUMIF('DADOS BRUTOS'!$A$3:$A$500,$B36,'DADOS BRUTOS'!DV$3:DV$500)+IF($C36="",0,SUMIF('DADOS BRUTOS'!$A$3:$A$500,$C36,'DADOS BRUTOS'!DV$3:DV$500)))</f>
        <v>0</v>
      </c>
      <c r="GW36" s="134" t="n">
        <f aca="false">IF(OR(GW$4="",$B36=""),0,SUMIF('DADOS BRUTOS'!$A$3:$A$500,$B36,'DADOS BRUTOS'!DW$3:DW$500)+IF($C36="",0,SUMIF('DADOS BRUTOS'!$A$3:$A$500,$C36,'DADOS BRUTOS'!DW$3:DW$500)))</f>
        <v>0</v>
      </c>
      <c r="GX36" s="134" t="n">
        <f aca="false">IF(OR(GX$4="",$B36=""),0,SUMIF('DADOS BRUTOS'!$A$3:$A$500,$B36,'DADOS BRUTOS'!DX$3:DX$500)+IF($C36="",0,SUMIF('DADOS BRUTOS'!$A$3:$A$500,$C36,'DADOS BRUTOS'!DX$3:DX$500)))</f>
        <v>0</v>
      </c>
      <c r="GY36" s="134" t="n">
        <f aca="false">IF(OR(GY$4="",$B36=""),0,SUMIF('DADOS BRUTOS'!$A$3:$A$500,$B36,'DADOS BRUTOS'!DY$3:DY$500)+IF($C36="",0,SUMIF('DADOS BRUTOS'!$A$3:$A$500,$C36,'DADOS BRUTOS'!DY$3:DY$500)))</f>
        <v>0</v>
      </c>
      <c r="GZ36" s="134" t="n">
        <f aca="false">IF(OR(GZ$4="",$B36=""),0,SUMIF('DADOS BRUTOS'!$A$3:$A$500,$B36,'DADOS BRUTOS'!DZ$3:DZ$500)+IF($C36="",0,SUMIF('DADOS BRUTOS'!$A$3:$A$500,$C36,'DADOS BRUTOS'!DZ$3:DZ$500)))</f>
        <v>0</v>
      </c>
      <c r="HA36" s="134" t="n">
        <f aca="false">IF(OR(HA$4="",$B36=""),0,SUMIF('DADOS BRUTOS'!$A$3:$A$500,$B36,'DADOS BRUTOS'!EA$3:EA$500)+IF($C36="",0,SUMIF('DADOS BRUTOS'!$A$3:$A$500,$C36,'DADOS BRUTOS'!EA$3:EA$500)))</f>
        <v>0</v>
      </c>
      <c r="HB36" s="134" t="n">
        <f aca="false">IF(OR(HB$4="",$B36=""),0,SUMIF('DADOS BRUTOS'!$A$3:$A$500,$B36,'DADOS BRUTOS'!EB$3:EB$500)+IF($C36="",0,SUMIF('DADOS BRUTOS'!$A$3:$A$500,$C36,'DADOS BRUTOS'!EB$3:EB$500)))</f>
        <v>0</v>
      </c>
      <c r="HC36" s="134" t="n">
        <f aca="false">IF(OR(HC$4="",$B36=""),0,SUMIF('DADOS BRUTOS'!$A$3:$A$500,$B36,'DADOS BRUTOS'!EC$3:EC$500)+IF($C36="",0,SUMIF('DADOS BRUTOS'!$A$3:$A$500,$C36,'DADOS BRUTOS'!EC$3:EC$500)))</f>
        <v>0</v>
      </c>
      <c r="HD36" s="134" t="n">
        <f aca="false">IF(OR(HD$4="",$B36=""),0,SUMIF('DADOS BRUTOS'!$A$3:$A$500,$B36,'DADOS BRUTOS'!ED$3:ED$500)+IF($C36="",0,SUMIF('DADOS BRUTOS'!$A$3:$A$500,$C36,'DADOS BRUTOS'!ED$3:ED$500)))</f>
        <v>0</v>
      </c>
      <c r="HE36" s="134" t="n">
        <f aca="false">IF(OR(HE$4="",$B36=""),0,SUMIF('DADOS BRUTOS'!$A$3:$A$500,$B36,'DADOS BRUTOS'!EE$3:EE$500)+IF($C36="",0,SUMIF('DADOS BRUTOS'!$A$3:$A$500,$C36,'DADOS BRUTOS'!EE$3:EE$500)))</f>
        <v>0</v>
      </c>
      <c r="HF36" s="134" t="n">
        <f aca="false">IF(OR(HF$4="",$B36=""),0,SUMIF('DADOS BRUTOS'!$A$3:$A$500,$B36,'DADOS BRUTOS'!EF$3:EF$500)+IF($C36="",0,SUMIF('DADOS BRUTOS'!$A$3:$A$500,$C36,'DADOS BRUTOS'!EF$3:EF$500)))</f>
        <v>0</v>
      </c>
      <c r="HG36" s="134" t="n">
        <f aca="false">IF(OR(HG$4="",$B36=""),0,SUMIF('DADOS BRUTOS'!$A$3:$A$500,$B36,'DADOS BRUTOS'!EG$3:EG$500)+IF($C36="",0,SUMIF('DADOS BRUTOS'!$A$3:$A$500,$C36,'DADOS BRUTOS'!EG$3:EG$500)))</f>
        <v>0</v>
      </c>
      <c r="HH36" s="134" t="n">
        <f aca="false">IF(OR(HH$4="",$B36=""),0,SUMIF('DADOS BRUTOS'!$A$3:$A$500,$B36,'DADOS BRUTOS'!EH$3:EH$500)+IF($C36="",0,SUMIF('DADOS BRUTOS'!$A$3:$A$500,$C36,'DADOS BRUTOS'!EH$3:EH$500)))</f>
        <v>0</v>
      </c>
      <c r="HI36" s="134" t="n">
        <f aca="false">IF(OR(HI$4="",$B36=""),0,SUMIF('DADOS BRUTOS'!$A$3:$A$500,$B36,'DADOS BRUTOS'!EI$3:EI$500)+IF($C36="",0,SUMIF('DADOS BRUTOS'!$A$3:$A$500,$C36,'DADOS BRUTOS'!EI$3:EI$500)))</f>
        <v>0</v>
      </c>
      <c r="HJ36" s="134" t="n">
        <f aca="false">IF(OR(HJ$4="",$B36=""),0,SUMIF('DADOS BRUTOS'!$A$3:$A$500,$B36,'DADOS BRUTOS'!EJ$3:EJ$500)+IF($C36="",0,SUMIF('DADOS BRUTOS'!$A$3:$A$500,$C36,'DADOS BRUTOS'!EJ$3:EJ$500)))</f>
        <v>0</v>
      </c>
      <c r="HK36" s="134" t="n">
        <f aca="false">IF(OR(HK$4="",$B36=""),0,SUMIF('DADOS BRUTOS'!$A$3:$A$500,$B36,'DADOS BRUTOS'!EK$3:EK$500)+IF($C36="",0,SUMIF('DADOS BRUTOS'!$A$3:$A$500,$C36,'DADOS BRUTOS'!EK$3:EK$500)))</f>
        <v>0</v>
      </c>
      <c r="HL36" s="134" t="n">
        <f aca="false">IF(OR(HL$4="",$B36=""),0,SUMIF('DADOS BRUTOS'!$A$3:$A$500,$B36,'DADOS BRUTOS'!EL$3:EL$500)+IF($C36="",0,SUMIF('DADOS BRUTOS'!$A$3:$A$500,$C36,'DADOS BRUTOS'!EL$3:EL$500)))</f>
        <v>0</v>
      </c>
      <c r="HM36" s="134" t="n">
        <f aca="false">IF(OR(HM$4="",$B36=""),0,SUMIF('DADOS BRUTOS'!$A$3:$A$500,$B36,'DADOS BRUTOS'!EM$3:EM$500)+IF($C36="",0,SUMIF('DADOS BRUTOS'!$A$3:$A$500,$C36,'DADOS BRUTOS'!EM$3:EM$500)))</f>
        <v>0</v>
      </c>
      <c r="HN36" s="134" t="n">
        <f aca="false">IF(OR(HN$4="",$B36=""),0,SUMIF('DADOS BRUTOS'!$A$3:$A$500,$B36,'DADOS BRUTOS'!EN$3:EN$500)+IF($C36="",0,SUMIF('DADOS BRUTOS'!$A$3:$A$500,$C36,'DADOS BRUTOS'!EN$3:EN$500)))</f>
        <v>0</v>
      </c>
      <c r="HO36" s="134" t="n">
        <f aca="false">IF(OR(HO$4="",$B36=""),0,SUMIF('DADOS BRUTOS'!$A$3:$A$500,$B36,'DADOS BRUTOS'!EO$3:EO$500)+IF($C36="",0,SUMIF('DADOS BRUTOS'!$A$3:$A$500,$C36,'DADOS BRUTOS'!EO$3:EO$500)))</f>
        <v>0</v>
      </c>
      <c r="HP36" s="134" t="n">
        <f aca="false">IF(OR(HP$4="",$B36=""),0,SUMIF('DADOS BRUTOS'!$A$3:$A$500,$B36,'DADOS BRUTOS'!EP$3:EP$500)+IF($C36="",0,SUMIF('DADOS BRUTOS'!$A$3:$A$500,$C36,'DADOS BRUTOS'!EP$3:EP$500)))</f>
        <v>0</v>
      </c>
      <c r="HQ36" s="134" t="n">
        <f aca="false">IF(OR(HQ$4="",$B36=""),0,SUMIF('DADOS BRUTOS'!$A$3:$A$500,$B36,'DADOS BRUTOS'!EQ$3:EQ$500)+IF($C36="",0,SUMIF('DADOS BRUTOS'!$A$3:$A$500,$C36,'DADOS BRUTOS'!EQ$3:EQ$500)))</f>
        <v>0</v>
      </c>
      <c r="HR36" s="134" t="n">
        <f aca="false">IF(OR(HR$4="",$B36=""),0,SUMIF('DADOS BRUTOS'!$A$3:$A$500,$B36,'DADOS BRUTOS'!ER$3:ER$500)+IF($C36="",0,SUMIF('DADOS BRUTOS'!$A$3:$A$500,$C36,'DADOS BRUTOS'!ER$3:ER$500)))</f>
        <v>0</v>
      </c>
      <c r="HS36" s="134" t="n">
        <f aca="false">IF(OR(HS$4="",$B36=""),0,SUMIF('DADOS BRUTOS'!$A$3:$A$500,$B36,'DADOS BRUTOS'!ES$3:ES$500)+IF($C36="",0,SUMIF('DADOS BRUTOS'!$A$3:$A$500,$C36,'DADOS BRUTOS'!ES$3:ES$500)))</f>
        <v>0</v>
      </c>
      <c r="HT36" s="134" t="n">
        <f aca="false">IF(OR(HT$4="",$B36=""),0,SUMIF('DADOS BRUTOS'!$A$3:$A$500,$B36,'DADOS BRUTOS'!ET$3:ET$500)+IF($C36="",0,SUMIF('DADOS BRUTOS'!$A$3:$A$500,$C36,'DADOS BRUTOS'!ET$3:ET$500)))</f>
        <v>0</v>
      </c>
      <c r="HU36" s="134" t="n">
        <f aca="false">IF(OR(HU$4="",$B36=""),0,SUMIF('DADOS BRUTOS'!$A$3:$A$500,$B36,'DADOS BRUTOS'!EU$3:EU$500)+IF($C36="",0,SUMIF('DADOS BRUTOS'!$A$3:$A$500,$C36,'DADOS BRUTOS'!EU$3:EU$500)))</f>
        <v>0</v>
      </c>
      <c r="HV36" s="134" t="n">
        <f aca="false">IF(OR(HV$4="",$B36=""),0,SUMIF('DADOS BRUTOS'!$A$3:$A$500,$B36,'DADOS BRUTOS'!EV$3:EV$500)+IF($C36="",0,SUMIF('DADOS BRUTOS'!$A$3:$A$500,$C36,'DADOS BRUTOS'!EV$3:EV$500)))</f>
        <v>0</v>
      </c>
      <c r="HW36" s="134" t="n">
        <f aca="false">IF(OR(HW$4="",$B36=""),0,SUMIF('DADOS BRUTOS'!$A$3:$A$500,$B36,'DADOS BRUTOS'!EW$3:EW$500)+IF($C36="",0,SUMIF('DADOS BRUTOS'!$A$3:$A$500,$C36,'DADOS BRUTOS'!EW$3:EW$500)))</f>
        <v>0</v>
      </c>
      <c r="HX36" s="134" t="n">
        <f aca="false">IF(OR(HX$4="",$B36=""),0,SUMIF('DADOS BRUTOS'!$A$3:$A$500,$B36,'DADOS BRUTOS'!EX$3:EX$500)+IF($C36="",0,SUMIF('DADOS BRUTOS'!$A$3:$A$500,$C36,'DADOS BRUTOS'!EX$3:EX$500)))</f>
        <v>0</v>
      </c>
      <c r="HY36" s="134" t="n">
        <f aca="false">IF(OR(HY$4="",$B36=""),0,SUMIF('DADOS BRUTOS'!$A$3:$A$500,$B36,'DADOS BRUTOS'!EY$3:EY$500)+IF($C36="",0,SUMIF('DADOS BRUTOS'!$A$3:$A$500,$C36,'DADOS BRUTOS'!EY$3:EY$500)))</f>
        <v>0</v>
      </c>
      <c r="HZ36" s="134" t="n">
        <f aca="false">IF(OR(HZ$4="",$B36=""),0,SUMIF('DADOS BRUTOS'!$A$3:$A$500,$B36,'DADOS BRUTOS'!EZ$3:EZ$500)+IF($C36="",0,SUMIF('DADOS BRUTOS'!$A$3:$A$500,$C36,'DADOS BRUTOS'!EZ$3:EZ$500)))</f>
        <v>0</v>
      </c>
      <c r="IA36" s="134" t="n">
        <f aca="false">IF(OR(IA$4="",$B36=""),0,SUMIF('DADOS BRUTOS'!$A$3:$A$500,$B36,'DADOS BRUTOS'!FA$3:FA$500)+IF($C36="",0,SUMIF('DADOS BRUTOS'!$A$3:$A$500,$C36,'DADOS BRUTOS'!FA$3:FA$500)))</f>
        <v>0</v>
      </c>
      <c r="IB36" s="134" t="n">
        <f aca="false">IF(OR(IB$4="",$B36=""),0,SUMIF('DADOS BRUTOS'!$A$3:$A$500,$B36,'DADOS BRUTOS'!FB$3:FB$500)+IF($C36="",0,SUMIF('DADOS BRUTOS'!$A$3:$A$500,$C36,'DADOS BRUTOS'!FB$3:FB$500)))</f>
        <v>0</v>
      </c>
      <c r="IC36" s="134" t="n">
        <f aca="false">IF(OR(IC$4="",$B36=""),0,SUMIF('DADOS BRUTOS'!$A$3:$A$500,$B36,'DADOS BRUTOS'!FC$3:FC$500)+IF($C36="",0,SUMIF('DADOS BRUTOS'!$A$3:$A$500,$C36,'DADOS BRUTOS'!FC$3:FC$500)))</f>
        <v>0</v>
      </c>
      <c r="ID36" s="134" t="n">
        <f aca="false">IF(OR(ID$4="",$B36=""),0,SUMIF('DADOS BRUTOS'!$A$3:$A$500,$B36,'DADOS BRUTOS'!FD$3:FD$500)+IF($C36="",0,SUMIF('DADOS BRUTOS'!$A$3:$A$500,$C36,'DADOS BRUTOS'!FD$3:FD$500)))</f>
        <v>0</v>
      </c>
      <c r="IE36" s="134" t="n">
        <f aca="false">IF(OR(IE$4="",$B36=""),0,SUMIF('DADOS BRUTOS'!$A$3:$A$500,$B36,'DADOS BRUTOS'!FE$3:FE$500)+IF($C36="",0,SUMIF('DADOS BRUTOS'!$A$3:$A$500,$C36,'DADOS BRUTOS'!FE$3:FE$500)))</f>
        <v>0</v>
      </c>
      <c r="IF36" s="134" t="n">
        <f aca="false">IF(OR(IF$4="",$B36=""),0,SUMIF('DADOS BRUTOS'!$A$3:$A$500,$B36,'DADOS BRUTOS'!FF$3:FF$500)+IF($C36="",0,SUMIF('DADOS BRUTOS'!$A$3:$A$500,$C36,'DADOS BRUTOS'!FF$3:FF$500)))</f>
        <v>0</v>
      </c>
      <c r="IG36" s="134" t="n">
        <f aca="false">IF(OR(IG$4="",$B36=""),0,SUMIF('DADOS BRUTOS'!$A$3:$A$500,$B36,'DADOS BRUTOS'!FG$3:FG$500)+IF($C36="",0,SUMIF('DADOS BRUTOS'!$A$3:$A$500,$C36,'DADOS BRUTOS'!FG$3:FG$500)))</f>
        <v>0</v>
      </c>
      <c r="IH36" s="134" t="n">
        <f aca="false">IF(OR(IH$4="",$B36=""),0,SUMIF('DADOS BRUTOS'!$A$3:$A$500,$B36,'DADOS BRUTOS'!FH$3:FH$500)+IF($C36="",0,SUMIF('DADOS BRUTOS'!$A$3:$A$500,$C36,'DADOS BRUTOS'!FH$3:FH$500)))</f>
        <v>0</v>
      </c>
      <c r="II36" s="134" t="n">
        <f aca="false">IF(OR(II$4="",$B36=""),0,SUMIF('DADOS BRUTOS'!$A$3:$A$500,$B36,'DADOS BRUTOS'!FI$3:FI$500)+IF($C36="",0,SUMIF('DADOS BRUTOS'!$A$3:$A$500,$C36,'DADOS BRUTOS'!FI$3:FI$500)))</f>
        <v>0</v>
      </c>
      <c r="IJ36" s="134" t="n">
        <f aca="false">IF(OR(IJ$4="",$B36=""),0,SUMIF('DADOS BRUTOS'!$A$3:$A$500,$B36,'DADOS BRUTOS'!FJ$3:FJ$500)+IF($C36="",0,SUMIF('DADOS BRUTOS'!$A$3:$A$500,$C36,'DADOS BRUTOS'!FJ$3:FJ$500)))</f>
        <v>0</v>
      </c>
      <c r="IK36" s="134" t="n">
        <f aca="false">IF(OR(IK$4="",$B36=""),0,SUMIF('DADOS BRUTOS'!$A$3:$A$500,$B36,'DADOS BRUTOS'!FK$3:FK$500)+IF($C36="",0,SUMIF('DADOS BRUTOS'!$A$3:$A$500,$C36,'DADOS BRUTOS'!FK$3:FK$500)))</f>
        <v>0</v>
      </c>
      <c r="IL36" s="134" t="n">
        <f aca="false">IF(OR(IL$4="",$B36=""),0,SUMIF('DADOS BRUTOS'!$A$3:$A$500,$B36,'DADOS BRUTOS'!FL$3:FL$500)+IF($C36="",0,SUMIF('DADOS BRUTOS'!$A$3:$A$500,$C36,'DADOS BRUTOS'!FL$3:FL$500)))</f>
        <v>0</v>
      </c>
      <c r="IM36" s="134" t="n">
        <f aca="false">IF(OR(IM$4="",$B36=""),0,SUMIF('DADOS BRUTOS'!$A$3:$A$500,$B36,'DADOS BRUTOS'!FM$3:FM$500)+IF($C36="",0,SUMIF('DADOS BRUTOS'!$A$3:$A$500,$C36,'DADOS BRUTOS'!FM$3:FM$500)))</f>
        <v>0</v>
      </c>
      <c r="IN36" s="134" t="n">
        <f aca="false">IF(OR(IN$4="",$B36=""),0,SUMIF('DADOS BRUTOS'!$A$3:$A$500,$B36,'DADOS BRUTOS'!FN$3:FN$500)+IF($C36="",0,SUMIF('DADOS BRUTOS'!$A$3:$A$500,$C36,'DADOS BRUTOS'!FN$3:FN$500)))</f>
        <v>0</v>
      </c>
      <c r="IO36" s="134" t="n">
        <f aca="false">IF(OR(IO$4="",$B36=""),0,SUMIF('DADOS BRUTOS'!$A$3:$A$500,$B36,'DADOS BRUTOS'!FO$3:FO$500)+IF($C36="",0,SUMIF('DADOS BRUTOS'!$A$3:$A$500,$C36,'DADOS BRUTOS'!FO$3:FO$500)))</f>
        <v>0</v>
      </c>
      <c r="IP36" s="134" t="n">
        <f aca="false">IF(OR(IP$4="",$B36=""),0,SUMIF('DADOS BRUTOS'!$A$3:$A$500,$B36,'DADOS BRUTOS'!FP$3:FP$500)+IF($C36="",0,SUMIF('DADOS BRUTOS'!$A$3:$A$500,$C36,'DADOS BRUTOS'!FP$3:FP$500)))</f>
        <v>0</v>
      </c>
      <c r="IQ36" s="134" t="n">
        <f aca="false">IF(OR(IQ$4="",$B36=""),0,SUMIF('DADOS BRUTOS'!$A$3:$A$500,$B36,'DADOS BRUTOS'!FQ$3:FQ$500)+IF($C36="",0,SUMIF('DADOS BRUTOS'!$A$3:$A$500,$C36,'DADOS BRUTOS'!FQ$3:FQ$500)))</f>
        <v>0</v>
      </c>
      <c r="IR36" s="134" t="n">
        <f aca="false">IF(OR(IR$4="",$B36=""),0,SUMIF('DADOS BRUTOS'!$A$3:$A$500,$B36,'DADOS BRUTOS'!FR$3:FR$500)+IF($C36="",0,SUMIF('DADOS BRUTOS'!$A$3:$A$500,$C36,'DADOS BRUTOS'!FR$3:FR$500)))</f>
        <v>0</v>
      </c>
      <c r="IS36" s="134" t="n">
        <f aca="false">IF(OR(IS$4="",$B36=""),0,SUMIF('DADOS BRUTOS'!$A$3:$A$500,$B36,'DADOS BRUTOS'!FS$3:FS$500)+IF($C36="",0,SUMIF('DADOS BRUTOS'!$A$3:$A$500,$C36,'DADOS BRUTOS'!FS$3:FS$500)))</f>
        <v>0</v>
      </c>
      <c r="IT36" s="134" t="n">
        <f aca="false">IF(OR(IT$4="",$B36=""),0,SUMIF('DADOS BRUTOS'!$A$3:$A$500,$B36,'DADOS BRUTOS'!FT$3:FT$500)+IF($C36="",0,SUMIF('DADOS BRUTOS'!$A$3:$A$500,$C36,'DADOS BRUTOS'!FT$3:FT$500)))</f>
        <v>0</v>
      </c>
      <c r="IU36" s="134" t="n">
        <f aca="false">IF(OR(IU$4="",$B36=""),0,SUMIF('DADOS BRUTOS'!$A$3:$A$500,$B36,'DADOS BRUTOS'!FU$3:FU$500)+IF($C36="",0,SUMIF('DADOS BRUTOS'!$A$3:$A$500,$C36,'DADOS BRUTOS'!FU$3:FU$500)))</f>
        <v>0</v>
      </c>
      <c r="IV36" s="134" t="n">
        <f aca="false">IF(OR(IV$4="",$B36=""),0,SUMIF('DADOS BRUTOS'!$A$3:$A$500,$B36,'DADOS BRUTOS'!FV$3:FV$500)+IF($C36="",0,SUMIF('DADOS BRUTOS'!$A$3:$A$500,$C36,'DADOS BRUTOS'!FV$3:FV$500)))</f>
        <v>0</v>
      </c>
      <c r="IW36" s="134" t="n">
        <f aca="false">IF(OR(IW$4="",$B36=""),0,SUMIF('DADOS BRUTOS'!$A$3:$A$500,$B36,'DADOS BRUTOS'!FW$3:FW$500)+IF($C36="",0,SUMIF('DADOS BRUTOS'!$A$3:$A$500,$C36,'DADOS BRUTOS'!FW$3:FW$500)))</f>
        <v>0</v>
      </c>
      <c r="IX36" s="134" t="n">
        <f aca="false">IF(OR(IX$4="",$B36=""),0,SUMIF('DADOS BRUTOS'!$A$3:$A$500,$B36,'DADOS BRUTOS'!FX$3:FX$500)+IF($C36="",0,SUMIF('DADOS BRUTOS'!$A$3:$A$500,$C36,'DADOS BRUTOS'!FX$3:FX$500)))</f>
        <v>0</v>
      </c>
      <c r="IY36" s="134" t="n">
        <f aca="false">IF(OR(IY$4="",$B36=""),0,SUMIF('DADOS BRUTOS'!$A$3:$A$500,$B36,'DADOS BRUTOS'!FY$3:FY$500)+IF($C36="",0,SUMIF('DADOS BRUTOS'!$A$3:$A$500,$C36,'DADOS BRUTOS'!FY$3:FY$500)))</f>
        <v>0</v>
      </c>
      <c r="IZ36" s="134" t="n">
        <f aca="false">IF(OR(IZ$4="",$B36=""),0,SUMIF('DADOS BRUTOS'!$A$3:$A$500,$B36,'DADOS BRUTOS'!FZ$3:FZ$500)+IF($C36="",0,SUMIF('DADOS BRUTOS'!$A$3:$A$500,$C36,'DADOS BRUTOS'!FZ$3:FZ$500)))</f>
        <v>0</v>
      </c>
      <c r="JA36" s="134" t="n">
        <f aca="false">IF(OR(JA$4="",$B36=""),0,SUMIF('DADOS BRUTOS'!$A$3:$A$500,$B36,'DADOS BRUTOS'!GA$3:GA$500)+IF($C36="",0,SUMIF('DADOS BRUTOS'!$A$3:$A$500,$C36,'DADOS BRUTOS'!GA$3:GA$500)))</f>
        <v>0</v>
      </c>
      <c r="JB36" s="134" t="n">
        <f aca="false">IF(OR(JB$4="",$B36=""),0,SUMIF('DADOS BRUTOS'!$A$3:$A$500,$B36,'DADOS BRUTOS'!GB$3:GB$500)+IF($C36="",0,SUMIF('DADOS BRUTOS'!$A$3:$A$500,$C36,'DADOS BRUTOS'!GB$3:GB$500)))</f>
        <v>0</v>
      </c>
      <c r="JC36" s="134" t="n">
        <f aca="false">IF(OR(JC$4="",$B36=""),0,SUMIF('DADOS BRUTOS'!$A$3:$A$500,$B36,'DADOS BRUTOS'!GC$3:GC$500)+IF($C36="",0,SUMIF('DADOS BRUTOS'!$A$3:$A$500,$C36,'DADOS BRUTOS'!GC$3:GC$500)))</f>
        <v>0</v>
      </c>
      <c r="JD36" s="134" t="n">
        <f aca="false">IF(OR(JD$4="",$B36=""),0,SUMIF('DADOS BRUTOS'!$A$3:$A$500,$B36,'DADOS BRUTOS'!GD$3:GD$500)+IF($C36="",0,SUMIF('DADOS BRUTOS'!$A$3:$A$500,$C36,'DADOS BRUTOS'!GD$3:GD$500)))</f>
        <v>0</v>
      </c>
      <c r="JE36" s="134" t="n">
        <f aca="false">IF(OR(JE$4="",$B36=""),0,SUMIF('DADOS BRUTOS'!$A$3:$A$500,$B36,'DADOS BRUTOS'!GE$3:GE$500)+IF($C36="",0,SUMIF('DADOS BRUTOS'!$A$3:$A$500,$C36,'DADOS BRUTOS'!GE$3:GE$500)))</f>
        <v>0</v>
      </c>
      <c r="JF36" s="134" t="n">
        <f aca="false">IF(OR(JF$4="",$B36=""),0,SUMIF('DADOS BRUTOS'!$A$3:$A$500,$B36,'DADOS BRUTOS'!GF$3:GF$500)+IF($C36="",0,SUMIF('DADOS BRUTOS'!$A$3:$A$500,$C36,'DADOS BRUTOS'!GF$3:GF$500)))</f>
        <v>0</v>
      </c>
      <c r="JG36" s="134" t="n">
        <f aca="false">IF(OR(JG$4="",$B36=""),0,SUMIF('DADOS BRUTOS'!$A$3:$A$500,$B36,'DADOS BRUTOS'!GG$3:GG$500)+IF($C36="",0,SUMIF('DADOS BRUTOS'!$A$3:$A$500,$C36,'DADOS BRUTOS'!GG$3:GG$500)))</f>
        <v>0</v>
      </c>
      <c r="JH36" s="134" t="n">
        <f aca="false">IF(OR(JH$4="",$B36=""),0,SUMIF('DADOS BRUTOS'!$A$3:$A$500,$B36,'DADOS BRUTOS'!GH$3:GH$500)+IF($C36="",0,SUMIF('DADOS BRUTOS'!$A$3:$A$500,$C36,'DADOS BRUTOS'!GH$3:GH$500)))</f>
        <v>0</v>
      </c>
      <c r="JI36" s="134" t="n">
        <f aca="false">IF(OR(JI$4="",$B36=""),0,SUMIF('DADOS BRUTOS'!$A$3:$A$500,$B36,'DADOS BRUTOS'!GI$3:GI$500)+IF($C36="",0,SUMIF('DADOS BRUTOS'!$A$3:$A$500,$C36,'DADOS BRUTOS'!GI$3:GI$500)))</f>
        <v>0</v>
      </c>
      <c r="JJ36" s="134" t="n">
        <f aca="false">IF(OR(JJ$4="",$B36=""),0,SUMIF('DADOS BRUTOS'!$A$3:$A$500,$B36,'DADOS BRUTOS'!GJ$3:GJ$500)+IF($C36="",0,SUMIF('DADOS BRUTOS'!$A$3:$A$500,$C36,'DADOS BRUTOS'!GJ$3:GJ$500)))</f>
        <v>0</v>
      </c>
      <c r="JK36" s="134" t="n">
        <f aca="false">IF(OR(JK$4="",$B36=""),0,SUMIF('DADOS BRUTOS'!$A$3:$A$500,$B36,'DADOS BRUTOS'!GK$3:GK$500)+IF($C36="",0,SUMIF('DADOS BRUTOS'!$A$3:$A$500,$C36,'DADOS BRUTOS'!GK$3:GK$500)))</f>
        <v>0</v>
      </c>
      <c r="JL36" s="134" t="n">
        <f aca="false">IF(OR(JL$4="",$B36=""),0,SUMIF('DADOS BRUTOS'!$A$3:$A$500,$B36,'DADOS BRUTOS'!GL$3:GL$500)+IF($C36="",0,SUMIF('DADOS BRUTOS'!$A$3:$A$500,$C36,'DADOS BRUTOS'!GL$3:GL$500)))</f>
        <v>0</v>
      </c>
      <c r="JM36" s="134" t="n">
        <f aca="false">IF(OR(JM$4="",$B36=""),0,SUMIF('DADOS BRUTOS'!$A$3:$A$500,$B36,'DADOS BRUTOS'!GM$3:GM$500)+IF($C36="",0,SUMIF('DADOS BRUTOS'!$A$3:$A$500,$C36,'DADOS BRUTOS'!GM$3:GM$500)))</f>
        <v>0</v>
      </c>
      <c r="JN36" s="134" t="n">
        <f aca="false">IF(OR(JN$4="",$B36=""),0,SUMIF('DADOS BRUTOS'!$A$3:$A$500,$B36,'DADOS BRUTOS'!GN$3:GN$500)+IF($C36="",0,SUMIF('DADOS BRUTOS'!$A$3:$A$500,$C36,'DADOS BRUTOS'!GN$3:GN$500)))</f>
        <v>0</v>
      </c>
      <c r="JO36" s="134" t="n">
        <f aca="false">IF(OR(JO$4="",$B36=""),0,SUMIF('DADOS BRUTOS'!$A$3:$A$500,$B36,'DADOS BRUTOS'!GO$3:GO$500)+IF($C36="",0,SUMIF('DADOS BRUTOS'!$A$3:$A$500,$C36,'DADOS BRUTOS'!GO$3:GO$500)))</f>
        <v>0</v>
      </c>
      <c r="JP36" s="134" t="n">
        <f aca="false">IF(OR(JP$4="",$B36=""),0,SUMIF('DADOS BRUTOS'!$A$3:$A$500,$B36,'DADOS BRUTOS'!GP$3:GP$500)+IF($C36="",0,SUMIF('DADOS BRUTOS'!$A$3:$A$500,$C36,'DADOS BRUTOS'!GP$3:GP$500)))</f>
        <v>0</v>
      </c>
      <c r="JQ36" s="134" t="n">
        <f aca="false">IF(OR(JQ$4="",$B36=""),0,SUMIF('DADOS BRUTOS'!$A$3:$A$500,$B36,'DADOS BRUTOS'!GQ$3:GQ$500)+IF($C36="",0,SUMIF('DADOS BRUTOS'!$A$3:$A$500,$C36,'DADOS BRUTOS'!GQ$3:GQ$500)))</f>
        <v>0</v>
      </c>
      <c r="JR36" s="134" t="n">
        <f aca="false">IF(OR(JR$4="",$B36=""),0,SUMIF('DADOS BRUTOS'!$A$3:$A$500,$B36,'DADOS BRUTOS'!GR$3:GR$500)+IF($C36="",0,SUMIF('DADOS BRUTOS'!$A$3:$A$500,$C36,'DADOS BRUTOS'!GR$3:GR$500)))</f>
        <v>0</v>
      </c>
      <c r="JS36" s="134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215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4" t="n">
        <f aca="false">IF(OR(CB$4="",$B37=""),0,SUMIF('DADOS BRUTOS'!$A$3:$A$500,$B37,'DADOS BRUTOS'!B$3:B$500)+IF($C37="",0,SUMIF('DADOS BRUTOS'!$A$3:$A$500,$C37,'DADOS BRUTOS'!B$3:B$500)))</f>
        <v>0</v>
      </c>
      <c r="CC37" s="134" t="n">
        <f aca="false">IF(OR(CC$4="",$B37=""),0,SUMIF('DADOS BRUTOS'!$A$3:$A$500,$B37,'DADOS BRUTOS'!C$3:C$500)+IF($C37="",0,SUMIF('DADOS BRUTOS'!$A$3:$A$500,$C37,'DADOS BRUTOS'!C$3:C$500)))</f>
        <v>0</v>
      </c>
      <c r="CD37" s="134" t="n">
        <f aca="false">IF(OR(CD$4="",$B37=""),0,SUMIF('DADOS BRUTOS'!$A$3:$A$500,$B37,'DADOS BRUTOS'!D$3:D$500)+IF($C37="",0,SUMIF('DADOS BRUTOS'!$A$3:$A$500,$C37,'DADOS BRUTOS'!D$3:D$500)))</f>
        <v>0</v>
      </c>
      <c r="CE37" s="134" t="n">
        <f aca="false">IF(OR(CE$4="",$B37=""),0,SUMIF('DADOS BRUTOS'!$A$3:$A$500,$B37,'DADOS BRUTOS'!E$3:E$500)+IF($C37="",0,SUMIF('DADOS BRUTOS'!$A$3:$A$500,$C37,'DADOS BRUTOS'!E$3:E$500)))</f>
        <v>0</v>
      </c>
      <c r="CF37" s="134" t="n">
        <f aca="false">IF(OR(CF$4="",$B37=""),0,SUMIF('DADOS BRUTOS'!$A$3:$A$500,$B37,'DADOS BRUTOS'!F$3:F$500)+IF($C37="",0,SUMIF('DADOS BRUTOS'!$A$3:$A$500,$C37,'DADOS BRUTOS'!F$3:F$500)))</f>
        <v>0</v>
      </c>
      <c r="CG37" s="134" t="n">
        <f aca="false">IF(OR(CG$4="",$B37=""),0,SUMIF('DADOS BRUTOS'!$A$3:$A$500,$B37,'DADOS BRUTOS'!G$3:G$500)+IF($C37="",0,SUMIF('DADOS BRUTOS'!$A$3:$A$500,$C37,'DADOS BRUTOS'!G$3:G$500)))</f>
        <v>0</v>
      </c>
      <c r="CH37" s="134" t="n">
        <f aca="false">IF(OR(CH$4="",$B37=""),0,SUMIF('DADOS BRUTOS'!$A$3:$A$500,$B37,'DADOS BRUTOS'!H$3:H$500)+IF($C37="",0,SUMIF('DADOS BRUTOS'!$A$3:$A$500,$C37,'DADOS BRUTOS'!H$3:H$500)))</f>
        <v>0</v>
      </c>
      <c r="CI37" s="134" t="n">
        <f aca="false">IF(OR(CI$4="",$B37=""),0,SUMIF('DADOS BRUTOS'!$A$3:$A$500,$B37,'DADOS BRUTOS'!I$3:I$500)+IF($C37="",0,SUMIF('DADOS BRUTOS'!$A$3:$A$500,$C37,'DADOS BRUTOS'!I$3:I$500)))</f>
        <v>0</v>
      </c>
      <c r="CJ37" s="134" t="n">
        <f aca="false">IF(OR(CJ$4="",$B37=""),0,SUMIF('DADOS BRUTOS'!$A$3:$A$500,$B37,'DADOS BRUTOS'!J$3:J$500)+IF($C37="",0,SUMIF('DADOS BRUTOS'!$A$3:$A$500,$C37,'DADOS BRUTOS'!J$3:J$500)))</f>
        <v>0</v>
      </c>
      <c r="CK37" s="134" t="n">
        <f aca="false">IF(OR(CK$4="",$B37=""),0,SUMIF('DADOS BRUTOS'!$A$3:$A$500,$B37,'DADOS BRUTOS'!K$3:K$500)+IF($C37="",0,SUMIF('DADOS BRUTOS'!$A$3:$A$500,$C37,'DADOS BRUTOS'!K$3:K$500)))</f>
        <v>0</v>
      </c>
      <c r="CL37" s="134" t="n">
        <f aca="false">IF(OR(CL$4="",$B37=""),0,SUMIF('DADOS BRUTOS'!$A$3:$A$500,$B37,'DADOS BRUTOS'!L$3:L$500)+IF($C37="",0,SUMIF('DADOS BRUTOS'!$A$3:$A$500,$C37,'DADOS BRUTOS'!L$3:L$500)))</f>
        <v>0</v>
      </c>
      <c r="CM37" s="134" t="n">
        <f aca="false">IF(OR(CM$4="",$B37=""),0,SUMIF('DADOS BRUTOS'!$A$3:$A$500,$B37,'DADOS BRUTOS'!M$3:M$500)+IF($C37="",0,SUMIF('DADOS BRUTOS'!$A$3:$A$500,$C37,'DADOS BRUTOS'!M$3:M$500)))</f>
        <v>0</v>
      </c>
      <c r="CN37" s="134" t="n">
        <f aca="false">IF(OR(CN$4="",$B37=""),0,SUMIF('DADOS BRUTOS'!$A$3:$A$500,$B37,'DADOS BRUTOS'!N$3:N$500)+IF($C37="",0,SUMIF('DADOS BRUTOS'!$A$3:$A$500,$C37,'DADOS BRUTOS'!N$3:N$500)))</f>
        <v>0</v>
      </c>
      <c r="CO37" s="134" t="n">
        <f aca="false">IF(OR(CO$4="",$B37=""),0,SUMIF('DADOS BRUTOS'!$A$3:$A$500,$B37,'DADOS BRUTOS'!O$3:O$500)+IF($C37="",0,SUMIF('DADOS BRUTOS'!$A$3:$A$500,$C37,'DADOS BRUTOS'!O$3:O$500)))</f>
        <v>0</v>
      </c>
      <c r="CP37" s="134" t="n">
        <f aca="false">IF(OR(CP$4="",$B37=""),0,SUMIF('DADOS BRUTOS'!$A$3:$A$500,$B37,'DADOS BRUTOS'!P$3:P$500)+IF($C37="",0,SUMIF('DADOS BRUTOS'!$A$3:$A$500,$C37,'DADOS BRUTOS'!P$3:P$500)))</f>
        <v>0</v>
      </c>
      <c r="CQ37" s="134" t="n">
        <f aca="false">IF(OR(CQ$4="",$B37=""),0,SUMIF('DADOS BRUTOS'!$A$3:$A$500,$B37,'DADOS BRUTOS'!Q$3:Q$500)+IF($C37="",0,SUMIF('DADOS BRUTOS'!$A$3:$A$500,$C37,'DADOS BRUTOS'!Q$3:Q$500)))</f>
        <v>0</v>
      </c>
      <c r="CR37" s="134" t="n">
        <f aca="false">IF(OR(CR$4="",$B37=""),0,SUMIF('DADOS BRUTOS'!$A$3:$A$500,$B37,'DADOS BRUTOS'!R$3:R$500)+IF($C37="",0,SUMIF('DADOS BRUTOS'!$A$3:$A$500,$C37,'DADOS BRUTOS'!R$3:R$500)))</f>
        <v>0</v>
      </c>
      <c r="CS37" s="134" t="n">
        <f aca="false">IF(OR(CS$4="",$B37=""),0,SUMIF('DADOS BRUTOS'!$A$3:$A$500,$B37,'DADOS BRUTOS'!S$3:S$500)+IF($C37="",0,SUMIF('DADOS BRUTOS'!$A$3:$A$500,$C37,'DADOS BRUTOS'!S$3:S$500)))</f>
        <v>0</v>
      </c>
      <c r="CT37" s="134" t="n">
        <f aca="false">IF(OR(CT$4="",$B37=""),0,SUMIF('DADOS BRUTOS'!$A$3:$A$500,$B37,'DADOS BRUTOS'!T$3:T$500)+IF($C37="",0,SUMIF('DADOS BRUTOS'!$A$3:$A$500,$C37,'DADOS BRUTOS'!T$3:T$500)))</f>
        <v>0</v>
      </c>
      <c r="CU37" s="134" t="n">
        <f aca="false">IF(OR(CU$4="",$B37=""),0,SUMIF('DADOS BRUTOS'!$A$3:$A$500,$B37,'DADOS BRUTOS'!U$3:U$500)+IF($C37="",0,SUMIF('DADOS BRUTOS'!$A$3:$A$500,$C37,'DADOS BRUTOS'!U$3:U$500)))</f>
        <v>0</v>
      </c>
      <c r="CV37" s="134" t="n">
        <f aca="false">IF(OR(CV$4="",$B37=""),0,SUMIF('DADOS BRUTOS'!$A$3:$A$500,$B37,'DADOS BRUTOS'!V$3:V$500)+IF($C37="",0,SUMIF('DADOS BRUTOS'!$A$3:$A$500,$C37,'DADOS BRUTOS'!V$3:V$500)))</f>
        <v>0</v>
      </c>
      <c r="CW37" s="134" t="n">
        <f aca="false">IF(OR(CW$4="",$B37=""),0,SUMIF('DADOS BRUTOS'!$A$3:$A$500,$B37,'DADOS BRUTOS'!W$3:W$500)+IF($C37="",0,SUMIF('DADOS BRUTOS'!$A$3:$A$500,$C37,'DADOS BRUTOS'!W$3:W$500)))</f>
        <v>0</v>
      </c>
      <c r="CX37" s="134" t="n">
        <f aca="false">IF(OR(CX$4="",$B37=""),0,SUMIF('DADOS BRUTOS'!$A$3:$A$500,$B37,'DADOS BRUTOS'!X$3:X$500)+IF($C37="",0,SUMIF('DADOS BRUTOS'!$A$3:$A$500,$C37,'DADOS BRUTOS'!X$3:X$500)))</f>
        <v>0</v>
      </c>
      <c r="CY37" s="134" t="n">
        <f aca="false">IF(OR(CY$4="",$B37=""),0,SUMIF('DADOS BRUTOS'!$A$3:$A$500,$B37,'DADOS BRUTOS'!Y$3:Y$500)+IF($C37="",0,SUMIF('DADOS BRUTOS'!$A$3:$A$500,$C37,'DADOS BRUTOS'!Y$3:Y$500)))</f>
        <v>0</v>
      </c>
      <c r="CZ37" s="134" t="n">
        <f aca="false">IF(OR(CZ$4="",$B37=""),0,SUMIF('DADOS BRUTOS'!$A$3:$A$500,$B37,'DADOS BRUTOS'!Z$3:Z$500)+IF($C37="",0,SUMIF('DADOS BRUTOS'!$A$3:$A$500,$C37,'DADOS BRUTOS'!Z$3:Z$500)))</f>
        <v>0</v>
      </c>
      <c r="DA37" s="134" t="n">
        <f aca="false">IF(OR(DA$4="",$B37=""),0,SUMIF('DADOS BRUTOS'!$A$3:$A$500,$B37,'DADOS BRUTOS'!AA$3:AA$500)+IF($C37="",0,SUMIF('DADOS BRUTOS'!$A$3:$A$500,$C37,'DADOS BRUTOS'!AA$3:AA$500)))</f>
        <v>0</v>
      </c>
      <c r="DB37" s="134" t="n">
        <f aca="false">IF(OR(DB$4="",$B37=""),0,SUMIF('DADOS BRUTOS'!$A$3:$A$500,$B37,'DADOS BRUTOS'!AB$3:AB$500)+IF($C37="",0,SUMIF('DADOS BRUTOS'!$A$3:$A$500,$C37,'DADOS BRUTOS'!AB$3:AB$500)))</f>
        <v>0</v>
      </c>
      <c r="DC37" s="134" t="n">
        <f aca="false">IF(OR(DC$4="",$B37=""),0,SUMIF('DADOS BRUTOS'!$A$3:$A$500,$B37,'DADOS BRUTOS'!AC$3:AC$500)+IF($C37="",0,SUMIF('DADOS BRUTOS'!$A$3:$A$500,$C37,'DADOS BRUTOS'!AC$3:AC$500)))</f>
        <v>0</v>
      </c>
      <c r="DD37" s="134" t="n">
        <f aca="false">IF(OR(DD$4="",$B37=""),0,SUMIF('DADOS BRUTOS'!$A$3:$A$500,$B37,'DADOS BRUTOS'!AD$3:AD$500)+IF($C37="",0,SUMIF('DADOS BRUTOS'!$A$3:$A$500,$C37,'DADOS BRUTOS'!AD$3:AD$500)))</f>
        <v>0</v>
      </c>
      <c r="DE37" s="134" t="n">
        <f aca="false">IF(OR(DE$4="",$B37=""),0,SUMIF('DADOS BRUTOS'!$A$3:$A$500,$B37,'DADOS BRUTOS'!AE$3:AE$500)+IF($C37="",0,SUMIF('DADOS BRUTOS'!$A$3:$A$500,$C37,'DADOS BRUTOS'!AE$3:AE$500)))</f>
        <v>0</v>
      </c>
      <c r="DF37" s="134" t="n">
        <f aca="false">IF(OR(DF$4="",$B37=""),0,SUMIF('DADOS BRUTOS'!$A$3:$A$500,$B37,'DADOS BRUTOS'!AF$3:AF$500)+IF($C37="",0,SUMIF('DADOS BRUTOS'!$A$3:$A$500,$C37,'DADOS BRUTOS'!AF$3:AF$500)))</f>
        <v>0</v>
      </c>
      <c r="DG37" s="134" t="n">
        <f aca="false">IF(OR(DG$4="",$B37=""),0,SUMIF('DADOS BRUTOS'!$A$3:$A$500,$B37,'DADOS BRUTOS'!AG$3:AG$500)+IF($C37="",0,SUMIF('DADOS BRUTOS'!$A$3:$A$500,$C37,'DADOS BRUTOS'!AG$3:AG$500)))</f>
        <v>0</v>
      </c>
      <c r="DH37" s="134" t="n">
        <f aca="false">IF(OR(DH$4="",$B37=""),0,SUMIF('DADOS BRUTOS'!$A$3:$A$500,$B37,'DADOS BRUTOS'!AH$3:AH$500)+IF($C37="",0,SUMIF('DADOS BRUTOS'!$A$3:$A$500,$C37,'DADOS BRUTOS'!AH$3:AH$500)))</f>
        <v>0</v>
      </c>
      <c r="DI37" s="134" t="n">
        <f aca="false">IF(OR(DI$4="",$B37=""),0,SUMIF('DADOS BRUTOS'!$A$3:$A$500,$B37,'DADOS BRUTOS'!AI$3:AI$500)+IF($C37="",0,SUMIF('DADOS BRUTOS'!$A$3:$A$500,$C37,'DADOS BRUTOS'!AI$3:AI$500)))</f>
        <v>0</v>
      </c>
      <c r="DJ37" s="134" t="n">
        <f aca="false">IF(OR(DJ$4="",$B37=""),0,SUMIF('DADOS BRUTOS'!$A$3:$A$500,$B37,'DADOS BRUTOS'!AJ$3:AJ$500)+IF($C37="",0,SUMIF('DADOS BRUTOS'!$A$3:$A$500,$C37,'DADOS BRUTOS'!AJ$3:AJ$500)))</f>
        <v>0</v>
      </c>
      <c r="DK37" s="134" t="n">
        <f aca="false">IF(OR(DK$4="",$B37=""),0,SUMIF('DADOS BRUTOS'!$A$3:$A$500,$B37,'DADOS BRUTOS'!AK$3:AK$500)+IF($C37="",0,SUMIF('DADOS BRUTOS'!$A$3:$A$500,$C37,'DADOS BRUTOS'!AK$3:AK$500)))</f>
        <v>0</v>
      </c>
      <c r="DL37" s="134" t="n">
        <f aca="false">IF(OR(DL$4="",$B37=""),0,SUMIF('DADOS BRUTOS'!$A$3:$A$500,$B37,'DADOS BRUTOS'!AL$3:AL$500)+IF($C37="",0,SUMIF('DADOS BRUTOS'!$A$3:$A$500,$C37,'DADOS BRUTOS'!AL$3:AL$500)))</f>
        <v>0</v>
      </c>
      <c r="DM37" s="134" t="n">
        <f aca="false">IF(OR(DM$4="",$B37=""),0,SUMIF('DADOS BRUTOS'!$A$3:$A$500,$B37,'DADOS BRUTOS'!AM$3:AM$500)+IF($C37="",0,SUMIF('DADOS BRUTOS'!$A$3:$A$500,$C37,'DADOS BRUTOS'!AM$3:AM$500)))</f>
        <v>0</v>
      </c>
      <c r="DN37" s="134" t="n">
        <f aca="false">IF(OR(DN$4="",$B37=""),0,SUMIF('DADOS BRUTOS'!$A$3:$A$500,$B37,'DADOS BRUTOS'!AN$3:AN$500)+IF($C37="",0,SUMIF('DADOS BRUTOS'!$A$3:$A$500,$C37,'DADOS BRUTOS'!AN$3:AN$500)))</f>
        <v>0</v>
      </c>
      <c r="DO37" s="134" t="n">
        <f aca="false">IF(OR(DO$4="",$B37=""),0,SUMIF('DADOS BRUTOS'!$A$3:$A$500,$B37,'DADOS BRUTOS'!AO$3:AO$500)+IF($C37="",0,SUMIF('DADOS BRUTOS'!$A$3:$A$500,$C37,'DADOS BRUTOS'!AO$3:AO$500)))</f>
        <v>0</v>
      </c>
      <c r="DP37" s="134" t="n">
        <f aca="false">IF(OR(DP$4="",$B37=""),0,SUMIF('DADOS BRUTOS'!$A$3:$A$500,$B37,'DADOS BRUTOS'!AP$3:AP$500)+IF($C37="",0,SUMIF('DADOS BRUTOS'!$A$3:$A$500,$C37,'DADOS BRUTOS'!AP$3:AP$500)))</f>
        <v>0</v>
      </c>
      <c r="DQ37" s="134" t="n">
        <f aca="false">IF(OR(DQ$4="",$B37=""),0,SUMIF('DADOS BRUTOS'!$A$3:$A$500,$B37,'DADOS BRUTOS'!AQ$3:AQ$500)+IF($C37="",0,SUMIF('DADOS BRUTOS'!$A$3:$A$500,$C37,'DADOS BRUTOS'!AQ$3:AQ$500)))</f>
        <v>0</v>
      </c>
      <c r="DR37" s="134" t="n">
        <f aca="false">IF(OR(DR$4="",$B37=""),0,SUMIF('DADOS BRUTOS'!$A$3:$A$500,$B37,'DADOS BRUTOS'!AR$3:AR$500)+IF($C37="",0,SUMIF('DADOS BRUTOS'!$A$3:$A$500,$C37,'DADOS BRUTOS'!AR$3:AR$500)))</f>
        <v>0</v>
      </c>
      <c r="DS37" s="134" t="n">
        <f aca="false">IF(OR(DS$4="",$B37=""),0,SUMIF('DADOS BRUTOS'!$A$3:$A$500,$B37,'DADOS BRUTOS'!AS$3:AS$500)+IF($C37="",0,SUMIF('DADOS BRUTOS'!$A$3:$A$500,$C37,'DADOS BRUTOS'!AS$3:AS$500)))</f>
        <v>0</v>
      </c>
      <c r="DT37" s="134" t="n">
        <f aca="false">IF(OR(DT$4="",$B37=""),0,SUMIF('DADOS BRUTOS'!$A$3:$A$500,$B37,'DADOS BRUTOS'!AT$3:AT$500)+IF($C37="",0,SUMIF('DADOS BRUTOS'!$A$3:$A$500,$C37,'DADOS BRUTOS'!AT$3:AT$500)))</f>
        <v>0</v>
      </c>
      <c r="DU37" s="134" t="n">
        <f aca="false">IF(OR(DU$4="",$B37=""),0,SUMIF('DADOS BRUTOS'!$A$3:$A$500,$B37,'DADOS BRUTOS'!AU$3:AU$500)+IF($C37="",0,SUMIF('DADOS BRUTOS'!$A$3:$A$500,$C37,'DADOS BRUTOS'!AU$3:AU$500)))</f>
        <v>0</v>
      </c>
      <c r="DV37" s="134" t="n">
        <f aca="false">IF(OR(DV$4="",$B37=""),0,SUMIF('DADOS BRUTOS'!$A$3:$A$500,$B37,'DADOS BRUTOS'!AV$3:AV$500)+IF($C37="",0,SUMIF('DADOS BRUTOS'!$A$3:$A$500,$C37,'DADOS BRUTOS'!AV$3:AV$500)))</f>
        <v>0</v>
      </c>
      <c r="DW37" s="134" t="n">
        <f aca="false">IF(OR(DW$4="",$B37=""),0,SUMIF('DADOS BRUTOS'!$A$3:$A$500,$B37,'DADOS BRUTOS'!AW$3:AW$500)+IF($C37="",0,SUMIF('DADOS BRUTOS'!$A$3:$A$500,$C37,'DADOS BRUTOS'!AW$3:AW$500)))</f>
        <v>0</v>
      </c>
      <c r="DX37" s="134" t="n">
        <f aca="false">IF(OR(DX$4="",$B37=""),0,SUMIF('DADOS BRUTOS'!$A$3:$A$500,$B37,'DADOS BRUTOS'!AX$3:AX$500)+IF($C37="",0,SUMIF('DADOS BRUTOS'!$A$3:$A$500,$C37,'DADOS BRUTOS'!AX$3:AX$500)))</f>
        <v>0</v>
      </c>
      <c r="DY37" s="134" t="n">
        <f aca="false">IF(OR(DY$4="",$B37=""),0,SUMIF('DADOS BRUTOS'!$A$3:$A$500,$B37,'DADOS BRUTOS'!AY$3:AY$500)+IF($C37="",0,SUMIF('DADOS BRUTOS'!$A$3:$A$500,$C37,'DADOS BRUTOS'!AY$3:AY$500)))</f>
        <v>0</v>
      </c>
      <c r="DZ37" s="134" t="n">
        <f aca="false">IF(OR(DZ$4="",$B37=""),0,SUMIF('DADOS BRUTOS'!$A$3:$A$500,$B37,'DADOS BRUTOS'!AZ$3:AZ$500)+IF($C37="",0,SUMIF('DADOS BRUTOS'!$A$3:$A$500,$C37,'DADOS BRUTOS'!AZ$3:AZ$500)))</f>
        <v>0</v>
      </c>
      <c r="EA37" s="134" t="n">
        <f aca="false">IF(OR(EA$4="",$B37=""),0,SUMIF('DADOS BRUTOS'!$A$3:$A$500,$B37,'DADOS BRUTOS'!BA$3:BA$500)+IF($C37="",0,SUMIF('DADOS BRUTOS'!$A$3:$A$500,$C37,'DADOS BRUTOS'!BA$3:BA$500)))</f>
        <v>0</v>
      </c>
      <c r="EB37" s="134" t="n">
        <f aca="false">IF(OR(EB$4="",$B37=""),0,SUMIF('DADOS BRUTOS'!$A$3:$A$500,$B37,'DADOS BRUTOS'!BB$3:BB$500)+IF($C37="",0,SUMIF('DADOS BRUTOS'!$A$3:$A$500,$C37,'DADOS BRUTOS'!BB$3:BB$500)))</f>
        <v>0</v>
      </c>
      <c r="EC37" s="134" t="n">
        <f aca="false">IF(OR(EC$4="",$B37=""),0,SUMIF('DADOS BRUTOS'!$A$3:$A$500,$B37,'DADOS BRUTOS'!BC$3:BC$500)+IF($C37="",0,SUMIF('DADOS BRUTOS'!$A$3:$A$500,$C37,'DADOS BRUTOS'!BC$3:BC$500)))</f>
        <v>0</v>
      </c>
      <c r="ED37" s="134" t="n">
        <f aca="false">IF(OR(ED$4="",$B37=""),0,SUMIF('DADOS BRUTOS'!$A$3:$A$500,$B37,'DADOS BRUTOS'!BD$3:BD$500)+IF($C37="",0,SUMIF('DADOS BRUTOS'!$A$3:$A$500,$C37,'DADOS BRUTOS'!BD$3:BD$500)))</f>
        <v>0</v>
      </c>
      <c r="EE37" s="134" t="n">
        <f aca="false">IF(OR(EE$4="",$B37=""),0,SUMIF('DADOS BRUTOS'!$A$3:$A$500,$B37,'DADOS BRUTOS'!BE$3:BE$500)+IF($C37="",0,SUMIF('DADOS BRUTOS'!$A$3:$A$500,$C37,'DADOS BRUTOS'!BE$3:BE$500)))</f>
        <v>0</v>
      </c>
      <c r="EF37" s="134" t="n">
        <f aca="false">IF(OR(EF$4="",$B37=""),0,SUMIF('DADOS BRUTOS'!$A$3:$A$500,$B37,'DADOS BRUTOS'!BF$3:BF$500)+IF($C37="",0,SUMIF('DADOS BRUTOS'!$A$3:$A$500,$C37,'DADOS BRUTOS'!BF$3:BF$500)))</f>
        <v>0</v>
      </c>
      <c r="EG37" s="134" t="n">
        <f aca="false">IF(OR(EG$4="",$B37=""),0,SUMIF('DADOS BRUTOS'!$A$3:$A$500,$B37,'DADOS BRUTOS'!BG$3:BG$500)+IF($C37="",0,SUMIF('DADOS BRUTOS'!$A$3:$A$500,$C37,'DADOS BRUTOS'!BG$3:BG$500)))</f>
        <v>0</v>
      </c>
      <c r="EH37" s="134" t="n">
        <f aca="false">IF(OR(EH$4="",$B37=""),0,SUMIF('DADOS BRUTOS'!$A$3:$A$500,$B37,'DADOS BRUTOS'!BH$3:BH$500)+IF($C37="",0,SUMIF('DADOS BRUTOS'!$A$3:$A$500,$C37,'DADOS BRUTOS'!BH$3:BH$500)))</f>
        <v>0</v>
      </c>
      <c r="EI37" s="134" t="n">
        <f aca="false">IF(OR(EI$4="",$B37=""),0,SUMIF('DADOS BRUTOS'!$A$3:$A$500,$B37,'DADOS BRUTOS'!BI$3:BI$500)+IF($C37="",0,SUMIF('DADOS BRUTOS'!$A$3:$A$500,$C37,'DADOS BRUTOS'!BI$3:BI$500)))</f>
        <v>0</v>
      </c>
      <c r="EJ37" s="134" t="n">
        <f aca="false">IF(OR(EJ$4="",$B37=""),0,SUMIF('DADOS BRUTOS'!$A$3:$A$500,$B37,'DADOS BRUTOS'!BJ$3:BJ$500)+IF($C37="",0,SUMIF('DADOS BRUTOS'!$A$3:$A$500,$C37,'DADOS BRUTOS'!BJ$3:BJ$500)))</f>
        <v>0</v>
      </c>
      <c r="EK37" s="134" t="n">
        <f aca="false">IF(OR(EK$4="",$B37=""),0,SUMIF('DADOS BRUTOS'!$A$3:$A$500,$B37,'DADOS BRUTOS'!BK$3:BK$500)+IF($C37="",0,SUMIF('DADOS BRUTOS'!$A$3:$A$500,$C37,'DADOS BRUTOS'!BK$3:BK$500)))</f>
        <v>0</v>
      </c>
      <c r="EL37" s="134" t="n">
        <f aca="false">IF(OR(EL$4="",$B37=""),0,SUMIF('DADOS BRUTOS'!$A$3:$A$500,$B37,'DADOS BRUTOS'!BL$3:BL$500)+IF($C37="",0,SUMIF('DADOS BRUTOS'!$A$3:$A$500,$C37,'DADOS BRUTOS'!BL$3:BL$500)))</f>
        <v>0</v>
      </c>
      <c r="EM37" s="134" t="n">
        <f aca="false">IF(OR(EM$4="",$B37=""),0,SUMIF('DADOS BRUTOS'!$A$3:$A$500,$B37,'DADOS BRUTOS'!BM$3:BM$500)+IF($C37="",0,SUMIF('DADOS BRUTOS'!$A$3:$A$500,$C37,'DADOS BRUTOS'!BM$3:BM$500)))</f>
        <v>0</v>
      </c>
      <c r="EN37" s="134" t="n">
        <f aca="false">IF(OR(EN$4="",$B37=""),0,SUMIF('DADOS BRUTOS'!$A$3:$A$500,$B37,'DADOS BRUTOS'!BN$3:BN$500)+IF($C37="",0,SUMIF('DADOS BRUTOS'!$A$3:$A$500,$C37,'DADOS BRUTOS'!BN$3:BN$500)))</f>
        <v>0</v>
      </c>
      <c r="EO37" s="134" t="n">
        <f aca="false">IF(OR(EO$4="",$B37=""),0,SUMIF('DADOS BRUTOS'!$A$3:$A$500,$B37,'DADOS BRUTOS'!BO$3:BO$500)+IF($C37="",0,SUMIF('DADOS BRUTOS'!$A$3:$A$500,$C37,'DADOS BRUTOS'!BO$3:BO$500)))</f>
        <v>0</v>
      </c>
      <c r="EP37" s="134" t="n">
        <f aca="false">IF(OR(EP$4="",$B37=""),0,SUMIF('DADOS BRUTOS'!$A$3:$A$500,$B37,'DADOS BRUTOS'!BP$3:BP$500)+IF($C37="",0,SUMIF('DADOS BRUTOS'!$A$3:$A$500,$C37,'DADOS BRUTOS'!BP$3:BP$500)))</f>
        <v>0</v>
      </c>
      <c r="EQ37" s="134" t="n">
        <f aca="false">IF(OR(EQ$4="",$B37=""),0,SUMIF('DADOS BRUTOS'!$A$3:$A$500,$B37,'DADOS BRUTOS'!BQ$3:BQ$500)+IF($C37="",0,SUMIF('DADOS BRUTOS'!$A$3:$A$500,$C37,'DADOS BRUTOS'!BQ$3:BQ$500)))</f>
        <v>0</v>
      </c>
      <c r="ER37" s="134" t="n">
        <f aca="false">IF(OR(ER$4="",$B37=""),0,SUMIF('DADOS BRUTOS'!$A$3:$A$500,$B37,'DADOS BRUTOS'!BR$3:BR$500)+IF($C37="",0,SUMIF('DADOS BRUTOS'!$A$3:$A$500,$C37,'DADOS BRUTOS'!BR$3:BR$500)))</f>
        <v>0</v>
      </c>
      <c r="ES37" s="134" t="n">
        <f aca="false">IF(OR(ES$4="",$B37=""),0,SUMIF('DADOS BRUTOS'!$A$3:$A$500,$B37,'DADOS BRUTOS'!BS$3:BS$500)+IF($C37="",0,SUMIF('DADOS BRUTOS'!$A$3:$A$500,$C37,'DADOS BRUTOS'!BS$3:BS$500)))</f>
        <v>0</v>
      </c>
      <c r="ET37" s="134" t="n">
        <f aca="false">IF(OR(ET$4="",$B37=""),0,SUMIF('DADOS BRUTOS'!$A$3:$A$500,$B37,'DADOS BRUTOS'!BT$3:BT$500)+IF($C37="",0,SUMIF('DADOS BRUTOS'!$A$3:$A$500,$C37,'DADOS BRUTOS'!BT$3:BT$500)))</f>
        <v>0</v>
      </c>
      <c r="EU37" s="134" t="n">
        <f aca="false">IF(OR(EU$4="",$B37=""),0,SUMIF('DADOS BRUTOS'!$A$3:$A$500,$B37,'DADOS BRUTOS'!BU$3:BU$500)+IF($C37="",0,SUMIF('DADOS BRUTOS'!$A$3:$A$500,$C37,'DADOS BRUTOS'!BU$3:BU$500)))</f>
        <v>0</v>
      </c>
      <c r="EV37" s="134" t="n">
        <f aca="false">IF(OR(EV$4="",$B37=""),0,SUMIF('DADOS BRUTOS'!$A$3:$A$500,$B37,'DADOS BRUTOS'!BV$3:BV$500)+IF($C37="",0,SUMIF('DADOS BRUTOS'!$A$3:$A$500,$C37,'DADOS BRUTOS'!BV$3:BV$500)))</f>
        <v>0</v>
      </c>
      <c r="EW37" s="134" t="n">
        <f aca="false">IF(OR(EW$4="",$B37=""),0,SUMIF('DADOS BRUTOS'!$A$3:$A$500,$B37,'DADOS BRUTOS'!BW$3:BW$500)+IF($C37="",0,SUMIF('DADOS BRUTOS'!$A$3:$A$500,$C37,'DADOS BRUTOS'!BW$3:BW$500)))</f>
        <v>0</v>
      </c>
      <c r="EX37" s="134" t="n">
        <f aca="false">IF(OR(EX$4="",$B37=""),0,SUMIF('DADOS BRUTOS'!$A$3:$A$500,$B37,'DADOS BRUTOS'!BX$3:BX$500)+IF($C37="",0,SUMIF('DADOS BRUTOS'!$A$3:$A$500,$C37,'DADOS BRUTOS'!BX$3:BX$500)))</f>
        <v>0</v>
      </c>
      <c r="EY37" s="134" t="n">
        <f aca="false">IF(OR(EY$4="",$B37=""),0,SUMIF('DADOS BRUTOS'!$A$3:$A$500,$B37,'DADOS BRUTOS'!BY$3:BY$500)+IF($C37="",0,SUMIF('DADOS BRUTOS'!$A$3:$A$500,$C37,'DADOS BRUTOS'!BY$3:BY$500)))</f>
        <v>0</v>
      </c>
      <c r="EZ37" s="134" t="n">
        <f aca="false">IF(OR(EZ$4="",$B37=""),0,SUMIF('DADOS BRUTOS'!$A$3:$A$500,$B37,'DADOS BRUTOS'!BZ$3:BZ$500)+IF($C37="",0,SUMIF('DADOS BRUTOS'!$A$3:$A$500,$C37,'DADOS BRUTOS'!BZ$3:BZ$500)))</f>
        <v>0</v>
      </c>
      <c r="FA37" s="134" t="n">
        <f aca="false">IF(OR(FA$4="",$B37=""),0,SUMIF('DADOS BRUTOS'!$A$3:$A$500,$B37,'DADOS BRUTOS'!CA$3:CA$500)+IF($C37="",0,SUMIF('DADOS BRUTOS'!$A$3:$A$500,$C37,'DADOS BRUTOS'!CA$3:CA$500)))</f>
        <v>0</v>
      </c>
      <c r="FB37" s="134" t="n">
        <f aca="false">IF(OR(FB$4="",$B37=""),0,SUMIF('DADOS BRUTOS'!$A$3:$A$500,$B37,'DADOS BRUTOS'!CB$3:CB$500)+IF($C37="",0,SUMIF('DADOS BRUTOS'!$A$3:$A$500,$C37,'DADOS BRUTOS'!CB$3:CB$500)))</f>
        <v>0</v>
      </c>
      <c r="FC37" s="134" t="n">
        <f aca="false">IF(OR(FC$4="",$B37=""),0,SUMIF('DADOS BRUTOS'!$A$3:$A$500,$B37,'DADOS BRUTOS'!CC$3:CC$500)+IF($C37="",0,SUMIF('DADOS BRUTOS'!$A$3:$A$500,$C37,'DADOS BRUTOS'!CC$3:CC$500)))</f>
        <v>0</v>
      </c>
      <c r="FD37" s="134" t="n">
        <f aca="false">IF(OR(FD$4="",$B37=""),0,SUMIF('DADOS BRUTOS'!$A$3:$A$500,$B37,'DADOS BRUTOS'!CD$3:CD$500)+IF($C37="",0,SUMIF('DADOS BRUTOS'!$A$3:$A$500,$C37,'DADOS BRUTOS'!CD$3:CD$500)))</f>
        <v>0</v>
      </c>
      <c r="FE37" s="134" t="n">
        <f aca="false">IF(OR(FE$4="",$B37=""),0,SUMIF('DADOS BRUTOS'!$A$3:$A$500,$B37,'DADOS BRUTOS'!CE$3:CE$500)+IF($C37="",0,SUMIF('DADOS BRUTOS'!$A$3:$A$500,$C37,'DADOS BRUTOS'!CE$3:CE$500)))</f>
        <v>0</v>
      </c>
      <c r="FF37" s="134" t="n">
        <f aca="false">IF(OR(FF$4="",$B37=""),0,SUMIF('DADOS BRUTOS'!$A$3:$A$500,$B37,'DADOS BRUTOS'!CF$3:CF$500)+IF($C37="",0,SUMIF('DADOS BRUTOS'!$A$3:$A$500,$C37,'DADOS BRUTOS'!CF$3:CF$500)))</f>
        <v>0</v>
      </c>
      <c r="FG37" s="134" t="n">
        <f aca="false">IF(OR(FG$4="",$B37=""),0,SUMIF('DADOS BRUTOS'!$A$3:$A$500,$B37,'DADOS BRUTOS'!CG$3:CG$500)+IF($C37="",0,SUMIF('DADOS BRUTOS'!$A$3:$A$500,$C37,'DADOS BRUTOS'!CG$3:CG$500)))</f>
        <v>0</v>
      </c>
      <c r="FH37" s="134" t="n">
        <f aca="false">IF(OR(FH$4="",$B37=""),0,SUMIF('DADOS BRUTOS'!$A$3:$A$500,$B37,'DADOS BRUTOS'!CH$3:CH$500)+IF($C37="",0,SUMIF('DADOS BRUTOS'!$A$3:$A$500,$C37,'DADOS BRUTOS'!CH$3:CH$500)))</f>
        <v>0</v>
      </c>
      <c r="FI37" s="134" t="n">
        <f aca="false">IF(OR(FI$4="",$B37=""),0,SUMIF('DADOS BRUTOS'!$A$3:$A$500,$B37,'DADOS BRUTOS'!CI$3:CI$500)+IF($C37="",0,SUMIF('DADOS BRUTOS'!$A$3:$A$500,$C37,'DADOS BRUTOS'!CI$3:CI$500)))</f>
        <v>0</v>
      </c>
      <c r="FJ37" s="134" t="n">
        <f aca="false">IF(OR(FJ$4="",$B37=""),0,SUMIF('DADOS BRUTOS'!$A$3:$A$500,$B37,'DADOS BRUTOS'!CJ$3:CJ$500)+IF($C37="",0,SUMIF('DADOS BRUTOS'!$A$3:$A$500,$C37,'DADOS BRUTOS'!CJ$3:CJ$500)))</f>
        <v>0</v>
      </c>
      <c r="FK37" s="134" t="n">
        <f aca="false">IF(OR(FK$4="",$B37=""),0,SUMIF('DADOS BRUTOS'!$A$3:$A$500,$B37,'DADOS BRUTOS'!CK$3:CK$500)+IF($C37="",0,SUMIF('DADOS BRUTOS'!$A$3:$A$500,$C37,'DADOS BRUTOS'!CK$3:CK$500)))</f>
        <v>0</v>
      </c>
      <c r="FL37" s="134" t="n">
        <f aca="false">IF(OR(FL$4="",$B37=""),0,SUMIF('DADOS BRUTOS'!$A$3:$A$500,$B37,'DADOS BRUTOS'!CL$3:CL$500)+IF($C37="",0,SUMIF('DADOS BRUTOS'!$A$3:$A$500,$C37,'DADOS BRUTOS'!CL$3:CL$500)))</f>
        <v>0</v>
      </c>
      <c r="FM37" s="134" t="n">
        <f aca="false">IF(OR(FM$4="",$B37=""),0,SUMIF('DADOS BRUTOS'!$A$3:$A$500,$B37,'DADOS BRUTOS'!CM$3:CM$500)+IF($C37="",0,SUMIF('DADOS BRUTOS'!$A$3:$A$500,$C37,'DADOS BRUTOS'!CM$3:CM$500)))</f>
        <v>0</v>
      </c>
      <c r="FN37" s="134" t="n">
        <f aca="false">IF(OR(FN$4="",$B37=""),0,SUMIF('DADOS BRUTOS'!$A$3:$A$500,$B37,'DADOS BRUTOS'!CN$3:CN$500)+IF($C37="",0,SUMIF('DADOS BRUTOS'!$A$3:$A$500,$C37,'DADOS BRUTOS'!CN$3:CN$500)))</f>
        <v>0</v>
      </c>
      <c r="FO37" s="134" t="n">
        <f aca="false">IF(OR(FO$4="",$B37=""),0,SUMIF('DADOS BRUTOS'!$A$3:$A$500,$B37,'DADOS BRUTOS'!CO$3:CO$500)+IF($C37="",0,SUMIF('DADOS BRUTOS'!$A$3:$A$500,$C37,'DADOS BRUTOS'!CO$3:CO$500)))</f>
        <v>0</v>
      </c>
      <c r="FP37" s="134" t="n">
        <f aca="false">IF(OR(FP$4="",$B37=""),0,SUMIF('DADOS BRUTOS'!$A$3:$A$500,$B37,'DADOS BRUTOS'!CP$3:CP$500)+IF($C37="",0,SUMIF('DADOS BRUTOS'!$A$3:$A$500,$C37,'DADOS BRUTOS'!CP$3:CP$500)))</f>
        <v>0</v>
      </c>
      <c r="FQ37" s="134" t="n">
        <f aca="false">IF(OR(FQ$4="",$B37=""),0,SUMIF('DADOS BRUTOS'!$A$3:$A$500,$B37,'DADOS BRUTOS'!CQ$3:CQ$500)+IF($C37="",0,SUMIF('DADOS BRUTOS'!$A$3:$A$500,$C37,'DADOS BRUTOS'!CQ$3:CQ$500)))</f>
        <v>0</v>
      </c>
      <c r="FR37" s="134" t="n">
        <f aca="false">IF(OR(FR$4="",$B37=""),0,SUMIF('DADOS BRUTOS'!$A$3:$A$500,$B37,'DADOS BRUTOS'!CR$3:CR$500)+IF($C37="",0,SUMIF('DADOS BRUTOS'!$A$3:$A$500,$C37,'DADOS BRUTOS'!CR$3:CR$500)))</f>
        <v>0</v>
      </c>
      <c r="FS37" s="134" t="n">
        <f aca="false">IF(OR(FS$4="",$B37=""),0,SUMIF('DADOS BRUTOS'!$A$3:$A$500,$B37,'DADOS BRUTOS'!CS$3:CS$500)+IF($C37="",0,SUMIF('DADOS BRUTOS'!$A$3:$A$500,$C37,'DADOS BRUTOS'!CS$3:CS$500)))</f>
        <v>0</v>
      </c>
      <c r="FT37" s="134" t="n">
        <f aca="false">IF(OR(FT$4="",$B37=""),0,SUMIF('DADOS BRUTOS'!$A$3:$A$500,$B37,'DADOS BRUTOS'!CT$3:CT$500)+IF($C37="",0,SUMIF('DADOS BRUTOS'!$A$3:$A$500,$C37,'DADOS BRUTOS'!CT$3:CT$500)))</f>
        <v>0</v>
      </c>
      <c r="FU37" s="134" t="n">
        <f aca="false">IF(OR(FU$4="",$B37=""),0,SUMIF('DADOS BRUTOS'!$A$3:$A$500,$B37,'DADOS BRUTOS'!CU$3:CU$500)+IF($C37="",0,SUMIF('DADOS BRUTOS'!$A$3:$A$500,$C37,'DADOS BRUTOS'!CU$3:CU$500)))</f>
        <v>0</v>
      </c>
      <c r="FV37" s="134" t="n">
        <f aca="false">IF(OR(FV$4="",$B37=""),0,SUMIF('DADOS BRUTOS'!$A$3:$A$500,$B37,'DADOS BRUTOS'!CV$3:CV$500)+IF($C37="",0,SUMIF('DADOS BRUTOS'!$A$3:$A$500,$C37,'DADOS BRUTOS'!CV$3:CV$500)))</f>
        <v>0</v>
      </c>
      <c r="FW37" s="134" t="n">
        <f aca="false">IF(OR(FW$4="",$B37=""),0,SUMIF('DADOS BRUTOS'!$A$3:$A$500,$B37,'DADOS BRUTOS'!CW$3:CW$500)+IF($C37="",0,SUMIF('DADOS BRUTOS'!$A$3:$A$500,$C37,'DADOS BRUTOS'!CW$3:CW$500)))</f>
        <v>0</v>
      </c>
      <c r="FX37" s="134" t="n">
        <f aca="false">IF(OR(FX$4="",$B37=""),0,SUMIF('DADOS BRUTOS'!$A$3:$A$500,$B37,'DADOS BRUTOS'!CX$3:CX$500)+IF($C37="",0,SUMIF('DADOS BRUTOS'!$A$3:$A$500,$C37,'DADOS BRUTOS'!CX$3:CX$500)))</f>
        <v>0</v>
      </c>
      <c r="FY37" s="134" t="n">
        <f aca="false">IF(OR(FY$4="",$B37=""),0,SUMIF('DADOS BRUTOS'!$A$3:$A$500,$B37,'DADOS BRUTOS'!CY$3:CY$500)+IF($C37="",0,SUMIF('DADOS BRUTOS'!$A$3:$A$500,$C37,'DADOS BRUTOS'!CY$3:CY$500)))</f>
        <v>0</v>
      </c>
      <c r="FZ37" s="134" t="n">
        <f aca="false">IF(OR(FZ$4="",$B37=""),0,SUMIF('DADOS BRUTOS'!$A$3:$A$500,$B37,'DADOS BRUTOS'!CZ$3:CZ$500)+IF($C37="",0,SUMIF('DADOS BRUTOS'!$A$3:$A$500,$C37,'DADOS BRUTOS'!CZ$3:CZ$500)))</f>
        <v>0</v>
      </c>
      <c r="GA37" s="134" t="n">
        <f aca="false">IF(OR(GA$4="",$B37=""),0,SUMIF('DADOS BRUTOS'!$A$3:$A$500,$B37,'DADOS BRUTOS'!DA$3:DA$500)+IF($C37="",0,SUMIF('DADOS BRUTOS'!$A$3:$A$500,$C37,'DADOS BRUTOS'!DA$3:DA$500)))</f>
        <v>0</v>
      </c>
      <c r="GB37" s="134" t="n">
        <f aca="false">IF(OR(GB$4="",$B37=""),0,SUMIF('DADOS BRUTOS'!$A$3:$A$500,$B37,'DADOS BRUTOS'!DB$3:DB$500)+IF($C37="",0,SUMIF('DADOS BRUTOS'!$A$3:$A$500,$C37,'DADOS BRUTOS'!DB$3:DB$500)))</f>
        <v>0</v>
      </c>
      <c r="GC37" s="134" t="n">
        <f aca="false">IF(OR(GC$4="",$B37=""),0,SUMIF('DADOS BRUTOS'!$A$3:$A$500,$B37,'DADOS BRUTOS'!DC$3:DC$500)+IF($C37="",0,SUMIF('DADOS BRUTOS'!$A$3:$A$500,$C37,'DADOS BRUTOS'!DC$3:DC$500)))</f>
        <v>0</v>
      </c>
      <c r="GD37" s="134" t="n">
        <f aca="false">IF(OR(GD$4="",$B37=""),0,SUMIF('DADOS BRUTOS'!$A$3:$A$500,$B37,'DADOS BRUTOS'!DD$3:DD$500)+IF($C37="",0,SUMIF('DADOS BRUTOS'!$A$3:$A$500,$C37,'DADOS BRUTOS'!DD$3:DD$500)))</f>
        <v>0</v>
      </c>
      <c r="GE37" s="134" t="n">
        <f aca="false">IF(OR(GE$4="",$B37=""),0,SUMIF('DADOS BRUTOS'!$A$3:$A$500,$B37,'DADOS BRUTOS'!DE$3:DE$500)+IF($C37="",0,SUMIF('DADOS BRUTOS'!$A$3:$A$500,$C37,'DADOS BRUTOS'!DE$3:DE$500)))</f>
        <v>0</v>
      </c>
      <c r="GF37" s="134" t="n">
        <f aca="false">IF(OR(GF$4="",$B37=""),0,SUMIF('DADOS BRUTOS'!$A$3:$A$500,$B37,'DADOS BRUTOS'!DF$3:DF$500)+IF($C37="",0,SUMIF('DADOS BRUTOS'!$A$3:$A$500,$C37,'DADOS BRUTOS'!DF$3:DF$500)))</f>
        <v>0</v>
      </c>
      <c r="GG37" s="134" t="n">
        <f aca="false">IF(OR(GG$4="",$B37=""),0,SUMIF('DADOS BRUTOS'!$A$3:$A$500,$B37,'DADOS BRUTOS'!DG$3:DG$500)+IF($C37="",0,SUMIF('DADOS BRUTOS'!$A$3:$A$500,$C37,'DADOS BRUTOS'!DG$3:DG$500)))</f>
        <v>0</v>
      </c>
      <c r="GH37" s="134" t="n">
        <f aca="false">IF(OR(GH$4="",$B37=""),0,SUMIF('DADOS BRUTOS'!$A$3:$A$500,$B37,'DADOS BRUTOS'!DH$3:DH$500)+IF($C37="",0,SUMIF('DADOS BRUTOS'!$A$3:$A$500,$C37,'DADOS BRUTOS'!DH$3:DH$500)))</f>
        <v>0</v>
      </c>
      <c r="GI37" s="134" t="n">
        <f aca="false">IF(OR(GI$4="",$B37=""),0,SUMIF('DADOS BRUTOS'!$A$3:$A$500,$B37,'DADOS BRUTOS'!DI$3:DI$500)+IF($C37="",0,SUMIF('DADOS BRUTOS'!$A$3:$A$500,$C37,'DADOS BRUTOS'!DI$3:DI$500)))</f>
        <v>0</v>
      </c>
      <c r="GJ37" s="134" t="n">
        <f aca="false">IF(OR(GJ$4="",$B37=""),0,SUMIF('DADOS BRUTOS'!$A$3:$A$500,$B37,'DADOS BRUTOS'!DJ$3:DJ$500)+IF($C37="",0,SUMIF('DADOS BRUTOS'!$A$3:$A$500,$C37,'DADOS BRUTOS'!DJ$3:DJ$500)))</f>
        <v>0</v>
      </c>
      <c r="GK37" s="134" t="n">
        <f aca="false">IF(OR(GK$4="",$B37=""),0,SUMIF('DADOS BRUTOS'!$A$3:$A$500,$B37,'DADOS BRUTOS'!DK$3:DK$500)+IF($C37="",0,SUMIF('DADOS BRUTOS'!$A$3:$A$500,$C37,'DADOS BRUTOS'!DK$3:DK$500)))</f>
        <v>0</v>
      </c>
      <c r="GL37" s="134" t="n">
        <f aca="false">IF(OR(GL$4="",$B37=""),0,SUMIF('DADOS BRUTOS'!$A$3:$A$500,$B37,'DADOS BRUTOS'!DL$3:DL$500)+IF($C37="",0,SUMIF('DADOS BRUTOS'!$A$3:$A$500,$C37,'DADOS BRUTOS'!DL$3:DL$500)))</f>
        <v>0</v>
      </c>
      <c r="GM37" s="134" t="n">
        <f aca="false">IF(OR(GM$4="",$B37=""),0,SUMIF('DADOS BRUTOS'!$A$3:$A$500,$B37,'DADOS BRUTOS'!DM$3:DM$500)+IF($C37="",0,SUMIF('DADOS BRUTOS'!$A$3:$A$500,$C37,'DADOS BRUTOS'!DM$3:DM$500)))</f>
        <v>0</v>
      </c>
      <c r="GN37" s="134" t="n">
        <f aca="false">IF(OR(GN$4="",$B37=""),0,SUMIF('DADOS BRUTOS'!$A$3:$A$500,$B37,'DADOS BRUTOS'!DN$3:DN$500)+IF($C37="",0,SUMIF('DADOS BRUTOS'!$A$3:$A$500,$C37,'DADOS BRUTOS'!DN$3:DN$500)))</f>
        <v>0</v>
      </c>
      <c r="GO37" s="134" t="n">
        <f aca="false">IF(OR(GO$4="",$B37=""),0,SUMIF('DADOS BRUTOS'!$A$3:$A$500,$B37,'DADOS BRUTOS'!DO$3:DO$500)+IF($C37="",0,SUMIF('DADOS BRUTOS'!$A$3:$A$500,$C37,'DADOS BRUTOS'!DO$3:DO$500)))</f>
        <v>0</v>
      </c>
      <c r="GP37" s="134" t="n">
        <f aca="false">IF(OR(GP$4="",$B37=""),0,SUMIF('DADOS BRUTOS'!$A$3:$A$500,$B37,'DADOS BRUTOS'!DP$3:DP$500)+IF($C37="",0,SUMIF('DADOS BRUTOS'!$A$3:$A$500,$C37,'DADOS BRUTOS'!DP$3:DP$500)))</f>
        <v>0</v>
      </c>
      <c r="GQ37" s="134" t="n">
        <f aca="false">IF(OR(GQ$4="",$B37=""),0,SUMIF('DADOS BRUTOS'!$A$3:$A$500,$B37,'DADOS BRUTOS'!DQ$3:DQ$500)+IF($C37="",0,SUMIF('DADOS BRUTOS'!$A$3:$A$500,$C37,'DADOS BRUTOS'!DQ$3:DQ$500)))</f>
        <v>0</v>
      </c>
      <c r="GR37" s="134" t="n">
        <f aca="false">IF(OR(GR$4="",$B37=""),0,SUMIF('DADOS BRUTOS'!$A$3:$A$500,$B37,'DADOS BRUTOS'!DR$3:DR$500)+IF($C37="",0,SUMIF('DADOS BRUTOS'!$A$3:$A$500,$C37,'DADOS BRUTOS'!DR$3:DR$500)))</f>
        <v>0</v>
      </c>
      <c r="GS37" s="134" t="n">
        <f aca="false">IF(OR(GS$4="",$B37=""),0,SUMIF('DADOS BRUTOS'!$A$3:$A$500,$B37,'DADOS BRUTOS'!DS$3:DS$500)+IF($C37="",0,SUMIF('DADOS BRUTOS'!$A$3:$A$500,$C37,'DADOS BRUTOS'!DS$3:DS$500)))</f>
        <v>0</v>
      </c>
      <c r="GT37" s="134" t="n">
        <f aca="false">IF(OR(GT$4="",$B37=""),0,SUMIF('DADOS BRUTOS'!$A$3:$A$500,$B37,'DADOS BRUTOS'!DT$3:DT$500)+IF($C37="",0,SUMIF('DADOS BRUTOS'!$A$3:$A$500,$C37,'DADOS BRUTOS'!DT$3:DT$500)))</f>
        <v>0</v>
      </c>
      <c r="GU37" s="134" t="n">
        <f aca="false">IF(OR(GU$4="",$B37=""),0,SUMIF('DADOS BRUTOS'!$A$3:$A$500,$B37,'DADOS BRUTOS'!DU$3:DU$500)+IF($C37="",0,SUMIF('DADOS BRUTOS'!$A$3:$A$500,$C37,'DADOS BRUTOS'!DU$3:DU$500)))</f>
        <v>0</v>
      </c>
      <c r="GV37" s="134" t="n">
        <f aca="false">IF(OR(GV$4="",$B37=""),0,SUMIF('DADOS BRUTOS'!$A$3:$A$500,$B37,'DADOS BRUTOS'!DV$3:DV$500)+IF($C37="",0,SUMIF('DADOS BRUTOS'!$A$3:$A$500,$C37,'DADOS BRUTOS'!DV$3:DV$500)))</f>
        <v>0</v>
      </c>
      <c r="GW37" s="134" t="n">
        <f aca="false">IF(OR(GW$4="",$B37=""),0,SUMIF('DADOS BRUTOS'!$A$3:$A$500,$B37,'DADOS BRUTOS'!DW$3:DW$500)+IF($C37="",0,SUMIF('DADOS BRUTOS'!$A$3:$A$500,$C37,'DADOS BRUTOS'!DW$3:DW$500)))</f>
        <v>0</v>
      </c>
      <c r="GX37" s="134" t="n">
        <f aca="false">IF(OR(GX$4="",$B37=""),0,SUMIF('DADOS BRUTOS'!$A$3:$A$500,$B37,'DADOS BRUTOS'!DX$3:DX$500)+IF($C37="",0,SUMIF('DADOS BRUTOS'!$A$3:$A$500,$C37,'DADOS BRUTOS'!DX$3:DX$500)))</f>
        <v>0</v>
      </c>
      <c r="GY37" s="134" t="n">
        <f aca="false">IF(OR(GY$4="",$B37=""),0,SUMIF('DADOS BRUTOS'!$A$3:$A$500,$B37,'DADOS BRUTOS'!DY$3:DY$500)+IF($C37="",0,SUMIF('DADOS BRUTOS'!$A$3:$A$500,$C37,'DADOS BRUTOS'!DY$3:DY$500)))</f>
        <v>0</v>
      </c>
      <c r="GZ37" s="134" t="n">
        <f aca="false">IF(OR(GZ$4="",$B37=""),0,SUMIF('DADOS BRUTOS'!$A$3:$A$500,$B37,'DADOS BRUTOS'!DZ$3:DZ$500)+IF($C37="",0,SUMIF('DADOS BRUTOS'!$A$3:$A$500,$C37,'DADOS BRUTOS'!DZ$3:DZ$500)))</f>
        <v>0</v>
      </c>
      <c r="HA37" s="134" t="n">
        <f aca="false">IF(OR(HA$4="",$B37=""),0,SUMIF('DADOS BRUTOS'!$A$3:$A$500,$B37,'DADOS BRUTOS'!EA$3:EA$500)+IF($C37="",0,SUMIF('DADOS BRUTOS'!$A$3:$A$500,$C37,'DADOS BRUTOS'!EA$3:EA$500)))</f>
        <v>0</v>
      </c>
      <c r="HB37" s="134" t="n">
        <f aca="false">IF(OR(HB$4="",$B37=""),0,SUMIF('DADOS BRUTOS'!$A$3:$A$500,$B37,'DADOS BRUTOS'!EB$3:EB$500)+IF($C37="",0,SUMIF('DADOS BRUTOS'!$A$3:$A$500,$C37,'DADOS BRUTOS'!EB$3:EB$500)))</f>
        <v>0</v>
      </c>
      <c r="HC37" s="134" t="n">
        <f aca="false">IF(OR(HC$4="",$B37=""),0,SUMIF('DADOS BRUTOS'!$A$3:$A$500,$B37,'DADOS BRUTOS'!EC$3:EC$500)+IF($C37="",0,SUMIF('DADOS BRUTOS'!$A$3:$A$500,$C37,'DADOS BRUTOS'!EC$3:EC$500)))</f>
        <v>0</v>
      </c>
      <c r="HD37" s="134" t="n">
        <f aca="false">IF(OR(HD$4="",$B37=""),0,SUMIF('DADOS BRUTOS'!$A$3:$A$500,$B37,'DADOS BRUTOS'!ED$3:ED$500)+IF($C37="",0,SUMIF('DADOS BRUTOS'!$A$3:$A$500,$C37,'DADOS BRUTOS'!ED$3:ED$500)))</f>
        <v>0</v>
      </c>
      <c r="HE37" s="134" t="n">
        <f aca="false">IF(OR(HE$4="",$B37=""),0,SUMIF('DADOS BRUTOS'!$A$3:$A$500,$B37,'DADOS BRUTOS'!EE$3:EE$500)+IF($C37="",0,SUMIF('DADOS BRUTOS'!$A$3:$A$500,$C37,'DADOS BRUTOS'!EE$3:EE$500)))</f>
        <v>0</v>
      </c>
      <c r="HF37" s="134" t="n">
        <f aca="false">IF(OR(HF$4="",$B37=""),0,SUMIF('DADOS BRUTOS'!$A$3:$A$500,$B37,'DADOS BRUTOS'!EF$3:EF$500)+IF($C37="",0,SUMIF('DADOS BRUTOS'!$A$3:$A$500,$C37,'DADOS BRUTOS'!EF$3:EF$500)))</f>
        <v>0</v>
      </c>
      <c r="HG37" s="134" t="n">
        <f aca="false">IF(OR(HG$4="",$B37=""),0,SUMIF('DADOS BRUTOS'!$A$3:$A$500,$B37,'DADOS BRUTOS'!EG$3:EG$500)+IF($C37="",0,SUMIF('DADOS BRUTOS'!$A$3:$A$500,$C37,'DADOS BRUTOS'!EG$3:EG$500)))</f>
        <v>0</v>
      </c>
      <c r="HH37" s="134" t="n">
        <f aca="false">IF(OR(HH$4="",$B37=""),0,SUMIF('DADOS BRUTOS'!$A$3:$A$500,$B37,'DADOS BRUTOS'!EH$3:EH$500)+IF($C37="",0,SUMIF('DADOS BRUTOS'!$A$3:$A$500,$C37,'DADOS BRUTOS'!EH$3:EH$500)))</f>
        <v>0</v>
      </c>
      <c r="HI37" s="134" t="n">
        <f aca="false">IF(OR(HI$4="",$B37=""),0,SUMIF('DADOS BRUTOS'!$A$3:$A$500,$B37,'DADOS BRUTOS'!EI$3:EI$500)+IF($C37="",0,SUMIF('DADOS BRUTOS'!$A$3:$A$500,$C37,'DADOS BRUTOS'!EI$3:EI$500)))</f>
        <v>0</v>
      </c>
      <c r="HJ37" s="134" t="n">
        <f aca="false">IF(OR(HJ$4="",$B37=""),0,SUMIF('DADOS BRUTOS'!$A$3:$A$500,$B37,'DADOS BRUTOS'!EJ$3:EJ$500)+IF($C37="",0,SUMIF('DADOS BRUTOS'!$A$3:$A$500,$C37,'DADOS BRUTOS'!EJ$3:EJ$500)))</f>
        <v>0</v>
      </c>
      <c r="HK37" s="134" t="n">
        <f aca="false">IF(OR(HK$4="",$B37=""),0,SUMIF('DADOS BRUTOS'!$A$3:$A$500,$B37,'DADOS BRUTOS'!EK$3:EK$500)+IF($C37="",0,SUMIF('DADOS BRUTOS'!$A$3:$A$500,$C37,'DADOS BRUTOS'!EK$3:EK$500)))</f>
        <v>0</v>
      </c>
      <c r="HL37" s="134" t="n">
        <f aca="false">IF(OR(HL$4="",$B37=""),0,SUMIF('DADOS BRUTOS'!$A$3:$A$500,$B37,'DADOS BRUTOS'!EL$3:EL$500)+IF($C37="",0,SUMIF('DADOS BRUTOS'!$A$3:$A$500,$C37,'DADOS BRUTOS'!EL$3:EL$500)))</f>
        <v>0</v>
      </c>
      <c r="HM37" s="134" t="n">
        <f aca="false">IF(OR(HM$4="",$B37=""),0,SUMIF('DADOS BRUTOS'!$A$3:$A$500,$B37,'DADOS BRUTOS'!EM$3:EM$500)+IF($C37="",0,SUMIF('DADOS BRUTOS'!$A$3:$A$500,$C37,'DADOS BRUTOS'!EM$3:EM$500)))</f>
        <v>0</v>
      </c>
      <c r="HN37" s="134" t="n">
        <f aca="false">IF(OR(HN$4="",$B37=""),0,SUMIF('DADOS BRUTOS'!$A$3:$A$500,$B37,'DADOS BRUTOS'!EN$3:EN$500)+IF($C37="",0,SUMIF('DADOS BRUTOS'!$A$3:$A$500,$C37,'DADOS BRUTOS'!EN$3:EN$500)))</f>
        <v>0</v>
      </c>
      <c r="HO37" s="134" t="n">
        <f aca="false">IF(OR(HO$4="",$B37=""),0,SUMIF('DADOS BRUTOS'!$A$3:$A$500,$B37,'DADOS BRUTOS'!EO$3:EO$500)+IF($C37="",0,SUMIF('DADOS BRUTOS'!$A$3:$A$500,$C37,'DADOS BRUTOS'!EO$3:EO$500)))</f>
        <v>0</v>
      </c>
      <c r="HP37" s="134" t="n">
        <f aca="false">IF(OR(HP$4="",$B37=""),0,SUMIF('DADOS BRUTOS'!$A$3:$A$500,$B37,'DADOS BRUTOS'!EP$3:EP$500)+IF($C37="",0,SUMIF('DADOS BRUTOS'!$A$3:$A$500,$C37,'DADOS BRUTOS'!EP$3:EP$500)))</f>
        <v>0</v>
      </c>
      <c r="HQ37" s="134" t="n">
        <f aca="false">IF(OR(HQ$4="",$B37=""),0,SUMIF('DADOS BRUTOS'!$A$3:$A$500,$B37,'DADOS BRUTOS'!EQ$3:EQ$500)+IF($C37="",0,SUMIF('DADOS BRUTOS'!$A$3:$A$500,$C37,'DADOS BRUTOS'!EQ$3:EQ$500)))</f>
        <v>0</v>
      </c>
      <c r="HR37" s="134" t="n">
        <f aca="false">IF(OR(HR$4="",$B37=""),0,SUMIF('DADOS BRUTOS'!$A$3:$A$500,$B37,'DADOS BRUTOS'!ER$3:ER$500)+IF($C37="",0,SUMIF('DADOS BRUTOS'!$A$3:$A$500,$C37,'DADOS BRUTOS'!ER$3:ER$500)))</f>
        <v>0</v>
      </c>
      <c r="HS37" s="134" t="n">
        <f aca="false">IF(OR(HS$4="",$B37=""),0,SUMIF('DADOS BRUTOS'!$A$3:$A$500,$B37,'DADOS BRUTOS'!ES$3:ES$500)+IF($C37="",0,SUMIF('DADOS BRUTOS'!$A$3:$A$500,$C37,'DADOS BRUTOS'!ES$3:ES$500)))</f>
        <v>0</v>
      </c>
      <c r="HT37" s="134" t="n">
        <f aca="false">IF(OR(HT$4="",$B37=""),0,SUMIF('DADOS BRUTOS'!$A$3:$A$500,$B37,'DADOS BRUTOS'!ET$3:ET$500)+IF($C37="",0,SUMIF('DADOS BRUTOS'!$A$3:$A$500,$C37,'DADOS BRUTOS'!ET$3:ET$500)))</f>
        <v>0</v>
      </c>
      <c r="HU37" s="134" t="n">
        <f aca="false">IF(OR(HU$4="",$B37=""),0,SUMIF('DADOS BRUTOS'!$A$3:$A$500,$B37,'DADOS BRUTOS'!EU$3:EU$500)+IF($C37="",0,SUMIF('DADOS BRUTOS'!$A$3:$A$500,$C37,'DADOS BRUTOS'!EU$3:EU$500)))</f>
        <v>0</v>
      </c>
      <c r="HV37" s="134" t="n">
        <f aca="false">IF(OR(HV$4="",$B37=""),0,SUMIF('DADOS BRUTOS'!$A$3:$A$500,$B37,'DADOS BRUTOS'!EV$3:EV$500)+IF($C37="",0,SUMIF('DADOS BRUTOS'!$A$3:$A$500,$C37,'DADOS BRUTOS'!EV$3:EV$500)))</f>
        <v>0</v>
      </c>
      <c r="HW37" s="134" t="n">
        <f aca="false">IF(OR(HW$4="",$B37=""),0,SUMIF('DADOS BRUTOS'!$A$3:$A$500,$B37,'DADOS BRUTOS'!EW$3:EW$500)+IF($C37="",0,SUMIF('DADOS BRUTOS'!$A$3:$A$500,$C37,'DADOS BRUTOS'!EW$3:EW$500)))</f>
        <v>0</v>
      </c>
      <c r="HX37" s="134" t="n">
        <f aca="false">IF(OR(HX$4="",$B37=""),0,SUMIF('DADOS BRUTOS'!$A$3:$A$500,$B37,'DADOS BRUTOS'!EX$3:EX$500)+IF($C37="",0,SUMIF('DADOS BRUTOS'!$A$3:$A$500,$C37,'DADOS BRUTOS'!EX$3:EX$500)))</f>
        <v>0</v>
      </c>
      <c r="HY37" s="134" t="n">
        <f aca="false">IF(OR(HY$4="",$B37=""),0,SUMIF('DADOS BRUTOS'!$A$3:$A$500,$B37,'DADOS BRUTOS'!EY$3:EY$500)+IF($C37="",0,SUMIF('DADOS BRUTOS'!$A$3:$A$500,$C37,'DADOS BRUTOS'!EY$3:EY$500)))</f>
        <v>0</v>
      </c>
      <c r="HZ37" s="134" t="n">
        <f aca="false">IF(OR(HZ$4="",$B37=""),0,SUMIF('DADOS BRUTOS'!$A$3:$A$500,$B37,'DADOS BRUTOS'!EZ$3:EZ$500)+IF($C37="",0,SUMIF('DADOS BRUTOS'!$A$3:$A$500,$C37,'DADOS BRUTOS'!EZ$3:EZ$500)))</f>
        <v>0</v>
      </c>
      <c r="IA37" s="134" t="n">
        <f aca="false">IF(OR(IA$4="",$B37=""),0,SUMIF('DADOS BRUTOS'!$A$3:$A$500,$B37,'DADOS BRUTOS'!FA$3:FA$500)+IF($C37="",0,SUMIF('DADOS BRUTOS'!$A$3:$A$500,$C37,'DADOS BRUTOS'!FA$3:FA$500)))</f>
        <v>0</v>
      </c>
      <c r="IB37" s="134" t="n">
        <f aca="false">IF(OR(IB$4="",$B37=""),0,SUMIF('DADOS BRUTOS'!$A$3:$A$500,$B37,'DADOS BRUTOS'!FB$3:FB$500)+IF($C37="",0,SUMIF('DADOS BRUTOS'!$A$3:$A$500,$C37,'DADOS BRUTOS'!FB$3:FB$500)))</f>
        <v>0</v>
      </c>
      <c r="IC37" s="134" t="n">
        <f aca="false">IF(OR(IC$4="",$B37=""),0,SUMIF('DADOS BRUTOS'!$A$3:$A$500,$B37,'DADOS BRUTOS'!FC$3:FC$500)+IF($C37="",0,SUMIF('DADOS BRUTOS'!$A$3:$A$500,$C37,'DADOS BRUTOS'!FC$3:FC$500)))</f>
        <v>0</v>
      </c>
      <c r="ID37" s="134" t="n">
        <f aca="false">IF(OR(ID$4="",$B37=""),0,SUMIF('DADOS BRUTOS'!$A$3:$A$500,$B37,'DADOS BRUTOS'!FD$3:FD$500)+IF($C37="",0,SUMIF('DADOS BRUTOS'!$A$3:$A$500,$C37,'DADOS BRUTOS'!FD$3:FD$500)))</f>
        <v>0</v>
      </c>
      <c r="IE37" s="134" t="n">
        <f aca="false">IF(OR(IE$4="",$B37=""),0,SUMIF('DADOS BRUTOS'!$A$3:$A$500,$B37,'DADOS BRUTOS'!FE$3:FE$500)+IF($C37="",0,SUMIF('DADOS BRUTOS'!$A$3:$A$500,$C37,'DADOS BRUTOS'!FE$3:FE$500)))</f>
        <v>0</v>
      </c>
      <c r="IF37" s="134" t="n">
        <f aca="false">IF(OR(IF$4="",$B37=""),0,SUMIF('DADOS BRUTOS'!$A$3:$A$500,$B37,'DADOS BRUTOS'!FF$3:FF$500)+IF($C37="",0,SUMIF('DADOS BRUTOS'!$A$3:$A$500,$C37,'DADOS BRUTOS'!FF$3:FF$500)))</f>
        <v>0</v>
      </c>
      <c r="IG37" s="134" t="n">
        <f aca="false">IF(OR(IG$4="",$B37=""),0,SUMIF('DADOS BRUTOS'!$A$3:$A$500,$B37,'DADOS BRUTOS'!FG$3:FG$500)+IF($C37="",0,SUMIF('DADOS BRUTOS'!$A$3:$A$500,$C37,'DADOS BRUTOS'!FG$3:FG$500)))</f>
        <v>0</v>
      </c>
      <c r="IH37" s="134" t="n">
        <f aca="false">IF(OR(IH$4="",$B37=""),0,SUMIF('DADOS BRUTOS'!$A$3:$A$500,$B37,'DADOS BRUTOS'!FH$3:FH$500)+IF($C37="",0,SUMIF('DADOS BRUTOS'!$A$3:$A$500,$C37,'DADOS BRUTOS'!FH$3:FH$500)))</f>
        <v>0</v>
      </c>
      <c r="II37" s="134" t="n">
        <f aca="false">IF(OR(II$4="",$B37=""),0,SUMIF('DADOS BRUTOS'!$A$3:$A$500,$B37,'DADOS BRUTOS'!FI$3:FI$500)+IF($C37="",0,SUMIF('DADOS BRUTOS'!$A$3:$A$500,$C37,'DADOS BRUTOS'!FI$3:FI$500)))</f>
        <v>0</v>
      </c>
      <c r="IJ37" s="134" t="n">
        <f aca="false">IF(OR(IJ$4="",$B37=""),0,SUMIF('DADOS BRUTOS'!$A$3:$A$500,$B37,'DADOS BRUTOS'!FJ$3:FJ$500)+IF($C37="",0,SUMIF('DADOS BRUTOS'!$A$3:$A$500,$C37,'DADOS BRUTOS'!FJ$3:FJ$500)))</f>
        <v>0</v>
      </c>
      <c r="IK37" s="134" t="n">
        <f aca="false">IF(OR(IK$4="",$B37=""),0,SUMIF('DADOS BRUTOS'!$A$3:$A$500,$B37,'DADOS BRUTOS'!FK$3:FK$500)+IF($C37="",0,SUMIF('DADOS BRUTOS'!$A$3:$A$500,$C37,'DADOS BRUTOS'!FK$3:FK$500)))</f>
        <v>0</v>
      </c>
      <c r="IL37" s="134" t="n">
        <f aca="false">IF(OR(IL$4="",$B37=""),0,SUMIF('DADOS BRUTOS'!$A$3:$A$500,$B37,'DADOS BRUTOS'!FL$3:FL$500)+IF($C37="",0,SUMIF('DADOS BRUTOS'!$A$3:$A$500,$C37,'DADOS BRUTOS'!FL$3:FL$500)))</f>
        <v>0</v>
      </c>
      <c r="IM37" s="134" t="n">
        <f aca="false">IF(OR(IM$4="",$B37=""),0,SUMIF('DADOS BRUTOS'!$A$3:$A$500,$B37,'DADOS BRUTOS'!FM$3:FM$500)+IF($C37="",0,SUMIF('DADOS BRUTOS'!$A$3:$A$500,$C37,'DADOS BRUTOS'!FM$3:FM$500)))</f>
        <v>0</v>
      </c>
      <c r="IN37" s="134" t="n">
        <f aca="false">IF(OR(IN$4="",$B37=""),0,SUMIF('DADOS BRUTOS'!$A$3:$A$500,$B37,'DADOS BRUTOS'!FN$3:FN$500)+IF($C37="",0,SUMIF('DADOS BRUTOS'!$A$3:$A$500,$C37,'DADOS BRUTOS'!FN$3:FN$500)))</f>
        <v>0</v>
      </c>
      <c r="IO37" s="134" t="n">
        <f aca="false">IF(OR(IO$4="",$B37=""),0,SUMIF('DADOS BRUTOS'!$A$3:$A$500,$B37,'DADOS BRUTOS'!FO$3:FO$500)+IF($C37="",0,SUMIF('DADOS BRUTOS'!$A$3:$A$500,$C37,'DADOS BRUTOS'!FO$3:FO$500)))</f>
        <v>0</v>
      </c>
      <c r="IP37" s="134" t="n">
        <f aca="false">IF(OR(IP$4="",$B37=""),0,SUMIF('DADOS BRUTOS'!$A$3:$A$500,$B37,'DADOS BRUTOS'!FP$3:FP$500)+IF($C37="",0,SUMIF('DADOS BRUTOS'!$A$3:$A$500,$C37,'DADOS BRUTOS'!FP$3:FP$500)))</f>
        <v>0</v>
      </c>
      <c r="IQ37" s="134" t="n">
        <f aca="false">IF(OR(IQ$4="",$B37=""),0,SUMIF('DADOS BRUTOS'!$A$3:$A$500,$B37,'DADOS BRUTOS'!FQ$3:FQ$500)+IF($C37="",0,SUMIF('DADOS BRUTOS'!$A$3:$A$500,$C37,'DADOS BRUTOS'!FQ$3:FQ$500)))</f>
        <v>0</v>
      </c>
      <c r="IR37" s="134" t="n">
        <f aca="false">IF(OR(IR$4="",$B37=""),0,SUMIF('DADOS BRUTOS'!$A$3:$A$500,$B37,'DADOS BRUTOS'!FR$3:FR$500)+IF($C37="",0,SUMIF('DADOS BRUTOS'!$A$3:$A$500,$C37,'DADOS BRUTOS'!FR$3:FR$500)))</f>
        <v>0</v>
      </c>
      <c r="IS37" s="134" t="n">
        <f aca="false">IF(OR(IS$4="",$B37=""),0,SUMIF('DADOS BRUTOS'!$A$3:$A$500,$B37,'DADOS BRUTOS'!FS$3:FS$500)+IF($C37="",0,SUMIF('DADOS BRUTOS'!$A$3:$A$500,$C37,'DADOS BRUTOS'!FS$3:FS$500)))</f>
        <v>0</v>
      </c>
      <c r="IT37" s="134" t="n">
        <f aca="false">IF(OR(IT$4="",$B37=""),0,SUMIF('DADOS BRUTOS'!$A$3:$A$500,$B37,'DADOS BRUTOS'!FT$3:FT$500)+IF($C37="",0,SUMIF('DADOS BRUTOS'!$A$3:$A$500,$C37,'DADOS BRUTOS'!FT$3:FT$500)))</f>
        <v>0</v>
      </c>
      <c r="IU37" s="134" t="n">
        <f aca="false">IF(OR(IU$4="",$B37=""),0,SUMIF('DADOS BRUTOS'!$A$3:$A$500,$B37,'DADOS BRUTOS'!FU$3:FU$500)+IF($C37="",0,SUMIF('DADOS BRUTOS'!$A$3:$A$500,$C37,'DADOS BRUTOS'!FU$3:FU$500)))</f>
        <v>0</v>
      </c>
      <c r="IV37" s="134" t="n">
        <f aca="false">IF(OR(IV$4="",$B37=""),0,SUMIF('DADOS BRUTOS'!$A$3:$A$500,$B37,'DADOS BRUTOS'!FV$3:FV$500)+IF($C37="",0,SUMIF('DADOS BRUTOS'!$A$3:$A$500,$C37,'DADOS BRUTOS'!FV$3:FV$500)))</f>
        <v>0</v>
      </c>
      <c r="IW37" s="134" t="n">
        <f aca="false">IF(OR(IW$4="",$B37=""),0,SUMIF('DADOS BRUTOS'!$A$3:$A$500,$B37,'DADOS BRUTOS'!FW$3:FW$500)+IF($C37="",0,SUMIF('DADOS BRUTOS'!$A$3:$A$500,$C37,'DADOS BRUTOS'!FW$3:FW$500)))</f>
        <v>0</v>
      </c>
      <c r="IX37" s="134" t="n">
        <f aca="false">IF(OR(IX$4="",$B37=""),0,SUMIF('DADOS BRUTOS'!$A$3:$A$500,$B37,'DADOS BRUTOS'!FX$3:FX$500)+IF($C37="",0,SUMIF('DADOS BRUTOS'!$A$3:$A$500,$C37,'DADOS BRUTOS'!FX$3:FX$500)))</f>
        <v>0</v>
      </c>
      <c r="IY37" s="134" t="n">
        <f aca="false">IF(OR(IY$4="",$B37=""),0,SUMIF('DADOS BRUTOS'!$A$3:$A$500,$B37,'DADOS BRUTOS'!FY$3:FY$500)+IF($C37="",0,SUMIF('DADOS BRUTOS'!$A$3:$A$500,$C37,'DADOS BRUTOS'!FY$3:FY$500)))</f>
        <v>0</v>
      </c>
      <c r="IZ37" s="134" t="n">
        <f aca="false">IF(OR(IZ$4="",$B37=""),0,SUMIF('DADOS BRUTOS'!$A$3:$A$500,$B37,'DADOS BRUTOS'!FZ$3:FZ$500)+IF($C37="",0,SUMIF('DADOS BRUTOS'!$A$3:$A$500,$C37,'DADOS BRUTOS'!FZ$3:FZ$500)))</f>
        <v>0</v>
      </c>
      <c r="JA37" s="134" t="n">
        <f aca="false">IF(OR(JA$4="",$B37=""),0,SUMIF('DADOS BRUTOS'!$A$3:$A$500,$B37,'DADOS BRUTOS'!GA$3:GA$500)+IF($C37="",0,SUMIF('DADOS BRUTOS'!$A$3:$A$500,$C37,'DADOS BRUTOS'!GA$3:GA$500)))</f>
        <v>0</v>
      </c>
      <c r="JB37" s="134" t="n">
        <f aca="false">IF(OR(JB$4="",$B37=""),0,SUMIF('DADOS BRUTOS'!$A$3:$A$500,$B37,'DADOS BRUTOS'!GB$3:GB$500)+IF($C37="",0,SUMIF('DADOS BRUTOS'!$A$3:$A$500,$C37,'DADOS BRUTOS'!GB$3:GB$500)))</f>
        <v>0</v>
      </c>
      <c r="JC37" s="134" t="n">
        <f aca="false">IF(OR(JC$4="",$B37=""),0,SUMIF('DADOS BRUTOS'!$A$3:$A$500,$B37,'DADOS BRUTOS'!GC$3:GC$500)+IF($C37="",0,SUMIF('DADOS BRUTOS'!$A$3:$A$500,$C37,'DADOS BRUTOS'!GC$3:GC$500)))</f>
        <v>0</v>
      </c>
      <c r="JD37" s="134" t="n">
        <f aca="false">IF(OR(JD$4="",$B37=""),0,SUMIF('DADOS BRUTOS'!$A$3:$A$500,$B37,'DADOS BRUTOS'!GD$3:GD$500)+IF($C37="",0,SUMIF('DADOS BRUTOS'!$A$3:$A$500,$C37,'DADOS BRUTOS'!GD$3:GD$500)))</f>
        <v>0</v>
      </c>
      <c r="JE37" s="134" t="n">
        <f aca="false">IF(OR(JE$4="",$B37=""),0,SUMIF('DADOS BRUTOS'!$A$3:$A$500,$B37,'DADOS BRUTOS'!GE$3:GE$500)+IF($C37="",0,SUMIF('DADOS BRUTOS'!$A$3:$A$500,$C37,'DADOS BRUTOS'!GE$3:GE$500)))</f>
        <v>0</v>
      </c>
      <c r="JF37" s="134" t="n">
        <f aca="false">IF(OR(JF$4="",$B37=""),0,SUMIF('DADOS BRUTOS'!$A$3:$A$500,$B37,'DADOS BRUTOS'!GF$3:GF$500)+IF($C37="",0,SUMIF('DADOS BRUTOS'!$A$3:$A$500,$C37,'DADOS BRUTOS'!GF$3:GF$500)))</f>
        <v>0</v>
      </c>
      <c r="JG37" s="134" t="n">
        <f aca="false">IF(OR(JG$4="",$B37=""),0,SUMIF('DADOS BRUTOS'!$A$3:$A$500,$B37,'DADOS BRUTOS'!GG$3:GG$500)+IF($C37="",0,SUMIF('DADOS BRUTOS'!$A$3:$A$500,$C37,'DADOS BRUTOS'!GG$3:GG$500)))</f>
        <v>0</v>
      </c>
      <c r="JH37" s="134" t="n">
        <f aca="false">IF(OR(JH$4="",$B37=""),0,SUMIF('DADOS BRUTOS'!$A$3:$A$500,$B37,'DADOS BRUTOS'!GH$3:GH$500)+IF($C37="",0,SUMIF('DADOS BRUTOS'!$A$3:$A$500,$C37,'DADOS BRUTOS'!GH$3:GH$500)))</f>
        <v>0</v>
      </c>
      <c r="JI37" s="134" t="n">
        <f aca="false">IF(OR(JI$4="",$B37=""),0,SUMIF('DADOS BRUTOS'!$A$3:$A$500,$B37,'DADOS BRUTOS'!GI$3:GI$500)+IF($C37="",0,SUMIF('DADOS BRUTOS'!$A$3:$A$500,$C37,'DADOS BRUTOS'!GI$3:GI$500)))</f>
        <v>0</v>
      </c>
      <c r="JJ37" s="134" t="n">
        <f aca="false">IF(OR(JJ$4="",$B37=""),0,SUMIF('DADOS BRUTOS'!$A$3:$A$500,$B37,'DADOS BRUTOS'!GJ$3:GJ$500)+IF($C37="",0,SUMIF('DADOS BRUTOS'!$A$3:$A$500,$C37,'DADOS BRUTOS'!GJ$3:GJ$500)))</f>
        <v>0</v>
      </c>
      <c r="JK37" s="134" t="n">
        <f aca="false">IF(OR(JK$4="",$B37=""),0,SUMIF('DADOS BRUTOS'!$A$3:$A$500,$B37,'DADOS BRUTOS'!GK$3:GK$500)+IF($C37="",0,SUMIF('DADOS BRUTOS'!$A$3:$A$500,$C37,'DADOS BRUTOS'!GK$3:GK$500)))</f>
        <v>0</v>
      </c>
      <c r="JL37" s="134" t="n">
        <f aca="false">IF(OR(JL$4="",$B37=""),0,SUMIF('DADOS BRUTOS'!$A$3:$A$500,$B37,'DADOS BRUTOS'!GL$3:GL$500)+IF($C37="",0,SUMIF('DADOS BRUTOS'!$A$3:$A$500,$C37,'DADOS BRUTOS'!GL$3:GL$500)))</f>
        <v>0</v>
      </c>
      <c r="JM37" s="134" t="n">
        <f aca="false">IF(OR(JM$4="",$B37=""),0,SUMIF('DADOS BRUTOS'!$A$3:$A$500,$B37,'DADOS BRUTOS'!GM$3:GM$500)+IF($C37="",0,SUMIF('DADOS BRUTOS'!$A$3:$A$500,$C37,'DADOS BRUTOS'!GM$3:GM$500)))</f>
        <v>0</v>
      </c>
      <c r="JN37" s="134" t="n">
        <f aca="false">IF(OR(JN$4="",$B37=""),0,SUMIF('DADOS BRUTOS'!$A$3:$A$500,$B37,'DADOS BRUTOS'!GN$3:GN$500)+IF($C37="",0,SUMIF('DADOS BRUTOS'!$A$3:$A$500,$C37,'DADOS BRUTOS'!GN$3:GN$500)))</f>
        <v>0</v>
      </c>
      <c r="JO37" s="134" t="n">
        <f aca="false">IF(OR(JO$4="",$B37=""),0,SUMIF('DADOS BRUTOS'!$A$3:$A$500,$B37,'DADOS BRUTOS'!GO$3:GO$500)+IF($C37="",0,SUMIF('DADOS BRUTOS'!$A$3:$A$500,$C37,'DADOS BRUTOS'!GO$3:GO$500)))</f>
        <v>0</v>
      </c>
      <c r="JP37" s="134" t="n">
        <f aca="false">IF(OR(JP$4="",$B37=""),0,SUMIF('DADOS BRUTOS'!$A$3:$A$500,$B37,'DADOS BRUTOS'!GP$3:GP$500)+IF($C37="",0,SUMIF('DADOS BRUTOS'!$A$3:$A$500,$C37,'DADOS BRUTOS'!GP$3:GP$500)))</f>
        <v>0</v>
      </c>
      <c r="JQ37" s="134" t="n">
        <f aca="false">IF(OR(JQ$4="",$B37=""),0,SUMIF('DADOS BRUTOS'!$A$3:$A$500,$B37,'DADOS BRUTOS'!GQ$3:GQ$500)+IF($C37="",0,SUMIF('DADOS BRUTOS'!$A$3:$A$500,$C37,'DADOS BRUTOS'!GQ$3:GQ$500)))</f>
        <v>0</v>
      </c>
      <c r="JR37" s="134" t="n">
        <f aca="false">IF(OR(JR$4="",$B37=""),0,SUMIF('DADOS BRUTOS'!$A$3:$A$500,$B37,'DADOS BRUTOS'!GR$3:GR$500)+IF($C37="",0,SUMIF('DADOS BRUTOS'!$A$3:$A$500,$C37,'DADOS BRUTOS'!GR$3:GR$500)))</f>
        <v>0</v>
      </c>
      <c r="JS37" s="134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219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4" t="n">
        <f aca="false">IF(OR(CB$4="",$B38=""),0,SUMIF('DADOS BRUTOS'!$A$3:$A$500,$B38,'DADOS BRUTOS'!B$3:B$500)+IF($C38="",0,SUMIF('DADOS BRUTOS'!$A$3:$A$500,$C38,'DADOS BRUTOS'!B$3:B$500)))</f>
        <v>0</v>
      </c>
      <c r="CC38" s="134" t="n">
        <f aca="false">IF(OR(CC$4="",$B38=""),0,SUMIF('DADOS BRUTOS'!$A$3:$A$500,$B38,'DADOS BRUTOS'!C$3:C$500)+IF($C38="",0,SUMIF('DADOS BRUTOS'!$A$3:$A$500,$C38,'DADOS BRUTOS'!C$3:C$500)))</f>
        <v>0</v>
      </c>
      <c r="CD38" s="134" t="n">
        <f aca="false">IF(OR(CD$4="",$B38=""),0,SUMIF('DADOS BRUTOS'!$A$3:$A$500,$B38,'DADOS BRUTOS'!D$3:D$500)+IF($C38="",0,SUMIF('DADOS BRUTOS'!$A$3:$A$500,$C38,'DADOS BRUTOS'!D$3:D$500)))</f>
        <v>0</v>
      </c>
      <c r="CE38" s="134" t="n">
        <f aca="false">IF(OR(CE$4="",$B38=""),0,SUMIF('DADOS BRUTOS'!$A$3:$A$500,$B38,'DADOS BRUTOS'!E$3:E$500)+IF($C38="",0,SUMIF('DADOS BRUTOS'!$A$3:$A$500,$C38,'DADOS BRUTOS'!E$3:E$500)))</f>
        <v>0</v>
      </c>
      <c r="CF38" s="134" t="n">
        <f aca="false">IF(OR(CF$4="",$B38=""),0,SUMIF('DADOS BRUTOS'!$A$3:$A$500,$B38,'DADOS BRUTOS'!F$3:F$500)+IF($C38="",0,SUMIF('DADOS BRUTOS'!$A$3:$A$500,$C38,'DADOS BRUTOS'!F$3:F$500)))</f>
        <v>0</v>
      </c>
      <c r="CG38" s="134" t="n">
        <f aca="false">IF(OR(CG$4="",$B38=""),0,SUMIF('DADOS BRUTOS'!$A$3:$A$500,$B38,'DADOS BRUTOS'!G$3:G$500)+IF($C38="",0,SUMIF('DADOS BRUTOS'!$A$3:$A$500,$C38,'DADOS BRUTOS'!G$3:G$500)))</f>
        <v>0</v>
      </c>
      <c r="CH38" s="134" t="n">
        <f aca="false">IF(OR(CH$4="",$B38=""),0,SUMIF('DADOS BRUTOS'!$A$3:$A$500,$B38,'DADOS BRUTOS'!H$3:H$500)+IF($C38="",0,SUMIF('DADOS BRUTOS'!$A$3:$A$500,$C38,'DADOS BRUTOS'!H$3:H$500)))</f>
        <v>0</v>
      </c>
      <c r="CI38" s="134" t="n">
        <f aca="false">IF(OR(CI$4="",$B38=""),0,SUMIF('DADOS BRUTOS'!$A$3:$A$500,$B38,'DADOS BRUTOS'!I$3:I$500)+IF($C38="",0,SUMIF('DADOS BRUTOS'!$A$3:$A$500,$C38,'DADOS BRUTOS'!I$3:I$500)))</f>
        <v>0</v>
      </c>
      <c r="CJ38" s="134" t="n">
        <f aca="false">IF(OR(CJ$4="",$B38=""),0,SUMIF('DADOS BRUTOS'!$A$3:$A$500,$B38,'DADOS BRUTOS'!J$3:J$500)+IF($C38="",0,SUMIF('DADOS BRUTOS'!$A$3:$A$500,$C38,'DADOS BRUTOS'!J$3:J$500)))</f>
        <v>0</v>
      </c>
      <c r="CK38" s="134" t="n">
        <f aca="false">IF(OR(CK$4="",$B38=""),0,SUMIF('DADOS BRUTOS'!$A$3:$A$500,$B38,'DADOS BRUTOS'!K$3:K$500)+IF($C38="",0,SUMIF('DADOS BRUTOS'!$A$3:$A$500,$C38,'DADOS BRUTOS'!K$3:K$500)))</f>
        <v>0</v>
      </c>
      <c r="CL38" s="134" t="n">
        <f aca="false">IF(OR(CL$4="",$B38=""),0,SUMIF('DADOS BRUTOS'!$A$3:$A$500,$B38,'DADOS BRUTOS'!L$3:L$500)+IF($C38="",0,SUMIF('DADOS BRUTOS'!$A$3:$A$500,$C38,'DADOS BRUTOS'!L$3:L$500)))</f>
        <v>0</v>
      </c>
      <c r="CM38" s="134" t="n">
        <f aca="false">IF(OR(CM$4="",$B38=""),0,SUMIF('DADOS BRUTOS'!$A$3:$A$500,$B38,'DADOS BRUTOS'!M$3:M$500)+IF($C38="",0,SUMIF('DADOS BRUTOS'!$A$3:$A$500,$C38,'DADOS BRUTOS'!M$3:M$500)))</f>
        <v>0</v>
      </c>
      <c r="CN38" s="134" t="n">
        <f aca="false">IF(OR(CN$4="",$B38=""),0,SUMIF('DADOS BRUTOS'!$A$3:$A$500,$B38,'DADOS BRUTOS'!N$3:N$500)+IF($C38="",0,SUMIF('DADOS BRUTOS'!$A$3:$A$500,$C38,'DADOS BRUTOS'!N$3:N$500)))</f>
        <v>0</v>
      </c>
      <c r="CO38" s="134" t="n">
        <f aca="false">IF(OR(CO$4="",$B38=""),0,SUMIF('DADOS BRUTOS'!$A$3:$A$500,$B38,'DADOS BRUTOS'!O$3:O$500)+IF($C38="",0,SUMIF('DADOS BRUTOS'!$A$3:$A$500,$C38,'DADOS BRUTOS'!O$3:O$500)))</f>
        <v>0</v>
      </c>
      <c r="CP38" s="134" t="n">
        <f aca="false">IF(OR(CP$4="",$B38=""),0,SUMIF('DADOS BRUTOS'!$A$3:$A$500,$B38,'DADOS BRUTOS'!P$3:P$500)+IF($C38="",0,SUMIF('DADOS BRUTOS'!$A$3:$A$500,$C38,'DADOS BRUTOS'!P$3:P$500)))</f>
        <v>0</v>
      </c>
      <c r="CQ38" s="134" t="n">
        <f aca="false">IF(OR(CQ$4="",$B38=""),0,SUMIF('DADOS BRUTOS'!$A$3:$A$500,$B38,'DADOS BRUTOS'!Q$3:Q$500)+IF($C38="",0,SUMIF('DADOS BRUTOS'!$A$3:$A$500,$C38,'DADOS BRUTOS'!Q$3:Q$500)))</f>
        <v>0</v>
      </c>
      <c r="CR38" s="134" t="n">
        <f aca="false">IF(OR(CR$4="",$B38=""),0,SUMIF('DADOS BRUTOS'!$A$3:$A$500,$B38,'DADOS BRUTOS'!R$3:R$500)+IF($C38="",0,SUMIF('DADOS BRUTOS'!$A$3:$A$500,$C38,'DADOS BRUTOS'!R$3:R$500)))</f>
        <v>0</v>
      </c>
      <c r="CS38" s="134" t="n">
        <f aca="false">IF(OR(CS$4="",$B38=""),0,SUMIF('DADOS BRUTOS'!$A$3:$A$500,$B38,'DADOS BRUTOS'!S$3:S$500)+IF($C38="",0,SUMIF('DADOS BRUTOS'!$A$3:$A$500,$C38,'DADOS BRUTOS'!S$3:S$500)))</f>
        <v>0</v>
      </c>
      <c r="CT38" s="134" t="n">
        <f aca="false">IF(OR(CT$4="",$B38=""),0,SUMIF('DADOS BRUTOS'!$A$3:$A$500,$B38,'DADOS BRUTOS'!T$3:T$500)+IF($C38="",0,SUMIF('DADOS BRUTOS'!$A$3:$A$500,$C38,'DADOS BRUTOS'!T$3:T$500)))</f>
        <v>0</v>
      </c>
      <c r="CU38" s="134" t="n">
        <f aca="false">IF(OR(CU$4="",$B38=""),0,SUMIF('DADOS BRUTOS'!$A$3:$A$500,$B38,'DADOS BRUTOS'!U$3:U$500)+IF($C38="",0,SUMIF('DADOS BRUTOS'!$A$3:$A$500,$C38,'DADOS BRUTOS'!U$3:U$500)))</f>
        <v>0</v>
      </c>
      <c r="CV38" s="134" t="n">
        <f aca="false">IF(OR(CV$4="",$B38=""),0,SUMIF('DADOS BRUTOS'!$A$3:$A$500,$B38,'DADOS BRUTOS'!V$3:V$500)+IF($C38="",0,SUMIF('DADOS BRUTOS'!$A$3:$A$500,$C38,'DADOS BRUTOS'!V$3:V$500)))</f>
        <v>0</v>
      </c>
      <c r="CW38" s="134" t="n">
        <f aca="false">IF(OR(CW$4="",$B38=""),0,SUMIF('DADOS BRUTOS'!$A$3:$A$500,$B38,'DADOS BRUTOS'!W$3:W$500)+IF($C38="",0,SUMIF('DADOS BRUTOS'!$A$3:$A$500,$C38,'DADOS BRUTOS'!W$3:W$500)))</f>
        <v>0</v>
      </c>
      <c r="CX38" s="134" t="n">
        <f aca="false">IF(OR(CX$4="",$B38=""),0,SUMIF('DADOS BRUTOS'!$A$3:$A$500,$B38,'DADOS BRUTOS'!X$3:X$500)+IF($C38="",0,SUMIF('DADOS BRUTOS'!$A$3:$A$500,$C38,'DADOS BRUTOS'!X$3:X$500)))</f>
        <v>0</v>
      </c>
      <c r="CY38" s="134" t="n">
        <f aca="false">IF(OR(CY$4="",$B38=""),0,SUMIF('DADOS BRUTOS'!$A$3:$A$500,$B38,'DADOS BRUTOS'!Y$3:Y$500)+IF($C38="",0,SUMIF('DADOS BRUTOS'!$A$3:$A$500,$C38,'DADOS BRUTOS'!Y$3:Y$500)))</f>
        <v>0</v>
      </c>
      <c r="CZ38" s="134" t="n">
        <f aca="false">IF(OR(CZ$4="",$B38=""),0,SUMIF('DADOS BRUTOS'!$A$3:$A$500,$B38,'DADOS BRUTOS'!Z$3:Z$500)+IF($C38="",0,SUMIF('DADOS BRUTOS'!$A$3:$A$500,$C38,'DADOS BRUTOS'!Z$3:Z$500)))</f>
        <v>0</v>
      </c>
      <c r="DA38" s="134" t="n">
        <f aca="false">IF(OR(DA$4="",$B38=""),0,SUMIF('DADOS BRUTOS'!$A$3:$A$500,$B38,'DADOS BRUTOS'!AA$3:AA$500)+IF($C38="",0,SUMIF('DADOS BRUTOS'!$A$3:$A$500,$C38,'DADOS BRUTOS'!AA$3:AA$500)))</f>
        <v>0</v>
      </c>
      <c r="DB38" s="134" t="n">
        <f aca="false">IF(OR(DB$4="",$B38=""),0,SUMIF('DADOS BRUTOS'!$A$3:$A$500,$B38,'DADOS BRUTOS'!AB$3:AB$500)+IF($C38="",0,SUMIF('DADOS BRUTOS'!$A$3:$A$500,$C38,'DADOS BRUTOS'!AB$3:AB$500)))</f>
        <v>0</v>
      </c>
      <c r="DC38" s="134" t="n">
        <f aca="false">IF(OR(DC$4="",$B38=""),0,SUMIF('DADOS BRUTOS'!$A$3:$A$500,$B38,'DADOS BRUTOS'!AC$3:AC$500)+IF($C38="",0,SUMIF('DADOS BRUTOS'!$A$3:$A$500,$C38,'DADOS BRUTOS'!AC$3:AC$500)))</f>
        <v>0</v>
      </c>
      <c r="DD38" s="134" t="n">
        <f aca="false">IF(OR(DD$4="",$B38=""),0,SUMIF('DADOS BRUTOS'!$A$3:$A$500,$B38,'DADOS BRUTOS'!AD$3:AD$500)+IF($C38="",0,SUMIF('DADOS BRUTOS'!$A$3:$A$500,$C38,'DADOS BRUTOS'!AD$3:AD$500)))</f>
        <v>0</v>
      </c>
      <c r="DE38" s="134" t="n">
        <f aca="false">IF(OR(DE$4="",$B38=""),0,SUMIF('DADOS BRUTOS'!$A$3:$A$500,$B38,'DADOS BRUTOS'!AE$3:AE$500)+IF($C38="",0,SUMIF('DADOS BRUTOS'!$A$3:$A$500,$C38,'DADOS BRUTOS'!AE$3:AE$500)))</f>
        <v>0</v>
      </c>
      <c r="DF38" s="134" t="n">
        <f aca="false">IF(OR(DF$4="",$B38=""),0,SUMIF('DADOS BRUTOS'!$A$3:$A$500,$B38,'DADOS BRUTOS'!AF$3:AF$500)+IF($C38="",0,SUMIF('DADOS BRUTOS'!$A$3:$A$500,$C38,'DADOS BRUTOS'!AF$3:AF$500)))</f>
        <v>0</v>
      </c>
      <c r="DG38" s="134" t="n">
        <f aca="false">IF(OR(DG$4="",$B38=""),0,SUMIF('DADOS BRUTOS'!$A$3:$A$500,$B38,'DADOS BRUTOS'!AG$3:AG$500)+IF($C38="",0,SUMIF('DADOS BRUTOS'!$A$3:$A$500,$C38,'DADOS BRUTOS'!AG$3:AG$500)))</f>
        <v>0</v>
      </c>
      <c r="DH38" s="134" t="n">
        <f aca="false">IF(OR(DH$4="",$B38=""),0,SUMIF('DADOS BRUTOS'!$A$3:$A$500,$B38,'DADOS BRUTOS'!AH$3:AH$500)+IF($C38="",0,SUMIF('DADOS BRUTOS'!$A$3:$A$500,$C38,'DADOS BRUTOS'!AH$3:AH$500)))</f>
        <v>0</v>
      </c>
      <c r="DI38" s="134" t="n">
        <f aca="false">IF(OR(DI$4="",$B38=""),0,SUMIF('DADOS BRUTOS'!$A$3:$A$500,$B38,'DADOS BRUTOS'!AI$3:AI$500)+IF($C38="",0,SUMIF('DADOS BRUTOS'!$A$3:$A$500,$C38,'DADOS BRUTOS'!AI$3:AI$500)))</f>
        <v>0</v>
      </c>
      <c r="DJ38" s="134" t="n">
        <f aca="false">IF(OR(DJ$4="",$B38=""),0,SUMIF('DADOS BRUTOS'!$A$3:$A$500,$B38,'DADOS BRUTOS'!AJ$3:AJ$500)+IF($C38="",0,SUMIF('DADOS BRUTOS'!$A$3:$A$500,$C38,'DADOS BRUTOS'!AJ$3:AJ$500)))</f>
        <v>0</v>
      </c>
      <c r="DK38" s="134" t="n">
        <f aca="false">IF(OR(DK$4="",$B38=""),0,SUMIF('DADOS BRUTOS'!$A$3:$A$500,$B38,'DADOS BRUTOS'!AK$3:AK$500)+IF($C38="",0,SUMIF('DADOS BRUTOS'!$A$3:$A$500,$C38,'DADOS BRUTOS'!AK$3:AK$500)))</f>
        <v>0</v>
      </c>
      <c r="DL38" s="134" t="n">
        <f aca="false">IF(OR(DL$4="",$B38=""),0,SUMIF('DADOS BRUTOS'!$A$3:$A$500,$B38,'DADOS BRUTOS'!AL$3:AL$500)+IF($C38="",0,SUMIF('DADOS BRUTOS'!$A$3:$A$500,$C38,'DADOS BRUTOS'!AL$3:AL$500)))</f>
        <v>0</v>
      </c>
      <c r="DM38" s="134" t="n">
        <f aca="false">IF(OR(DM$4="",$B38=""),0,SUMIF('DADOS BRUTOS'!$A$3:$A$500,$B38,'DADOS BRUTOS'!AM$3:AM$500)+IF($C38="",0,SUMIF('DADOS BRUTOS'!$A$3:$A$500,$C38,'DADOS BRUTOS'!AM$3:AM$500)))</f>
        <v>0</v>
      </c>
      <c r="DN38" s="134" t="n">
        <f aca="false">IF(OR(DN$4="",$B38=""),0,SUMIF('DADOS BRUTOS'!$A$3:$A$500,$B38,'DADOS BRUTOS'!AN$3:AN$500)+IF($C38="",0,SUMIF('DADOS BRUTOS'!$A$3:$A$500,$C38,'DADOS BRUTOS'!AN$3:AN$500)))</f>
        <v>0</v>
      </c>
      <c r="DO38" s="134" t="n">
        <f aca="false">IF(OR(DO$4="",$B38=""),0,SUMIF('DADOS BRUTOS'!$A$3:$A$500,$B38,'DADOS BRUTOS'!AO$3:AO$500)+IF($C38="",0,SUMIF('DADOS BRUTOS'!$A$3:$A$500,$C38,'DADOS BRUTOS'!AO$3:AO$500)))</f>
        <v>0</v>
      </c>
      <c r="DP38" s="134" t="n">
        <f aca="false">IF(OR(DP$4="",$B38=""),0,SUMIF('DADOS BRUTOS'!$A$3:$A$500,$B38,'DADOS BRUTOS'!AP$3:AP$500)+IF($C38="",0,SUMIF('DADOS BRUTOS'!$A$3:$A$500,$C38,'DADOS BRUTOS'!AP$3:AP$500)))</f>
        <v>0</v>
      </c>
      <c r="DQ38" s="134" t="n">
        <f aca="false">IF(OR(DQ$4="",$B38=""),0,SUMIF('DADOS BRUTOS'!$A$3:$A$500,$B38,'DADOS BRUTOS'!AQ$3:AQ$500)+IF($C38="",0,SUMIF('DADOS BRUTOS'!$A$3:$A$500,$C38,'DADOS BRUTOS'!AQ$3:AQ$500)))</f>
        <v>0</v>
      </c>
      <c r="DR38" s="134" t="n">
        <f aca="false">IF(OR(DR$4="",$B38=""),0,SUMIF('DADOS BRUTOS'!$A$3:$A$500,$B38,'DADOS BRUTOS'!AR$3:AR$500)+IF($C38="",0,SUMIF('DADOS BRUTOS'!$A$3:$A$500,$C38,'DADOS BRUTOS'!AR$3:AR$500)))</f>
        <v>0</v>
      </c>
      <c r="DS38" s="134" t="n">
        <f aca="false">IF(OR(DS$4="",$B38=""),0,SUMIF('DADOS BRUTOS'!$A$3:$A$500,$B38,'DADOS BRUTOS'!AS$3:AS$500)+IF($C38="",0,SUMIF('DADOS BRUTOS'!$A$3:$A$500,$C38,'DADOS BRUTOS'!AS$3:AS$500)))</f>
        <v>0</v>
      </c>
      <c r="DT38" s="134" t="n">
        <f aca="false">IF(OR(DT$4="",$B38=""),0,SUMIF('DADOS BRUTOS'!$A$3:$A$500,$B38,'DADOS BRUTOS'!AT$3:AT$500)+IF($C38="",0,SUMIF('DADOS BRUTOS'!$A$3:$A$500,$C38,'DADOS BRUTOS'!AT$3:AT$500)))</f>
        <v>0</v>
      </c>
      <c r="DU38" s="134" t="n">
        <f aca="false">IF(OR(DU$4="",$B38=""),0,SUMIF('DADOS BRUTOS'!$A$3:$A$500,$B38,'DADOS BRUTOS'!AU$3:AU$500)+IF($C38="",0,SUMIF('DADOS BRUTOS'!$A$3:$A$500,$C38,'DADOS BRUTOS'!AU$3:AU$500)))</f>
        <v>0</v>
      </c>
      <c r="DV38" s="134" t="n">
        <f aca="false">IF(OR(DV$4="",$B38=""),0,SUMIF('DADOS BRUTOS'!$A$3:$A$500,$B38,'DADOS BRUTOS'!AV$3:AV$500)+IF($C38="",0,SUMIF('DADOS BRUTOS'!$A$3:$A$500,$C38,'DADOS BRUTOS'!AV$3:AV$500)))</f>
        <v>0</v>
      </c>
      <c r="DW38" s="134" t="n">
        <f aca="false">IF(OR(DW$4="",$B38=""),0,SUMIF('DADOS BRUTOS'!$A$3:$A$500,$B38,'DADOS BRUTOS'!AW$3:AW$500)+IF($C38="",0,SUMIF('DADOS BRUTOS'!$A$3:$A$500,$C38,'DADOS BRUTOS'!AW$3:AW$500)))</f>
        <v>0</v>
      </c>
      <c r="DX38" s="134" t="n">
        <f aca="false">IF(OR(DX$4="",$B38=""),0,SUMIF('DADOS BRUTOS'!$A$3:$A$500,$B38,'DADOS BRUTOS'!AX$3:AX$500)+IF($C38="",0,SUMIF('DADOS BRUTOS'!$A$3:$A$500,$C38,'DADOS BRUTOS'!AX$3:AX$500)))</f>
        <v>0</v>
      </c>
      <c r="DY38" s="134" t="n">
        <f aca="false">IF(OR(DY$4="",$B38=""),0,SUMIF('DADOS BRUTOS'!$A$3:$A$500,$B38,'DADOS BRUTOS'!AY$3:AY$500)+IF($C38="",0,SUMIF('DADOS BRUTOS'!$A$3:$A$500,$C38,'DADOS BRUTOS'!AY$3:AY$500)))</f>
        <v>0</v>
      </c>
      <c r="DZ38" s="134" t="n">
        <f aca="false">IF(OR(DZ$4="",$B38=""),0,SUMIF('DADOS BRUTOS'!$A$3:$A$500,$B38,'DADOS BRUTOS'!AZ$3:AZ$500)+IF($C38="",0,SUMIF('DADOS BRUTOS'!$A$3:$A$500,$C38,'DADOS BRUTOS'!AZ$3:AZ$500)))</f>
        <v>0</v>
      </c>
      <c r="EA38" s="134" t="n">
        <f aca="false">IF(OR(EA$4="",$B38=""),0,SUMIF('DADOS BRUTOS'!$A$3:$A$500,$B38,'DADOS BRUTOS'!BA$3:BA$500)+IF($C38="",0,SUMIF('DADOS BRUTOS'!$A$3:$A$500,$C38,'DADOS BRUTOS'!BA$3:BA$500)))</f>
        <v>0</v>
      </c>
      <c r="EB38" s="134" t="n">
        <f aca="false">IF(OR(EB$4="",$B38=""),0,SUMIF('DADOS BRUTOS'!$A$3:$A$500,$B38,'DADOS BRUTOS'!BB$3:BB$500)+IF($C38="",0,SUMIF('DADOS BRUTOS'!$A$3:$A$500,$C38,'DADOS BRUTOS'!BB$3:BB$500)))</f>
        <v>0</v>
      </c>
      <c r="EC38" s="134" t="n">
        <f aca="false">IF(OR(EC$4="",$B38=""),0,SUMIF('DADOS BRUTOS'!$A$3:$A$500,$B38,'DADOS BRUTOS'!BC$3:BC$500)+IF($C38="",0,SUMIF('DADOS BRUTOS'!$A$3:$A$500,$C38,'DADOS BRUTOS'!BC$3:BC$500)))</f>
        <v>0</v>
      </c>
      <c r="ED38" s="134" t="n">
        <f aca="false">IF(OR(ED$4="",$B38=""),0,SUMIF('DADOS BRUTOS'!$A$3:$A$500,$B38,'DADOS BRUTOS'!BD$3:BD$500)+IF($C38="",0,SUMIF('DADOS BRUTOS'!$A$3:$A$500,$C38,'DADOS BRUTOS'!BD$3:BD$500)))</f>
        <v>0</v>
      </c>
      <c r="EE38" s="134" t="n">
        <f aca="false">IF(OR(EE$4="",$B38=""),0,SUMIF('DADOS BRUTOS'!$A$3:$A$500,$B38,'DADOS BRUTOS'!BE$3:BE$500)+IF($C38="",0,SUMIF('DADOS BRUTOS'!$A$3:$A$500,$C38,'DADOS BRUTOS'!BE$3:BE$500)))</f>
        <v>0</v>
      </c>
      <c r="EF38" s="134" t="n">
        <f aca="false">IF(OR(EF$4="",$B38=""),0,SUMIF('DADOS BRUTOS'!$A$3:$A$500,$B38,'DADOS BRUTOS'!BF$3:BF$500)+IF($C38="",0,SUMIF('DADOS BRUTOS'!$A$3:$A$500,$C38,'DADOS BRUTOS'!BF$3:BF$500)))</f>
        <v>0</v>
      </c>
      <c r="EG38" s="134" t="n">
        <f aca="false">IF(OR(EG$4="",$B38=""),0,SUMIF('DADOS BRUTOS'!$A$3:$A$500,$B38,'DADOS BRUTOS'!BG$3:BG$500)+IF($C38="",0,SUMIF('DADOS BRUTOS'!$A$3:$A$500,$C38,'DADOS BRUTOS'!BG$3:BG$500)))</f>
        <v>0</v>
      </c>
      <c r="EH38" s="134" t="n">
        <f aca="false">IF(OR(EH$4="",$B38=""),0,SUMIF('DADOS BRUTOS'!$A$3:$A$500,$B38,'DADOS BRUTOS'!BH$3:BH$500)+IF($C38="",0,SUMIF('DADOS BRUTOS'!$A$3:$A$500,$C38,'DADOS BRUTOS'!BH$3:BH$500)))</f>
        <v>0</v>
      </c>
      <c r="EI38" s="134" t="n">
        <f aca="false">IF(OR(EI$4="",$B38=""),0,SUMIF('DADOS BRUTOS'!$A$3:$A$500,$B38,'DADOS BRUTOS'!BI$3:BI$500)+IF($C38="",0,SUMIF('DADOS BRUTOS'!$A$3:$A$500,$C38,'DADOS BRUTOS'!BI$3:BI$500)))</f>
        <v>0</v>
      </c>
      <c r="EJ38" s="134" t="n">
        <f aca="false">IF(OR(EJ$4="",$B38=""),0,SUMIF('DADOS BRUTOS'!$A$3:$A$500,$B38,'DADOS BRUTOS'!BJ$3:BJ$500)+IF($C38="",0,SUMIF('DADOS BRUTOS'!$A$3:$A$500,$C38,'DADOS BRUTOS'!BJ$3:BJ$500)))</f>
        <v>0</v>
      </c>
      <c r="EK38" s="134" t="n">
        <f aca="false">IF(OR(EK$4="",$B38=""),0,SUMIF('DADOS BRUTOS'!$A$3:$A$500,$B38,'DADOS BRUTOS'!BK$3:BK$500)+IF($C38="",0,SUMIF('DADOS BRUTOS'!$A$3:$A$500,$C38,'DADOS BRUTOS'!BK$3:BK$500)))</f>
        <v>0</v>
      </c>
      <c r="EL38" s="134" t="n">
        <f aca="false">IF(OR(EL$4="",$B38=""),0,SUMIF('DADOS BRUTOS'!$A$3:$A$500,$B38,'DADOS BRUTOS'!BL$3:BL$500)+IF($C38="",0,SUMIF('DADOS BRUTOS'!$A$3:$A$500,$C38,'DADOS BRUTOS'!BL$3:BL$500)))</f>
        <v>0</v>
      </c>
      <c r="EM38" s="134" t="n">
        <f aca="false">IF(OR(EM$4="",$B38=""),0,SUMIF('DADOS BRUTOS'!$A$3:$A$500,$B38,'DADOS BRUTOS'!BM$3:BM$500)+IF($C38="",0,SUMIF('DADOS BRUTOS'!$A$3:$A$500,$C38,'DADOS BRUTOS'!BM$3:BM$500)))</f>
        <v>0</v>
      </c>
      <c r="EN38" s="134" t="n">
        <f aca="false">IF(OR(EN$4="",$B38=""),0,SUMIF('DADOS BRUTOS'!$A$3:$A$500,$B38,'DADOS BRUTOS'!BN$3:BN$500)+IF($C38="",0,SUMIF('DADOS BRUTOS'!$A$3:$A$500,$C38,'DADOS BRUTOS'!BN$3:BN$500)))</f>
        <v>0</v>
      </c>
      <c r="EO38" s="134" t="n">
        <f aca="false">IF(OR(EO$4="",$B38=""),0,SUMIF('DADOS BRUTOS'!$A$3:$A$500,$B38,'DADOS BRUTOS'!BO$3:BO$500)+IF($C38="",0,SUMIF('DADOS BRUTOS'!$A$3:$A$500,$C38,'DADOS BRUTOS'!BO$3:BO$500)))</f>
        <v>0</v>
      </c>
      <c r="EP38" s="134" t="n">
        <f aca="false">IF(OR(EP$4="",$B38=""),0,SUMIF('DADOS BRUTOS'!$A$3:$A$500,$B38,'DADOS BRUTOS'!BP$3:BP$500)+IF($C38="",0,SUMIF('DADOS BRUTOS'!$A$3:$A$500,$C38,'DADOS BRUTOS'!BP$3:BP$500)))</f>
        <v>0</v>
      </c>
      <c r="EQ38" s="134" t="n">
        <f aca="false">IF(OR(EQ$4="",$B38=""),0,SUMIF('DADOS BRUTOS'!$A$3:$A$500,$B38,'DADOS BRUTOS'!BQ$3:BQ$500)+IF($C38="",0,SUMIF('DADOS BRUTOS'!$A$3:$A$500,$C38,'DADOS BRUTOS'!BQ$3:BQ$500)))</f>
        <v>0</v>
      </c>
      <c r="ER38" s="134" t="n">
        <f aca="false">IF(OR(ER$4="",$B38=""),0,SUMIF('DADOS BRUTOS'!$A$3:$A$500,$B38,'DADOS BRUTOS'!BR$3:BR$500)+IF($C38="",0,SUMIF('DADOS BRUTOS'!$A$3:$A$500,$C38,'DADOS BRUTOS'!BR$3:BR$500)))</f>
        <v>0</v>
      </c>
      <c r="ES38" s="134" t="n">
        <f aca="false">IF(OR(ES$4="",$B38=""),0,SUMIF('DADOS BRUTOS'!$A$3:$A$500,$B38,'DADOS BRUTOS'!BS$3:BS$500)+IF($C38="",0,SUMIF('DADOS BRUTOS'!$A$3:$A$500,$C38,'DADOS BRUTOS'!BS$3:BS$500)))</f>
        <v>0</v>
      </c>
      <c r="ET38" s="134" t="n">
        <f aca="false">IF(OR(ET$4="",$B38=""),0,SUMIF('DADOS BRUTOS'!$A$3:$A$500,$B38,'DADOS BRUTOS'!BT$3:BT$500)+IF($C38="",0,SUMIF('DADOS BRUTOS'!$A$3:$A$500,$C38,'DADOS BRUTOS'!BT$3:BT$500)))</f>
        <v>0</v>
      </c>
      <c r="EU38" s="134" t="n">
        <f aca="false">IF(OR(EU$4="",$B38=""),0,SUMIF('DADOS BRUTOS'!$A$3:$A$500,$B38,'DADOS BRUTOS'!BU$3:BU$500)+IF($C38="",0,SUMIF('DADOS BRUTOS'!$A$3:$A$500,$C38,'DADOS BRUTOS'!BU$3:BU$500)))</f>
        <v>0</v>
      </c>
      <c r="EV38" s="134" t="n">
        <f aca="false">IF(OR(EV$4="",$B38=""),0,SUMIF('DADOS BRUTOS'!$A$3:$A$500,$B38,'DADOS BRUTOS'!BV$3:BV$500)+IF($C38="",0,SUMIF('DADOS BRUTOS'!$A$3:$A$500,$C38,'DADOS BRUTOS'!BV$3:BV$500)))</f>
        <v>0</v>
      </c>
      <c r="EW38" s="134" t="n">
        <f aca="false">IF(OR(EW$4="",$B38=""),0,SUMIF('DADOS BRUTOS'!$A$3:$A$500,$B38,'DADOS BRUTOS'!BW$3:BW$500)+IF($C38="",0,SUMIF('DADOS BRUTOS'!$A$3:$A$500,$C38,'DADOS BRUTOS'!BW$3:BW$500)))</f>
        <v>0</v>
      </c>
      <c r="EX38" s="134" t="n">
        <f aca="false">IF(OR(EX$4="",$B38=""),0,SUMIF('DADOS BRUTOS'!$A$3:$A$500,$B38,'DADOS BRUTOS'!BX$3:BX$500)+IF($C38="",0,SUMIF('DADOS BRUTOS'!$A$3:$A$500,$C38,'DADOS BRUTOS'!BX$3:BX$500)))</f>
        <v>0</v>
      </c>
      <c r="EY38" s="134" t="n">
        <f aca="false">IF(OR(EY$4="",$B38=""),0,SUMIF('DADOS BRUTOS'!$A$3:$A$500,$B38,'DADOS BRUTOS'!BY$3:BY$500)+IF($C38="",0,SUMIF('DADOS BRUTOS'!$A$3:$A$500,$C38,'DADOS BRUTOS'!BY$3:BY$500)))</f>
        <v>0</v>
      </c>
      <c r="EZ38" s="134" t="n">
        <f aca="false">IF(OR(EZ$4="",$B38=""),0,SUMIF('DADOS BRUTOS'!$A$3:$A$500,$B38,'DADOS BRUTOS'!BZ$3:BZ$500)+IF($C38="",0,SUMIF('DADOS BRUTOS'!$A$3:$A$500,$C38,'DADOS BRUTOS'!BZ$3:BZ$500)))</f>
        <v>0</v>
      </c>
      <c r="FA38" s="134" t="n">
        <f aca="false">IF(OR(FA$4="",$B38=""),0,SUMIF('DADOS BRUTOS'!$A$3:$A$500,$B38,'DADOS BRUTOS'!CA$3:CA$500)+IF($C38="",0,SUMIF('DADOS BRUTOS'!$A$3:$A$500,$C38,'DADOS BRUTOS'!CA$3:CA$500)))</f>
        <v>0</v>
      </c>
      <c r="FB38" s="134" t="n">
        <f aca="false">IF(OR(FB$4="",$B38=""),0,SUMIF('DADOS BRUTOS'!$A$3:$A$500,$B38,'DADOS BRUTOS'!CB$3:CB$500)+IF($C38="",0,SUMIF('DADOS BRUTOS'!$A$3:$A$500,$C38,'DADOS BRUTOS'!CB$3:CB$500)))</f>
        <v>0</v>
      </c>
      <c r="FC38" s="134" t="n">
        <f aca="false">IF(OR(FC$4="",$B38=""),0,SUMIF('DADOS BRUTOS'!$A$3:$A$500,$B38,'DADOS BRUTOS'!CC$3:CC$500)+IF($C38="",0,SUMIF('DADOS BRUTOS'!$A$3:$A$500,$C38,'DADOS BRUTOS'!CC$3:CC$500)))</f>
        <v>0</v>
      </c>
      <c r="FD38" s="134" t="n">
        <f aca="false">IF(OR(FD$4="",$B38=""),0,SUMIF('DADOS BRUTOS'!$A$3:$A$500,$B38,'DADOS BRUTOS'!CD$3:CD$500)+IF($C38="",0,SUMIF('DADOS BRUTOS'!$A$3:$A$500,$C38,'DADOS BRUTOS'!CD$3:CD$500)))</f>
        <v>0</v>
      </c>
      <c r="FE38" s="134" t="n">
        <f aca="false">IF(OR(FE$4="",$B38=""),0,SUMIF('DADOS BRUTOS'!$A$3:$A$500,$B38,'DADOS BRUTOS'!CE$3:CE$500)+IF($C38="",0,SUMIF('DADOS BRUTOS'!$A$3:$A$500,$C38,'DADOS BRUTOS'!CE$3:CE$500)))</f>
        <v>0</v>
      </c>
      <c r="FF38" s="134" t="n">
        <f aca="false">IF(OR(FF$4="",$B38=""),0,SUMIF('DADOS BRUTOS'!$A$3:$A$500,$B38,'DADOS BRUTOS'!CF$3:CF$500)+IF($C38="",0,SUMIF('DADOS BRUTOS'!$A$3:$A$500,$C38,'DADOS BRUTOS'!CF$3:CF$500)))</f>
        <v>0</v>
      </c>
      <c r="FG38" s="134" t="n">
        <f aca="false">IF(OR(FG$4="",$B38=""),0,SUMIF('DADOS BRUTOS'!$A$3:$A$500,$B38,'DADOS BRUTOS'!CG$3:CG$500)+IF($C38="",0,SUMIF('DADOS BRUTOS'!$A$3:$A$500,$C38,'DADOS BRUTOS'!CG$3:CG$500)))</f>
        <v>0</v>
      </c>
      <c r="FH38" s="134" t="n">
        <f aca="false">IF(OR(FH$4="",$B38=""),0,SUMIF('DADOS BRUTOS'!$A$3:$A$500,$B38,'DADOS BRUTOS'!CH$3:CH$500)+IF($C38="",0,SUMIF('DADOS BRUTOS'!$A$3:$A$500,$C38,'DADOS BRUTOS'!CH$3:CH$500)))</f>
        <v>0</v>
      </c>
      <c r="FI38" s="134" t="n">
        <f aca="false">IF(OR(FI$4="",$B38=""),0,SUMIF('DADOS BRUTOS'!$A$3:$A$500,$B38,'DADOS BRUTOS'!CI$3:CI$500)+IF($C38="",0,SUMIF('DADOS BRUTOS'!$A$3:$A$500,$C38,'DADOS BRUTOS'!CI$3:CI$500)))</f>
        <v>0</v>
      </c>
      <c r="FJ38" s="134" t="n">
        <f aca="false">IF(OR(FJ$4="",$B38=""),0,SUMIF('DADOS BRUTOS'!$A$3:$A$500,$B38,'DADOS BRUTOS'!CJ$3:CJ$500)+IF($C38="",0,SUMIF('DADOS BRUTOS'!$A$3:$A$500,$C38,'DADOS BRUTOS'!CJ$3:CJ$500)))</f>
        <v>0</v>
      </c>
      <c r="FK38" s="134" t="n">
        <f aca="false">IF(OR(FK$4="",$B38=""),0,SUMIF('DADOS BRUTOS'!$A$3:$A$500,$B38,'DADOS BRUTOS'!CK$3:CK$500)+IF($C38="",0,SUMIF('DADOS BRUTOS'!$A$3:$A$500,$C38,'DADOS BRUTOS'!CK$3:CK$500)))</f>
        <v>0</v>
      </c>
      <c r="FL38" s="134" t="n">
        <f aca="false">IF(OR(FL$4="",$B38=""),0,SUMIF('DADOS BRUTOS'!$A$3:$A$500,$B38,'DADOS BRUTOS'!CL$3:CL$500)+IF($C38="",0,SUMIF('DADOS BRUTOS'!$A$3:$A$500,$C38,'DADOS BRUTOS'!CL$3:CL$500)))</f>
        <v>0</v>
      </c>
      <c r="FM38" s="134" t="n">
        <f aca="false">IF(OR(FM$4="",$B38=""),0,SUMIF('DADOS BRUTOS'!$A$3:$A$500,$B38,'DADOS BRUTOS'!CM$3:CM$500)+IF($C38="",0,SUMIF('DADOS BRUTOS'!$A$3:$A$500,$C38,'DADOS BRUTOS'!CM$3:CM$500)))</f>
        <v>0</v>
      </c>
      <c r="FN38" s="134" t="n">
        <f aca="false">IF(OR(FN$4="",$B38=""),0,SUMIF('DADOS BRUTOS'!$A$3:$A$500,$B38,'DADOS BRUTOS'!CN$3:CN$500)+IF($C38="",0,SUMIF('DADOS BRUTOS'!$A$3:$A$500,$C38,'DADOS BRUTOS'!CN$3:CN$500)))</f>
        <v>0</v>
      </c>
      <c r="FO38" s="134" t="n">
        <f aca="false">IF(OR(FO$4="",$B38=""),0,SUMIF('DADOS BRUTOS'!$A$3:$A$500,$B38,'DADOS BRUTOS'!CO$3:CO$500)+IF($C38="",0,SUMIF('DADOS BRUTOS'!$A$3:$A$500,$C38,'DADOS BRUTOS'!CO$3:CO$500)))</f>
        <v>0</v>
      </c>
      <c r="FP38" s="134" t="n">
        <f aca="false">IF(OR(FP$4="",$B38=""),0,SUMIF('DADOS BRUTOS'!$A$3:$A$500,$B38,'DADOS BRUTOS'!CP$3:CP$500)+IF($C38="",0,SUMIF('DADOS BRUTOS'!$A$3:$A$500,$C38,'DADOS BRUTOS'!CP$3:CP$500)))</f>
        <v>0</v>
      </c>
      <c r="FQ38" s="134" t="n">
        <f aca="false">IF(OR(FQ$4="",$B38=""),0,SUMIF('DADOS BRUTOS'!$A$3:$A$500,$B38,'DADOS BRUTOS'!CQ$3:CQ$500)+IF($C38="",0,SUMIF('DADOS BRUTOS'!$A$3:$A$500,$C38,'DADOS BRUTOS'!CQ$3:CQ$500)))</f>
        <v>0</v>
      </c>
      <c r="FR38" s="134" t="n">
        <f aca="false">IF(OR(FR$4="",$B38=""),0,SUMIF('DADOS BRUTOS'!$A$3:$A$500,$B38,'DADOS BRUTOS'!CR$3:CR$500)+IF($C38="",0,SUMIF('DADOS BRUTOS'!$A$3:$A$500,$C38,'DADOS BRUTOS'!CR$3:CR$500)))</f>
        <v>0</v>
      </c>
      <c r="FS38" s="134" t="n">
        <f aca="false">IF(OR(FS$4="",$B38=""),0,SUMIF('DADOS BRUTOS'!$A$3:$A$500,$B38,'DADOS BRUTOS'!CS$3:CS$500)+IF($C38="",0,SUMIF('DADOS BRUTOS'!$A$3:$A$500,$C38,'DADOS BRUTOS'!CS$3:CS$500)))</f>
        <v>0</v>
      </c>
      <c r="FT38" s="134" t="n">
        <f aca="false">IF(OR(FT$4="",$B38=""),0,SUMIF('DADOS BRUTOS'!$A$3:$A$500,$B38,'DADOS BRUTOS'!CT$3:CT$500)+IF($C38="",0,SUMIF('DADOS BRUTOS'!$A$3:$A$500,$C38,'DADOS BRUTOS'!CT$3:CT$500)))</f>
        <v>0</v>
      </c>
      <c r="FU38" s="134" t="n">
        <f aca="false">IF(OR(FU$4="",$B38=""),0,SUMIF('DADOS BRUTOS'!$A$3:$A$500,$B38,'DADOS BRUTOS'!CU$3:CU$500)+IF($C38="",0,SUMIF('DADOS BRUTOS'!$A$3:$A$500,$C38,'DADOS BRUTOS'!CU$3:CU$500)))</f>
        <v>0</v>
      </c>
      <c r="FV38" s="134" t="n">
        <f aca="false">IF(OR(FV$4="",$B38=""),0,SUMIF('DADOS BRUTOS'!$A$3:$A$500,$B38,'DADOS BRUTOS'!CV$3:CV$500)+IF($C38="",0,SUMIF('DADOS BRUTOS'!$A$3:$A$500,$C38,'DADOS BRUTOS'!CV$3:CV$500)))</f>
        <v>0</v>
      </c>
      <c r="FW38" s="134" t="n">
        <f aca="false">IF(OR(FW$4="",$B38=""),0,SUMIF('DADOS BRUTOS'!$A$3:$A$500,$B38,'DADOS BRUTOS'!CW$3:CW$500)+IF($C38="",0,SUMIF('DADOS BRUTOS'!$A$3:$A$500,$C38,'DADOS BRUTOS'!CW$3:CW$500)))</f>
        <v>0</v>
      </c>
      <c r="FX38" s="134" t="n">
        <f aca="false">IF(OR(FX$4="",$B38=""),0,SUMIF('DADOS BRUTOS'!$A$3:$A$500,$B38,'DADOS BRUTOS'!CX$3:CX$500)+IF($C38="",0,SUMIF('DADOS BRUTOS'!$A$3:$A$500,$C38,'DADOS BRUTOS'!CX$3:CX$500)))</f>
        <v>0</v>
      </c>
      <c r="FY38" s="134" t="n">
        <f aca="false">IF(OR(FY$4="",$B38=""),0,SUMIF('DADOS BRUTOS'!$A$3:$A$500,$B38,'DADOS BRUTOS'!CY$3:CY$500)+IF($C38="",0,SUMIF('DADOS BRUTOS'!$A$3:$A$500,$C38,'DADOS BRUTOS'!CY$3:CY$500)))</f>
        <v>0</v>
      </c>
      <c r="FZ38" s="134" t="n">
        <f aca="false">IF(OR(FZ$4="",$B38=""),0,SUMIF('DADOS BRUTOS'!$A$3:$A$500,$B38,'DADOS BRUTOS'!CZ$3:CZ$500)+IF($C38="",0,SUMIF('DADOS BRUTOS'!$A$3:$A$500,$C38,'DADOS BRUTOS'!CZ$3:CZ$500)))</f>
        <v>0</v>
      </c>
      <c r="GA38" s="134" t="n">
        <f aca="false">IF(OR(GA$4="",$B38=""),0,SUMIF('DADOS BRUTOS'!$A$3:$A$500,$B38,'DADOS BRUTOS'!DA$3:DA$500)+IF($C38="",0,SUMIF('DADOS BRUTOS'!$A$3:$A$500,$C38,'DADOS BRUTOS'!DA$3:DA$500)))</f>
        <v>0</v>
      </c>
      <c r="GB38" s="134" t="n">
        <f aca="false">IF(OR(GB$4="",$B38=""),0,SUMIF('DADOS BRUTOS'!$A$3:$A$500,$B38,'DADOS BRUTOS'!DB$3:DB$500)+IF($C38="",0,SUMIF('DADOS BRUTOS'!$A$3:$A$500,$C38,'DADOS BRUTOS'!DB$3:DB$500)))</f>
        <v>0</v>
      </c>
      <c r="GC38" s="134" t="n">
        <f aca="false">IF(OR(GC$4="",$B38=""),0,SUMIF('DADOS BRUTOS'!$A$3:$A$500,$B38,'DADOS BRUTOS'!DC$3:DC$500)+IF($C38="",0,SUMIF('DADOS BRUTOS'!$A$3:$A$500,$C38,'DADOS BRUTOS'!DC$3:DC$500)))</f>
        <v>0</v>
      </c>
      <c r="GD38" s="134" t="n">
        <f aca="false">IF(OR(GD$4="",$B38=""),0,SUMIF('DADOS BRUTOS'!$A$3:$A$500,$B38,'DADOS BRUTOS'!DD$3:DD$500)+IF($C38="",0,SUMIF('DADOS BRUTOS'!$A$3:$A$500,$C38,'DADOS BRUTOS'!DD$3:DD$500)))</f>
        <v>0</v>
      </c>
      <c r="GE38" s="134" t="n">
        <f aca="false">IF(OR(GE$4="",$B38=""),0,SUMIF('DADOS BRUTOS'!$A$3:$A$500,$B38,'DADOS BRUTOS'!DE$3:DE$500)+IF($C38="",0,SUMIF('DADOS BRUTOS'!$A$3:$A$500,$C38,'DADOS BRUTOS'!DE$3:DE$500)))</f>
        <v>0</v>
      </c>
      <c r="GF38" s="134" t="n">
        <f aca="false">IF(OR(GF$4="",$B38=""),0,SUMIF('DADOS BRUTOS'!$A$3:$A$500,$B38,'DADOS BRUTOS'!DF$3:DF$500)+IF($C38="",0,SUMIF('DADOS BRUTOS'!$A$3:$A$500,$C38,'DADOS BRUTOS'!DF$3:DF$500)))</f>
        <v>0</v>
      </c>
      <c r="GG38" s="134" t="n">
        <f aca="false">IF(OR(GG$4="",$B38=""),0,SUMIF('DADOS BRUTOS'!$A$3:$A$500,$B38,'DADOS BRUTOS'!DG$3:DG$500)+IF($C38="",0,SUMIF('DADOS BRUTOS'!$A$3:$A$500,$C38,'DADOS BRUTOS'!DG$3:DG$500)))</f>
        <v>0</v>
      </c>
      <c r="GH38" s="134" t="n">
        <f aca="false">IF(OR(GH$4="",$B38=""),0,SUMIF('DADOS BRUTOS'!$A$3:$A$500,$B38,'DADOS BRUTOS'!DH$3:DH$500)+IF($C38="",0,SUMIF('DADOS BRUTOS'!$A$3:$A$500,$C38,'DADOS BRUTOS'!DH$3:DH$500)))</f>
        <v>0</v>
      </c>
      <c r="GI38" s="134" t="n">
        <f aca="false">IF(OR(GI$4="",$B38=""),0,SUMIF('DADOS BRUTOS'!$A$3:$A$500,$B38,'DADOS BRUTOS'!DI$3:DI$500)+IF($C38="",0,SUMIF('DADOS BRUTOS'!$A$3:$A$500,$C38,'DADOS BRUTOS'!DI$3:DI$500)))</f>
        <v>0</v>
      </c>
      <c r="GJ38" s="134" t="n">
        <f aca="false">IF(OR(GJ$4="",$B38=""),0,SUMIF('DADOS BRUTOS'!$A$3:$A$500,$B38,'DADOS BRUTOS'!DJ$3:DJ$500)+IF($C38="",0,SUMIF('DADOS BRUTOS'!$A$3:$A$500,$C38,'DADOS BRUTOS'!DJ$3:DJ$500)))</f>
        <v>0</v>
      </c>
      <c r="GK38" s="134" t="n">
        <f aca="false">IF(OR(GK$4="",$B38=""),0,SUMIF('DADOS BRUTOS'!$A$3:$A$500,$B38,'DADOS BRUTOS'!DK$3:DK$500)+IF($C38="",0,SUMIF('DADOS BRUTOS'!$A$3:$A$500,$C38,'DADOS BRUTOS'!DK$3:DK$500)))</f>
        <v>0</v>
      </c>
      <c r="GL38" s="134" t="n">
        <f aca="false">IF(OR(GL$4="",$B38=""),0,SUMIF('DADOS BRUTOS'!$A$3:$A$500,$B38,'DADOS BRUTOS'!DL$3:DL$500)+IF($C38="",0,SUMIF('DADOS BRUTOS'!$A$3:$A$500,$C38,'DADOS BRUTOS'!DL$3:DL$500)))</f>
        <v>0</v>
      </c>
      <c r="GM38" s="134" t="n">
        <f aca="false">IF(OR(GM$4="",$B38=""),0,SUMIF('DADOS BRUTOS'!$A$3:$A$500,$B38,'DADOS BRUTOS'!DM$3:DM$500)+IF($C38="",0,SUMIF('DADOS BRUTOS'!$A$3:$A$500,$C38,'DADOS BRUTOS'!DM$3:DM$500)))</f>
        <v>0</v>
      </c>
      <c r="GN38" s="134" t="n">
        <f aca="false">IF(OR(GN$4="",$B38=""),0,SUMIF('DADOS BRUTOS'!$A$3:$A$500,$B38,'DADOS BRUTOS'!DN$3:DN$500)+IF($C38="",0,SUMIF('DADOS BRUTOS'!$A$3:$A$500,$C38,'DADOS BRUTOS'!DN$3:DN$500)))</f>
        <v>0</v>
      </c>
      <c r="GO38" s="134" t="n">
        <f aca="false">IF(OR(GO$4="",$B38=""),0,SUMIF('DADOS BRUTOS'!$A$3:$A$500,$B38,'DADOS BRUTOS'!DO$3:DO$500)+IF($C38="",0,SUMIF('DADOS BRUTOS'!$A$3:$A$500,$C38,'DADOS BRUTOS'!DO$3:DO$500)))</f>
        <v>0</v>
      </c>
      <c r="GP38" s="134" t="n">
        <f aca="false">IF(OR(GP$4="",$B38=""),0,SUMIF('DADOS BRUTOS'!$A$3:$A$500,$B38,'DADOS BRUTOS'!DP$3:DP$500)+IF($C38="",0,SUMIF('DADOS BRUTOS'!$A$3:$A$500,$C38,'DADOS BRUTOS'!DP$3:DP$500)))</f>
        <v>0</v>
      </c>
      <c r="GQ38" s="134" t="n">
        <f aca="false">IF(OR(GQ$4="",$B38=""),0,SUMIF('DADOS BRUTOS'!$A$3:$A$500,$B38,'DADOS BRUTOS'!DQ$3:DQ$500)+IF($C38="",0,SUMIF('DADOS BRUTOS'!$A$3:$A$500,$C38,'DADOS BRUTOS'!DQ$3:DQ$500)))</f>
        <v>0</v>
      </c>
      <c r="GR38" s="134" t="n">
        <f aca="false">IF(OR(GR$4="",$B38=""),0,SUMIF('DADOS BRUTOS'!$A$3:$A$500,$B38,'DADOS BRUTOS'!DR$3:DR$500)+IF($C38="",0,SUMIF('DADOS BRUTOS'!$A$3:$A$500,$C38,'DADOS BRUTOS'!DR$3:DR$500)))</f>
        <v>0</v>
      </c>
      <c r="GS38" s="134" t="n">
        <f aca="false">IF(OR(GS$4="",$B38=""),0,SUMIF('DADOS BRUTOS'!$A$3:$A$500,$B38,'DADOS BRUTOS'!DS$3:DS$500)+IF($C38="",0,SUMIF('DADOS BRUTOS'!$A$3:$A$500,$C38,'DADOS BRUTOS'!DS$3:DS$500)))</f>
        <v>0</v>
      </c>
      <c r="GT38" s="134" t="n">
        <f aca="false">IF(OR(GT$4="",$B38=""),0,SUMIF('DADOS BRUTOS'!$A$3:$A$500,$B38,'DADOS BRUTOS'!DT$3:DT$500)+IF($C38="",0,SUMIF('DADOS BRUTOS'!$A$3:$A$500,$C38,'DADOS BRUTOS'!DT$3:DT$500)))</f>
        <v>0</v>
      </c>
      <c r="GU38" s="134" t="n">
        <f aca="false">IF(OR(GU$4="",$B38=""),0,SUMIF('DADOS BRUTOS'!$A$3:$A$500,$B38,'DADOS BRUTOS'!DU$3:DU$500)+IF($C38="",0,SUMIF('DADOS BRUTOS'!$A$3:$A$500,$C38,'DADOS BRUTOS'!DU$3:DU$500)))</f>
        <v>0</v>
      </c>
      <c r="GV38" s="134" t="n">
        <f aca="false">IF(OR(GV$4="",$B38=""),0,SUMIF('DADOS BRUTOS'!$A$3:$A$500,$B38,'DADOS BRUTOS'!DV$3:DV$500)+IF($C38="",0,SUMIF('DADOS BRUTOS'!$A$3:$A$500,$C38,'DADOS BRUTOS'!DV$3:DV$500)))</f>
        <v>0</v>
      </c>
      <c r="GW38" s="134" t="n">
        <f aca="false">IF(OR(GW$4="",$B38=""),0,SUMIF('DADOS BRUTOS'!$A$3:$A$500,$B38,'DADOS BRUTOS'!DW$3:DW$500)+IF($C38="",0,SUMIF('DADOS BRUTOS'!$A$3:$A$500,$C38,'DADOS BRUTOS'!DW$3:DW$500)))</f>
        <v>0</v>
      </c>
      <c r="GX38" s="134" t="n">
        <f aca="false">IF(OR(GX$4="",$B38=""),0,SUMIF('DADOS BRUTOS'!$A$3:$A$500,$B38,'DADOS BRUTOS'!DX$3:DX$500)+IF($C38="",0,SUMIF('DADOS BRUTOS'!$A$3:$A$500,$C38,'DADOS BRUTOS'!DX$3:DX$500)))</f>
        <v>0</v>
      </c>
      <c r="GY38" s="134" t="n">
        <f aca="false">IF(OR(GY$4="",$B38=""),0,SUMIF('DADOS BRUTOS'!$A$3:$A$500,$B38,'DADOS BRUTOS'!DY$3:DY$500)+IF($C38="",0,SUMIF('DADOS BRUTOS'!$A$3:$A$500,$C38,'DADOS BRUTOS'!DY$3:DY$500)))</f>
        <v>0</v>
      </c>
      <c r="GZ38" s="134" t="n">
        <f aca="false">IF(OR(GZ$4="",$B38=""),0,SUMIF('DADOS BRUTOS'!$A$3:$A$500,$B38,'DADOS BRUTOS'!DZ$3:DZ$500)+IF($C38="",0,SUMIF('DADOS BRUTOS'!$A$3:$A$500,$C38,'DADOS BRUTOS'!DZ$3:DZ$500)))</f>
        <v>0</v>
      </c>
      <c r="HA38" s="134" t="n">
        <f aca="false">IF(OR(HA$4="",$B38=""),0,SUMIF('DADOS BRUTOS'!$A$3:$A$500,$B38,'DADOS BRUTOS'!EA$3:EA$500)+IF($C38="",0,SUMIF('DADOS BRUTOS'!$A$3:$A$500,$C38,'DADOS BRUTOS'!EA$3:EA$500)))</f>
        <v>0</v>
      </c>
      <c r="HB38" s="134" t="n">
        <f aca="false">IF(OR(HB$4="",$B38=""),0,SUMIF('DADOS BRUTOS'!$A$3:$A$500,$B38,'DADOS BRUTOS'!EB$3:EB$500)+IF($C38="",0,SUMIF('DADOS BRUTOS'!$A$3:$A$500,$C38,'DADOS BRUTOS'!EB$3:EB$500)))</f>
        <v>0</v>
      </c>
      <c r="HC38" s="134" t="n">
        <f aca="false">IF(OR(HC$4="",$B38=""),0,SUMIF('DADOS BRUTOS'!$A$3:$A$500,$B38,'DADOS BRUTOS'!EC$3:EC$500)+IF($C38="",0,SUMIF('DADOS BRUTOS'!$A$3:$A$500,$C38,'DADOS BRUTOS'!EC$3:EC$500)))</f>
        <v>0</v>
      </c>
      <c r="HD38" s="134" t="n">
        <f aca="false">IF(OR(HD$4="",$B38=""),0,SUMIF('DADOS BRUTOS'!$A$3:$A$500,$B38,'DADOS BRUTOS'!ED$3:ED$500)+IF($C38="",0,SUMIF('DADOS BRUTOS'!$A$3:$A$500,$C38,'DADOS BRUTOS'!ED$3:ED$500)))</f>
        <v>0</v>
      </c>
      <c r="HE38" s="134" t="n">
        <f aca="false">IF(OR(HE$4="",$B38=""),0,SUMIF('DADOS BRUTOS'!$A$3:$A$500,$B38,'DADOS BRUTOS'!EE$3:EE$500)+IF($C38="",0,SUMIF('DADOS BRUTOS'!$A$3:$A$500,$C38,'DADOS BRUTOS'!EE$3:EE$500)))</f>
        <v>0</v>
      </c>
      <c r="HF38" s="134" t="n">
        <f aca="false">IF(OR(HF$4="",$B38=""),0,SUMIF('DADOS BRUTOS'!$A$3:$A$500,$B38,'DADOS BRUTOS'!EF$3:EF$500)+IF($C38="",0,SUMIF('DADOS BRUTOS'!$A$3:$A$500,$C38,'DADOS BRUTOS'!EF$3:EF$500)))</f>
        <v>0</v>
      </c>
      <c r="HG38" s="134" t="n">
        <f aca="false">IF(OR(HG$4="",$B38=""),0,SUMIF('DADOS BRUTOS'!$A$3:$A$500,$B38,'DADOS BRUTOS'!EG$3:EG$500)+IF($C38="",0,SUMIF('DADOS BRUTOS'!$A$3:$A$500,$C38,'DADOS BRUTOS'!EG$3:EG$500)))</f>
        <v>0</v>
      </c>
      <c r="HH38" s="134" t="n">
        <f aca="false">IF(OR(HH$4="",$B38=""),0,SUMIF('DADOS BRUTOS'!$A$3:$A$500,$B38,'DADOS BRUTOS'!EH$3:EH$500)+IF($C38="",0,SUMIF('DADOS BRUTOS'!$A$3:$A$500,$C38,'DADOS BRUTOS'!EH$3:EH$500)))</f>
        <v>0</v>
      </c>
      <c r="HI38" s="134" t="n">
        <f aca="false">IF(OR(HI$4="",$B38=""),0,SUMIF('DADOS BRUTOS'!$A$3:$A$500,$B38,'DADOS BRUTOS'!EI$3:EI$500)+IF($C38="",0,SUMIF('DADOS BRUTOS'!$A$3:$A$500,$C38,'DADOS BRUTOS'!EI$3:EI$500)))</f>
        <v>0</v>
      </c>
      <c r="HJ38" s="134" t="n">
        <f aca="false">IF(OR(HJ$4="",$B38=""),0,SUMIF('DADOS BRUTOS'!$A$3:$A$500,$B38,'DADOS BRUTOS'!EJ$3:EJ$500)+IF($C38="",0,SUMIF('DADOS BRUTOS'!$A$3:$A$500,$C38,'DADOS BRUTOS'!EJ$3:EJ$500)))</f>
        <v>0</v>
      </c>
      <c r="HK38" s="134" t="n">
        <f aca="false">IF(OR(HK$4="",$B38=""),0,SUMIF('DADOS BRUTOS'!$A$3:$A$500,$B38,'DADOS BRUTOS'!EK$3:EK$500)+IF($C38="",0,SUMIF('DADOS BRUTOS'!$A$3:$A$500,$C38,'DADOS BRUTOS'!EK$3:EK$500)))</f>
        <v>0</v>
      </c>
      <c r="HL38" s="134" t="n">
        <f aca="false">IF(OR(HL$4="",$B38=""),0,SUMIF('DADOS BRUTOS'!$A$3:$A$500,$B38,'DADOS BRUTOS'!EL$3:EL$500)+IF($C38="",0,SUMIF('DADOS BRUTOS'!$A$3:$A$500,$C38,'DADOS BRUTOS'!EL$3:EL$500)))</f>
        <v>0</v>
      </c>
      <c r="HM38" s="134" t="n">
        <f aca="false">IF(OR(HM$4="",$B38=""),0,SUMIF('DADOS BRUTOS'!$A$3:$A$500,$B38,'DADOS BRUTOS'!EM$3:EM$500)+IF($C38="",0,SUMIF('DADOS BRUTOS'!$A$3:$A$500,$C38,'DADOS BRUTOS'!EM$3:EM$500)))</f>
        <v>0</v>
      </c>
      <c r="HN38" s="134" t="n">
        <f aca="false">IF(OR(HN$4="",$B38=""),0,SUMIF('DADOS BRUTOS'!$A$3:$A$500,$B38,'DADOS BRUTOS'!EN$3:EN$500)+IF($C38="",0,SUMIF('DADOS BRUTOS'!$A$3:$A$500,$C38,'DADOS BRUTOS'!EN$3:EN$500)))</f>
        <v>0</v>
      </c>
      <c r="HO38" s="134" t="n">
        <f aca="false">IF(OR(HO$4="",$B38=""),0,SUMIF('DADOS BRUTOS'!$A$3:$A$500,$B38,'DADOS BRUTOS'!EO$3:EO$500)+IF($C38="",0,SUMIF('DADOS BRUTOS'!$A$3:$A$500,$C38,'DADOS BRUTOS'!EO$3:EO$500)))</f>
        <v>0</v>
      </c>
      <c r="HP38" s="134" t="n">
        <f aca="false">IF(OR(HP$4="",$B38=""),0,SUMIF('DADOS BRUTOS'!$A$3:$A$500,$B38,'DADOS BRUTOS'!EP$3:EP$500)+IF($C38="",0,SUMIF('DADOS BRUTOS'!$A$3:$A$500,$C38,'DADOS BRUTOS'!EP$3:EP$500)))</f>
        <v>0</v>
      </c>
      <c r="HQ38" s="134" t="n">
        <f aca="false">IF(OR(HQ$4="",$B38=""),0,SUMIF('DADOS BRUTOS'!$A$3:$A$500,$B38,'DADOS BRUTOS'!EQ$3:EQ$500)+IF($C38="",0,SUMIF('DADOS BRUTOS'!$A$3:$A$500,$C38,'DADOS BRUTOS'!EQ$3:EQ$500)))</f>
        <v>0</v>
      </c>
      <c r="HR38" s="134" t="n">
        <f aca="false">IF(OR(HR$4="",$B38=""),0,SUMIF('DADOS BRUTOS'!$A$3:$A$500,$B38,'DADOS BRUTOS'!ER$3:ER$500)+IF($C38="",0,SUMIF('DADOS BRUTOS'!$A$3:$A$500,$C38,'DADOS BRUTOS'!ER$3:ER$500)))</f>
        <v>0</v>
      </c>
      <c r="HS38" s="134" t="n">
        <f aca="false">IF(OR(HS$4="",$B38=""),0,SUMIF('DADOS BRUTOS'!$A$3:$A$500,$B38,'DADOS BRUTOS'!ES$3:ES$500)+IF($C38="",0,SUMIF('DADOS BRUTOS'!$A$3:$A$500,$C38,'DADOS BRUTOS'!ES$3:ES$500)))</f>
        <v>0</v>
      </c>
      <c r="HT38" s="134" t="n">
        <f aca="false">IF(OR(HT$4="",$B38=""),0,SUMIF('DADOS BRUTOS'!$A$3:$A$500,$B38,'DADOS BRUTOS'!ET$3:ET$500)+IF($C38="",0,SUMIF('DADOS BRUTOS'!$A$3:$A$500,$C38,'DADOS BRUTOS'!ET$3:ET$500)))</f>
        <v>0</v>
      </c>
      <c r="HU38" s="134" t="n">
        <f aca="false">IF(OR(HU$4="",$B38=""),0,SUMIF('DADOS BRUTOS'!$A$3:$A$500,$B38,'DADOS BRUTOS'!EU$3:EU$500)+IF($C38="",0,SUMIF('DADOS BRUTOS'!$A$3:$A$500,$C38,'DADOS BRUTOS'!EU$3:EU$500)))</f>
        <v>0</v>
      </c>
      <c r="HV38" s="134" t="n">
        <f aca="false">IF(OR(HV$4="",$B38=""),0,SUMIF('DADOS BRUTOS'!$A$3:$A$500,$B38,'DADOS BRUTOS'!EV$3:EV$500)+IF($C38="",0,SUMIF('DADOS BRUTOS'!$A$3:$A$500,$C38,'DADOS BRUTOS'!EV$3:EV$500)))</f>
        <v>0</v>
      </c>
      <c r="HW38" s="134" t="n">
        <f aca="false">IF(OR(HW$4="",$B38=""),0,SUMIF('DADOS BRUTOS'!$A$3:$A$500,$B38,'DADOS BRUTOS'!EW$3:EW$500)+IF($C38="",0,SUMIF('DADOS BRUTOS'!$A$3:$A$500,$C38,'DADOS BRUTOS'!EW$3:EW$500)))</f>
        <v>0</v>
      </c>
      <c r="HX38" s="134" t="n">
        <f aca="false">IF(OR(HX$4="",$B38=""),0,SUMIF('DADOS BRUTOS'!$A$3:$A$500,$B38,'DADOS BRUTOS'!EX$3:EX$500)+IF($C38="",0,SUMIF('DADOS BRUTOS'!$A$3:$A$500,$C38,'DADOS BRUTOS'!EX$3:EX$500)))</f>
        <v>0</v>
      </c>
      <c r="HY38" s="134" t="n">
        <f aca="false">IF(OR(HY$4="",$B38=""),0,SUMIF('DADOS BRUTOS'!$A$3:$A$500,$B38,'DADOS BRUTOS'!EY$3:EY$500)+IF($C38="",0,SUMIF('DADOS BRUTOS'!$A$3:$A$500,$C38,'DADOS BRUTOS'!EY$3:EY$500)))</f>
        <v>0</v>
      </c>
      <c r="HZ38" s="134" t="n">
        <f aca="false">IF(OR(HZ$4="",$B38=""),0,SUMIF('DADOS BRUTOS'!$A$3:$A$500,$B38,'DADOS BRUTOS'!EZ$3:EZ$500)+IF($C38="",0,SUMIF('DADOS BRUTOS'!$A$3:$A$500,$C38,'DADOS BRUTOS'!EZ$3:EZ$500)))</f>
        <v>0</v>
      </c>
      <c r="IA38" s="134" t="n">
        <f aca="false">IF(OR(IA$4="",$B38=""),0,SUMIF('DADOS BRUTOS'!$A$3:$A$500,$B38,'DADOS BRUTOS'!FA$3:FA$500)+IF($C38="",0,SUMIF('DADOS BRUTOS'!$A$3:$A$500,$C38,'DADOS BRUTOS'!FA$3:FA$500)))</f>
        <v>0</v>
      </c>
      <c r="IB38" s="134" t="n">
        <f aca="false">IF(OR(IB$4="",$B38=""),0,SUMIF('DADOS BRUTOS'!$A$3:$A$500,$B38,'DADOS BRUTOS'!FB$3:FB$500)+IF($C38="",0,SUMIF('DADOS BRUTOS'!$A$3:$A$500,$C38,'DADOS BRUTOS'!FB$3:FB$500)))</f>
        <v>0</v>
      </c>
      <c r="IC38" s="134" t="n">
        <f aca="false">IF(OR(IC$4="",$B38=""),0,SUMIF('DADOS BRUTOS'!$A$3:$A$500,$B38,'DADOS BRUTOS'!FC$3:FC$500)+IF($C38="",0,SUMIF('DADOS BRUTOS'!$A$3:$A$500,$C38,'DADOS BRUTOS'!FC$3:FC$500)))</f>
        <v>0</v>
      </c>
      <c r="ID38" s="134" t="n">
        <f aca="false">IF(OR(ID$4="",$B38=""),0,SUMIF('DADOS BRUTOS'!$A$3:$A$500,$B38,'DADOS BRUTOS'!FD$3:FD$500)+IF($C38="",0,SUMIF('DADOS BRUTOS'!$A$3:$A$500,$C38,'DADOS BRUTOS'!FD$3:FD$500)))</f>
        <v>0</v>
      </c>
      <c r="IE38" s="134" t="n">
        <f aca="false">IF(OR(IE$4="",$B38=""),0,SUMIF('DADOS BRUTOS'!$A$3:$A$500,$B38,'DADOS BRUTOS'!FE$3:FE$500)+IF($C38="",0,SUMIF('DADOS BRUTOS'!$A$3:$A$500,$C38,'DADOS BRUTOS'!FE$3:FE$500)))</f>
        <v>0</v>
      </c>
      <c r="IF38" s="134" t="n">
        <f aca="false">IF(OR(IF$4="",$B38=""),0,SUMIF('DADOS BRUTOS'!$A$3:$A$500,$B38,'DADOS BRUTOS'!FF$3:FF$500)+IF($C38="",0,SUMIF('DADOS BRUTOS'!$A$3:$A$500,$C38,'DADOS BRUTOS'!FF$3:FF$500)))</f>
        <v>0</v>
      </c>
      <c r="IG38" s="134" t="n">
        <f aca="false">IF(OR(IG$4="",$B38=""),0,SUMIF('DADOS BRUTOS'!$A$3:$A$500,$B38,'DADOS BRUTOS'!FG$3:FG$500)+IF($C38="",0,SUMIF('DADOS BRUTOS'!$A$3:$A$500,$C38,'DADOS BRUTOS'!FG$3:FG$500)))</f>
        <v>0</v>
      </c>
      <c r="IH38" s="134" t="n">
        <f aca="false">IF(OR(IH$4="",$B38=""),0,SUMIF('DADOS BRUTOS'!$A$3:$A$500,$B38,'DADOS BRUTOS'!FH$3:FH$500)+IF($C38="",0,SUMIF('DADOS BRUTOS'!$A$3:$A$500,$C38,'DADOS BRUTOS'!FH$3:FH$500)))</f>
        <v>0</v>
      </c>
      <c r="II38" s="134" t="n">
        <f aca="false">IF(OR(II$4="",$B38=""),0,SUMIF('DADOS BRUTOS'!$A$3:$A$500,$B38,'DADOS BRUTOS'!FI$3:FI$500)+IF($C38="",0,SUMIF('DADOS BRUTOS'!$A$3:$A$500,$C38,'DADOS BRUTOS'!FI$3:FI$500)))</f>
        <v>0</v>
      </c>
      <c r="IJ38" s="134" t="n">
        <f aca="false">IF(OR(IJ$4="",$B38=""),0,SUMIF('DADOS BRUTOS'!$A$3:$A$500,$B38,'DADOS BRUTOS'!FJ$3:FJ$500)+IF($C38="",0,SUMIF('DADOS BRUTOS'!$A$3:$A$500,$C38,'DADOS BRUTOS'!FJ$3:FJ$500)))</f>
        <v>0</v>
      </c>
      <c r="IK38" s="134" t="n">
        <f aca="false">IF(OR(IK$4="",$B38=""),0,SUMIF('DADOS BRUTOS'!$A$3:$A$500,$B38,'DADOS BRUTOS'!FK$3:FK$500)+IF($C38="",0,SUMIF('DADOS BRUTOS'!$A$3:$A$500,$C38,'DADOS BRUTOS'!FK$3:FK$500)))</f>
        <v>0</v>
      </c>
      <c r="IL38" s="134" t="n">
        <f aca="false">IF(OR(IL$4="",$B38=""),0,SUMIF('DADOS BRUTOS'!$A$3:$A$500,$B38,'DADOS BRUTOS'!FL$3:FL$500)+IF($C38="",0,SUMIF('DADOS BRUTOS'!$A$3:$A$500,$C38,'DADOS BRUTOS'!FL$3:FL$500)))</f>
        <v>0</v>
      </c>
      <c r="IM38" s="134" t="n">
        <f aca="false">IF(OR(IM$4="",$B38=""),0,SUMIF('DADOS BRUTOS'!$A$3:$A$500,$B38,'DADOS BRUTOS'!FM$3:FM$500)+IF($C38="",0,SUMIF('DADOS BRUTOS'!$A$3:$A$500,$C38,'DADOS BRUTOS'!FM$3:FM$500)))</f>
        <v>0</v>
      </c>
      <c r="IN38" s="134" t="n">
        <f aca="false">IF(OR(IN$4="",$B38=""),0,SUMIF('DADOS BRUTOS'!$A$3:$A$500,$B38,'DADOS BRUTOS'!FN$3:FN$500)+IF($C38="",0,SUMIF('DADOS BRUTOS'!$A$3:$A$500,$C38,'DADOS BRUTOS'!FN$3:FN$500)))</f>
        <v>0</v>
      </c>
      <c r="IO38" s="134" t="n">
        <f aca="false">IF(OR(IO$4="",$B38=""),0,SUMIF('DADOS BRUTOS'!$A$3:$A$500,$B38,'DADOS BRUTOS'!FO$3:FO$500)+IF($C38="",0,SUMIF('DADOS BRUTOS'!$A$3:$A$500,$C38,'DADOS BRUTOS'!FO$3:FO$500)))</f>
        <v>0</v>
      </c>
      <c r="IP38" s="134" t="n">
        <f aca="false">IF(OR(IP$4="",$B38=""),0,SUMIF('DADOS BRUTOS'!$A$3:$A$500,$B38,'DADOS BRUTOS'!FP$3:FP$500)+IF($C38="",0,SUMIF('DADOS BRUTOS'!$A$3:$A$500,$C38,'DADOS BRUTOS'!FP$3:FP$500)))</f>
        <v>0</v>
      </c>
      <c r="IQ38" s="134" t="n">
        <f aca="false">IF(OR(IQ$4="",$B38=""),0,SUMIF('DADOS BRUTOS'!$A$3:$A$500,$B38,'DADOS BRUTOS'!FQ$3:FQ$500)+IF($C38="",0,SUMIF('DADOS BRUTOS'!$A$3:$A$500,$C38,'DADOS BRUTOS'!FQ$3:FQ$500)))</f>
        <v>0</v>
      </c>
      <c r="IR38" s="134" t="n">
        <f aca="false">IF(OR(IR$4="",$B38=""),0,SUMIF('DADOS BRUTOS'!$A$3:$A$500,$B38,'DADOS BRUTOS'!FR$3:FR$500)+IF($C38="",0,SUMIF('DADOS BRUTOS'!$A$3:$A$500,$C38,'DADOS BRUTOS'!FR$3:FR$500)))</f>
        <v>0</v>
      </c>
      <c r="IS38" s="134" t="n">
        <f aca="false">IF(OR(IS$4="",$B38=""),0,SUMIF('DADOS BRUTOS'!$A$3:$A$500,$B38,'DADOS BRUTOS'!FS$3:FS$500)+IF($C38="",0,SUMIF('DADOS BRUTOS'!$A$3:$A$500,$C38,'DADOS BRUTOS'!FS$3:FS$500)))</f>
        <v>0</v>
      </c>
      <c r="IT38" s="134" t="n">
        <f aca="false">IF(OR(IT$4="",$B38=""),0,SUMIF('DADOS BRUTOS'!$A$3:$A$500,$B38,'DADOS BRUTOS'!FT$3:FT$500)+IF($C38="",0,SUMIF('DADOS BRUTOS'!$A$3:$A$500,$C38,'DADOS BRUTOS'!FT$3:FT$500)))</f>
        <v>0</v>
      </c>
      <c r="IU38" s="134" t="n">
        <f aca="false">IF(OR(IU$4="",$B38=""),0,SUMIF('DADOS BRUTOS'!$A$3:$A$500,$B38,'DADOS BRUTOS'!FU$3:FU$500)+IF($C38="",0,SUMIF('DADOS BRUTOS'!$A$3:$A$500,$C38,'DADOS BRUTOS'!FU$3:FU$500)))</f>
        <v>0</v>
      </c>
      <c r="IV38" s="134" t="n">
        <f aca="false">IF(OR(IV$4="",$B38=""),0,SUMIF('DADOS BRUTOS'!$A$3:$A$500,$B38,'DADOS BRUTOS'!FV$3:FV$500)+IF($C38="",0,SUMIF('DADOS BRUTOS'!$A$3:$A$500,$C38,'DADOS BRUTOS'!FV$3:FV$500)))</f>
        <v>0</v>
      </c>
      <c r="IW38" s="134" t="n">
        <f aca="false">IF(OR(IW$4="",$B38=""),0,SUMIF('DADOS BRUTOS'!$A$3:$A$500,$B38,'DADOS BRUTOS'!FW$3:FW$500)+IF($C38="",0,SUMIF('DADOS BRUTOS'!$A$3:$A$500,$C38,'DADOS BRUTOS'!FW$3:FW$500)))</f>
        <v>0</v>
      </c>
      <c r="IX38" s="134" t="n">
        <f aca="false">IF(OR(IX$4="",$B38=""),0,SUMIF('DADOS BRUTOS'!$A$3:$A$500,$B38,'DADOS BRUTOS'!FX$3:FX$500)+IF($C38="",0,SUMIF('DADOS BRUTOS'!$A$3:$A$500,$C38,'DADOS BRUTOS'!FX$3:FX$500)))</f>
        <v>0</v>
      </c>
      <c r="IY38" s="134" t="n">
        <f aca="false">IF(OR(IY$4="",$B38=""),0,SUMIF('DADOS BRUTOS'!$A$3:$A$500,$B38,'DADOS BRUTOS'!FY$3:FY$500)+IF($C38="",0,SUMIF('DADOS BRUTOS'!$A$3:$A$500,$C38,'DADOS BRUTOS'!FY$3:FY$500)))</f>
        <v>0</v>
      </c>
      <c r="IZ38" s="134" t="n">
        <f aca="false">IF(OR(IZ$4="",$B38=""),0,SUMIF('DADOS BRUTOS'!$A$3:$A$500,$B38,'DADOS BRUTOS'!FZ$3:FZ$500)+IF($C38="",0,SUMIF('DADOS BRUTOS'!$A$3:$A$500,$C38,'DADOS BRUTOS'!FZ$3:FZ$500)))</f>
        <v>0</v>
      </c>
      <c r="JA38" s="134" t="n">
        <f aca="false">IF(OR(JA$4="",$B38=""),0,SUMIF('DADOS BRUTOS'!$A$3:$A$500,$B38,'DADOS BRUTOS'!GA$3:GA$500)+IF($C38="",0,SUMIF('DADOS BRUTOS'!$A$3:$A$500,$C38,'DADOS BRUTOS'!GA$3:GA$500)))</f>
        <v>0</v>
      </c>
      <c r="JB38" s="134" t="n">
        <f aca="false">IF(OR(JB$4="",$B38=""),0,SUMIF('DADOS BRUTOS'!$A$3:$A$500,$B38,'DADOS BRUTOS'!GB$3:GB$500)+IF($C38="",0,SUMIF('DADOS BRUTOS'!$A$3:$A$500,$C38,'DADOS BRUTOS'!GB$3:GB$500)))</f>
        <v>0</v>
      </c>
      <c r="JC38" s="134" t="n">
        <f aca="false">IF(OR(JC$4="",$B38=""),0,SUMIF('DADOS BRUTOS'!$A$3:$A$500,$B38,'DADOS BRUTOS'!GC$3:GC$500)+IF($C38="",0,SUMIF('DADOS BRUTOS'!$A$3:$A$500,$C38,'DADOS BRUTOS'!GC$3:GC$500)))</f>
        <v>0</v>
      </c>
      <c r="JD38" s="134" t="n">
        <f aca="false">IF(OR(JD$4="",$B38=""),0,SUMIF('DADOS BRUTOS'!$A$3:$A$500,$B38,'DADOS BRUTOS'!GD$3:GD$500)+IF($C38="",0,SUMIF('DADOS BRUTOS'!$A$3:$A$500,$C38,'DADOS BRUTOS'!GD$3:GD$500)))</f>
        <v>0</v>
      </c>
      <c r="JE38" s="134" t="n">
        <f aca="false">IF(OR(JE$4="",$B38=""),0,SUMIF('DADOS BRUTOS'!$A$3:$A$500,$B38,'DADOS BRUTOS'!GE$3:GE$500)+IF($C38="",0,SUMIF('DADOS BRUTOS'!$A$3:$A$500,$C38,'DADOS BRUTOS'!GE$3:GE$500)))</f>
        <v>0</v>
      </c>
      <c r="JF38" s="134" t="n">
        <f aca="false">IF(OR(JF$4="",$B38=""),0,SUMIF('DADOS BRUTOS'!$A$3:$A$500,$B38,'DADOS BRUTOS'!GF$3:GF$500)+IF($C38="",0,SUMIF('DADOS BRUTOS'!$A$3:$A$500,$C38,'DADOS BRUTOS'!GF$3:GF$500)))</f>
        <v>0</v>
      </c>
      <c r="JG38" s="134" t="n">
        <f aca="false">IF(OR(JG$4="",$B38=""),0,SUMIF('DADOS BRUTOS'!$A$3:$A$500,$B38,'DADOS BRUTOS'!GG$3:GG$500)+IF($C38="",0,SUMIF('DADOS BRUTOS'!$A$3:$A$500,$C38,'DADOS BRUTOS'!GG$3:GG$500)))</f>
        <v>0</v>
      </c>
      <c r="JH38" s="134" t="n">
        <f aca="false">IF(OR(JH$4="",$B38=""),0,SUMIF('DADOS BRUTOS'!$A$3:$A$500,$B38,'DADOS BRUTOS'!GH$3:GH$500)+IF($C38="",0,SUMIF('DADOS BRUTOS'!$A$3:$A$500,$C38,'DADOS BRUTOS'!GH$3:GH$500)))</f>
        <v>0</v>
      </c>
      <c r="JI38" s="134" t="n">
        <f aca="false">IF(OR(JI$4="",$B38=""),0,SUMIF('DADOS BRUTOS'!$A$3:$A$500,$B38,'DADOS BRUTOS'!GI$3:GI$500)+IF($C38="",0,SUMIF('DADOS BRUTOS'!$A$3:$A$500,$C38,'DADOS BRUTOS'!GI$3:GI$500)))</f>
        <v>0</v>
      </c>
      <c r="JJ38" s="134" t="n">
        <f aca="false">IF(OR(JJ$4="",$B38=""),0,SUMIF('DADOS BRUTOS'!$A$3:$A$500,$B38,'DADOS BRUTOS'!GJ$3:GJ$500)+IF($C38="",0,SUMIF('DADOS BRUTOS'!$A$3:$A$500,$C38,'DADOS BRUTOS'!GJ$3:GJ$500)))</f>
        <v>0</v>
      </c>
      <c r="JK38" s="134" t="n">
        <f aca="false">IF(OR(JK$4="",$B38=""),0,SUMIF('DADOS BRUTOS'!$A$3:$A$500,$B38,'DADOS BRUTOS'!GK$3:GK$500)+IF($C38="",0,SUMIF('DADOS BRUTOS'!$A$3:$A$500,$C38,'DADOS BRUTOS'!GK$3:GK$500)))</f>
        <v>0</v>
      </c>
      <c r="JL38" s="134" t="n">
        <f aca="false">IF(OR(JL$4="",$B38=""),0,SUMIF('DADOS BRUTOS'!$A$3:$A$500,$B38,'DADOS BRUTOS'!GL$3:GL$500)+IF($C38="",0,SUMIF('DADOS BRUTOS'!$A$3:$A$500,$C38,'DADOS BRUTOS'!GL$3:GL$500)))</f>
        <v>0</v>
      </c>
      <c r="JM38" s="134" t="n">
        <f aca="false">IF(OR(JM$4="",$B38=""),0,SUMIF('DADOS BRUTOS'!$A$3:$A$500,$B38,'DADOS BRUTOS'!GM$3:GM$500)+IF($C38="",0,SUMIF('DADOS BRUTOS'!$A$3:$A$500,$C38,'DADOS BRUTOS'!GM$3:GM$500)))</f>
        <v>0</v>
      </c>
      <c r="JN38" s="134" t="n">
        <f aca="false">IF(OR(JN$4="",$B38=""),0,SUMIF('DADOS BRUTOS'!$A$3:$A$500,$B38,'DADOS BRUTOS'!GN$3:GN$500)+IF($C38="",0,SUMIF('DADOS BRUTOS'!$A$3:$A$500,$C38,'DADOS BRUTOS'!GN$3:GN$500)))</f>
        <v>0</v>
      </c>
      <c r="JO38" s="134" t="n">
        <f aca="false">IF(OR(JO$4="",$B38=""),0,SUMIF('DADOS BRUTOS'!$A$3:$A$500,$B38,'DADOS BRUTOS'!GO$3:GO$500)+IF($C38="",0,SUMIF('DADOS BRUTOS'!$A$3:$A$500,$C38,'DADOS BRUTOS'!GO$3:GO$500)))</f>
        <v>0</v>
      </c>
      <c r="JP38" s="134" t="n">
        <f aca="false">IF(OR(JP$4="",$B38=""),0,SUMIF('DADOS BRUTOS'!$A$3:$A$500,$B38,'DADOS BRUTOS'!GP$3:GP$500)+IF($C38="",0,SUMIF('DADOS BRUTOS'!$A$3:$A$500,$C38,'DADOS BRUTOS'!GP$3:GP$500)))</f>
        <v>0</v>
      </c>
      <c r="JQ38" s="134" t="n">
        <f aca="false">IF(OR(JQ$4="",$B38=""),0,SUMIF('DADOS BRUTOS'!$A$3:$A$500,$B38,'DADOS BRUTOS'!GQ$3:GQ$500)+IF($C38="",0,SUMIF('DADOS BRUTOS'!$A$3:$A$500,$C38,'DADOS BRUTOS'!GQ$3:GQ$500)))</f>
        <v>0</v>
      </c>
      <c r="JR38" s="134" t="n">
        <f aca="false">IF(OR(JR$4="",$B38=""),0,SUMIF('DADOS BRUTOS'!$A$3:$A$500,$B38,'DADOS BRUTOS'!GR$3:GR$500)+IF($C38="",0,SUMIF('DADOS BRUTOS'!$A$3:$A$500,$C38,'DADOS BRUTOS'!GR$3:GR$500)))</f>
        <v>0</v>
      </c>
      <c r="JS38" s="134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223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8641.32</v>
      </c>
      <c r="R39" s="50" t="n">
        <f aca="false">SUMIF($CB$4:$JS$4,R$4,$CB39:$JS39)</f>
        <v>814.95</v>
      </c>
      <c r="S39" s="50" t="n">
        <f aca="false">SUMIF($CB$4:$JS$4,S$4,$CB39:$JS39)</f>
        <v>9268.8</v>
      </c>
      <c r="T39" s="50" t="n">
        <f aca="false">SUMIF($CB$4:$JS$4,T$4,$CB39:$JS39)</f>
        <v>28370.3</v>
      </c>
      <c r="U39" s="50" t="n">
        <f aca="false">SUMIF($CB$4:$JS$4,U$4,$CB39:$JS39)</f>
        <v>13615.25</v>
      </c>
      <c r="V39" s="50" t="n">
        <f aca="false">SUMIF($CB$4:$JS$4,V$4,$CB39:$JS39)</f>
        <v>2226.14</v>
      </c>
      <c r="W39" s="50" t="n">
        <f aca="false">SUMIF($CB$4:$JS$4,W$4,$CB39:$JS39)</f>
        <v>20978.64</v>
      </c>
      <c r="X39" s="50" t="n">
        <f aca="false">SUMIF($CB$4:$JS$4,X$4,$CB39:$JS39)</f>
        <v>19983.6</v>
      </c>
      <c r="Y39" s="50" t="n">
        <f aca="false">SUMIF($CB$4:$JS$4,Y$4,$CB39:$JS39)</f>
        <v>5902.89</v>
      </c>
      <c r="Z39" s="50" t="n">
        <f aca="false">SUMIF($CB$4:$JS$4,Z$4,$CB39:$JS39)</f>
        <v>16710.48</v>
      </c>
      <c r="AA39" s="50" t="n">
        <f aca="false">SUMIF($CB$4:$JS$4,AA$4,$CB39:$JS39)</f>
        <v>811.02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5249.51</v>
      </c>
      <c r="AN39" s="50" t="n">
        <f aca="false">SUMIF($CB$4:$JS$4,AN$4,$CB39:$JS39)</f>
        <v>2023.54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134596.44</v>
      </c>
      <c r="BZ39" s="45" t="n">
        <f aca="false">SUMPRODUCT(($CB$4:$JS$4&lt;&gt;"")*($CB$4:$JS$4&lt;=$D$4),$CB39:$JS39,$CB$1:$JS$1)</f>
        <v>0</v>
      </c>
      <c r="CB39" s="134" t="n">
        <f aca="false">IF(OR(CB$4="",$B39=""),0,SUMIF('DADOS BRUTOS'!$A$3:$A$500,$B39,'DADOS BRUTOS'!B$3:B$500)+IF($C39="",0,SUMIF('DADOS BRUTOS'!$A$3:$A$500,$C39,'DADOS BRUTOS'!B$3:B$500)))</f>
        <v>0</v>
      </c>
      <c r="CC39" s="134" t="n">
        <f aca="false">IF(OR(CC$4="",$B39=""),0,SUMIF('DADOS BRUTOS'!$A$3:$A$500,$B39,'DADOS BRUTOS'!C$3:C$500)+IF($C39="",0,SUMIF('DADOS BRUTOS'!$A$3:$A$500,$C39,'DADOS BRUTOS'!C$3:C$500)))</f>
        <v>0</v>
      </c>
      <c r="CD39" s="134" t="n">
        <f aca="false">IF(OR(CD$4="",$B39=""),0,SUMIF('DADOS BRUTOS'!$A$3:$A$500,$B39,'DADOS BRUTOS'!D$3:D$500)+IF($C39="",0,SUMIF('DADOS BRUTOS'!$A$3:$A$500,$C39,'DADOS BRUTOS'!D$3:D$500)))</f>
        <v>0</v>
      </c>
      <c r="CE39" s="134" t="n">
        <f aca="false">IF(OR(CE$4="",$B39=""),0,SUMIF('DADOS BRUTOS'!$A$3:$A$500,$B39,'DADOS BRUTOS'!E$3:E$500)+IF($C39="",0,SUMIF('DADOS BRUTOS'!$A$3:$A$500,$C39,'DADOS BRUTOS'!E$3:E$500)))</f>
        <v>0</v>
      </c>
      <c r="CF39" s="134" t="n">
        <f aca="false">IF(OR(CF$4="",$B39=""),0,SUMIF('DADOS BRUTOS'!$A$3:$A$500,$B39,'DADOS BRUTOS'!F$3:F$500)+IF($C39="",0,SUMIF('DADOS BRUTOS'!$A$3:$A$500,$C39,'DADOS BRUTOS'!F$3:F$500)))</f>
        <v>0</v>
      </c>
      <c r="CG39" s="134" t="n">
        <f aca="false">IF(OR(CG$4="",$B39=""),0,SUMIF('DADOS BRUTOS'!$A$3:$A$500,$B39,'DADOS BRUTOS'!G$3:G$500)+IF($C39="",0,SUMIF('DADOS BRUTOS'!$A$3:$A$500,$C39,'DADOS BRUTOS'!G$3:G$500)))</f>
        <v>0</v>
      </c>
      <c r="CH39" s="134" t="n">
        <f aca="false">IF(OR(CH$4="",$B39=""),0,SUMIF('DADOS BRUTOS'!$A$3:$A$500,$B39,'DADOS BRUTOS'!H$3:H$500)+IF($C39="",0,SUMIF('DADOS BRUTOS'!$A$3:$A$500,$C39,'DADOS BRUTOS'!H$3:H$500)))</f>
        <v>0</v>
      </c>
      <c r="CI39" s="134" t="n">
        <f aca="false">IF(OR(CI$4="",$B39=""),0,SUMIF('DADOS BRUTOS'!$A$3:$A$500,$B39,'DADOS BRUTOS'!I$3:I$500)+IF($C39="",0,SUMIF('DADOS BRUTOS'!$A$3:$A$500,$C39,'DADOS BRUTOS'!I$3:I$500)))</f>
        <v>0</v>
      </c>
      <c r="CJ39" s="134" t="n">
        <f aca="false">IF(OR(CJ$4="",$B39=""),0,SUMIF('DADOS BRUTOS'!$A$3:$A$500,$B39,'DADOS BRUTOS'!J$3:J$500)+IF($C39="",0,SUMIF('DADOS BRUTOS'!$A$3:$A$500,$C39,'DADOS BRUTOS'!J$3:J$500)))</f>
        <v>0</v>
      </c>
      <c r="CK39" s="134" t="n">
        <f aca="false">IF(OR(CK$4="",$B39=""),0,SUMIF('DADOS BRUTOS'!$A$3:$A$500,$B39,'DADOS BRUTOS'!K$3:K$500)+IF($C39="",0,SUMIF('DADOS BRUTOS'!$A$3:$A$500,$C39,'DADOS BRUTOS'!K$3:K$500)))</f>
        <v>0</v>
      </c>
      <c r="CL39" s="134" t="n">
        <f aca="false">IF(OR(CL$4="",$B39=""),0,SUMIF('DADOS BRUTOS'!$A$3:$A$500,$B39,'DADOS BRUTOS'!L$3:L$500)+IF($C39="",0,SUMIF('DADOS BRUTOS'!$A$3:$A$500,$C39,'DADOS BRUTOS'!L$3:L$500)))</f>
        <v>0</v>
      </c>
      <c r="CM39" s="134" t="n">
        <f aca="false">IF(OR(CM$4="",$B39=""),0,SUMIF('DADOS BRUTOS'!$A$3:$A$500,$B39,'DADOS BRUTOS'!M$3:M$500)+IF($C39="",0,SUMIF('DADOS BRUTOS'!$A$3:$A$500,$C39,'DADOS BRUTOS'!M$3:M$500)))</f>
        <v>0</v>
      </c>
      <c r="CN39" s="134" t="n">
        <f aca="false">IF(OR(CN$4="",$B39=""),0,SUMIF('DADOS BRUTOS'!$A$3:$A$500,$B39,'DADOS BRUTOS'!N$3:N$500)+IF($C39="",0,SUMIF('DADOS BRUTOS'!$A$3:$A$500,$C39,'DADOS BRUTOS'!N$3:N$500)))</f>
        <v>0</v>
      </c>
      <c r="CO39" s="134" t="n">
        <f aca="false">IF(OR(CO$4="",$B39=""),0,SUMIF('DADOS BRUTOS'!$A$3:$A$500,$B39,'DADOS BRUTOS'!O$3:O$500)+IF($C39="",0,SUMIF('DADOS BRUTOS'!$A$3:$A$500,$C39,'DADOS BRUTOS'!O$3:O$500)))</f>
        <v>0</v>
      </c>
      <c r="CP39" s="134" t="n">
        <f aca="false">IF(OR(CP$4="",$B39=""),0,SUMIF('DADOS BRUTOS'!$A$3:$A$500,$B39,'DADOS BRUTOS'!P$3:P$500)+IF($C39="",0,SUMIF('DADOS BRUTOS'!$A$3:$A$500,$C39,'DADOS BRUTOS'!P$3:P$500)))</f>
        <v>0</v>
      </c>
      <c r="CQ39" s="134" t="n">
        <f aca="false">IF(OR(CQ$4="",$B39=""),0,SUMIF('DADOS BRUTOS'!$A$3:$A$500,$B39,'DADOS BRUTOS'!Q$3:Q$500)+IF($C39="",0,SUMIF('DADOS BRUTOS'!$A$3:$A$500,$C39,'DADOS BRUTOS'!Q$3:Q$500)))</f>
        <v>0</v>
      </c>
      <c r="CR39" s="134" t="n">
        <f aca="false">IF(OR(CR$4="",$B39=""),0,SUMIF('DADOS BRUTOS'!$A$3:$A$500,$B39,'DADOS BRUTOS'!R$3:R$500)+IF($C39="",0,SUMIF('DADOS BRUTOS'!$A$3:$A$500,$C39,'DADOS BRUTOS'!R$3:R$500)))</f>
        <v>0</v>
      </c>
      <c r="CS39" s="134" t="n">
        <f aca="false">IF(OR(CS$4="",$B39=""),0,SUMIF('DADOS BRUTOS'!$A$3:$A$500,$B39,'DADOS BRUTOS'!S$3:S$500)+IF($C39="",0,SUMIF('DADOS BRUTOS'!$A$3:$A$500,$C39,'DADOS BRUTOS'!S$3:S$500)))</f>
        <v>0</v>
      </c>
      <c r="CT39" s="134" t="n">
        <f aca="false">IF(OR(CT$4="",$B39=""),0,SUMIF('DADOS BRUTOS'!$A$3:$A$500,$B39,'DADOS BRUTOS'!T$3:T$500)+IF($C39="",0,SUMIF('DADOS BRUTOS'!$A$3:$A$500,$C39,'DADOS BRUTOS'!T$3:T$500)))</f>
        <v>0</v>
      </c>
      <c r="CU39" s="134" t="n">
        <f aca="false">IF(OR(CU$4="",$B39=""),0,SUMIF('DADOS BRUTOS'!$A$3:$A$500,$B39,'DADOS BRUTOS'!U$3:U$500)+IF($C39="",0,SUMIF('DADOS BRUTOS'!$A$3:$A$500,$C39,'DADOS BRUTOS'!U$3:U$500)))</f>
        <v>0</v>
      </c>
      <c r="CV39" s="134" t="n">
        <f aca="false">IF(OR(CV$4="",$B39=""),0,SUMIF('DADOS BRUTOS'!$A$3:$A$500,$B39,'DADOS BRUTOS'!V$3:V$500)+IF($C39="",0,SUMIF('DADOS BRUTOS'!$A$3:$A$500,$C39,'DADOS BRUTOS'!V$3:V$500)))</f>
        <v>0</v>
      </c>
      <c r="CW39" s="134" t="n">
        <f aca="false">IF(OR(CW$4="",$B39=""),0,SUMIF('DADOS BRUTOS'!$A$3:$A$500,$B39,'DADOS BRUTOS'!W$3:W$500)+IF($C39="",0,SUMIF('DADOS BRUTOS'!$A$3:$A$500,$C39,'DADOS BRUTOS'!W$3:W$500)))</f>
        <v>0</v>
      </c>
      <c r="CX39" s="134" t="n">
        <f aca="false">IF(OR(CX$4="",$B39=""),0,SUMIF('DADOS BRUTOS'!$A$3:$A$500,$B39,'DADOS BRUTOS'!X$3:X$500)+IF($C39="",0,SUMIF('DADOS BRUTOS'!$A$3:$A$500,$C39,'DADOS BRUTOS'!X$3:X$500)))</f>
        <v>0</v>
      </c>
      <c r="CY39" s="134" t="n">
        <f aca="false">IF(OR(CY$4="",$B39=""),0,SUMIF('DADOS BRUTOS'!$A$3:$A$500,$B39,'DADOS BRUTOS'!Y$3:Y$500)+IF($C39="",0,SUMIF('DADOS BRUTOS'!$A$3:$A$500,$C39,'DADOS BRUTOS'!Y$3:Y$500)))</f>
        <v>0</v>
      </c>
      <c r="CZ39" s="134" t="n">
        <f aca="false">IF(OR(CZ$4="",$B39=""),0,SUMIF('DADOS BRUTOS'!$A$3:$A$500,$B39,'DADOS BRUTOS'!Z$3:Z$500)+IF($C39="",0,SUMIF('DADOS BRUTOS'!$A$3:$A$500,$C39,'DADOS BRUTOS'!Z$3:Z$500)))</f>
        <v>0</v>
      </c>
      <c r="DA39" s="134" t="n">
        <f aca="false">IF(OR(DA$4="",$B39=""),0,SUMIF('DADOS BRUTOS'!$A$3:$A$500,$B39,'DADOS BRUTOS'!AA$3:AA$500)+IF($C39="",0,SUMIF('DADOS BRUTOS'!$A$3:$A$500,$C39,'DADOS BRUTOS'!AA$3:AA$500)))</f>
        <v>0</v>
      </c>
      <c r="DB39" s="134" t="n">
        <f aca="false">IF(OR(DB$4="",$B39=""),0,SUMIF('DADOS BRUTOS'!$A$3:$A$500,$B39,'DADOS BRUTOS'!AB$3:AB$500)+IF($C39="",0,SUMIF('DADOS BRUTOS'!$A$3:$A$500,$C39,'DADOS BRUTOS'!AB$3:AB$500)))</f>
        <v>0</v>
      </c>
      <c r="DC39" s="134" t="n">
        <f aca="false">IF(OR(DC$4="",$B39=""),0,SUMIF('DADOS BRUTOS'!$A$3:$A$500,$B39,'DADOS BRUTOS'!AC$3:AC$500)+IF($C39="",0,SUMIF('DADOS BRUTOS'!$A$3:$A$500,$C39,'DADOS BRUTOS'!AC$3:AC$500)))</f>
        <v>0</v>
      </c>
      <c r="DD39" s="134" t="n">
        <f aca="false">IF(OR(DD$4="",$B39=""),0,SUMIF('DADOS BRUTOS'!$A$3:$A$500,$B39,'DADOS BRUTOS'!AD$3:AD$500)+IF($C39="",0,SUMIF('DADOS BRUTOS'!$A$3:$A$500,$C39,'DADOS BRUTOS'!AD$3:AD$500)))</f>
        <v>0</v>
      </c>
      <c r="DE39" s="134" t="n">
        <f aca="false">IF(OR(DE$4="",$B39=""),0,SUMIF('DADOS BRUTOS'!$A$3:$A$500,$B39,'DADOS BRUTOS'!AE$3:AE$500)+IF($C39="",0,SUMIF('DADOS BRUTOS'!$A$3:$A$500,$C39,'DADOS BRUTOS'!AE$3:AE$500)))</f>
        <v>0</v>
      </c>
      <c r="DF39" s="134" t="n">
        <f aca="false">IF(OR(DF$4="",$B39=""),0,SUMIF('DADOS BRUTOS'!$A$3:$A$500,$B39,'DADOS BRUTOS'!AF$3:AF$500)+IF($C39="",0,SUMIF('DADOS BRUTOS'!$A$3:$A$500,$C39,'DADOS BRUTOS'!AF$3:AF$500)))</f>
        <v>0</v>
      </c>
      <c r="DG39" s="134" t="n">
        <f aca="false">IF(OR(DG$4="",$B39=""),0,SUMIF('DADOS BRUTOS'!$A$3:$A$500,$B39,'DADOS BRUTOS'!AG$3:AG$500)+IF($C39="",0,SUMIF('DADOS BRUTOS'!$A$3:$A$500,$C39,'DADOS BRUTOS'!AG$3:AG$500)))</f>
        <v>0</v>
      </c>
      <c r="DH39" s="134" t="n">
        <f aca="false">IF(OR(DH$4="",$B39=""),0,SUMIF('DADOS BRUTOS'!$A$3:$A$500,$B39,'DADOS BRUTOS'!AH$3:AH$500)+IF($C39="",0,SUMIF('DADOS BRUTOS'!$A$3:$A$500,$C39,'DADOS BRUTOS'!AH$3:AH$500)))</f>
        <v>0</v>
      </c>
      <c r="DI39" s="134" t="n">
        <f aca="false">IF(OR(DI$4="",$B39=""),0,SUMIF('DADOS BRUTOS'!$A$3:$A$500,$B39,'DADOS BRUTOS'!AI$3:AI$500)+IF($C39="",0,SUMIF('DADOS BRUTOS'!$A$3:$A$500,$C39,'DADOS BRUTOS'!AI$3:AI$500)))</f>
        <v>0</v>
      </c>
      <c r="DJ39" s="134" t="n">
        <f aca="false">IF(OR(DJ$4="",$B39=""),0,SUMIF('DADOS BRUTOS'!$A$3:$A$500,$B39,'DADOS BRUTOS'!AJ$3:AJ$500)+IF($C39="",0,SUMIF('DADOS BRUTOS'!$A$3:$A$500,$C39,'DADOS BRUTOS'!AJ$3:AJ$500)))</f>
        <v>0</v>
      </c>
      <c r="DK39" s="134" t="n">
        <f aca="false">IF(OR(DK$4="",$B39=""),0,SUMIF('DADOS BRUTOS'!$A$3:$A$500,$B39,'DADOS BRUTOS'!AK$3:AK$500)+IF($C39="",0,SUMIF('DADOS BRUTOS'!$A$3:$A$500,$C39,'DADOS BRUTOS'!AK$3:AK$500)))</f>
        <v>0</v>
      </c>
      <c r="DL39" s="134" t="n">
        <f aca="false">IF(OR(DL$4="",$B39=""),0,SUMIF('DADOS BRUTOS'!$A$3:$A$500,$B39,'DADOS BRUTOS'!AL$3:AL$500)+IF($C39="",0,SUMIF('DADOS BRUTOS'!$A$3:$A$500,$C39,'DADOS BRUTOS'!AL$3:AL$500)))</f>
        <v>0</v>
      </c>
      <c r="DM39" s="134" t="n">
        <f aca="false">IF(OR(DM$4="",$B39=""),0,SUMIF('DADOS BRUTOS'!$A$3:$A$500,$B39,'DADOS BRUTOS'!AM$3:AM$500)+IF($C39="",0,SUMIF('DADOS BRUTOS'!$A$3:$A$500,$C39,'DADOS BRUTOS'!AM$3:AM$500)))</f>
        <v>0</v>
      </c>
      <c r="DN39" s="134" t="n">
        <f aca="false">IF(OR(DN$4="",$B39=""),0,SUMIF('DADOS BRUTOS'!$A$3:$A$500,$B39,'DADOS BRUTOS'!AN$3:AN$500)+IF($C39="",0,SUMIF('DADOS BRUTOS'!$A$3:$A$500,$C39,'DADOS BRUTOS'!AN$3:AN$500)))</f>
        <v>0</v>
      </c>
      <c r="DO39" s="134" t="n">
        <f aca="false">IF(OR(DO$4="",$B39=""),0,SUMIF('DADOS BRUTOS'!$A$3:$A$500,$B39,'DADOS BRUTOS'!AO$3:AO$500)+IF($C39="",0,SUMIF('DADOS BRUTOS'!$A$3:$A$500,$C39,'DADOS BRUTOS'!AO$3:AO$500)))</f>
        <v>0</v>
      </c>
      <c r="DP39" s="134" t="n">
        <f aca="false">IF(OR(DP$4="",$B39=""),0,SUMIF('DADOS BRUTOS'!$A$3:$A$500,$B39,'DADOS BRUTOS'!AP$3:AP$500)+IF($C39="",0,SUMIF('DADOS BRUTOS'!$A$3:$A$500,$C39,'DADOS BRUTOS'!AP$3:AP$500)))</f>
        <v>8641.32</v>
      </c>
      <c r="DQ39" s="134" t="n">
        <f aca="false">IF(OR(DQ$4="",$B39=""),0,SUMIF('DADOS BRUTOS'!$A$3:$A$500,$B39,'DADOS BRUTOS'!AQ$3:AQ$500)+IF($C39="",0,SUMIF('DADOS BRUTOS'!$A$3:$A$500,$C39,'DADOS BRUTOS'!AQ$3:AQ$500)))</f>
        <v>814.95</v>
      </c>
      <c r="DR39" s="134" t="n">
        <f aca="false">IF(OR(DR$4="",$B39=""),0,SUMIF('DADOS BRUTOS'!$A$3:$A$500,$B39,'DADOS BRUTOS'!AR$3:AR$500)+IF($C39="",0,SUMIF('DADOS BRUTOS'!$A$3:$A$500,$C39,'DADOS BRUTOS'!AR$3:AR$500)))</f>
        <v>9268.8</v>
      </c>
      <c r="DS39" s="134" t="n">
        <f aca="false">IF(OR(DS$4="",$B39=""),0,SUMIF('DADOS BRUTOS'!$A$3:$A$500,$B39,'DADOS BRUTOS'!AS$3:AS$500)+IF($C39="",0,SUMIF('DADOS BRUTOS'!$A$3:$A$500,$C39,'DADOS BRUTOS'!AS$3:AS$500)))</f>
        <v>28370.3</v>
      </c>
      <c r="DT39" s="134" t="n">
        <f aca="false">IF(OR(DT$4="",$B39=""),0,SUMIF('DADOS BRUTOS'!$A$3:$A$500,$B39,'DADOS BRUTOS'!AT$3:AT$500)+IF($C39="",0,SUMIF('DADOS BRUTOS'!$A$3:$A$500,$C39,'DADOS BRUTOS'!AT$3:AT$500)))</f>
        <v>13615.25</v>
      </c>
      <c r="DU39" s="134" t="n">
        <f aca="false">IF(OR(DU$4="",$B39=""),0,SUMIF('DADOS BRUTOS'!$A$3:$A$500,$B39,'DADOS BRUTOS'!AU$3:AU$500)+IF($C39="",0,SUMIF('DADOS BRUTOS'!$A$3:$A$500,$C39,'DADOS BRUTOS'!AU$3:AU$500)))</f>
        <v>2226.14</v>
      </c>
      <c r="DV39" s="134" t="n">
        <f aca="false">IF(OR(DV$4="",$B39=""),0,SUMIF('DADOS BRUTOS'!$A$3:$A$500,$B39,'DADOS BRUTOS'!AV$3:AV$500)+IF($C39="",0,SUMIF('DADOS BRUTOS'!$A$3:$A$500,$C39,'DADOS BRUTOS'!AV$3:AV$500)))</f>
        <v>20978.64</v>
      </c>
      <c r="DW39" s="134" t="n">
        <f aca="false">IF(OR(DW$4="",$B39=""),0,SUMIF('DADOS BRUTOS'!$A$3:$A$500,$B39,'DADOS BRUTOS'!AW$3:AW$500)+IF($C39="",0,SUMIF('DADOS BRUTOS'!$A$3:$A$500,$C39,'DADOS BRUTOS'!AW$3:AW$500)))</f>
        <v>19983.6</v>
      </c>
      <c r="DX39" s="134" t="n">
        <f aca="false">IF(OR(DX$4="",$B39=""),0,SUMIF('DADOS BRUTOS'!$A$3:$A$500,$B39,'DADOS BRUTOS'!AX$3:AX$500)+IF($C39="",0,SUMIF('DADOS BRUTOS'!$A$3:$A$500,$C39,'DADOS BRUTOS'!AX$3:AX$500)))</f>
        <v>5902.89</v>
      </c>
      <c r="DY39" s="134" t="n">
        <f aca="false">IF(OR(DY$4="",$B39=""),0,SUMIF('DADOS BRUTOS'!$A$3:$A$500,$B39,'DADOS BRUTOS'!AY$3:AY$500)+IF($C39="",0,SUMIF('DADOS BRUTOS'!$A$3:$A$500,$C39,'DADOS BRUTOS'!AY$3:AY$500)))</f>
        <v>16710.48</v>
      </c>
      <c r="DZ39" s="134" t="n">
        <f aca="false">IF(OR(DZ$4="",$B39=""),0,SUMIF('DADOS BRUTOS'!$A$3:$A$500,$B39,'DADOS BRUTOS'!AZ$3:AZ$500)+IF($C39="",0,SUMIF('DADOS BRUTOS'!$A$3:$A$500,$C39,'DADOS BRUTOS'!AZ$3:AZ$500)))</f>
        <v>811.02</v>
      </c>
      <c r="EA39" s="134" t="n">
        <f aca="false">IF(OR(EA$4="",$B39=""),0,SUMIF('DADOS BRUTOS'!$A$3:$A$500,$B39,'DADOS BRUTOS'!BA$3:BA$500)+IF($C39="",0,SUMIF('DADOS BRUTOS'!$A$3:$A$500,$C39,'DADOS BRUTOS'!BA$3:BA$500)))</f>
        <v>0</v>
      </c>
      <c r="EB39" s="134" t="n">
        <f aca="false">IF(OR(EB$4="",$B39=""),0,SUMIF('DADOS BRUTOS'!$A$3:$A$500,$B39,'DADOS BRUTOS'!BB$3:BB$500)+IF($C39="",0,SUMIF('DADOS BRUTOS'!$A$3:$A$500,$C39,'DADOS BRUTOS'!BB$3:BB$500)))</f>
        <v>0</v>
      </c>
      <c r="EC39" s="134" t="n">
        <f aca="false">IF(OR(EC$4="",$B39=""),0,SUMIF('DADOS BRUTOS'!$A$3:$A$500,$B39,'DADOS BRUTOS'!BC$3:BC$500)+IF($C39="",0,SUMIF('DADOS BRUTOS'!$A$3:$A$500,$C39,'DADOS BRUTOS'!BC$3:BC$500)))</f>
        <v>0</v>
      </c>
      <c r="ED39" s="134" t="n">
        <f aca="false">IF(OR(ED$4="",$B39=""),0,SUMIF('DADOS BRUTOS'!$A$3:$A$500,$B39,'DADOS BRUTOS'!BD$3:BD$500)+IF($C39="",0,SUMIF('DADOS BRUTOS'!$A$3:$A$500,$C39,'DADOS BRUTOS'!BD$3:BD$500)))</f>
        <v>0</v>
      </c>
      <c r="EE39" s="134" t="n">
        <f aca="false">IF(OR(EE$4="",$B39=""),0,SUMIF('DADOS BRUTOS'!$A$3:$A$500,$B39,'DADOS BRUTOS'!BE$3:BE$500)+IF($C39="",0,SUMIF('DADOS BRUTOS'!$A$3:$A$500,$C39,'DADOS BRUTOS'!BE$3:BE$500)))</f>
        <v>0</v>
      </c>
      <c r="EF39" s="134" t="n">
        <f aca="false">IF(OR(EF$4="",$B39=""),0,SUMIF('DADOS BRUTOS'!$A$3:$A$500,$B39,'DADOS BRUTOS'!BF$3:BF$500)+IF($C39="",0,SUMIF('DADOS BRUTOS'!$A$3:$A$500,$C39,'DADOS BRUTOS'!BF$3:BF$500)))</f>
        <v>0</v>
      </c>
      <c r="EG39" s="134" t="n">
        <f aca="false">IF(OR(EG$4="",$B39=""),0,SUMIF('DADOS BRUTOS'!$A$3:$A$500,$B39,'DADOS BRUTOS'!BG$3:BG$500)+IF($C39="",0,SUMIF('DADOS BRUTOS'!$A$3:$A$500,$C39,'DADOS BRUTOS'!BG$3:BG$500)))</f>
        <v>0</v>
      </c>
      <c r="EH39" s="134" t="n">
        <f aca="false">IF(OR(EH$4="",$B39=""),0,SUMIF('DADOS BRUTOS'!$A$3:$A$500,$B39,'DADOS BRUTOS'!BH$3:BH$500)+IF($C39="",0,SUMIF('DADOS BRUTOS'!$A$3:$A$500,$C39,'DADOS BRUTOS'!BH$3:BH$500)))</f>
        <v>0</v>
      </c>
      <c r="EI39" s="134" t="n">
        <f aca="false">IF(OR(EI$4="",$B39=""),0,SUMIF('DADOS BRUTOS'!$A$3:$A$500,$B39,'DADOS BRUTOS'!BI$3:BI$500)+IF($C39="",0,SUMIF('DADOS BRUTOS'!$A$3:$A$500,$C39,'DADOS BRUTOS'!BI$3:BI$500)))</f>
        <v>0</v>
      </c>
      <c r="EJ39" s="134" t="n">
        <f aca="false">IF(OR(EJ$4="",$B39=""),0,SUMIF('DADOS BRUTOS'!$A$3:$A$500,$B39,'DADOS BRUTOS'!BJ$3:BJ$500)+IF($C39="",0,SUMIF('DADOS BRUTOS'!$A$3:$A$500,$C39,'DADOS BRUTOS'!BJ$3:BJ$500)))</f>
        <v>5249.51</v>
      </c>
      <c r="EK39" s="134" t="n">
        <f aca="false">IF(OR(EK$4="",$B39=""),0,SUMIF('DADOS BRUTOS'!$A$3:$A$500,$B39,'DADOS BRUTOS'!BK$3:BK$500)+IF($C39="",0,SUMIF('DADOS BRUTOS'!$A$3:$A$500,$C39,'DADOS BRUTOS'!BK$3:BK$500)))</f>
        <v>2023.54</v>
      </c>
      <c r="EL39" s="134" t="n">
        <f aca="false">IF(OR(EL$4="",$B39=""),0,SUMIF('DADOS BRUTOS'!$A$3:$A$500,$B39,'DADOS BRUTOS'!BL$3:BL$500)+IF($C39="",0,SUMIF('DADOS BRUTOS'!$A$3:$A$500,$C39,'DADOS BRUTOS'!BL$3:BL$500)))</f>
        <v>0</v>
      </c>
      <c r="EM39" s="134" t="n">
        <f aca="false">IF(OR(EM$4="",$B39=""),0,SUMIF('DADOS BRUTOS'!$A$3:$A$500,$B39,'DADOS BRUTOS'!BM$3:BM$500)+IF($C39="",0,SUMIF('DADOS BRUTOS'!$A$3:$A$500,$C39,'DADOS BRUTOS'!BM$3:BM$500)))</f>
        <v>0</v>
      </c>
      <c r="EN39" s="134" t="n">
        <f aca="false">IF(OR(EN$4="",$B39=""),0,SUMIF('DADOS BRUTOS'!$A$3:$A$500,$B39,'DADOS BRUTOS'!BN$3:BN$500)+IF($C39="",0,SUMIF('DADOS BRUTOS'!$A$3:$A$500,$C39,'DADOS BRUTOS'!BN$3:BN$500)))</f>
        <v>0</v>
      </c>
      <c r="EO39" s="134" t="n">
        <f aca="false">IF(OR(EO$4="",$B39=""),0,SUMIF('DADOS BRUTOS'!$A$3:$A$500,$B39,'DADOS BRUTOS'!BO$3:BO$500)+IF($C39="",0,SUMIF('DADOS BRUTOS'!$A$3:$A$500,$C39,'DADOS BRUTOS'!BO$3:BO$500)))</f>
        <v>0</v>
      </c>
      <c r="EP39" s="134" t="n">
        <f aca="false">IF(OR(EP$4="",$B39=""),0,SUMIF('DADOS BRUTOS'!$A$3:$A$500,$B39,'DADOS BRUTOS'!BP$3:BP$500)+IF($C39="",0,SUMIF('DADOS BRUTOS'!$A$3:$A$500,$C39,'DADOS BRUTOS'!BP$3:BP$500)))</f>
        <v>0</v>
      </c>
      <c r="EQ39" s="134" t="n">
        <f aca="false">IF(OR(EQ$4="",$B39=""),0,SUMIF('DADOS BRUTOS'!$A$3:$A$500,$B39,'DADOS BRUTOS'!BQ$3:BQ$500)+IF($C39="",0,SUMIF('DADOS BRUTOS'!$A$3:$A$500,$C39,'DADOS BRUTOS'!BQ$3:BQ$500)))</f>
        <v>0</v>
      </c>
      <c r="ER39" s="134" t="n">
        <f aca="false">IF(OR(ER$4="",$B39=""),0,SUMIF('DADOS BRUTOS'!$A$3:$A$500,$B39,'DADOS BRUTOS'!BR$3:BR$500)+IF($C39="",0,SUMIF('DADOS BRUTOS'!$A$3:$A$500,$C39,'DADOS BRUTOS'!BR$3:BR$500)))</f>
        <v>0</v>
      </c>
      <c r="ES39" s="134" t="n">
        <f aca="false">IF(OR(ES$4="",$B39=""),0,SUMIF('DADOS BRUTOS'!$A$3:$A$500,$B39,'DADOS BRUTOS'!BS$3:BS$500)+IF($C39="",0,SUMIF('DADOS BRUTOS'!$A$3:$A$500,$C39,'DADOS BRUTOS'!BS$3:BS$500)))</f>
        <v>0</v>
      </c>
      <c r="ET39" s="134" t="n">
        <f aca="false">IF(OR(ET$4="",$B39=""),0,SUMIF('DADOS BRUTOS'!$A$3:$A$500,$B39,'DADOS BRUTOS'!BT$3:BT$500)+IF($C39="",0,SUMIF('DADOS BRUTOS'!$A$3:$A$500,$C39,'DADOS BRUTOS'!BT$3:BT$500)))</f>
        <v>0</v>
      </c>
      <c r="EU39" s="134" t="n">
        <f aca="false">IF(OR(EU$4="",$B39=""),0,SUMIF('DADOS BRUTOS'!$A$3:$A$500,$B39,'DADOS BRUTOS'!BU$3:BU$500)+IF($C39="",0,SUMIF('DADOS BRUTOS'!$A$3:$A$500,$C39,'DADOS BRUTOS'!BU$3:BU$500)))</f>
        <v>0</v>
      </c>
      <c r="EV39" s="134" t="n">
        <f aca="false">IF(OR(EV$4="",$B39=""),0,SUMIF('DADOS BRUTOS'!$A$3:$A$500,$B39,'DADOS BRUTOS'!BV$3:BV$500)+IF($C39="",0,SUMIF('DADOS BRUTOS'!$A$3:$A$500,$C39,'DADOS BRUTOS'!BV$3:BV$500)))</f>
        <v>0</v>
      </c>
      <c r="EW39" s="134" t="n">
        <f aca="false">IF(OR(EW$4="",$B39=""),0,SUMIF('DADOS BRUTOS'!$A$3:$A$500,$B39,'DADOS BRUTOS'!BW$3:BW$500)+IF($C39="",0,SUMIF('DADOS BRUTOS'!$A$3:$A$500,$C39,'DADOS BRUTOS'!BW$3:BW$500)))</f>
        <v>0</v>
      </c>
      <c r="EX39" s="134" t="n">
        <f aca="false">IF(OR(EX$4="",$B39=""),0,SUMIF('DADOS BRUTOS'!$A$3:$A$500,$B39,'DADOS BRUTOS'!BX$3:BX$500)+IF($C39="",0,SUMIF('DADOS BRUTOS'!$A$3:$A$500,$C39,'DADOS BRUTOS'!BX$3:BX$500)))</f>
        <v>0</v>
      </c>
      <c r="EY39" s="134" t="n">
        <f aca="false">IF(OR(EY$4="",$B39=""),0,SUMIF('DADOS BRUTOS'!$A$3:$A$500,$B39,'DADOS BRUTOS'!BY$3:BY$500)+IF($C39="",0,SUMIF('DADOS BRUTOS'!$A$3:$A$500,$C39,'DADOS BRUTOS'!BY$3:BY$500)))</f>
        <v>0</v>
      </c>
      <c r="EZ39" s="134" t="n">
        <f aca="false">IF(OR(EZ$4="",$B39=""),0,SUMIF('DADOS BRUTOS'!$A$3:$A$500,$B39,'DADOS BRUTOS'!BZ$3:BZ$500)+IF($C39="",0,SUMIF('DADOS BRUTOS'!$A$3:$A$500,$C39,'DADOS BRUTOS'!BZ$3:BZ$500)))</f>
        <v>0</v>
      </c>
      <c r="FA39" s="134" t="n">
        <f aca="false">IF(OR(FA$4="",$B39=""),0,SUMIF('DADOS BRUTOS'!$A$3:$A$500,$B39,'DADOS BRUTOS'!CA$3:CA$500)+IF($C39="",0,SUMIF('DADOS BRUTOS'!$A$3:$A$500,$C39,'DADOS BRUTOS'!CA$3:CA$500)))</f>
        <v>0</v>
      </c>
      <c r="FB39" s="134" t="n">
        <f aca="false">IF(OR(FB$4="",$B39=""),0,SUMIF('DADOS BRUTOS'!$A$3:$A$500,$B39,'DADOS BRUTOS'!CB$3:CB$500)+IF($C39="",0,SUMIF('DADOS BRUTOS'!$A$3:$A$500,$C39,'DADOS BRUTOS'!CB$3:CB$500)))</f>
        <v>0</v>
      </c>
      <c r="FC39" s="134" t="n">
        <f aca="false">IF(OR(FC$4="",$B39=""),0,SUMIF('DADOS BRUTOS'!$A$3:$A$500,$B39,'DADOS BRUTOS'!CC$3:CC$500)+IF($C39="",0,SUMIF('DADOS BRUTOS'!$A$3:$A$500,$C39,'DADOS BRUTOS'!CC$3:CC$500)))</f>
        <v>0</v>
      </c>
      <c r="FD39" s="134" t="n">
        <f aca="false">IF(OR(FD$4="",$B39=""),0,SUMIF('DADOS BRUTOS'!$A$3:$A$500,$B39,'DADOS BRUTOS'!CD$3:CD$500)+IF($C39="",0,SUMIF('DADOS BRUTOS'!$A$3:$A$500,$C39,'DADOS BRUTOS'!CD$3:CD$500)))</f>
        <v>0</v>
      </c>
      <c r="FE39" s="134" t="n">
        <f aca="false">IF(OR(FE$4="",$B39=""),0,SUMIF('DADOS BRUTOS'!$A$3:$A$500,$B39,'DADOS BRUTOS'!CE$3:CE$500)+IF($C39="",0,SUMIF('DADOS BRUTOS'!$A$3:$A$500,$C39,'DADOS BRUTOS'!CE$3:CE$500)))</f>
        <v>0</v>
      </c>
      <c r="FF39" s="134" t="n">
        <f aca="false">IF(OR(FF$4="",$B39=""),0,SUMIF('DADOS BRUTOS'!$A$3:$A$500,$B39,'DADOS BRUTOS'!CF$3:CF$500)+IF($C39="",0,SUMIF('DADOS BRUTOS'!$A$3:$A$500,$C39,'DADOS BRUTOS'!CF$3:CF$500)))</f>
        <v>0</v>
      </c>
      <c r="FG39" s="134" t="n">
        <f aca="false">IF(OR(FG$4="",$B39=""),0,SUMIF('DADOS BRUTOS'!$A$3:$A$500,$B39,'DADOS BRUTOS'!CG$3:CG$500)+IF($C39="",0,SUMIF('DADOS BRUTOS'!$A$3:$A$500,$C39,'DADOS BRUTOS'!CG$3:CG$500)))</f>
        <v>0</v>
      </c>
      <c r="FH39" s="134" t="n">
        <f aca="false">IF(OR(FH$4="",$B39=""),0,SUMIF('DADOS BRUTOS'!$A$3:$A$500,$B39,'DADOS BRUTOS'!CH$3:CH$500)+IF($C39="",0,SUMIF('DADOS BRUTOS'!$A$3:$A$500,$C39,'DADOS BRUTOS'!CH$3:CH$500)))</f>
        <v>0</v>
      </c>
      <c r="FI39" s="134" t="n">
        <f aca="false">IF(OR(FI$4="",$B39=""),0,SUMIF('DADOS BRUTOS'!$A$3:$A$500,$B39,'DADOS BRUTOS'!CI$3:CI$500)+IF($C39="",0,SUMIF('DADOS BRUTOS'!$A$3:$A$500,$C39,'DADOS BRUTOS'!CI$3:CI$500)))</f>
        <v>0</v>
      </c>
      <c r="FJ39" s="134" t="n">
        <f aca="false">IF(OR(FJ$4="",$B39=""),0,SUMIF('DADOS BRUTOS'!$A$3:$A$500,$B39,'DADOS BRUTOS'!CJ$3:CJ$500)+IF($C39="",0,SUMIF('DADOS BRUTOS'!$A$3:$A$500,$C39,'DADOS BRUTOS'!CJ$3:CJ$500)))</f>
        <v>0</v>
      </c>
      <c r="FK39" s="134" t="n">
        <f aca="false">IF(OR(FK$4="",$B39=""),0,SUMIF('DADOS BRUTOS'!$A$3:$A$500,$B39,'DADOS BRUTOS'!CK$3:CK$500)+IF($C39="",0,SUMIF('DADOS BRUTOS'!$A$3:$A$500,$C39,'DADOS BRUTOS'!CK$3:CK$500)))</f>
        <v>0</v>
      </c>
      <c r="FL39" s="134" t="n">
        <f aca="false">IF(OR(FL$4="",$B39=""),0,SUMIF('DADOS BRUTOS'!$A$3:$A$500,$B39,'DADOS BRUTOS'!CL$3:CL$500)+IF($C39="",0,SUMIF('DADOS BRUTOS'!$A$3:$A$500,$C39,'DADOS BRUTOS'!CL$3:CL$500)))</f>
        <v>0</v>
      </c>
      <c r="FM39" s="134" t="n">
        <f aca="false">IF(OR(FM$4="",$B39=""),0,SUMIF('DADOS BRUTOS'!$A$3:$A$500,$B39,'DADOS BRUTOS'!CM$3:CM$500)+IF($C39="",0,SUMIF('DADOS BRUTOS'!$A$3:$A$500,$C39,'DADOS BRUTOS'!CM$3:CM$500)))</f>
        <v>0</v>
      </c>
      <c r="FN39" s="134" t="n">
        <f aca="false">IF(OR(FN$4="",$B39=""),0,SUMIF('DADOS BRUTOS'!$A$3:$A$500,$B39,'DADOS BRUTOS'!CN$3:CN$500)+IF($C39="",0,SUMIF('DADOS BRUTOS'!$A$3:$A$500,$C39,'DADOS BRUTOS'!CN$3:CN$500)))</f>
        <v>0</v>
      </c>
      <c r="FO39" s="134" t="n">
        <f aca="false">IF(OR(FO$4="",$B39=""),0,SUMIF('DADOS BRUTOS'!$A$3:$A$500,$B39,'DADOS BRUTOS'!CO$3:CO$500)+IF($C39="",0,SUMIF('DADOS BRUTOS'!$A$3:$A$500,$C39,'DADOS BRUTOS'!CO$3:CO$500)))</f>
        <v>0</v>
      </c>
      <c r="FP39" s="134" t="n">
        <f aca="false">IF(OR(FP$4="",$B39=""),0,SUMIF('DADOS BRUTOS'!$A$3:$A$500,$B39,'DADOS BRUTOS'!CP$3:CP$500)+IF($C39="",0,SUMIF('DADOS BRUTOS'!$A$3:$A$500,$C39,'DADOS BRUTOS'!CP$3:CP$500)))</f>
        <v>0</v>
      </c>
      <c r="FQ39" s="134" t="n">
        <f aca="false">IF(OR(FQ$4="",$B39=""),0,SUMIF('DADOS BRUTOS'!$A$3:$A$500,$B39,'DADOS BRUTOS'!CQ$3:CQ$500)+IF($C39="",0,SUMIF('DADOS BRUTOS'!$A$3:$A$500,$C39,'DADOS BRUTOS'!CQ$3:CQ$500)))</f>
        <v>0</v>
      </c>
      <c r="FR39" s="134" t="n">
        <f aca="false">IF(OR(FR$4="",$B39=""),0,SUMIF('DADOS BRUTOS'!$A$3:$A$500,$B39,'DADOS BRUTOS'!CR$3:CR$500)+IF($C39="",0,SUMIF('DADOS BRUTOS'!$A$3:$A$500,$C39,'DADOS BRUTOS'!CR$3:CR$500)))</f>
        <v>0</v>
      </c>
      <c r="FS39" s="134" t="n">
        <f aca="false">IF(OR(FS$4="",$B39=""),0,SUMIF('DADOS BRUTOS'!$A$3:$A$500,$B39,'DADOS BRUTOS'!CS$3:CS$500)+IF($C39="",0,SUMIF('DADOS BRUTOS'!$A$3:$A$500,$C39,'DADOS BRUTOS'!CS$3:CS$500)))</f>
        <v>0</v>
      </c>
      <c r="FT39" s="134" t="n">
        <f aca="false">IF(OR(FT$4="",$B39=""),0,SUMIF('DADOS BRUTOS'!$A$3:$A$500,$B39,'DADOS BRUTOS'!CT$3:CT$500)+IF($C39="",0,SUMIF('DADOS BRUTOS'!$A$3:$A$500,$C39,'DADOS BRUTOS'!CT$3:CT$500)))</f>
        <v>0</v>
      </c>
      <c r="FU39" s="134" t="n">
        <f aca="false">IF(OR(FU$4="",$B39=""),0,SUMIF('DADOS BRUTOS'!$A$3:$A$500,$B39,'DADOS BRUTOS'!CU$3:CU$500)+IF($C39="",0,SUMIF('DADOS BRUTOS'!$A$3:$A$500,$C39,'DADOS BRUTOS'!CU$3:CU$500)))</f>
        <v>0</v>
      </c>
      <c r="FV39" s="134" t="n">
        <f aca="false">IF(OR(FV$4="",$B39=""),0,SUMIF('DADOS BRUTOS'!$A$3:$A$500,$B39,'DADOS BRUTOS'!CV$3:CV$500)+IF($C39="",0,SUMIF('DADOS BRUTOS'!$A$3:$A$500,$C39,'DADOS BRUTOS'!CV$3:CV$500)))</f>
        <v>0</v>
      </c>
      <c r="FW39" s="134" t="n">
        <f aca="false">IF(OR(FW$4="",$B39=""),0,SUMIF('DADOS BRUTOS'!$A$3:$A$500,$B39,'DADOS BRUTOS'!CW$3:CW$500)+IF($C39="",0,SUMIF('DADOS BRUTOS'!$A$3:$A$500,$C39,'DADOS BRUTOS'!CW$3:CW$500)))</f>
        <v>0</v>
      </c>
      <c r="FX39" s="134" t="n">
        <f aca="false">IF(OR(FX$4="",$B39=""),0,SUMIF('DADOS BRUTOS'!$A$3:$A$500,$B39,'DADOS BRUTOS'!CX$3:CX$500)+IF($C39="",0,SUMIF('DADOS BRUTOS'!$A$3:$A$500,$C39,'DADOS BRUTOS'!CX$3:CX$500)))</f>
        <v>0</v>
      </c>
      <c r="FY39" s="134" t="n">
        <f aca="false">IF(OR(FY$4="",$B39=""),0,SUMIF('DADOS BRUTOS'!$A$3:$A$500,$B39,'DADOS BRUTOS'!CY$3:CY$500)+IF($C39="",0,SUMIF('DADOS BRUTOS'!$A$3:$A$500,$C39,'DADOS BRUTOS'!CY$3:CY$500)))</f>
        <v>0</v>
      </c>
      <c r="FZ39" s="134" t="n">
        <f aca="false">IF(OR(FZ$4="",$B39=""),0,SUMIF('DADOS BRUTOS'!$A$3:$A$500,$B39,'DADOS BRUTOS'!CZ$3:CZ$500)+IF($C39="",0,SUMIF('DADOS BRUTOS'!$A$3:$A$500,$C39,'DADOS BRUTOS'!CZ$3:CZ$500)))</f>
        <v>0</v>
      </c>
      <c r="GA39" s="134" t="n">
        <f aca="false">IF(OR(GA$4="",$B39=""),0,SUMIF('DADOS BRUTOS'!$A$3:$A$500,$B39,'DADOS BRUTOS'!DA$3:DA$500)+IF($C39="",0,SUMIF('DADOS BRUTOS'!$A$3:$A$500,$C39,'DADOS BRUTOS'!DA$3:DA$500)))</f>
        <v>0</v>
      </c>
      <c r="GB39" s="134" t="n">
        <f aca="false">IF(OR(GB$4="",$B39=""),0,SUMIF('DADOS BRUTOS'!$A$3:$A$500,$B39,'DADOS BRUTOS'!DB$3:DB$500)+IF($C39="",0,SUMIF('DADOS BRUTOS'!$A$3:$A$500,$C39,'DADOS BRUTOS'!DB$3:DB$500)))</f>
        <v>0</v>
      </c>
      <c r="GC39" s="134" t="n">
        <f aca="false">IF(OR(GC$4="",$B39=""),0,SUMIF('DADOS BRUTOS'!$A$3:$A$500,$B39,'DADOS BRUTOS'!DC$3:DC$500)+IF($C39="",0,SUMIF('DADOS BRUTOS'!$A$3:$A$500,$C39,'DADOS BRUTOS'!DC$3:DC$500)))</f>
        <v>0</v>
      </c>
      <c r="GD39" s="134" t="n">
        <f aca="false">IF(OR(GD$4="",$B39=""),0,SUMIF('DADOS BRUTOS'!$A$3:$A$500,$B39,'DADOS BRUTOS'!DD$3:DD$500)+IF($C39="",0,SUMIF('DADOS BRUTOS'!$A$3:$A$500,$C39,'DADOS BRUTOS'!DD$3:DD$500)))</f>
        <v>0</v>
      </c>
      <c r="GE39" s="134" t="n">
        <f aca="false">IF(OR(GE$4="",$B39=""),0,SUMIF('DADOS BRUTOS'!$A$3:$A$500,$B39,'DADOS BRUTOS'!DE$3:DE$500)+IF($C39="",0,SUMIF('DADOS BRUTOS'!$A$3:$A$500,$C39,'DADOS BRUTOS'!DE$3:DE$500)))</f>
        <v>0</v>
      </c>
      <c r="GF39" s="134" t="n">
        <f aca="false">IF(OR(GF$4="",$B39=""),0,SUMIF('DADOS BRUTOS'!$A$3:$A$500,$B39,'DADOS BRUTOS'!DF$3:DF$500)+IF($C39="",0,SUMIF('DADOS BRUTOS'!$A$3:$A$500,$C39,'DADOS BRUTOS'!DF$3:DF$500)))</f>
        <v>0</v>
      </c>
      <c r="GG39" s="134" t="n">
        <f aca="false">IF(OR(GG$4="",$B39=""),0,SUMIF('DADOS BRUTOS'!$A$3:$A$500,$B39,'DADOS BRUTOS'!DG$3:DG$500)+IF($C39="",0,SUMIF('DADOS BRUTOS'!$A$3:$A$500,$C39,'DADOS BRUTOS'!DG$3:DG$500)))</f>
        <v>0</v>
      </c>
      <c r="GH39" s="134" t="n">
        <f aca="false">IF(OR(GH$4="",$B39=""),0,SUMIF('DADOS BRUTOS'!$A$3:$A$500,$B39,'DADOS BRUTOS'!DH$3:DH$500)+IF($C39="",0,SUMIF('DADOS BRUTOS'!$A$3:$A$500,$C39,'DADOS BRUTOS'!DH$3:DH$500)))</f>
        <v>0</v>
      </c>
      <c r="GI39" s="134" t="n">
        <f aca="false">IF(OR(GI$4="",$B39=""),0,SUMIF('DADOS BRUTOS'!$A$3:$A$500,$B39,'DADOS BRUTOS'!DI$3:DI$500)+IF($C39="",0,SUMIF('DADOS BRUTOS'!$A$3:$A$500,$C39,'DADOS BRUTOS'!DI$3:DI$500)))</f>
        <v>0</v>
      </c>
      <c r="GJ39" s="134" t="n">
        <f aca="false">IF(OR(GJ$4="",$B39=""),0,SUMIF('DADOS BRUTOS'!$A$3:$A$500,$B39,'DADOS BRUTOS'!DJ$3:DJ$500)+IF($C39="",0,SUMIF('DADOS BRUTOS'!$A$3:$A$500,$C39,'DADOS BRUTOS'!DJ$3:DJ$500)))</f>
        <v>0</v>
      </c>
      <c r="GK39" s="134" t="n">
        <f aca="false">IF(OR(GK$4="",$B39=""),0,SUMIF('DADOS BRUTOS'!$A$3:$A$500,$B39,'DADOS BRUTOS'!DK$3:DK$500)+IF($C39="",0,SUMIF('DADOS BRUTOS'!$A$3:$A$500,$C39,'DADOS BRUTOS'!DK$3:DK$500)))</f>
        <v>0</v>
      </c>
      <c r="GL39" s="134" t="n">
        <f aca="false">IF(OR(GL$4="",$B39=""),0,SUMIF('DADOS BRUTOS'!$A$3:$A$500,$B39,'DADOS BRUTOS'!DL$3:DL$500)+IF($C39="",0,SUMIF('DADOS BRUTOS'!$A$3:$A$500,$C39,'DADOS BRUTOS'!DL$3:DL$500)))</f>
        <v>0</v>
      </c>
      <c r="GM39" s="134" t="n">
        <f aca="false">IF(OR(GM$4="",$B39=""),0,SUMIF('DADOS BRUTOS'!$A$3:$A$500,$B39,'DADOS BRUTOS'!DM$3:DM$500)+IF($C39="",0,SUMIF('DADOS BRUTOS'!$A$3:$A$500,$C39,'DADOS BRUTOS'!DM$3:DM$500)))</f>
        <v>0</v>
      </c>
      <c r="GN39" s="134" t="n">
        <f aca="false">IF(OR(GN$4="",$B39=""),0,SUMIF('DADOS BRUTOS'!$A$3:$A$500,$B39,'DADOS BRUTOS'!DN$3:DN$500)+IF($C39="",0,SUMIF('DADOS BRUTOS'!$A$3:$A$500,$C39,'DADOS BRUTOS'!DN$3:DN$500)))</f>
        <v>0</v>
      </c>
      <c r="GO39" s="134" t="n">
        <f aca="false">IF(OR(GO$4="",$B39=""),0,SUMIF('DADOS BRUTOS'!$A$3:$A$500,$B39,'DADOS BRUTOS'!DO$3:DO$500)+IF($C39="",0,SUMIF('DADOS BRUTOS'!$A$3:$A$500,$C39,'DADOS BRUTOS'!DO$3:DO$500)))</f>
        <v>0</v>
      </c>
      <c r="GP39" s="134" t="n">
        <f aca="false">IF(OR(GP$4="",$B39=""),0,SUMIF('DADOS BRUTOS'!$A$3:$A$500,$B39,'DADOS BRUTOS'!DP$3:DP$500)+IF($C39="",0,SUMIF('DADOS BRUTOS'!$A$3:$A$500,$C39,'DADOS BRUTOS'!DP$3:DP$500)))</f>
        <v>0</v>
      </c>
      <c r="GQ39" s="134" t="n">
        <f aca="false">IF(OR(GQ$4="",$B39=""),0,SUMIF('DADOS BRUTOS'!$A$3:$A$500,$B39,'DADOS BRUTOS'!DQ$3:DQ$500)+IF($C39="",0,SUMIF('DADOS BRUTOS'!$A$3:$A$500,$C39,'DADOS BRUTOS'!DQ$3:DQ$500)))</f>
        <v>0</v>
      </c>
      <c r="GR39" s="134" t="n">
        <f aca="false">IF(OR(GR$4="",$B39=""),0,SUMIF('DADOS BRUTOS'!$A$3:$A$500,$B39,'DADOS BRUTOS'!DR$3:DR$500)+IF($C39="",0,SUMIF('DADOS BRUTOS'!$A$3:$A$500,$C39,'DADOS BRUTOS'!DR$3:DR$500)))</f>
        <v>0</v>
      </c>
      <c r="GS39" s="134" t="n">
        <f aca="false">IF(OR(GS$4="",$B39=""),0,SUMIF('DADOS BRUTOS'!$A$3:$A$500,$B39,'DADOS BRUTOS'!DS$3:DS$500)+IF($C39="",0,SUMIF('DADOS BRUTOS'!$A$3:$A$500,$C39,'DADOS BRUTOS'!DS$3:DS$500)))</f>
        <v>0</v>
      </c>
      <c r="GT39" s="134" t="n">
        <f aca="false">IF(OR(GT$4="",$B39=""),0,SUMIF('DADOS BRUTOS'!$A$3:$A$500,$B39,'DADOS BRUTOS'!DT$3:DT$500)+IF($C39="",0,SUMIF('DADOS BRUTOS'!$A$3:$A$500,$C39,'DADOS BRUTOS'!DT$3:DT$500)))</f>
        <v>0</v>
      </c>
      <c r="GU39" s="134" t="n">
        <f aca="false">IF(OR(GU$4="",$B39=""),0,SUMIF('DADOS BRUTOS'!$A$3:$A$500,$B39,'DADOS BRUTOS'!DU$3:DU$500)+IF($C39="",0,SUMIF('DADOS BRUTOS'!$A$3:$A$500,$C39,'DADOS BRUTOS'!DU$3:DU$500)))</f>
        <v>0</v>
      </c>
      <c r="GV39" s="134" t="n">
        <f aca="false">IF(OR(GV$4="",$B39=""),0,SUMIF('DADOS BRUTOS'!$A$3:$A$500,$B39,'DADOS BRUTOS'!DV$3:DV$500)+IF($C39="",0,SUMIF('DADOS BRUTOS'!$A$3:$A$500,$C39,'DADOS BRUTOS'!DV$3:DV$500)))</f>
        <v>0</v>
      </c>
      <c r="GW39" s="134" t="n">
        <f aca="false">IF(OR(GW$4="",$B39=""),0,SUMIF('DADOS BRUTOS'!$A$3:$A$500,$B39,'DADOS BRUTOS'!DW$3:DW$500)+IF($C39="",0,SUMIF('DADOS BRUTOS'!$A$3:$A$500,$C39,'DADOS BRUTOS'!DW$3:DW$500)))</f>
        <v>0</v>
      </c>
      <c r="GX39" s="134" t="n">
        <f aca="false">IF(OR(GX$4="",$B39=""),0,SUMIF('DADOS BRUTOS'!$A$3:$A$500,$B39,'DADOS BRUTOS'!DX$3:DX$500)+IF($C39="",0,SUMIF('DADOS BRUTOS'!$A$3:$A$500,$C39,'DADOS BRUTOS'!DX$3:DX$500)))</f>
        <v>0</v>
      </c>
      <c r="GY39" s="134" t="n">
        <f aca="false">IF(OR(GY$4="",$B39=""),0,SUMIF('DADOS BRUTOS'!$A$3:$A$500,$B39,'DADOS BRUTOS'!DY$3:DY$500)+IF($C39="",0,SUMIF('DADOS BRUTOS'!$A$3:$A$500,$C39,'DADOS BRUTOS'!DY$3:DY$500)))</f>
        <v>0</v>
      </c>
      <c r="GZ39" s="134" t="n">
        <f aca="false">IF(OR(GZ$4="",$B39=""),0,SUMIF('DADOS BRUTOS'!$A$3:$A$500,$B39,'DADOS BRUTOS'!DZ$3:DZ$500)+IF($C39="",0,SUMIF('DADOS BRUTOS'!$A$3:$A$500,$C39,'DADOS BRUTOS'!DZ$3:DZ$500)))</f>
        <v>0</v>
      </c>
      <c r="HA39" s="134" t="n">
        <f aca="false">IF(OR(HA$4="",$B39=""),0,SUMIF('DADOS BRUTOS'!$A$3:$A$500,$B39,'DADOS BRUTOS'!EA$3:EA$500)+IF($C39="",0,SUMIF('DADOS BRUTOS'!$A$3:$A$500,$C39,'DADOS BRUTOS'!EA$3:EA$500)))</f>
        <v>0</v>
      </c>
      <c r="HB39" s="134" t="n">
        <f aca="false">IF(OR(HB$4="",$B39=""),0,SUMIF('DADOS BRUTOS'!$A$3:$A$500,$B39,'DADOS BRUTOS'!EB$3:EB$500)+IF($C39="",0,SUMIF('DADOS BRUTOS'!$A$3:$A$500,$C39,'DADOS BRUTOS'!EB$3:EB$500)))</f>
        <v>0</v>
      </c>
      <c r="HC39" s="134" t="n">
        <f aca="false">IF(OR(HC$4="",$B39=""),0,SUMIF('DADOS BRUTOS'!$A$3:$A$500,$B39,'DADOS BRUTOS'!EC$3:EC$500)+IF($C39="",0,SUMIF('DADOS BRUTOS'!$A$3:$A$500,$C39,'DADOS BRUTOS'!EC$3:EC$500)))</f>
        <v>0</v>
      </c>
      <c r="HD39" s="134" t="n">
        <f aca="false">IF(OR(HD$4="",$B39=""),0,SUMIF('DADOS BRUTOS'!$A$3:$A$500,$B39,'DADOS BRUTOS'!ED$3:ED$500)+IF($C39="",0,SUMIF('DADOS BRUTOS'!$A$3:$A$500,$C39,'DADOS BRUTOS'!ED$3:ED$500)))</f>
        <v>0</v>
      </c>
      <c r="HE39" s="134" t="n">
        <f aca="false">IF(OR(HE$4="",$B39=""),0,SUMIF('DADOS BRUTOS'!$A$3:$A$500,$B39,'DADOS BRUTOS'!EE$3:EE$500)+IF($C39="",0,SUMIF('DADOS BRUTOS'!$A$3:$A$500,$C39,'DADOS BRUTOS'!EE$3:EE$500)))</f>
        <v>0</v>
      </c>
      <c r="HF39" s="134" t="n">
        <f aca="false">IF(OR(HF$4="",$B39=""),0,SUMIF('DADOS BRUTOS'!$A$3:$A$500,$B39,'DADOS BRUTOS'!EF$3:EF$500)+IF($C39="",0,SUMIF('DADOS BRUTOS'!$A$3:$A$500,$C39,'DADOS BRUTOS'!EF$3:EF$500)))</f>
        <v>0</v>
      </c>
      <c r="HG39" s="134" t="n">
        <f aca="false">IF(OR(HG$4="",$B39=""),0,SUMIF('DADOS BRUTOS'!$A$3:$A$500,$B39,'DADOS BRUTOS'!EG$3:EG$500)+IF($C39="",0,SUMIF('DADOS BRUTOS'!$A$3:$A$500,$C39,'DADOS BRUTOS'!EG$3:EG$500)))</f>
        <v>0</v>
      </c>
      <c r="HH39" s="134" t="n">
        <f aca="false">IF(OR(HH$4="",$B39=""),0,SUMIF('DADOS BRUTOS'!$A$3:$A$500,$B39,'DADOS BRUTOS'!EH$3:EH$500)+IF($C39="",0,SUMIF('DADOS BRUTOS'!$A$3:$A$500,$C39,'DADOS BRUTOS'!EH$3:EH$500)))</f>
        <v>0</v>
      </c>
      <c r="HI39" s="134" t="n">
        <f aca="false">IF(OR(HI$4="",$B39=""),0,SUMIF('DADOS BRUTOS'!$A$3:$A$500,$B39,'DADOS BRUTOS'!EI$3:EI$500)+IF($C39="",0,SUMIF('DADOS BRUTOS'!$A$3:$A$500,$C39,'DADOS BRUTOS'!EI$3:EI$500)))</f>
        <v>0</v>
      </c>
      <c r="HJ39" s="134" t="n">
        <f aca="false">IF(OR(HJ$4="",$B39=""),0,SUMIF('DADOS BRUTOS'!$A$3:$A$500,$B39,'DADOS BRUTOS'!EJ$3:EJ$500)+IF($C39="",0,SUMIF('DADOS BRUTOS'!$A$3:$A$500,$C39,'DADOS BRUTOS'!EJ$3:EJ$500)))</f>
        <v>0</v>
      </c>
      <c r="HK39" s="134" t="n">
        <f aca="false">IF(OR(HK$4="",$B39=""),0,SUMIF('DADOS BRUTOS'!$A$3:$A$500,$B39,'DADOS BRUTOS'!EK$3:EK$500)+IF($C39="",0,SUMIF('DADOS BRUTOS'!$A$3:$A$500,$C39,'DADOS BRUTOS'!EK$3:EK$500)))</f>
        <v>0</v>
      </c>
      <c r="HL39" s="134" t="n">
        <f aca="false">IF(OR(HL$4="",$B39=""),0,SUMIF('DADOS BRUTOS'!$A$3:$A$500,$B39,'DADOS BRUTOS'!EL$3:EL$500)+IF($C39="",0,SUMIF('DADOS BRUTOS'!$A$3:$A$500,$C39,'DADOS BRUTOS'!EL$3:EL$500)))</f>
        <v>0</v>
      </c>
      <c r="HM39" s="134" t="n">
        <f aca="false">IF(OR(HM$4="",$B39=""),0,SUMIF('DADOS BRUTOS'!$A$3:$A$500,$B39,'DADOS BRUTOS'!EM$3:EM$500)+IF($C39="",0,SUMIF('DADOS BRUTOS'!$A$3:$A$500,$C39,'DADOS BRUTOS'!EM$3:EM$500)))</f>
        <v>0</v>
      </c>
      <c r="HN39" s="134" t="n">
        <f aca="false">IF(OR(HN$4="",$B39=""),0,SUMIF('DADOS BRUTOS'!$A$3:$A$500,$B39,'DADOS BRUTOS'!EN$3:EN$500)+IF($C39="",0,SUMIF('DADOS BRUTOS'!$A$3:$A$500,$C39,'DADOS BRUTOS'!EN$3:EN$500)))</f>
        <v>0</v>
      </c>
      <c r="HO39" s="134" t="n">
        <f aca="false">IF(OR(HO$4="",$B39=""),0,SUMIF('DADOS BRUTOS'!$A$3:$A$500,$B39,'DADOS BRUTOS'!EO$3:EO$500)+IF($C39="",0,SUMIF('DADOS BRUTOS'!$A$3:$A$500,$C39,'DADOS BRUTOS'!EO$3:EO$500)))</f>
        <v>0</v>
      </c>
      <c r="HP39" s="134" t="n">
        <f aca="false">IF(OR(HP$4="",$B39=""),0,SUMIF('DADOS BRUTOS'!$A$3:$A$500,$B39,'DADOS BRUTOS'!EP$3:EP$500)+IF($C39="",0,SUMIF('DADOS BRUTOS'!$A$3:$A$500,$C39,'DADOS BRUTOS'!EP$3:EP$500)))</f>
        <v>0</v>
      </c>
      <c r="HQ39" s="134" t="n">
        <f aca="false">IF(OR(HQ$4="",$B39=""),0,SUMIF('DADOS BRUTOS'!$A$3:$A$500,$B39,'DADOS BRUTOS'!EQ$3:EQ$500)+IF($C39="",0,SUMIF('DADOS BRUTOS'!$A$3:$A$500,$C39,'DADOS BRUTOS'!EQ$3:EQ$500)))</f>
        <v>0</v>
      </c>
      <c r="HR39" s="134" t="n">
        <f aca="false">IF(OR(HR$4="",$B39=""),0,SUMIF('DADOS BRUTOS'!$A$3:$A$500,$B39,'DADOS BRUTOS'!ER$3:ER$500)+IF($C39="",0,SUMIF('DADOS BRUTOS'!$A$3:$A$500,$C39,'DADOS BRUTOS'!ER$3:ER$500)))</f>
        <v>0</v>
      </c>
      <c r="HS39" s="134" t="n">
        <f aca="false">IF(OR(HS$4="",$B39=""),0,SUMIF('DADOS BRUTOS'!$A$3:$A$500,$B39,'DADOS BRUTOS'!ES$3:ES$500)+IF($C39="",0,SUMIF('DADOS BRUTOS'!$A$3:$A$500,$C39,'DADOS BRUTOS'!ES$3:ES$500)))</f>
        <v>0</v>
      </c>
      <c r="HT39" s="134" t="n">
        <f aca="false">IF(OR(HT$4="",$B39=""),0,SUMIF('DADOS BRUTOS'!$A$3:$A$500,$B39,'DADOS BRUTOS'!ET$3:ET$500)+IF($C39="",0,SUMIF('DADOS BRUTOS'!$A$3:$A$500,$C39,'DADOS BRUTOS'!ET$3:ET$500)))</f>
        <v>0</v>
      </c>
      <c r="HU39" s="134" t="n">
        <f aca="false">IF(OR(HU$4="",$B39=""),0,SUMIF('DADOS BRUTOS'!$A$3:$A$500,$B39,'DADOS BRUTOS'!EU$3:EU$500)+IF($C39="",0,SUMIF('DADOS BRUTOS'!$A$3:$A$500,$C39,'DADOS BRUTOS'!EU$3:EU$500)))</f>
        <v>0</v>
      </c>
      <c r="HV39" s="134" t="n">
        <f aca="false">IF(OR(HV$4="",$B39=""),0,SUMIF('DADOS BRUTOS'!$A$3:$A$500,$B39,'DADOS BRUTOS'!EV$3:EV$500)+IF($C39="",0,SUMIF('DADOS BRUTOS'!$A$3:$A$500,$C39,'DADOS BRUTOS'!EV$3:EV$500)))</f>
        <v>0</v>
      </c>
      <c r="HW39" s="134" t="n">
        <f aca="false">IF(OR(HW$4="",$B39=""),0,SUMIF('DADOS BRUTOS'!$A$3:$A$500,$B39,'DADOS BRUTOS'!EW$3:EW$500)+IF($C39="",0,SUMIF('DADOS BRUTOS'!$A$3:$A$500,$C39,'DADOS BRUTOS'!EW$3:EW$500)))</f>
        <v>0</v>
      </c>
      <c r="HX39" s="134" t="n">
        <f aca="false">IF(OR(HX$4="",$B39=""),0,SUMIF('DADOS BRUTOS'!$A$3:$A$500,$B39,'DADOS BRUTOS'!EX$3:EX$500)+IF($C39="",0,SUMIF('DADOS BRUTOS'!$A$3:$A$500,$C39,'DADOS BRUTOS'!EX$3:EX$500)))</f>
        <v>0</v>
      </c>
      <c r="HY39" s="134" t="n">
        <f aca="false">IF(OR(HY$4="",$B39=""),0,SUMIF('DADOS BRUTOS'!$A$3:$A$500,$B39,'DADOS BRUTOS'!EY$3:EY$500)+IF($C39="",0,SUMIF('DADOS BRUTOS'!$A$3:$A$500,$C39,'DADOS BRUTOS'!EY$3:EY$500)))</f>
        <v>0</v>
      </c>
      <c r="HZ39" s="134" t="n">
        <f aca="false">IF(OR(HZ$4="",$B39=""),0,SUMIF('DADOS BRUTOS'!$A$3:$A$500,$B39,'DADOS BRUTOS'!EZ$3:EZ$500)+IF($C39="",0,SUMIF('DADOS BRUTOS'!$A$3:$A$500,$C39,'DADOS BRUTOS'!EZ$3:EZ$500)))</f>
        <v>0</v>
      </c>
      <c r="IA39" s="134" t="n">
        <f aca="false">IF(OR(IA$4="",$B39=""),0,SUMIF('DADOS BRUTOS'!$A$3:$A$500,$B39,'DADOS BRUTOS'!FA$3:FA$500)+IF($C39="",0,SUMIF('DADOS BRUTOS'!$A$3:$A$500,$C39,'DADOS BRUTOS'!FA$3:FA$500)))</f>
        <v>0</v>
      </c>
      <c r="IB39" s="134" t="n">
        <f aca="false">IF(OR(IB$4="",$B39=""),0,SUMIF('DADOS BRUTOS'!$A$3:$A$500,$B39,'DADOS BRUTOS'!FB$3:FB$500)+IF($C39="",0,SUMIF('DADOS BRUTOS'!$A$3:$A$500,$C39,'DADOS BRUTOS'!FB$3:FB$500)))</f>
        <v>0</v>
      </c>
      <c r="IC39" s="134" t="n">
        <f aca="false">IF(OR(IC$4="",$B39=""),0,SUMIF('DADOS BRUTOS'!$A$3:$A$500,$B39,'DADOS BRUTOS'!FC$3:FC$500)+IF($C39="",0,SUMIF('DADOS BRUTOS'!$A$3:$A$500,$C39,'DADOS BRUTOS'!FC$3:FC$500)))</f>
        <v>0</v>
      </c>
      <c r="ID39" s="134" t="n">
        <f aca="false">IF(OR(ID$4="",$B39=""),0,SUMIF('DADOS BRUTOS'!$A$3:$A$500,$B39,'DADOS BRUTOS'!FD$3:FD$500)+IF($C39="",0,SUMIF('DADOS BRUTOS'!$A$3:$A$500,$C39,'DADOS BRUTOS'!FD$3:FD$500)))</f>
        <v>0</v>
      </c>
      <c r="IE39" s="134" t="n">
        <f aca="false">IF(OR(IE$4="",$B39=""),0,SUMIF('DADOS BRUTOS'!$A$3:$A$500,$B39,'DADOS BRUTOS'!FE$3:FE$500)+IF($C39="",0,SUMIF('DADOS BRUTOS'!$A$3:$A$500,$C39,'DADOS BRUTOS'!FE$3:FE$500)))</f>
        <v>0</v>
      </c>
      <c r="IF39" s="134" t="n">
        <f aca="false">IF(OR(IF$4="",$B39=""),0,SUMIF('DADOS BRUTOS'!$A$3:$A$500,$B39,'DADOS BRUTOS'!FF$3:FF$500)+IF($C39="",0,SUMIF('DADOS BRUTOS'!$A$3:$A$500,$C39,'DADOS BRUTOS'!FF$3:FF$500)))</f>
        <v>0</v>
      </c>
      <c r="IG39" s="134" t="n">
        <f aca="false">IF(OR(IG$4="",$B39=""),0,SUMIF('DADOS BRUTOS'!$A$3:$A$500,$B39,'DADOS BRUTOS'!FG$3:FG$500)+IF($C39="",0,SUMIF('DADOS BRUTOS'!$A$3:$A$500,$C39,'DADOS BRUTOS'!FG$3:FG$500)))</f>
        <v>0</v>
      </c>
      <c r="IH39" s="134" t="n">
        <f aca="false">IF(OR(IH$4="",$B39=""),0,SUMIF('DADOS BRUTOS'!$A$3:$A$500,$B39,'DADOS BRUTOS'!FH$3:FH$500)+IF($C39="",0,SUMIF('DADOS BRUTOS'!$A$3:$A$500,$C39,'DADOS BRUTOS'!FH$3:FH$500)))</f>
        <v>0</v>
      </c>
      <c r="II39" s="134" t="n">
        <f aca="false">IF(OR(II$4="",$B39=""),0,SUMIF('DADOS BRUTOS'!$A$3:$A$500,$B39,'DADOS BRUTOS'!FI$3:FI$500)+IF($C39="",0,SUMIF('DADOS BRUTOS'!$A$3:$A$500,$C39,'DADOS BRUTOS'!FI$3:FI$500)))</f>
        <v>0</v>
      </c>
      <c r="IJ39" s="134" t="n">
        <f aca="false">IF(OR(IJ$4="",$B39=""),0,SUMIF('DADOS BRUTOS'!$A$3:$A$500,$B39,'DADOS BRUTOS'!FJ$3:FJ$500)+IF($C39="",0,SUMIF('DADOS BRUTOS'!$A$3:$A$500,$C39,'DADOS BRUTOS'!FJ$3:FJ$500)))</f>
        <v>0</v>
      </c>
      <c r="IK39" s="134" t="n">
        <f aca="false">IF(OR(IK$4="",$B39=""),0,SUMIF('DADOS BRUTOS'!$A$3:$A$500,$B39,'DADOS BRUTOS'!FK$3:FK$500)+IF($C39="",0,SUMIF('DADOS BRUTOS'!$A$3:$A$500,$C39,'DADOS BRUTOS'!FK$3:FK$500)))</f>
        <v>0</v>
      </c>
      <c r="IL39" s="134" t="n">
        <f aca="false">IF(OR(IL$4="",$B39=""),0,SUMIF('DADOS BRUTOS'!$A$3:$A$500,$B39,'DADOS BRUTOS'!FL$3:FL$500)+IF($C39="",0,SUMIF('DADOS BRUTOS'!$A$3:$A$500,$C39,'DADOS BRUTOS'!FL$3:FL$500)))</f>
        <v>0</v>
      </c>
      <c r="IM39" s="134" t="n">
        <f aca="false">IF(OR(IM$4="",$B39=""),0,SUMIF('DADOS BRUTOS'!$A$3:$A$500,$B39,'DADOS BRUTOS'!FM$3:FM$500)+IF($C39="",0,SUMIF('DADOS BRUTOS'!$A$3:$A$500,$C39,'DADOS BRUTOS'!FM$3:FM$500)))</f>
        <v>0</v>
      </c>
      <c r="IN39" s="134" t="n">
        <f aca="false">IF(OR(IN$4="",$B39=""),0,SUMIF('DADOS BRUTOS'!$A$3:$A$500,$B39,'DADOS BRUTOS'!FN$3:FN$500)+IF($C39="",0,SUMIF('DADOS BRUTOS'!$A$3:$A$500,$C39,'DADOS BRUTOS'!FN$3:FN$500)))</f>
        <v>0</v>
      </c>
      <c r="IO39" s="134" t="n">
        <f aca="false">IF(OR(IO$4="",$B39=""),0,SUMIF('DADOS BRUTOS'!$A$3:$A$500,$B39,'DADOS BRUTOS'!FO$3:FO$500)+IF($C39="",0,SUMIF('DADOS BRUTOS'!$A$3:$A$500,$C39,'DADOS BRUTOS'!FO$3:FO$500)))</f>
        <v>0</v>
      </c>
      <c r="IP39" s="134" t="n">
        <f aca="false">IF(OR(IP$4="",$B39=""),0,SUMIF('DADOS BRUTOS'!$A$3:$A$500,$B39,'DADOS BRUTOS'!FP$3:FP$500)+IF($C39="",0,SUMIF('DADOS BRUTOS'!$A$3:$A$500,$C39,'DADOS BRUTOS'!FP$3:FP$500)))</f>
        <v>0</v>
      </c>
      <c r="IQ39" s="134" t="n">
        <f aca="false">IF(OR(IQ$4="",$B39=""),0,SUMIF('DADOS BRUTOS'!$A$3:$A$500,$B39,'DADOS BRUTOS'!FQ$3:FQ$500)+IF($C39="",0,SUMIF('DADOS BRUTOS'!$A$3:$A$500,$C39,'DADOS BRUTOS'!FQ$3:FQ$500)))</f>
        <v>0</v>
      </c>
      <c r="IR39" s="134" t="n">
        <f aca="false">IF(OR(IR$4="",$B39=""),0,SUMIF('DADOS BRUTOS'!$A$3:$A$500,$B39,'DADOS BRUTOS'!FR$3:FR$500)+IF($C39="",0,SUMIF('DADOS BRUTOS'!$A$3:$A$500,$C39,'DADOS BRUTOS'!FR$3:FR$500)))</f>
        <v>0</v>
      </c>
      <c r="IS39" s="134" t="n">
        <f aca="false">IF(OR(IS$4="",$B39=""),0,SUMIF('DADOS BRUTOS'!$A$3:$A$500,$B39,'DADOS BRUTOS'!FS$3:FS$500)+IF($C39="",0,SUMIF('DADOS BRUTOS'!$A$3:$A$500,$C39,'DADOS BRUTOS'!FS$3:FS$500)))</f>
        <v>0</v>
      </c>
      <c r="IT39" s="134" t="n">
        <f aca="false">IF(OR(IT$4="",$B39=""),0,SUMIF('DADOS BRUTOS'!$A$3:$A$500,$B39,'DADOS BRUTOS'!FT$3:FT$500)+IF($C39="",0,SUMIF('DADOS BRUTOS'!$A$3:$A$500,$C39,'DADOS BRUTOS'!FT$3:FT$500)))</f>
        <v>0</v>
      </c>
      <c r="IU39" s="134" t="n">
        <f aca="false">IF(OR(IU$4="",$B39=""),0,SUMIF('DADOS BRUTOS'!$A$3:$A$500,$B39,'DADOS BRUTOS'!FU$3:FU$500)+IF($C39="",0,SUMIF('DADOS BRUTOS'!$A$3:$A$500,$C39,'DADOS BRUTOS'!FU$3:FU$500)))</f>
        <v>0</v>
      </c>
      <c r="IV39" s="134" t="n">
        <f aca="false">IF(OR(IV$4="",$B39=""),0,SUMIF('DADOS BRUTOS'!$A$3:$A$500,$B39,'DADOS BRUTOS'!FV$3:FV$500)+IF($C39="",0,SUMIF('DADOS BRUTOS'!$A$3:$A$500,$C39,'DADOS BRUTOS'!FV$3:FV$500)))</f>
        <v>0</v>
      </c>
      <c r="IW39" s="134" t="n">
        <f aca="false">IF(OR(IW$4="",$B39=""),0,SUMIF('DADOS BRUTOS'!$A$3:$A$500,$B39,'DADOS BRUTOS'!FW$3:FW$500)+IF($C39="",0,SUMIF('DADOS BRUTOS'!$A$3:$A$500,$C39,'DADOS BRUTOS'!FW$3:FW$500)))</f>
        <v>0</v>
      </c>
      <c r="IX39" s="134" t="n">
        <f aca="false">IF(OR(IX$4="",$B39=""),0,SUMIF('DADOS BRUTOS'!$A$3:$A$500,$B39,'DADOS BRUTOS'!FX$3:FX$500)+IF($C39="",0,SUMIF('DADOS BRUTOS'!$A$3:$A$500,$C39,'DADOS BRUTOS'!FX$3:FX$500)))</f>
        <v>0</v>
      </c>
      <c r="IY39" s="134" t="n">
        <f aca="false">IF(OR(IY$4="",$B39=""),0,SUMIF('DADOS BRUTOS'!$A$3:$A$500,$B39,'DADOS BRUTOS'!FY$3:FY$500)+IF($C39="",0,SUMIF('DADOS BRUTOS'!$A$3:$A$500,$C39,'DADOS BRUTOS'!FY$3:FY$500)))</f>
        <v>0</v>
      </c>
      <c r="IZ39" s="134" t="n">
        <f aca="false">IF(OR(IZ$4="",$B39=""),0,SUMIF('DADOS BRUTOS'!$A$3:$A$500,$B39,'DADOS BRUTOS'!FZ$3:FZ$500)+IF($C39="",0,SUMIF('DADOS BRUTOS'!$A$3:$A$500,$C39,'DADOS BRUTOS'!FZ$3:FZ$500)))</f>
        <v>0</v>
      </c>
      <c r="JA39" s="134" t="n">
        <f aca="false">IF(OR(JA$4="",$B39=""),0,SUMIF('DADOS BRUTOS'!$A$3:$A$500,$B39,'DADOS BRUTOS'!GA$3:GA$500)+IF($C39="",0,SUMIF('DADOS BRUTOS'!$A$3:$A$500,$C39,'DADOS BRUTOS'!GA$3:GA$500)))</f>
        <v>0</v>
      </c>
      <c r="JB39" s="134" t="n">
        <f aca="false">IF(OR(JB$4="",$B39=""),0,SUMIF('DADOS BRUTOS'!$A$3:$A$500,$B39,'DADOS BRUTOS'!GB$3:GB$500)+IF($C39="",0,SUMIF('DADOS BRUTOS'!$A$3:$A$500,$C39,'DADOS BRUTOS'!GB$3:GB$500)))</f>
        <v>0</v>
      </c>
      <c r="JC39" s="134" t="n">
        <f aca="false">IF(OR(JC$4="",$B39=""),0,SUMIF('DADOS BRUTOS'!$A$3:$A$500,$B39,'DADOS BRUTOS'!GC$3:GC$500)+IF($C39="",0,SUMIF('DADOS BRUTOS'!$A$3:$A$500,$C39,'DADOS BRUTOS'!GC$3:GC$500)))</f>
        <v>0</v>
      </c>
      <c r="JD39" s="134" t="n">
        <f aca="false">IF(OR(JD$4="",$B39=""),0,SUMIF('DADOS BRUTOS'!$A$3:$A$500,$B39,'DADOS BRUTOS'!GD$3:GD$500)+IF($C39="",0,SUMIF('DADOS BRUTOS'!$A$3:$A$500,$C39,'DADOS BRUTOS'!GD$3:GD$500)))</f>
        <v>0</v>
      </c>
      <c r="JE39" s="134" t="n">
        <f aca="false">IF(OR(JE$4="",$B39=""),0,SUMIF('DADOS BRUTOS'!$A$3:$A$500,$B39,'DADOS BRUTOS'!GE$3:GE$500)+IF($C39="",0,SUMIF('DADOS BRUTOS'!$A$3:$A$500,$C39,'DADOS BRUTOS'!GE$3:GE$500)))</f>
        <v>0</v>
      </c>
      <c r="JF39" s="134" t="n">
        <f aca="false">IF(OR(JF$4="",$B39=""),0,SUMIF('DADOS BRUTOS'!$A$3:$A$500,$B39,'DADOS BRUTOS'!GF$3:GF$500)+IF($C39="",0,SUMIF('DADOS BRUTOS'!$A$3:$A$500,$C39,'DADOS BRUTOS'!GF$3:GF$500)))</f>
        <v>0</v>
      </c>
      <c r="JG39" s="134" t="n">
        <f aca="false">IF(OR(JG$4="",$B39=""),0,SUMIF('DADOS BRUTOS'!$A$3:$A$500,$B39,'DADOS BRUTOS'!GG$3:GG$500)+IF($C39="",0,SUMIF('DADOS BRUTOS'!$A$3:$A$500,$C39,'DADOS BRUTOS'!GG$3:GG$500)))</f>
        <v>0</v>
      </c>
      <c r="JH39" s="134" t="n">
        <f aca="false">IF(OR(JH$4="",$B39=""),0,SUMIF('DADOS BRUTOS'!$A$3:$A$500,$B39,'DADOS BRUTOS'!GH$3:GH$500)+IF($C39="",0,SUMIF('DADOS BRUTOS'!$A$3:$A$500,$C39,'DADOS BRUTOS'!GH$3:GH$500)))</f>
        <v>0</v>
      </c>
      <c r="JI39" s="134" t="n">
        <f aca="false">IF(OR(JI$4="",$B39=""),0,SUMIF('DADOS BRUTOS'!$A$3:$A$500,$B39,'DADOS BRUTOS'!GI$3:GI$500)+IF($C39="",0,SUMIF('DADOS BRUTOS'!$A$3:$A$500,$C39,'DADOS BRUTOS'!GI$3:GI$500)))</f>
        <v>0</v>
      </c>
      <c r="JJ39" s="134" t="n">
        <f aca="false">IF(OR(JJ$4="",$B39=""),0,SUMIF('DADOS BRUTOS'!$A$3:$A$500,$B39,'DADOS BRUTOS'!GJ$3:GJ$500)+IF($C39="",0,SUMIF('DADOS BRUTOS'!$A$3:$A$500,$C39,'DADOS BRUTOS'!GJ$3:GJ$500)))</f>
        <v>0</v>
      </c>
      <c r="JK39" s="134" t="n">
        <f aca="false">IF(OR(JK$4="",$B39=""),0,SUMIF('DADOS BRUTOS'!$A$3:$A$500,$B39,'DADOS BRUTOS'!GK$3:GK$500)+IF($C39="",0,SUMIF('DADOS BRUTOS'!$A$3:$A$500,$C39,'DADOS BRUTOS'!GK$3:GK$500)))</f>
        <v>0</v>
      </c>
      <c r="JL39" s="134" t="n">
        <f aca="false">IF(OR(JL$4="",$B39=""),0,SUMIF('DADOS BRUTOS'!$A$3:$A$500,$B39,'DADOS BRUTOS'!GL$3:GL$500)+IF($C39="",0,SUMIF('DADOS BRUTOS'!$A$3:$A$500,$C39,'DADOS BRUTOS'!GL$3:GL$500)))</f>
        <v>0</v>
      </c>
      <c r="JM39" s="134" t="n">
        <f aca="false">IF(OR(JM$4="",$B39=""),0,SUMIF('DADOS BRUTOS'!$A$3:$A$500,$B39,'DADOS BRUTOS'!GM$3:GM$500)+IF($C39="",0,SUMIF('DADOS BRUTOS'!$A$3:$A$500,$C39,'DADOS BRUTOS'!GM$3:GM$500)))</f>
        <v>0</v>
      </c>
      <c r="JN39" s="134" t="n">
        <f aca="false">IF(OR(JN$4="",$B39=""),0,SUMIF('DADOS BRUTOS'!$A$3:$A$500,$B39,'DADOS BRUTOS'!GN$3:GN$500)+IF($C39="",0,SUMIF('DADOS BRUTOS'!$A$3:$A$500,$C39,'DADOS BRUTOS'!GN$3:GN$500)))</f>
        <v>0</v>
      </c>
      <c r="JO39" s="134" t="n">
        <f aca="false">IF(OR(JO$4="",$B39=""),0,SUMIF('DADOS BRUTOS'!$A$3:$A$500,$B39,'DADOS BRUTOS'!GO$3:GO$500)+IF($C39="",0,SUMIF('DADOS BRUTOS'!$A$3:$A$500,$C39,'DADOS BRUTOS'!GO$3:GO$500)))</f>
        <v>0</v>
      </c>
      <c r="JP39" s="134" t="n">
        <f aca="false">IF(OR(JP$4="",$B39=""),0,SUMIF('DADOS BRUTOS'!$A$3:$A$500,$B39,'DADOS BRUTOS'!GP$3:GP$500)+IF($C39="",0,SUMIF('DADOS BRUTOS'!$A$3:$A$500,$C39,'DADOS BRUTOS'!GP$3:GP$500)))</f>
        <v>0</v>
      </c>
      <c r="JQ39" s="134" t="n">
        <f aca="false">IF(OR(JQ$4="",$B39=""),0,SUMIF('DADOS BRUTOS'!$A$3:$A$500,$B39,'DADOS BRUTOS'!GQ$3:GQ$500)+IF($C39="",0,SUMIF('DADOS BRUTOS'!$A$3:$A$500,$C39,'DADOS BRUTOS'!GQ$3:GQ$500)))</f>
        <v>0</v>
      </c>
      <c r="JR39" s="134" t="n">
        <f aca="false">IF(OR(JR$4="",$B39=""),0,SUMIF('DADOS BRUTOS'!$A$3:$A$500,$B39,'DADOS BRUTOS'!GR$3:GR$500)+IF($C39="",0,SUMIF('DADOS BRUTOS'!$A$3:$A$500,$C39,'DADOS BRUTOS'!GR$3:GR$500)))</f>
        <v>0</v>
      </c>
      <c r="JS39" s="134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JARDINEIRAS E PAISAGISMO</v>
      </c>
      <c r="B40" s="55" t="s">
        <v>2547</v>
      </c>
      <c r="C40" s="55" t="s">
        <v>3235</v>
      </c>
      <c r="D40" s="50" t="n">
        <f aca="false">SUMIF($CB$4:$JS$4,"&lt;="&amp;D$4,$CB40:$JS40)</f>
        <v>58198.03</v>
      </c>
      <c r="E40" s="50" t="n">
        <f aca="false">SUMIF($CB$4:$JS$4,E$4,$CB40:$JS40)</f>
        <v>39443.62</v>
      </c>
      <c r="F40" s="50" t="n">
        <f aca="false">SUMIF($CB$4:$JS$4,F$4,$CB40:$JS40)</f>
        <v>5550</v>
      </c>
      <c r="G40" s="50" t="n">
        <f aca="false">SUMIF($CB$4:$JS$4,G$4,$CB40:$JS40)</f>
        <v>5550</v>
      </c>
      <c r="H40" s="50" t="n">
        <f aca="false">SUMIF($CB$4:$JS$4,H$4,$CB40:$JS40)</f>
        <v>11350.63</v>
      </c>
      <c r="I40" s="50" t="n">
        <f aca="false">SUMIF($CB$4:$JS$4,I$4,$CB40:$JS40)</f>
        <v>0</v>
      </c>
      <c r="J40" s="50" t="n">
        <f aca="false">SUMIF($CB$4:$JS$4,J$4,$CB40:$JS40)</f>
        <v>1866.24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9704.45</v>
      </c>
      <c r="P40" s="50" t="n">
        <f aca="false">SUMIF($CB$4:$JS$4,P$4,$CB40:$JS40)</f>
        <v>0</v>
      </c>
      <c r="Q40" s="50" t="n">
        <f aca="false">SUMIF($CB$4:$JS$4,Q$4,$CB40:$JS40)</f>
        <v>27084.68</v>
      </c>
      <c r="R40" s="50" t="n">
        <f aca="false">SUMIF($CB$4:$JS$4,R$4,$CB40:$JS40)</f>
        <v>16766.71</v>
      </c>
      <c r="S40" s="50" t="n">
        <f aca="false">SUMIF($CB$4:$JS$4,S$4,$CB40:$JS40)</f>
        <v>29389.59</v>
      </c>
      <c r="T40" s="50" t="n">
        <f aca="false">SUMIF($CB$4:$JS$4,T$4,$CB40:$JS40)</f>
        <v>25562.72</v>
      </c>
      <c r="U40" s="50" t="n">
        <f aca="false">SUMIF($CB$4:$JS$4,U$4,$CB40:$JS40)</f>
        <v>6422</v>
      </c>
      <c r="V40" s="50" t="n">
        <f aca="false">SUMIF($CB$4:$JS$4,V$4,$CB40:$JS40)</f>
        <v>646</v>
      </c>
      <c r="W40" s="50" t="n">
        <f aca="false">SUMIF($CB$4:$JS$4,W$4,$CB40:$JS40)</f>
        <v>22827.97</v>
      </c>
      <c r="X40" s="50" t="n">
        <f aca="false">SUMIF($CB$4:$JS$4,X$4,$CB40:$JS40)</f>
        <v>4503.98</v>
      </c>
      <c r="Y40" s="50" t="n">
        <f aca="false">SUMIF($CB$4:$JS$4,Y$4,$CB40:$JS40)</f>
        <v>54018.05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6440.67</v>
      </c>
      <c r="AF40" s="50" t="n">
        <f aca="false">SUMIF($CB$4:$JS$4,AF$4,$CB40:$JS40)</f>
        <v>982.8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532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326840.14</v>
      </c>
      <c r="BZ40" s="45" t="n">
        <f aca="false">SUMPRODUCT(($CB$4:$JS$4&lt;&gt;"")*($CB$4:$JS$4&lt;=$D$4),$CB40:$JS40,$CB$1:$JS$1)</f>
        <v>50.6593915871905</v>
      </c>
      <c r="CB40" s="134" t="n">
        <f aca="false">IF(OR(CB$4="",$B40=""),0,SUMIF('DADOS BRUTOS'!$A$3:$A$500,$B40,'DADOS BRUTOS'!B$3:B$500)+IF($C40="",0,SUMIF('DADOS BRUTOS'!$A$3:$A$500,$C40,'DADOS BRUTOS'!B$3:B$500)))</f>
        <v>0</v>
      </c>
      <c r="CC40" s="134" t="n">
        <f aca="false">IF(OR(CC$4="",$B40=""),0,SUMIF('DADOS BRUTOS'!$A$3:$A$500,$B40,'DADOS BRUTOS'!C$3:C$500)+IF($C40="",0,SUMIF('DADOS BRUTOS'!$A$3:$A$500,$C40,'DADOS BRUTOS'!C$3:C$500)))</f>
        <v>0</v>
      </c>
      <c r="CD40" s="134" t="n">
        <f aca="false">IF(OR(CD$4="",$B40=""),0,SUMIF('DADOS BRUTOS'!$A$3:$A$500,$B40,'DADOS BRUTOS'!D$3:D$500)+IF($C40="",0,SUMIF('DADOS BRUTOS'!$A$3:$A$500,$C40,'DADOS BRUTOS'!D$3:D$500)))</f>
        <v>0</v>
      </c>
      <c r="CE40" s="134" t="n">
        <f aca="false">IF(OR(CE$4="",$B40=""),0,SUMIF('DADOS BRUTOS'!$A$3:$A$500,$B40,'DADOS BRUTOS'!E$3:E$500)+IF($C40="",0,SUMIF('DADOS BRUTOS'!$A$3:$A$500,$C40,'DADOS BRUTOS'!E$3:E$500)))</f>
        <v>0</v>
      </c>
      <c r="CF40" s="134" t="n">
        <f aca="false">IF(OR(CF$4="",$B40=""),0,SUMIF('DADOS BRUTOS'!$A$3:$A$500,$B40,'DADOS BRUTOS'!F$3:F$500)+IF($C40="",0,SUMIF('DADOS BRUTOS'!$A$3:$A$500,$C40,'DADOS BRUTOS'!F$3:F$500)))</f>
        <v>0</v>
      </c>
      <c r="CG40" s="134" t="n">
        <f aca="false">IF(OR(CG$4="",$B40=""),0,SUMIF('DADOS BRUTOS'!$A$3:$A$500,$B40,'DADOS BRUTOS'!G$3:G$500)+IF($C40="",0,SUMIF('DADOS BRUTOS'!$A$3:$A$500,$C40,'DADOS BRUTOS'!G$3:G$500)))</f>
        <v>0</v>
      </c>
      <c r="CH40" s="134" t="n">
        <f aca="false">IF(OR(CH$4="",$B40=""),0,SUMIF('DADOS BRUTOS'!$A$3:$A$500,$B40,'DADOS BRUTOS'!H$3:H$500)+IF($C40="",0,SUMIF('DADOS BRUTOS'!$A$3:$A$500,$C40,'DADOS BRUTOS'!H$3:H$500)))</f>
        <v>0</v>
      </c>
      <c r="CI40" s="134" t="n">
        <f aca="false">IF(OR(CI$4="",$B40=""),0,SUMIF('DADOS BRUTOS'!$A$3:$A$500,$B40,'DADOS BRUTOS'!I$3:I$500)+IF($C40="",0,SUMIF('DADOS BRUTOS'!$A$3:$A$500,$C40,'DADOS BRUTOS'!I$3:I$500)))</f>
        <v>0</v>
      </c>
      <c r="CJ40" s="134" t="n">
        <f aca="false">IF(OR(CJ$4="",$B40=""),0,SUMIF('DADOS BRUTOS'!$A$3:$A$500,$B40,'DADOS BRUTOS'!J$3:J$500)+IF($C40="",0,SUMIF('DADOS BRUTOS'!$A$3:$A$500,$C40,'DADOS BRUTOS'!J$3:J$500)))</f>
        <v>0</v>
      </c>
      <c r="CK40" s="134" t="n">
        <f aca="false">IF(OR(CK$4="",$B40=""),0,SUMIF('DADOS BRUTOS'!$A$3:$A$500,$B40,'DADOS BRUTOS'!K$3:K$500)+IF($C40="",0,SUMIF('DADOS BRUTOS'!$A$3:$A$500,$C40,'DADOS BRUTOS'!K$3:K$500)))</f>
        <v>0</v>
      </c>
      <c r="CL40" s="134" t="n">
        <f aca="false">IF(OR(CL$4="",$B40=""),0,SUMIF('DADOS BRUTOS'!$A$3:$A$500,$B40,'DADOS BRUTOS'!L$3:L$500)+IF($C40="",0,SUMIF('DADOS BRUTOS'!$A$3:$A$500,$C40,'DADOS BRUTOS'!L$3:L$500)))</f>
        <v>0</v>
      </c>
      <c r="CM40" s="134" t="n">
        <f aca="false">IF(OR(CM$4="",$B40=""),0,SUMIF('DADOS BRUTOS'!$A$3:$A$500,$B40,'DADOS BRUTOS'!M$3:M$500)+IF($C40="",0,SUMIF('DADOS BRUTOS'!$A$3:$A$500,$C40,'DADOS BRUTOS'!M$3:M$500)))</f>
        <v>0</v>
      </c>
      <c r="CN40" s="134" t="n">
        <f aca="false">IF(OR(CN$4="",$B40=""),0,SUMIF('DADOS BRUTOS'!$A$3:$A$500,$B40,'DADOS BRUTOS'!N$3:N$500)+IF($C40="",0,SUMIF('DADOS BRUTOS'!$A$3:$A$500,$C40,'DADOS BRUTOS'!N$3:N$500)))</f>
        <v>0</v>
      </c>
      <c r="CO40" s="134" t="n">
        <f aca="false">IF(OR(CO$4="",$B40=""),0,SUMIF('DADOS BRUTOS'!$A$3:$A$500,$B40,'DADOS BRUTOS'!O$3:O$500)+IF($C40="",0,SUMIF('DADOS BRUTOS'!$A$3:$A$500,$C40,'DADOS BRUTOS'!O$3:O$500)))</f>
        <v>0</v>
      </c>
      <c r="CP40" s="134" t="n">
        <f aca="false">IF(OR(CP$4="",$B40=""),0,SUMIF('DADOS BRUTOS'!$A$3:$A$500,$B40,'DADOS BRUTOS'!P$3:P$500)+IF($C40="",0,SUMIF('DADOS BRUTOS'!$A$3:$A$500,$C40,'DADOS BRUTOS'!P$3:P$500)))</f>
        <v>0</v>
      </c>
      <c r="CQ40" s="134" t="n">
        <f aca="false">IF(OR(CQ$4="",$B40=""),0,SUMIF('DADOS BRUTOS'!$A$3:$A$500,$B40,'DADOS BRUTOS'!Q$3:Q$500)+IF($C40="",0,SUMIF('DADOS BRUTOS'!$A$3:$A$500,$C40,'DADOS BRUTOS'!Q$3:Q$500)))</f>
        <v>0</v>
      </c>
      <c r="CR40" s="134" t="n">
        <f aca="false">IF(OR(CR$4="",$B40=""),0,SUMIF('DADOS BRUTOS'!$A$3:$A$500,$B40,'DADOS BRUTOS'!R$3:R$500)+IF($C40="",0,SUMIF('DADOS BRUTOS'!$A$3:$A$500,$C40,'DADOS BRUTOS'!R$3:R$500)))</f>
        <v>0</v>
      </c>
      <c r="CS40" s="134" t="n">
        <f aca="false">IF(OR(CS$4="",$B40=""),0,SUMIF('DADOS BRUTOS'!$A$3:$A$500,$B40,'DADOS BRUTOS'!S$3:S$500)+IF($C40="",0,SUMIF('DADOS BRUTOS'!$A$3:$A$500,$C40,'DADOS BRUTOS'!S$3:S$500)))</f>
        <v>0</v>
      </c>
      <c r="CT40" s="134" t="n">
        <f aca="false">IF(OR(CT$4="",$B40=""),0,SUMIF('DADOS BRUTOS'!$A$3:$A$500,$B40,'DADOS BRUTOS'!T$3:T$500)+IF($C40="",0,SUMIF('DADOS BRUTOS'!$A$3:$A$500,$C40,'DADOS BRUTOS'!T$3:T$500)))</f>
        <v>0</v>
      </c>
      <c r="CU40" s="134" t="n">
        <f aca="false">IF(OR(CU$4="",$B40=""),0,SUMIF('DADOS BRUTOS'!$A$3:$A$500,$B40,'DADOS BRUTOS'!U$3:U$500)+IF($C40="",0,SUMIF('DADOS BRUTOS'!$A$3:$A$500,$C40,'DADOS BRUTOS'!U$3:U$500)))</f>
        <v>0</v>
      </c>
      <c r="CV40" s="134" t="n">
        <f aca="false">IF(OR(CV$4="",$B40=""),0,SUMIF('DADOS BRUTOS'!$A$3:$A$500,$B40,'DADOS BRUTOS'!V$3:V$500)+IF($C40="",0,SUMIF('DADOS BRUTOS'!$A$3:$A$500,$C40,'DADOS BRUTOS'!V$3:V$500)))</f>
        <v>0</v>
      </c>
      <c r="CW40" s="134" t="n">
        <f aca="false">IF(OR(CW$4="",$B40=""),0,SUMIF('DADOS BRUTOS'!$A$3:$A$500,$B40,'DADOS BRUTOS'!W$3:W$500)+IF($C40="",0,SUMIF('DADOS BRUTOS'!$A$3:$A$500,$C40,'DADOS BRUTOS'!W$3:W$500)))</f>
        <v>0</v>
      </c>
      <c r="CX40" s="134" t="n">
        <f aca="false">IF(OR(CX$4="",$B40=""),0,SUMIF('DADOS BRUTOS'!$A$3:$A$500,$B40,'DADOS BRUTOS'!X$3:X$500)+IF($C40="",0,SUMIF('DADOS BRUTOS'!$A$3:$A$500,$C40,'DADOS BRUTOS'!X$3:X$500)))</f>
        <v>0</v>
      </c>
      <c r="CY40" s="134" t="n">
        <f aca="false">IF(OR(CY$4="",$B40=""),0,SUMIF('DADOS BRUTOS'!$A$3:$A$500,$B40,'DADOS BRUTOS'!Y$3:Y$500)+IF($C40="",0,SUMIF('DADOS BRUTOS'!$A$3:$A$500,$C40,'DADOS BRUTOS'!Y$3:Y$500)))</f>
        <v>0</v>
      </c>
      <c r="CZ40" s="134" t="n">
        <f aca="false">IF(OR(CZ$4="",$B40=""),0,SUMIF('DADOS BRUTOS'!$A$3:$A$500,$B40,'DADOS BRUTOS'!Z$3:Z$500)+IF($C40="",0,SUMIF('DADOS BRUTOS'!$A$3:$A$500,$C40,'DADOS BRUTOS'!Z$3:Z$500)))</f>
        <v>28902.72</v>
      </c>
      <c r="DA40" s="134" t="n">
        <f aca="false">IF(OR(DA$4="",$B40=""),0,SUMIF('DADOS BRUTOS'!$A$3:$A$500,$B40,'DADOS BRUTOS'!AA$3:AA$500)+IF($C40="",0,SUMIF('DADOS BRUTOS'!$A$3:$A$500,$C40,'DADOS BRUTOS'!AA$3:AA$500)))</f>
        <v>6220.35</v>
      </c>
      <c r="DB40" s="134" t="n">
        <f aca="false">IF(OR(DB$4="",$B40=""),0,SUMIF('DADOS BRUTOS'!$A$3:$A$500,$B40,'DADOS BRUTOS'!AB$3:AB$500)+IF($C40="",0,SUMIF('DADOS BRUTOS'!$A$3:$A$500,$C40,'DADOS BRUTOS'!AB$3:AB$500)))</f>
        <v>5550</v>
      </c>
      <c r="DC40" s="134" t="n">
        <f aca="false">IF(OR(DC$4="",$B40=""),0,SUMIF('DADOS BRUTOS'!$A$3:$A$500,$B40,'DADOS BRUTOS'!AC$3:AC$500)+IF($C40="",0,SUMIF('DADOS BRUTOS'!$A$3:$A$500,$C40,'DADOS BRUTOS'!AC$3:AC$500)))</f>
        <v>17524.96</v>
      </c>
      <c r="DD40" s="134" t="n">
        <f aca="false">IF(OR(DD$4="",$B40=""),0,SUMIF('DADOS BRUTOS'!$A$3:$A$500,$B40,'DADOS BRUTOS'!AD$3:AD$500)+IF($C40="",0,SUMIF('DADOS BRUTOS'!$A$3:$A$500,$C40,'DADOS BRUTOS'!AD$3:AD$500)))</f>
        <v>39443.62</v>
      </c>
      <c r="DE40" s="134" t="n">
        <f aca="false">IF(OR(DE$4="",$B40=""),0,SUMIF('DADOS BRUTOS'!$A$3:$A$500,$B40,'DADOS BRUTOS'!AE$3:AE$500)+IF($C40="",0,SUMIF('DADOS BRUTOS'!$A$3:$A$500,$C40,'DADOS BRUTOS'!AE$3:AE$500)))</f>
        <v>5550</v>
      </c>
      <c r="DF40" s="134" t="n">
        <f aca="false">IF(OR(DF$4="",$B40=""),0,SUMIF('DADOS BRUTOS'!$A$3:$A$500,$B40,'DADOS BRUTOS'!AF$3:AF$500)+IF($C40="",0,SUMIF('DADOS BRUTOS'!$A$3:$A$500,$C40,'DADOS BRUTOS'!AF$3:AF$500)))</f>
        <v>5550</v>
      </c>
      <c r="DG40" s="134" t="n">
        <f aca="false">IF(OR(DG$4="",$B40=""),0,SUMIF('DADOS BRUTOS'!$A$3:$A$500,$B40,'DADOS BRUTOS'!AG$3:AG$500)+IF($C40="",0,SUMIF('DADOS BRUTOS'!$A$3:$A$500,$C40,'DADOS BRUTOS'!AG$3:AG$500)))</f>
        <v>11350.63</v>
      </c>
      <c r="DH40" s="134" t="n">
        <f aca="false">IF(OR(DH$4="",$B40=""),0,SUMIF('DADOS BRUTOS'!$A$3:$A$500,$B40,'DADOS BRUTOS'!AH$3:AH$500)+IF($C40="",0,SUMIF('DADOS BRUTOS'!$A$3:$A$500,$C40,'DADOS BRUTOS'!AH$3:AH$500)))</f>
        <v>0</v>
      </c>
      <c r="DI40" s="134" t="n">
        <f aca="false">IF(OR(DI$4="",$B40=""),0,SUMIF('DADOS BRUTOS'!$A$3:$A$500,$B40,'DADOS BRUTOS'!AI$3:AI$500)+IF($C40="",0,SUMIF('DADOS BRUTOS'!$A$3:$A$500,$C40,'DADOS BRUTOS'!AI$3:AI$500)))</f>
        <v>1866.24</v>
      </c>
      <c r="DJ40" s="134" t="n">
        <f aca="false">IF(OR(DJ$4="",$B40=""),0,SUMIF('DADOS BRUTOS'!$A$3:$A$500,$B40,'DADOS BRUTOS'!AJ$3:AJ$500)+IF($C40="",0,SUMIF('DADOS BRUTOS'!$A$3:$A$500,$C40,'DADOS BRUTOS'!AJ$3:AJ$500)))</f>
        <v>0</v>
      </c>
      <c r="DK40" s="134" t="n">
        <f aca="false">IF(OR(DK$4="",$B40=""),0,SUMIF('DADOS BRUTOS'!$A$3:$A$500,$B40,'DADOS BRUTOS'!AK$3:AK$500)+IF($C40="",0,SUMIF('DADOS BRUTOS'!$A$3:$A$500,$C40,'DADOS BRUTOS'!AK$3:AK$500)))</f>
        <v>0</v>
      </c>
      <c r="DL40" s="134" t="n">
        <f aca="false">IF(OR(DL$4="",$B40=""),0,SUMIF('DADOS BRUTOS'!$A$3:$A$500,$B40,'DADOS BRUTOS'!AL$3:AL$500)+IF($C40="",0,SUMIF('DADOS BRUTOS'!$A$3:$A$500,$C40,'DADOS BRUTOS'!AL$3:AL$500)))</f>
        <v>0</v>
      </c>
      <c r="DM40" s="134" t="n">
        <f aca="false">IF(OR(DM$4="",$B40=""),0,SUMIF('DADOS BRUTOS'!$A$3:$A$500,$B40,'DADOS BRUTOS'!AM$3:AM$500)+IF($C40="",0,SUMIF('DADOS BRUTOS'!$A$3:$A$500,$C40,'DADOS BRUTOS'!AM$3:AM$500)))</f>
        <v>0</v>
      </c>
      <c r="DN40" s="134" t="n">
        <f aca="false">IF(OR(DN$4="",$B40=""),0,SUMIF('DADOS BRUTOS'!$A$3:$A$500,$B40,'DADOS BRUTOS'!AN$3:AN$500)+IF($C40="",0,SUMIF('DADOS BRUTOS'!$A$3:$A$500,$C40,'DADOS BRUTOS'!AN$3:AN$500)))</f>
        <v>9704.45</v>
      </c>
      <c r="DO40" s="134" t="n">
        <f aca="false">IF(OR(DO$4="",$B40=""),0,SUMIF('DADOS BRUTOS'!$A$3:$A$500,$B40,'DADOS BRUTOS'!AO$3:AO$500)+IF($C40="",0,SUMIF('DADOS BRUTOS'!$A$3:$A$500,$C40,'DADOS BRUTOS'!AO$3:AO$500)))</f>
        <v>0</v>
      </c>
      <c r="DP40" s="134" t="n">
        <f aca="false">IF(OR(DP$4="",$B40=""),0,SUMIF('DADOS BRUTOS'!$A$3:$A$500,$B40,'DADOS BRUTOS'!AP$3:AP$500)+IF($C40="",0,SUMIF('DADOS BRUTOS'!$A$3:$A$500,$C40,'DADOS BRUTOS'!AP$3:AP$500)))</f>
        <v>27084.68</v>
      </c>
      <c r="DQ40" s="134" t="n">
        <f aca="false">IF(OR(DQ$4="",$B40=""),0,SUMIF('DADOS BRUTOS'!$A$3:$A$500,$B40,'DADOS BRUTOS'!AQ$3:AQ$500)+IF($C40="",0,SUMIF('DADOS BRUTOS'!$A$3:$A$500,$C40,'DADOS BRUTOS'!AQ$3:AQ$500)))</f>
        <v>16766.71</v>
      </c>
      <c r="DR40" s="134" t="n">
        <f aca="false">IF(OR(DR$4="",$B40=""),0,SUMIF('DADOS BRUTOS'!$A$3:$A$500,$B40,'DADOS BRUTOS'!AR$3:AR$500)+IF($C40="",0,SUMIF('DADOS BRUTOS'!$A$3:$A$500,$C40,'DADOS BRUTOS'!AR$3:AR$500)))</f>
        <v>29389.59</v>
      </c>
      <c r="DS40" s="134" t="n">
        <f aca="false">IF(OR(DS$4="",$B40=""),0,SUMIF('DADOS BRUTOS'!$A$3:$A$500,$B40,'DADOS BRUTOS'!AS$3:AS$500)+IF($C40="",0,SUMIF('DADOS BRUTOS'!$A$3:$A$500,$C40,'DADOS BRUTOS'!AS$3:AS$500)))</f>
        <v>25562.72</v>
      </c>
      <c r="DT40" s="134" t="n">
        <f aca="false">IF(OR(DT$4="",$B40=""),0,SUMIF('DADOS BRUTOS'!$A$3:$A$500,$B40,'DADOS BRUTOS'!AT$3:AT$500)+IF($C40="",0,SUMIF('DADOS BRUTOS'!$A$3:$A$500,$C40,'DADOS BRUTOS'!AT$3:AT$500)))</f>
        <v>6422</v>
      </c>
      <c r="DU40" s="134" t="n">
        <f aca="false">IF(OR(DU$4="",$B40=""),0,SUMIF('DADOS BRUTOS'!$A$3:$A$500,$B40,'DADOS BRUTOS'!AU$3:AU$500)+IF($C40="",0,SUMIF('DADOS BRUTOS'!$A$3:$A$500,$C40,'DADOS BRUTOS'!AU$3:AU$500)))</f>
        <v>646</v>
      </c>
      <c r="DV40" s="134" t="n">
        <f aca="false">IF(OR(DV$4="",$B40=""),0,SUMIF('DADOS BRUTOS'!$A$3:$A$500,$B40,'DADOS BRUTOS'!AV$3:AV$500)+IF($C40="",0,SUMIF('DADOS BRUTOS'!$A$3:$A$500,$C40,'DADOS BRUTOS'!AV$3:AV$500)))</f>
        <v>22827.97</v>
      </c>
      <c r="DW40" s="134" t="n">
        <f aca="false">IF(OR(DW$4="",$B40=""),0,SUMIF('DADOS BRUTOS'!$A$3:$A$500,$B40,'DADOS BRUTOS'!AW$3:AW$500)+IF($C40="",0,SUMIF('DADOS BRUTOS'!$A$3:$A$500,$C40,'DADOS BRUTOS'!AW$3:AW$500)))</f>
        <v>4503.98</v>
      </c>
      <c r="DX40" s="134" t="n">
        <f aca="false">IF(OR(DX$4="",$B40=""),0,SUMIF('DADOS BRUTOS'!$A$3:$A$500,$B40,'DADOS BRUTOS'!AX$3:AX$500)+IF($C40="",0,SUMIF('DADOS BRUTOS'!$A$3:$A$500,$C40,'DADOS BRUTOS'!AX$3:AX$500)))</f>
        <v>54018.05</v>
      </c>
      <c r="DY40" s="134" t="n">
        <f aca="false">IF(OR(DY$4="",$B40=""),0,SUMIF('DADOS BRUTOS'!$A$3:$A$500,$B40,'DADOS BRUTOS'!AY$3:AY$500)+IF($C40="",0,SUMIF('DADOS BRUTOS'!$A$3:$A$500,$C40,'DADOS BRUTOS'!AY$3:AY$500)))</f>
        <v>0</v>
      </c>
      <c r="DZ40" s="134" t="n">
        <f aca="false">IF(OR(DZ$4="",$B40=""),0,SUMIF('DADOS BRUTOS'!$A$3:$A$500,$B40,'DADOS BRUTOS'!AZ$3:AZ$500)+IF($C40="",0,SUMIF('DADOS BRUTOS'!$A$3:$A$500,$C40,'DADOS BRUTOS'!AZ$3:AZ$500)))</f>
        <v>0</v>
      </c>
      <c r="EA40" s="134" t="n">
        <f aca="false">IF(OR(EA$4="",$B40=""),0,SUMIF('DADOS BRUTOS'!$A$3:$A$500,$B40,'DADOS BRUTOS'!BA$3:BA$500)+IF($C40="",0,SUMIF('DADOS BRUTOS'!$A$3:$A$500,$C40,'DADOS BRUTOS'!BA$3:BA$500)))</f>
        <v>0</v>
      </c>
      <c r="EB40" s="134" t="n">
        <f aca="false">IF(OR(EB$4="",$B40=""),0,SUMIF('DADOS BRUTOS'!$A$3:$A$500,$B40,'DADOS BRUTOS'!BB$3:BB$500)+IF($C40="",0,SUMIF('DADOS BRUTOS'!$A$3:$A$500,$C40,'DADOS BRUTOS'!BB$3:BB$500)))</f>
        <v>0</v>
      </c>
      <c r="EC40" s="134" t="n">
        <f aca="false">IF(OR(EC$4="",$B40=""),0,SUMIF('DADOS BRUTOS'!$A$3:$A$500,$B40,'DADOS BRUTOS'!BC$3:BC$500)+IF($C40="",0,SUMIF('DADOS BRUTOS'!$A$3:$A$500,$C40,'DADOS BRUTOS'!BC$3:BC$500)))</f>
        <v>0</v>
      </c>
      <c r="ED40" s="134" t="n">
        <f aca="false">IF(OR(ED$4="",$B40=""),0,SUMIF('DADOS BRUTOS'!$A$3:$A$500,$B40,'DADOS BRUTOS'!BD$3:BD$500)+IF($C40="",0,SUMIF('DADOS BRUTOS'!$A$3:$A$500,$C40,'DADOS BRUTOS'!BD$3:BD$500)))</f>
        <v>6440.67</v>
      </c>
      <c r="EE40" s="134" t="n">
        <f aca="false">IF(OR(EE$4="",$B40=""),0,SUMIF('DADOS BRUTOS'!$A$3:$A$500,$B40,'DADOS BRUTOS'!BE$3:BE$500)+IF($C40="",0,SUMIF('DADOS BRUTOS'!$A$3:$A$500,$C40,'DADOS BRUTOS'!BE$3:BE$500)))</f>
        <v>982.8</v>
      </c>
      <c r="EF40" s="134" t="n">
        <f aca="false">IF(OR(EF$4="",$B40=""),0,SUMIF('DADOS BRUTOS'!$A$3:$A$500,$B40,'DADOS BRUTOS'!BF$3:BF$500)+IF($C40="",0,SUMIF('DADOS BRUTOS'!$A$3:$A$500,$C40,'DADOS BRUTOS'!BF$3:BF$500)))</f>
        <v>0</v>
      </c>
      <c r="EG40" s="134" t="n">
        <f aca="false">IF(OR(EG$4="",$B40=""),0,SUMIF('DADOS BRUTOS'!$A$3:$A$500,$B40,'DADOS BRUTOS'!BG$3:BG$500)+IF($C40="",0,SUMIF('DADOS BRUTOS'!$A$3:$A$500,$C40,'DADOS BRUTOS'!BG$3:BG$500)))</f>
        <v>0</v>
      </c>
      <c r="EH40" s="134" t="n">
        <f aca="false">IF(OR(EH$4="",$B40=""),0,SUMIF('DADOS BRUTOS'!$A$3:$A$500,$B40,'DADOS BRUTOS'!BH$3:BH$500)+IF($C40="",0,SUMIF('DADOS BRUTOS'!$A$3:$A$500,$C40,'DADOS BRUTOS'!BH$3:BH$500)))</f>
        <v>0</v>
      </c>
      <c r="EI40" s="134" t="n">
        <f aca="false">IF(OR(EI$4="",$B40=""),0,SUMIF('DADOS BRUTOS'!$A$3:$A$500,$B40,'DADOS BRUTOS'!BI$3:BI$500)+IF($C40="",0,SUMIF('DADOS BRUTOS'!$A$3:$A$500,$C40,'DADOS BRUTOS'!BI$3:BI$500)))</f>
        <v>0</v>
      </c>
      <c r="EJ40" s="134" t="n">
        <f aca="false">IF(OR(EJ$4="",$B40=""),0,SUMIF('DADOS BRUTOS'!$A$3:$A$500,$B40,'DADOS BRUTOS'!BJ$3:BJ$500)+IF($C40="",0,SUMIF('DADOS BRUTOS'!$A$3:$A$500,$C40,'DADOS BRUTOS'!BJ$3:BJ$500)))</f>
        <v>0</v>
      </c>
      <c r="EK40" s="134" t="n">
        <f aca="false">IF(OR(EK$4="",$B40=""),0,SUMIF('DADOS BRUTOS'!$A$3:$A$500,$B40,'DADOS BRUTOS'!BK$3:BK$500)+IF($C40="",0,SUMIF('DADOS BRUTOS'!$A$3:$A$500,$C40,'DADOS BRUTOS'!BK$3:BK$500)))</f>
        <v>532</v>
      </c>
      <c r="EL40" s="134" t="n">
        <f aca="false">IF(OR(EL$4="",$B40=""),0,SUMIF('DADOS BRUTOS'!$A$3:$A$500,$B40,'DADOS BRUTOS'!BL$3:BL$500)+IF($C40="",0,SUMIF('DADOS BRUTOS'!$A$3:$A$500,$C40,'DADOS BRUTOS'!BL$3:BL$500)))</f>
        <v>0</v>
      </c>
      <c r="EM40" s="134" t="n">
        <f aca="false">IF(OR(EM$4="",$B40=""),0,SUMIF('DADOS BRUTOS'!$A$3:$A$500,$B40,'DADOS BRUTOS'!BM$3:BM$500)+IF($C40="",0,SUMIF('DADOS BRUTOS'!$A$3:$A$500,$C40,'DADOS BRUTOS'!BM$3:BM$500)))</f>
        <v>0</v>
      </c>
      <c r="EN40" s="134" t="n">
        <f aca="false">IF(OR(EN$4="",$B40=""),0,SUMIF('DADOS BRUTOS'!$A$3:$A$500,$B40,'DADOS BRUTOS'!BN$3:BN$500)+IF($C40="",0,SUMIF('DADOS BRUTOS'!$A$3:$A$500,$C40,'DADOS BRUTOS'!BN$3:BN$500)))</f>
        <v>0</v>
      </c>
      <c r="EO40" s="134" t="n">
        <f aca="false">IF(OR(EO$4="",$B40=""),0,SUMIF('DADOS BRUTOS'!$A$3:$A$500,$B40,'DADOS BRUTOS'!BO$3:BO$500)+IF($C40="",0,SUMIF('DADOS BRUTOS'!$A$3:$A$500,$C40,'DADOS BRUTOS'!BO$3:BO$500)))</f>
        <v>0</v>
      </c>
      <c r="EP40" s="134" t="n">
        <f aca="false">IF(OR(EP$4="",$B40=""),0,SUMIF('DADOS BRUTOS'!$A$3:$A$500,$B40,'DADOS BRUTOS'!BP$3:BP$500)+IF($C40="",0,SUMIF('DADOS BRUTOS'!$A$3:$A$500,$C40,'DADOS BRUTOS'!BP$3:BP$500)))</f>
        <v>0</v>
      </c>
      <c r="EQ40" s="134" t="n">
        <f aca="false">IF(OR(EQ$4="",$B40=""),0,SUMIF('DADOS BRUTOS'!$A$3:$A$500,$B40,'DADOS BRUTOS'!BQ$3:BQ$500)+IF($C40="",0,SUMIF('DADOS BRUTOS'!$A$3:$A$500,$C40,'DADOS BRUTOS'!BQ$3:BQ$500)))</f>
        <v>0</v>
      </c>
      <c r="ER40" s="134" t="n">
        <f aca="false">IF(OR(ER$4="",$B40=""),0,SUMIF('DADOS BRUTOS'!$A$3:$A$500,$B40,'DADOS BRUTOS'!BR$3:BR$500)+IF($C40="",0,SUMIF('DADOS BRUTOS'!$A$3:$A$500,$C40,'DADOS BRUTOS'!BR$3:BR$500)))</f>
        <v>0</v>
      </c>
      <c r="ES40" s="134" t="n">
        <f aca="false">IF(OR(ES$4="",$B40=""),0,SUMIF('DADOS BRUTOS'!$A$3:$A$500,$B40,'DADOS BRUTOS'!BS$3:BS$500)+IF($C40="",0,SUMIF('DADOS BRUTOS'!$A$3:$A$500,$C40,'DADOS BRUTOS'!BS$3:BS$500)))</f>
        <v>0</v>
      </c>
      <c r="ET40" s="134" t="n">
        <f aca="false">IF(OR(ET$4="",$B40=""),0,SUMIF('DADOS BRUTOS'!$A$3:$A$500,$B40,'DADOS BRUTOS'!BT$3:BT$500)+IF($C40="",0,SUMIF('DADOS BRUTOS'!$A$3:$A$500,$C40,'DADOS BRUTOS'!BT$3:BT$500)))</f>
        <v>0</v>
      </c>
      <c r="EU40" s="134" t="n">
        <f aca="false">IF(OR(EU$4="",$B40=""),0,SUMIF('DADOS BRUTOS'!$A$3:$A$500,$B40,'DADOS BRUTOS'!BU$3:BU$500)+IF($C40="",0,SUMIF('DADOS BRUTOS'!$A$3:$A$500,$C40,'DADOS BRUTOS'!BU$3:BU$500)))</f>
        <v>0</v>
      </c>
      <c r="EV40" s="134" t="n">
        <f aca="false">IF(OR(EV$4="",$B40=""),0,SUMIF('DADOS BRUTOS'!$A$3:$A$500,$B40,'DADOS BRUTOS'!BV$3:BV$500)+IF($C40="",0,SUMIF('DADOS BRUTOS'!$A$3:$A$500,$C40,'DADOS BRUTOS'!BV$3:BV$500)))</f>
        <v>0</v>
      </c>
      <c r="EW40" s="134" t="n">
        <f aca="false">IF(OR(EW$4="",$B40=""),0,SUMIF('DADOS BRUTOS'!$A$3:$A$500,$B40,'DADOS BRUTOS'!BW$3:BW$500)+IF($C40="",0,SUMIF('DADOS BRUTOS'!$A$3:$A$500,$C40,'DADOS BRUTOS'!BW$3:BW$500)))</f>
        <v>0</v>
      </c>
      <c r="EX40" s="134" t="n">
        <f aca="false">IF(OR(EX$4="",$B40=""),0,SUMIF('DADOS BRUTOS'!$A$3:$A$500,$B40,'DADOS BRUTOS'!BX$3:BX$500)+IF($C40="",0,SUMIF('DADOS BRUTOS'!$A$3:$A$500,$C40,'DADOS BRUTOS'!BX$3:BX$500)))</f>
        <v>0</v>
      </c>
      <c r="EY40" s="134" t="n">
        <f aca="false">IF(OR(EY$4="",$B40=""),0,SUMIF('DADOS BRUTOS'!$A$3:$A$500,$B40,'DADOS BRUTOS'!BY$3:BY$500)+IF($C40="",0,SUMIF('DADOS BRUTOS'!$A$3:$A$500,$C40,'DADOS BRUTOS'!BY$3:BY$500)))</f>
        <v>0</v>
      </c>
      <c r="EZ40" s="134" t="n">
        <f aca="false">IF(OR(EZ$4="",$B40=""),0,SUMIF('DADOS BRUTOS'!$A$3:$A$500,$B40,'DADOS BRUTOS'!BZ$3:BZ$500)+IF($C40="",0,SUMIF('DADOS BRUTOS'!$A$3:$A$500,$C40,'DADOS BRUTOS'!BZ$3:BZ$500)))</f>
        <v>0</v>
      </c>
      <c r="FA40" s="134" t="n">
        <f aca="false">IF(OR(FA$4="",$B40=""),0,SUMIF('DADOS BRUTOS'!$A$3:$A$500,$B40,'DADOS BRUTOS'!CA$3:CA$500)+IF($C40="",0,SUMIF('DADOS BRUTOS'!$A$3:$A$500,$C40,'DADOS BRUTOS'!CA$3:CA$500)))</f>
        <v>0</v>
      </c>
      <c r="FB40" s="134" t="n">
        <f aca="false">IF(OR(FB$4="",$B40=""),0,SUMIF('DADOS BRUTOS'!$A$3:$A$500,$B40,'DADOS BRUTOS'!CB$3:CB$500)+IF($C40="",0,SUMIF('DADOS BRUTOS'!$A$3:$A$500,$C40,'DADOS BRUTOS'!CB$3:CB$500)))</f>
        <v>0</v>
      </c>
      <c r="FC40" s="134" t="n">
        <f aca="false">IF(OR(FC$4="",$B40=""),0,SUMIF('DADOS BRUTOS'!$A$3:$A$500,$B40,'DADOS BRUTOS'!CC$3:CC$500)+IF($C40="",0,SUMIF('DADOS BRUTOS'!$A$3:$A$500,$C40,'DADOS BRUTOS'!CC$3:CC$500)))</f>
        <v>0</v>
      </c>
      <c r="FD40" s="134" t="n">
        <f aca="false">IF(OR(FD$4="",$B40=""),0,SUMIF('DADOS BRUTOS'!$A$3:$A$500,$B40,'DADOS BRUTOS'!CD$3:CD$500)+IF($C40="",0,SUMIF('DADOS BRUTOS'!$A$3:$A$500,$C40,'DADOS BRUTOS'!CD$3:CD$500)))</f>
        <v>0</v>
      </c>
      <c r="FE40" s="134" t="n">
        <f aca="false">IF(OR(FE$4="",$B40=""),0,SUMIF('DADOS BRUTOS'!$A$3:$A$500,$B40,'DADOS BRUTOS'!CE$3:CE$500)+IF($C40="",0,SUMIF('DADOS BRUTOS'!$A$3:$A$500,$C40,'DADOS BRUTOS'!CE$3:CE$500)))</f>
        <v>0</v>
      </c>
      <c r="FF40" s="134" t="n">
        <f aca="false">IF(OR(FF$4="",$B40=""),0,SUMIF('DADOS BRUTOS'!$A$3:$A$500,$B40,'DADOS BRUTOS'!CF$3:CF$500)+IF($C40="",0,SUMIF('DADOS BRUTOS'!$A$3:$A$500,$C40,'DADOS BRUTOS'!CF$3:CF$500)))</f>
        <v>0</v>
      </c>
      <c r="FG40" s="134" t="n">
        <f aca="false">IF(OR(FG$4="",$B40=""),0,SUMIF('DADOS BRUTOS'!$A$3:$A$500,$B40,'DADOS BRUTOS'!CG$3:CG$500)+IF($C40="",0,SUMIF('DADOS BRUTOS'!$A$3:$A$500,$C40,'DADOS BRUTOS'!CG$3:CG$500)))</f>
        <v>0</v>
      </c>
      <c r="FH40" s="134" t="n">
        <f aca="false">IF(OR(FH$4="",$B40=""),0,SUMIF('DADOS BRUTOS'!$A$3:$A$500,$B40,'DADOS BRUTOS'!CH$3:CH$500)+IF($C40="",0,SUMIF('DADOS BRUTOS'!$A$3:$A$500,$C40,'DADOS BRUTOS'!CH$3:CH$500)))</f>
        <v>0</v>
      </c>
      <c r="FI40" s="134" t="n">
        <f aca="false">IF(OR(FI$4="",$B40=""),0,SUMIF('DADOS BRUTOS'!$A$3:$A$500,$B40,'DADOS BRUTOS'!CI$3:CI$500)+IF($C40="",0,SUMIF('DADOS BRUTOS'!$A$3:$A$500,$C40,'DADOS BRUTOS'!CI$3:CI$500)))</f>
        <v>0</v>
      </c>
      <c r="FJ40" s="134" t="n">
        <f aca="false">IF(OR(FJ$4="",$B40=""),0,SUMIF('DADOS BRUTOS'!$A$3:$A$500,$B40,'DADOS BRUTOS'!CJ$3:CJ$500)+IF($C40="",0,SUMIF('DADOS BRUTOS'!$A$3:$A$500,$C40,'DADOS BRUTOS'!CJ$3:CJ$500)))</f>
        <v>0</v>
      </c>
      <c r="FK40" s="134" t="n">
        <f aca="false">IF(OR(FK$4="",$B40=""),0,SUMIF('DADOS BRUTOS'!$A$3:$A$500,$B40,'DADOS BRUTOS'!CK$3:CK$500)+IF($C40="",0,SUMIF('DADOS BRUTOS'!$A$3:$A$500,$C40,'DADOS BRUTOS'!CK$3:CK$500)))</f>
        <v>0</v>
      </c>
      <c r="FL40" s="134" t="n">
        <f aca="false">IF(OR(FL$4="",$B40=""),0,SUMIF('DADOS BRUTOS'!$A$3:$A$500,$B40,'DADOS BRUTOS'!CL$3:CL$500)+IF($C40="",0,SUMIF('DADOS BRUTOS'!$A$3:$A$500,$C40,'DADOS BRUTOS'!CL$3:CL$500)))</f>
        <v>0</v>
      </c>
      <c r="FM40" s="134" t="n">
        <f aca="false">IF(OR(FM$4="",$B40=""),0,SUMIF('DADOS BRUTOS'!$A$3:$A$500,$B40,'DADOS BRUTOS'!CM$3:CM$500)+IF($C40="",0,SUMIF('DADOS BRUTOS'!$A$3:$A$500,$C40,'DADOS BRUTOS'!CM$3:CM$500)))</f>
        <v>0</v>
      </c>
      <c r="FN40" s="134" t="n">
        <f aca="false">IF(OR(FN$4="",$B40=""),0,SUMIF('DADOS BRUTOS'!$A$3:$A$500,$B40,'DADOS BRUTOS'!CN$3:CN$500)+IF($C40="",0,SUMIF('DADOS BRUTOS'!$A$3:$A$500,$C40,'DADOS BRUTOS'!CN$3:CN$500)))</f>
        <v>0</v>
      </c>
      <c r="FO40" s="134" t="n">
        <f aca="false">IF(OR(FO$4="",$B40=""),0,SUMIF('DADOS BRUTOS'!$A$3:$A$500,$B40,'DADOS BRUTOS'!CO$3:CO$500)+IF($C40="",0,SUMIF('DADOS BRUTOS'!$A$3:$A$500,$C40,'DADOS BRUTOS'!CO$3:CO$500)))</f>
        <v>0</v>
      </c>
      <c r="FP40" s="134" t="n">
        <f aca="false">IF(OR(FP$4="",$B40=""),0,SUMIF('DADOS BRUTOS'!$A$3:$A$500,$B40,'DADOS BRUTOS'!CP$3:CP$500)+IF($C40="",0,SUMIF('DADOS BRUTOS'!$A$3:$A$500,$C40,'DADOS BRUTOS'!CP$3:CP$500)))</f>
        <v>0</v>
      </c>
      <c r="FQ40" s="134" t="n">
        <f aca="false">IF(OR(FQ$4="",$B40=""),0,SUMIF('DADOS BRUTOS'!$A$3:$A$500,$B40,'DADOS BRUTOS'!CQ$3:CQ$500)+IF($C40="",0,SUMIF('DADOS BRUTOS'!$A$3:$A$500,$C40,'DADOS BRUTOS'!CQ$3:CQ$500)))</f>
        <v>0</v>
      </c>
      <c r="FR40" s="134" t="n">
        <f aca="false">IF(OR(FR$4="",$B40=""),0,SUMIF('DADOS BRUTOS'!$A$3:$A$500,$B40,'DADOS BRUTOS'!CR$3:CR$500)+IF($C40="",0,SUMIF('DADOS BRUTOS'!$A$3:$A$500,$C40,'DADOS BRUTOS'!CR$3:CR$500)))</f>
        <v>0</v>
      </c>
      <c r="FS40" s="134" t="n">
        <f aca="false">IF(OR(FS$4="",$B40=""),0,SUMIF('DADOS BRUTOS'!$A$3:$A$500,$B40,'DADOS BRUTOS'!CS$3:CS$500)+IF($C40="",0,SUMIF('DADOS BRUTOS'!$A$3:$A$500,$C40,'DADOS BRUTOS'!CS$3:CS$500)))</f>
        <v>0</v>
      </c>
      <c r="FT40" s="134" t="n">
        <f aca="false">IF(OR(FT$4="",$B40=""),0,SUMIF('DADOS BRUTOS'!$A$3:$A$500,$B40,'DADOS BRUTOS'!CT$3:CT$500)+IF($C40="",0,SUMIF('DADOS BRUTOS'!$A$3:$A$500,$C40,'DADOS BRUTOS'!CT$3:CT$500)))</f>
        <v>0</v>
      </c>
      <c r="FU40" s="134" t="n">
        <f aca="false">IF(OR(FU$4="",$B40=""),0,SUMIF('DADOS BRUTOS'!$A$3:$A$500,$B40,'DADOS BRUTOS'!CU$3:CU$500)+IF($C40="",0,SUMIF('DADOS BRUTOS'!$A$3:$A$500,$C40,'DADOS BRUTOS'!CU$3:CU$500)))</f>
        <v>0</v>
      </c>
      <c r="FV40" s="134" t="n">
        <f aca="false">IF(OR(FV$4="",$B40=""),0,SUMIF('DADOS BRUTOS'!$A$3:$A$500,$B40,'DADOS BRUTOS'!CV$3:CV$500)+IF($C40="",0,SUMIF('DADOS BRUTOS'!$A$3:$A$500,$C40,'DADOS BRUTOS'!CV$3:CV$500)))</f>
        <v>0</v>
      </c>
      <c r="FW40" s="134" t="n">
        <f aca="false">IF(OR(FW$4="",$B40=""),0,SUMIF('DADOS BRUTOS'!$A$3:$A$500,$B40,'DADOS BRUTOS'!CW$3:CW$500)+IF($C40="",0,SUMIF('DADOS BRUTOS'!$A$3:$A$500,$C40,'DADOS BRUTOS'!CW$3:CW$500)))</f>
        <v>0</v>
      </c>
      <c r="FX40" s="134" t="n">
        <f aca="false">IF(OR(FX$4="",$B40=""),0,SUMIF('DADOS BRUTOS'!$A$3:$A$500,$B40,'DADOS BRUTOS'!CX$3:CX$500)+IF($C40="",0,SUMIF('DADOS BRUTOS'!$A$3:$A$500,$C40,'DADOS BRUTOS'!CX$3:CX$500)))</f>
        <v>0</v>
      </c>
      <c r="FY40" s="134" t="n">
        <f aca="false">IF(OR(FY$4="",$B40=""),0,SUMIF('DADOS BRUTOS'!$A$3:$A$500,$B40,'DADOS BRUTOS'!CY$3:CY$500)+IF($C40="",0,SUMIF('DADOS BRUTOS'!$A$3:$A$500,$C40,'DADOS BRUTOS'!CY$3:CY$500)))</f>
        <v>0</v>
      </c>
      <c r="FZ40" s="134" t="n">
        <f aca="false">IF(OR(FZ$4="",$B40=""),0,SUMIF('DADOS BRUTOS'!$A$3:$A$500,$B40,'DADOS BRUTOS'!CZ$3:CZ$500)+IF($C40="",0,SUMIF('DADOS BRUTOS'!$A$3:$A$500,$C40,'DADOS BRUTOS'!CZ$3:CZ$500)))</f>
        <v>0</v>
      </c>
      <c r="GA40" s="134" t="n">
        <f aca="false">IF(OR(GA$4="",$B40=""),0,SUMIF('DADOS BRUTOS'!$A$3:$A$500,$B40,'DADOS BRUTOS'!DA$3:DA$500)+IF($C40="",0,SUMIF('DADOS BRUTOS'!$A$3:$A$500,$C40,'DADOS BRUTOS'!DA$3:DA$500)))</f>
        <v>0</v>
      </c>
      <c r="GB40" s="134" t="n">
        <f aca="false">IF(OR(GB$4="",$B40=""),0,SUMIF('DADOS BRUTOS'!$A$3:$A$500,$B40,'DADOS BRUTOS'!DB$3:DB$500)+IF($C40="",0,SUMIF('DADOS BRUTOS'!$A$3:$A$500,$C40,'DADOS BRUTOS'!DB$3:DB$500)))</f>
        <v>0</v>
      </c>
      <c r="GC40" s="134" t="n">
        <f aca="false">IF(OR(GC$4="",$B40=""),0,SUMIF('DADOS BRUTOS'!$A$3:$A$500,$B40,'DADOS BRUTOS'!DC$3:DC$500)+IF($C40="",0,SUMIF('DADOS BRUTOS'!$A$3:$A$500,$C40,'DADOS BRUTOS'!DC$3:DC$500)))</f>
        <v>0</v>
      </c>
      <c r="GD40" s="134" t="n">
        <f aca="false">IF(OR(GD$4="",$B40=""),0,SUMIF('DADOS BRUTOS'!$A$3:$A$500,$B40,'DADOS BRUTOS'!DD$3:DD$500)+IF($C40="",0,SUMIF('DADOS BRUTOS'!$A$3:$A$500,$C40,'DADOS BRUTOS'!DD$3:DD$500)))</f>
        <v>0</v>
      </c>
      <c r="GE40" s="134" t="n">
        <f aca="false">IF(OR(GE$4="",$B40=""),0,SUMIF('DADOS BRUTOS'!$A$3:$A$500,$B40,'DADOS BRUTOS'!DE$3:DE$500)+IF($C40="",0,SUMIF('DADOS BRUTOS'!$A$3:$A$500,$C40,'DADOS BRUTOS'!DE$3:DE$500)))</f>
        <v>0</v>
      </c>
      <c r="GF40" s="134" t="n">
        <f aca="false">IF(OR(GF$4="",$B40=""),0,SUMIF('DADOS BRUTOS'!$A$3:$A$500,$B40,'DADOS BRUTOS'!DF$3:DF$500)+IF($C40="",0,SUMIF('DADOS BRUTOS'!$A$3:$A$500,$C40,'DADOS BRUTOS'!DF$3:DF$500)))</f>
        <v>0</v>
      </c>
      <c r="GG40" s="134" t="n">
        <f aca="false">IF(OR(GG$4="",$B40=""),0,SUMIF('DADOS BRUTOS'!$A$3:$A$500,$B40,'DADOS BRUTOS'!DG$3:DG$500)+IF($C40="",0,SUMIF('DADOS BRUTOS'!$A$3:$A$500,$C40,'DADOS BRUTOS'!DG$3:DG$500)))</f>
        <v>0</v>
      </c>
      <c r="GH40" s="134" t="n">
        <f aca="false">IF(OR(GH$4="",$B40=""),0,SUMIF('DADOS BRUTOS'!$A$3:$A$500,$B40,'DADOS BRUTOS'!DH$3:DH$500)+IF($C40="",0,SUMIF('DADOS BRUTOS'!$A$3:$A$500,$C40,'DADOS BRUTOS'!DH$3:DH$500)))</f>
        <v>0</v>
      </c>
      <c r="GI40" s="134" t="n">
        <f aca="false">IF(OR(GI$4="",$B40=""),0,SUMIF('DADOS BRUTOS'!$A$3:$A$500,$B40,'DADOS BRUTOS'!DI$3:DI$500)+IF($C40="",0,SUMIF('DADOS BRUTOS'!$A$3:$A$500,$C40,'DADOS BRUTOS'!DI$3:DI$500)))</f>
        <v>0</v>
      </c>
      <c r="GJ40" s="134" t="n">
        <f aca="false">IF(OR(GJ$4="",$B40=""),0,SUMIF('DADOS BRUTOS'!$A$3:$A$500,$B40,'DADOS BRUTOS'!DJ$3:DJ$500)+IF($C40="",0,SUMIF('DADOS BRUTOS'!$A$3:$A$500,$C40,'DADOS BRUTOS'!DJ$3:DJ$500)))</f>
        <v>0</v>
      </c>
      <c r="GK40" s="134" t="n">
        <f aca="false">IF(OR(GK$4="",$B40=""),0,SUMIF('DADOS BRUTOS'!$A$3:$A$500,$B40,'DADOS BRUTOS'!DK$3:DK$500)+IF($C40="",0,SUMIF('DADOS BRUTOS'!$A$3:$A$500,$C40,'DADOS BRUTOS'!DK$3:DK$500)))</f>
        <v>0</v>
      </c>
      <c r="GL40" s="134" t="n">
        <f aca="false">IF(OR(GL$4="",$B40=""),0,SUMIF('DADOS BRUTOS'!$A$3:$A$500,$B40,'DADOS BRUTOS'!DL$3:DL$500)+IF($C40="",0,SUMIF('DADOS BRUTOS'!$A$3:$A$500,$C40,'DADOS BRUTOS'!DL$3:DL$500)))</f>
        <v>0</v>
      </c>
      <c r="GM40" s="134" t="n">
        <f aca="false">IF(OR(GM$4="",$B40=""),0,SUMIF('DADOS BRUTOS'!$A$3:$A$500,$B40,'DADOS BRUTOS'!DM$3:DM$500)+IF($C40="",0,SUMIF('DADOS BRUTOS'!$A$3:$A$500,$C40,'DADOS BRUTOS'!DM$3:DM$500)))</f>
        <v>0</v>
      </c>
      <c r="GN40" s="134" t="n">
        <f aca="false">IF(OR(GN$4="",$B40=""),0,SUMIF('DADOS BRUTOS'!$A$3:$A$500,$B40,'DADOS BRUTOS'!DN$3:DN$500)+IF($C40="",0,SUMIF('DADOS BRUTOS'!$A$3:$A$500,$C40,'DADOS BRUTOS'!DN$3:DN$500)))</f>
        <v>0</v>
      </c>
      <c r="GO40" s="134" t="n">
        <f aca="false">IF(OR(GO$4="",$B40=""),0,SUMIF('DADOS BRUTOS'!$A$3:$A$500,$B40,'DADOS BRUTOS'!DO$3:DO$500)+IF($C40="",0,SUMIF('DADOS BRUTOS'!$A$3:$A$500,$C40,'DADOS BRUTOS'!DO$3:DO$500)))</f>
        <v>0</v>
      </c>
      <c r="GP40" s="134" t="n">
        <f aca="false">IF(OR(GP$4="",$B40=""),0,SUMIF('DADOS BRUTOS'!$A$3:$A$500,$B40,'DADOS BRUTOS'!DP$3:DP$500)+IF($C40="",0,SUMIF('DADOS BRUTOS'!$A$3:$A$500,$C40,'DADOS BRUTOS'!DP$3:DP$500)))</f>
        <v>0</v>
      </c>
      <c r="GQ40" s="134" t="n">
        <f aca="false">IF(OR(GQ$4="",$B40=""),0,SUMIF('DADOS BRUTOS'!$A$3:$A$500,$B40,'DADOS BRUTOS'!DQ$3:DQ$500)+IF($C40="",0,SUMIF('DADOS BRUTOS'!$A$3:$A$500,$C40,'DADOS BRUTOS'!DQ$3:DQ$500)))</f>
        <v>0</v>
      </c>
      <c r="GR40" s="134" t="n">
        <f aca="false">IF(OR(GR$4="",$B40=""),0,SUMIF('DADOS BRUTOS'!$A$3:$A$500,$B40,'DADOS BRUTOS'!DR$3:DR$500)+IF($C40="",0,SUMIF('DADOS BRUTOS'!$A$3:$A$500,$C40,'DADOS BRUTOS'!DR$3:DR$500)))</f>
        <v>0</v>
      </c>
      <c r="GS40" s="134" t="n">
        <f aca="false">IF(OR(GS$4="",$B40=""),0,SUMIF('DADOS BRUTOS'!$A$3:$A$500,$B40,'DADOS BRUTOS'!DS$3:DS$500)+IF($C40="",0,SUMIF('DADOS BRUTOS'!$A$3:$A$500,$C40,'DADOS BRUTOS'!DS$3:DS$500)))</f>
        <v>0</v>
      </c>
      <c r="GT40" s="134" t="n">
        <f aca="false">IF(OR(GT$4="",$B40=""),0,SUMIF('DADOS BRUTOS'!$A$3:$A$500,$B40,'DADOS BRUTOS'!DT$3:DT$500)+IF($C40="",0,SUMIF('DADOS BRUTOS'!$A$3:$A$500,$C40,'DADOS BRUTOS'!DT$3:DT$500)))</f>
        <v>0</v>
      </c>
      <c r="GU40" s="134" t="n">
        <f aca="false">IF(OR(GU$4="",$B40=""),0,SUMIF('DADOS BRUTOS'!$A$3:$A$500,$B40,'DADOS BRUTOS'!DU$3:DU$500)+IF($C40="",0,SUMIF('DADOS BRUTOS'!$A$3:$A$500,$C40,'DADOS BRUTOS'!DU$3:DU$500)))</f>
        <v>0</v>
      </c>
      <c r="GV40" s="134" t="n">
        <f aca="false">IF(OR(GV$4="",$B40=""),0,SUMIF('DADOS BRUTOS'!$A$3:$A$500,$B40,'DADOS BRUTOS'!DV$3:DV$500)+IF($C40="",0,SUMIF('DADOS BRUTOS'!$A$3:$A$500,$C40,'DADOS BRUTOS'!DV$3:DV$500)))</f>
        <v>0</v>
      </c>
      <c r="GW40" s="134" t="n">
        <f aca="false">IF(OR(GW$4="",$B40=""),0,SUMIF('DADOS BRUTOS'!$A$3:$A$500,$B40,'DADOS BRUTOS'!DW$3:DW$500)+IF($C40="",0,SUMIF('DADOS BRUTOS'!$A$3:$A$500,$C40,'DADOS BRUTOS'!DW$3:DW$500)))</f>
        <v>0</v>
      </c>
      <c r="GX40" s="134" t="n">
        <f aca="false">IF(OR(GX$4="",$B40=""),0,SUMIF('DADOS BRUTOS'!$A$3:$A$500,$B40,'DADOS BRUTOS'!DX$3:DX$500)+IF($C40="",0,SUMIF('DADOS BRUTOS'!$A$3:$A$500,$C40,'DADOS BRUTOS'!DX$3:DX$500)))</f>
        <v>0</v>
      </c>
      <c r="GY40" s="134" t="n">
        <f aca="false">IF(OR(GY$4="",$B40=""),0,SUMIF('DADOS BRUTOS'!$A$3:$A$500,$B40,'DADOS BRUTOS'!DY$3:DY$500)+IF($C40="",0,SUMIF('DADOS BRUTOS'!$A$3:$A$500,$C40,'DADOS BRUTOS'!DY$3:DY$500)))</f>
        <v>0</v>
      </c>
      <c r="GZ40" s="134" t="n">
        <f aca="false">IF(OR(GZ$4="",$B40=""),0,SUMIF('DADOS BRUTOS'!$A$3:$A$500,$B40,'DADOS BRUTOS'!DZ$3:DZ$500)+IF($C40="",0,SUMIF('DADOS BRUTOS'!$A$3:$A$500,$C40,'DADOS BRUTOS'!DZ$3:DZ$500)))</f>
        <v>0</v>
      </c>
      <c r="HA40" s="134" t="n">
        <f aca="false">IF(OR(HA$4="",$B40=""),0,SUMIF('DADOS BRUTOS'!$A$3:$A$500,$B40,'DADOS BRUTOS'!EA$3:EA$500)+IF($C40="",0,SUMIF('DADOS BRUTOS'!$A$3:$A$500,$C40,'DADOS BRUTOS'!EA$3:EA$500)))</f>
        <v>0</v>
      </c>
      <c r="HB40" s="134" t="n">
        <f aca="false">IF(OR(HB$4="",$B40=""),0,SUMIF('DADOS BRUTOS'!$A$3:$A$500,$B40,'DADOS BRUTOS'!EB$3:EB$500)+IF($C40="",0,SUMIF('DADOS BRUTOS'!$A$3:$A$500,$C40,'DADOS BRUTOS'!EB$3:EB$500)))</f>
        <v>0</v>
      </c>
      <c r="HC40" s="134" t="n">
        <f aca="false">IF(OR(HC$4="",$B40=""),0,SUMIF('DADOS BRUTOS'!$A$3:$A$500,$B40,'DADOS BRUTOS'!EC$3:EC$500)+IF($C40="",0,SUMIF('DADOS BRUTOS'!$A$3:$A$500,$C40,'DADOS BRUTOS'!EC$3:EC$500)))</f>
        <v>0</v>
      </c>
      <c r="HD40" s="134" t="n">
        <f aca="false">IF(OR(HD$4="",$B40=""),0,SUMIF('DADOS BRUTOS'!$A$3:$A$500,$B40,'DADOS BRUTOS'!ED$3:ED$500)+IF($C40="",0,SUMIF('DADOS BRUTOS'!$A$3:$A$500,$C40,'DADOS BRUTOS'!ED$3:ED$500)))</f>
        <v>0</v>
      </c>
      <c r="HE40" s="134" t="n">
        <f aca="false">IF(OR(HE$4="",$B40=""),0,SUMIF('DADOS BRUTOS'!$A$3:$A$500,$B40,'DADOS BRUTOS'!EE$3:EE$500)+IF($C40="",0,SUMIF('DADOS BRUTOS'!$A$3:$A$500,$C40,'DADOS BRUTOS'!EE$3:EE$500)))</f>
        <v>0</v>
      </c>
      <c r="HF40" s="134" t="n">
        <f aca="false">IF(OR(HF$4="",$B40=""),0,SUMIF('DADOS BRUTOS'!$A$3:$A$500,$B40,'DADOS BRUTOS'!EF$3:EF$500)+IF($C40="",0,SUMIF('DADOS BRUTOS'!$A$3:$A$500,$C40,'DADOS BRUTOS'!EF$3:EF$500)))</f>
        <v>0</v>
      </c>
      <c r="HG40" s="134" t="n">
        <f aca="false">IF(OR(HG$4="",$B40=""),0,SUMIF('DADOS BRUTOS'!$A$3:$A$500,$B40,'DADOS BRUTOS'!EG$3:EG$500)+IF($C40="",0,SUMIF('DADOS BRUTOS'!$A$3:$A$500,$C40,'DADOS BRUTOS'!EG$3:EG$500)))</f>
        <v>0</v>
      </c>
      <c r="HH40" s="134" t="n">
        <f aca="false">IF(OR(HH$4="",$B40=""),0,SUMIF('DADOS BRUTOS'!$A$3:$A$500,$B40,'DADOS BRUTOS'!EH$3:EH$500)+IF($C40="",0,SUMIF('DADOS BRUTOS'!$A$3:$A$500,$C40,'DADOS BRUTOS'!EH$3:EH$500)))</f>
        <v>0</v>
      </c>
      <c r="HI40" s="134" t="n">
        <f aca="false">IF(OR(HI$4="",$B40=""),0,SUMIF('DADOS BRUTOS'!$A$3:$A$500,$B40,'DADOS BRUTOS'!EI$3:EI$500)+IF($C40="",0,SUMIF('DADOS BRUTOS'!$A$3:$A$500,$C40,'DADOS BRUTOS'!EI$3:EI$500)))</f>
        <v>0</v>
      </c>
      <c r="HJ40" s="134" t="n">
        <f aca="false">IF(OR(HJ$4="",$B40=""),0,SUMIF('DADOS BRUTOS'!$A$3:$A$500,$B40,'DADOS BRUTOS'!EJ$3:EJ$500)+IF($C40="",0,SUMIF('DADOS BRUTOS'!$A$3:$A$500,$C40,'DADOS BRUTOS'!EJ$3:EJ$500)))</f>
        <v>0</v>
      </c>
      <c r="HK40" s="134" t="n">
        <f aca="false">IF(OR(HK$4="",$B40=""),0,SUMIF('DADOS BRUTOS'!$A$3:$A$500,$B40,'DADOS BRUTOS'!EK$3:EK$500)+IF($C40="",0,SUMIF('DADOS BRUTOS'!$A$3:$A$500,$C40,'DADOS BRUTOS'!EK$3:EK$500)))</f>
        <v>0</v>
      </c>
      <c r="HL40" s="134" t="n">
        <f aca="false">IF(OR(HL$4="",$B40=""),0,SUMIF('DADOS BRUTOS'!$A$3:$A$500,$B40,'DADOS BRUTOS'!EL$3:EL$500)+IF($C40="",0,SUMIF('DADOS BRUTOS'!$A$3:$A$500,$C40,'DADOS BRUTOS'!EL$3:EL$500)))</f>
        <v>0</v>
      </c>
      <c r="HM40" s="134" t="n">
        <f aca="false">IF(OR(HM$4="",$B40=""),0,SUMIF('DADOS BRUTOS'!$A$3:$A$500,$B40,'DADOS BRUTOS'!EM$3:EM$500)+IF($C40="",0,SUMIF('DADOS BRUTOS'!$A$3:$A$500,$C40,'DADOS BRUTOS'!EM$3:EM$500)))</f>
        <v>0</v>
      </c>
      <c r="HN40" s="134" t="n">
        <f aca="false">IF(OR(HN$4="",$B40=""),0,SUMIF('DADOS BRUTOS'!$A$3:$A$500,$B40,'DADOS BRUTOS'!EN$3:EN$500)+IF($C40="",0,SUMIF('DADOS BRUTOS'!$A$3:$A$500,$C40,'DADOS BRUTOS'!EN$3:EN$500)))</f>
        <v>0</v>
      </c>
      <c r="HO40" s="134" t="n">
        <f aca="false">IF(OR(HO$4="",$B40=""),0,SUMIF('DADOS BRUTOS'!$A$3:$A$500,$B40,'DADOS BRUTOS'!EO$3:EO$500)+IF($C40="",0,SUMIF('DADOS BRUTOS'!$A$3:$A$500,$C40,'DADOS BRUTOS'!EO$3:EO$500)))</f>
        <v>0</v>
      </c>
      <c r="HP40" s="134" t="n">
        <f aca="false">IF(OR(HP$4="",$B40=""),0,SUMIF('DADOS BRUTOS'!$A$3:$A$500,$B40,'DADOS BRUTOS'!EP$3:EP$500)+IF($C40="",0,SUMIF('DADOS BRUTOS'!$A$3:$A$500,$C40,'DADOS BRUTOS'!EP$3:EP$500)))</f>
        <v>0</v>
      </c>
      <c r="HQ40" s="134" t="n">
        <f aca="false">IF(OR(HQ$4="",$B40=""),0,SUMIF('DADOS BRUTOS'!$A$3:$A$500,$B40,'DADOS BRUTOS'!EQ$3:EQ$500)+IF($C40="",0,SUMIF('DADOS BRUTOS'!$A$3:$A$500,$C40,'DADOS BRUTOS'!EQ$3:EQ$500)))</f>
        <v>0</v>
      </c>
      <c r="HR40" s="134" t="n">
        <f aca="false">IF(OR(HR$4="",$B40=""),0,SUMIF('DADOS BRUTOS'!$A$3:$A$500,$B40,'DADOS BRUTOS'!ER$3:ER$500)+IF($C40="",0,SUMIF('DADOS BRUTOS'!$A$3:$A$500,$C40,'DADOS BRUTOS'!ER$3:ER$500)))</f>
        <v>0</v>
      </c>
      <c r="HS40" s="134" t="n">
        <f aca="false">IF(OR(HS$4="",$B40=""),0,SUMIF('DADOS BRUTOS'!$A$3:$A$500,$B40,'DADOS BRUTOS'!ES$3:ES$500)+IF($C40="",0,SUMIF('DADOS BRUTOS'!$A$3:$A$500,$C40,'DADOS BRUTOS'!ES$3:ES$500)))</f>
        <v>0</v>
      </c>
      <c r="HT40" s="134" t="n">
        <f aca="false">IF(OR(HT$4="",$B40=""),0,SUMIF('DADOS BRUTOS'!$A$3:$A$500,$B40,'DADOS BRUTOS'!ET$3:ET$500)+IF($C40="",0,SUMIF('DADOS BRUTOS'!$A$3:$A$500,$C40,'DADOS BRUTOS'!ET$3:ET$500)))</f>
        <v>0</v>
      </c>
      <c r="HU40" s="134" t="n">
        <f aca="false">IF(OR(HU$4="",$B40=""),0,SUMIF('DADOS BRUTOS'!$A$3:$A$500,$B40,'DADOS BRUTOS'!EU$3:EU$500)+IF($C40="",0,SUMIF('DADOS BRUTOS'!$A$3:$A$500,$C40,'DADOS BRUTOS'!EU$3:EU$500)))</f>
        <v>0</v>
      </c>
      <c r="HV40" s="134" t="n">
        <f aca="false">IF(OR(HV$4="",$B40=""),0,SUMIF('DADOS BRUTOS'!$A$3:$A$500,$B40,'DADOS BRUTOS'!EV$3:EV$500)+IF($C40="",0,SUMIF('DADOS BRUTOS'!$A$3:$A$500,$C40,'DADOS BRUTOS'!EV$3:EV$500)))</f>
        <v>0</v>
      </c>
      <c r="HW40" s="134" t="n">
        <f aca="false">IF(OR(HW$4="",$B40=""),0,SUMIF('DADOS BRUTOS'!$A$3:$A$500,$B40,'DADOS BRUTOS'!EW$3:EW$500)+IF($C40="",0,SUMIF('DADOS BRUTOS'!$A$3:$A$500,$C40,'DADOS BRUTOS'!EW$3:EW$500)))</f>
        <v>0</v>
      </c>
      <c r="HX40" s="134" t="n">
        <f aca="false">IF(OR(HX$4="",$B40=""),0,SUMIF('DADOS BRUTOS'!$A$3:$A$500,$B40,'DADOS BRUTOS'!EX$3:EX$500)+IF($C40="",0,SUMIF('DADOS BRUTOS'!$A$3:$A$500,$C40,'DADOS BRUTOS'!EX$3:EX$500)))</f>
        <v>0</v>
      </c>
      <c r="HY40" s="134" t="n">
        <f aca="false">IF(OR(HY$4="",$B40=""),0,SUMIF('DADOS BRUTOS'!$A$3:$A$500,$B40,'DADOS BRUTOS'!EY$3:EY$500)+IF($C40="",0,SUMIF('DADOS BRUTOS'!$A$3:$A$500,$C40,'DADOS BRUTOS'!EY$3:EY$500)))</f>
        <v>0</v>
      </c>
      <c r="HZ40" s="134" t="n">
        <f aca="false">IF(OR(HZ$4="",$B40=""),0,SUMIF('DADOS BRUTOS'!$A$3:$A$500,$B40,'DADOS BRUTOS'!EZ$3:EZ$500)+IF($C40="",0,SUMIF('DADOS BRUTOS'!$A$3:$A$500,$C40,'DADOS BRUTOS'!EZ$3:EZ$500)))</f>
        <v>0</v>
      </c>
      <c r="IA40" s="134" t="n">
        <f aca="false">IF(OR(IA$4="",$B40=""),0,SUMIF('DADOS BRUTOS'!$A$3:$A$500,$B40,'DADOS BRUTOS'!FA$3:FA$500)+IF($C40="",0,SUMIF('DADOS BRUTOS'!$A$3:$A$500,$C40,'DADOS BRUTOS'!FA$3:FA$500)))</f>
        <v>0</v>
      </c>
      <c r="IB40" s="134" t="n">
        <f aca="false">IF(OR(IB$4="",$B40=""),0,SUMIF('DADOS BRUTOS'!$A$3:$A$500,$B40,'DADOS BRUTOS'!FB$3:FB$500)+IF($C40="",0,SUMIF('DADOS BRUTOS'!$A$3:$A$500,$C40,'DADOS BRUTOS'!FB$3:FB$500)))</f>
        <v>0</v>
      </c>
      <c r="IC40" s="134" t="n">
        <f aca="false">IF(OR(IC$4="",$B40=""),0,SUMIF('DADOS BRUTOS'!$A$3:$A$500,$B40,'DADOS BRUTOS'!FC$3:FC$500)+IF($C40="",0,SUMIF('DADOS BRUTOS'!$A$3:$A$500,$C40,'DADOS BRUTOS'!FC$3:FC$500)))</f>
        <v>0</v>
      </c>
      <c r="ID40" s="134" t="n">
        <f aca="false">IF(OR(ID$4="",$B40=""),0,SUMIF('DADOS BRUTOS'!$A$3:$A$500,$B40,'DADOS BRUTOS'!FD$3:FD$500)+IF($C40="",0,SUMIF('DADOS BRUTOS'!$A$3:$A$500,$C40,'DADOS BRUTOS'!FD$3:FD$500)))</f>
        <v>0</v>
      </c>
      <c r="IE40" s="134" t="n">
        <f aca="false">IF(OR(IE$4="",$B40=""),0,SUMIF('DADOS BRUTOS'!$A$3:$A$500,$B40,'DADOS BRUTOS'!FE$3:FE$500)+IF($C40="",0,SUMIF('DADOS BRUTOS'!$A$3:$A$500,$C40,'DADOS BRUTOS'!FE$3:FE$500)))</f>
        <v>0</v>
      </c>
      <c r="IF40" s="134" t="n">
        <f aca="false">IF(OR(IF$4="",$B40=""),0,SUMIF('DADOS BRUTOS'!$A$3:$A$500,$B40,'DADOS BRUTOS'!FF$3:FF$500)+IF($C40="",0,SUMIF('DADOS BRUTOS'!$A$3:$A$500,$C40,'DADOS BRUTOS'!FF$3:FF$500)))</f>
        <v>0</v>
      </c>
      <c r="IG40" s="134" t="n">
        <f aca="false">IF(OR(IG$4="",$B40=""),0,SUMIF('DADOS BRUTOS'!$A$3:$A$500,$B40,'DADOS BRUTOS'!FG$3:FG$500)+IF($C40="",0,SUMIF('DADOS BRUTOS'!$A$3:$A$500,$C40,'DADOS BRUTOS'!FG$3:FG$500)))</f>
        <v>0</v>
      </c>
      <c r="IH40" s="134" t="n">
        <f aca="false">IF(OR(IH$4="",$B40=""),0,SUMIF('DADOS BRUTOS'!$A$3:$A$500,$B40,'DADOS BRUTOS'!FH$3:FH$500)+IF($C40="",0,SUMIF('DADOS BRUTOS'!$A$3:$A$500,$C40,'DADOS BRUTOS'!FH$3:FH$500)))</f>
        <v>0</v>
      </c>
      <c r="II40" s="134" t="n">
        <f aca="false">IF(OR(II$4="",$B40=""),0,SUMIF('DADOS BRUTOS'!$A$3:$A$500,$B40,'DADOS BRUTOS'!FI$3:FI$500)+IF($C40="",0,SUMIF('DADOS BRUTOS'!$A$3:$A$500,$C40,'DADOS BRUTOS'!FI$3:FI$500)))</f>
        <v>0</v>
      </c>
      <c r="IJ40" s="134" t="n">
        <f aca="false">IF(OR(IJ$4="",$B40=""),0,SUMIF('DADOS BRUTOS'!$A$3:$A$500,$B40,'DADOS BRUTOS'!FJ$3:FJ$500)+IF($C40="",0,SUMIF('DADOS BRUTOS'!$A$3:$A$500,$C40,'DADOS BRUTOS'!FJ$3:FJ$500)))</f>
        <v>0</v>
      </c>
      <c r="IK40" s="134" t="n">
        <f aca="false">IF(OR(IK$4="",$B40=""),0,SUMIF('DADOS BRUTOS'!$A$3:$A$500,$B40,'DADOS BRUTOS'!FK$3:FK$500)+IF($C40="",0,SUMIF('DADOS BRUTOS'!$A$3:$A$500,$C40,'DADOS BRUTOS'!FK$3:FK$500)))</f>
        <v>0</v>
      </c>
      <c r="IL40" s="134" t="n">
        <f aca="false">IF(OR(IL$4="",$B40=""),0,SUMIF('DADOS BRUTOS'!$A$3:$A$500,$B40,'DADOS BRUTOS'!FL$3:FL$500)+IF($C40="",0,SUMIF('DADOS BRUTOS'!$A$3:$A$500,$C40,'DADOS BRUTOS'!FL$3:FL$500)))</f>
        <v>0</v>
      </c>
      <c r="IM40" s="134" t="n">
        <f aca="false">IF(OR(IM$4="",$B40=""),0,SUMIF('DADOS BRUTOS'!$A$3:$A$500,$B40,'DADOS BRUTOS'!FM$3:FM$500)+IF($C40="",0,SUMIF('DADOS BRUTOS'!$A$3:$A$500,$C40,'DADOS BRUTOS'!FM$3:FM$500)))</f>
        <v>0</v>
      </c>
      <c r="IN40" s="134" t="n">
        <f aca="false">IF(OR(IN$4="",$B40=""),0,SUMIF('DADOS BRUTOS'!$A$3:$A$500,$B40,'DADOS BRUTOS'!FN$3:FN$500)+IF($C40="",0,SUMIF('DADOS BRUTOS'!$A$3:$A$500,$C40,'DADOS BRUTOS'!FN$3:FN$500)))</f>
        <v>0</v>
      </c>
      <c r="IO40" s="134" t="n">
        <f aca="false">IF(OR(IO$4="",$B40=""),0,SUMIF('DADOS BRUTOS'!$A$3:$A$500,$B40,'DADOS BRUTOS'!FO$3:FO$500)+IF($C40="",0,SUMIF('DADOS BRUTOS'!$A$3:$A$500,$C40,'DADOS BRUTOS'!FO$3:FO$500)))</f>
        <v>0</v>
      </c>
      <c r="IP40" s="134" t="n">
        <f aca="false">IF(OR(IP$4="",$B40=""),0,SUMIF('DADOS BRUTOS'!$A$3:$A$500,$B40,'DADOS BRUTOS'!FP$3:FP$500)+IF($C40="",0,SUMIF('DADOS BRUTOS'!$A$3:$A$500,$C40,'DADOS BRUTOS'!FP$3:FP$500)))</f>
        <v>0</v>
      </c>
      <c r="IQ40" s="134" t="n">
        <f aca="false">IF(OR(IQ$4="",$B40=""),0,SUMIF('DADOS BRUTOS'!$A$3:$A$500,$B40,'DADOS BRUTOS'!FQ$3:FQ$500)+IF($C40="",0,SUMIF('DADOS BRUTOS'!$A$3:$A$500,$C40,'DADOS BRUTOS'!FQ$3:FQ$500)))</f>
        <v>0</v>
      </c>
      <c r="IR40" s="134" t="n">
        <f aca="false">IF(OR(IR$4="",$B40=""),0,SUMIF('DADOS BRUTOS'!$A$3:$A$500,$B40,'DADOS BRUTOS'!FR$3:FR$500)+IF($C40="",0,SUMIF('DADOS BRUTOS'!$A$3:$A$500,$C40,'DADOS BRUTOS'!FR$3:FR$500)))</f>
        <v>0</v>
      </c>
      <c r="IS40" s="134" t="n">
        <f aca="false">IF(OR(IS$4="",$B40=""),0,SUMIF('DADOS BRUTOS'!$A$3:$A$500,$B40,'DADOS BRUTOS'!FS$3:FS$500)+IF($C40="",0,SUMIF('DADOS BRUTOS'!$A$3:$A$500,$C40,'DADOS BRUTOS'!FS$3:FS$500)))</f>
        <v>0</v>
      </c>
      <c r="IT40" s="134" t="n">
        <f aca="false">IF(OR(IT$4="",$B40=""),0,SUMIF('DADOS BRUTOS'!$A$3:$A$500,$B40,'DADOS BRUTOS'!FT$3:FT$500)+IF($C40="",0,SUMIF('DADOS BRUTOS'!$A$3:$A$500,$C40,'DADOS BRUTOS'!FT$3:FT$500)))</f>
        <v>0</v>
      </c>
      <c r="IU40" s="134" t="n">
        <f aca="false">IF(OR(IU$4="",$B40=""),0,SUMIF('DADOS BRUTOS'!$A$3:$A$500,$B40,'DADOS BRUTOS'!FU$3:FU$500)+IF($C40="",0,SUMIF('DADOS BRUTOS'!$A$3:$A$500,$C40,'DADOS BRUTOS'!FU$3:FU$500)))</f>
        <v>0</v>
      </c>
      <c r="IV40" s="134" t="n">
        <f aca="false">IF(OR(IV$4="",$B40=""),0,SUMIF('DADOS BRUTOS'!$A$3:$A$500,$B40,'DADOS BRUTOS'!FV$3:FV$500)+IF($C40="",0,SUMIF('DADOS BRUTOS'!$A$3:$A$500,$C40,'DADOS BRUTOS'!FV$3:FV$500)))</f>
        <v>0</v>
      </c>
      <c r="IW40" s="134" t="n">
        <f aca="false">IF(OR(IW$4="",$B40=""),0,SUMIF('DADOS BRUTOS'!$A$3:$A$500,$B40,'DADOS BRUTOS'!FW$3:FW$500)+IF($C40="",0,SUMIF('DADOS BRUTOS'!$A$3:$A$500,$C40,'DADOS BRUTOS'!FW$3:FW$500)))</f>
        <v>0</v>
      </c>
      <c r="IX40" s="134" t="n">
        <f aca="false">IF(OR(IX$4="",$B40=""),0,SUMIF('DADOS BRUTOS'!$A$3:$A$500,$B40,'DADOS BRUTOS'!FX$3:FX$500)+IF($C40="",0,SUMIF('DADOS BRUTOS'!$A$3:$A$500,$C40,'DADOS BRUTOS'!FX$3:FX$500)))</f>
        <v>0</v>
      </c>
      <c r="IY40" s="134" t="n">
        <f aca="false">IF(OR(IY$4="",$B40=""),0,SUMIF('DADOS BRUTOS'!$A$3:$A$500,$B40,'DADOS BRUTOS'!FY$3:FY$500)+IF($C40="",0,SUMIF('DADOS BRUTOS'!$A$3:$A$500,$C40,'DADOS BRUTOS'!FY$3:FY$500)))</f>
        <v>0</v>
      </c>
      <c r="IZ40" s="134" t="n">
        <f aca="false">IF(OR(IZ$4="",$B40=""),0,SUMIF('DADOS BRUTOS'!$A$3:$A$500,$B40,'DADOS BRUTOS'!FZ$3:FZ$500)+IF($C40="",0,SUMIF('DADOS BRUTOS'!$A$3:$A$500,$C40,'DADOS BRUTOS'!FZ$3:FZ$500)))</f>
        <v>0</v>
      </c>
      <c r="JA40" s="134" t="n">
        <f aca="false">IF(OR(JA$4="",$B40=""),0,SUMIF('DADOS BRUTOS'!$A$3:$A$500,$B40,'DADOS BRUTOS'!GA$3:GA$500)+IF($C40="",0,SUMIF('DADOS BRUTOS'!$A$3:$A$500,$C40,'DADOS BRUTOS'!GA$3:GA$500)))</f>
        <v>0</v>
      </c>
      <c r="JB40" s="134" t="n">
        <f aca="false">IF(OR(JB$4="",$B40=""),0,SUMIF('DADOS BRUTOS'!$A$3:$A$500,$B40,'DADOS BRUTOS'!GB$3:GB$500)+IF($C40="",0,SUMIF('DADOS BRUTOS'!$A$3:$A$500,$C40,'DADOS BRUTOS'!GB$3:GB$500)))</f>
        <v>0</v>
      </c>
      <c r="JC40" s="134" t="n">
        <f aca="false">IF(OR(JC$4="",$B40=""),0,SUMIF('DADOS BRUTOS'!$A$3:$A$500,$B40,'DADOS BRUTOS'!GC$3:GC$500)+IF($C40="",0,SUMIF('DADOS BRUTOS'!$A$3:$A$500,$C40,'DADOS BRUTOS'!GC$3:GC$500)))</f>
        <v>0</v>
      </c>
      <c r="JD40" s="134" t="n">
        <f aca="false">IF(OR(JD$4="",$B40=""),0,SUMIF('DADOS BRUTOS'!$A$3:$A$500,$B40,'DADOS BRUTOS'!GD$3:GD$500)+IF($C40="",0,SUMIF('DADOS BRUTOS'!$A$3:$A$500,$C40,'DADOS BRUTOS'!GD$3:GD$500)))</f>
        <v>0</v>
      </c>
      <c r="JE40" s="134" t="n">
        <f aca="false">IF(OR(JE$4="",$B40=""),0,SUMIF('DADOS BRUTOS'!$A$3:$A$500,$B40,'DADOS BRUTOS'!GE$3:GE$500)+IF($C40="",0,SUMIF('DADOS BRUTOS'!$A$3:$A$500,$C40,'DADOS BRUTOS'!GE$3:GE$500)))</f>
        <v>0</v>
      </c>
      <c r="JF40" s="134" t="n">
        <f aca="false">IF(OR(JF$4="",$B40=""),0,SUMIF('DADOS BRUTOS'!$A$3:$A$500,$B40,'DADOS BRUTOS'!GF$3:GF$500)+IF($C40="",0,SUMIF('DADOS BRUTOS'!$A$3:$A$500,$C40,'DADOS BRUTOS'!GF$3:GF$500)))</f>
        <v>0</v>
      </c>
      <c r="JG40" s="134" t="n">
        <f aca="false">IF(OR(JG$4="",$B40=""),0,SUMIF('DADOS BRUTOS'!$A$3:$A$500,$B40,'DADOS BRUTOS'!GG$3:GG$500)+IF($C40="",0,SUMIF('DADOS BRUTOS'!$A$3:$A$500,$C40,'DADOS BRUTOS'!GG$3:GG$500)))</f>
        <v>0</v>
      </c>
      <c r="JH40" s="134" t="n">
        <f aca="false">IF(OR(JH$4="",$B40=""),0,SUMIF('DADOS BRUTOS'!$A$3:$A$500,$B40,'DADOS BRUTOS'!GH$3:GH$500)+IF($C40="",0,SUMIF('DADOS BRUTOS'!$A$3:$A$500,$C40,'DADOS BRUTOS'!GH$3:GH$500)))</f>
        <v>0</v>
      </c>
      <c r="JI40" s="134" t="n">
        <f aca="false">IF(OR(JI$4="",$B40=""),0,SUMIF('DADOS BRUTOS'!$A$3:$A$500,$B40,'DADOS BRUTOS'!GI$3:GI$500)+IF($C40="",0,SUMIF('DADOS BRUTOS'!$A$3:$A$500,$C40,'DADOS BRUTOS'!GI$3:GI$500)))</f>
        <v>0</v>
      </c>
      <c r="JJ40" s="134" t="n">
        <f aca="false">IF(OR(JJ$4="",$B40=""),0,SUMIF('DADOS BRUTOS'!$A$3:$A$500,$B40,'DADOS BRUTOS'!GJ$3:GJ$500)+IF($C40="",0,SUMIF('DADOS BRUTOS'!$A$3:$A$500,$C40,'DADOS BRUTOS'!GJ$3:GJ$500)))</f>
        <v>0</v>
      </c>
      <c r="JK40" s="134" t="n">
        <f aca="false">IF(OR(JK$4="",$B40=""),0,SUMIF('DADOS BRUTOS'!$A$3:$A$500,$B40,'DADOS BRUTOS'!GK$3:GK$500)+IF($C40="",0,SUMIF('DADOS BRUTOS'!$A$3:$A$500,$C40,'DADOS BRUTOS'!GK$3:GK$500)))</f>
        <v>0</v>
      </c>
      <c r="JL40" s="134" t="n">
        <f aca="false">IF(OR(JL$4="",$B40=""),0,SUMIF('DADOS BRUTOS'!$A$3:$A$500,$B40,'DADOS BRUTOS'!GL$3:GL$500)+IF($C40="",0,SUMIF('DADOS BRUTOS'!$A$3:$A$500,$C40,'DADOS BRUTOS'!GL$3:GL$500)))</f>
        <v>0</v>
      </c>
      <c r="JM40" s="134" t="n">
        <f aca="false">IF(OR(JM$4="",$B40=""),0,SUMIF('DADOS BRUTOS'!$A$3:$A$500,$B40,'DADOS BRUTOS'!GM$3:GM$500)+IF($C40="",0,SUMIF('DADOS BRUTOS'!$A$3:$A$500,$C40,'DADOS BRUTOS'!GM$3:GM$500)))</f>
        <v>0</v>
      </c>
      <c r="JN40" s="134" t="n">
        <f aca="false">IF(OR(JN$4="",$B40=""),0,SUMIF('DADOS BRUTOS'!$A$3:$A$500,$B40,'DADOS BRUTOS'!GN$3:GN$500)+IF($C40="",0,SUMIF('DADOS BRUTOS'!$A$3:$A$500,$C40,'DADOS BRUTOS'!GN$3:GN$500)))</f>
        <v>0</v>
      </c>
      <c r="JO40" s="134" t="n">
        <f aca="false">IF(OR(JO$4="",$B40=""),0,SUMIF('DADOS BRUTOS'!$A$3:$A$500,$B40,'DADOS BRUTOS'!GO$3:GO$500)+IF($C40="",0,SUMIF('DADOS BRUTOS'!$A$3:$A$500,$C40,'DADOS BRUTOS'!GO$3:GO$500)))</f>
        <v>0</v>
      </c>
      <c r="JP40" s="134" t="n">
        <f aca="false">IF(OR(JP$4="",$B40=""),0,SUMIF('DADOS BRUTOS'!$A$3:$A$500,$B40,'DADOS BRUTOS'!GP$3:GP$500)+IF($C40="",0,SUMIF('DADOS BRUTOS'!$A$3:$A$500,$C40,'DADOS BRUTOS'!GP$3:GP$500)))</f>
        <v>0</v>
      </c>
      <c r="JQ40" s="134" t="n">
        <f aca="false">IF(OR(JQ$4="",$B40=""),0,SUMIF('DADOS BRUTOS'!$A$3:$A$500,$B40,'DADOS BRUTOS'!GQ$3:GQ$500)+IF($C40="",0,SUMIF('DADOS BRUTOS'!$A$3:$A$500,$C40,'DADOS BRUTOS'!GQ$3:GQ$500)))</f>
        <v>0</v>
      </c>
      <c r="JR40" s="134" t="n">
        <f aca="false">IF(OR(JR$4="",$B40=""),0,SUMIF('DADOS BRUTOS'!$A$3:$A$500,$B40,'DADOS BRUTOS'!GR$3:GR$500)+IF($C40="",0,SUMIF('DADOS BRUTOS'!$A$3:$A$500,$C40,'DADOS BRUTOS'!GR$3:GR$500)))</f>
        <v>0</v>
      </c>
      <c r="JS40" s="134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4" t="n">
        <f aca="false">IF(OR(CB$4="",$B41=""),0,SUMIF('DADOS BRUTOS'!$A$3:$A$500,$B41,'DADOS BRUTOS'!B$3:B$500)+IF($C41="",0,SUMIF('DADOS BRUTOS'!$A$3:$A$500,$C41,'DADOS BRUTOS'!B$3:B$500)))</f>
        <v>0</v>
      </c>
      <c r="CC41" s="134" t="n">
        <f aca="false">IF(OR(CC$4="",$B41=""),0,SUMIF('DADOS BRUTOS'!$A$3:$A$500,$B41,'DADOS BRUTOS'!C$3:C$500)+IF($C41="",0,SUMIF('DADOS BRUTOS'!$A$3:$A$500,$C41,'DADOS BRUTOS'!C$3:C$500)))</f>
        <v>0</v>
      </c>
      <c r="CD41" s="134" t="n">
        <f aca="false">IF(OR(CD$4="",$B41=""),0,SUMIF('DADOS BRUTOS'!$A$3:$A$500,$B41,'DADOS BRUTOS'!D$3:D$500)+IF($C41="",0,SUMIF('DADOS BRUTOS'!$A$3:$A$500,$C41,'DADOS BRUTOS'!D$3:D$500)))</f>
        <v>0</v>
      </c>
      <c r="CE41" s="134" t="n">
        <f aca="false">IF(OR(CE$4="",$B41=""),0,SUMIF('DADOS BRUTOS'!$A$3:$A$500,$B41,'DADOS BRUTOS'!E$3:E$500)+IF($C41="",0,SUMIF('DADOS BRUTOS'!$A$3:$A$500,$C41,'DADOS BRUTOS'!E$3:E$500)))</f>
        <v>0</v>
      </c>
      <c r="CF41" s="134" t="n">
        <f aca="false">IF(OR(CF$4="",$B41=""),0,SUMIF('DADOS BRUTOS'!$A$3:$A$500,$B41,'DADOS BRUTOS'!F$3:F$500)+IF($C41="",0,SUMIF('DADOS BRUTOS'!$A$3:$A$500,$C41,'DADOS BRUTOS'!F$3:F$500)))</f>
        <v>0</v>
      </c>
      <c r="CG41" s="134" t="n">
        <f aca="false">IF(OR(CG$4="",$B41=""),0,SUMIF('DADOS BRUTOS'!$A$3:$A$500,$B41,'DADOS BRUTOS'!G$3:G$500)+IF($C41="",0,SUMIF('DADOS BRUTOS'!$A$3:$A$500,$C41,'DADOS BRUTOS'!G$3:G$500)))</f>
        <v>0</v>
      </c>
      <c r="CH41" s="134" t="n">
        <f aca="false">IF(OR(CH$4="",$B41=""),0,SUMIF('DADOS BRUTOS'!$A$3:$A$500,$B41,'DADOS BRUTOS'!H$3:H$500)+IF($C41="",0,SUMIF('DADOS BRUTOS'!$A$3:$A$500,$C41,'DADOS BRUTOS'!H$3:H$500)))</f>
        <v>0</v>
      </c>
      <c r="CI41" s="134" t="n">
        <f aca="false">IF(OR(CI$4="",$B41=""),0,SUMIF('DADOS BRUTOS'!$A$3:$A$500,$B41,'DADOS BRUTOS'!I$3:I$500)+IF($C41="",0,SUMIF('DADOS BRUTOS'!$A$3:$A$500,$C41,'DADOS BRUTOS'!I$3:I$500)))</f>
        <v>0</v>
      </c>
      <c r="CJ41" s="134" t="n">
        <f aca="false">IF(OR(CJ$4="",$B41=""),0,SUMIF('DADOS BRUTOS'!$A$3:$A$500,$B41,'DADOS BRUTOS'!J$3:J$500)+IF($C41="",0,SUMIF('DADOS BRUTOS'!$A$3:$A$500,$C41,'DADOS BRUTOS'!J$3:J$500)))</f>
        <v>0</v>
      </c>
      <c r="CK41" s="134" t="n">
        <f aca="false">IF(OR(CK$4="",$B41=""),0,SUMIF('DADOS BRUTOS'!$A$3:$A$500,$B41,'DADOS BRUTOS'!K$3:K$500)+IF($C41="",0,SUMIF('DADOS BRUTOS'!$A$3:$A$500,$C41,'DADOS BRUTOS'!K$3:K$500)))</f>
        <v>0</v>
      </c>
      <c r="CL41" s="134" t="n">
        <f aca="false">IF(OR(CL$4="",$B41=""),0,SUMIF('DADOS BRUTOS'!$A$3:$A$500,$B41,'DADOS BRUTOS'!L$3:L$500)+IF($C41="",0,SUMIF('DADOS BRUTOS'!$A$3:$A$500,$C41,'DADOS BRUTOS'!L$3:L$500)))</f>
        <v>0</v>
      </c>
      <c r="CM41" s="134" t="n">
        <f aca="false">IF(OR(CM$4="",$B41=""),0,SUMIF('DADOS BRUTOS'!$A$3:$A$500,$B41,'DADOS BRUTOS'!M$3:M$500)+IF($C41="",0,SUMIF('DADOS BRUTOS'!$A$3:$A$500,$C41,'DADOS BRUTOS'!M$3:M$500)))</f>
        <v>0</v>
      </c>
      <c r="CN41" s="134" t="n">
        <f aca="false">IF(OR(CN$4="",$B41=""),0,SUMIF('DADOS BRUTOS'!$A$3:$A$500,$B41,'DADOS BRUTOS'!N$3:N$500)+IF($C41="",0,SUMIF('DADOS BRUTOS'!$A$3:$A$500,$C41,'DADOS BRUTOS'!N$3:N$500)))</f>
        <v>0</v>
      </c>
      <c r="CO41" s="134" t="n">
        <f aca="false">IF(OR(CO$4="",$B41=""),0,SUMIF('DADOS BRUTOS'!$A$3:$A$500,$B41,'DADOS BRUTOS'!O$3:O$500)+IF($C41="",0,SUMIF('DADOS BRUTOS'!$A$3:$A$500,$C41,'DADOS BRUTOS'!O$3:O$500)))</f>
        <v>0</v>
      </c>
      <c r="CP41" s="134" t="n">
        <f aca="false">IF(OR(CP$4="",$B41=""),0,SUMIF('DADOS BRUTOS'!$A$3:$A$500,$B41,'DADOS BRUTOS'!P$3:P$500)+IF($C41="",0,SUMIF('DADOS BRUTOS'!$A$3:$A$500,$C41,'DADOS BRUTOS'!P$3:P$500)))</f>
        <v>0</v>
      </c>
      <c r="CQ41" s="134" t="n">
        <f aca="false">IF(OR(CQ$4="",$B41=""),0,SUMIF('DADOS BRUTOS'!$A$3:$A$500,$B41,'DADOS BRUTOS'!Q$3:Q$500)+IF($C41="",0,SUMIF('DADOS BRUTOS'!$A$3:$A$500,$C41,'DADOS BRUTOS'!Q$3:Q$500)))</f>
        <v>0</v>
      </c>
      <c r="CR41" s="134" t="n">
        <f aca="false">IF(OR(CR$4="",$B41=""),0,SUMIF('DADOS BRUTOS'!$A$3:$A$500,$B41,'DADOS BRUTOS'!R$3:R$500)+IF($C41="",0,SUMIF('DADOS BRUTOS'!$A$3:$A$500,$C41,'DADOS BRUTOS'!R$3:R$500)))</f>
        <v>0</v>
      </c>
      <c r="CS41" s="134" t="n">
        <f aca="false">IF(OR(CS$4="",$B41=""),0,SUMIF('DADOS BRUTOS'!$A$3:$A$500,$B41,'DADOS BRUTOS'!S$3:S$500)+IF($C41="",0,SUMIF('DADOS BRUTOS'!$A$3:$A$500,$C41,'DADOS BRUTOS'!S$3:S$500)))</f>
        <v>0</v>
      </c>
      <c r="CT41" s="134" t="n">
        <f aca="false">IF(OR(CT$4="",$B41=""),0,SUMIF('DADOS BRUTOS'!$A$3:$A$500,$B41,'DADOS BRUTOS'!T$3:T$500)+IF($C41="",0,SUMIF('DADOS BRUTOS'!$A$3:$A$500,$C41,'DADOS BRUTOS'!T$3:T$500)))</f>
        <v>0</v>
      </c>
      <c r="CU41" s="134" t="n">
        <f aca="false">IF(OR(CU$4="",$B41=""),0,SUMIF('DADOS BRUTOS'!$A$3:$A$500,$B41,'DADOS BRUTOS'!U$3:U$500)+IF($C41="",0,SUMIF('DADOS BRUTOS'!$A$3:$A$500,$C41,'DADOS BRUTOS'!U$3:U$500)))</f>
        <v>0</v>
      </c>
      <c r="CV41" s="134" t="n">
        <f aca="false">IF(OR(CV$4="",$B41=""),0,SUMIF('DADOS BRUTOS'!$A$3:$A$500,$B41,'DADOS BRUTOS'!V$3:V$500)+IF($C41="",0,SUMIF('DADOS BRUTOS'!$A$3:$A$500,$C41,'DADOS BRUTOS'!V$3:V$500)))</f>
        <v>0</v>
      </c>
      <c r="CW41" s="134" t="n">
        <f aca="false">IF(OR(CW$4="",$B41=""),0,SUMIF('DADOS BRUTOS'!$A$3:$A$500,$B41,'DADOS BRUTOS'!W$3:W$500)+IF($C41="",0,SUMIF('DADOS BRUTOS'!$A$3:$A$500,$C41,'DADOS BRUTOS'!W$3:W$500)))</f>
        <v>0</v>
      </c>
      <c r="CX41" s="134" t="n">
        <f aca="false">IF(OR(CX$4="",$B41=""),0,SUMIF('DADOS BRUTOS'!$A$3:$A$500,$B41,'DADOS BRUTOS'!X$3:X$500)+IF($C41="",0,SUMIF('DADOS BRUTOS'!$A$3:$A$500,$C41,'DADOS BRUTOS'!X$3:X$500)))</f>
        <v>0</v>
      </c>
      <c r="CY41" s="134" t="n">
        <f aca="false">IF(OR(CY$4="",$B41=""),0,SUMIF('DADOS BRUTOS'!$A$3:$A$500,$B41,'DADOS BRUTOS'!Y$3:Y$500)+IF($C41="",0,SUMIF('DADOS BRUTOS'!$A$3:$A$500,$C41,'DADOS BRUTOS'!Y$3:Y$500)))</f>
        <v>0</v>
      </c>
      <c r="CZ41" s="134" t="n">
        <f aca="false">IF(OR(CZ$4="",$B41=""),0,SUMIF('DADOS BRUTOS'!$A$3:$A$500,$B41,'DADOS BRUTOS'!Z$3:Z$500)+IF($C41="",0,SUMIF('DADOS BRUTOS'!$A$3:$A$500,$C41,'DADOS BRUTOS'!Z$3:Z$500)))</f>
        <v>0</v>
      </c>
      <c r="DA41" s="134" t="n">
        <f aca="false">IF(OR(DA$4="",$B41=""),0,SUMIF('DADOS BRUTOS'!$A$3:$A$500,$B41,'DADOS BRUTOS'!AA$3:AA$500)+IF($C41="",0,SUMIF('DADOS BRUTOS'!$A$3:$A$500,$C41,'DADOS BRUTOS'!AA$3:AA$500)))</f>
        <v>0</v>
      </c>
      <c r="DB41" s="134" t="n">
        <f aca="false">IF(OR(DB$4="",$B41=""),0,SUMIF('DADOS BRUTOS'!$A$3:$A$500,$B41,'DADOS BRUTOS'!AB$3:AB$500)+IF($C41="",0,SUMIF('DADOS BRUTOS'!$A$3:$A$500,$C41,'DADOS BRUTOS'!AB$3:AB$500)))</f>
        <v>0</v>
      </c>
      <c r="DC41" s="134" t="n">
        <f aca="false">IF(OR(DC$4="",$B41=""),0,SUMIF('DADOS BRUTOS'!$A$3:$A$500,$B41,'DADOS BRUTOS'!AC$3:AC$500)+IF($C41="",0,SUMIF('DADOS BRUTOS'!$A$3:$A$500,$C41,'DADOS BRUTOS'!AC$3:AC$500)))</f>
        <v>0</v>
      </c>
      <c r="DD41" s="134" t="n">
        <f aca="false">IF(OR(DD$4="",$B41=""),0,SUMIF('DADOS BRUTOS'!$A$3:$A$500,$B41,'DADOS BRUTOS'!AD$3:AD$500)+IF($C41="",0,SUMIF('DADOS BRUTOS'!$A$3:$A$500,$C41,'DADOS BRUTOS'!AD$3:AD$500)))</f>
        <v>0</v>
      </c>
      <c r="DE41" s="134" t="n">
        <f aca="false">IF(OR(DE$4="",$B41=""),0,SUMIF('DADOS BRUTOS'!$A$3:$A$500,$B41,'DADOS BRUTOS'!AE$3:AE$500)+IF($C41="",0,SUMIF('DADOS BRUTOS'!$A$3:$A$500,$C41,'DADOS BRUTOS'!AE$3:AE$500)))</f>
        <v>0</v>
      </c>
      <c r="DF41" s="134" t="n">
        <f aca="false">IF(OR(DF$4="",$B41=""),0,SUMIF('DADOS BRUTOS'!$A$3:$A$500,$B41,'DADOS BRUTOS'!AF$3:AF$500)+IF($C41="",0,SUMIF('DADOS BRUTOS'!$A$3:$A$500,$C41,'DADOS BRUTOS'!AF$3:AF$500)))</f>
        <v>0</v>
      </c>
      <c r="DG41" s="134" t="n">
        <f aca="false">IF(OR(DG$4="",$B41=""),0,SUMIF('DADOS BRUTOS'!$A$3:$A$500,$B41,'DADOS BRUTOS'!AG$3:AG$500)+IF($C41="",0,SUMIF('DADOS BRUTOS'!$A$3:$A$500,$C41,'DADOS BRUTOS'!AG$3:AG$500)))</f>
        <v>0</v>
      </c>
      <c r="DH41" s="134" t="n">
        <f aca="false">IF(OR(DH$4="",$B41=""),0,SUMIF('DADOS BRUTOS'!$A$3:$A$500,$B41,'DADOS BRUTOS'!AH$3:AH$500)+IF($C41="",0,SUMIF('DADOS BRUTOS'!$A$3:$A$500,$C41,'DADOS BRUTOS'!AH$3:AH$500)))</f>
        <v>0</v>
      </c>
      <c r="DI41" s="134" t="n">
        <f aca="false">IF(OR(DI$4="",$B41=""),0,SUMIF('DADOS BRUTOS'!$A$3:$A$500,$B41,'DADOS BRUTOS'!AI$3:AI$500)+IF($C41="",0,SUMIF('DADOS BRUTOS'!$A$3:$A$500,$C41,'DADOS BRUTOS'!AI$3:AI$500)))</f>
        <v>0</v>
      </c>
      <c r="DJ41" s="134" t="n">
        <f aca="false">IF(OR(DJ$4="",$B41=""),0,SUMIF('DADOS BRUTOS'!$A$3:$A$500,$B41,'DADOS BRUTOS'!AJ$3:AJ$500)+IF($C41="",0,SUMIF('DADOS BRUTOS'!$A$3:$A$500,$C41,'DADOS BRUTOS'!AJ$3:AJ$500)))</f>
        <v>0</v>
      </c>
      <c r="DK41" s="134" t="n">
        <f aca="false">IF(OR(DK$4="",$B41=""),0,SUMIF('DADOS BRUTOS'!$A$3:$A$500,$B41,'DADOS BRUTOS'!AK$3:AK$500)+IF($C41="",0,SUMIF('DADOS BRUTOS'!$A$3:$A$500,$C41,'DADOS BRUTOS'!AK$3:AK$500)))</f>
        <v>0</v>
      </c>
      <c r="DL41" s="134" t="n">
        <f aca="false">IF(OR(DL$4="",$B41=""),0,SUMIF('DADOS BRUTOS'!$A$3:$A$500,$B41,'DADOS BRUTOS'!AL$3:AL$500)+IF($C41="",0,SUMIF('DADOS BRUTOS'!$A$3:$A$500,$C41,'DADOS BRUTOS'!AL$3:AL$500)))</f>
        <v>0</v>
      </c>
      <c r="DM41" s="134" t="n">
        <f aca="false">IF(OR(DM$4="",$B41=""),0,SUMIF('DADOS BRUTOS'!$A$3:$A$500,$B41,'DADOS BRUTOS'!AM$3:AM$500)+IF($C41="",0,SUMIF('DADOS BRUTOS'!$A$3:$A$500,$C41,'DADOS BRUTOS'!AM$3:AM$500)))</f>
        <v>0</v>
      </c>
      <c r="DN41" s="134" t="n">
        <f aca="false">IF(OR(DN$4="",$B41=""),0,SUMIF('DADOS BRUTOS'!$A$3:$A$500,$B41,'DADOS BRUTOS'!AN$3:AN$500)+IF($C41="",0,SUMIF('DADOS BRUTOS'!$A$3:$A$500,$C41,'DADOS BRUTOS'!AN$3:AN$500)))</f>
        <v>0</v>
      </c>
      <c r="DO41" s="134" t="n">
        <f aca="false">IF(OR(DO$4="",$B41=""),0,SUMIF('DADOS BRUTOS'!$A$3:$A$500,$B41,'DADOS BRUTOS'!AO$3:AO$500)+IF($C41="",0,SUMIF('DADOS BRUTOS'!$A$3:$A$500,$C41,'DADOS BRUTOS'!AO$3:AO$500)))</f>
        <v>0</v>
      </c>
      <c r="DP41" s="134" t="n">
        <f aca="false">IF(OR(DP$4="",$B41=""),0,SUMIF('DADOS BRUTOS'!$A$3:$A$500,$B41,'DADOS BRUTOS'!AP$3:AP$500)+IF($C41="",0,SUMIF('DADOS BRUTOS'!$A$3:$A$500,$C41,'DADOS BRUTOS'!AP$3:AP$500)))</f>
        <v>0</v>
      </c>
      <c r="DQ41" s="134" t="n">
        <f aca="false">IF(OR(DQ$4="",$B41=""),0,SUMIF('DADOS BRUTOS'!$A$3:$A$500,$B41,'DADOS BRUTOS'!AQ$3:AQ$500)+IF($C41="",0,SUMIF('DADOS BRUTOS'!$A$3:$A$500,$C41,'DADOS BRUTOS'!AQ$3:AQ$500)))</f>
        <v>0</v>
      </c>
      <c r="DR41" s="134" t="n">
        <f aca="false">IF(OR(DR$4="",$B41=""),0,SUMIF('DADOS BRUTOS'!$A$3:$A$500,$B41,'DADOS BRUTOS'!AR$3:AR$500)+IF($C41="",0,SUMIF('DADOS BRUTOS'!$A$3:$A$500,$C41,'DADOS BRUTOS'!AR$3:AR$500)))</f>
        <v>0</v>
      </c>
      <c r="DS41" s="134" t="n">
        <f aca="false">IF(OR(DS$4="",$B41=""),0,SUMIF('DADOS BRUTOS'!$A$3:$A$500,$B41,'DADOS BRUTOS'!AS$3:AS$500)+IF($C41="",0,SUMIF('DADOS BRUTOS'!$A$3:$A$500,$C41,'DADOS BRUTOS'!AS$3:AS$500)))</f>
        <v>0</v>
      </c>
      <c r="DT41" s="134" t="n">
        <f aca="false">IF(OR(DT$4="",$B41=""),0,SUMIF('DADOS BRUTOS'!$A$3:$A$500,$B41,'DADOS BRUTOS'!AT$3:AT$500)+IF($C41="",0,SUMIF('DADOS BRUTOS'!$A$3:$A$500,$C41,'DADOS BRUTOS'!AT$3:AT$500)))</f>
        <v>0</v>
      </c>
      <c r="DU41" s="134" t="n">
        <f aca="false">IF(OR(DU$4="",$B41=""),0,SUMIF('DADOS BRUTOS'!$A$3:$A$500,$B41,'DADOS BRUTOS'!AU$3:AU$500)+IF($C41="",0,SUMIF('DADOS BRUTOS'!$A$3:$A$500,$C41,'DADOS BRUTOS'!AU$3:AU$500)))</f>
        <v>0</v>
      </c>
      <c r="DV41" s="134" t="n">
        <f aca="false">IF(OR(DV$4="",$B41=""),0,SUMIF('DADOS BRUTOS'!$A$3:$A$500,$B41,'DADOS BRUTOS'!AV$3:AV$500)+IF($C41="",0,SUMIF('DADOS BRUTOS'!$A$3:$A$500,$C41,'DADOS BRUTOS'!AV$3:AV$500)))</f>
        <v>0</v>
      </c>
      <c r="DW41" s="134" t="n">
        <f aca="false">IF(OR(DW$4="",$B41=""),0,SUMIF('DADOS BRUTOS'!$A$3:$A$500,$B41,'DADOS BRUTOS'!AW$3:AW$500)+IF($C41="",0,SUMIF('DADOS BRUTOS'!$A$3:$A$500,$C41,'DADOS BRUTOS'!AW$3:AW$500)))</f>
        <v>0</v>
      </c>
      <c r="DX41" s="134" t="n">
        <f aca="false">IF(OR(DX$4="",$B41=""),0,SUMIF('DADOS BRUTOS'!$A$3:$A$500,$B41,'DADOS BRUTOS'!AX$3:AX$500)+IF($C41="",0,SUMIF('DADOS BRUTOS'!$A$3:$A$500,$C41,'DADOS BRUTOS'!AX$3:AX$500)))</f>
        <v>0</v>
      </c>
      <c r="DY41" s="134" t="n">
        <f aca="false">IF(OR(DY$4="",$B41=""),0,SUMIF('DADOS BRUTOS'!$A$3:$A$500,$B41,'DADOS BRUTOS'!AY$3:AY$500)+IF($C41="",0,SUMIF('DADOS BRUTOS'!$A$3:$A$500,$C41,'DADOS BRUTOS'!AY$3:AY$500)))</f>
        <v>0</v>
      </c>
      <c r="DZ41" s="134" t="n">
        <f aca="false">IF(OR(DZ$4="",$B41=""),0,SUMIF('DADOS BRUTOS'!$A$3:$A$500,$B41,'DADOS BRUTOS'!AZ$3:AZ$500)+IF($C41="",0,SUMIF('DADOS BRUTOS'!$A$3:$A$500,$C41,'DADOS BRUTOS'!AZ$3:AZ$500)))</f>
        <v>0</v>
      </c>
      <c r="EA41" s="134" t="n">
        <f aca="false">IF(OR(EA$4="",$B41=""),0,SUMIF('DADOS BRUTOS'!$A$3:$A$500,$B41,'DADOS BRUTOS'!BA$3:BA$500)+IF($C41="",0,SUMIF('DADOS BRUTOS'!$A$3:$A$500,$C41,'DADOS BRUTOS'!BA$3:BA$500)))</f>
        <v>0</v>
      </c>
      <c r="EB41" s="134" t="n">
        <f aca="false">IF(OR(EB$4="",$B41=""),0,SUMIF('DADOS BRUTOS'!$A$3:$A$500,$B41,'DADOS BRUTOS'!BB$3:BB$500)+IF($C41="",0,SUMIF('DADOS BRUTOS'!$A$3:$A$500,$C41,'DADOS BRUTOS'!BB$3:BB$500)))</f>
        <v>0</v>
      </c>
      <c r="EC41" s="134" t="n">
        <f aca="false">IF(OR(EC$4="",$B41=""),0,SUMIF('DADOS BRUTOS'!$A$3:$A$500,$B41,'DADOS BRUTOS'!BC$3:BC$500)+IF($C41="",0,SUMIF('DADOS BRUTOS'!$A$3:$A$500,$C41,'DADOS BRUTOS'!BC$3:BC$500)))</f>
        <v>0</v>
      </c>
      <c r="ED41" s="134" t="n">
        <f aca="false">IF(OR(ED$4="",$B41=""),0,SUMIF('DADOS BRUTOS'!$A$3:$A$500,$B41,'DADOS BRUTOS'!BD$3:BD$500)+IF($C41="",0,SUMIF('DADOS BRUTOS'!$A$3:$A$500,$C41,'DADOS BRUTOS'!BD$3:BD$500)))</f>
        <v>0</v>
      </c>
      <c r="EE41" s="134" t="n">
        <f aca="false">IF(OR(EE$4="",$B41=""),0,SUMIF('DADOS BRUTOS'!$A$3:$A$500,$B41,'DADOS BRUTOS'!BE$3:BE$500)+IF($C41="",0,SUMIF('DADOS BRUTOS'!$A$3:$A$500,$C41,'DADOS BRUTOS'!BE$3:BE$500)))</f>
        <v>0</v>
      </c>
      <c r="EF41" s="134" t="n">
        <f aca="false">IF(OR(EF$4="",$B41=""),0,SUMIF('DADOS BRUTOS'!$A$3:$A$500,$B41,'DADOS BRUTOS'!BF$3:BF$500)+IF($C41="",0,SUMIF('DADOS BRUTOS'!$A$3:$A$500,$C41,'DADOS BRUTOS'!BF$3:BF$500)))</f>
        <v>0</v>
      </c>
      <c r="EG41" s="134" t="n">
        <f aca="false">IF(OR(EG$4="",$B41=""),0,SUMIF('DADOS BRUTOS'!$A$3:$A$500,$B41,'DADOS BRUTOS'!BG$3:BG$500)+IF($C41="",0,SUMIF('DADOS BRUTOS'!$A$3:$A$500,$C41,'DADOS BRUTOS'!BG$3:BG$500)))</f>
        <v>0</v>
      </c>
      <c r="EH41" s="134" t="n">
        <f aca="false">IF(OR(EH$4="",$B41=""),0,SUMIF('DADOS BRUTOS'!$A$3:$A$500,$B41,'DADOS BRUTOS'!BH$3:BH$500)+IF($C41="",0,SUMIF('DADOS BRUTOS'!$A$3:$A$500,$C41,'DADOS BRUTOS'!BH$3:BH$500)))</f>
        <v>0</v>
      </c>
      <c r="EI41" s="134" t="n">
        <f aca="false">IF(OR(EI$4="",$B41=""),0,SUMIF('DADOS BRUTOS'!$A$3:$A$500,$B41,'DADOS BRUTOS'!BI$3:BI$500)+IF($C41="",0,SUMIF('DADOS BRUTOS'!$A$3:$A$500,$C41,'DADOS BRUTOS'!BI$3:BI$500)))</f>
        <v>0</v>
      </c>
      <c r="EJ41" s="134" t="n">
        <f aca="false">IF(OR(EJ$4="",$B41=""),0,SUMIF('DADOS BRUTOS'!$A$3:$A$500,$B41,'DADOS BRUTOS'!BJ$3:BJ$500)+IF($C41="",0,SUMIF('DADOS BRUTOS'!$A$3:$A$500,$C41,'DADOS BRUTOS'!BJ$3:BJ$500)))</f>
        <v>0</v>
      </c>
      <c r="EK41" s="134" t="n">
        <f aca="false">IF(OR(EK$4="",$B41=""),0,SUMIF('DADOS BRUTOS'!$A$3:$A$500,$B41,'DADOS BRUTOS'!BK$3:BK$500)+IF($C41="",0,SUMIF('DADOS BRUTOS'!$A$3:$A$500,$C41,'DADOS BRUTOS'!BK$3:BK$500)))</f>
        <v>0</v>
      </c>
      <c r="EL41" s="134" t="n">
        <f aca="false">IF(OR(EL$4="",$B41=""),0,SUMIF('DADOS BRUTOS'!$A$3:$A$500,$B41,'DADOS BRUTOS'!BL$3:BL$500)+IF($C41="",0,SUMIF('DADOS BRUTOS'!$A$3:$A$500,$C41,'DADOS BRUTOS'!BL$3:BL$500)))</f>
        <v>0</v>
      </c>
      <c r="EM41" s="134" t="n">
        <f aca="false">IF(OR(EM$4="",$B41=""),0,SUMIF('DADOS BRUTOS'!$A$3:$A$500,$B41,'DADOS BRUTOS'!BM$3:BM$500)+IF($C41="",0,SUMIF('DADOS BRUTOS'!$A$3:$A$500,$C41,'DADOS BRUTOS'!BM$3:BM$500)))</f>
        <v>0</v>
      </c>
      <c r="EN41" s="134" t="n">
        <f aca="false">IF(OR(EN$4="",$B41=""),0,SUMIF('DADOS BRUTOS'!$A$3:$A$500,$B41,'DADOS BRUTOS'!BN$3:BN$500)+IF($C41="",0,SUMIF('DADOS BRUTOS'!$A$3:$A$500,$C41,'DADOS BRUTOS'!BN$3:BN$500)))</f>
        <v>0</v>
      </c>
      <c r="EO41" s="134" t="n">
        <f aca="false">IF(OR(EO$4="",$B41=""),0,SUMIF('DADOS BRUTOS'!$A$3:$A$500,$B41,'DADOS BRUTOS'!BO$3:BO$500)+IF($C41="",0,SUMIF('DADOS BRUTOS'!$A$3:$A$500,$C41,'DADOS BRUTOS'!BO$3:BO$500)))</f>
        <v>0</v>
      </c>
      <c r="EP41" s="134" t="n">
        <f aca="false">IF(OR(EP$4="",$B41=""),0,SUMIF('DADOS BRUTOS'!$A$3:$A$500,$B41,'DADOS BRUTOS'!BP$3:BP$500)+IF($C41="",0,SUMIF('DADOS BRUTOS'!$A$3:$A$500,$C41,'DADOS BRUTOS'!BP$3:BP$500)))</f>
        <v>0</v>
      </c>
      <c r="EQ41" s="134" t="n">
        <f aca="false">IF(OR(EQ$4="",$B41=""),0,SUMIF('DADOS BRUTOS'!$A$3:$A$500,$B41,'DADOS BRUTOS'!BQ$3:BQ$500)+IF($C41="",0,SUMIF('DADOS BRUTOS'!$A$3:$A$500,$C41,'DADOS BRUTOS'!BQ$3:BQ$500)))</f>
        <v>0</v>
      </c>
      <c r="ER41" s="134" t="n">
        <f aca="false">IF(OR(ER$4="",$B41=""),0,SUMIF('DADOS BRUTOS'!$A$3:$A$500,$B41,'DADOS BRUTOS'!BR$3:BR$500)+IF($C41="",0,SUMIF('DADOS BRUTOS'!$A$3:$A$500,$C41,'DADOS BRUTOS'!BR$3:BR$500)))</f>
        <v>0</v>
      </c>
      <c r="ES41" s="134" t="n">
        <f aca="false">IF(OR(ES$4="",$B41=""),0,SUMIF('DADOS BRUTOS'!$A$3:$A$500,$B41,'DADOS BRUTOS'!BS$3:BS$500)+IF($C41="",0,SUMIF('DADOS BRUTOS'!$A$3:$A$500,$C41,'DADOS BRUTOS'!BS$3:BS$500)))</f>
        <v>0</v>
      </c>
      <c r="ET41" s="134" t="n">
        <f aca="false">IF(OR(ET$4="",$B41=""),0,SUMIF('DADOS BRUTOS'!$A$3:$A$500,$B41,'DADOS BRUTOS'!BT$3:BT$500)+IF($C41="",0,SUMIF('DADOS BRUTOS'!$A$3:$A$500,$C41,'DADOS BRUTOS'!BT$3:BT$500)))</f>
        <v>0</v>
      </c>
      <c r="EU41" s="134" t="n">
        <f aca="false">IF(OR(EU$4="",$B41=""),0,SUMIF('DADOS BRUTOS'!$A$3:$A$500,$B41,'DADOS BRUTOS'!BU$3:BU$500)+IF($C41="",0,SUMIF('DADOS BRUTOS'!$A$3:$A$500,$C41,'DADOS BRUTOS'!BU$3:BU$500)))</f>
        <v>0</v>
      </c>
      <c r="EV41" s="134" t="n">
        <f aca="false">IF(OR(EV$4="",$B41=""),0,SUMIF('DADOS BRUTOS'!$A$3:$A$500,$B41,'DADOS BRUTOS'!BV$3:BV$500)+IF($C41="",0,SUMIF('DADOS BRUTOS'!$A$3:$A$500,$C41,'DADOS BRUTOS'!BV$3:BV$500)))</f>
        <v>0</v>
      </c>
      <c r="EW41" s="134" t="n">
        <f aca="false">IF(OR(EW$4="",$B41=""),0,SUMIF('DADOS BRUTOS'!$A$3:$A$500,$B41,'DADOS BRUTOS'!BW$3:BW$500)+IF($C41="",0,SUMIF('DADOS BRUTOS'!$A$3:$A$500,$C41,'DADOS BRUTOS'!BW$3:BW$500)))</f>
        <v>0</v>
      </c>
      <c r="EX41" s="134" t="n">
        <f aca="false">IF(OR(EX$4="",$B41=""),0,SUMIF('DADOS BRUTOS'!$A$3:$A$500,$B41,'DADOS BRUTOS'!BX$3:BX$500)+IF($C41="",0,SUMIF('DADOS BRUTOS'!$A$3:$A$500,$C41,'DADOS BRUTOS'!BX$3:BX$500)))</f>
        <v>0</v>
      </c>
      <c r="EY41" s="134" t="n">
        <f aca="false">IF(OR(EY$4="",$B41=""),0,SUMIF('DADOS BRUTOS'!$A$3:$A$500,$B41,'DADOS BRUTOS'!BY$3:BY$500)+IF($C41="",0,SUMIF('DADOS BRUTOS'!$A$3:$A$500,$C41,'DADOS BRUTOS'!BY$3:BY$500)))</f>
        <v>0</v>
      </c>
      <c r="EZ41" s="134" t="n">
        <f aca="false">IF(OR(EZ$4="",$B41=""),0,SUMIF('DADOS BRUTOS'!$A$3:$A$500,$B41,'DADOS BRUTOS'!BZ$3:BZ$500)+IF($C41="",0,SUMIF('DADOS BRUTOS'!$A$3:$A$500,$C41,'DADOS BRUTOS'!BZ$3:BZ$500)))</f>
        <v>0</v>
      </c>
      <c r="FA41" s="134" t="n">
        <f aca="false">IF(OR(FA$4="",$B41=""),0,SUMIF('DADOS BRUTOS'!$A$3:$A$500,$B41,'DADOS BRUTOS'!CA$3:CA$500)+IF($C41="",0,SUMIF('DADOS BRUTOS'!$A$3:$A$500,$C41,'DADOS BRUTOS'!CA$3:CA$500)))</f>
        <v>0</v>
      </c>
      <c r="FB41" s="134" t="n">
        <f aca="false">IF(OR(FB$4="",$B41=""),0,SUMIF('DADOS BRUTOS'!$A$3:$A$500,$B41,'DADOS BRUTOS'!CB$3:CB$500)+IF($C41="",0,SUMIF('DADOS BRUTOS'!$A$3:$A$500,$C41,'DADOS BRUTOS'!CB$3:CB$500)))</f>
        <v>0</v>
      </c>
      <c r="FC41" s="134" t="n">
        <f aca="false">IF(OR(FC$4="",$B41=""),0,SUMIF('DADOS BRUTOS'!$A$3:$A$500,$B41,'DADOS BRUTOS'!CC$3:CC$500)+IF($C41="",0,SUMIF('DADOS BRUTOS'!$A$3:$A$500,$C41,'DADOS BRUTOS'!CC$3:CC$500)))</f>
        <v>0</v>
      </c>
      <c r="FD41" s="134" t="n">
        <f aca="false">IF(OR(FD$4="",$B41=""),0,SUMIF('DADOS BRUTOS'!$A$3:$A$500,$B41,'DADOS BRUTOS'!CD$3:CD$500)+IF($C41="",0,SUMIF('DADOS BRUTOS'!$A$3:$A$500,$C41,'DADOS BRUTOS'!CD$3:CD$500)))</f>
        <v>0</v>
      </c>
      <c r="FE41" s="134" t="n">
        <f aca="false">IF(OR(FE$4="",$B41=""),0,SUMIF('DADOS BRUTOS'!$A$3:$A$500,$B41,'DADOS BRUTOS'!CE$3:CE$500)+IF($C41="",0,SUMIF('DADOS BRUTOS'!$A$3:$A$500,$C41,'DADOS BRUTOS'!CE$3:CE$500)))</f>
        <v>0</v>
      </c>
      <c r="FF41" s="134" t="n">
        <f aca="false">IF(OR(FF$4="",$B41=""),0,SUMIF('DADOS BRUTOS'!$A$3:$A$500,$B41,'DADOS BRUTOS'!CF$3:CF$500)+IF($C41="",0,SUMIF('DADOS BRUTOS'!$A$3:$A$500,$C41,'DADOS BRUTOS'!CF$3:CF$500)))</f>
        <v>0</v>
      </c>
      <c r="FG41" s="134" t="n">
        <f aca="false">IF(OR(FG$4="",$B41=""),0,SUMIF('DADOS BRUTOS'!$A$3:$A$500,$B41,'DADOS BRUTOS'!CG$3:CG$500)+IF($C41="",0,SUMIF('DADOS BRUTOS'!$A$3:$A$500,$C41,'DADOS BRUTOS'!CG$3:CG$500)))</f>
        <v>0</v>
      </c>
      <c r="FH41" s="134" t="n">
        <f aca="false">IF(OR(FH$4="",$B41=""),0,SUMIF('DADOS BRUTOS'!$A$3:$A$500,$B41,'DADOS BRUTOS'!CH$3:CH$500)+IF($C41="",0,SUMIF('DADOS BRUTOS'!$A$3:$A$500,$C41,'DADOS BRUTOS'!CH$3:CH$500)))</f>
        <v>0</v>
      </c>
      <c r="FI41" s="134" t="n">
        <f aca="false">IF(OR(FI$4="",$B41=""),0,SUMIF('DADOS BRUTOS'!$A$3:$A$500,$B41,'DADOS BRUTOS'!CI$3:CI$500)+IF($C41="",0,SUMIF('DADOS BRUTOS'!$A$3:$A$500,$C41,'DADOS BRUTOS'!CI$3:CI$500)))</f>
        <v>0</v>
      </c>
      <c r="FJ41" s="134" t="n">
        <f aca="false">IF(OR(FJ$4="",$B41=""),0,SUMIF('DADOS BRUTOS'!$A$3:$A$500,$B41,'DADOS BRUTOS'!CJ$3:CJ$500)+IF($C41="",0,SUMIF('DADOS BRUTOS'!$A$3:$A$500,$C41,'DADOS BRUTOS'!CJ$3:CJ$500)))</f>
        <v>0</v>
      </c>
      <c r="FK41" s="134" t="n">
        <f aca="false">IF(OR(FK$4="",$B41=""),0,SUMIF('DADOS BRUTOS'!$A$3:$A$500,$B41,'DADOS BRUTOS'!CK$3:CK$500)+IF($C41="",0,SUMIF('DADOS BRUTOS'!$A$3:$A$500,$C41,'DADOS BRUTOS'!CK$3:CK$500)))</f>
        <v>0</v>
      </c>
      <c r="FL41" s="134" t="n">
        <f aca="false">IF(OR(FL$4="",$B41=""),0,SUMIF('DADOS BRUTOS'!$A$3:$A$500,$B41,'DADOS BRUTOS'!CL$3:CL$500)+IF($C41="",0,SUMIF('DADOS BRUTOS'!$A$3:$A$500,$C41,'DADOS BRUTOS'!CL$3:CL$500)))</f>
        <v>0</v>
      </c>
      <c r="FM41" s="134" t="n">
        <f aca="false">IF(OR(FM$4="",$B41=""),0,SUMIF('DADOS BRUTOS'!$A$3:$A$500,$B41,'DADOS BRUTOS'!CM$3:CM$500)+IF($C41="",0,SUMIF('DADOS BRUTOS'!$A$3:$A$500,$C41,'DADOS BRUTOS'!CM$3:CM$500)))</f>
        <v>0</v>
      </c>
      <c r="FN41" s="134" t="n">
        <f aca="false">IF(OR(FN$4="",$B41=""),0,SUMIF('DADOS BRUTOS'!$A$3:$A$500,$B41,'DADOS BRUTOS'!CN$3:CN$500)+IF($C41="",0,SUMIF('DADOS BRUTOS'!$A$3:$A$500,$C41,'DADOS BRUTOS'!CN$3:CN$500)))</f>
        <v>0</v>
      </c>
      <c r="FO41" s="134" t="n">
        <f aca="false">IF(OR(FO$4="",$B41=""),0,SUMIF('DADOS BRUTOS'!$A$3:$A$500,$B41,'DADOS BRUTOS'!CO$3:CO$500)+IF($C41="",0,SUMIF('DADOS BRUTOS'!$A$3:$A$500,$C41,'DADOS BRUTOS'!CO$3:CO$500)))</f>
        <v>0</v>
      </c>
      <c r="FP41" s="134" t="n">
        <f aca="false">IF(OR(FP$4="",$B41=""),0,SUMIF('DADOS BRUTOS'!$A$3:$A$500,$B41,'DADOS BRUTOS'!CP$3:CP$500)+IF($C41="",0,SUMIF('DADOS BRUTOS'!$A$3:$A$500,$C41,'DADOS BRUTOS'!CP$3:CP$500)))</f>
        <v>0</v>
      </c>
      <c r="FQ41" s="134" t="n">
        <f aca="false">IF(OR(FQ$4="",$B41=""),0,SUMIF('DADOS BRUTOS'!$A$3:$A$500,$B41,'DADOS BRUTOS'!CQ$3:CQ$500)+IF($C41="",0,SUMIF('DADOS BRUTOS'!$A$3:$A$500,$C41,'DADOS BRUTOS'!CQ$3:CQ$500)))</f>
        <v>0</v>
      </c>
      <c r="FR41" s="134" t="n">
        <f aca="false">IF(OR(FR$4="",$B41=""),0,SUMIF('DADOS BRUTOS'!$A$3:$A$500,$B41,'DADOS BRUTOS'!CR$3:CR$500)+IF($C41="",0,SUMIF('DADOS BRUTOS'!$A$3:$A$500,$C41,'DADOS BRUTOS'!CR$3:CR$500)))</f>
        <v>0</v>
      </c>
      <c r="FS41" s="134" t="n">
        <f aca="false">IF(OR(FS$4="",$B41=""),0,SUMIF('DADOS BRUTOS'!$A$3:$A$500,$B41,'DADOS BRUTOS'!CS$3:CS$500)+IF($C41="",0,SUMIF('DADOS BRUTOS'!$A$3:$A$500,$C41,'DADOS BRUTOS'!CS$3:CS$500)))</f>
        <v>0</v>
      </c>
      <c r="FT41" s="134" t="n">
        <f aca="false">IF(OR(FT$4="",$B41=""),0,SUMIF('DADOS BRUTOS'!$A$3:$A$500,$B41,'DADOS BRUTOS'!CT$3:CT$500)+IF($C41="",0,SUMIF('DADOS BRUTOS'!$A$3:$A$500,$C41,'DADOS BRUTOS'!CT$3:CT$500)))</f>
        <v>0</v>
      </c>
      <c r="FU41" s="134" t="n">
        <f aca="false">IF(OR(FU$4="",$B41=""),0,SUMIF('DADOS BRUTOS'!$A$3:$A$500,$B41,'DADOS BRUTOS'!CU$3:CU$500)+IF($C41="",0,SUMIF('DADOS BRUTOS'!$A$3:$A$500,$C41,'DADOS BRUTOS'!CU$3:CU$500)))</f>
        <v>0</v>
      </c>
      <c r="FV41" s="134" t="n">
        <f aca="false">IF(OR(FV$4="",$B41=""),0,SUMIF('DADOS BRUTOS'!$A$3:$A$500,$B41,'DADOS BRUTOS'!CV$3:CV$500)+IF($C41="",0,SUMIF('DADOS BRUTOS'!$A$3:$A$500,$C41,'DADOS BRUTOS'!CV$3:CV$500)))</f>
        <v>0</v>
      </c>
      <c r="FW41" s="134" t="n">
        <f aca="false">IF(OR(FW$4="",$B41=""),0,SUMIF('DADOS BRUTOS'!$A$3:$A$500,$B41,'DADOS BRUTOS'!CW$3:CW$500)+IF($C41="",0,SUMIF('DADOS BRUTOS'!$A$3:$A$500,$C41,'DADOS BRUTOS'!CW$3:CW$500)))</f>
        <v>0</v>
      </c>
      <c r="FX41" s="134" t="n">
        <f aca="false">IF(OR(FX$4="",$B41=""),0,SUMIF('DADOS BRUTOS'!$A$3:$A$500,$B41,'DADOS BRUTOS'!CX$3:CX$500)+IF($C41="",0,SUMIF('DADOS BRUTOS'!$A$3:$A$500,$C41,'DADOS BRUTOS'!CX$3:CX$500)))</f>
        <v>0</v>
      </c>
      <c r="FY41" s="134" t="n">
        <f aca="false">IF(OR(FY$4="",$B41=""),0,SUMIF('DADOS BRUTOS'!$A$3:$A$500,$B41,'DADOS BRUTOS'!CY$3:CY$500)+IF($C41="",0,SUMIF('DADOS BRUTOS'!$A$3:$A$500,$C41,'DADOS BRUTOS'!CY$3:CY$500)))</f>
        <v>0</v>
      </c>
      <c r="FZ41" s="134" t="n">
        <f aca="false">IF(OR(FZ$4="",$B41=""),0,SUMIF('DADOS BRUTOS'!$A$3:$A$500,$B41,'DADOS BRUTOS'!CZ$3:CZ$500)+IF($C41="",0,SUMIF('DADOS BRUTOS'!$A$3:$A$500,$C41,'DADOS BRUTOS'!CZ$3:CZ$500)))</f>
        <v>0</v>
      </c>
      <c r="GA41" s="134" t="n">
        <f aca="false">IF(OR(GA$4="",$B41=""),0,SUMIF('DADOS BRUTOS'!$A$3:$A$500,$B41,'DADOS BRUTOS'!DA$3:DA$500)+IF($C41="",0,SUMIF('DADOS BRUTOS'!$A$3:$A$500,$C41,'DADOS BRUTOS'!DA$3:DA$500)))</f>
        <v>0</v>
      </c>
      <c r="GB41" s="134" t="n">
        <f aca="false">IF(OR(GB$4="",$B41=""),0,SUMIF('DADOS BRUTOS'!$A$3:$A$500,$B41,'DADOS BRUTOS'!DB$3:DB$500)+IF($C41="",0,SUMIF('DADOS BRUTOS'!$A$3:$A$500,$C41,'DADOS BRUTOS'!DB$3:DB$500)))</f>
        <v>0</v>
      </c>
      <c r="GC41" s="134" t="n">
        <f aca="false">IF(OR(GC$4="",$B41=""),0,SUMIF('DADOS BRUTOS'!$A$3:$A$500,$B41,'DADOS BRUTOS'!DC$3:DC$500)+IF($C41="",0,SUMIF('DADOS BRUTOS'!$A$3:$A$500,$C41,'DADOS BRUTOS'!DC$3:DC$500)))</f>
        <v>0</v>
      </c>
      <c r="GD41" s="134" t="n">
        <f aca="false">IF(OR(GD$4="",$B41=""),0,SUMIF('DADOS BRUTOS'!$A$3:$A$500,$B41,'DADOS BRUTOS'!DD$3:DD$500)+IF($C41="",0,SUMIF('DADOS BRUTOS'!$A$3:$A$500,$C41,'DADOS BRUTOS'!DD$3:DD$500)))</f>
        <v>0</v>
      </c>
      <c r="GE41" s="134" t="n">
        <f aca="false">IF(OR(GE$4="",$B41=""),0,SUMIF('DADOS BRUTOS'!$A$3:$A$500,$B41,'DADOS BRUTOS'!DE$3:DE$500)+IF($C41="",0,SUMIF('DADOS BRUTOS'!$A$3:$A$500,$C41,'DADOS BRUTOS'!DE$3:DE$500)))</f>
        <v>0</v>
      </c>
      <c r="GF41" s="134" t="n">
        <f aca="false">IF(OR(GF$4="",$B41=""),0,SUMIF('DADOS BRUTOS'!$A$3:$A$500,$B41,'DADOS BRUTOS'!DF$3:DF$500)+IF($C41="",0,SUMIF('DADOS BRUTOS'!$A$3:$A$500,$C41,'DADOS BRUTOS'!DF$3:DF$500)))</f>
        <v>0</v>
      </c>
      <c r="GG41" s="134" t="n">
        <f aca="false">IF(OR(GG$4="",$B41=""),0,SUMIF('DADOS BRUTOS'!$A$3:$A$500,$B41,'DADOS BRUTOS'!DG$3:DG$500)+IF($C41="",0,SUMIF('DADOS BRUTOS'!$A$3:$A$500,$C41,'DADOS BRUTOS'!DG$3:DG$500)))</f>
        <v>0</v>
      </c>
      <c r="GH41" s="134" t="n">
        <f aca="false">IF(OR(GH$4="",$B41=""),0,SUMIF('DADOS BRUTOS'!$A$3:$A$500,$B41,'DADOS BRUTOS'!DH$3:DH$500)+IF($C41="",0,SUMIF('DADOS BRUTOS'!$A$3:$A$500,$C41,'DADOS BRUTOS'!DH$3:DH$500)))</f>
        <v>0</v>
      </c>
      <c r="GI41" s="134" t="n">
        <f aca="false">IF(OR(GI$4="",$B41=""),0,SUMIF('DADOS BRUTOS'!$A$3:$A$500,$B41,'DADOS BRUTOS'!DI$3:DI$500)+IF($C41="",0,SUMIF('DADOS BRUTOS'!$A$3:$A$500,$C41,'DADOS BRUTOS'!DI$3:DI$500)))</f>
        <v>0</v>
      </c>
      <c r="GJ41" s="134" t="n">
        <f aca="false">IF(OR(GJ$4="",$B41=""),0,SUMIF('DADOS BRUTOS'!$A$3:$A$500,$B41,'DADOS BRUTOS'!DJ$3:DJ$500)+IF($C41="",0,SUMIF('DADOS BRUTOS'!$A$3:$A$500,$C41,'DADOS BRUTOS'!DJ$3:DJ$500)))</f>
        <v>0</v>
      </c>
      <c r="GK41" s="134" t="n">
        <f aca="false">IF(OR(GK$4="",$B41=""),0,SUMIF('DADOS BRUTOS'!$A$3:$A$500,$B41,'DADOS BRUTOS'!DK$3:DK$500)+IF($C41="",0,SUMIF('DADOS BRUTOS'!$A$3:$A$500,$C41,'DADOS BRUTOS'!DK$3:DK$500)))</f>
        <v>0</v>
      </c>
      <c r="GL41" s="134" t="n">
        <f aca="false">IF(OR(GL$4="",$B41=""),0,SUMIF('DADOS BRUTOS'!$A$3:$A$500,$B41,'DADOS BRUTOS'!DL$3:DL$500)+IF($C41="",0,SUMIF('DADOS BRUTOS'!$A$3:$A$500,$C41,'DADOS BRUTOS'!DL$3:DL$500)))</f>
        <v>0</v>
      </c>
      <c r="GM41" s="134" t="n">
        <f aca="false">IF(OR(GM$4="",$B41=""),0,SUMIF('DADOS BRUTOS'!$A$3:$A$500,$B41,'DADOS BRUTOS'!DM$3:DM$500)+IF($C41="",0,SUMIF('DADOS BRUTOS'!$A$3:$A$500,$C41,'DADOS BRUTOS'!DM$3:DM$500)))</f>
        <v>0</v>
      </c>
      <c r="GN41" s="134" t="n">
        <f aca="false">IF(OR(GN$4="",$B41=""),0,SUMIF('DADOS BRUTOS'!$A$3:$A$500,$B41,'DADOS BRUTOS'!DN$3:DN$500)+IF($C41="",0,SUMIF('DADOS BRUTOS'!$A$3:$A$500,$C41,'DADOS BRUTOS'!DN$3:DN$500)))</f>
        <v>0</v>
      </c>
      <c r="GO41" s="134" t="n">
        <f aca="false">IF(OR(GO$4="",$B41=""),0,SUMIF('DADOS BRUTOS'!$A$3:$A$500,$B41,'DADOS BRUTOS'!DO$3:DO$500)+IF($C41="",0,SUMIF('DADOS BRUTOS'!$A$3:$A$500,$C41,'DADOS BRUTOS'!DO$3:DO$500)))</f>
        <v>0</v>
      </c>
      <c r="GP41" s="134" t="n">
        <f aca="false">IF(OR(GP$4="",$B41=""),0,SUMIF('DADOS BRUTOS'!$A$3:$A$500,$B41,'DADOS BRUTOS'!DP$3:DP$500)+IF($C41="",0,SUMIF('DADOS BRUTOS'!$A$3:$A$500,$C41,'DADOS BRUTOS'!DP$3:DP$500)))</f>
        <v>0</v>
      </c>
      <c r="GQ41" s="134" t="n">
        <f aca="false">IF(OR(GQ$4="",$B41=""),0,SUMIF('DADOS BRUTOS'!$A$3:$A$500,$B41,'DADOS BRUTOS'!DQ$3:DQ$500)+IF($C41="",0,SUMIF('DADOS BRUTOS'!$A$3:$A$500,$C41,'DADOS BRUTOS'!DQ$3:DQ$500)))</f>
        <v>0</v>
      </c>
      <c r="GR41" s="134" t="n">
        <f aca="false">IF(OR(GR$4="",$B41=""),0,SUMIF('DADOS BRUTOS'!$A$3:$A$500,$B41,'DADOS BRUTOS'!DR$3:DR$500)+IF($C41="",0,SUMIF('DADOS BRUTOS'!$A$3:$A$500,$C41,'DADOS BRUTOS'!DR$3:DR$500)))</f>
        <v>0</v>
      </c>
      <c r="GS41" s="134" t="n">
        <f aca="false">IF(OR(GS$4="",$B41=""),0,SUMIF('DADOS BRUTOS'!$A$3:$A$500,$B41,'DADOS BRUTOS'!DS$3:DS$500)+IF($C41="",0,SUMIF('DADOS BRUTOS'!$A$3:$A$500,$C41,'DADOS BRUTOS'!DS$3:DS$500)))</f>
        <v>0</v>
      </c>
      <c r="GT41" s="134" t="n">
        <f aca="false">IF(OR(GT$4="",$B41=""),0,SUMIF('DADOS BRUTOS'!$A$3:$A$500,$B41,'DADOS BRUTOS'!DT$3:DT$500)+IF($C41="",0,SUMIF('DADOS BRUTOS'!$A$3:$A$500,$C41,'DADOS BRUTOS'!DT$3:DT$500)))</f>
        <v>0</v>
      </c>
      <c r="GU41" s="134" t="n">
        <f aca="false">IF(OR(GU$4="",$B41=""),0,SUMIF('DADOS BRUTOS'!$A$3:$A$500,$B41,'DADOS BRUTOS'!DU$3:DU$500)+IF($C41="",0,SUMIF('DADOS BRUTOS'!$A$3:$A$500,$C41,'DADOS BRUTOS'!DU$3:DU$500)))</f>
        <v>0</v>
      </c>
      <c r="GV41" s="134" t="n">
        <f aca="false">IF(OR(GV$4="",$B41=""),0,SUMIF('DADOS BRUTOS'!$A$3:$A$500,$B41,'DADOS BRUTOS'!DV$3:DV$500)+IF($C41="",0,SUMIF('DADOS BRUTOS'!$A$3:$A$500,$C41,'DADOS BRUTOS'!DV$3:DV$500)))</f>
        <v>0</v>
      </c>
      <c r="GW41" s="134" t="n">
        <f aca="false">IF(OR(GW$4="",$B41=""),0,SUMIF('DADOS BRUTOS'!$A$3:$A$500,$B41,'DADOS BRUTOS'!DW$3:DW$500)+IF($C41="",0,SUMIF('DADOS BRUTOS'!$A$3:$A$500,$C41,'DADOS BRUTOS'!DW$3:DW$500)))</f>
        <v>0</v>
      </c>
      <c r="GX41" s="134" t="n">
        <f aca="false">IF(OR(GX$4="",$B41=""),0,SUMIF('DADOS BRUTOS'!$A$3:$A$500,$B41,'DADOS BRUTOS'!DX$3:DX$500)+IF($C41="",0,SUMIF('DADOS BRUTOS'!$A$3:$A$500,$C41,'DADOS BRUTOS'!DX$3:DX$500)))</f>
        <v>0</v>
      </c>
      <c r="GY41" s="134" t="n">
        <f aca="false">IF(OR(GY$4="",$B41=""),0,SUMIF('DADOS BRUTOS'!$A$3:$A$500,$B41,'DADOS BRUTOS'!DY$3:DY$500)+IF($C41="",0,SUMIF('DADOS BRUTOS'!$A$3:$A$500,$C41,'DADOS BRUTOS'!DY$3:DY$500)))</f>
        <v>0</v>
      </c>
      <c r="GZ41" s="134" t="n">
        <f aca="false">IF(OR(GZ$4="",$B41=""),0,SUMIF('DADOS BRUTOS'!$A$3:$A$500,$B41,'DADOS BRUTOS'!DZ$3:DZ$500)+IF($C41="",0,SUMIF('DADOS BRUTOS'!$A$3:$A$500,$C41,'DADOS BRUTOS'!DZ$3:DZ$500)))</f>
        <v>0</v>
      </c>
      <c r="HA41" s="134" t="n">
        <f aca="false">IF(OR(HA$4="",$B41=""),0,SUMIF('DADOS BRUTOS'!$A$3:$A$500,$B41,'DADOS BRUTOS'!EA$3:EA$500)+IF($C41="",0,SUMIF('DADOS BRUTOS'!$A$3:$A$500,$C41,'DADOS BRUTOS'!EA$3:EA$500)))</f>
        <v>0</v>
      </c>
      <c r="HB41" s="134" t="n">
        <f aca="false">IF(OR(HB$4="",$B41=""),0,SUMIF('DADOS BRUTOS'!$A$3:$A$500,$B41,'DADOS BRUTOS'!EB$3:EB$500)+IF($C41="",0,SUMIF('DADOS BRUTOS'!$A$3:$A$500,$C41,'DADOS BRUTOS'!EB$3:EB$500)))</f>
        <v>0</v>
      </c>
      <c r="HC41" s="134" t="n">
        <f aca="false">IF(OR(HC$4="",$B41=""),0,SUMIF('DADOS BRUTOS'!$A$3:$A$500,$B41,'DADOS BRUTOS'!EC$3:EC$500)+IF($C41="",0,SUMIF('DADOS BRUTOS'!$A$3:$A$500,$C41,'DADOS BRUTOS'!EC$3:EC$500)))</f>
        <v>0</v>
      </c>
      <c r="HD41" s="134" t="n">
        <f aca="false">IF(OR(HD$4="",$B41=""),0,SUMIF('DADOS BRUTOS'!$A$3:$A$500,$B41,'DADOS BRUTOS'!ED$3:ED$500)+IF($C41="",0,SUMIF('DADOS BRUTOS'!$A$3:$A$500,$C41,'DADOS BRUTOS'!ED$3:ED$500)))</f>
        <v>0</v>
      </c>
      <c r="HE41" s="134" t="n">
        <f aca="false">IF(OR(HE$4="",$B41=""),0,SUMIF('DADOS BRUTOS'!$A$3:$A$500,$B41,'DADOS BRUTOS'!EE$3:EE$500)+IF($C41="",0,SUMIF('DADOS BRUTOS'!$A$3:$A$500,$C41,'DADOS BRUTOS'!EE$3:EE$500)))</f>
        <v>0</v>
      </c>
      <c r="HF41" s="134" t="n">
        <f aca="false">IF(OR(HF$4="",$B41=""),0,SUMIF('DADOS BRUTOS'!$A$3:$A$500,$B41,'DADOS BRUTOS'!EF$3:EF$500)+IF($C41="",0,SUMIF('DADOS BRUTOS'!$A$3:$A$500,$C41,'DADOS BRUTOS'!EF$3:EF$500)))</f>
        <v>0</v>
      </c>
      <c r="HG41" s="134" t="n">
        <f aca="false">IF(OR(HG$4="",$B41=""),0,SUMIF('DADOS BRUTOS'!$A$3:$A$500,$B41,'DADOS BRUTOS'!EG$3:EG$500)+IF($C41="",0,SUMIF('DADOS BRUTOS'!$A$3:$A$500,$C41,'DADOS BRUTOS'!EG$3:EG$500)))</f>
        <v>0</v>
      </c>
      <c r="HH41" s="134" t="n">
        <f aca="false">IF(OR(HH$4="",$B41=""),0,SUMIF('DADOS BRUTOS'!$A$3:$A$500,$B41,'DADOS BRUTOS'!EH$3:EH$500)+IF($C41="",0,SUMIF('DADOS BRUTOS'!$A$3:$A$500,$C41,'DADOS BRUTOS'!EH$3:EH$500)))</f>
        <v>0</v>
      </c>
      <c r="HI41" s="134" t="n">
        <f aca="false">IF(OR(HI$4="",$B41=""),0,SUMIF('DADOS BRUTOS'!$A$3:$A$500,$B41,'DADOS BRUTOS'!EI$3:EI$500)+IF($C41="",0,SUMIF('DADOS BRUTOS'!$A$3:$A$500,$C41,'DADOS BRUTOS'!EI$3:EI$500)))</f>
        <v>0</v>
      </c>
      <c r="HJ41" s="134" t="n">
        <f aca="false">IF(OR(HJ$4="",$B41=""),0,SUMIF('DADOS BRUTOS'!$A$3:$A$500,$B41,'DADOS BRUTOS'!EJ$3:EJ$500)+IF($C41="",0,SUMIF('DADOS BRUTOS'!$A$3:$A$500,$C41,'DADOS BRUTOS'!EJ$3:EJ$500)))</f>
        <v>0</v>
      </c>
      <c r="HK41" s="134" t="n">
        <f aca="false">IF(OR(HK$4="",$B41=""),0,SUMIF('DADOS BRUTOS'!$A$3:$A$500,$B41,'DADOS BRUTOS'!EK$3:EK$500)+IF($C41="",0,SUMIF('DADOS BRUTOS'!$A$3:$A$500,$C41,'DADOS BRUTOS'!EK$3:EK$500)))</f>
        <v>0</v>
      </c>
      <c r="HL41" s="134" t="n">
        <f aca="false">IF(OR(HL$4="",$B41=""),0,SUMIF('DADOS BRUTOS'!$A$3:$A$500,$B41,'DADOS BRUTOS'!EL$3:EL$500)+IF($C41="",0,SUMIF('DADOS BRUTOS'!$A$3:$A$500,$C41,'DADOS BRUTOS'!EL$3:EL$500)))</f>
        <v>0</v>
      </c>
      <c r="HM41" s="134" t="n">
        <f aca="false">IF(OR(HM$4="",$B41=""),0,SUMIF('DADOS BRUTOS'!$A$3:$A$500,$B41,'DADOS BRUTOS'!EM$3:EM$500)+IF($C41="",0,SUMIF('DADOS BRUTOS'!$A$3:$A$500,$C41,'DADOS BRUTOS'!EM$3:EM$500)))</f>
        <v>0</v>
      </c>
      <c r="HN41" s="134" t="n">
        <f aca="false">IF(OR(HN$4="",$B41=""),0,SUMIF('DADOS BRUTOS'!$A$3:$A$500,$B41,'DADOS BRUTOS'!EN$3:EN$500)+IF($C41="",0,SUMIF('DADOS BRUTOS'!$A$3:$A$500,$C41,'DADOS BRUTOS'!EN$3:EN$500)))</f>
        <v>0</v>
      </c>
      <c r="HO41" s="134" t="n">
        <f aca="false">IF(OR(HO$4="",$B41=""),0,SUMIF('DADOS BRUTOS'!$A$3:$A$500,$B41,'DADOS BRUTOS'!EO$3:EO$500)+IF($C41="",0,SUMIF('DADOS BRUTOS'!$A$3:$A$500,$C41,'DADOS BRUTOS'!EO$3:EO$500)))</f>
        <v>0</v>
      </c>
      <c r="HP41" s="134" t="n">
        <f aca="false">IF(OR(HP$4="",$B41=""),0,SUMIF('DADOS BRUTOS'!$A$3:$A$500,$B41,'DADOS BRUTOS'!EP$3:EP$500)+IF($C41="",0,SUMIF('DADOS BRUTOS'!$A$3:$A$500,$C41,'DADOS BRUTOS'!EP$3:EP$500)))</f>
        <v>0</v>
      </c>
      <c r="HQ41" s="134" t="n">
        <f aca="false">IF(OR(HQ$4="",$B41=""),0,SUMIF('DADOS BRUTOS'!$A$3:$A$500,$B41,'DADOS BRUTOS'!EQ$3:EQ$500)+IF($C41="",0,SUMIF('DADOS BRUTOS'!$A$3:$A$500,$C41,'DADOS BRUTOS'!EQ$3:EQ$500)))</f>
        <v>0</v>
      </c>
      <c r="HR41" s="134" t="n">
        <f aca="false">IF(OR(HR$4="",$B41=""),0,SUMIF('DADOS BRUTOS'!$A$3:$A$500,$B41,'DADOS BRUTOS'!ER$3:ER$500)+IF($C41="",0,SUMIF('DADOS BRUTOS'!$A$3:$A$500,$C41,'DADOS BRUTOS'!ER$3:ER$500)))</f>
        <v>0</v>
      </c>
      <c r="HS41" s="134" t="n">
        <f aca="false">IF(OR(HS$4="",$B41=""),0,SUMIF('DADOS BRUTOS'!$A$3:$A$500,$B41,'DADOS BRUTOS'!ES$3:ES$500)+IF($C41="",0,SUMIF('DADOS BRUTOS'!$A$3:$A$500,$C41,'DADOS BRUTOS'!ES$3:ES$500)))</f>
        <v>0</v>
      </c>
      <c r="HT41" s="134" t="n">
        <f aca="false">IF(OR(HT$4="",$B41=""),0,SUMIF('DADOS BRUTOS'!$A$3:$A$500,$B41,'DADOS BRUTOS'!ET$3:ET$500)+IF($C41="",0,SUMIF('DADOS BRUTOS'!$A$3:$A$500,$C41,'DADOS BRUTOS'!ET$3:ET$500)))</f>
        <v>0</v>
      </c>
      <c r="HU41" s="134" t="n">
        <f aca="false">IF(OR(HU$4="",$B41=""),0,SUMIF('DADOS BRUTOS'!$A$3:$A$500,$B41,'DADOS BRUTOS'!EU$3:EU$500)+IF($C41="",0,SUMIF('DADOS BRUTOS'!$A$3:$A$500,$C41,'DADOS BRUTOS'!EU$3:EU$500)))</f>
        <v>0</v>
      </c>
      <c r="HV41" s="134" t="n">
        <f aca="false">IF(OR(HV$4="",$B41=""),0,SUMIF('DADOS BRUTOS'!$A$3:$A$500,$B41,'DADOS BRUTOS'!EV$3:EV$500)+IF($C41="",0,SUMIF('DADOS BRUTOS'!$A$3:$A$500,$C41,'DADOS BRUTOS'!EV$3:EV$500)))</f>
        <v>0</v>
      </c>
      <c r="HW41" s="134" t="n">
        <f aca="false">IF(OR(HW$4="",$B41=""),0,SUMIF('DADOS BRUTOS'!$A$3:$A$500,$B41,'DADOS BRUTOS'!EW$3:EW$500)+IF($C41="",0,SUMIF('DADOS BRUTOS'!$A$3:$A$500,$C41,'DADOS BRUTOS'!EW$3:EW$500)))</f>
        <v>0</v>
      </c>
      <c r="HX41" s="134" t="n">
        <f aca="false">IF(OR(HX$4="",$B41=""),0,SUMIF('DADOS BRUTOS'!$A$3:$A$500,$B41,'DADOS BRUTOS'!EX$3:EX$500)+IF($C41="",0,SUMIF('DADOS BRUTOS'!$A$3:$A$500,$C41,'DADOS BRUTOS'!EX$3:EX$500)))</f>
        <v>0</v>
      </c>
      <c r="HY41" s="134" t="n">
        <f aca="false">IF(OR(HY$4="",$B41=""),0,SUMIF('DADOS BRUTOS'!$A$3:$A$500,$B41,'DADOS BRUTOS'!EY$3:EY$500)+IF($C41="",0,SUMIF('DADOS BRUTOS'!$A$3:$A$500,$C41,'DADOS BRUTOS'!EY$3:EY$500)))</f>
        <v>0</v>
      </c>
      <c r="HZ41" s="134" t="n">
        <f aca="false">IF(OR(HZ$4="",$B41=""),0,SUMIF('DADOS BRUTOS'!$A$3:$A$500,$B41,'DADOS BRUTOS'!EZ$3:EZ$500)+IF($C41="",0,SUMIF('DADOS BRUTOS'!$A$3:$A$500,$C41,'DADOS BRUTOS'!EZ$3:EZ$500)))</f>
        <v>0</v>
      </c>
      <c r="IA41" s="134" t="n">
        <f aca="false">IF(OR(IA$4="",$B41=""),0,SUMIF('DADOS BRUTOS'!$A$3:$A$500,$B41,'DADOS BRUTOS'!FA$3:FA$500)+IF($C41="",0,SUMIF('DADOS BRUTOS'!$A$3:$A$500,$C41,'DADOS BRUTOS'!FA$3:FA$500)))</f>
        <v>0</v>
      </c>
      <c r="IB41" s="134" t="n">
        <f aca="false">IF(OR(IB$4="",$B41=""),0,SUMIF('DADOS BRUTOS'!$A$3:$A$500,$B41,'DADOS BRUTOS'!FB$3:FB$500)+IF($C41="",0,SUMIF('DADOS BRUTOS'!$A$3:$A$500,$C41,'DADOS BRUTOS'!FB$3:FB$500)))</f>
        <v>0</v>
      </c>
      <c r="IC41" s="134" t="n">
        <f aca="false">IF(OR(IC$4="",$B41=""),0,SUMIF('DADOS BRUTOS'!$A$3:$A$500,$B41,'DADOS BRUTOS'!FC$3:FC$500)+IF($C41="",0,SUMIF('DADOS BRUTOS'!$A$3:$A$500,$C41,'DADOS BRUTOS'!FC$3:FC$500)))</f>
        <v>0</v>
      </c>
      <c r="ID41" s="134" t="n">
        <f aca="false">IF(OR(ID$4="",$B41=""),0,SUMIF('DADOS BRUTOS'!$A$3:$A$500,$B41,'DADOS BRUTOS'!FD$3:FD$500)+IF($C41="",0,SUMIF('DADOS BRUTOS'!$A$3:$A$500,$C41,'DADOS BRUTOS'!FD$3:FD$500)))</f>
        <v>0</v>
      </c>
      <c r="IE41" s="134" t="n">
        <f aca="false">IF(OR(IE$4="",$B41=""),0,SUMIF('DADOS BRUTOS'!$A$3:$A$500,$B41,'DADOS BRUTOS'!FE$3:FE$500)+IF($C41="",0,SUMIF('DADOS BRUTOS'!$A$3:$A$500,$C41,'DADOS BRUTOS'!FE$3:FE$500)))</f>
        <v>0</v>
      </c>
      <c r="IF41" s="134" t="n">
        <f aca="false">IF(OR(IF$4="",$B41=""),0,SUMIF('DADOS BRUTOS'!$A$3:$A$500,$B41,'DADOS BRUTOS'!FF$3:FF$500)+IF($C41="",0,SUMIF('DADOS BRUTOS'!$A$3:$A$500,$C41,'DADOS BRUTOS'!FF$3:FF$500)))</f>
        <v>0</v>
      </c>
      <c r="IG41" s="134" t="n">
        <f aca="false">IF(OR(IG$4="",$B41=""),0,SUMIF('DADOS BRUTOS'!$A$3:$A$500,$B41,'DADOS BRUTOS'!FG$3:FG$500)+IF($C41="",0,SUMIF('DADOS BRUTOS'!$A$3:$A$500,$C41,'DADOS BRUTOS'!FG$3:FG$500)))</f>
        <v>0</v>
      </c>
      <c r="IH41" s="134" t="n">
        <f aca="false">IF(OR(IH$4="",$B41=""),0,SUMIF('DADOS BRUTOS'!$A$3:$A$500,$B41,'DADOS BRUTOS'!FH$3:FH$500)+IF($C41="",0,SUMIF('DADOS BRUTOS'!$A$3:$A$500,$C41,'DADOS BRUTOS'!FH$3:FH$500)))</f>
        <v>0</v>
      </c>
      <c r="II41" s="134" t="n">
        <f aca="false">IF(OR(II$4="",$B41=""),0,SUMIF('DADOS BRUTOS'!$A$3:$A$500,$B41,'DADOS BRUTOS'!FI$3:FI$500)+IF($C41="",0,SUMIF('DADOS BRUTOS'!$A$3:$A$500,$C41,'DADOS BRUTOS'!FI$3:FI$500)))</f>
        <v>0</v>
      </c>
      <c r="IJ41" s="134" t="n">
        <f aca="false">IF(OR(IJ$4="",$B41=""),0,SUMIF('DADOS BRUTOS'!$A$3:$A$500,$B41,'DADOS BRUTOS'!FJ$3:FJ$500)+IF($C41="",0,SUMIF('DADOS BRUTOS'!$A$3:$A$500,$C41,'DADOS BRUTOS'!FJ$3:FJ$500)))</f>
        <v>0</v>
      </c>
      <c r="IK41" s="134" t="n">
        <f aca="false">IF(OR(IK$4="",$B41=""),0,SUMIF('DADOS BRUTOS'!$A$3:$A$500,$B41,'DADOS BRUTOS'!FK$3:FK$500)+IF($C41="",0,SUMIF('DADOS BRUTOS'!$A$3:$A$500,$C41,'DADOS BRUTOS'!FK$3:FK$500)))</f>
        <v>0</v>
      </c>
      <c r="IL41" s="134" t="n">
        <f aca="false">IF(OR(IL$4="",$B41=""),0,SUMIF('DADOS BRUTOS'!$A$3:$A$500,$B41,'DADOS BRUTOS'!FL$3:FL$500)+IF($C41="",0,SUMIF('DADOS BRUTOS'!$A$3:$A$500,$C41,'DADOS BRUTOS'!FL$3:FL$500)))</f>
        <v>0</v>
      </c>
      <c r="IM41" s="134" t="n">
        <f aca="false">IF(OR(IM$4="",$B41=""),0,SUMIF('DADOS BRUTOS'!$A$3:$A$500,$B41,'DADOS BRUTOS'!FM$3:FM$500)+IF($C41="",0,SUMIF('DADOS BRUTOS'!$A$3:$A$500,$C41,'DADOS BRUTOS'!FM$3:FM$500)))</f>
        <v>0</v>
      </c>
      <c r="IN41" s="134" t="n">
        <f aca="false">IF(OR(IN$4="",$B41=""),0,SUMIF('DADOS BRUTOS'!$A$3:$A$500,$B41,'DADOS BRUTOS'!FN$3:FN$500)+IF($C41="",0,SUMIF('DADOS BRUTOS'!$A$3:$A$500,$C41,'DADOS BRUTOS'!FN$3:FN$500)))</f>
        <v>0</v>
      </c>
      <c r="IO41" s="134" t="n">
        <f aca="false">IF(OR(IO$4="",$B41=""),0,SUMIF('DADOS BRUTOS'!$A$3:$A$500,$B41,'DADOS BRUTOS'!FO$3:FO$500)+IF($C41="",0,SUMIF('DADOS BRUTOS'!$A$3:$A$500,$C41,'DADOS BRUTOS'!FO$3:FO$500)))</f>
        <v>0</v>
      </c>
      <c r="IP41" s="134" t="n">
        <f aca="false">IF(OR(IP$4="",$B41=""),0,SUMIF('DADOS BRUTOS'!$A$3:$A$500,$B41,'DADOS BRUTOS'!FP$3:FP$500)+IF($C41="",0,SUMIF('DADOS BRUTOS'!$A$3:$A$500,$C41,'DADOS BRUTOS'!FP$3:FP$500)))</f>
        <v>0</v>
      </c>
      <c r="IQ41" s="134" t="n">
        <f aca="false">IF(OR(IQ$4="",$B41=""),0,SUMIF('DADOS BRUTOS'!$A$3:$A$500,$B41,'DADOS BRUTOS'!FQ$3:FQ$500)+IF($C41="",0,SUMIF('DADOS BRUTOS'!$A$3:$A$500,$C41,'DADOS BRUTOS'!FQ$3:FQ$500)))</f>
        <v>0</v>
      </c>
      <c r="IR41" s="134" t="n">
        <f aca="false">IF(OR(IR$4="",$B41=""),0,SUMIF('DADOS BRUTOS'!$A$3:$A$500,$B41,'DADOS BRUTOS'!FR$3:FR$500)+IF($C41="",0,SUMIF('DADOS BRUTOS'!$A$3:$A$500,$C41,'DADOS BRUTOS'!FR$3:FR$500)))</f>
        <v>0</v>
      </c>
      <c r="IS41" s="134" t="n">
        <f aca="false">IF(OR(IS$4="",$B41=""),0,SUMIF('DADOS BRUTOS'!$A$3:$A$500,$B41,'DADOS BRUTOS'!FS$3:FS$500)+IF($C41="",0,SUMIF('DADOS BRUTOS'!$A$3:$A$500,$C41,'DADOS BRUTOS'!FS$3:FS$500)))</f>
        <v>0</v>
      </c>
      <c r="IT41" s="134" t="n">
        <f aca="false">IF(OR(IT$4="",$B41=""),0,SUMIF('DADOS BRUTOS'!$A$3:$A$500,$B41,'DADOS BRUTOS'!FT$3:FT$500)+IF($C41="",0,SUMIF('DADOS BRUTOS'!$A$3:$A$500,$C41,'DADOS BRUTOS'!FT$3:FT$500)))</f>
        <v>0</v>
      </c>
      <c r="IU41" s="134" t="n">
        <f aca="false">IF(OR(IU$4="",$B41=""),0,SUMIF('DADOS BRUTOS'!$A$3:$A$500,$B41,'DADOS BRUTOS'!FU$3:FU$500)+IF($C41="",0,SUMIF('DADOS BRUTOS'!$A$3:$A$500,$C41,'DADOS BRUTOS'!FU$3:FU$500)))</f>
        <v>0</v>
      </c>
      <c r="IV41" s="134" t="n">
        <f aca="false">IF(OR(IV$4="",$B41=""),0,SUMIF('DADOS BRUTOS'!$A$3:$A$500,$B41,'DADOS BRUTOS'!FV$3:FV$500)+IF($C41="",0,SUMIF('DADOS BRUTOS'!$A$3:$A$500,$C41,'DADOS BRUTOS'!FV$3:FV$500)))</f>
        <v>0</v>
      </c>
      <c r="IW41" s="134" t="n">
        <f aca="false">IF(OR(IW$4="",$B41=""),0,SUMIF('DADOS BRUTOS'!$A$3:$A$500,$B41,'DADOS BRUTOS'!FW$3:FW$500)+IF($C41="",0,SUMIF('DADOS BRUTOS'!$A$3:$A$500,$C41,'DADOS BRUTOS'!FW$3:FW$500)))</f>
        <v>0</v>
      </c>
      <c r="IX41" s="134" t="n">
        <f aca="false">IF(OR(IX$4="",$B41=""),0,SUMIF('DADOS BRUTOS'!$A$3:$A$500,$B41,'DADOS BRUTOS'!FX$3:FX$500)+IF($C41="",0,SUMIF('DADOS BRUTOS'!$A$3:$A$500,$C41,'DADOS BRUTOS'!FX$3:FX$500)))</f>
        <v>0</v>
      </c>
      <c r="IY41" s="134" t="n">
        <f aca="false">IF(OR(IY$4="",$B41=""),0,SUMIF('DADOS BRUTOS'!$A$3:$A$500,$B41,'DADOS BRUTOS'!FY$3:FY$500)+IF($C41="",0,SUMIF('DADOS BRUTOS'!$A$3:$A$500,$C41,'DADOS BRUTOS'!FY$3:FY$500)))</f>
        <v>0</v>
      </c>
      <c r="IZ41" s="134" t="n">
        <f aca="false">IF(OR(IZ$4="",$B41=""),0,SUMIF('DADOS BRUTOS'!$A$3:$A$500,$B41,'DADOS BRUTOS'!FZ$3:FZ$500)+IF($C41="",0,SUMIF('DADOS BRUTOS'!$A$3:$A$500,$C41,'DADOS BRUTOS'!FZ$3:FZ$500)))</f>
        <v>0</v>
      </c>
      <c r="JA41" s="134" t="n">
        <f aca="false">IF(OR(JA$4="",$B41=""),0,SUMIF('DADOS BRUTOS'!$A$3:$A$500,$B41,'DADOS BRUTOS'!GA$3:GA$500)+IF($C41="",0,SUMIF('DADOS BRUTOS'!$A$3:$A$500,$C41,'DADOS BRUTOS'!GA$3:GA$500)))</f>
        <v>0</v>
      </c>
      <c r="JB41" s="134" t="n">
        <f aca="false">IF(OR(JB$4="",$B41=""),0,SUMIF('DADOS BRUTOS'!$A$3:$A$500,$B41,'DADOS BRUTOS'!GB$3:GB$500)+IF($C41="",0,SUMIF('DADOS BRUTOS'!$A$3:$A$500,$C41,'DADOS BRUTOS'!GB$3:GB$500)))</f>
        <v>0</v>
      </c>
      <c r="JC41" s="134" t="n">
        <f aca="false">IF(OR(JC$4="",$B41=""),0,SUMIF('DADOS BRUTOS'!$A$3:$A$500,$B41,'DADOS BRUTOS'!GC$3:GC$500)+IF($C41="",0,SUMIF('DADOS BRUTOS'!$A$3:$A$500,$C41,'DADOS BRUTOS'!GC$3:GC$500)))</f>
        <v>0</v>
      </c>
      <c r="JD41" s="134" t="n">
        <f aca="false">IF(OR(JD$4="",$B41=""),0,SUMIF('DADOS BRUTOS'!$A$3:$A$500,$B41,'DADOS BRUTOS'!GD$3:GD$500)+IF($C41="",0,SUMIF('DADOS BRUTOS'!$A$3:$A$500,$C41,'DADOS BRUTOS'!GD$3:GD$500)))</f>
        <v>0</v>
      </c>
      <c r="JE41" s="134" t="n">
        <f aca="false">IF(OR(JE$4="",$B41=""),0,SUMIF('DADOS BRUTOS'!$A$3:$A$500,$B41,'DADOS BRUTOS'!GE$3:GE$500)+IF($C41="",0,SUMIF('DADOS BRUTOS'!$A$3:$A$500,$C41,'DADOS BRUTOS'!GE$3:GE$500)))</f>
        <v>0</v>
      </c>
      <c r="JF41" s="134" t="n">
        <f aca="false">IF(OR(JF$4="",$B41=""),0,SUMIF('DADOS BRUTOS'!$A$3:$A$500,$B41,'DADOS BRUTOS'!GF$3:GF$500)+IF($C41="",0,SUMIF('DADOS BRUTOS'!$A$3:$A$500,$C41,'DADOS BRUTOS'!GF$3:GF$500)))</f>
        <v>0</v>
      </c>
      <c r="JG41" s="134" t="n">
        <f aca="false">IF(OR(JG$4="",$B41=""),0,SUMIF('DADOS BRUTOS'!$A$3:$A$500,$B41,'DADOS BRUTOS'!GG$3:GG$500)+IF($C41="",0,SUMIF('DADOS BRUTOS'!$A$3:$A$500,$C41,'DADOS BRUTOS'!GG$3:GG$500)))</f>
        <v>0</v>
      </c>
      <c r="JH41" s="134" t="n">
        <f aca="false">IF(OR(JH$4="",$B41=""),0,SUMIF('DADOS BRUTOS'!$A$3:$A$500,$B41,'DADOS BRUTOS'!GH$3:GH$500)+IF($C41="",0,SUMIF('DADOS BRUTOS'!$A$3:$A$500,$C41,'DADOS BRUTOS'!GH$3:GH$500)))</f>
        <v>0</v>
      </c>
      <c r="JI41" s="134" t="n">
        <f aca="false">IF(OR(JI$4="",$B41=""),0,SUMIF('DADOS BRUTOS'!$A$3:$A$500,$B41,'DADOS BRUTOS'!GI$3:GI$500)+IF($C41="",0,SUMIF('DADOS BRUTOS'!$A$3:$A$500,$C41,'DADOS BRUTOS'!GI$3:GI$500)))</f>
        <v>0</v>
      </c>
      <c r="JJ41" s="134" t="n">
        <f aca="false">IF(OR(JJ$4="",$B41=""),0,SUMIF('DADOS BRUTOS'!$A$3:$A$500,$B41,'DADOS BRUTOS'!GJ$3:GJ$500)+IF($C41="",0,SUMIF('DADOS BRUTOS'!$A$3:$A$500,$C41,'DADOS BRUTOS'!GJ$3:GJ$500)))</f>
        <v>0</v>
      </c>
      <c r="JK41" s="134" t="n">
        <f aca="false">IF(OR(JK$4="",$B41=""),0,SUMIF('DADOS BRUTOS'!$A$3:$A$500,$B41,'DADOS BRUTOS'!GK$3:GK$500)+IF($C41="",0,SUMIF('DADOS BRUTOS'!$A$3:$A$500,$C41,'DADOS BRUTOS'!GK$3:GK$500)))</f>
        <v>0</v>
      </c>
      <c r="JL41" s="134" t="n">
        <f aca="false">IF(OR(JL$4="",$B41=""),0,SUMIF('DADOS BRUTOS'!$A$3:$A$500,$B41,'DADOS BRUTOS'!GL$3:GL$500)+IF($C41="",0,SUMIF('DADOS BRUTOS'!$A$3:$A$500,$C41,'DADOS BRUTOS'!GL$3:GL$500)))</f>
        <v>0</v>
      </c>
      <c r="JM41" s="134" t="n">
        <f aca="false">IF(OR(JM$4="",$B41=""),0,SUMIF('DADOS BRUTOS'!$A$3:$A$500,$B41,'DADOS BRUTOS'!GM$3:GM$500)+IF($C41="",0,SUMIF('DADOS BRUTOS'!$A$3:$A$500,$C41,'DADOS BRUTOS'!GM$3:GM$500)))</f>
        <v>0</v>
      </c>
      <c r="JN41" s="134" t="n">
        <f aca="false">IF(OR(JN$4="",$B41=""),0,SUMIF('DADOS BRUTOS'!$A$3:$A$500,$B41,'DADOS BRUTOS'!GN$3:GN$500)+IF($C41="",0,SUMIF('DADOS BRUTOS'!$A$3:$A$500,$C41,'DADOS BRUTOS'!GN$3:GN$500)))</f>
        <v>0</v>
      </c>
      <c r="JO41" s="134" t="n">
        <f aca="false">IF(OR(JO$4="",$B41=""),0,SUMIF('DADOS BRUTOS'!$A$3:$A$500,$B41,'DADOS BRUTOS'!GO$3:GO$500)+IF($C41="",0,SUMIF('DADOS BRUTOS'!$A$3:$A$500,$C41,'DADOS BRUTOS'!GO$3:GO$500)))</f>
        <v>0</v>
      </c>
      <c r="JP41" s="134" t="n">
        <f aca="false">IF(OR(JP$4="",$B41=""),0,SUMIF('DADOS BRUTOS'!$A$3:$A$500,$B41,'DADOS BRUTOS'!GP$3:GP$500)+IF($C41="",0,SUMIF('DADOS BRUTOS'!$A$3:$A$500,$C41,'DADOS BRUTOS'!GP$3:GP$500)))</f>
        <v>0</v>
      </c>
      <c r="JQ41" s="134" t="n">
        <f aca="false">IF(OR(JQ$4="",$B41=""),0,SUMIF('DADOS BRUTOS'!$A$3:$A$500,$B41,'DADOS BRUTOS'!GQ$3:GQ$500)+IF($C41="",0,SUMIF('DADOS BRUTOS'!$A$3:$A$500,$C41,'DADOS BRUTOS'!GQ$3:GQ$500)))</f>
        <v>0</v>
      </c>
      <c r="JR41" s="134" t="n">
        <f aca="false">IF(OR(JR$4="",$B41=""),0,SUMIF('DADOS BRUTOS'!$A$3:$A$500,$B41,'DADOS BRUTOS'!GR$3:GR$500)+IF($C41="",0,SUMIF('DADOS BRUTOS'!$A$3:$A$500,$C41,'DADOS BRUTOS'!GR$3:GR$500)))</f>
        <v>0</v>
      </c>
      <c r="JS41" s="134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537356.92</v>
      </c>
      <c r="E42" s="50" t="n">
        <f aca="false">SUMIF($CB$4:$JS$4,E$4,$CB42:$JS42)</f>
        <v>50814.11</v>
      </c>
      <c r="F42" s="50" t="n">
        <f aca="false">SUMIF($CB$4:$JS$4,F$4,$CB42:$JS42)</f>
        <v>154496.68</v>
      </c>
      <c r="G42" s="50" t="n">
        <f aca="false">SUMIF($CB$4:$JS$4,G$4,$CB42:$JS42)</f>
        <v>65454.02</v>
      </c>
      <c r="H42" s="50" t="n">
        <f aca="false">SUMIF($CB$4:$JS$4,H$4,$CB42:$JS42)</f>
        <v>131068.65</v>
      </c>
      <c r="I42" s="50" t="n">
        <f aca="false">SUMIF($CB$4:$JS$4,I$4,$CB42:$JS42)</f>
        <v>142141.79</v>
      </c>
      <c r="J42" s="50" t="n">
        <f aca="false">SUMIF($CB$4:$JS$4,J$4,$CB42:$JS42)</f>
        <v>204940.64</v>
      </c>
      <c r="K42" s="50" t="n">
        <f aca="false">SUMIF($CB$4:$JS$4,K$4,$CB42:$JS42)</f>
        <v>212314.07</v>
      </c>
      <c r="L42" s="50" t="n">
        <f aca="false">SUMIF($CB$4:$JS$4,L$4,$CB42:$JS42)</f>
        <v>153383.08</v>
      </c>
      <c r="M42" s="50" t="n">
        <f aca="false">SUMIF($CB$4:$JS$4,M$4,$CB42:$JS42)</f>
        <v>162552.13</v>
      </c>
      <c r="N42" s="50" t="n">
        <f aca="false">SUMIF($CB$4:$JS$4,N$4,$CB42:$JS42)</f>
        <v>148137.86</v>
      </c>
      <c r="O42" s="50" t="n">
        <f aca="false">SUMIF($CB$4:$JS$4,O$4,$CB42:$JS42)</f>
        <v>112482.74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2075142.69</v>
      </c>
      <c r="BZ42" s="45" t="n">
        <f aca="false">SUMPRODUCT(($CB$4:$JS$4&lt;&gt;"")*($CB$4:$JS$4&lt;=$D$4),$CB42:$JS42,$CB$1:$JS$1)</f>
        <v>468.901819523953</v>
      </c>
      <c r="CB42" s="134" t="n">
        <f aca="false">IF(OR(CB$4="",$B42=""),0,SUMIF('DADOS BRUTOS'!$A$3:$A$500,$B42,'DADOS BRUTOS'!B$3:B$500)+IF($C42="",0,SUMIF('DADOS BRUTOS'!$A$3:$A$500,$C42,'DADOS BRUTOS'!B$3:B$500)))</f>
        <v>0</v>
      </c>
      <c r="CC42" s="134" t="n">
        <f aca="false">IF(OR(CC$4="",$B42=""),0,SUMIF('DADOS BRUTOS'!$A$3:$A$500,$B42,'DADOS BRUTOS'!C$3:C$500)+IF($C42="",0,SUMIF('DADOS BRUTOS'!$A$3:$A$500,$C42,'DADOS BRUTOS'!C$3:C$500)))</f>
        <v>0</v>
      </c>
      <c r="CD42" s="134" t="n">
        <f aca="false">IF(OR(CD$4="",$B42=""),0,SUMIF('DADOS BRUTOS'!$A$3:$A$500,$B42,'DADOS BRUTOS'!D$3:D$500)+IF($C42="",0,SUMIF('DADOS BRUTOS'!$A$3:$A$500,$C42,'DADOS BRUTOS'!D$3:D$500)))</f>
        <v>0</v>
      </c>
      <c r="CE42" s="134" t="n">
        <f aca="false">IF(OR(CE$4="",$B42=""),0,SUMIF('DADOS BRUTOS'!$A$3:$A$500,$B42,'DADOS BRUTOS'!E$3:E$500)+IF($C42="",0,SUMIF('DADOS BRUTOS'!$A$3:$A$500,$C42,'DADOS BRUTOS'!E$3:E$500)))</f>
        <v>0</v>
      </c>
      <c r="CF42" s="134" t="n">
        <f aca="false">IF(OR(CF$4="",$B42=""),0,SUMIF('DADOS BRUTOS'!$A$3:$A$500,$B42,'DADOS BRUTOS'!F$3:F$500)+IF($C42="",0,SUMIF('DADOS BRUTOS'!$A$3:$A$500,$C42,'DADOS BRUTOS'!F$3:F$500)))</f>
        <v>0</v>
      </c>
      <c r="CG42" s="134" t="n">
        <f aca="false">IF(OR(CG$4="",$B42=""),0,SUMIF('DADOS BRUTOS'!$A$3:$A$500,$B42,'DADOS BRUTOS'!G$3:G$500)+IF($C42="",0,SUMIF('DADOS BRUTOS'!$A$3:$A$500,$C42,'DADOS BRUTOS'!G$3:G$500)))</f>
        <v>0</v>
      </c>
      <c r="CH42" s="134" t="n">
        <f aca="false">IF(OR(CH$4="",$B42=""),0,SUMIF('DADOS BRUTOS'!$A$3:$A$500,$B42,'DADOS BRUTOS'!H$3:H$500)+IF($C42="",0,SUMIF('DADOS BRUTOS'!$A$3:$A$500,$C42,'DADOS BRUTOS'!H$3:H$500)))</f>
        <v>0</v>
      </c>
      <c r="CI42" s="134" t="n">
        <f aca="false">IF(OR(CI$4="",$B42=""),0,SUMIF('DADOS BRUTOS'!$A$3:$A$500,$B42,'DADOS BRUTOS'!I$3:I$500)+IF($C42="",0,SUMIF('DADOS BRUTOS'!$A$3:$A$500,$C42,'DADOS BRUTOS'!I$3:I$500)))</f>
        <v>0</v>
      </c>
      <c r="CJ42" s="134" t="n">
        <f aca="false">IF(OR(CJ$4="",$B42=""),0,SUMIF('DADOS BRUTOS'!$A$3:$A$500,$B42,'DADOS BRUTOS'!J$3:J$500)+IF($C42="",0,SUMIF('DADOS BRUTOS'!$A$3:$A$500,$C42,'DADOS BRUTOS'!J$3:J$500)))</f>
        <v>0</v>
      </c>
      <c r="CK42" s="134" t="n">
        <f aca="false">IF(OR(CK$4="",$B42=""),0,SUMIF('DADOS BRUTOS'!$A$3:$A$500,$B42,'DADOS BRUTOS'!K$3:K$500)+IF($C42="",0,SUMIF('DADOS BRUTOS'!$A$3:$A$500,$C42,'DADOS BRUTOS'!K$3:K$500)))</f>
        <v>0</v>
      </c>
      <c r="CL42" s="134" t="n">
        <f aca="false">IF(OR(CL$4="",$B42=""),0,SUMIF('DADOS BRUTOS'!$A$3:$A$500,$B42,'DADOS BRUTOS'!L$3:L$500)+IF($C42="",0,SUMIF('DADOS BRUTOS'!$A$3:$A$500,$C42,'DADOS BRUTOS'!L$3:L$500)))</f>
        <v>0</v>
      </c>
      <c r="CM42" s="134" t="n">
        <f aca="false">IF(OR(CM$4="",$B42=""),0,SUMIF('DADOS BRUTOS'!$A$3:$A$500,$B42,'DADOS BRUTOS'!M$3:M$500)+IF($C42="",0,SUMIF('DADOS BRUTOS'!$A$3:$A$500,$C42,'DADOS BRUTOS'!M$3:M$500)))</f>
        <v>0</v>
      </c>
      <c r="CN42" s="134" t="n">
        <f aca="false">IF(OR(CN$4="",$B42=""),0,SUMIF('DADOS BRUTOS'!$A$3:$A$500,$B42,'DADOS BRUTOS'!N$3:N$500)+IF($C42="",0,SUMIF('DADOS BRUTOS'!$A$3:$A$500,$C42,'DADOS BRUTOS'!N$3:N$500)))</f>
        <v>0</v>
      </c>
      <c r="CO42" s="134" t="n">
        <f aca="false">IF(OR(CO$4="",$B42=""),0,SUMIF('DADOS BRUTOS'!$A$3:$A$500,$B42,'DADOS BRUTOS'!O$3:O$500)+IF($C42="",0,SUMIF('DADOS BRUTOS'!$A$3:$A$500,$C42,'DADOS BRUTOS'!O$3:O$500)))</f>
        <v>0</v>
      </c>
      <c r="CP42" s="134" t="n">
        <f aca="false">IF(OR(CP$4="",$B42=""),0,SUMIF('DADOS BRUTOS'!$A$3:$A$500,$B42,'DADOS BRUTOS'!P$3:P$500)+IF($C42="",0,SUMIF('DADOS BRUTOS'!$A$3:$A$500,$C42,'DADOS BRUTOS'!P$3:P$500)))</f>
        <v>0</v>
      </c>
      <c r="CQ42" s="134" t="n">
        <f aca="false">IF(OR(CQ$4="",$B42=""),0,SUMIF('DADOS BRUTOS'!$A$3:$A$500,$B42,'DADOS BRUTOS'!Q$3:Q$500)+IF($C42="",0,SUMIF('DADOS BRUTOS'!$A$3:$A$500,$C42,'DADOS BRUTOS'!Q$3:Q$500)))</f>
        <v>0</v>
      </c>
      <c r="CR42" s="134" t="n">
        <f aca="false">IF(OR(CR$4="",$B42=""),0,SUMIF('DADOS BRUTOS'!$A$3:$A$500,$B42,'DADOS BRUTOS'!R$3:R$500)+IF($C42="",0,SUMIF('DADOS BRUTOS'!$A$3:$A$500,$C42,'DADOS BRUTOS'!R$3:R$500)))</f>
        <v>15675.91</v>
      </c>
      <c r="CS42" s="134" t="n">
        <f aca="false">IF(OR(CS$4="",$B42=""),0,SUMIF('DADOS BRUTOS'!$A$3:$A$500,$B42,'DADOS BRUTOS'!S$3:S$500)+IF($C42="",0,SUMIF('DADOS BRUTOS'!$A$3:$A$500,$C42,'DADOS BRUTOS'!S$3:S$500)))</f>
        <v>0</v>
      </c>
      <c r="CT42" s="134" t="n">
        <f aca="false">IF(OR(CT$4="",$B42=""),0,SUMIF('DADOS BRUTOS'!$A$3:$A$500,$B42,'DADOS BRUTOS'!T$3:T$500)+IF($C42="",0,SUMIF('DADOS BRUTOS'!$A$3:$A$500,$C42,'DADOS BRUTOS'!T$3:T$500)))</f>
        <v>0</v>
      </c>
      <c r="CU42" s="134" t="n">
        <f aca="false">IF(OR(CU$4="",$B42=""),0,SUMIF('DADOS BRUTOS'!$A$3:$A$500,$B42,'DADOS BRUTOS'!U$3:U$500)+IF($C42="",0,SUMIF('DADOS BRUTOS'!$A$3:$A$500,$C42,'DADOS BRUTOS'!U$3:U$500)))</f>
        <v>0</v>
      </c>
      <c r="CV42" s="134" t="n">
        <f aca="false">IF(OR(CV$4="",$B42=""),0,SUMIF('DADOS BRUTOS'!$A$3:$A$500,$B42,'DADOS BRUTOS'!V$3:V$500)+IF($C42="",0,SUMIF('DADOS BRUTOS'!$A$3:$A$500,$C42,'DADOS BRUTOS'!V$3:V$500)))</f>
        <v>0</v>
      </c>
      <c r="CW42" s="134" t="n">
        <f aca="false">IF(OR(CW$4="",$B42=""),0,SUMIF('DADOS BRUTOS'!$A$3:$A$500,$B42,'DADOS BRUTOS'!W$3:W$500)+IF($C42="",0,SUMIF('DADOS BRUTOS'!$A$3:$A$500,$C42,'DADOS BRUTOS'!W$3:W$500)))</f>
        <v>200</v>
      </c>
      <c r="CX42" s="134" t="n">
        <f aca="false">IF(OR(CX$4="",$B42=""),0,SUMIF('DADOS BRUTOS'!$A$3:$A$500,$B42,'DADOS BRUTOS'!X$3:X$500)+IF($C42="",0,SUMIF('DADOS BRUTOS'!$A$3:$A$500,$C42,'DADOS BRUTOS'!X$3:X$500)))</f>
        <v>0</v>
      </c>
      <c r="CY42" s="134" t="n">
        <f aca="false">IF(OR(CY$4="",$B42=""),0,SUMIF('DADOS BRUTOS'!$A$3:$A$500,$B42,'DADOS BRUTOS'!Y$3:Y$500)+IF($C42="",0,SUMIF('DADOS BRUTOS'!$A$3:$A$500,$C42,'DADOS BRUTOS'!Y$3:Y$500)))</f>
        <v>148152.31</v>
      </c>
      <c r="CZ42" s="134" t="n">
        <f aca="false">IF(OR(CZ$4="",$B42=""),0,SUMIF('DADOS BRUTOS'!$A$3:$A$500,$B42,'DADOS BRUTOS'!Z$3:Z$500)+IF($C42="",0,SUMIF('DADOS BRUTOS'!$A$3:$A$500,$C42,'DADOS BRUTOS'!Z$3:Z$500)))</f>
        <v>49222.74</v>
      </c>
      <c r="DA42" s="134" t="n">
        <f aca="false">IF(OR(DA$4="",$B42=""),0,SUMIF('DADOS BRUTOS'!$A$3:$A$500,$B42,'DADOS BRUTOS'!AA$3:AA$500)+IF($C42="",0,SUMIF('DADOS BRUTOS'!$A$3:$A$500,$C42,'DADOS BRUTOS'!AA$3:AA$500)))</f>
        <v>60024.17</v>
      </c>
      <c r="DB42" s="134" t="n">
        <f aca="false">IF(OR(DB$4="",$B42=""),0,SUMIF('DADOS BRUTOS'!$A$3:$A$500,$B42,'DADOS BRUTOS'!AB$3:AB$500)+IF($C42="",0,SUMIF('DADOS BRUTOS'!$A$3:$A$500,$C42,'DADOS BRUTOS'!AB$3:AB$500)))</f>
        <v>141140.78</v>
      </c>
      <c r="DC42" s="134" t="n">
        <f aca="false">IF(OR(DC$4="",$B42=""),0,SUMIF('DADOS BRUTOS'!$A$3:$A$500,$B42,'DADOS BRUTOS'!AC$3:AC$500)+IF($C42="",0,SUMIF('DADOS BRUTOS'!$A$3:$A$500,$C42,'DADOS BRUTOS'!AC$3:AC$500)))</f>
        <v>122941.01</v>
      </c>
      <c r="DD42" s="134" t="n">
        <f aca="false">IF(OR(DD$4="",$B42=""),0,SUMIF('DADOS BRUTOS'!$A$3:$A$500,$B42,'DADOS BRUTOS'!AD$3:AD$500)+IF($C42="",0,SUMIF('DADOS BRUTOS'!$A$3:$A$500,$C42,'DADOS BRUTOS'!AD$3:AD$500)))</f>
        <v>50814.11</v>
      </c>
      <c r="DE42" s="134" t="n">
        <f aca="false">IF(OR(DE$4="",$B42=""),0,SUMIF('DADOS BRUTOS'!$A$3:$A$500,$B42,'DADOS BRUTOS'!AE$3:AE$500)+IF($C42="",0,SUMIF('DADOS BRUTOS'!$A$3:$A$500,$C42,'DADOS BRUTOS'!AE$3:AE$500)))</f>
        <v>154496.68</v>
      </c>
      <c r="DF42" s="134" t="n">
        <f aca="false">IF(OR(DF$4="",$B42=""),0,SUMIF('DADOS BRUTOS'!$A$3:$A$500,$B42,'DADOS BRUTOS'!AF$3:AF$500)+IF($C42="",0,SUMIF('DADOS BRUTOS'!$A$3:$A$500,$C42,'DADOS BRUTOS'!AF$3:AF$500)))</f>
        <v>65454.02</v>
      </c>
      <c r="DG42" s="134" t="n">
        <f aca="false">IF(OR(DG$4="",$B42=""),0,SUMIF('DADOS BRUTOS'!$A$3:$A$500,$B42,'DADOS BRUTOS'!AG$3:AG$500)+IF($C42="",0,SUMIF('DADOS BRUTOS'!$A$3:$A$500,$C42,'DADOS BRUTOS'!AG$3:AG$500)))</f>
        <v>131068.65</v>
      </c>
      <c r="DH42" s="134" t="n">
        <f aca="false">IF(OR(DH$4="",$B42=""),0,SUMIF('DADOS BRUTOS'!$A$3:$A$500,$B42,'DADOS BRUTOS'!AH$3:AH$500)+IF($C42="",0,SUMIF('DADOS BRUTOS'!$A$3:$A$500,$C42,'DADOS BRUTOS'!AH$3:AH$500)))</f>
        <v>142141.79</v>
      </c>
      <c r="DI42" s="134" t="n">
        <f aca="false">IF(OR(DI$4="",$B42=""),0,SUMIF('DADOS BRUTOS'!$A$3:$A$500,$B42,'DADOS BRUTOS'!AI$3:AI$500)+IF($C42="",0,SUMIF('DADOS BRUTOS'!$A$3:$A$500,$C42,'DADOS BRUTOS'!AI$3:AI$500)))</f>
        <v>204940.64</v>
      </c>
      <c r="DJ42" s="134" t="n">
        <f aca="false">IF(OR(DJ$4="",$B42=""),0,SUMIF('DADOS BRUTOS'!$A$3:$A$500,$B42,'DADOS BRUTOS'!AJ$3:AJ$500)+IF($C42="",0,SUMIF('DADOS BRUTOS'!$A$3:$A$500,$C42,'DADOS BRUTOS'!AJ$3:AJ$500)))</f>
        <v>212314.07</v>
      </c>
      <c r="DK42" s="134" t="n">
        <f aca="false">IF(OR(DK$4="",$B42=""),0,SUMIF('DADOS BRUTOS'!$A$3:$A$500,$B42,'DADOS BRUTOS'!AK$3:AK$500)+IF($C42="",0,SUMIF('DADOS BRUTOS'!$A$3:$A$500,$C42,'DADOS BRUTOS'!AK$3:AK$500)))</f>
        <v>153383.08</v>
      </c>
      <c r="DL42" s="134" t="n">
        <f aca="false">IF(OR(DL$4="",$B42=""),0,SUMIF('DADOS BRUTOS'!$A$3:$A$500,$B42,'DADOS BRUTOS'!AL$3:AL$500)+IF($C42="",0,SUMIF('DADOS BRUTOS'!$A$3:$A$500,$C42,'DADOS BRUTOS'!AL$3:AL$500)))</f>
        <v>162552.13</v>
      </c>
      <c r="DM42" s="134" t="n">
        <f aca="false">IF(OR(DM$4="",$B42=""),0,SUMIF('DADOS BRUTOS'!$A$3:$A$500,$B42,'DADOS BRUTOS'!AM$3:AM$500)+IF($C42="",0,SUMIF('DADOS BRUTOS'!$A$3:$A$500,$C42,'DADOS BRUTOS'!AM$3:AM$500)))</f>
        <v>148137.86</v>
      </c>
      <c r="DN42" s="134" t="n">
        <f aca="false">IF(OR(DN$4="",$B42=""),0,SUMIF('DADOS BRUTOS'!$A$3:$A$500,$B42,'DADOS BRUTOS'!AN$3:AN$500)+IF($C42="",0,SUMIF('DADOS BRUTOS'!$A$3:$A$500,$C42,'DADOS BRUTOS'!AN$3:AN$500)))</f>
        <v>112482.74</v>
      </c>
      <c r="DO42" s="134" t="n">
        <f aca="false">IF(OR(DO$4="",$B42=""),0,SUMIF('DADOS BRUTOS'!$A$3:$A$500,$B42,'DADOS BRUTOS'!AO$3:AO$500)+IF($C42="",0,SUMIF('DADOS BRUTOS'!$A$3:$A$500,$C42,'DADOS BRUTOS'!AO$3:AO$500)))</f>
        <v>0</v>
      </c>
      <c r="DP42" s="134" t="n">
        <f aca="false">IF(OR(DP$4="",$B42=""),0,SUMIF('DADOS BRUTOS'!$A$3:$A$500,$B42,'DADOS BRUTOS'!AP$3:AP$500)+IF($C42="",0,SUMIF('DADOS BRUTOS'!$A$3:$A$500,$C42,'DADOS BRUTOS'!AP$3:AP$500)))</f>
        <v>0</v>
      </c>
      <c r="DQ42" s="134" t="n">
        <f aca="false">IF(OR(DQ$4="",$B42=""),0,SUMIF('DADOS BRUTOS'!$A$3:$A$500,$B42,'DADOS BRUTOS'!AQ$3:AQ$500)+IF($C42="",0,SUMIF('DADOS BRUTOS'!$A$3:$A$500,$C42,'DADOS BRUTOS'!AQ$3:AQ$500)))</f>
        <v>0</v>
      </c>
      <c r="DR42" s="134" t="n">
        <f aca="false">IF(OR(DR$4="",$B42=""),0,SUMIF('DADOS BRUTOS'!$A$3:$A$500,$B42,'DADOS BRUTOS'!AR$3:AR$500)+IF($C42="",0,SUMIF('DADOS BRUTOS'!$A$3:$A$500,$C42,'DADOS BRUTOS'!AR$3:AR$500)))</f>
        <v>0</v>
      </c>
      <c r="DS42" s="134" t="n">
        <f aca="false">IF(OR(DS$4="",$B42=""),0,SUMIF('DADOS BRUTOS'!$A$3:$A$500,$B42,'DADOS BRUTOS'!AS$3:AS$500)+IF($C42="",0,SUMIF('DADOS BRUTOS'!$A$3:$A$500,$C42,'DADOS BRUTOS'!AS$3:AS$500)))</f>
        <v>0</v>
      </c>
      <c r="DT42" s="134" t="n">
        <f aca="false">IF(OR(DT$4="",$B42=""),0,SUMIF('DADOS BRUTOS'!$A$3:$A$500,$B42,'DADOS BRUTOS'!AT$3:AT$500)+IF($C42="",0,SUMIF('DADOS BRUTOS'!$A$3:$A$500,$C42,'DADOS BRUTOS'!AT$3:AT$500)))</f>
        <v>0</v>
      </c>
      <c r="DU42" s="134" t="n">
        <f aca="false">IF(OR(DU$4="",$B42=""),0,SUMIF('DADOS BRUTOS'!$A$3:$A$500,$B42,'DADOS BRUTOS'!AU$3:AU$500)+IF($C42="",0,SUMIF('DADOS BRUTOS'!$A$3:$A$500,$C42,'DADOS BRUTOS'!AU$3:AU$500)))</f>
        <v>0</v>
      </c>
      <c r="DV42" s="134" t="n">
        <f aca="false">IF(OR(DV$4="",$B42=""),0,SUMIF('DADOS BRUTOS'!$A$3:$A$500,$B42,'DADOS BRUTOS'!AV$3:AV$500)+IF($C42="",0,SUMIF('DADOS BRUTOS'!$A$3:$A$500,$C42,'DADOS BRUTOS'!AV$3:AV$500)))</f>
        <v>0</v>
      </c>
      <c r="DW42" s="134" t="n">
        <f aca="false">IF(OR(DW$4="",$B42=""),0,SUMIF('DADOS BRUTOS'!$A$3:$A$500,$B42,'DADOS BRUTOS'!AW$3:AW$500)+IF($C42="",0,SUMIF('DADOS BRUTOS'!$A$3:$A$500,$C42,'DADOS BRUTOS'!AW$3:AW$500)))</f>
        <v>0</v>
      </c>
      <c r="DX42" s="134" t="n">
        <f aca="false">IF(OR(DX$4="",$B42=""),0,SUMIF('DADOS BRUTOS'!$A$3:$A$500,$B42,'DADOS BRUTOS'!AX$3:AX$500)+IF($C42="",0,SUMIF('DADOS BRUTOS'!$A$3:$A$500,$C42,'DADOS BRUTOS'!AX$3:AX$500)))</f>
        <v>0</v>
      </c>
      <c r="DY42" s="134" t="n">
        <f aca="false">IF(OR(DY$4="",$B42=""),0,SUMIF('DADOS BRUTOS'!$A$3:$A$500,$B42,'DADOS BRUTOS'!AY$3:AY$500)+IF($C42="",0,SUMIF('DADOS BRUTOS'!$A$3:$A$500,$C42,'DADOS BRUTOS'!AY$3:AY$500)))</f>
        <v>0</v>
      </c>
      <c r="DZ42" s="134" t="n">
        <f aca="false">IF(OR(DZ$4="",$B42=""),0,SUMIF('DADOS BRUTOS'!$A$3:$A$500,$B42,'DADOS BRUTOS'!AZ$3:AZ$500)+IF($C42="",0,SUMIF('DADOS BRUTOS'!$A$3:$A$500,$C42,'DADOS BRUTOS'!AZ$3:AZ$500)))</f>
        <v>0</v>
      </c>
      <c r="EA42" s="134" t="n">
        <f aca="false">IF(OR(EA$4="",$B42=""),0,SUMIF('DADOS BRUTOS'!$A$3:$A$500,$B42,'DADOS BRUTOS'!BA$3:BA$500)+IF($C42="",0,SUMIF('DADOS BRUTOS'!$A$3:$A$500,$C42,'DADOS BRUTOS'!BA$3:BA$500)))</f>
        <v>0</v>
      </c>
      <c r="EB42" s="134" t="n">
        <f aca="false">IF(OR(EB$4="",$B42=""),0,SUMIF('DADOS BRUTOS'!$A$3:$A$500,$B42,'DADOS BRUTOS'!BB$3:BB$500)+IF($C42="",0,SUMIF('DADOS BRUTOS'!$A$3:$A$500,$C42,'DADOS BRUTOS'!BB$3:BB$500)))</f>
        <v>0</v>
      </c>
      <c r="EC42" s="134" t="n">
        <f aca="false">IF(OR(EC$4="",$B42=""),0,SUMIF('DADOS BRUTOS'!$A$3:$A$500,$B42,'DADOS BRUTOS'!BC$3:BC$500)+IF($C42="",0,SUMIF('DADOS BRUTOS'!$A$3:$A$500,$C42,'DADOS BRUTOS'!BC$3:BC$500)))</f>
        <v>0</v>
      </c>
      <c r="ED42" s="134" t="n">
        <f aca="false">IF(OR(ED$4="",$B42=""),0,SUMIF('DADOS BRUTOS'!$A$3:$A$500,$B42,'DADOS BRUTOS'!BD$3:BD$500)+IF($C42="",0,SUMIF('DADOS BRUTOS'!$A$3:$A$500,$C42,'DADOS BRUTOS'!BD$3:BD$500)))</f>
        <v>0</v>
      </c>
      <c r="EE42" s="134" t="n">
        <f aca="false">IF(OR(EE$4="",$B42=""),0,SUMIF('DADOS BRUTOS'!$A$3:$A$500,$B42,'DADOS BRUTOS'!BE$3:BE$500)+IF($C42="",0,SUMIF('DADOS BRUTOS'!$A$3:$A$500,$C42,'DADOS BRUTOS'!BE$3:BE$500)))</f>
        <v>0</v>
      </c>
      <c r="EF42" s="134" t="n">
        <f aca="false">IF(OR(EF$4="",$B42=""),0,SUMIF('DADOS BRUTOS'!$A$3:$A$500,$B42,'DADOS BRUTOS'!BF$3:BF$500)+IF($C42="",0,SUMIF('DADOS BRUTOS'!$A$3:$A$500,$C42,'DADOS BRUTOS'!BF$3:BF$500)))</f>
        <v>0</v>
      </c>
      <c r="EG42" s="134" t="n">
        <f aca="false">IF(OR(EG$4="",$B42=""),0,SUMIF('DADOS BRUTOS'!$A$3:$A$500,$B42,'DADOS BRUTOS'!BG$3:BG$500)+IF($C42="",0,SUMIF('DADOS BRUTOS'!$A$3:$A$500,$C42,'DADOS BRUTOS'!BG$3:BG$500)))</f>
        <v>0</v>
      </c>
      <c r="EH42" s="134" t="n">
        <f aca="false">IF(OR(EH$4="",$B42=""),0,SUMIF('DADOS BRUTOS'!$A$3:$A$500,$B42,'DADOS BRUTOS'!BH$3:BH$500)+IF($C42="",0,SUMIF('DADOS BRUTOS'!$A$3:$A$500,$C42,'DADOS BRUTOS'!BH$3:BH$500)))</f>
        <v>0</v>
      </c>
      <c r="EI42" s="134" t="n">
        <f aca="false">IF(OR(EI$4="",$B42=""),0,SUMIF('DADOS BRUTOS'!$A$3:$A$500,$B42,'DADOS BRUTOS'!BI$3:BI$500)+IF($C42="",0,SUMIF('DADOS BRUTOS'!$A$3:$A$500,$C42,'DADOS BRUTOS'!BI$3:BI$500)))</f>
        <v>0</v>
      </c>
      <c r="EJ42" s="134" t="n">
        <f aca="false">IF(OR(EJ$4="",$B42=""),0,SUMIF('DADOS BRUTOS'!$A$3:$A$500,$B42,'DADOS BRUTOS'!BJ$3:BJ$500)+IF($C42="",0,SUMIF('DADOS BRUTOS'!$A$3:$A$500,$C42,'DADOS BRUTOS'!BJ$3:BJ$500)))</f>
        <v>0</v>
      </c>
      <c r="EK42" s="134" t="n">
        <f aca="false">IF(OR(EK$4="",$B42=""),0,SUMIF('DADOS BRUTOS'!$A$3:$A$500,$B42,'DADOS BRUTOS'!BK$3:BK$500)+IF($C42="",0,SUMIF('DADOS BRUTOS'!$A$3:$A$500,$C42,'DADOS BRUTOS'!BK$3:BK$500)))</f>
        <v>0</v>
      </c>
      <c r="EL42" s="134" t="n">
        <f aca="false">IF(OR(EL$4="",$B42=""),0,SUMIF('DADOS BRUTOS'!$A$3:$A$500,$B42,'DADOS BRUTOS'!BL$3:BL$500)+IF($C42="",0,SUMIF('DADOS BRUTOS'!$A$3:$A$500,$C42,'DADOS BRUTOS'!BL$3:BL$500)))</f>
        <v>0</v>
      </c>
      <c r="EM42" s="134" t="n">
        <f aca="false">IF(OR(EM$4="",$B42=""),0,SUMIF('DADOS BRUTOS'!$A$3:$A$500,$B42,'DADOS BRUTOS'!BM$3:BM$500)+IF($C42="",0,SUMIF('DADOS BRUTOS'!$A$3:$A$500,$C42,'DADOS BRUTOS'!BM$3:BM$500)))</f>
        <v>0</v>
      </c>
      <c r="EN42" s="134" t="n">
        <f aca="false">IF(OR(EN$4="",$B42=""),0,SUMIF('DADOS BRUTOS'!$A$3:$A$500,$B42,'DADOS BRUTOS'!BN$3:BN$500)+IF($C42="",0,SUMIF('DADOS BRUTOS'!$A$3:$A$500,$C42,'DADOS BRUTOS'!BN$3:BN$500)))</f>
        <v>0</v>
      </c>
      <c r="EO42" s="134" t="n">
        <f aca="false">IF(OR(EO$4="",$B42=""),0,SUMIF('DADOS BRUTOS'!$A$3:$A$500,$B42,'DADOS BRUTOS'!BO$3:BO$500)+IF($C42="",0,SUMIF('DADOS BRUTOS'!$A$3:$A$500,$C42,'DADOS BRUTOS'!BO$3:BO$500)))</f>
        <v>0</v>
      </c>
      <c r="EP42" s="134" t="n">
        <f aca="false">IF(OR(EP$4="",$B42=""),0,SUMIF('DADOS BRUTOS'!$A$3:$A$500,$B42,'DADOS BRUTOS'!BP$3:BP$500)+IF($C42="",0,SUMIF('DADOS BRUTOS'!$A$3:$A$500,$C42,'DADOS BRUTOS'!BP$3:BP$500)))</f>
        <v>0</v>
      </c>
      <c r="EQ42" s="134" t="n">
        <f aca="false">IF(OR(EQ$4="",$B42=""),0,SUMIF('DADOS BRUTOS'!$A$3:$A$500,$B42,'DADOS BRUTOS'!BQ$3:BQ$500)+IF($C42="",0,SUMIF('DADOS BRUTOS'!$A$3:$A$500,$C42,'DADOS BRUTOS'!BQ$3:BQ$500)))</f>
        <v>0</v>
      </c>
      <c r="ER42" s="134" t="n">
        <f aca="false">IF(OR(ER$4="",$B42=""),0,SUMIF('DADOS BRUTOS'!$A$3:$A$500,$B42,'DADOS BRUTOS'!BR$3:BR$500)+IF($C42="",0,SUMIF('DADOS BRUTOS'!$A$3:$A$500,$C42,'DADOS BRUTOS'!BR$3:BR$500)))</f>
        <v>0</v>
      </c>
      <c r="ES42" s="134" t="n">
        <f aca="false">IF(OR(ES$4="",$B42=""),0,SUMIF('DADOS BRUTOS'!$A$3:$A$500,$B42,'DADOS BRUTOS'!BS$3:BS$500)+IF($C42="",0,SUMIF('DADOS BRUTOS'!$A$3:$A$500,$C42,'DADOS BRUTOS'!BS$3:BS$500)))</f>
        <v>0</v>
      </c>
      <c r="ET42" s="134" t="n">
        <f aca="false">IF(OR(ET$4="",$B42=""),0,SUMIF('DADOS BRUTOS'!$A$3:$A$500,$B42,'DADOS BRUTOS'!BT$3:BT$500)+IF($C42="",0,SUMIF('DADOS BRUTOS'!$A$3:$A$500,$C42,'DADOS BRUTOS'!BT$3:BT$500)))</f>
        <v>0</v>
      </c>
      <c r="EU42" s="134" t="n">
        <f aca="false">IF(OR(EU$4="",$B42=""),0,SUMIF('DADOS BRUTOS'!$A$3:$A$500,$B42,'DADOS BRUTOS'!BU$3:BU$500)+IF($C42="",0,SUMIF('DADOS BRUTOS'!$A$3:$A$500,$C42,'DADOS BRUTOS'!BU$3:BU$500)))</f>
        <v>0</v>
      </c>
      <c r="EV42" s="134" t="n">
        <f aca="false">IF(OR(EV$4="",$B42=""),0,SUMIF('DADOS BRUTOS'!$A$3:$A$500,$B42,'DADOS BRUTOS'!BV$3:BV$500)+IF($C42="",0,SUMIF('DADOS BRUTOS'!$A$3:$A$500,$C42,'DADOS BRUTOS'!BV$3:BV$500)))</f>
        <v>0</v>
      </c>
      <c r="EW42" s="134" t="n">
        <f aca="false">IF(OR(EW$4="",$B42=""),0,SUMIF('DADOS BRUTOS'!$A$3:$A$500,$B42,'DADOS BRUTOS'!BW$3:BW$500)+IF($C42="",0,SUMIF('DADOS BRUTOS'!$A$3:$A$500,$C42,'DADOS BRUTOS'!BW$3:BW$500)))</f>
        <v>0</v>
      </c>
      <c r="EX42" s="134" t="n">
        <f aca="false">IF(OR(EX$4="",$B42=""),0,SUMIF('DADOS BRUTOS'!$A$3:$A$500,$B42,'DADOS BRUTOS'!BX$3:BX$500)+IF($C42="",0,SUMIF('DADOS BRUTOS'!$A$3:$A$500,$C42,'DADOS BRUTOS'!BX$3:BX$500)))</f>
        <v>0</v>
      </c>
      <c r="EY42" s="134" t="n">
        <f aca="false">IF(OR(EY$4="",$B42=""),0,SUMIF('DADOS BRUTOS'!$A$3:$A$500,$B42,'DADOS BRUTOS'!BY$3:BY$500)+IF($C42="",0,SUMIF('DADOS BRUTOS'!$A$3:$A$500,$C42,'DADOS BRUTOS'!BY$3:BY$500)))</f>
        <v>0</v>
      </c>
      <c r="EZ42" s="134" t="n">
        <f aca="false">IF(OR(EZ$4="",$B42=""),0,SUMIF('DADOS BRUTOS'!$A$3:$A$500,$B42,'DADOS BRUTOS'!BZ$3:BZ$500)+IF($C42="",0,SUMIF('DADOS BRUTOS'!$A$3:$A$500,$C42,'DADOS BRUTOS'!BZ$3:BZ$500)))</f>
        <v>0</v>
      </c>
      <c r="FA42" s="134" t="n">
        <f aca="false">IF(OR(FA$4="",$B42=""),0,SUMIF('DADOS BRUTOS'!$A$3:$A$500,$B42,'DADOS BRUTOS'!CA$3:CA$500)+IF($C42="",0,SUMIF('DADOS BRUTOS'!$A$3:$A$500,$C42,'DADOS BRUTOS'!CA$3:CA$500)))</f>
        <v>0</v>
      </c>
      <c r="FB42" s="134" t="n">
        <f aca="false">IF(OR(FB$4="",$B42=""),0,SUMIF('DADOS BRUTOS'!$A$3:$A$500,$B42,'DADOS BRUTOS'!CB$3:CB$500)+IF($C42="",0,SUMIF('DADOS BRUTOS'!$A$3:$A$500,$C42,'DADOS BRUTOS'!CB$3:CB$500)))</f>
        <v>0</v>
      </c>
      <c r="FC42" s="134" t="n">
        <f aca="false">IF(OR(FC$4="",$B42=""),0,SUMIF('DADOS BRUTOS'!$A$3:$A$500,$B42,'DADOS BRUTOS'!CC$3:CC$500)+IF($C42="",0,SUMIF('DADOS BRUTOS'!$A$3:$A$500,$C42,'DADOS BRUTOS'!CC$3:CC$500)))</f>
        <v>0</v>
      </c>
      <c r="FD42" s="134" t="n">
        <f aca="false">IF(OR(FD$4="",$B42=""),0,SUMIF('DADOS BRUTOS'!$A$3:$A$500,$B42,'DADOS BRUTOS'!CD$3:CD$500)+IF($C42="",0,SUMIF('DADOS BRUTOS'!$A$3:$A$500,$C42,'DADOS BRUTOS'!CD$3:CD$500)))</f>
        <v>0</v>
      </c>
      <c r="FE42" s="134" t="n">
        <f aca="false">IF(OR(FE$4="",$B42=""),0,SUMIF('DADOS BRUTOS'!$A$3:$A$500,$B42,'DADOS BRUTOS'!CE$3:CE$500)+IF($C42="",0,SUMIF('DADOS BRUTOS'!$A$3:$A$500,$C42,'DADOS BRUTOS'!CE$3:CE$500)))</f>
        <v>0</v>
      </c>
      <c r="FF42" s="134" t="n">
        <f aca="false">IF(OR(FF$4="",$B42=""),0,SUMIF('DADOS BRUTOS'!$A$3:$A$500,$B42,'DADOS BRUTOS'!CF$3:CF$500)+IF($C42="",0,SUMIF('DADOS BRUTOS'!$A$3:$A$500,$C42,'DADOS BRUTOS'!CF$3:CF$500)))</f>
        <v>0</v>
      </c>
      <c r="FG42" s="134" t="n">
        <f aca="false">IF(OR(FG$4="",$B42=""),0,SUMIF('DADOS BRUTOS'!$A$3:$A$500,$B42,'DADOS BRUTOS'!CG$3:CG$500)+IF($C42="",0,SUMIF('DADOS BRUTOS'!$A$3:$A$500,$C42,'DADOS BRUTOS'!CG$3:CG$500)))</f>
        <v>0</v>
      </c>
      <c r="FH42" s="134" t="n">
        <f aca="false">IF(OR(FH$4="",$B42=""),0,SUMIF('DADOS BRUTOS'!$A$3:$A$500,$B42,'DADOS BRUTOS'!CH$3:CH$500)+IF($C42="",0,SUMIF('DADOS BRUTOS'!$A$3:$A$500,$C42,'DADOS BRUTOS'!CH$3:CH$500)))</f>
        <v>0</v>
      </c>
      <c r="FI42" s="134" t="n">
        <f aca="false">IF(OR(FI$4="",$B42=""),0,SUMIF('DADOS BRUTOS'!$A$3:$A$500,$B42,'DADOS BRUTOS'!CI$3:CI$500)+IF($C42="",0,SUMIF('DADOS BRUTOS'!$A$3:$A$500,$C42,'DADOS BRUTOS'!CI$3:CI$500)))</f>
        <v>0</v>
      </c>
      <c r="FJ42" s="134" t="n">
        <f aca="false">IF(OR(FJ$4="",$B42=""),0,SUMIF('DADOS BRUTOS'!$A$3:$A$500,$B42,'DADOS BRUTOS'!CJ$3:CJ$500)+IF($C42="",0,SUMIF('DADOS BRUTOS'!$A$3:$A$500,$C42,'DADOS BRUTOS'!CJ$3:CJ$500)))</f>
        <v>0</v>
      </c>
      <c r="FK42" s="134" t="n">
        <f aca="false">IF(OR(FK$4="",$B42=""),0,SUMIF('DADOS BRUTOS'!$A$3:$A$500,$B42,'DADOS BRUTOS'!CK$3:CK$500)+IF($C42="",0,SUMIF('DADOS BRUTOS'!$A$3:$A$500,$C42,'DADOS BRUTOS'!CK$3:CK$500)))</f>
        <v>0</v>
      </c>
      <c r="FL42" s="134" t="n">
        <f aca="false">IF(OR(FL$4="",$B42=""),0,SUMIF('DADOS BRUTOS'!$A$3:$A$500,$B42,'DADOS BRUTOS'!CL$3:CL$500)+IF($C42="",0,SUMIF('DADOS BRUTOS'!$A$3:$A$500,$C42,'DADOS BRUTOS'!CL$3:CL$500)))</f>
        <v>0</v>
      </c>
      <c r="FM42" s="134" t="n">
        <f aca="false">IF(OR(FM$4="",$B42=""),0,SUMIF('DADOS BRUTOS'!$A$3:$A$500,$B42,'DADOS BRUTOS'!CM$3:CM$500)+IF($C42="",0,SUMIF('DADOS BRUTOS'!$A$3:$A$500,$C42,'DADOS BRUTOS'!CM$3:CM$500)))</f>
        <v>0</v>
      </c>
      <c r="FN42" s="134" t="n">
        <f aca="false">IF(OR(FN$4="",$B42=""),0,SUMIF('DADOS BRUTOS'!$A$3:$A$500,$B42,'DADOS BRUTOS'!CN$3:CN$500)+IF($C42="",0,SUMIF('DADOS BRUTOS'!$A$3:$A$500,$C42,'DADOS BRUTOS'!CN$3:CN$500)))</f>
        <v>0</v>
      </c>
      <c r="FO42" s="134" t="n">
        <f aca="false">IF(OR(FO$4="",$B42=""),0,SUMIF('DADOS BRUTOS'!$A$3:$A$500,$B42,'DADOS BRUTOS'!CO$3:CO$500)+IF($C42="",0,SUMIF('DADOS BRUTOS'!$A$3:$A$500,$C42,'DADOS BRUTOS'!CO$3:CO$500)))</f>
        <v>0</v>
      </c>
      <c r="FP42" s="134" t="n">
        <f aca="false">IF(OR(FP$4="",$B42=""),0,SUMIF('DADOS BRUTOS'!$A$3:$A$500,$B42,'DADOS BRUTOS'!CP$3:CP$500)+IF($C42="",0,SUMIF('DADOS BRUTOS'!$A$3:$A$500,$C42,'DADOS BRUTOS'!CP$3:CP$500)))</f>
        <v>0</v>
      </c>
      <c r="FQ42" s="134" t="n">
        <f aca="false">IF(OR(FQ$4="",$B42=""),0,SUMIF('DADOS BRUTOS'!$A$3:$A$500,$B42,'DADOS BRUTOS'!CQ$3:CQ$500)+IF($C42="",0,SUMIF('DADOS BRUTOS'!$A$3:$A$500,$C42,'DADOS BRUTOS'!CQ$3:CQ$500)))</f>
        <v>0</v>
      </c>
      <c r="FR42" s="134" t="n">
        <f aca="false">IF(OR(FR$4="",$B42=""),0,SUMIF('DADOS BRUTOS'!$A$3:$A$500,$B42,'DADOS BRUTOS'!CR$3:CR$500)+IF($C42="",0,SUMIF('DADOS BRUTOS'!$A$3:$A$500,$C42,'DADOS BRUTOS'!CR$3:CR$500)))</f>
        <v>0</v>
      </c>
      <c r="FS42" s="134" t="n">
        <f aca="false">IF(OR(FS$4="",$B42=""),0,SUMIF('DADOS BRUTOS'!$A$3:$A$500,$B42,'DADOS BRUTOS'!CS$3:CS$500)+IF($C42="",0,SUMIF('DADOS BRUTOS'!$A$3:$A$500,$C42,'DADOS BRUTOS'!CS$3:CS$500)))</f>
        <v>0</v>
      </c>
      <c r="FT42" s="134" t="n">
        <f aca="false">IF(OR(FT$4="",$B42=""),0,SUMIF('DADOS BRUTOS'!$A$3:$A$500,$B42,'DADOS BRUTOS'!CT$3:CT$500)+IF($C42="",0,SUMIF('DADOS BRUTOS'!$A$3:$A$500,$C42,'DADOS BRUTOS'!CT$3:CT$500)))</f>
        <v>0</v>
      </c>
      <c r="FU42" s="134" t="n">
        <f aca="false">IF(OR(FU$4="",$B42=""),0,SUMIF('DADOS BRUTOS'!$A$3:$A$500,$B42,'DADOS BRUTOS'!CU$3:CU$500)+IF($C42="",0,SUMIF('DADOS BRUTOS'!$A$3:$A$500,$C42,'DADOS BRUTOS'!CU$3:CU$500)))</f>
        <v>0</v>
      </c>
      <c r="FV42" s="134" t="n">
        <f aca="false">IF(OR(FV$4="",$B42=""),0,SUMIF('DADOS BRUTOS'!$A$3:$A$500,$B42,'DADOS BRUTOS'!CV$3:CV$500)+IF($C42="",0,SUMIF('DADOS BRUTOS'!$A$3:$A$500,$C42,'DADOS BRUTOS'!CV$3:CV$500)))</f>
        <v>0</v>
      </c>
      <c r="FW42" s="134" t="n">
        <f aca="false">IF(OR(FW$4="",$B42=""),0,SUMIF('DADOS BRUTOS'!$A$3:$A$500,$B42,'DADOS BRUTOS'!CW$3:CW$500)+IF($C42="",0,SUMIF('DADOS BRUTOS'!$A$3:$A$500,$C42,'DADOS BRUTOS'!CW$3:CW$500)))</f>
        <v>0</v>
      </c>
      <c r="FX42" s="134" t="n">
        <f aca="false">IF(OR(FX$4="",$B42=""),0,SUMIF('DADOS BRUTOS'!$A$3:$A$500,$B42,'DADOS BRUTOS'!CX$3:CX$500)+IF($C42="",0,SUMIF('DADOS BRUTOS'!$A$3:$A$500,$C42,'DADOS BRUTOS'!CX$3:CX$500)))</f>
        <v>0</v>
      </c>
      <c r="FY42" s="134" t="n">
        <f aca="false">IF(OR(FY$4="",$B42=""),0,SUMIF('DADOS BRUTOS'!$A$3:$A$500,$B42,'DADOS BRUTOS'!CY$3:CY$500)+IF($C42="",0,SUMIF('DADOS BRUTOS'!$A$3:$A$500,$C42,'DADOS BRUTOS'!CY$3:CY$500)))</f>
        <v>0</v>
      </c>
      <c r="FZ42" s="134" t="n">
        <f aca="false">IF(OR(FZ$4="",$B42=""),0,SUMIF('DADOS BRUTOS'!$A$3:$A$500,$B42,'DADOS BRUTOS'!CZ$3:CZ$500)+IF($C42="",0,SUMIF('DADOS BRUTOS'!$A$3:$A$500,$C42,'DADOS BRUTOS'!CZ$3:CZ$500)))</f>
        <v>0</v>
      </c>
      <c r="GA42" s="134" t="n">
        <f aca="false">IF(OR(GA$4="",$B42=""),0,SUMIF('DADOS BRUTOS'!$A$3:$A$500,$B42,'DADOS BRUTOS'!DA$3:DA$500)+IF($C42="",0,SUMIF('DADOS BRUTOS'!$A$3:$A$500,$C42,'DADOS BRUTOS'!DA$3:DA$500)))</f>
        <v>0</v>
      </c>
      <c r="GB42" s="134" t="n">
        <f aca="false">IF(OR(GB$4="",$B42=""),0,SUMIF('DADOS BRUTOS'!$A$3:$A$500,$B42,'DADOS BRUTOS'!DB$3:DB$500)+IF($C42="",0,SUMIF('DADOS BRUTOS'!$A$3:$A$500,$C42,'DADOS BRUTOS'!DB$3:DB$500)))</f>
        <v>0</v>
      </c>
      <c r="GC42" s="134" t="n">
        <f aca="false">IF(OR(GC$4="",$B42=""),0,SUMIF('DADOS BRUTOS'!$A$3:$A$500,$B42,'DADOS BRUTOS'!DC$3:DC$500)+IF($C42="",0,SUMIF('DADOS BRUTOS'!$A$3:$A$500,$C42,'DADOS BRUTOS'!DC$3:DC$500)))</f>
        <v>0</v>
      </c>
      <c r="GD42" s="134" t="n">
        <f aca="false">IF(OR(GD$4="",$B42=""),0,SUMIF('DADOS BRUTOS'!$A$3:$A$500,$B42,'DADOS BRUTOS'!DD$3:DD$500)+IF($C42="",0,SUMIF('DADOS BRUTOS'!$A$3:$A$500,$C42,'DADOS BRUTOS'!DD$3:DD$500)))</f>
        <v>0</v>
      </c>
      <c r="GE42" s="134" t="n">
        <f aca="false">IF(OR(GE$4="",$B42=""),0,SUMIF('DADOS BRUTOS'!$A$3:$A$500,$B42,'DADOS BRUTOS'!DE$3:DE$500)+IF($C42="",0,SUMIF('DADOS BRUTOS'!$A$3:$A$500,$C42,'DADOS BRUTOS'!DE$3:DE$500)))</f>
        <v>0</v>
      </c>
      <c r="GF42" s="134" t="n">
        <f aca="false">IF(OR(GF$4="",$B42=""),0,SUMIF('DADOS BRUTOS'!$A$3:$A$500,$B42,'DADOS BRUTOS'!DF$3:DF$500)+IF($C42="",0,SUMIF('DADOS BRUTOS'!$A$3:$A$500,$C42,'DADOS BRUTOS'!DF$3:DF$500)))</f>
        <v>0</v>
      </c>
      <c r="GG42" s="134" t="n">
        <f aca="false">IF(OR(GG$4="",$B42=""),0,SUMIF('DADOS BRUTOS'!$A$3:$A$500,$B42,'DADOS BRUTOS'!DG$3:DG$500)+IF($C42="",0,SUMIF('DADOS BRUTOS'!$A$3:$A$500,$C42,'DADOS BRUTOS'!DG$3:DG$500)))</f>
        <v>0</v>
      </c>
      <c r="GH42" s="134" t="n">
        <f aca="false">IF(OR(GH$4="",$B42=""),0,SUMIF('DADOS BRUTOS'!$A$3:$A$500,$B42,'DADOS BRUTOS'!DH$3:DH$500)+IF($C42="",0,SUMIF('DADOS BRUTOS'!$A$3:$A$500,$C42,'DADOS BRUTOS'!DH$3:DH$500)))</f>
        <v>0</v>
      </c>
      <c r="GI42" s="134" t="n">
        <f aca="false">IF(OR(GI$4="",$B42=""),0,SUMIF('DADOS BRUTOS'!$A$3:$A$500,$B42,'DADOS BRUTOS'!DI$3:DI$500)+IF($C42="",0,SUMIF('DADOS BRUTOS'!$A$3:$A$500,$C42,'DADOS BRUTOS'!DI$3:DI$500)))</f>
        <v>0</v>
      </c>
      <c r="GJ42" s="134" t="n">
        <f aca="false">IF(OR(GJ$4="",$B42=""),0,SUMIF('DADOS BRUTOS'!$A$3:$A$500,$B42,'DADOS BRUTOS'!DJ$3:DJ$500)+IF($C42="",0,SUMIF('DADOS BRUTOS'!$A$3:$A$500,$C42,'DADOS BRUTOS'!DJ$3:DJ$500)))</f>
        <v>0</v>
      </c>
      <c r="GK42" s="134" t="n">
        <f aca="false">IF(OR(GK$4="",$B42=""),0,SUMIF('DADOS BRUTOS'!$A$3:$A$500,$B42,'DADOS BRUTOS'!DK$3:DK$500)+IF($C42="",0,SUMIF('DADOS BRUTOS'!$A$3:$A$500,$C42,'DADOS BRUTOS'!DK$3:DK$500)))</f>
        <v>0</v>
      </c>
      <c r="GL42" s="134" t="n">
        <f aca="false">IF(OR(GL$4="",$B42=""),0,SUMIF('DADOS BRUTOS'!$A$3:$A$500,$B42,'DADOS BRUTOS'!DL$3:DL$500)+IF($C42="",0,SUMIF('DADOS BRUTOS'!$A$3:$A$500,$C42,'DADOS BRUTOS'!DL$3:DL$500)))</f>
        <v>0</v>
      </c>
      <c r="GM42" s="134" t="n">
        <f aca="false">IF(OR(GM$4="",$B42=""),0,SUMIF('DADOS BRUTOS'!$A$3:$A$500,$B42,'DADOS BRUTOS'!DM$3:DM$500)+IF($C42="",0,SUMIF('DADOS BRUTOS'!$A$3:$A$500,$C42,'DADOS BRUTOS'!DM$3:DM$500)))</f>
        <v>0</v>
      </c>
      <c r="GN42" s="134" t="n">
        <f aca="false">IF(OR(GN$4="",$B42=""),0,SUMIF('DADOS BRUTOS'!$A$3:$A$500,$B42,'DADOS BRUTOS'!DN$3:DN$500)+IF($C42="",0,SUMIF('DADOS BRUTOS'!$A$3:$A$500,$C42,'DADOS BRUTOS'!DN$3:DN$500)))</f>
        <v>0</v>
      </c>
      <c r="GO42" s="134" t="n">
        <f aca="false">IF(OR(GO$4="",$B42=""),0,SUMIF('DADOS BRUTOS'!$A$3:$A$500,$B42,'DADOS BRUTOS'!DO$3:DO$500)+IF($C42="",0,SUMIF('DADOS BRUTOS'!$A$3:$A$500,$C42,'DADOS BRUTOS'!DO$3:DO$500)))</f>
        <v>0</v>
      </c>
      <c r="GP42" s="134" t="n">
        <f aca="false">IF(OR(GP$4="",$B42=""),0,SUMIF('DADOS BRUTOS'!$A$3:$A$500,$B42,'DADOS BRUTOS'!DP$3:DP$500)+IF($C42="",0,SUMIF('DADOS BRUTOS'!$A$3:$A$500,$C42,'DADOS BRUTOS'!DP$3:DP$500)))</f>
        <v>0</v>
      </c>
      <c r="GQ42" s="134" t="n">
        <f aca="false">IF(OR(GQ$4="",$B42=""),0,SUMIF('DADOS BRUTOS'!$A$3:$A$500,$B42,'DADOS BRUTOS'!DQ$3:DQ$500)+IF($C42="",0,SUMIF('DADOS BRUTOS'!$A$3:$A$500,$C42,'DADOS BRUTOS'!DQ$3:DQ$500)))</f>
        <v>0</v>
      </c>
      <c r="GR42" s="134" t="n">
        <f aca="false">IF(OR(GR$4="",$B42=""),0,SUMIF('DADOS BRUTOS'!$A$3:$A$500,$B42,'DADOS BRUTOS'!DR$3:DR$500)+IF($C42="",0,SUMIF('DADOS BRUTOS'!$A$3:$A$500,$C42,'DADOS BRUTOS'!DR$3:DR$500)))</f>
        <v>0</v>
      </c>
      <c r="GS42" s="134" t="n">
        <f aca="false">IF(OR(GS$4="",$B42=""),0,SUMIF('DADOS BRUTOS'!$A$3:$A$500,$B42,'DADOS BRUTOS'!DS$3:DS$500)+IF($C42="",0,SUMIF('DADOS BRUTOS'!$A$3:$A$500,$C42,'DADOS BRUTOS'!DS$3:DS$500)))</f>
        <v>0</v>
      </c>
      <c r="GT42" s="134" t="n">
        <f aca="false">IF(OR(GT$4="",$B42=""),0,SUMIF('DADOS BRUTOS'!$A$3:$A$500,$B42,'DADOS BRUTOS'!DT$3:DT$500)+IF($C42="",0,SUMIF('DADOS BRUTOS'!$A$3:$A$500,$C42,'DADOS BRUTOS'!DT$3:DT$500)))</f>
        <v>0</v>
      </c>
      <c r="GU42" s="134" t="n">
        <f aca="false">IF(OR(GU$4="",$B42=""),0,SUMIF('DADOS BRUTOS'!$A$3:$A$500,$B42,'DADOS BRUTOS'!DU$3:DU$500)+IF($C42="",0,SUMIF('DADOS BRUTOS'!$A$3:$A$500,$C42,'DADOS BRUTOS'!DU$3:DU$500)))</f>
        <v>0</v>
      </c>
      <c r="GV42" s="134" t="n">
        <f aca="false">IF(OR(GV$4="",$B42=""),0,SUMIF('DADOS BRUTOS'!$A$3:$A$500,$B42,'DADOS BRUTOS'!DV$3:DV$500)+IF($C42="",0,SUMIF('DADOS BRUTOS'!$A$3:$A$500,$C42,'DADOS BRUTOS'!DV$3:DV$500)))</f>
        <v>0</v>
      </c>
      <c r="GW42" s="134" t="n">
        <f aca="false">IF(OR(GW$4="",$B42=""),0,SUMIF('DADOS BRUTOS'!$A$3:$A$500,$B42,'DADOS BRUTOS'!DW$3:DW$500)+IF($C42="",0,SUMIF('DADOS BRUTOS'!$A$3:$A$500,$C42,'DADOS BRUTOS'!DW$3:DW$500)))</f>
        <v>0</v>
      </c>
      <c r="GX42" s="134" t="n">
        <f aca="false">IF(OR(GX$4="",$B42=""),0,SUMIF('DADOS BRUTOS'!$A$3:$A$500,$B42,'DADOS BRUTOS'!DX$3:DX$500)+IF($C42="",0,SUMIF('DADOS BRUTOS'!$A$3:$A$500,$C42,'DADOS BRUTOS'!DX$3:DX$500)))</f>
        <v>0</v>
      </c>
      <c r="GY42" s="134" t="n">
        <f aca="false">IF(OR(GY$4="",$B42=""),0,SUMIF('DADOS BRUTOS'!$A$3:$A$500,$B42,'DADOS BRUTOS'!DY$3:DY$500)+IF($C42="",0,SUMIF('DADOS BRUTOS'!$A$3:$A$500,$C42,'DADOS BRUTOS'!DY$3:DY$500)))</f>
        <v>0</v>
      </c>
      <c r="GZ42" s="134" t="n">
        <f aca="false">IF(OR(GZ$4="",$B42=""),0,SUMIF('DADOS BRUTOS'!$A$3:$A$500,$B42,'DADOS BRUTOS'!DZ$3:DZ$500)+IF($C42="",0,SUMIF('DADOS BRUTOS'!$A$3:$A$500,$C42,'DADOS BRUTOS'!DZ$3:DZ$500)))</f>
        <v>0</v>
      </c>
      <c r="HA42" s="134" t="n">
        <f aca="false">IF(OR(HA$4="",$B42=""),0,SUMIF('DADOS BRUTOS'!$A$3:$A$500,$B42,'DADOS BRUTOS'!EA$3:EA$500)+IF($C42="",0,SUMIF('DADOS BRUTOS'!$A$3:$A$500,$C42,'DADOS BRUTOS'!EA$3:EA$500)))</f>
        <v>0</v>
      </c>
      <c r="HB42" s="134" t="n">
        <f aca="false">IF(OR(HB$4="",$B42=""),0,SUMIF('DADOS BRUTOS'!$A$3:$A$500,$B42,'DADOS BRUTOS'!EB$3:EB$500)+IF($C42="",0,SUMIF('DADOS BRUTOS'!$A$3:$A$500,$C42,'DADOS BRUTOS'!EB$3:EB$500)))</f>
        <v>0</v>
      </c>
      <c r="HC42" s="134" t="n">
        <f aca="false">IF(OR(HC$4="",$B42=""),0,SUMIF('DADOS BRUTOS'!$A$3:$A$500,$B42,'DADOS BRUTOS'!EC$3:EC$500)+IF($C42="",0,SUMIF('DADOS BRUTOS'!$A$3:$A$500,$C42,'DADOS BRUTOS'!EC$3:EC$500)))</f>
        <v>0</v>
      </c>
      <c r="HD42" s="134" t="n">
        <f aca="false">IF(OR(HD$4="",$B42=""),0,SUMIF('DADOS BRUTOS'!$A$3:$A$500,$B42,'DADOS BRUTOS'!ED$3:ED$500)+IF($C42="",0,SUMIF('DADOS BRUTOS'!$A$3:$A$500,$C42,'DADOS BRUTOS'!ED$3:ED$500)))</f>
        <v>0</v>
      </c>
      <c r="HE42" s="134" t="n">
        <f aca="false">IF(OR(HE$4="",$B42=""),0,SUMIF('DADOS BRUTOS'!$A$3:$A$500,$B42,'DADOS BRUTOS'!EE$3:EE$500)+IF($C42="",0,SUMIF('DADOS BRUTOS'!$A$3:$A$500,$C42,'DADOS BRUTOS'!EE$3:EE$500)))</f>
        <v>0</v>
      </c>
      <c r="HF42" s="134" t="n">
        <f aca="false">IF(OR(HF$4="",$B42=""),0,SUMIF('DADOS BRUTOS'!$A$3:$A$500,$B42,'DADOS BRUTOS'!EF$3:EF$500)+IF($C42="",0,SUMIF('DADOS BRUTOS'!$A$3:$A$500,$C42,'DADOS BRUTOS'!EF$3:EF$500)))</f>
        <v>0</v>
      </c>
      <c r="HG42" s="134" t="n">
        <f aca="false">IF(OR(HG$4="",$B42=""),0,SUMIF('DADOS BRUTOS'!$A$3:$A$500,$B42,'DADOS BRUTOS'!EG$3:EG$500)+IF($C42="",0,SUMIF('DADOS BRUTOS'!$A$3:$A$500,$C42,'DADOS BRUTOS'!EG$3:EG$500)))</f>
        <v>0</v>
      </c>
      <c r="HH42" s="134" t="n">
        <f aca="false">IF(OR(HH$4="",$B42=""),0,SUMIF('DADOS BRUTOS'!$A$3:$A$500,$B42,'DADOS BRUTOS'!EH$3:EH$500)+IF($C42="",0,SUMIF('DADOS BRUTOS'!$A$3:$A$500,$C42,'DADOS BRUTOS'!EH$3:EH$500)))</f>
        <v>0</v>
      </c>
      <c r="HI42" s="134" t="n">
        <f aca="false">IF(OR(HI$4="",$B42=""),0,SUMIF('DADOS BRUTOS'!$A$3:$A$500,$B42,'DADOS BRUTOS'!EI$3:EI$500)+IF($C42="",0,SUMIF('DADOS BRUTOS'!$A$3:$A$500,$C42,'DADOS BRUTOS'!EI$3:EI$500)))</f>
        <v>0</v>
      </c>
      <c r="HJ42" s="134" t="n">
        <f aca="false">IF(OR(HJ$4="",$B42=""),0,SUMIF('DADOS BRUTOS'!$A$3:$A$500,$B42,'DADOS BRUTOS'!EJ$3:EJ$500)+IF($C42="",0,SUMIF('DADOS BRUTOS'!$A$3:$A$500,$C42,'DADOS BRUTOS'!EJ$3:EJ$500)))</f>
        <v>0</v>
      </c>
      <c r="HK42" s="134" t="n">
        <f aca="false">IF(OR(HK$4="",$B42=""),0,SUMIF('DADOS BRUTOS'!$A$3:$A$500,$B42,'DADOS BRUTOS'!EK$3:EK$500)+IF($C42="",0,SUMIF('DADOS BRUTOS'!$A$3:$A$500,$C42,'DADOS BRUTOS'!EK$3:EK$500)))</f>
        <v>0</v>
      </c>
      <c r="HL42" s="134" t="n">
        <f aca="false">IF(OR(HL$4="",$B42=""),0,SUMIF('DADOS BRUTOS'!$A$3:$A$500,$B42,'DADOS BRUTOS'!EL$3:EL$500)+IF($C42="",0,SUMIF('DADOS BRUTOS'!$A$3:$A$500,$C42,'DADOS BRUTOS'!EL$3:EL$500)))</f>
        <v>0</v>
      </c>
      <c r="HM42" s="134" t="n">
        <f aca="false">IF(OR(HM$4="",$B42=""),0,SUMIF('DADOS BRUTOS'!$A$3:$A$500,$B42,'DADOS BRUTOS'!EM$3:EM$500)+IF($C42="",0,SUMIF('DADOS BRUTOS'!$A$3:$A$500,$C42,'DADOS BRUTOS'!EM$3:EM$500)))</f>
        <v>0</v>
      </c>
      <c r="HN42" s="134" t="n">
        <f aca="false">IF(OR(HN$4="",$B42=""),0,SUMIF('DADOS BRUTOS'!$A$3:$A$500,$B42,'DADOS BRUTOS'!EN$3:EN$500)+IF($C42="",0,SUMIF('DADOS BRUTOS'!$A$3:$A$500,$C42,'DADOS BRUTOS'!EN$3:EN$500)))</f>
        <v>0</v>
      </c>
      <c r="HO42" s="134" t="n">
        <f aca="false">IF(OR(HO$4="",$B42=""),0,SUMIF('DADOS BRUTOS'!$A$3:$A$500,$B42,'DADOS BRUTOS'!EO$3:EO$500)+IF($C42="",0,SUMIF('DADOS BRUTOS'!$A$3:$A$500,$C42,'DADOS BRUTOS'!EO$3:EO$500)))</f>
        <v>0</v>
      </c>
      <c r="HP42" s="134" t="n">
        <f aca="false">IF(OR(HP$4="",$B42=""),0,SUMIF('DADOS BRUTOS'!$A$3:$A$500,$B42,'DADOS BRUTOS'!EP$3:EP$500)+IF($C42="",0,SUMIF('DADOS BRUTOS'!$A$3:$A$500,$C42,'DADOS BRUTOS'!EP$3:EP$500)))</f>
        <v>0</v>
      </c>
      <c r="HQ42" s="134" t="n">
        <f aca="false">IF(OR(HQ$4="",$B42=""),0,SUMIF('DADOS BRUTOS'!$A$3:$A$500,$B42,'DADOS BRUTOS'!EQ$3:EQ$500)+IF($C42="",0,SUMIF('DADOS BRUTOS'!$A$3:$A$500,$C42,'DADOS BRUTOS'!EQ$3:EQ$500)))</f>
        <v>0</v>
      </c>
      <c r="HR42" s="134" t="n">
        <f aca="false">IF(OR(HR$4="",$B42=""),0,SUMIF('DADOS BRUTOS'!$A$3:$A$500,$B42,'DADOS BRUTOS'!ER$3:ER$500)+IF($C42="",0,SUMIF('DADOS BRUTOS'!$A$3:$A$500,$C42,'DADOS BRUTOS'!ER$3:ER$500)))</f>
        <v>0</v>
      </c>
      <c r="HS42" s="134" t="n">
        <f aca="false">IF(OR(HS$4="",$B42=""),0,SUMIF('DADOS BRUTOS'!$A$3:$A$500,$B42,'DADOS BRUTOS'!ES$3:ES$500)+IF($C42="",0,SUMIF('DADOS BRUTOS'!$A$3:$A$500,$C42,'DADOS BRUTOS'!ES$3:ES$500)))</f>
        <v>0</v>
      </c>
      <c r="HT42" s="134" t="n">
        <f aca="false">IF(OR(HT$4="",$B42=""),0,SUMIF('DADOS BRUTOS'!$A$3:$A$500,$B42,'DADOS BRUTOS'!ET$3:ET$500)+IF($C42="",0,SUMIF('DADOS BRUTOS'!$A$3:$A$500,$C42,'DADOS BRUTOS'!ET$3:ET$500)))</f>
        <v>0</v>
      </c>
      <c r="HU42" s="134" t="n">
        <f aca="false">IF(OR(HU$4="",$B42=""),0,SUMIF('DADOS BRUTOS'!$A$3:$A$500,$B42,'DADOS BRUTOS'!EU$3:EU$500)+IF($C42="",0,SUMIF('DADOS BRUTOS'!$A$3:$A$500,$C42,'DADOS BRUTOS'!EU$3:EU$500)))</f>
        <v>0</v>
      </c>
      <c r="HV42" s="134" t="n">
        <f aca="false">IF(OR(HV$4="",$B42=""),0,SUMIF('DADOS BRUTOS'!$A$3:$A$500,$B42,'DADOS BRUTOS'!EV$3:EV$500)+IF($C42="",0,SUMIF('DADOS BRUTOS'!$A$3:$A$500,$C42,'DADOS BRUTOS'!EV$3:EV$500)))</f>
        <v>0</v>
      </c>
      <c r="HW42" s="134" t="n">
        <f aca="false">IF(OR(HW$4="",$B42=""),0,SUMIF('DADOS BRUTOS'!$A$3:$A$500,$B42,'DADOS BRUTOS'!EW$3:EW$500)+IF($C42="",0,SUMIF('DADOS BRUTOS'!$A$3:$A$500,$C42,'DADOS BRUTOS'!EW$3:EW$500)))</f>
        <v>0</v>
      </c>
      <c r="HX42" s="134" t="n">
        <f aca="false">IF(OR(HX$4="",$B42=""),0,SUMIF('DADOS BRUTOS'!$A$3:$A$500,$B42,'DADOS BRUTOS'!EX$3:EX$500)+IF($C42="",0,SUMIF('DADOS BRUTOS'!$A$3:$A$500,$C42,'DADOS BRUTOS'!EX$3:EX$500)))</f>
        <v>0</v>
      </c>
      <c r="HY42" s="134" t="n">
        <f aca="false">IF(OR(HY$4="",$B42=""),0,SUMIF('DADOS BRUTOS'!$A$3:$A$500,$B42,'DADOS BRUTOS'!EY$3:EY$500)+IF($C42="",0,SUMIF('DADOS BRUTOS'!$A$3:$A$500,$C42,'DADOS BRUTOS'!EY$3:EY$500)))</f>
        <v>0</v>
      </c>
      <c r="HZ42" s="134" t="n">
        <f aca="false">IF(OR(HZ$4="",$B42=""),0,SUMIF('DADOS BRUTOS'!$A$3:$A$500,$B42,'DADOS BRUTOS'!EZ$3:EZ$500)+IF($C42="",0,SUMIF('DADOS BRUTOS'!$A$3:$A$500,$C42,'DADOS BRUTOS'!EZ$3:EZ$500)))</f>
        <v>0</v>
      </c>
      <c r="IA42" s="134" t="n">
        <f aca="false">IF(OR(IA$4="",$B42=""),0,SUMIF('DADOS BRUTOS'!$A$3:$A$500,$B42,'DADOS BRUTOS'!FA$3:FA$500)+IF($C42="",0,SUMIF('DADOS BRUTOS'!$A$3:$A$500,$C42,'DADOS BRUTOS'!FA$3:FA$500)))</f>
        <v>0</v>
      </c>
      <c r="IB42" s="134" t="n">
        <f aca="false">IF(OR(IB$4="",$B42=""),0,SUMIF('DADOS BRUTOS'!$A$3:$A$500,$B42,'DADOS BRUTOS'!FB$3:FB$500)+IF($C42="",0,SUMIF('DADOS BRUTOS'!$A$3:$A$500,$C42,'DADOS BRUTOS'!FB$3:FB$500)))</f>
        <v>0</v>
      </c>
      <c r="IC42" s="134" t="n">
        <f aca="false">IF(OR(IC$4="",$B42=""),0,SUMIF('DADOS BRUTOS'!$A$3:$A$500,$B42,'DADOS BRUTOS'!FC$3:FC$500)+IF($C42="",0,SUMIF('DADOS BRUTOS'!$A$3:$A$500,$C42,'DADOS BRUTOS'!FC$3:FC$500)))</f>
        <v>0</v>
      </c>
      <c r="ID42" s="134" t="n">
        <f aca="false">IF(OR(ID$4="",$B42=""),0,SUMIF('DADOS BRUTOS'!$A$3:$A$500,$B42,'DADOS BRUTOS'!FD$3:FD$500)+IF($C42="",0,SUMIF('DADOS BRUTOS'!$A$3:$A$500,$C42,'DADOS BRUTOS'!FD$3:FD$500)))</f>
        <v>0</v>
      </c>
      <c r="IE42" s="134" t="n">
        <f aca="false">IF(OR(IE$4="",$B42=""),0,SUMIF('DADOS BRUTOS'!$A$3:$A$500,$B42,'DADOS BRUTOS'!FE$3:FE$500)+IF($C42="",0,SUMIF('DADOS BRUTOS'!$A$3:$A$500,$C42,'DADOS BRUTOS'!FE$3:FE$500)))</f>
        <v>0</v>
      </c>
      <c r="IF42" s="134" t="n">
        <f aca="false">IF(OR(IF$4="",$B42=""),0,SUMIF('DADOS BRUTOS'!$A$3:$A$500,$B42,'DADOS BRUTOS'!FF$3:FF$500)+IF($C42="",0,SUMIF('DADOS BRUTOS'!$A$3:$A$500,$C42,'DADOS BRUTOS'!FF$3:FF$500)))</f>
        <v>0</v>
      </c>
      <c r="IG42" s="134" t="n">
        <f aca="false">IF(OR(IG$4="",$B42=""),0,SUMIF('DADOS BRUTOS'!$A$3:$A$500,$B42,'DADOS BRUTOS'!FG$3:FG$500)+IF($C42="",0,SUMIF('DADOS BRUTOS'!$A$3:$A$500,$C42,'DADOS BRUTOS'!FG$3:FG$500)))</f>
        <v>0</v>
      </c>
      <c r="IH42" s="134" t="n">
        <f aca="false">IF(OR(IH$4="",$B42=""),0,SUMIF('DADOS BRUTOS'!$A$3:$A$500,$B42,'DADOS BRUTOS'!FH$3:FH$500)+IF($C42="",0,SUMIF('DADOS BRUTOS'!$A$3:$A$500,$C42,'DADOS BRUTOS'!FH$3:FH$500)))</f>
        <v>0</v>
      </c>
      <c r="II42" s="134" t="n">
        <f aca="false">IF(OR(II$4="",$B42=""),0,SUMIF('DADOS BRUTOS'!$A$3:$A$500,$B42,'DADOS BRUTOS'!FI$3:FI$500)+IF($C42="",0,SUMIF('DADOS BRUTOS'!$A$3:$A$500,$C42,'DADOS BRUTOS'!FI$3:FI$500)))</f>
        <v>0</v>
      </c>
      <c r="IJ42" s="134" t="n">
        <f aca="false">IF(OR(IJ$4="",$B42=""),0,SUMIF('DADOS BRUTOS'!$A$3:$A$500,$B42,'DADOS BRUTOS'!FJ$3:FJ$500)+IF($C42="",0,SUMIF('DADOS BRUTOS'!$A$3:$A$500,$C42,'DADOS BRUTOS'!FJ$3:FJ$500)))</f>
        <v>0</v>
      </c>
      <c r="IK42" s="134" t="n">
        <f aca="false">IF(OR(IK$4="",$B42=""),0,SUMIF('DADOS BRUTOS'!$A$3:$A$500,$B42,'DADOS BRUTOS'!FK$3:FK$500)+IF($C42="",0,SUMIF('DADOS BRUTOS'!$A$3:$A$500,$C42,'DADOS BRUTOS'!FK$3:FK$500)))</f>
        <v>0</v>
      </c>
      <c r="IL42" s="134" t="n">
        <f aca="false">IF(OR(IL$4="",$B42=""),0,SUMIF('DADOS BRUTOS'!$A$3:$A$500,$B42,'DADOS BRUTOS'!FL$3:FL$500)+IF($C42="",0,SUMIF('DADOS BRUTOS'!$A$3:$A$500,$C42,'DADOS BRUTOS'!FL$3:FL$500)))</f>
        <v>0</v>
      </c>
      <c r="IM42" s="134" t="n">
        <f aca="false">IF(OR(IM$4="",$B42=""),0,SUMIF('DADOS BRUTOS'!$A$3:$A$500,$B42,'DADOS BRUTOS'!FM$3:FM$500)+IF($C42="",0,SUMIF('DADOS BRUTOS'!$A$3:$A$500,$C42,'DADOS BRUTOS'!FM$3:FM$500)))</f>
        <v>0</v>
      </c>
      <c r="IN42" s="134" t="n">
        <f aca="false">IF(OR(IN$4="",$B42=""),0,SUMIF('DADOS BRUTOS'!$A$3:$A$500,$B42,'DADOS BRUTOS'!FN$3:FN$500)+IF($C42="",0,SUMIF('DADOS BRUTOS'!$A$3:$A$500,$C42,'DADOS BRUTOS'!FN$3:FN$500)))</f>
        <v>0</v>
      </c>
      <c r="IO42" s="134" t="n">
        <f aca="false">IF(OR(IO$4="",$B42=""),0,SUMIF('DADOS BRUTOS'!$A$3:$A$500,$B42,'DADOS BRUTOS'!FO$3:FO$500)+IF($C42="",0,SUMIF('DADOS BRUTOS'!$A$3:$A$500,$C42,'DADOS BRUTOS'!FO$3:FO$500)))</f>
        <v>0</v>
      </c>
      <c r="IP42" s="134" t="n">
        <f aca="false">IF(OR(IP$4="",$B42=""),0,SUMIF('DADOS BRUTOS'!$A$3:$A$500,$B42,'DADOS BRUTOS'!FP$3:FP$500)+IF($C42="",0,SUMIF('DADOS BRUTOS'!$A$3:$A$500,$C42,'DADOS BRUTOS'!FP$3:FP$500)))</f>
        <v>0</v>
      </c>
      <c r="IQ42" s="134" t="n">
        <f aca="false">IF(OR(IQ$4="",$B42=""),0,SUMIF('DADOS BRUTOS'!$A$3:$A$500,$B42,'DADOS BRUTOS'!FQ$3:FQ$500)+IF($C42="",0,SUMIF('DADOS BRUTOS'!$A$3:$A$500,$C42,'DADOS BRUTOS'!FQ$3:FQ$500)))</f>
        <v>0</v>
      </c>
      <c r="IR42" s="134" t="n">
        <f aca="false">IF(OR(IR$4="",$B42=""),0,SUMIF('DADOS BRUTOS'!$A$3:$A$500,$B42,'DADOS BRUTOS'!FR$3:FR$500)+IF($C42="",0,SUMIF('DADOS BRUTOS'!$A$3:$A$500,$C42,'DADOS BRUTOS'!FR$3:FR$500)))</f>
        <v>0</v>
      </c>
      <c r="IS42" s="134" t="n">
        <f aca="false">IF(OR(IS$4="",$B42=""),0,SUMIF('DADOS BRUTOS'!$A$3:$A$500,$B42,'DADOS BRUTOS'!FS$3:FS$500)+IF($C42="",0,SUMIF('DADOS BRUTOS'!$A$3:$A$500,$C42,'DADOS BRUTOS'!FS$3:FS$500)))</f>
        <v>0</v>
      </c>
      <c r="IT42" s="134" t="n">
        <f aca="false">IF(OR(IT$4="",$B42=""),0,SUMIF('DADOS BRUTOS'!$A$3:$A$500,$B42,'DADOS BRUTOS'!FT$3:FT$500)+IF($C42="",0,SUMIF('DADOS BRUTOS'!$A$3:$A$500,$C42,'DADOS BRUTOS'!FT$3:FT$500)))</f>
        <v>0</v>
      </c>
      <c r="IU42" s="134" t="n">
        <f aca="false">IF(OR(IU$4="",$B42=""),0,SUMIF('DADOS BRUTOS'!$A$3:$A$500,$B42,'DADOS BRUTOS'!FU$3:FU$500)+IF($C42="",0,SUMIF('DADOS BRUTOS'!$A$3:$A$500,$C42,'DADOS BRUTOS'!FU$3:FU$500)))</f>
        <v>0</v>
      </c>
      <c r="IV42" s="134" t="n">
        <f aca="false">IF(OR(IV$4="",$B42=""),0,SUMIF('DADOS BRUTOS'!$A$3:$A$500,$B42,'DADOS BRUTOS'!FV$3:FV$500)+IF($C42="",0,SUMIF('DADOS BRUTOS'!$A$3:$A$500,$C42,'DADOS BRUTOS'!FV$3:FV$500)))</f>
        <v>0</v>
      </c>
      <c r="IW42" s="134" t="n">
        <f aca="false">IF(OR(IW$4="",$B42=""),0,SUMIF('DADOS BRUTOS'!$A$3:$A$500,$B42,'DADOS BRUTOS'!FW$3:FW$500)+IF($C42="",0,SUMIF('DADOS BRUTOS'!$A$3:$A$500,$C42,'DADOS BRUTOS'!FW$3:FW$500)))</f>
        <v>0</v>
      </c>
      <c r="IX42" s="134" t="n">
        <f aca="false">IF(OR(IX$4="",$B42=""),0,SUMIF('DADOS BRUTOS'!$A$3:$A$500,$B42,'DADOS BRUTOS'!FX$3:FX$500)+IF($C42="",0,SUMIF('DADOS BRUTOS'!$A$3:$A$500,$C42,'DADOS BRUTOS'!FX$3:FX$500)))</f>
        <v>0</v>
      </c>
      <c r="IY42" s="134" t="n">
        <f aca="false">IF(OR(IY$4="",$B42=""),0,SUMIF('DADOS BRUTOS'!$A$3:$A$500,$B42,'DADOS BRUTOS'!FY$3:FY$500)+IF($C42="",0,SUMIF('DADOS BRUTOS'!$A$3:$A$500,$C42,'DADOS BRUTOS'!FY$3:FY$500)))</f>
        <v>0</v>
      </c>
      <c r="IZ42" s="134" t="n">
        <f aca="false">IF(OR(IZ$4="",$B42=""),0,SUMIF('DADOS BRUTOS'!$A$3:$A$500,$B42,'DADOS BRUTOS'!FZ$3:FZ$500)+IF($C42="",0,SUMIF('DADOS BRUTOS'!$A$3:$A$500,$C42,'DADOS BRUTOS'!FZ$3:FZ$500)))</f>
        <v>0</v>
      </c>
      <c r="JA42" s="134" t="n">
        <f aca="false">IF(OR(JA$4="",$B42=""),0,SUMIF('DADOS BRUTOS'!$A$3:$A$500,$B42,'DADOS BRUTOS'!GA$3:GA$500)+IF($C42="",0,SUMIF('DADOS BRUTOS'!$A$3:$A$500,$C42,'DADOS BRUTOS'!GA$3:GA$500)))</f>
        <v>0</v>
      </c>
      <c r="JB42" s="134" t="n">
        <f aca="false">IF(OR(JB$4="",$B42=""),0,SUMIF('DADOS BRUTOS'!$A$3:$A$500,$B42,'DADOS BRUTOS'!GB$3:GB$500)+IF($C42="",0,SUMIF('DADOS BRUTOS'!$A$3:$A$500,$C42,'DADOS BRUTOS'!GB$3:GB$500)))</f>
        <v>0</v>
      </c>
      <c r="JC42" s="134" t="n">
        <f aca="false">IF(OR(JC$4="",$B42=""),0,SUMIF('DADOS BRUTOS'!$A$3:$A$500,$B42,'DADOS BRUTOS'!GC$3:GC$500)+IF($C42="",0,SUMIF('DADOS BRUTOS'!$A$3:$A$500,$C42,'DADOS BRUTOS'!GC$3:GC$500)))</f>
        <v>0</v>
      </c>
      <c r="JD42" s="134" t="n">
        <f aca="false">IF(OR(JD$4="",$B42=""),0,SUMIF('DADOS BRUTOS'!$A$3:$A$500,$B42,'DADOS BRUTOS'!GD$3:GD$500)+IF($C42="",0,SUMIF('DADOS BRUTOS'!$A$3:$A$500,$C42,'DADOS BRUTOS'!GD$3:GD$500)))</f>
        <v>0</v>
      </c>
      <c r="JE42" s="134" t="n">
        <f aca="false">IF(OR(JE$4="",$B42=""),0,SUMIF('DADOS BRUTOS'!$A$3:$A$500,$B42,'DADOS BRUTOS'!GE$3:GE$500)+IF($C42="",0,SUMIF('DADOS BRUTOS'!$A$3:$A$500,$C42,'DADOS BRUTOS'!GE$3:GE$500)))</f>
        <v>0</v>
      </c>
      <c r="JF42" s="134" t="n">
        <f aca="false">IF(OR(JF$4="",$B42=""),0,SUMIF('DADOS BRUTOS'!$A$3:$A$500,$B42,'DADOS BRUTOS'!GF$3:GF$500)+IF($C42="",0,SUMIF('DADOS BRUTOS'!$A$3:$A$500,$C42,'DADOS BRUTOS'!GF$3:GF$500)))</f>
        <v>0</v>
      </c>
      <c r="JG42" s="134" t="n">
        <f aca="false">IF(OR(JG$4="",$B42=""),0,SUMIF('DADOS BRUTOS'!$A$3:$A$500,$B42,'DADOS BRUTOS'!GG$3:GG$500)+IF($C42="",0,SUMIF('DADOS BRUTOS'!$A$3:$A$500,$C42,'DADOS BRUTOS'!GG$3:GG$500)))</f>
        <v>0</v>
      </c>
      <c r="JH42" s="134" t="n">
        <f aca="false">IF(OR(JH$4="",$B42=""),0,SUMIF('DADOS BRUTOS'!$A$3:$A$500,$B42,'DADOS BRUTOS'!GH$3:GH$500)+IF($C42="",0,SUMIF('DADOS BRUTOS'!$A$3:$A$500,$C42,'DADOS BRUTOS'!GH$3:GH$500)))</f>
        <v>0</v>
      </c>
      <c r="JI42" s="134" t="n">
        <f aca="false">IF(OR(JI$4="",$B42=""),0,SUMIF('DADOS BRUTOS'!$A$3:$A$500,$B42,'DADOS BRUTOS'!GI$3:GI$500)+IF($C42="",0,SUMIF('DADOS BRUTOS'!$A$3:$A$500,$C42,'DADOS BRUTOS'!GI$3:GI$500)))</f>
        <v>0</v>
      </c>
      <c r="JJ42" s="134" t="n">
        <f aca="false">IF(OR(JJ$4="",$B42=""),0,SUMIF('DADOS BRUTOS'!$A$3:$A$500,$B42,'DADOS BRUTOS'!GJ$3:GJ$500)+IF($C42="",0,SUMIF('DADOS BRUTOS'!$A$3:$A$500,$C42,'DADOS BRUTOS'!GJ$3:GJ$500)))</f>
        <v>0</v>
      </c>
      <c r="JK42" s="134" t="n">
        <f aca="false">IF(OR(JK$4="",$B42=""),0,SUMIF('DADOS BRUTOS'!$A$3:$A$500,$B42,'DADOS BRUTOS'!GK$3:GK$500)+IF($C42="",0,SUMIF('DADOS BRUTOS'!$A$3:$A$500,$C42,'DADOS BRUTOS'!GK$3:GK$500)))</f>
        <v>0</v>
      </c>
      <c r="JL42" s="134" t="n">
        <f aca="false">IF(OR(JL$4="",$B42=""),0,SUMIF('DADOS BRUTOS'!$A$3:$A$500,$B42,'DADOS BRUTOS'!GL$3:GL$500)+IF($C42="",0,SUMIF('DADOS BRUTOS'!$A$3:$A$500,$C42,'DADOS BRUTOS'!GL$3:GL$500)))</f>
        <v>0</v>
      </c>
      <c r="JM42" s="134" t="n">
        <f aca="false">IF(OR(JM$4="",$B42=""),0,SUMIF('DADOS BRUTOS'!$A$3:$A$500,$B42,'DADOS BRUTOS'!GM$3:GM$500)+IF($C42="",0,SUMIF('DADOS BRUTOS'!$A$3:$A$500,$C42,'DADOS BRUTOS'!GM$3:GM$500)))</f>
        <v>0</v>
      </c>
      <c r="JN42" s="134" t="n">
        <f aca="false">IF(OR(JN$4="",$B42=""),0,SUMIF('DADOS BRUTOS'!$A$3:$A$500,$B42,'DADOS BRUTOS'!GN$3:GN$500)+IF($C42="",0,SUMIF('DADOS BRUTOS'!$A$3:$A$500,$C42,'DADOS BRUTOS'!GN$3:GN$500)))</f>
        <v>0</v>
      </c>
      <c r="JO42" s="134" t="n">
        <f aca="false">IF(OR(JO$4="",$B42=""),0,SUMIF('DADOS BRUTOS'!$A$3:$A$500,$B42,'DADOS BRUTOS'!GO$3:GO$500)+IF($C42="",0,SUMIF('DADOS BRUTOS'!$A$3:$A$500,$C42,'DADOS BRUTOS'!GO$3:GO$500)))</f>
        <v>0</v>
      </c>
      <c r="JP42" s="134" t="n">
        <f aca="false">IF(OR(JP$4="",$B42=""),0,SUMIF('DADOS BRUTOS'!$A$3:$A$500,$B42,'DADOS BRUTOS'!GP$3:GP$500)+IF($C42="",0,SUMIF('DADOS BRUTOS'!$A$3:$A$500,$C42,'DADOS BRUTOS'!GP$3:GP$500)))</f>
        <v>0</v>
      </c>
      <c r="JQ42" s="134" t="n">
        <f aca="false">IF(OR(JQ$4="",$B42=""),0,SUMIF('DADOS BRUTOS'!$A$3:$A$500,$B42,'DADOS BRUTOS'!GQ$3:GQ$500)+IF($C42="",0,SUMIF('DADOS BRUTOS'!$A$3:$A$500,$C42,'DADOS BRUTOS'!GQ$3:GQ$500)))</f>
        <v>0</v>
      </c>
      <c r="JR42" s="134" t="n">
        <f aca="false">IF(OR(JR$4="",$B42=""),0,SUMIF('DADOS BRUTOS'!$A$3:$A$500,$B42,'DADOS BRUTOS'!GR$3:GR$500)+IF($C42="",0,SUMIF('DADOS BRUTOS'!$A$3:$A$500,$C42,'DADOS BRUTOS'!GR$3:GR$500)))</f>
        <v>0</v>
      </c>
      <c r="JS42" s="134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5" t="n">
        <f aca="false">SUM(D5:D42)</f>
        <v>5778713.93</v>
      </c>
      <c r="E44" s="135" t="n">
        <f aca="false">SUM(E5:E42)</f>
        <v>1311509.72</v>
      </c>
      <c r="F44" s="135" t="n">
        <f aca="false">SUM(F5:F42)</f>
        <v>659635</v>
      </c>
      <c r="G44" s="135" t="n">
        <f aca="false">SUM(G5:G42)</f>
        <v>1310835.92</v>
      </c>
      <c r="H44" s="135" t="n">
        <f aca="false">SUM(H5:H42)</f>
        <v>1518622.79</v>
      </c>
      <c r="I44" s="135" t="n">
        <f aca="false">SUM(I5:I42)</f>
        <v>2182671.42</v>
      </c>
      <c r="J44" s="135" t="n">
        <f aca="false">SUM(J5:J42)</f>
        <v>2567204.58</v>
      </c>
      <c r="K44" s="135" t="n">
        <f aca="false">SUM(K5:K42)</f>
        <v>1655815.89</v>
      </c>
      <c r="L44" s="135" t="n">
        <f aca="false">SUM(L5:L42)</f>
        <v>1669847.35</v>
      </c>
      <c r="M44" s="135" t="n">
        <f aca="false">SUM(M5:M42)</f>
        <v>1566825.01</v>
      </c>
      <c r="N44" s="135" t="n">
        <f aca="false">SUM(N5:N42)</f>
        <v>1168144.05</v>
      </c>
      <c r="O44" s="135" t="n">
        <f aca="false">SUM(O5:O42)</f>
        <v>1520425.78</v>
      </c>
      <c r="P44" s="135" t="n">
        <f aca="false">SUM(P5:P42)</f>
        <v>1358168.33</v>
      </c>
      <c r="Q44" s="135" t="n">
        <f aca="false">SUM(Q5:Q42)</f>
        <v>2219207.85</v>
      </c>
      <c r="R44" s="135" t="n">
        <f aca="false">SUM(R5:R42)</f>
        <v>1707492.62</v>
      </c>
      <c r="S44" s="135" t="n">
        <f aca="false">SUM(S5:S42)</f>
        <v>1785328.89</v>
      </c>
      <c r="T44" s="135" t="n">
        <f aca="false">SUM(T5:T42)</f>
        <v>1733364.3</v>
      </c>
      <c r="U44" s="135" t="n">
        <f aca="false">SUM(U5:U42)</f>
        <v>1818231.71</v>
      </c>
      <c r="V44" s="135" t="n">
        <f aca="false">SUM(V5:V42)</f>
        <v>2130008.44</v>
      </c>
      <c r="W44" s="135" t="n">
        <f aca="false">SUM(W5:W42)</f>
        <v>3272265.06</v>
      </c>
      <c r="X44" s="135" t="n">
        <f aca="false">SUM(X5:X42)</f>
        <v>2964166.49</v>
      </c>
      <c r="Y44" s="135" t="n">
        <f aca="false">SUM(Y5:Y42)</f>
        <v>3282927.84</v>
      </c>
      <c r="Z44" s="135" t="n">
        <f aca="false">SUM(Z5:Z42)</f>
        <v>1615968.76</v>
      </c>
      <c r="AA44" s="135" t="n">
        <f aca="false">SUM(AA5:AA42)</f>
        <v>597721.03</v>
      </c>
      <c r="AB44" s="135" t="n">
        <f aca="false">SUM(AB5:AB42)</f>
        <v>135625.31</v>
      </c>
      <c r="AC44" s="135" t="n">
        <f aca="false">SUM(AC5:AC42)</f>
        <v>30981.24</v>
      </c>
      <c r="AD44" s="135" t="n">
        <f aca="false">SUM(AD5:AD42)</f>
        <v>47575.4</v>
      </c>
      <c r="AE44" s="135" t="n">
        <f aca="false">SUM(AE5:AE42)</f>
        <v>58484.78</v>
      </c>
      <c r="AF44" s="135" t="n">
        <f aca="false">SUM(AF5:AF42)</f>
        <v>8682.97</v>
      </c>
      <c r="AG44" s="135" t="n">
        <f aca="false">SUM(AG5:AG42)</f>
        <v>493.5</v>
      </c>
      <c r="AH44" s="135" t="n">
        <f aca="false">SUM(AH5:AH42)</f>
        <v>0</v>
      </c>
      <c r="AI44" s="135" t="n">
        <f aca="false">SUM(AI5:AI42)</f>
        <v>3604.42</v>
      </c>
      <c r="AJ44" s="135" t="n">
        <f aca="false">SUM(AJ5:AJ42)</f>
        <v>0</v>
      </c>
      <c r="AK44" s="135" t="n">
        <f aca="false">SUM(AK5:AK42)</f>
        <v>10083.75</v>
      </c>
      <c r="AL44" s="135" t="n">
        <f aca="false">SUM(AL5:AL42)</f>
        <v>7831.31</v>
      </c>
      <c r="AM44" s="135" t="n">
        <f aca="false">SUM(AM5:AM42)</f>
        <v>12354.51</v>
      </c>
      <c r="AN44" s="135" t="n">
        <f aca="false">SUM(AN5:AN42)</f>
        <v>46393.04</v>
      </c>
      <c r="AO44" s="135" t="n">
        <f aca="false">SUM(AO5:AO42)</f>
        <v>15843.31</v>
      </c>
      <c r="AP44" s="135" t="n">
        <f aca="false">SUM(AP5:AP42)</f>
        <v>0</v>
      </c>
      <c r="AQ44" s="135" t="n">
        <f aca="false">SUM(AQ5:AQ42)</f>
        <v>0</v>
      </c>
      <c r="AR44" s="135" t="n">
        <f aca="false">SUM(AR5:AR42)</f>
        <v>0</v>
      </c>
      <c r="AS44" s="135" t="n">
        <f aca="false">SUM(AS5:AS42)</f>
        <v>7661.74</v>
      </c>
      <c r="AT44" s="135" t="n">
        <f aca="false">SUM(AT5:AT42)</f>
        <v>10813.97</v>
      </c>
      <c r="AU44" s="135" t="n">
        <f aca="false">SUM(AU5:AU42)</f>
        <v>1678.68</v>
      </c>
      <c r="AV44" s="135" t="n">
        <f aca="false">SUM(AV5:AV42)</f>
        <v>508.83</v>
      </c>
      <c r="AW44" s="135" t="n">
        <f aca="false">SUM(AW5:AW42)</f>
        <v>0</v>
      </c>
      <c r="AX44" s="135" t="n">
        <f aca="false">SUM(AX5:AX42)</f>
        <v>0</v>
      </c>
      <c r="AY44" s="135" t="n">
        <f aca="false">SUM(AY5:AY42)</f>
        <v>0</v>
      </c>
      <c r="AZ44" s="135" t="n">
        <f aca="false">SUM(AZ5:AZ42)</f>
        <v>5722.15</v>
      </c>
      <c r="BA44" s="135" t="n">
        <f aca="false">SUM(BA5:BA42)</f>
        <v>0</v>
      </c>
      <c r="BB44" s="135" t="n">
        <f aca="false">SUM(BB5:BB42)</f>
        <v>0</v>
      </c>
      <c r="BC44" s="135" t="n">
        <f aca="false">SUM(BC5:BC42)</f>
        <v>0</v>
      </c>
      <c r="BD44" s="135" t="n">
        <f aca="false">SUM(BD5:BD42)</f>
        <v>0</v>
      </c>
      <c r="BE44" s="135" t="n">
        <f aca="false">SUM(BE5:BE42)</f>
        <v>0</v>
      </c>
      <c r="BF44" s="135" t="n">
        <f aca="false">SUM(BF5:BF42)</f>
        <v>287</v>
      </c>
      <c r="BG44" s="135" t="n">
        <f aca="false">SUM(BG5:BG42)</f>
        <v>0</v>
      </c>
      <c r="BH44" s="135" t="n">
        <f aca="false">SUM(BH5:BH42)</f>
        <v>0</v>
      </c>
      <c r="BI44" s="135" t="n">
        <f aca="false">SUM(BI5:BI42)</f>
        <v>0</v>
      </c>
      <c r="BJ44" s="135" t="n">
        <f aca="false">SUM(BJ5:BJ42)</f>
        <v>0</v>
      </c>
      <c r="BK44" s="135" t="n">
        <f aca="false">SUM(BK5:BK42)</f>
        <v>0</v>
      </c>
      <c r="BL44" s="135" t="n">
        <f aca="false">SUM(BL5:BL42)</f>
        <v>0</v>
      </c>
      <c r="BM44" s="135" t="n">
        <f aca="false">SUM(BM5:BM42)</f>
        <v>0</v>
      </c>
      <c r="BN44" s="135" t="n">
        <f aca="false">SUM(BN5:BN42)</f>
        <v>0</v>
      </c>
      <c r="BO44" s="135" t="n">
        <f aca="false">SUM(BO5:BO42)</f>
        <v>0</v>
      </c>
      <c r="BP44" s="135" t="n">
        <f aca="false">SUM(BP5:BP42)</f>
        <v>0</v>
      </c>
      <c r="BQ44" s="135" t="n">
        <f aca="false">SUM(BQ5:BQ42)</f>
        <v>0</v>
      </c>
      <c r="BR44" s="135" t="n">
        <f aca="false">SUM(BR5:BR42)</f>
        <v>0</v>
      </c>
      <c r="BS44" s="135" t="n">
        <f aca="false">SUM(BS5:BS42)</f>
        <v>0</v>
      </c>
      <c r="BT44" s="135" t="n">
        <f aca="false">SUM(BT5:BT42)</f>
        <v>0</v>
      </c>
      <c r="BU44" s="135" t="n">
        <f aca="false">SUM(BU5:BU42)</f>
        <v>0</v>
      </c>
      <c r="BV44" s="135" t="n">
        <f aca="false">SUM(BV5:BV42)</f>
        <v>0</v>
      </c>
      <c r="BW44" s="135" t="n">
        <f aca="false">SUM(BW5:BW42)</f>
        <v>0</v>
      </c>
      <c r="BX44" s="135" t="n">
        <f aca="false">SUM(BX5:BX42)</f>
        <v>0</v>
      </c>
      <c r="BY44" s="135" t="n">
        <f aca="false">SUM(BY5:BY42)</f>
        <v>47799728.67</v>
      </c>
      <c r="BZ44" s="135" t="n">
        <f aca="false">SUM(BZ5:BZ42)</f>
        <v>5162.81457017692</v>
      </c>
      <c r="CB44" s="134" t="n">
        <f aca="false">SUM(CB5:CB42)</f>
        <v>1674</v>
      </c>
      <c r="CC44" s="134" t="n">
        <f aca="false">SUM(CC5:CC42)</f>
        <v>34326</v>
      </c>
      <c r="CD44" s="134" t="n">
        <f aca="false">SUM(CD5:CD42)</f>
        <v>21700</v>
      </c>
      <c r="CE44" s="134" t="n">
        <f aca="false">SUM(CE5:CE42)</f>
        <v>19822.95</v>
      </c>
      <c r="CF44" s="134" t="n">
        <f aca="false">SUM(CF5:CF42)</f>
        <v>1877.05</v>
      </c>
      <c r="CG44" s="134" t="n">
        <f aca="false">SUM(CG5:CG42)</f>
        <v>21700</v>
      </c>
      <c r="CH44" s="134" t="n">
        <f aca="false">SUM(CH5:CH42)</f>
        <v>21700</v>
      </c>
      <c r="CI44" s="134" t="n">
        <f aca="false">SUM(CI5:CI42)</f>
        <v>19822.95</v>
      </c>
      <c r="CJ44" s="134" t="n">
        <f aca="false">SUM(CJ5:CJ42)</f>
        <v>1877.05</v>
      </c>
      <c r="CK44" s="134" t="n">
        <f aca="false">SUM(CK5:CK42)</f>
        <v>11788.53</v>
      </c>
      <c r="CL44" s="134" t="n">
        <f aca="false">SUM(CL5:CL42)</f>
        <v>9911.47</v>
      </c>
      <c r="CM44" s="134" t="n">
        <f aca="false">SUM(CM5:CM42)</f>
        <v>27405</v>
      </c>
      <c r="CN44" s="134" t="n">
        <f aca="false">SUM(CN5:CN42)</f>
        <v>30000</v>
      </c>
      <c r="CO44" s="134" t="n">
        <f aca="false">SUM(CO5:CO42)</f>
        <v>2595</v>
      </c>
      <c r="CP44" s="134" t="n">
        <f aca="false">SUM(CP5:CP42)</f>
        <v>27405</v>
      </c>
      <c r="CQ44" s="134" t="n">
        <f aca="false">SUM(CQ5:CQ42)</f>
        <v>2595</v>
      </c>
      <c r="CR44" s="134" t="n">
        <f aca="false">SUM(CR5:CR42)</f>
        <v>15675.91</v>
      </c>
      <c r="CS44" s="134" t="n">
        <f aca="false">SUM(CS5:CS42)</f>
        <v>445.21</v>
      </c>
      <c r="CT44" s="134" t="n">
        <f aca="false">SUM(CT5:CT42)</f>
        <v>466.93</v>
      </c>
      <c r="CU44" s="134" t="n">
        <f aca="false">SUM(CU5:CU42)</f>
        <v>477.33</v>
      </c>
      <c r="CV44" s="134" t="n">
        <f aca="false">SUM(CV5:CV42)</f>
        <v>9091.26</v>
      </c>
      <c r="CW44" s="134" t="n">
        <f aca="false">SUM(CW5:CW42)</f>
        <v>504011.43</v>
      </c>
      <c r="CX44" s="134" t="n">
        <f aca="false">SUM(CX5:CX42)</f>
        <v>457065.8</v>
      </c>
      <c r="CY44" s="134" t="n">
        <f aca="false">SUM(CY5:CY42)</f>
        <v>709745.57</v>
      </c>
      <c r="CZ44" s="134" t="n">
        <f aca="false">SUM(CZ5:CZ42)</f>
        <v>650799.45</v>
      </c>
      <c r="DA44" s="134" t="n">
        <f aca="false">SUM(DA5:DA42)</f>
        <v>1129070.24</v>
      </c>
      <c r="DB44" s="134" t="n">
        <f aca="false">SUM(DB5:DB42)</f>
        <v>1166828.08</v>
      </c>
      <c r="DC44" s="134" t="n">
        <f aca="false">SUM(DC5:DC42)</f>
        <v>878836.72</v>
      </c>
      <c r="DD44" s="134" t="n">
        <f aca="false">SUM(DD5:DD42)</f>
        <v>1311509.72</v>
      </c>
      <c r="DE44" s="134" t="n">
        <f aca="false">SUM(DE5:DE42)</f>
        <v>659635</v>
      </c>
      <c r="DF44" s="134" t="n">
        <f aca="false">SUM(DF5:DF42)</f>
        <v>1310835.92</v>
      </c>
      <c r="DG44" s="134" t="n">
        <f aca="false">SUM(DG5:DG42)</f>
        <v>1518622.79</v>
      </c>
      <c r="DH44" s="134" t="n">
        <f aca="false">SUM(DH5:DH42)</f>
        <v>2182671.42</v>
      </c>
      <c r="DI44" s="134" t="n">
        <f aca="false">SUM(DI5:DI42)</f>
        <v>2567204.58</v>
      </c>
      <c r="DJ44" s="134" t="n">
        <f aca="false">SUM(DJ5:DJ42)</f>
        <v>1655815.89</v>
      </c>
      <c r="DK44" s="134" t="n">
        <f aca="false">SUM(DK5:DK42)</f>
        <v>1669847.35</v>
      </c>
      <c r="DL44" s="134" t="n">
        <f aca="false">SUM(DL5:DL42)</f>
        <v>1566825.01</v>
      </c>
      <c r="DM44" s="134" t="n">
        <f aca="false">SUM(DM5:DM42)</f>
        <v>1168144.05</v>
      </c>
      <c r="DN44" s="134" t="n">
        <f aca="false">SUM(DN5:DN42)</f>
        <v>1520425.78</v>
      </c>
      <c r="DO44" s="134" t="n">
        <f aca="false">SUM(DO5:DO42)</f>
        <v>1358168.33</v>
      </c>
      <c r="DP44" s="134" t="n">
        <f aca="false">SUM(DP5:DP42)</f>
        <v>2219207.85</v>
      </c>
      <c r="DQ44" s="134" t="n">
        <f aca="false">SUM(DQ5:DQ42)</f>
        <v>1707492.62</v>
      </c>
      <c r="DR44" s="134" t="n">
        <f aca="false">SUM(DR5:DR42)</f>
        <v>1785328.89</v>
      </c>
      <c r="DS44" s="134" t="n">
        <f aca="false">SUM(DS5:DS42)</f>
        <v>1733364.3</v>
      </c>
      <c r="DT44" s="134" t="n">
        <f aca="false">SUM(DT5:DT42)</f>
        <v>1818231.71</v>
      </c>
      <c r="DU44" s="134" t="n">
        <f aca="false">SUM(DU5:DU42)</f>
        <v>2130008.44</v>
      </c>
      <c r="DV44" s="134" t="n">
        <f aca="false">SUM(DV5:DV42)</f>
        <v>3272265.06</v>
      </c>
      <c r="DW44" s="134" t="n">
        <f aca="false">SUM(DW5:DW42)</f>
        <v>2964166.49</v>
      </c>
      <c r="DX44" s="134" t="n">
        <f aca="false">SUM(DX5:DX42)</f>
        <v>3282927.84</v>
      </c>
      <c r="DY44" s="134" t="n">
        <f aca="false">SUM(DY5:DY42)</f>
        <v>1615968.76</v>
      </c>
      <c r="DZ44" s="134" t="n">
        <f aca="false">SUM(DZ5:DZ42)</f>
        <v>597721.03</v>
      </c>
      <c r="EA44" s="134" t="n">
        <f aca="false">SUM(EA5:EA42)</f>
        <v>135625.31</v>
      </c>
      <c r="EB44" s="134" t="n">
        <f aca="false">SUM(EB5:EB42)</f>
        <v>30981.24</v>
      </c>
      <c r="EC44" s="134" t="n">
        <f aca="false">SUM(EC5:EC42)</f>
        <v>47575.4</v>
      </c>
      <c r="ED44" s="134" t="n">
        <f aca="false">SUM(ED5:ED42)</f>
        <v>58484.78</v>
      </c>
      <c r="EE44" s="134" t="n">
        <f aca="false">SUM(EE5:EE42)</f>
        <v>8682.97</v>
      </c>
      <c r="EF44" s="134" t="n">
        <f aca="false">SUM(EF5:EF42)</f>
        <v>493.5</v>
      </c>
      <c r="EG44" s="134" t="n">
        <f aca="false">SUM(EG5:EG42)</f>
        <v>3604.42</v>
      </c>
      <c r="EH44" s="134" t="n">
        <f aca="false">SUM(EH5:EH42)</f>
        <v>10083.75</v>
      </c>
      <c r="EI44" s="134" t="n">
        <f aca="false">SUM(EI5:EI42)</f>
        <v>7831.31</v>
      </c>
      <c r="EJ44" s="134" t="n">
        <f aca="false">SUM(EJ5:EJ42)</f>
        <v>12354.51</v>
      </c>
      <c r="EK44" s="134" t="n">
        <f aca="false">SUM(EK5:EK42)</f>
        <v>46393.04</v>
      </c>
      <c r="EL44" s="134" t="n">
        <f aca="false">SUM(EL5:EL42)</f>
        <v>15843.31</v>
      </c>
      <c r="EM44" s="134" t="n">
        <f aca="false">SUM(EM5:EM42)</f>
        <v>7661.74</v>
      </c>
      <c r="EN44" s="134" t="n">
        <f aca="false">SUM(EN5:EN42)</f>
        <v>10813.97</v>
      </c>
      <c r="EO44" s="134" t="n">
        <f aca="false">SUM(EO5:EO42)</f>
        <v>1678.68</v>
      </c>
      <c r="EP44" s="134" t="n">
        <f aca="false">SUM(EP5:EP42)</f>
        <v>508.83</v>
      </c>
      <c r="EQ44" s="134" t="n">
        <f aca="false">SUM(EQ5:EQ42)</f>
        <v>5722.15</v>
      </c>
      <c r="ER44" s="134" t="n">
        <f aca="false">SUM(ER5:ER42)</f>
        <v>287</v>
      </c>
      <c r="ES44" s="134" t="n">
        <f aca="false">SUM(ES5:ES42)</f>
        <v>0</v>
      </c>
      <c r="ET44" s="134" t="n">
        <f aca="false">SUM(ET5:ET42)</f>
        <v>0</v>
      </c>
      <c r="EU44" s="134" t="n">
        <f aca="false">SUM(EU5:EU42)</f>
        <v>0</v>
      </c>
      <c r="EV44" s="134" t="n">
        <f aca="false">SUM(EV5:EV42)</f>
        <v>0</v>
      </c>
      <c r="EW44" s="134" t="n">
        <f aca="false">SUM(EW5:EW42)</f>
        <v>0</v>
      </c>
      <c r="EX44" s="134" t="n">
        <f aca="false">SUM(EX5:EX42)</f>
        <v>0</v>
      </c>
      <c r="EY44" s="134" t="n">
        <f aca="false">SUM(EY5:EY42)</f>
        <v>0</v>
      </c>
      <c r="EZ44" s="134" t="n">
        <f aca="false">SUM(EZ5:EZ42)</f>
        <v>0</v>
      </c>
      <c r="FA44" s="134" t="n">
        <f aca="false">SUM(FA5:FA42)</f>
        <v>0</v>
      </c>
      <c r="FB44" s="134" t="n">
        <f aca="false">SUM(FB5:FB42)</f>
        <v>0</v>
      </c>
      <c r="FC44" s="134" t="n">
        <f aca="false">SUM(FC5:FC42)</f>
        <v>0</v>
      </c>
      <c r="FD44" s="134" t="n">
        <f aca="false">SUM(FD5:FD42)</f>
        <v>0</v>
      </c>
      <c r="FE44" s="134" t="n">
        <f aca="false">SUM(FE5:FE42)</f>
        <v>0</v>
      </c>
      <c r="FF44" s="134" t="n">
        <f aca="false">SUM(FF5:FF42)</f>
        <v>0</v>
      </c>
      <c r="FG44" s="134" t="n">
        <f aca="false">SUM(FG5:FG42)</f>
        <v>0</v>
      </c>
      <c r="FH44" s="134" t="n">
        <f aca="false">SUM(FH5:FH42)</f>
        <v>0</v>
      </c>
      <c r="FI44" s="134" t="n">
        <f aca="false">SUM(FI5:FI42)</f>
        <v>0</v>
      </c>
      <c r="FJ44" s="134" t="n">
        <f aca="false">SUM(FJ5:FJ42)</f>
        <v>0</v>
      </c>
      <c r="FK44" s="134" t="n">
        <f aca="false">SUM(FK5:FK42)</f>
        <v>0</v>
      </c>
      <c r="FL44" s="134" t="n">
        <f aca="false">SUM(FL5:FL42)</f>
        <v>0</v>
      </c>
      <c r="FM44" s="134" t="n">
        <f aca="false">SUM(FM5:FM42)</f>
        <v>0</v>
      </c>
      <c r="FN44" s="134" t="n">
        <f aca="false">SUM(FN5:FN42)</f>
        <v>0</v>
      </c>
      <c r="FO44" s="134" t="n">
        <f aca="false">SUM(FO5:FO42)</f>
        <v>0</v>
      </c>
      <c r="FP44" s="134" t="n">
        <f aca="false">SUM(FP5:FP42)</f>
        <v>0</v>
      </c>
      <c r="FQ44" s="134" t="n">
        <f aca="false">SUM(FQ5:FQ42)</f>
        <v>0</v>
      </c>
      <c r="FR44" s="134" t="n">
        <f aca="false">SUM(FR5:FR42)</f>
        <v>0</v>
      </c>
      <c r="FS44" s="134" t="n">
        <f aca="false">SUM(FS5:FS42)</f>
        <v>0</v>
      </c>
      <c r="FT44" s="134" t="n">
        <f aca="false">SUM(FT5:FT42)</f>
        <v>0</v>
      </c>
      <c r="FU44" s="134" t="n">
        <f aca="false">SUM(FU5:FU42)</f>
        <v>0</v>
      </c>
      <c r="FV44" s="134" t="n">
        <f aca="false">SUM(FV5:FV42)</f>
        <v>0</v>
      </c>
      <c r="FW44" s="134" t="n">
        <f aca="false">SUM(FW5:FW42)</f>
        <v>0</v>
      </c>
      <c r="FX44" s="134" t="n">
        <f aca="false">SUM(FX5:FX42)</f>
        <v>0</v>
      </c>
      <c r="FY44" s="134" t="n">
        <f aca="false">SUM(FY5:FY42)</f>
        <v>0</v>
      </c>
      <c r="FZ44" s="134" t="n">
        <f aca="false">SUM(FZ5:FZ42)</f>
        <v>0</v>
      </c>
      <c r="GA44" s="134" t="n">
        <f aca="false">SUM(GA5:GA42)</f>
        <v>0</v>
      </c>
      <c r="GB44" s="134" t="n">
        <f aca="false">SUM(GB5:GB42)</f>
        <v>0</v>
      </c>
      <c r="GC44" s="134" t="n">
        <f aca="false">SUM(GC5:GC42)</f>
        <v>0</v>
      </c>
      <c r="GD44" s="134" t="n">
        <f aca="false">SUM(GD5:GD42)</f>
        <v>0</v>
      </c>
      <c r="GE44" s="134" t="n">
        <f aca="false">SUM(GE5:GE42)</f>
        <v>0</v>
      </c>
      <c r="GF44" s="134" t="n">
        <f aca="false">SUM(GF5:GF42)</f>
        <v>0</v>
      </c>
      <c r="GG44" s="134" t="n">
        <f aca="false">SUM(GG5:GG42)</f>
        <v>0</v>
      </c>
      <c r="GH44" s="134" t="n">
        <f aca="false">SUM(GH5:GH42)</f>
        <v>0</v>
      </c>
      <c r="GI44" s="134" t="n">
        <f aca="false">SUM(GI5:GI42)</f>
        <v>0</v>
      </c>
      <c r="GJ44" s="134" t="n">
        <f aca="false">SUM(GJ5:GJ42)</f>
        <v>0</v>
      </c>
      <c r="GK44" s="134" t="n">
        <f aca="false">SUM(GK5:GK42)</f>
        <v>0</v>
      </c>
      <c r="GL44" s="134" t="n">
        <f aca="false">SUM(GL5:GL42)</f>
        <v>0</v>
      </c>
      <c r="GM44" s="134" t="n">
        <f aca="false">SUM(GM5:GM42)</f>
        <v>0</v>
      </c>
      <c r="GN44" s="134" t="n">
        <f aca="false">SUM(GN5:GN42)</f>
        <v>0</v>
      </c>
      <c r="GO44" s="134" t="n">
        <f aca="false">SUM(GO5:GO42)</f>
        <v>0</v>
      </c>
      <c r="GP44" s="134" t="n">
        <f aca="false">SUM(GP5:GP42)</f>
        <v>0</v>
      </c>
      <c r="GQ44" s="134" t="n">
        <f aca="false">SUM(GQ5:GQ42)</f>
        <v>0</v>
      </c>
      <c r="GR44" s="134" t="n">
        <f aca="false">SUM(GR5:GR42)</f>
        <v>0</v>
      </c>
      <c r="GS44" s="134" t="n">
        <f aca="false">SUM(GS5:GS42)</f>
        <v>0</v>
      </c>
      <c r="GT44" s="134" t="n">
        <f aca="false">SUM(GT5:GT42)</f>
        <v>0</v>
      </c>
      <c r="GU44" s="134" t="n">
        <f aca="false">SUM(GU5:GU42)</f>
        <v>0</v>
      </c>
      <c r="GV44" s="134" t="n">
        <f aca="false">SUM(GV5:GV42)</f>
        <v>0</v>
      </c>
      <c r="GW44" s="134" t="n">
        <f aca="false">SUM(GW5:GW42)</f>
        <v>0</v>
      </c>
      <c r="GX44" s="134" t="n">
        <f aca="false">SUM(GX5:GX42)</f>
        <v>0</v>
      </c>
      <c r="GY44" s="134" t="n">
        <f aca="false">SUM(GY5:GY42)</f>
        <v>0</v>
      </c>
      <c r="GZ44" s="134" t="n">
        <f aca="false">SUM(GZ5:GZ42)</f>
        <v>0</v>
      </c>
      <c r="HA44" s="134" t="n">
        <f aca="false">SUM(HA5:HA42)</f>
        <v>0</v>
      </c>
      <c r="HB44" s="134" t="n">
        <f aca="false">SUM(HB5:HB42)</f>
        <v>0</v>
      </c>
      <c r="HC44" s="134" t="n">
        <f aca="false">SUM(HC5:HC42)</f>
        <v>0</v>
      </c>
      <c r="HD44" s="134" t="n">
        <f aca="false">SUM(HD5:HD42)</f>
        <v>0</v>
      </c>
      <c r="HE44" s="134" t="n">
        <f aca="false">SUM(HE5:HE42)</f>
        <v>0</v>
      </c>
      <c r="HF44" s="134" t="n">
        <f aca="false">SUM(HF5:HF42)</f>
        <v>0</v>
      </c>
      <c r="HG44" s="134" t="n">
        <f aca="false">SUM(HG5:HG42)</f>
        <v>0</v>
      </c>
      <c r="HH44" s="134" t="n">
        <f aca="false">SUM(HH5:HH42)</f>
        <v>0</v>
      </c>
      <c r="HI44" s="134" t="n">
        <f aca="false">SUM(HI5:HI42)</f>
        <v>0</v>
      </c>
      <c r="HJ44" s="134" t="n">
        <f aca="false">SUM(HJ5:HJ42)</f>
        <v>0</v>
      </c>
      <c r="HK44" s="134" t="n">
        <f aca="false">SUM(HK5:HK42)</f>
        <v>0</v>
      </c>
      <c r="HL44" s="134" t="n">
        <f aca="false">SUM(HL5:HL42)</f>
        <v>0</v>
      </c>
      <c r="HM44" s="134" t="n">
        <f aca="false">SUM(HM5:HM42)</f>
        <v>0</v>
      </c>
      <c r="HN44" s="134" t="n">
        <f aca="false">SUM(HN5:HN42)</f>
        <v>0</v>
      </c>
      <c r="HO44" s="134" t="n">
        <f aca="false">SUM(HO5:HO42)</f>
        <v>0</v>
      </c>
      <c r="HP44" s="134" t="n">
        <f aca="false">SUM(HP5:HP42)</f>
        <v>0</v>
      </c>
      <c r="HQ44" s="134" t="n">
        <f aca="false">SUM(HQ5:HQ42)</f>
        <v>0</v>
      </c>
      <c r="HR44" s="134" t="n">
        <f aca="false">SUM(HR5:HR42)</f>
        <v>0</v>
      </c>
      <c r="HS44" s="134" t="n">
        <f aca="false">SUM(HS5:HS42)</f>
        <v>0</v>
      </c>
      <c r="HT44" s="134" t="n">
        <f aca="false">SUM(HT5:HT42)</f>
        <v>0</v>
      </c>
      <c r="HU44" s="134" t="n">
        <f aca="false">SUM(HU5:HU42)</f>
        <v>0</v>
      </c>
      <c r="HV44" s="134" t="n">
        <f aca="false">SUM(HV5:HV42)</f>
        <v>0</v>
      </c>
      <c r="HW44" s="134" t="n">
        <f aca="false">SUM(HW5:HW42)</f>
        <v>0</v>
      </c>
      <c r="HX44" s="134" t="n">
        <f aca="false">SUM(HX5:HX42)</f>
        <v>0</v>
      </c>
      <c r="HY44" s="134" t="n">
        <f aca="false">SUM(HY5:HY42)</f>
        <v>0</v>
      </c>
      <c r="HZ44" s="134" t="n">
        <f aca="false">SUM(HZ5:HZ42)</f>
        <v>0</v>
      </c>
      <c r="IA44" s="134" t="n">
        <f aca="false">SUM(IA5:IA42)</f>
        <v>0</v>
      </c>
      <c r="IB44" s="134" t="n">
        <f aca="false">SUM(IB5:IB42)</f>
        <v>0</v>
      </c>
      <c r="IC44" s="134" t="n">
        <f aca="false">SUM(IC5:IC42)</f>
        <v>0</v>
      </c>
      <c r="ID44" s="134" t="n">
        <f aca="false">SUM(ID5:ID42)</f>
        <v>0</v>
      </c>
      <c r="IE44" s="134" t="n">
        <f aca="false">SUM(IE5:IE42)</f>
        <v>0</v>
      </c>
      <c r="IF44" s="134" t="n">
        <f aca="false">SUM(IF5:IF42)</f>
        <v>0</v>
      </c>
      <c r="IG44" s="134" t="n">
        <f aca="false">SUM(IG5:IG42)</f>
        <v>0</v>
      </c>
      <c r="IH44" s="134" t="n">
        <f aca="false">SUM(IH5:IH42)</f>
        <v>0</v>
      </c>
      <c r="II44" s="134" t="n">
        <f aca="false">SUM(II5:II42)</f>
        <v>0</v>
      </c>
      <c r="IJ44" s="134" t="n">
        <f aca="false">SUM(IJ5:IJ42)</f>
        <v>0</v>
      </c>
      <c r="IK44" s="134" t="n">
        <f aca="false">SUM(IK5:IK42)</f>
        <v>0</v>
      </c>
      <c r="IL44" s="134" t="n">
        <f aca="false">SUM(IL5:IL42)</f>
        <v>0</v>
      </c>
      <c r="IM44" s="134" t="n">
        <f aca="false">SUM(IM5:IM42)</f>
        <v>0</v>
      </c>
      <c r="IN44" s="134" t="n">
        <f aca="false">SUM(IN5:IN42)</f>
        <v>0</v>
      </c>
      <c r="IO44" s="134" t="n">
        <f aca="false">SUM(IO5:IO42)</f>
        <v>0</v>
      </c>
      <c r="IP44" s="134" t="n">
        <f aca="false">SUM(IP5:IP42)</f>
        <v>0</v>
      </c>
      <c r="IQ44" s="134" t="n">
        <f aca="false">SUM(IQ5:IQ42)</f>
        <v>0</v>
      </c>
      <c r="IR44" s="134" t="n">
        <f aca="false">SUM(IR5:IR42)</f>
        <v>0</v>
      </c>
      <c r="IS44" s="134" t="n">
        <f aca="false">SUM(IS5:IS42)</f>
        <v>0</v>
      </c>
      <c r="IT44" s="134" t="n">
        <f aca="false">SUM(IT5:IT42)</f>
        <v>0</v>
      </c>
      <c r="IU44" s="134" t="n">
        <f aca="false">SUM(IU5:IU42)</f>
        <v>0</v>
      </c>
      <c r="IV44" s="134" t="n">
        <f aca="false">SUM(IV5:IV42)</f>
        <v>0</v>
      </c>
      <c r="IW44" s="134" t="n">
        <f aca="false">SUM(IW5:IW42)</f>
        <v>0</v>
      </c>
      <c r="IX44" s="134" t="n">
        <f aca="false">SUM(IX5:IX42)</f>
        <v>0</v>
      </c>
      <c r="IY44" s="134" t="n">
        <f aca="false">SUM(IY5:IY42)</f>
        <v>0</v>
      </c>
      <c r="IZ44" s="134" t="n">
        <f aca="false">SUM(IZ5:IZ42)</f>
        <v>0</v>
      </c>
      <c r="JA44" s="134" t="n">
        <f aca="false">SUM(JA5:JA42)</f>
        <v>0</v>
      </c>
      <c r="JB44" s="134" t="n">
        <f aca="false">SUM(JB5:JB42)</f>
        <v>0</v>
      </c>
      <c r="JC44" s="134" t="n">
        <f aca="false">SUM(JC5:JC42)</f>
        <v>0</v>
      </c>
      <c r="JD44" s="134" t="n">
        <f aca="false">SUM(JD5:JD42)</f>
        <v>0</v>
      </c>
      <c r="JE44" s="134" t="n">
        <f aca="false">SUM(JE5:JE42)</f>
        <v>0</v>
      </c>
      <c r="JF44" s="134" t="n">
        <f aca="false">SUM(JF5:JF42)</f>
        <v>0</v>
      </c>
      <c r="JG44" s="134" t="n">
        <f aca="false">SUM(JG5:JG42)</f>
        <v>0</v>
      </c>
      <c r="JH44" s="134" t="n">
        <f aca="false">SUM(JH5:JH42)</f>
        <v>0</v>
      </c>
      <c r="JI44" s="134" t="n">
        <f aca="false">SUM(JI5:JI42)</f>
        <v>0</v>
      </c>
      <c r="JJ44" s="134" t="n">
        <f aca="false">SUM(JJ5:JJ42)</f>
        <v>0</v>
      </c>
      <c r="JK44" s="134" t="n">
        <f aca="false">SUM(JK5:JK42)</f>
        <v>0</v>
      </c>
      <c r="JL44" s="134" t="n">
        <f aca="false">SUM(JL5:JL42)</f>
        <v>0</v>
      </c>
      <c r="JM44" s="134" t="n">
        <f aca="false">SUM(JM5:JM42)</f>
        <v>0</v>
      </c>
      <c r="JN44" s="134" t="n">
        <f aca="false">SUM(JN5:JN42)</f>
        <v>0</v>
      </c>
      <c r="JO44" s="134" t="n">
        <f aca="false">SUM(JO5:JO42)</f>
        <v>0</v>
      </c>
      <c r="JP44" s="134" t="n">
        <f aca="false">SUM(JP5:JP42)</f>
        <v>0</v>
      </c>
      <c r="JQ44" s="134" t="n">
        <f aca="false">SUM(JQ5:JQ42)</f>
        <v>0</v>
      </c>
      <c r="JR44" s="134" t="n">
        <f aca="false">SUM(JR5:JR42)</f>
        <v>0</v>
      </c>
      <c r="JS44" s="134" t="n">
        <f aca="false">SUM(JS5:JS42)</f>
        <v>0</v>
      </c>
    </row>
    <row r="45" customFormat="false" ht="15" hidden="false" customHeight="false" outlineLevel="0" collapsed="false">
      <c r="A45" s="42" t="s">
        <v>3236</v>
      </c>
      <c r="D45" s="116" t="n">
        <f aca="false">D44</f>
        <v>5778713.93</v>
      </c>
      <c r="E45" s="116" t="n">
        <f aca="false">D45+E44</f>
        <v>7090223.65</v>
      </c>
      <c r="F45" s="116" t="n">
        <f aca="false">E45+F44</f>
        <v>7749858.65</v>
      </c>
      <c r="G45" s="116" t="n">
        <f aca="false">F45+G44</f>
        <v>9060694.57</v>
      </c>
      <c r="H45" s="116" t="n">
        <f aca="false">G45+H44</f>
        <v>10579317.36</v>
      </c>
      <c r="I45" s="116" t="n">
        <f aca="false">H45+I44</f>
        <v>12761988.78</v>
      </c>
      <c r="J45" s="116" t="n">
        <f aca="false">I45+J44</f>
        <v>15329193.36</v>
      </c>
      <c r="K45" s="116" t="n">
        <f aca="false">J45+K44</f>
        <v>16985009.25</v>
      </c>
      <c r="L45" s="116" t="n">
        <f aca="false">K45+L44</f>
        <v>18654856.6</v>
      </c>
      <c r="M45" s="116" t="n">
        <f aca="false">L45+M44</f>
        <v>20221681.61</v>
      </c>
      <c r="N45" s="116" t="n">
        <f aca="false">M45+N44</f>
        <v>21389825.66</v>
      </c>
      <c r="O45" s="116" t="n">
        <f aca="false">N45+O44</f>
        <v>22910251.44</v>
      </c>
      <c r="P45" s="116" t="n">
        <f aca="false">O45+P44</f>
        <v>24268419.77</v>
      </c>
      <c r="Q45" s="116" t="n">
        <f aca="false">P45+Q44</f>
        <v>26487627.62</v>
      </c>
      <c r="R45" s="116" t="n">
        <f aca="false">Q45+R44</f>
        <v>28195120.24</v>
      </c>
      <c r="S45" s="116" t="n">
        <f aca="false">R45+S44</f>
        <v>29980449.13</v>
      </c>
      <c r="T45" s="116" t="n">
        <f aca="false">S45+T44</f>
        <v>31713813.43</v>
      </c>
      <c r="U45" s="116" t="n">
        <f aca="false">T45+U44</f>
        <v>33532045.14</v>
      </c>
      <c r="V45" s="116" t="n">
        <f aca="false">U45+V44</f>
        <v>35662053.58</v>
      </c>
      <c r="W45" s="116" t="n">
        <f aca="false">V45+W44</f>
        <v>38934318.64</v>
      </c>
      <c r="X45" s="116" t="n">
        <f aca="false">W45+X44</f>
        <v>41898485.13</v>
      </c>
      <c r="Y45" s="116" t="n">
        <f aca="false">X45+Y44</f>
        <v>45181412.97</v>
      </c>
      <c r="Z45" s="116" t="n">
        <f aca="false">Y45+Z44</f>
        <v>46797381.73</v>
      </c>
      <c r="AA45" s="116" t="n">
        <f aca="false">Z45+AA44</f>
        <v>47395102.76</v>
      </c>
      <c r="AB45" s="116" t="n">
        <f aca="false">AA45+AB44</f>
        <v>47530728.07</v>
      </c>
      <c r="AC45" s="116" t="n">
        <f aca="false">AB45+AC44</f>
        <v>47561709.31</v>
      </c>
      <c r="AD45" s="116" t="n">
        <f aca="false">AC45+AD44</f>
        <v>47609284.71</v>
      </c>
      <c r="AE45" s="116" t="n">
        <f aca="false">AD45+AE44</f>
        <v>47667769.49</v>
      </c>
      <c r="AF45" s="116" t="n">
        <f aca="false">AE45+AF44</f>
        <v>47676452.46</v>
      </c>
      <c r="AG45" s="116" t="n">
        <f aca="false">AF45+AG44</f>
        <v>47676945.96</v>
      </c>
      <c r="AH45" s="116" t="n">
        <f aca="false">AG45+AH44</f>
        <v>47676945.96</v>
      </c>
      <c r="AI45" s="116" t="n">
        <f aca="false">AH45+AI44</f>
        <v>47680550.38</v>
      </c>
      <c r="AJ45" s="116" t="n">
        <f aca="false">AI45+AJ44</f>
        <v>47680550.38</v>
      </c>
      <c r="AK45" s="116" t="n">
        <f aca="false">AJ45+AK44</f>
        <v>47690634.13</v>
      </c>
      <c r="AL45" s="116" t="n">
        <f aca="false">AK45+AL44</f>
        <v>47698465.44</v>
      </c>
      <c r="AM45" s="116" t="n">
        <f aca="false">AL45+AM44</f>
        <v>47710819.95</v>
      </c>
      <c r="AN45" s="116" t="n">
        <f aca="false">AM45+AN44</f>
        <v>47757212.99</v>
      </c>
      <c r="AO45" s="116" t="n">
        <f aca="false">AN45+AO44</f>
        <v>47773056.3</v>
      </c>
      <c r="AP45" s="116" t="n">
        <f aca="false">AO45+AP44</f>
        <v>47773056.3</v>
      </c>
      <c r="AQ45" s="116" t="n">
        <f aca="false">AP45+AQ44</f>
        <v>47773056.3</v>
      </c>
      <c r="AR45" s="116" t="n">
        <f aca="false">AQ45+AR44</f>
        <v>47773056.3</v>
      </c>
      <c r="AS45" s="116" t="n">
        <f aca="false">AR45+AS44</f>
        <v>47780718.04</v>
      </c>
      <c r="AT45" s="116" t="n">
        <f aca="false">AS45+AT44</f>
        <v>47791532.01</v>
      </c>
      <c r="AU45" s="116" t="n">
        <f aca="false">AT45+AU44</f>
        <v>47793210.69</v>
      </c>
      <c r="AV45" s="116" t="n">
        <f aca="false">AU45+AV44</f>
        <v>47793719.52</v>
      </c>
      <c r="AW45" s="116" t="n">
        <f aca="false">AV45+AW44</f>
        <v>47793719.52</v>
      </c>
      <c r="AX45" s="116" t="n">
        <f aca="false">AW45+AX44</f>
        <v>47793719.52</v>
      </c>
      <c r="AY45" s="116" t="n">
        <f aca="false">AX45+AY44</f>
        <v>47793719.52</v>
      </c>
      <c r="AZ45" s="116" t="n">
        <f aca="false">AY45+AZ44</f>
        <v>47799441.67</v>
      </c>
      <c r="BA45" s="116" t="n">
        <f aca="false">AZ45+BA44</f>
        <v>47799441.67</v>
      </c>
      <c r="BB45" s="116" t="n">
        <f aca="false">BA45+BB44</f>
        <v>47799441.67</v>
      </c>
      <c r="BC45" s="116" t="n">
        <f aca="false">BB45+BC44</f>
        <v>47799441.67</v>
      </c>
      <c r="BD45" s="116" t="n">
        <f aca="false">BC45+BD44</f>
        <v>47799441.67</v>
      </c>
      <c r="BE45" s="116" t="n">
        <f aca="false">BD45+BE44</f>
        <v>47799441.67</v>
      </c>
      <c r="BF45" s="116" t="n">
        <f aca="false">BE45+BF44</f>
        <v>47799728.67</v>
      </c>
      <c r="BG45" s="116" t="n">
        <f aca="false">BF45+BG44</f>
        <v>47799728.67</v>
      </c>
      <c r="BH45" s="116" t="n">
        <f aca="false">BG45+BH44</f>
        <v>47799728.67</v>
      </c>
      <c r="BI45" s="116" t="n">
        <f aca="false">BH45+BI44</f>
        <v>47799728.67</v>
      </c>
      <c r="BJ45" s="116" t="n">
        <f aca="false">BI45+BJ44</f>
        <v>47799728.67</v>
      </c>
      <c r="BK45" s="116" t="n">
        <f aca="false">BJ45+BK44</f>
        <v>47799728.67</v>
      </c>
      <c r="BL45" s="116" t="n">
        <f aca="false">BK45+BL44</f>
        <v>47799728.67</v>
      </c>
      <c r="BM45" s="116" t="n">
        <f aca="false">BL45+BM44</f>
        <v>47799728.67</v>
      </c>
      <c r="BN45" s="116" t="n">
        <f aca="false">BM45+BN44</f>
        <v>47799728.67</v>
      </c>
      <c r="BO45" s="116" t="n">
        <f aca="false">BN45+BO44</f>
        <v>47799728.67</v>
      </c>
      <c r="BP45" s="116" t="n">
        <f aca="false">BO45+BP44</f>
        <v>47799728.67</v>
      </c>
      <c r="BQ45" s="116" t="n">
        <f aca="false">BP45+BQ44</f>
        <v>47799728.67</v>
      </c>
      <c r="BR45" s="116" t="n">
        <f aca="false">BQ45+BR44</f>
        <v>47799728.67</v>
      </c>
      <c r="BS45" s="116" t="n">
        <f aca="false">BR45+BS44</f>
        <v>47799728.67</v>
      </c>
      <c r="BT45" s="116" t="n">
        <f aca="false">BS45+BT44</f>
        <v>47799728.67</v>
      </c>
      <c r="BU45" s="116" t="n">
        <f aca="false">BT45+BU44</f>
        <v>47799728.67</v>
      </c>
      <c r="BV45" s="116" t="n">
        <f aca="false">BU45+BV44</f>
        <v>47799728.67</v>
      </c>
      <c r="BW45" s="116" t="n">
        <f aca="false">BV45+BW44</f>
        <v>47799728.67</v>
      </c>
    </row>
    <row r="49" customFormat="false" ht="15" hidden="false" customHeight="false" outlineLevel="0" collapsed="false">
      <c r="A49" s="62" t="s">
        <v>3237</v>
      </c>
      <c r="B49" s="62"/>
      <c r="C49" s="62"/>
    </row>
    <row r="50" customFormat="false" ht="15" hidden="false" customHeight="false" outlineLevel="0" collapsed="false">
      <c r="A50" s="55" t="s">
        <v>3238</v>
      </c>
    </row>
    <row r="51" customFormat="false" ht="15" hidden="false" customHeight="false" outlineLevel="0" collapsed="false">
      <c r="A51" s="55" t="s">
        <v>3239</v>
      </c>
    </row>
    <row r="52" customFormat="false" ht="15" hidden="false" customHeight="false" outlineLevel="0" collapsed="false">
      <c r="A52" s="55" t="s">
        <v>3240</v>
      </c>
    </row>
    <row r="53" customFormat="false" ht="15" hidden="false" customHeight="false" outlineLevel="0" collapsed="false">
      <c r="A53" s="55" t="s">
        <v>3241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3242</v>
      </c>
    </row>
    <row r="56" customFormat="false" ht="15" hidden="false" customHeight="false" outlineLevel="0" collapsed="false">
      <c r="A56" s="55" t="s">
        <v>3243</v>
      </c>
    </row>
    <row r="57" customFormat="false" ht="15" hidden="false" customHeight="false" outlineLevel="0" collapsed="false">
      <c r="A57" s="55" t="s">
        <v>3244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R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3245</v>
      </c>
      <c r="B1" s="4" t="s">
        <v>3246</v>
      </c>
    </row>
    <row r="2" customFormat="false" ht="15" hidden="false" customHeight="false" outlineLevel="0" collapsed="false">
      <c r="A2" s="4" t="s">
        <v>3247</v>
      </c>
      <c r="B2" s="136" t="n">
        <v>42186</v>
      </c>
      <c r="C2" s="136" t="n">
        <v>42217</v>
      </c>
      <c r="D2" s="136" t="n">
        <v>42278</v>
      </c>
      <c r="E2" s="136" t="n">
        <v>42309</v>
      </c>
      <c r="F2" s="136" t="n">
        <v>42339</v>
      </c>
      <c r="G2" s="136" t="n">
        <v>42370</v>
      </c>
      <c r="H2" s="136" t="n">
        <v>42401</v>
      </c>
      <c r="I2" s="136" t="n">
        <v>42826</v>
      </c>
      <c r="J2" s="136" t="n">
        <v>42856</v>
      </c>
      <c r="K2" s="136" t="n">
        <v>42917</v>
      </c>
      <c r="L2" s="136" t="n">
        <v>42948</v>
      </c>
      <c r="M2" s="136" t="n">
        <v>44986</v>
      </c>
      <c r="N2" s="136" t="n">
        <v>45017</v>
      </c>
      <c r="O2" s="136" t="n">
        <v>45047</v>
      </c>
      <c r="P2" s="136" t="n">
        <v>45139</v>
      </c>
      <c r="Q2" s="136" t="n">
        <v>45170</v>
      </c>
      <c r="R2" s="136" t="n">
        <v>45231</v>
      </c>
      <c r="S2" s="136" t="n">
        <v>45323</v>
      </c>
      <c r="T2" s="136" t="n">
        <v>45352</v>
      </c>
      <c r="U2" s="136" t="n">
        <v>45383</v>
      </c>
      <c r="V2" s="136" t="n">
        <v>45413</v>
      </c>
      <c r="W2" s="136" t="n">
        <v>45444</v>
      </c>
      <c r="X2" s="136" t="n">
        <v>45474</v>
      </c>
      <c r="Y2" s="136" t="n">
        <v>45505</v>
      </c>
      <c r="Z2" s="136" t="n">
        <v>45536</v>
      </c>
      <c r="AA2" s="136" t="n">
        <v>45566</v>
      </c>
      <c r="AB2" s="136" t="n">
        <v>45597</v>
      </c>
      <c r="AC2" s="136" t="n">
        <v>45627</v>
      </c>
      <c r="AD2" s="136" t="n">
        <v>45658</v>
      </c>
      <c r="AE2" s="136" t="n">
        <v>45689</v>
      </c>
      <c r="AF2" s="136" t="n">
        <v>45717</v>
      </c>
      <c r="AG2" s="136" t="n">
        <v>45748</v>
      </c>
      <c r="AH2" s="136" t="n">
        <v>45778</v>
      </c>
      <c r="AI2" s="136" t="n">
        <v>45809</v>
      </c>
      <c r="AJ2" s="136" t="n">
        <v>45839</v>
      </c>
      <c r="AK2" s="136" t="n">
        <v>45870</v>
      </c>
      <c r="AL2" s="136" t="n">
        <v>45901</v>
      </c>
      <c r="AM2" s="136" t="n">
        <v>45931</v>
      </c>
      <c r="AN2" s="136" t="n">
        <v>45962</v>
      </c>
      <c r="AO2" s="136" t="n">
        <v>45992</v>
      </c>
      <c r="AP2" s="136" t="n">
        <v>46023</v>
      </c>
      <c r="AQ2" s="136" t="n">
        <v>46054</v>
      </c>
      <c r="AR2" s="136" t="n">
        <v>46082</v>
      </c>
      <c r="AS2" s="136" t="n">
        <v>46113</v>
      </c>
      <c r="AT2" s="136" t="n">
        <v>46143</v>
      </c>
      <c r="AU2" s="136" t="n">
        <v>46174</v>
      </c>
      <c r="AV2" s="136" t="n">
        <v>46204</v>
      </c>
      <c r="AW2" s="136" t="n">
        <v>46235</v>
      </c>
      <c r="AX2" s="136" t="n">
        <v>46266</v>
      </c>
      <c r="AY2" s="136" t="n">
        <v>46296</v>
      </c>
      <c r="AZ2" s="136" t="n">
        <v>46327</v>
      </c>
      <c r="BA2" s="136" t="n">
        <v>46357</v>
      </c>
      <c r="BB2" s="136" t="n">
        <v>46388</v>
      </c>
      <c r="BC2" s="136" t="n">
        <v>46419</v>
      </c>
      <c r="BD2" s="136" t="n">
        <v>46447</v>
      </c>
      <c r="BE2" s="136" t="n">
        <v>46478</v>
      </c>
      <c r="BF2" s="136" t="n">
        <v>46508</v>
      </c>
      <c r="BG2" s="136" t="n">
        <v>46569</v>
      </c>
      <c r="BH2" s="136" t="n">
        <v>46631</v>
      </c>
      <c r="BI2" s="136" t="n">
        <v>46661</v>
      </c>
      <c r="BJ2" s="136" t="n">
        <v>46692</v>
      </c>
      <c r="BK2" s="136" t="n">
        <v>46722</v>
      </c>
      <c r="BL2" s="136" t="n">
        <v>46753</v>
      </c>
      <c r="BM2" s="136" t="n">
        <v>46874</v>
      </c>
      <c r="BN2" s="136" t="n">
        <v>46905</v>
      </c>
      <c r="BO2" s="136" t="n">
        <v>46935</v>
      </c>
      <c r="BP2" s="136" t="n">
        <v>46966</v>
      </c>
      <c r="BQ2" s="136" t="n">
        <v>47088</v>
      </c>
      <c r="BR2" s="136" t="n">
        <v>47270</v>
      </c>
    </row>
    <row r="3" customFormat="false" ht="15" hidden="false" customHeight="false" outlineLevel="0" collapsed="false">
      <c r="A3" s="4" t="s">
        <v>3239</v>
      </c>
      <c r="B3" s="4" t="n">
        <v>1674</v>
      </c>
      <c r="C3" s="4" t="n">
        <v>34326</v>
      </c>
      <c r="D3" s="4" t="n">
        <v>21700</v>
      </c>
      <c r="E3" s="137" t="n">
        <v>19822.95</v>
      </c>
      <c r="F3" s="137" t="n">
        <v>1877.05</v>
      </c>
      <c r="G3" s="137" t="n">
        <v>21700</v>
      </c>
      <c r="H3" s="4" t="n">
        <v>21700</v>
      </c>
      <c r="I3" s="137" t="n">
        <v>19822.95</v>
      </c>
      <c r="J3" s="137" t="n">
        <v>1877.05</v>
      </c>
      <c r="K3" s="137" t="n">
        <v>11788.53</v>
      </c>
      <c r="L3" s="137" t="n">
        <v>9911.47</v>
      </c>
      <c r="M3" s="4" t="n">
        <v>27405</v>
      </c>
      <c r="N3" s="4" t="n">
        <v>30000</v>
      </c>
      <c r="O3" s="4" t="n">
        <v>2595</v>
      </c>
      <c r="P3" s="4" t="n">
        <v>27405</v>
      </c>
      <c r="Q3" s="4" t="n">
        <v>2595</v>
      </c>
      <c r="R3" s="137" t="n">
        <v>15675.91</v>
      </c>
      <c r="S3" s="137" t="n">
        <v>445.21</v>
      </c>
      <c r="T3" s="137" t="n">
        <v>466.93</v>
      </c>
      <c r="U3" s="137" t="n">
        <v>477.33</v>
      </c>
      <c r="V3" s="137" t="n">
        <v>9091.26</v>
      </c>
      <c r="W3" s="137" t="n">
        <v>504011.43</v>
      </c>
      <c r="X3" s="137" t="n">
        <v>460046.56</v>
      </c>
      <c r="Y3" s="137" t="n">
        <v>709745.57</v>
      </c>
      <c r="Z3" s="137" t="n">
        <v>650799.45</v>
      </c>
      <c r="AA3" s="137" t="n">
        <v>1129070.24</v>
      </c>
      <c r="AB3" s="137" t="n">
        <v>1463324.85</v>
      </c>
      <c r="AC3" s="137" t="n">
        <v>1031397.12</v>
      </c>
      <c r="AD3" s="137" t="n">
        <v>1325067.55</v>
      </c>
      <c r="AE3" s="137" t="n">
        <v>663479.04</v>
      </c>
      <c r="AF3" s="137" t="n">
        <v>1483696.26</v>
      </c>
      <c r="AG3" s="137" t="n">
        <v>1523451.29</v>
      </c>
      <c r="AH3" s="137" t="n">
        <v>2188884.62</v>
      </c>
      <c r="AI3" s="137" t="n">
        <v>2586441.52</v>
      </c>
      <c r="AJ3" s="137" t="n">
        <v>1682305.3</v>
      </c>
      <c r="AK3" s="137" t="n">
        <v>1718050.33</v>
      </c>
      <c r="AL3" s="137" t="n">
        <v>1618086.45</v>
      </c>
      <c r="AM3" s="137" t="n">
        <v>1218142.16</v>
      </c>
      <c r="AN3" s="137" t="n">
        <v>1525478.4</v>
      </c>
      <c r="AO3" s="137" t="n">
        <v>1358168.32</v>
      </c>
      <c r="AP3" s="137" t="n">
        <v>2219207.85</v>
      </c>
      <c r="AQ3" s="137" t="n">
        <v>1707492.63</v>
      </c>
      <c r="AR3" s="137" t="n">
        <v>1785328.89</v>
      </c>
      <c r="AS3" s="137" t="n">
        <v>1733364.3</v>
      </c>
      <c r="AT3" s="137" t="n">
        <v>1818231.72</v>
      </c>
      <c r="AU3" s="137" t="n">
        <v>2130008.43</v>
      </c>
      <c r="AV3" s="137" t="n">
        <v>3272265.06</v>
      </c>
      <c r="AW3" s="137" t="n">
        <v>2964166.48</v>
      </c>
      <c r="AX3" s="137" t="n">
        <v>3282927.86</v>
      </c>
      <c r="AY3" s="137" t="n">
        <v>1615968.78</v>
      </c>
      <c r="AZ3" s="137" t="n">
        <v>597721.03</v>
      </c>
      <c r="BA3" s="137" t="n">
        <v>135625.31</v>
      </c>
      <c r="BB3" s="137" t="n">
        <v>30981.24</v>
      </c>
      <c r="BC3" s="137" t="n">
        <v>47575.4</v>
      </c>
      <c r="BD3" s="137" t="n">
        <v>58484.78</v>
      </c>
      <c r="BE3" s="137" t="n">
        <v>8682.97</v>
      </c>
      <c r="BF3" s="137" t="n">
        <v>493.5</v>
      </c>
      <c r="BG3" s="137" t="n">
        <v>3604.42</v>
      </c>
      <c r="BH3" s="137" t="n">
        <v>10083.75</v>
      </c>
      <c r="BI3" s="137" t="n">
        <v>7831.31</v>
      </c>
      <c r="BJ3" s="137" t="n">
        <v>12354.51</v>
      </c>
      <c r="BK3" s="137" t="n">
        <v>46393.04</v>
      </c>
      <c r="BL3" s="137" t="n">
        <v>15843.31</v>
      </c>
      <c r="BM3" s="137" t="n">
        <v>7661.74</v>
      </c>
      <c r="BN3" s="137" t="n">
        <v>10813.97</v>
      </c>
      <c r="BO3" s="137" t="n">
        <v>1678.68</v>
      </c>
      <c r="BP3" s="137" t="n">
        <v>508.83</v>
      </c>
      <c r="BQ3" s="137" t="n">
        <v>5722.15</v>
      </c>
      <c r="BR3" s="4" t="n">
        <v>287</v>
      </c>
    </row>
    <row r="4" customFormat="false" ht="15" hidden="false" customHeight="false" outlineLevel="0" collapsed="false">
      <c r="A4" s="4" t="s">
        <v>3240</v>
      </c>
      <c r="B4" s="4" t="n">
        <v>1674</v>
      </c>
      <c r="C4" s="4" t="n">
        <v>34326</v>
      </c>
      <c r="D4" s="4" t="n">
        <v>21700</v>
      </c>
      <c r="E4" s="137" t="n">
        <v>19822.95</v>
      </c>
      <c r="F4" s="137" t="n">
        <v>1877.05</v>
      </c>
      <c r="G4" s="137" t="n">
        <v>21700</v>
      </c>
      <c r="H4" s="4" t="n">
        <v>21700</v>
      </c>
      <c r="I4" s="137" t="n">
        <v>19822.95</v>
      </c>
      <c r="J4" s="137" t="n">
        <v>1877.05</v>
      </c>
      <c r="K4" s="137" t="n">
        <v>11788.53</v>
      </c>
      <c r="L4" s="137" t="n">
        <v>9911.47</v>
      </c>
      <c r="M4" s="4" t="n">
        <v>27405</v>
      </c>
      <c r="N4" s="4" t="n">
        <v>30000</v>
      </c>
      <c r="O4" s="4" t="n">
        <v>2595</v>
      </c>
      <c r="P4" s="4" t="n">
        <v>27405</v>
      </c>
      <c r="Q4" s="4" t="n">
        <v>2595</v>
      </c>
      <c r="R4" s="137" t="n">
        <v>15675.91</v>
      </c>
      <c r="S4" s="137" t="n">
        <v>445.21</v>
      </c>
      <c r="T4" s="137" t="n">
        <v>466.93</v>
      </c>
      <c r="U4" s="137" t="n">
        <v>477.33</v>
      </c>
      <c r="V4" s="137" t="n">
        <v>9091.26</v>
      </c>
      <c r="W4" s="137" t="n">
        <v>504011.43</v>
      </c>
      <c r="X4" s="137" t="n">
        <v>460046.56</v>
      </c>
      <c r="Y4" s="137" t="n">
        <v>709745.57</v>
      </c>
      <c r="Z4" s="137" t="n">
        <v>650799.45</v>
      </c>
      <c r="AA4" s="137" t="n">
        <v>1129070.24</v>
      </c>
      <c r="AB4" s="137" t="n">
        <v>1463324.85</v>
      </c>
      <c r="AC4" s="137" t="n">
        <v>1031397.12</v>
      </c>
      <c r="AD4" s="137" t="n">
        <v>1325067.55</v>
      </c>
      <c r="AE4" s="137" t="n">
        <v>663479.04</v>
      </c>
      <c r="AF4" s="137" t="n">
        <v>1483696.26</v>
      </c>
      <c r="AG4" s="137" t="n">
        <v>1523451.29</v>
      </c>
      <c r="AH4" s="137" t="n">
        <v>2188884.62</v>
      </c>
      <c r="AI4" s="137" t="n">
        <v>2586441.52</v>
      </c>
      <c r="AJ4" s="137" t="n">
        <v>1682305.3</v>
      </c>
      <c r="AK4" s="137" t="n">
        <v>1718050.33</v>
      </c>
      <c r="AL4" s="137" t="n">
        <v>1618086.45</v>
      </c>
      <c r="AM4" s="137" t="n">
        <v>1218142.16</v>
      </c>
      <c r="AN4" s="137" t="n">
        <v>1525478.4</v>
      </c>
      <c r="AO4" s="137" t="n">
        <v>1358168.32</v>
      </c>
      <c r="AP4" s="137" t="n">
        <v>2219207.85</v>
      </c>
      <c r="AQ4" s="137" t="n">
        <v>1707492.63</v>
      </c>
      <c r="AR4" s="137" t="n">
        <v>1785328.89</v>
      </c>
      <c r="AS4" s="137" t="n">
        <v>1733364.3</v>
      </c>
      <c r="AT4" s="137" t="n">
        <v>1818231.72</v>
      </c>
      <c r="AU4" s="137" t="n">
        <v>2130008.43</v>
      </c>
      <c r="AV4" s="137" t="n">
        <v>3272265.06</v>
      </c>
      <c r="AW4" s="137" t="n">
        <v>2964166.48</v>
      </c>
      <c r="AX4" s="137" t="n">
        <v>3282927.86</v>
      </c>
      <c r="AY4" s="137" t="n">
        <v>1615968.78</v>
      </c>
      <c r="AZ4" s="137" t="n">
        <v>597721.03</v>
      </c>
      <c r="BA4" s="137" t="n">
        <v>135625.31</v>
      </c>
      <c r="BB4" s="137" t="n">
        <v>30981.24</v>
      </c>
      <c r="BC4" s="137" t="n">
        <v>47575.4</v>
      </c>
      <c r="BD4" s="137" t="n">
        <v>58484.78</v>
      </c>
      <c r="BE4" s="137" t="n">
        <v>8682.97</v>
      </c>
      <c r="BF4" s="137" t="n">
        <v>493.5</v>
      </c>
      <c r="BG4" s="137" t="n">
        <v>3604.42</v>
      </c>
      <c r="BH4" s="137" t="n">
        <v>10083.75</v>
      </c>
      <c r="BI4" s="137" t="n">
        <v>7831.31</v>
      </c>
      <c r="BJ4" s="137" t="n">
        <v>12354.51</v>
      </c>
      <c r="BK4" s="137" t="n">
        <v>46393.04</v>
      </c>
      <c r="BL4" s="137" t="n">
        <v>15843.31</v>
      </c>
      <c r="BM4" s="137" t="n">
        <v>7661.74</v>
      </c>
      <c r="BN4" s="137" t="n">
        <v>10813.97</v>
      </c>
      <c r="BO4" s="137" t="n">
        <v>1678.68</v>
      </c>
      <c r="BP4" s="137" t="n">
        <v>508.83</v>
      </c>
      <c r="BQ4" s="137" t="n">
        <v>5722.15</v>
      </c>
      <c r="BR4" s="4" t="n">
        <v>287</v>
      </c>
    </row>
    <row r="5" customFormat="false" ht="15" hidden="false" customHeight="false" outlineLevel="0" collapsed="false">
      <c r="A5" s="4" t="s">
        <v>169</v>
      </c>
      <c r="AO5" s="137" t="n">
        <v>12399.2</v>
      </c>
      <c r="AP5" s="137" t="n">
        <v>17424.55</v>
      </c>
      <c r="AQ5" s="137" t="n">
        <v>59972.72</v>
      </c>
      <c r="AR5" s="137" t="n">
        <v>69871.92</v>
      </c>
      <c r="AS5" s="137" t="n">
        <v>65066.02</v>
      </c>
      <c r="AT5" s="137" t="n">
        <v>68507.98</v>
      </c>
      <c r="AU5" s="137" t="n">
        <v>91896.48</v>
      </c>
      <c r="AV5" s="137" t="n">
        <v>162298.77</v>
      </c>
      <c r="AW5" s="137" t="n">
        <v>407175.19</v>
      </c>
      <c r="AX5" s="137" t="n">
        <v>246602.12</v>
      </c>
      <c r="AY5" s="137" t="n">
        <v>215169.91</v>
      </c>
      <c r="AZ5" s="137" t="n">
        <v>100889.73</v>
      </c>
      <c r="BA5" s="137" t="n">
        <v>14953.37</v>
      </c>
      <c r="BB5" s="137" t="n">
        <v>15288.79</v>
      </c>
      <c r="BC5" s="137" t="n">
        <v>3099.19</v>
      </c>
      <c r="BD5" s="137" t="n">
        <v>1524.99</v>
      </c>
      <c r="BK5" s="137" t="n">
        <v>1500.53</v>
      </c>
      <c r="BN5" s="137" t="n">
        <v>9803.19</v>
      </c>
    </row>
    <row r="6" customFormat="false" ht="15" hidden="false" customHeight="false" outlineLevel="0" collapsed="false">
      <c r="A6" s="4" t="s">
        <v>67</v>
      </c>
      <c r="W6" s="4" t="n">
        <v>109930</v>
      </c>
      <c r="X6" s="137" t="n">
        <v>15506.51</v>
      </c>
      <c r="Y6" s="137" t="n">
        <v>41815.79</v>
      </c>
      <c r="Z6" s="137" t="n">
        <v>40513.35</v>
      </c>
      <c r="AA6" s="137" t="n">
        <v>37030.38</v>
      </c>
      <c r="AB6" s="137" t="n">
        <v>16996.69</v>
      </c>
      <c r="AC6" s="137" t="n">
        <v>23171.58</v>
      </c>
      <c r="AD6" s="137" t="n">
        <v>22808.53</v>
      </c>
      <c r="AE6" s="137" t="n">
        <v>16264.91</v>
      </c>
      <c r="AF6" s="137" t="n">
        <v>29988.52</v>
      </c>
      <c r="AG6" s="137" t="n">
        <v>21169.76</v>
      </c>
      <c r="AH6" s="137" t="n">
        <v>35479.88</v>
      </c>
      <c r="AI6" s="137" t="n">
        <v>28668.21</v>
      </c>
      <c r="AJ6" s="137" t="n">
        <v>45962.62</v>
      </c>
      <c r="AK6" s="137" t="n">
        <v>3983.48</v>
      </c>
      <c r="AL6" s="137" t="n">
        <v>12389.37</v>
      </c>
      <c r="AM6" s="137" t="n">
        <v>10215.05</v>
      </c>
      <c r="AN6" s="137" t="n">
        <v>9256.01</v>
      </c>
      <c r="AO6" s="137" t="n">
        <v>15007.79</v>
      </c>
      <c r="AP6" s="137" t="n">
        <v>11063.12</v>
      </c>
      <c r="AQ6" s="137" t="n">
        <v>19808.89</v>
      </c>
      <c r="AR6" s="137" t="n">
        <v>34405.58</v>
      </c>
      <c r="AS6" s="137" t="n">
        <v>22280.8</v>
      </c>
      <c r="AT6" s="137" t="n">
        <v>47758.83</v>
      </c>
      <c r="AU6" s="137" t="n">
        <v>67711.38</v>
      </c>
      <c r="AV6" s="137" t="n">
        <v>65319.13</v>
      </c>
      <c r="AW6" s="137" t="n">
        <v>41991.77</v>
      </c>
      <c r="AX6" s="137" t="n">
        <v>33615.78</v>
      </c>
      <c r="AY6" s="137" t="n">
        <v>11226.4</v>
      </c>
      <c r="AZ6" s="4" t="n">
        <v>8019</v>
      </c>
      <c r="BA6" s="4" t="n">
        <v>7909</v>
      </c>
      <c r="BB6" s="4" t="n">
        <v>7909</v>
      </c>
      <c r="BD6" s="4" t="n">
        <v>665</v>
      </c>
    </row>
    <row r="7" customFormat="false" ht="15" hidden="false" customHeight="false" outlineLevel="0" collapsed="false">
      <c r="A7" s="4" t="s">
        <v>69</v>
      </c>
      <c r="W7" s="137" t="n">
        <v>5145.77</v>
      </c>
      <c r="AB7" s="4" t="n">
        <v>600</v>
      </c>
      <c r="AC7" s="137" t="n">
        <v>10608.21</v>
      </c>
      <c r="AD7" s="137" t="n">
        <v>3693.91</v>
      </c>
      <c r="AE7" s="137" t="n">
        <v>35197.33</v>
      </c>
      <c r="AF7" s="137" t="n">
        <v>4911.58</v>
      </c>
      <c r="AG7" s="137" t="n">
        <v>121600.74</v>
      </c>
      <c r="AH7" s="137" t="n">
        <v>13690.21</v>
      </c>
      <c r="AI7" s="137" t="n">
        <v>22921.25</v>
      </c>
      <c r="AJ7" s="137" t="n">
        <v>8845.26</v>
      </c>
      <c r="AK7" s="137" t="n">
        <v>18079.95</v>
      </c>
      <c r="AL7" s="137" t="n">
        <v>9692.77</v>
      </c>
      <c r="AM7" s="137" t="n">
        <v>7194.08</v>
      </c>
      <c r="AN7" s="137" t="n">
        <v>1210.51</v>
      </c>
      <c r="AO7" s="137" t="n">
        <v>11561.11</v>
      </c>
      <c r="AP7" s="137" t="n">
        <v>17716.58</v>
      </c>
      <c r="AQ7" s="137" t="n">
        <v>7355.76</v>
      </c>
      <c r="AR7" s="137" t="n">
        <v>15350.39</v>
      </c>
      <c r="AS7" s="137" t="n">
        <v>5042.88</v>
      </c>
      <c r="AT7" s="137" t="n">
        <v>14373.26</v>
      </c>
      <c r="AU7" s="137" t="n">
        <v>15262.28</v>
      </c>
      <c r="AV7" s="137" t="n">
        <v>26975.46</v>
      </c>
      <c r="AW7" s="137" t="n">
        <v>24720.76</v>
      </c>
      <c r="AX7" s="137" t="n">
        <v>16726.24</v>
      </c>
      <c r="AY7" s="137" t="n">
        <v>1698.76</v>
      </c>
    </row>
    <row r="8" customFormat="false" ht="15" hidden="false" customHeight="false" outlineLevel="0" collapsed="false">
      <c r="A8" s="4" t="s">
        <v>70</v>
      </c>
      <c r="W8" s="137" t="n">
        <v>2079.83</v>
      </c>
      <c r="X8" s="137" t="n">
        <v>277.88</v>
      </c>
      <c r="Y8" s="137" t="n">
        <v>5614.43</v>
      </c>
      <c r="Z8" s="137" t="n">
        <v>212.37</v>
      </c>
      <c r="AA8" s="137" t="n">
        <v>7154.32</v>
      </c>
      <c r="AB8" s="137" t="n">
        <v>6393.85</v>
      </c>
      <c r="AC8" s="137" t="n">
        <v>2316.17</v>
      </c>
      <c r="AD8" s="137" t="n">
        <v>2401.98</v>
      </c>
      <c r="AE8" s="137" t="n">
        <v>1450.8</v>
      </c>
      <c r="AF8" s="137" t="n">
        <v>1603.03</v>
      </c>
      <c r="AG8" s="137" t="n">
        <v>3230.42</v>
      </c>
      <c r="AH8" s="137" t="n">
        <v>36125.3</v>
      </c>
      <c r="AI8" s="137" t="n">
        <v>8271.3</v>
      </c>
      <c r="AJ8" s="137" t="n">
        <v>9828.09</v>
      </c>
      <c r="AK8" s="137" t="n">
        <v>11415.06</v>
      </c>
      <c r="AL8" s="137" t="n">
        <v>2828.95</v>
      </c>
      <c r="AM8" s="137" t="n">
        <v>10081.05</v>
      </c>
      <c r="AN8" s="137" t="n">
        <v>12794.61</v>
      </c>
      <c r="AO8" s="137" t="n">
        <v>12290.55</v>
      </c>
      <c r="AP8" s="137" t="n">
        <v>9222.87</v>
      </c>
      <c r="AQ8" s="137" t="n">
        <v>10989.07</v>
      </c>
      <c r="AR8" s="137" t="n">
        <v>8412.84</v>
      </c>
      <c r="AS8" s="137" t="n">
        <v>20774.29</v>
      </c>
      <c r="AT8" s="137" t="n">
        <v>6237.74</v>
      </c>
      <c r="AU8" s="137" t="n">
        <v>31621.15</v>
      </c>
      <c r="AV8" s="137" t="n">
        <v>24694.83</v>
      </c>
      <c r="AW8" s="137" t="n">
        <v>21260.86</v>
      </c>
      <c r="AX8" s="137" t="n">
        <v>24950.2</v>
      </c>
      <c r="AY8" s="137" t="n">
        <v>13738.88</v>
      </c>
    </row>
    <row r="9" customFormat="false" ht="15" hidden="false" customHeight="false" outlineLevel="0" collapsed="false">
      <c r="A9" s="4" t="s">
        <v>72</v>
      </c>
      <c r="AA9" s="137" t="n">
        <v>13118.18</v>
      </c>
      <c r="AB9" s="137" t="n">
        <v>402488.37</v>
      </c>
      <c r="AC9" s="137" t="n">
        <v>80803.88</v>
      </c>
      <c r="AD9" s="137" t="n">
        <v>401205.91</v>
      </c>
      <c r="AE9" s="137" t="n">
        <v>102038.67</v>
      </c>
      <c r="AF9" s="137" t="n">
        <v>63098.19</v>
      </c>
      <c r="AG9" s="137" t="n">
        <v>89709.61</v>
      </c>
      <c r="AH9" s="137" t="n">
        <v>30062.32</v>
      </c>
      <c r="AI9" s="137" t="n">
        <v>5503.54</v>
      </c>
      <c r="AJ9" s="137" t="n">
        <v>26424.75</v>
      </c>
      <c r="AK9" s="137" t="n">
        <v>22390.41</v>
      </c>
      <c r="AM9" s="137" t="n">
        <v>3442.65</v>
      </c>
      <c r="AN9" s="137" t="n">
        <v>1206.52</v>
      </c>
      <c r="AO9" s="137" t="n">
        <v>364.29</v>
      </c>
      <c r="AP9" s="137" t="n">
        <v>3707.67</v>
      </c>
      <c r="AW9" s="137" t="n">
        <v>3269.79</v>
      </c>
      <c r="AY9" s="137" t="n">
        <v>3352.22</v>
      </c>
    </row>
    <row r="10" customFormat="false" ht="15" hidden="false" customHeight="false" outlineLevel="0" collapsed="false">
      <c r="A10" s="4" t="s">
        <v>3242</v>
      </c>
    </row>
    <row r="11" customFormat="false" ht="15" hidden="false" customHeight="false" outlineLevel="0" collapsed="false">
      <c r="A11" s="4" t="s">
        <v>83</v>
      </c>
      <c r="S11" s="137" t="n">
        <v>445.21</v>
      </c>
      <c r="T11" s="137" t="n">
        <v>466.93</v>
      </c>
      <c r="U11" s="137" t="n">
        <v>477.33</v>
      </c>
      <c r="V11" s="137" t="n">
        <v>477.84</v>
      </c>
      <c r="W11" s="137" t="n">
        <v>2196.63</v>
      </c>
      <c r="X11" s="137" t="n">
        <v>2375.32</v>
      </c>
      <c r="Y11" s="137" t="n">
        <v>1562.54</v>
      </c>
      <c r="Z11" s="137" t="n">
        <v>1757.31</v>
      </c>
      <c r="AA11" s="137" t="n">
        <v>3767.34</v>
      </c>
      <c r="AB11" s="137" t="n">
        <v>2371.66</v>
      </c>
      <c r="AC11" s="137" t="n">
        <v>2476.72</v>
      </c>
      <c r="AD11" s="137" t="n">
        <v>3306.28</v>
      </c>
      <c r="AE11" s="137" t="n">
        <v>11434.84</v>
      </c>
      <c r="AF11" s="137" t="n">
        <v>3222.7</v>
      </c>
      <c r="AG11" s="137" t="n">
        <v>4812.12</v>
      </c>
      <c r="AH11" s="137" t="n">
        <v>8139.68</v>
      </c>
      <c r="AI11" s="137" t="n">
        <v>13810.4</v>
      </c>
      <c r="AJ11" s="137" t="n">
        <v>12215.79</v>
      </c>
      <c r="AK11" s="137" t="n">
        <v>5057.54</v>
      </c>
      <c r="AL11" s="137" t="n">
        <v>5457.63</v>
      </c>
      <c r="AM11" s="137" t="n">
        <v>4977.94</v>
      </c>
      <c r="AN11" s="137" t="n">
        <v>6429.79</v>
      </c>
      <c r="AO11" s="137" t="n">
        <v>3871.6</v>
      </c>
      <c r="AP11" s="137" t="n">
        <v>2979.89</v>
      </c>
      <c r="AQ11" s="137" t="n">
        <v>7550.11</v>
      </c>
      <c r="AR11" s="137" t="n">
        <v>3668.42</v>
      </c>
      <c r="AS11" s="137" t="n">
        <v>8672.68</v>
      </c>
      <c r="AT11" s="137" t="n">
        <v>5341.6</v>
      </c>
      <c r="AU11" s="137" t="n">
        <v>6986.97</v>
      </c>
      <c r="AV11" s="137" t="n">
        <v>19154.61</v>
      </c>
      <c r="AW11" s="137" t="n">
        <v>24083.21</v>
      </c>
      <c r="AX11" s="137" t="n">
        <v>31448.51</v>
      </c>
      <c r="AY11" s="137" t="n">
        <v>17099.84</v>
      </c>
      <c r="AZ11" s="137" t="n">
        <v>5911.53</v>
      </c>
      <c r="BA11" s="137" t="n">
        <v>835.17</v>
      </c>
      <c r="BB11" s="137" t="n">
        <v>835.16</v>
      </c>
    </row>
    <row r="12" customFormat="false" ht="15" hidden="false" customHeight="false" outlineLevel="0" collapsed="false">
      <c r="A12" s="4" t="s">
        <v>187</v>
      </c>
      <c r="AU12" s="4" t="n">
        <v>200000</v>
      </c>
      <c r="AV12" s="4" t="n">
        <v>178000</v>
      </c>
      <c r="AW12" s="4" t="n">
        <v>176200</v>
      </c>
      <c r="AX12" s="4" t="n">
        <v>176200</v>
      </c>
      <c r="AY12" s="4" t="n">
        <v>176200</v>
      </c>
    </row>
    <row r="13" customFormat="false" ht="15" hidden="false" customHeight="false" outlineLevel="0" collapsed="false">
      <c r="A13" s="4" t="s">
        <v>78</v>
      </c>
      <c r="W13" s="4" t="n">
        <v>1113</v>
      </c>
      <c r="X13" s="137" t="n">
        <v>1144.4</v>
      </c>
      <c r="Y13" s="4" t="n">
        <v>2067</v>
      </c>
      <c r="Z13" s="137" t="n">
        <v>3800.38</v>
      </c>
      <c r="AA13" s="137" t="n">
        <v>5065.18</v>
      </c>
      <c r="AB13" s="137" t="n">
        <v>1284.71</v>
      </c>
      <c r="AC13" s="137" t="n">
        <v>8463.51</v>
      </c>
      <c r="AD13" s="137" t="n">
        <v>6024.54</v>
      </c>
      <c r="AE13" s="137" t="n">
        <v>1992.71</v>
      </c>
      <c r="AF13" s="137" t="n">
        <v>7070.07</v>
      </c>
      <c r="AG13" s="137" t="n">
        <v>8500.57</v>
      </c>
      <c r="AH13" s="137" t="n">
        <v>20765.62</v>
      </c>
      <c r="AI13" s="137" t="n">
        <v>27993.93</v>
      </c>
      <c r="AJ13" s="137" t="n">
        <v>30767.37</v>
      </c>
      <c r="AK13" s="137" t="n">
        <v>24067.83</v>
      </c>
      <c r="AL13" s="137" t="n">
        <v>28807.04</v>
      </c>
      <c r="AM13" s="137" t="n">
        <v>37060.91</v>
      </c>
      <c r="AN13" s="137" t="n">
        <v>48510.42</v>
      </c>
      <c r="AO13" s="137" t="n">
        <v>47082.83</v>
      </c>
      <c r="AP13" s="137" t="n">
        <v>58328.52</v>
      </c>
      <c r="AQ13" s="137" t="n">
        <v>308900.42</v>
      </c>
      <c r="AR13" s="137" t="n">
        <v>194369.88</v>
      </c>
      <c r="AS13" s="137" t="n">
        <v>298001.17</v>
      </c>
      <c r="AT13" s="137" t="n">
        <v>153168.16</v>
      </c>
      <c r="AU13" s="137" t="n">
        <v>153659.61</v>
      </c>
      <c r="AV13" s="137" t="n">
        <v>137885.78</v>
      </c>
      <c r="AW13" s="137" t="n">
        <v>235979.6</v>
      </c>
      <c r="AX13" s="137" t="n">
        <v>156802.9</v>
      </c>
      <c r="AY13" s="137" t="n">
        <v>122453.13</v>
      </c>
      <c r="AZ13" s="137" t="n">
        <v>17896.58</v>
      </c>
      <c r="BB13" s="137" t="n">
        <v>2678.29</v>
      </c>
      <c r="BD13" s="137" t="n">
        <v>2222.5</v>
      </c>
      <c r="BI13" s="137" t="n">
        <v>1502.1</v>
      </c>
      <c r="BK13" s="137" t="n">
        <v>3196</v>
      </c>
      <c r="BM13" s="137" t="n">
        <v>7661.74</v>
      </c>
      <c r="BN13" s="137" t="n">
        <v>1010.78</v>
      </c>
      <c r="BR13" s="4" t="n">
        <v>287</v>
      </c>
    </row>
    <row r="14" customFormat="false" ht="15" hidden="false" customHeight="false" outlineLevel="0" collapsed="false">
      <c r="A14" s="4" t="s">
        <v>190</v>
      </c>
      <c r="AV14" s="137" t="n">
        <v>41554.21</v>
      </c>
    </row>
    <row r="15" customFormat="false" ht="15" hidden="false" customHeight="false" outlineLevel="0" collapsed="false">
      <c r="A15" s="4" t="s">
        <v>215</v>
      </c>
    </row>
    <row r="16" customFormat="false" ht="15" hidden="false" customHeight="false" outlineLevel="0" collapsed="false">
      <c r="A16" s="4" t="s">
        <v>73</v>
      </c>
      <c r="AD16" s="137" t="n">
        <v>599065.5</v>
      </c>
      <c r="AE16" s="137" t="n">
        <v>39184.67</v>
      </c>
      <c r="AF16" s="137" t="n">
        <v>401048.36</v>
      </c>
      <c r="AG16" s="137" t="n">
        <v>687004.71</v>
      </c>
      <c r="AH16" s="137" t="n">
        <v>1332950.04</v>
      </c>
      <c r="AI16" s="137" t="n">
        <v>1031256.69</v>
      </c>
      <c r="AJ16" s="137" t="n">
        <v>108710.82</v>
      </c>
      <c r="AK16" s="137" t="n">
        <v>117502.47</v>
      </c>
      <c r="AL16" s="137" t="n">
        <v>9672.07</v>
      </c>
      <c r="AM16" s="137" t="n">
        <v>1860.02</v>
      </c>
      <c r="AO16" s="137" t="n">
        <v>26195.86</v>
      </c>
      <c r="AR16" s="137" t="n">
        <v>442.89</v>
      </c>
      <c r="AS16" s="137" t="n">
        <v>239.71</v>
      </c>
      <c r="AT16" s="137" t="n">
        <v>9.13</v>
      </c>
      <c r="AW16" s="137" t="n">
        <v>46.8</v>
      </c>
      <c r="AX16" s="137" t="n">
        <v>4944.46</v>
      </c>
      <c r="AY16" s="137" t="n">
        <v>4259.71</v>
      </c>
      <c r="AZ16" s="137" t="n">
        <v>3849.21</v>
      </c>
    </row>
    <row r="17" customFormat="false" ht="15" hidden="false" customHeight="false" outlineLevel="0" collapsed="false">
      <c r="A17" s="4" t="s">
        <v>74</v>
      </c>
      <c r="AF17" s="137" t="n">
        <v>1102.22</v>
      </c>
      <c r="AG17" s="137" t="n">
        <v>98550.73</v>
      </c>
      <c r="AH17" s="137" t="n">
        <v>165306.28</v>
      </c>
      <c r="AI17" s="137" t="n">
        <v>445497.27</v>
      </c>
      <c r="AJ17" s="137" t="n">
        <v>522979.47</v>
      </c>
      <c r="AK17" s="137" t="n">
        <v>408940.82</v>
      </c>
      <c r="AL17" s="137" t="n">
        <v>316719.59</v>
      </c>
      <c r="AM17" s="137" t="n">
        <v>95793.81</v>
      </c>
      <c r="AN17" s="137" t="n">
        <v>112674.48</v>
      </c>
      <c r="AO17" s="137" t="n">
        <v>14447.63</v>
      </c>
      <c r="AP17" s="137" t="n">
        <v>19649.73</v>
      </c>
      <c r="AQ17" s="137" t="n">
        <v>2468.5</v>
      </c>
      <c r="AR17" s="137" t="n">
        <v>6510.02</v>
      </c>
      <c r="AS17" s="137" t="n">
        <v>6146.49</v>
      </c>
      <c r="AT17" s="137" t="n">
        <v>386.35</v>
      </c>
      <c r="AV17" s="137" t="n">
        <v>86116.88</v>
      </c>
      <c r="AW17" s="137" t="n">
        <v>104862.08</v>
      </c>
      <c r="AX17" s="137" t="n">
        <v>27513.44</v>
      </c>
      <c r="AY17" s="137" t="n">
        <v>59963.44</v>
      </c>
      <c r="AZ17" s="137" t="n">
        <v>2337.34</v>
      </c>
      <c r="BD17" s="137" t="n">
        <v>5108.55</v>
      </c>
      <c r="BH17" s="137" t="n">
        <v>3111.9</v>
      </c>
    </row>
    <row r="18" customFormat="false" ht="15" hidden="false" customHeight="false" outlineLevel="0" collapsed="false">
      <c r="A18" s="4" t="s">
        <v>172</v>
      </c>
      <c r="AW18" s="4" t="n">
        <v>2270</v>
      </c>
      <c r="AX18" s="137" t="n">
        <v>103601.62</v>
      </c>
      <c r="AY18" s="137" t="n">
        <v>93752.28</v>
      </c>
      <c r="AZ18" s="137" t="n">
        <v>83965.92</v>
      </c>
      <c r="BD18" s="137" t="n">
        <v>1646.28</v>
      </c>
      <c r="BQ18" s="137" t="n">
        <v>964.08</v>
      </c>
    </row>
    <row r="19" customFormat="false" ht="15" hidden="false" customHeight="false" outlineLevel="0" collapsed="false">
      <c r="A19" s="4" t="s">
        <v>181</v>
      </c>
      <c r="AY19" s="137" t="n">
        <v>10998.91</v>
      </c>
      <c r="AZ19" s="137" t="n">
        <v>10998.9</v>
      </c>
      <c r="BA19" s="137" t="n">
        <v>11002.19</v>
      </c>
    </row>
    <row r="20" customFormat="false" ht="15" hidden="false" customHeight="false" outlineLevel="0" collapsed="false">
      <c r="A20" s="4" t="s">
        <v>77</v>
      </c>
      <c r="AF20" s="137" t="n">
        <v>1100.75</v>
      </c>
      <c r="AG20" s="137" t="n">
        <v>1100.75</v>
      </c>
      <c r="AI20" s="4" t="n">
        <v>510</v>
      </c>
      <c r="AK20" s="137" t="n">
        <v>1836.75</v>
      </c>
      <c r="AL20" s="137" t="n">
        <v>80451.53</v>
      </c>
      <c r="AM20" s="4" t="n">
        <v>270</v>
      </c>
      <c r="AN20" s="4" t="n">
        <v>522</v>
      </c>
      <c r="AP20" s="137" t="n">
        <v>2854.92</v>
      </c>
      <c r="AQ20" s="137" t="n">
        <v>29643.63</v>
      </c>
      <c r="AR20" s="137" t="n">
        <v>66813.08</v>
      </c>
      <c r="AS20" s="137" t="n">
        <v>89613.39</v>
      </c>
      <c r="AT20" s="137" t="n">
        <v>147329.24</v>
      </c>
      <c r="AU20" s="137" t="n">
        <v>90338.15</v>
      </c>
      <c r="AV20" s="137" t="n">
        <v>113065.99</v>
      </c>
      <c r="AW20" s="137" t="n">
        <v>119466.04</v>
      </c>
      <c r="AX20" s="137" t="n">
        <v>187211.7</v>
      </c>
      <c r="AY20" s="137" t="n">
        <v>148443.07</v>
      </c>
      <c r="AZ20" s="137" t="n">
        <v>41419.08</v>
      </c>
      <c r="BA20" s="137" t="n">
        <v>4854.7</v>
      </c>
      <c r="BB20" s="4" t="n">
        <v>2170</v>
      </c>
      <c r="BJ20" s="4" t="n">
        <v>6510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4" t="s">
        <v>177</v>
      </c>
      <c r="AC22" s="4" t="n">
        <v>11290</v>
      </c>
      <c r="AD22" s="137" t="n">
        <v>5533.2</v>
      </c>
      <c r="AE22" s="137" t="n">
        <v>8558.7</v>
      </c>
      <c r="AF22" s="137" t="n">
        <v>620.11</v>
      </c>
      <c r="AG22" s="137" t="n">
        <v>8573.45</v>
      </c>
      <c r="AH22" s="137" t="n">
        <v>3992.76</v>
      </c>
      <c r="AJ22" s="137" t="n">
        <v>4231.38</v>
      </c>
      <c r="AK22" s="137" t="n">
        <v>2147.1</v>
      </c>
      <c r="AL22" s="137" t="n">
        <v>9724</v>
      </c>
      <c r="AM22" s="137" t="n">
        <v>16171.31</v>
      </c>
      <c r="AN22" s="4" t="n">
        <v>803</v>
      </c>
      <c r="AO22" s="137" t="n">
        <v>10520.79</v>
      </c>
      <c r="AP22" s="137" t="n">
        <v>16111.37</v>
      </c>
      <c r="AQ22" s="137" t="n">
        <v>12473.01</v>
      </c>
      <c r="AR22" s="137" t="n">
        <v>747.79</v>
      </c>
      <c r="AS22" s="137" t="n">
        <v>8127.83</v>
      </c>
      <c r="AT22" s="137" t="n">
        <v>111279.04</v>
      </c>
      <c r="AU22" s="137" t="n">
        <v>165375.97</v>
      </c>
      <c r="AV22" s="137" t="n">
        <v>81590.6</v>
      </c>
      <c r="AW22" s="137" t="n">
        <v>74562.48</v>
      </c>
      <c r="AX22" s="137" t="n">
        <v>70101.38</v>
      </c>
      <c r="AY22" s="137" t="n">
        <v>48287.92</v>
      </c>
      <c r="AZ22" s="137" t="n">
        <v>573.57</v>
      </c>
      <c r="BA22" s="137" t="n">
        <v>1316.89</v>
      </c>
      <c r="BB22" s="4" t="n">
        <v>2100</v>
      </c>
      <c r="BD22" s="137" t="n">
        <v>1427.67</v>
      </c>
      <c r="BF22" s="137" t="n">
        <v>493.5</v>
      </c>
      <c r="BK22" s="137" t="n">
        <v>12767.04</v>
      </c>
      <c r="BP22" s="137" t="n">
        <v>508.83</v>
      </c>
    </row>
    <row r="23" customFormat="false" ht="15" hidden="false" customHeight="false" outlineLevel="0" collapsed="false">
      <c r="A23" s="4" t="s">
        <v>136</v>
      </c>
      <c r="AM23" s="137" t="n">
        <v>1810.47</v>
      </c>
      <c r="AN23" s="137" t="n">
        <v>40.42</v>
      </c>
      <c r="AQ23" s="4" t="n">
        <v>3150</v>
      </c>
      <c r="AR23" s="4" t="n">
        <v>3150</v>
      </c>
      <c r="AS23" s="137" t="n">
        <v>673.66</v>
      </c>
      <c r="AT23" s="4" t="n">
        <v>12600</v>
      </c>
      <c r="AY23" s="4" t="n">
        <v>6420</v>
      </c>
    </row>
    <row r="24" customFormat="false" ht="15" hidden="false" customHeight="false" outlineLevel="0" collapsed="false">
      <c r="A24" s="4" t="s">
        <v>230</v>
      </c>
    </row>
    <row r="25" customFormat="false" ht="15" hidden="false" customHeight="false" outlineLevel="0" collapsed="false">
      <c r="A25" s="4" t="s">
        <v>219</v>
      </c>
    </row>
    <row r="26" customFormat="false" ht="15" hidden="false" customHeight="false" outlineLevel="0" collapsed="false">
      <c r="A26" s="4" t="s">
        <v>82</v>
      </c>
      <c r="V26" s="137" t="n">
        <v>8613.42</v>
      </c>
      <c r="W26" s="137" t="n">
        <v>43651.44</v>
      </c>
      <c r="X26" s="137" t="n">
        <v>74446.48</v>
      </c>
      <c r="Y26" s="137" t="n">
        <v>133014.04</v>
      </c>
      <c r="Z26" s="137" t="n">
        <v>99557.35</v>
      </c>
      <c r="AA26" s="137" t="n">
        <v>131166.95</v>
      </c>
      <c r="AB26" s="137" t="n">
        <v>131072.55</v>
      </c>
      <c r="AC26" s="137" t="n">
        <v>159884.48</v>
      </c>
      <c r="AD26" s="137" t="n">
        <v>170959.67</v>
      </c>
      <c r="AE26" s="137" t="n">
        <v>210708.95</v>
      </c>
      <c r="AF26" s="137" t="n">
        <v>353398.3</v>
      </c>
      <c r="AG26" s="137" t="n">
        <v>220168.51</v>
      </c>
      <c r="AH26" s="137" t="n">
        <v>208139.04</v>
      </c>
      <c r="AI26" s="137" t="n">
        <v>207096.94</v>
      </c>
      <c r="AJ26" s="137" t="n">
        <v>224847.54</v>
      </c>
      <c r="AK26" s="137" t="n">
        <v>225258.07</v>
      </c>
      <c r="AL26" s="137" t="n">
        <v>227417.36</v>
      </c>
      <c r="AM26" s="137" t="n">
        <v>262747.43</v>
      </c>
      <c r="AN26" s="137" t="n">
        <v>273728.97</v>
      </c>
      <c r="AO26" s="137" t="n">
        <v>317992.83</v>
      </c>
      <c r="AP26" s="137" t="n">
        <v>306783.89</v>
      </c>
      <c r="AQ26" s="137" t="n">
        <v>265241.92</v>
      </c>
      <c r="AR26" s="137" t="n">
        <v>320168.89</v>
      </c>
      <c r="AS26" s="137" t="n">
        <v>310668.52</v>
      </c>
      <c r="AT26" s="137" t="n">
        <v>411419.12</v>
      </c>
      <c r="AU26" s="137" t="n">
        <v>405413.32</v>
      </c>
      <c r="AV26" s="137" t="n">
        <v>424292.33</v>
      </c>
      <c r="AW26" s="137" t="n">
        <v>448435.93</v>
      </c>
      <c r="AX26" s="137" t="n">
        <v>450296.23</v>
      </c>
      <c r="AY26" s="137" t="n">
        <v>210336.53</v>
      </c>
      <c r="AZ26" s="137" t="n">
        <v>124256.4</v>
      </c>
      <c r="BA26" s="137" t="n">
        <v>89672.1</v>
      </c>
      <c r="BC26" s="137" t="n">
        <v>8761.55</v>
      </c>
      <c r="BD26" s="137" t="n">
        <v>8662.27</v>
      </c>
      <c r="BG26" s="137" t="n">
        <v>3604.42</v>
      </c>
      <c r="BI26" s="137" t="n">
        <v>460.91</v>
      </c>
      <c r="BK26" s="137" t="n">
        <v>1879.73</v>
      </c>
    </row>
    <row r="27" customFormat="false" ht="15" hidden="false" customHeight="false" outlineLevel="0" collapsed="false">
      <c r="A27" s="4" t="s">
        <v>196</v>
      </c>
    </row>
    <row r="28" customFormat="false" ht="15" hidden="false" customHeight="false" outlineLevel="0" collapsed="false">
      <c r="A28" s="4" t="s">
        <v>2547</v>
      </c>
      <c r="Z28" s="137" t="n">
        <v>28902.72</v>
      </c>
      <c r="AA28" s="137" t="n">
        <v>6220.35</v>
      </c>
      <c r="AB28" s="4" t="n">
        <v>5550</v>
      </c>
      <c r="AC28" s="137" t="n">
        <v>17524.96</v>
      </c>
      <c r="AD28" s="137" t="n">
        <v>39443.62</v>
      </c>
      <c r="AE28" s="4" t="n">
        <v>5550</v>
      </c>
      <c r="AF28" s="4" t="n">
        <v>5550</v>
      </c>
      <c r="AG28" s="137" t="n">
        <v>11350.63</v>
      </c>
      <c r="AI28" s="137" t="n">
        <v>1866.24</v>
      </c>
      <c r="AN28" s="137" t="n">
        <v>9704.45</v>
      </c>
      <c r="AP28" s="137" t="n">
        <v>27084.68</v>
      </c>
      <c r="AQ28" s="137" t="n">
        <v>16766.71</v>
      </c>
      <c r="AR28" s="137" t="n">
        <v>29389.59</v>
      </c>
      <c r="AS28" s="137" t="n">
        <v>25562.72</v>
      </c>
      <c r="AT28" s="137" t="n">
        <v>6422</v>
      </c>
      <c r="AU28" s="137" t="n">
        <v>646</v>
      </c>
      <c r="AV28" s="137" t="n">
        <v>22827.97</v>
      </c>
      <c r="AW28" s="137" t="n">
        <v>4503.98</v>
      </c>
      <c r="AX28" s="137" t="n">
        <v>54018.05</v>
      </c>
      <c r="BD28" s="137" t="n">
        <v>6440.67</v>
      </c>
      <c r="BE28" s="137" t="n">
        <v>982.8</v>
      </c>
      <c r="BK28" s="137" t="n">
        <v>532</v>
      </c>
    </row>
    <row r="29" customFormat="false" ht="15" hidden="false" customHeight="false" outlineLevel="0" collapsed="false">
      <c r="A29" s="4" t="s">
        <v>223</v>
      </c>
      <c r="AP29" s="137" t="n">
        <v>8641.32</v>
      </c>
      <c r="AQ29" s="137" t="n">
        <v>814.95</v>
      </c>
      <c r="AR29" s="137" t="n">
        <v>9268.8</v>
      </c>
      <c r="AS29" s="137" t="n">
        <v>28370.3</v>
      </c>
      <c r="AT29" s="137" t="n">
        <v>13615.25</v>
      </c>
      <c r="AU29" s="137" t="n">
        <v>2226.14</v>
      </c>
      <c r="AV29" s="137" t="n">
        <v>20978.64</v>
      </c>
      <c r="AW29" s="137" t="n">
        <v>19983.6</v>
      </c>
      <c r="AX29" s="137" t="n">
        <v>5902.89</v>
      </c>
      <c r="AY29" s="137" t="n">
        <v>16710.48</v>
      </c>
      <c r="AZ29" s="137" t="n">
        <v>811.02</v>
      </c>
      <c r="BJ29" s="137" t="n">
        <v>5249.51</v>
      </c>
      <c r="BK29" s="137" t="n">
        <v>2023.54</v>
      </c>
    </row>
    <row r="30" customFormat="false" ht="15" hidden="false" customHeight="false" outlineLevel="0" collapsed="false">
      <c r="A30" s="4" t="s">
        <v>63</v>
      </c>
      <c r="B30" s="4" t="n">
        <v>1674</v>
      </c>
      <c r="C30" s="4" t="n">
        <v>34326</v>
      </c>
      <c r="D30" s="4" t="n">
        <v>21700</v>
      </c>
      <c r="E30" s="137" t="n">
        <v>19822.95</v>
      </c>
      <c r="F30" s="137" t="n">
        <v>1877.05</v>
      </c>
      <c r="G30" s="137" t="n">
        <v>21700</v>
      </c>
      <c r="H30" s="4" t="n">
        <v>21700</v>
      </c>
      <c r="I30" s="137" t="n">
        <v>19822.95</v>
      </c>
      <c r="J30" s="137" t="n">
        <v>1877.05</v>
      </c>
      <c r="K30" s="137" t="n">
        <v>11788.53</v>
      </c>
      <c r="L30" s="137" t="n">
        <v>9911.47</v>
      </c>
      <c r="M30" s="4" t="n">
        <v>27405</v>
      </c>
      <c r="N30" s="4" t="n">
        <v>30000</v>
      </c>
      <c r="O30" s="4" t="n">
        <v>2595</v>
      </c>
      <c r="P30" s="4" t="n">
        <v>27405</v>
      </c>
      <c r="Q30" s="4" t="n">
        <v>2595</v>
      </c>
      <c r="W30" s="137" t="n">
        <v>152491.91</v>
      </c>
      <c r="X30" s="137" t="n">
        <v>125140.95</v>
      </c>
      <c r="Y30" s="137" t="n">
        <v>326043.62</v>
      </c>
      <c r="Z30" s="137" t="n">
        <v>164914.3</v>
      </c>
      <c r="AA30" s="137" t="n">
        <v>85250.64</v>
      </c>
      <c r="AB30" s="137" t="n">
        <v>2939.9</v>
      </c>
      <c r="AC30" s="137" t="n">
        <v>259290.11</v>
      </c>
      <c r="AD30" s="137" t="n">
        <v>36.98</v>
      </c>
      <c r="AE30" s="137" t="n">
        <v>30447.52</v>
      </c>
      <c r="AG30" s="137" t="n">
        <v>82453.39</v>
      </c>
      <c r="AH30" s="137" t="n">
        <v>102881.43</v>
      </c>
      <c r="AI30" s="137" t="n">
        <v>74685.68</v>
      </c>
      <c r="AJ30" s="137" t="n">
        <v>53850.38</v>
      </c>
      <c r="AK30" s="137" t="n">
        <v>24090.15</v>
      </c>
      <c r="AL30" s="137" t="n">
        <v>35275.5</v>
      </c>
      <c r="AM30" s="137" t="n">
        <v>73984.41</v>
      </c>
      <c r="AN30" s="137" t="n">
        <v>54894.51</v>
      </c>
      <c r="AO30" s="137" t="n">
        <v>83688.08</v>
      </c>
      <c r="AP30" s="137" t="n">
        <v>129838.79</v>
      </c>
      <c r="AQ30" s="137" t="n">
        <v>7613.25</v>
      </c>
      <c r="AR30" s="137" t="n">
        <v>1592.25</v>
      </c>
      <c r="AS30" s="137" t="n">
        <v>1005.84</v>
      </c>
      <c r="AT30" s="137" t="n">
        <v>79.41</v>
      </c>
      <c r="AU30" s="137" t="n">
        <v>6303.15</v>
      </c>
      <c r="AV30" s="137" t="n">
        <v>1967.1</v>
      </c>
      <c r="AW30" s="137" t="n">
        <v>1054.75</v>
      </c>
      <c r="AX30" s="137" t="n">
        <v>5790.61</v>
      </c>
    </row>
    <row r="31" customFormat="false" ht="15" hidden="false" customHeight="false" outlineLevel="0" collapsed="false">
      <c r="A31" s="4" t="s">
        <v>84</v>
      </c>
      <c r="X31" s="137" t="n">
        <v>2980.76</v>
      </c>
      <c r="AB31" s="137" t="n">
        <v>296496.77</v>
      </c>
      <c r="AC31" s="137" t="n">
        <v>152560.4</v>
      </c>
      <c r="AD31" s="137" t="n">
        <v>13557.83</v>
      </c>
      <c r="AE31" s="137" t="n">
        <v>3844.04</v>
      </c>
      <c r="AF31" s="137" t="n">
        <v>172860.34</v>
      </c>
      <c r="AG31" s="137" t="n">
        <v>4828.5</v>
      </c>
      <c r="AH31" s="137" t="n">
        <v>6213.2</v>
      </c>
      <c r="AI31" s="137" t="n">
        <v>19236.94</v>
      </c>
      <c r="AJ31" s="137" t="n">
        <v>26489.41</v>
      </c>
      <c r="AK31" s="137" t="n">
        <v>48202.98</v>
      </c>
      <c r="AL31" s="137" t="n">
        <v>51261.44</v>
      </c>
      <c r="AM31" s="137" t="n">
        <v>49998.11</v>
      </c>
      <c r="AN31" s="137" t="n">
        <v>5052.62</v>
      </c>
    </row>
    <row r="32" customFormat="false" ht="15" hidden="false" customHeight="false" outlineLevel="0" collapsed="false">
      <c r="A32" s="4" t="s">
        <v>212</v>
      </c>
      <c r="AK32" s="4" t="n">
        <v>3000</v>
      </c>
      <c r="AL32" s="137" t="n">
        <v>4904.21</v>
      </c>
      <c r="AM32" s="4" t="n">
        <v>2800</v>
      </c>
      <c r="AW32" s="137" t="n">
        <v>9579.71</v>
      </c>
      <c r="AX32" s="137" t="n">
        <v>272811.13</v>
      </c>
      <c r="AY32" s="137" t="n">
        <v>49609.75</v>
      </c>
      <c r="AZ32" s="137" t="n">
        <v>10492.67</v>
      </c>
      <c r="BO32" s="137" t="n">
        <v>1678.68</v>
      </c>
    </row>
    <row r="33" customFormat="false" ht="15" hidden="false" customHeight="false" outlineLevel="0" collapsed="false">
      <c r="A33" s="4" t="s">
        <v>3234</v>
      </c>
    </row>
    <row r="34" customFormat="false" ht="15" hidden="false" customHeight="false" outlineLevel="0" collapsed="false">
      <c r="A34" s="4" t="s">
        <v>3244</v>
      </c>
    </row>
    <row r="35" customFormat="false" ht="15" hidden="false" customHeight="false" outlineLevel="0" collapsed="false">
      <c r="A35" s="4" t="s">
        <v>199</v>
      </c>
    </row>
    <row r="36" customFormat="false" ht="15" hidden="false" customHeight="false" outlineLevel="0" collapsed="false">
      <c r="A36" s="4" t="s">
        <v>3233</v>
      </c>
      <c r="AR36" s="137" t="n">
        <v>7919.3</v>
      </c>
      <c r="AS36" s="137" t="n">
        <v>70931.89</v>
      </c>
      <c r="AT36" s="137" t="n">
        <v>32198.53</v>
      </c>
      <c r="AU36" s="137" t="n">
        <v>66047.95</v>
      </c>
      <c r="AV36" s="137" t="n">
        <v>37501.8</v>
      </c>
      <c r="AW36" s="137" t="n">
        <v>63429.66</v>
      </c>
      <c r="AX36" s="137" t="n">
        <v>131447.21</v>
      </c>
      <c r="AY36" s="137" t="n">
        <v>97969.18</v>
      </c>
      <c r="AZ36" s="137" t="n">
        <v>2170.68</v>
      </c>
      <c r="BD36" s="137" t="n">
        <v>6409.49</v>
      </c>
      <c r="BJ36" s="4" t="n">
        <v>595</v>
      </c>
      <c r="BK36" s="137" t="n">
        <v>12504.4</v>
      </c>
      <c r="BQ36" s="137" t="n">
        <v>4758.07</v>
      </c>
    </row>
    <row r="37" customFormat="false" ht="15" hidden="false" customHeight="false" outlineLevel="0" collapsed="false">
      <c r="A37" s="4" t="s">
        <v>64</v>
      </c>
      <c r="Z37" s="137" t="n">
        <v>26212.54</v>
      </c>
      <c r="AA37" s="4" t="n">
        <v>21466</v>
      </c>
      <c r="AB37" s="4" t="n">
        <v>21250</v>
      </c>
      <c r="AC37" s="137" t="n">
        <v>21250.06</v>
      </c>
      <c r="AD37" s="137" t="n">
        <v>2021.46</v>
      </c>
    </row>
    <row r="38" customFormat="false" ht="15" hidden="false" customHeight="false" outlineLevel="0" collapsed="false">
      <c r="A38" s="4" t="s">
        <v>193</v>
      </c>
      <c r="AW38" s="4" t="n">
        <v>5500</v>
      </c>
      <c r="AY38" s="4" t="n">
        <v>350</v>
      </c>
    </row>
    <row r="39" customFormat="false" ht="15" hidden="false" customHeight="false" outlineLevel="0" collapsed="false">
      <c r="A39" s="4" t="s">
        <v>81</v>
      </c>
      <c r="W39" s="137" t="n">
        <v>187202.85</v>
      </c>
      <c r="X39" s="137" t="n">
        <v>233759.9</v>
      </c>
      <c r="Y39" s="4" t="n">
        <v>11100</v>
      </c>
      <c r="Z39" s="137" t="n">
        <v>22548.94</v>
      </c>
      <c r="AA39" s="137" t="n">
        <v>29528.41</v>
      </c>
      <c r="AB39" s="137" t="n">
        <v>2899.75</v>
      </c>
      <c r="AC39" s="4" t="n">
        <v>1500</v>
      </c>
      <c r="AD39" s="4" t="n">
        <v>1500</v>
      </c>
      <c r="AE39" s="4" t="n">
        <v>1500</v>
      </c>
      <c r="AF39" s="137" t="n">
        <v>3228.72</v>
      </c>
      <c r="AG39" s="137" t="n">
        <v>71.28</v>
      </c>
      <c r="AH39" s="137" t="n">
        <v>1537.2</v>
      </c>
      <c r="AI39" s="137" t="n">
        <v>142.8</v>
      </c>
      <c r="AJ39" s="4" t="n">
        <v>1500</v>
      </c>
      <c r="AK39" s="4" t="n">
        <v>1800</v>
      </c>
      <c r="AL39" s="4" t="n">
        <v>1800</v>
      </c>
      <c r="AM39" s="4" t="n">
        <v>1800</v>
      </c>
      <c r="AN39" s="4" t="n">
        <v>1800</v>
      </c>
      <c r="AO39" s="4" t="n">
        <v>1800</v>
      </c>
      <c r="AP39" s="4" t="n">
        <v>1800</v>
      </c>
      <c r="AQ39" s="4" t="n">
        <v>1800</v>
      </c>
      <c r="AR39" s="137" t="n">
        <v>1828.88</v>
      </c>
      <c r="AS39" s="137" t="n">
        <v>4626.42</v>
      </c>
      <c r="AT39" s="137" t="n">
        <v>1800.6</v>
      </c>
      <c r="AU39" s="4" t="n">
        <v>1800</v>
      </c>
      <c r="AV39" s="4" t="n">
        <v>1800</v>
      </c>
      <c r="AW39" s="137" t="n">
        <v>10535.3</v>
      </c>
      <c r="AX39" s="137" t="n">
        <v>810.9</v>
      </c>
      <c r="AY39" s="137" t="n">
        <v>211.56</v>
      </c>
      <c r="BD39" s="137" t="n">
        <v>23648.9</v>
      </c>
      <c r="BI39" s="137" t="n">
        <v>667.8</v>
      </c>
    </row>
    <row r="40" customFormat="false" ht="15" hidden="false" customHeight="false" outlineLevel="0" collapsed="false">
      <c r="A40" s="4" t="s">
        <v>3232</v>
      </c>
      <c r="AE40" s="4" t="n">
        <v>240</v>
      </c>
      <c r="AV40" s="137" t="n">
        <v>181.28</v>
      </c>
      <c r="AW40" s="137" t="n">
        <v>3.72</v>
      </c>
    </row>
    <row r="41" customFormat="false" ht="15" hidden="false" customHeight="false" outlineLevel="0" collapsed="false">
      <c r="A41" s="4" t="s">
        <v>80</v>
      </c>
      <c r="R41" s="137" t="n">
        <v>15675.91</v>
      </c>
      <c r="W41" s="4" t="n">
        <v>200</v>
      </c>
      <c r="Y41" s="137" t="n">
        <v>148152.31</v>
      </c>
      <c r="Z41" s="137" t="n">
        <v>49222.74</v>
      </c>
      <c r="AA41" s="137" t="n">
        <v>60024.17</v>
      </c>
      <c r="AB41" s="137" t="n">
        <v>141140.78</v>
      </c>
      <c r="AC41" s="137" t="n">
        <v>122941.01</v>
      </c>
      <c r="AD41" s="137" t="n">
        <v>50814.11</v>
      </c>
      <c r="AE41" s="137" t="n">
        <v>154496.68</v>
      </c>
      <c r="AF41" s="137" t="n">
        <v>65454.02</v>
      </c>
      <c r="AG41" s="137" t="n">
        <v>131068.65</v>
      </c>
      <c r="AH41" s="137" t="n">
        <v>142141.79</v>
      </c>
      <c r="AI41" s="137" t="n">
        <v>204940.64</v>
      </c>
      <c r="AJ41" s="137" t="n">
        <v>212314.07</v>
      </c>
      <c r="AK41" s="137" t="n">
        <v>153383.08</v>
      </c>
      <c r="AL41" s="137" t="n">
        <v>162552.13</v>
      </c>
      <c r="AM41" s="137" t="n">
        <v>148137.86</v>
      </c>
      <c r="AN41" s="137" t="n">
        <v>112482.74</v>
      </c>
    </row>
    <row r="42" customFormat="false" ht="15" hidden="false" customHeight="false" outlineLevel="0" collapsed="false">
      <c r="A42" s="4" t="s">
        <v>66</v>
      </c>
      <c r="Y42" s="137" t="n">
        <v>262.55</v>
      </c>
      <c r="AA42" s="137" t="n">
        <v>99.64</v>
      </c>
      <c r="AB42" s="137" t="n">
        <v>99.64</v>
      </c>
      <c r="AF42" s="137" t="n">
        <v>385.66</v>
      </c>
      <c r="AL42" s="137" t="n">
        <v>82.97</v>
      </c>
      <c r="AO42" s="137" t="n">
        <v>33097.94</v>
      </c>
      <c r="AS42" s="137" t="n">
        <v>11895.81</v>
      </c>
      <c r="AV42" s="4" t="n">
        <v>3420</v>
      </c>
    </row>
    <row r="43" customFormat="false" ht="15" hidden="false" customHeight="false" outlineLevel="0" collapsed="false">
      <c r="A43" s="4" t="s">
        <v>71</v>
      </c>
      <c r="Y43" s="4" t="n">
        <v>40000</v>
      </c>
      <c r="Z43" s="137" t="n">
        <v>209029.66</v>
      </c>
      <c r="AA43" s="137" t="n">
        <v>725343</v>
      </c>
      <c r="AB43" s="137" t="n">
        <v>429843.8</v>
      </c>
      <c r="AC43" s="137" t="n">
        <v>153567.17</v>
      </c>
      <c r="AD43" s="137" t="n">
        <v>994.24</v>
      </c>
      <c r="AE43" s="4" t="n">
        <v>31243</v>
      </c>
      <c r="AF43" s="137" t="n">
        <v>359463.36</v>
      </c>
      <c r="AG43" s="137" t="n">
        <v>26381.68</v>
      </c>
      <c r="AH43" s="137" t="n">
        <v>159.06</v>
      </c>
      <c r="AI43" s="137" t="n">
        <v>321918.24</v>
      </c>
      <c r="AJ43" s="137" t="n">
        <v>1407.48</v>
      </c>
      <c r="AK43" s="137" t="n">
        <v>4172.54</v>
      </c>
      <c r="AL43" s="137" t="n">
        <v>5301.04</v>
      </c>
      <c r="AM43" s="137" t="n">
        <v>3180.63</v>
      </c>
      <c r="AO43" s="137" t="n">
        <v>16033.8</v>
      </c>
      <c r="AP43" s="137" t="n">
        <v>11145.58</v>
      </c>
      <c r="AS43" s="137" t="n">
        <v>10506.16</v>
      </c>
      <c r="AT43" s="137" t="n">
        <v>660.39</v>
      </c>
      <c r="AU43" s="137" t="n">
        <v>17495.34</v>
      </c>
      <c r="AY43" s="137" t="n">
        <v>3634.1</v>
      </c>
    </row>
    <row r="44" customFormat="false" ht="15" hidden="false" customHeight="false" outlineLevel="0" collapsed="false">
      <c r="A44" s="4" t="s">
        <v>79</v>
      </c>
      <c r="X44" s="137" t="n">
        <v>4414.36</v>
      </c>
      <c r="Y44" s="137" t="n">
        <v>113.29</v>
      </c>
      <c r="Z44" s="137" t="n">
        <v>4127.79</v>
      </c>
      <c r="AA44" s="137" t="n">
        <v>3835.68</v>
      </c>
      <c r="AB44" s="137" t="n">
        <v>1896.38</v>
      </c>
      <c r="AC44" s="137" t="n">
        <v>3748.86</v>
      </c>
      <c r="AD44" s="137" t="n">
        <v>1699.79</v>
      </c>
      <c r="AE44" s="137" t="n">
        <v>9326.22</v>
      </c>
      <c r="AF44" s="137" t="n">
        <v>9590.33</v>
      </c>
      <c r="AG44" s="137" t="n">
        <v>2875.79</v>
      </c>
      <c r="AH44" s="137" t="n">
        <v>440.45</v>
      </c>
      <c r="AI44" s="137" t="n">
        <v>7744.89</v>
      </c>
      <c r="AJ44" s="137" t="n">
        <v>311.47</v>
      </c>
      <c r="AK44" s="137" t="n">
        <v>1588.37</v>
      </c>
      <c r="AL44" s="137" t="n">
        <v>928.81</v>
      </c>
      <c r="AM44" s="137" t="n">
        <v>2489.76</v>
      </c>
      <c r="AN44" s="137" t="n">
        <v>17920.4</v>
      </c>
      <c r="AO44" s="137" t="n">
        <v>25229.86</v>
      </c>
      <c r="AP44" s="137" t="n">
        <v>10777.67</v>
      </c>
      <c r="AQ44" s="137" t="n">
        <v>15656.96</v>
      </c>
      <c r="AR44" s="137" t="n">
        <v>10975.7</v>
      </c>
      <c r="AS44" s="137" t="n">
        <v>352.24</v>
      </c>
      <c r="AT44" s="137" t="n">
        <v>9.28</v>
      </c>
      <c r="AU44" s="137" t="n">
        <v>5812.22</v>
      </c>
      <c r="AV44" s="137" t="n">
        <v>41922.95</v>
      </c>
      <c r="AW44" s="137" t="n">
        <v>19111.03</v>
      </c>
      <c r="AX44" s="137" t="n">
        <v>804.17</v>
      </c>
      <c r="AY44" s="137" t="n">
        <v>1237.98</v>
      </c>
    </row>
    <row r="45" customFormat="false" ht="15" hidden="false" customHeight="false" outlineLevel="0" collapsed="false">
      <c r="A45" s="4" t="s">
        <v>76</v>
      </c>
      <c r="AH45" s="137" t="n">
        <v>80860.36</v>
      </c>
      <c r="AI45" s="137" t="n">
        <v>164376.56</v>
      </c>
      <c r="AJ45" s="137" t="n">
        <v>391619.4</v>
      </c>
      <c r="AK45" s="137" t="n">
        <v>641133.73</v>
      </c>
      <c r="AL45" s="137" t="n">
        <v>652820.04</v>
      </c>
      <c r="AM45" s="137" t="n">
        <v>484126.67</v>
      </c>
      <c r="AN45" s="137" t="n">
        <v>856446.95</v>
      </c>
      <c r="AO45" s="137" t="n">
        <v>726584.17</v>
      </c>
      <c r="AP45" s="137" t="n">
        <v>1564076.7</v>
      </c>
      <c r="AQ45" s="137" t="n">
        <v>937286.72</v>
      </c>
      <c r="AR45" s="137" t="n">
        <v>1000442.67</v>
      </c>
      <c r="AS45" s="137" t="n">
        <v>744805.48</v>
      </c>
      <c r="AT45" s="137" t="n">
        <v>785035.8</v>
      </c>
      <c r="AU45" s="137" t="n">
        <v>801412.33</v>
      </c>
      <c r="AV45" s="137" t="n">
        <v>1780716.73</v>
      </c>
      <c r="AW45" s="137" t="n">
        <v>1146140.23</v>
      </c>
      <c r="AX45" s="137" t="n">
        <v>1281328.3</v>
      </c>
      <c r="AY45" s="137" t="n">
        <v>302844.71</v>
      </c>
      <c r="AZ45" s="137" t="n">
        <v>184129.4</v>
      </c>
      <c r="BA45" s="137" t="n">
        <v>5081.89</v>
      </c>
      <c r="BC45" s="137" t="n">
        <v>35714.66</v>
      </c>
      <c r="BD45" s="137" t="n">
        <v>728.46</v>
      </c>
      <c r="BE45" s="137" t="n">
        <v>7700.17</v>
      </c>
      <c r="BH45" s="137" t="n">
        <v>6971.85</v>
      </c>
      <c r="BI45" s="137" t="n">
        <v>5200.5</v>
      </c>
      <c r="BK45" s="137" t="n">
        <v>11989.8</v>
      </c>
      <c r="BL45" s="137" t="n">
        <v>15843.31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3248</v>
      </c>
    </row>
    <row r="3" customFormat="false" ht="15" hidden="false" customHeight="false" outlineLevel="0" collapsed="false">
      <c r="B3" s="2" t="s">
        <v>3249</v>
      </c>
    </row>
    <row r="4" customFormat="false" ht="15" hidden="false" customHeight="false" outlineLevel="0" collapsed="false">
      <c r="B4" s="2" t="s">
        <v>3250</v>
      </c>
    </row>
    <row r="5" customFormat="false" ht="15" hidden="false" customHeight="false" outlineLevel="0" collapsed="false">
      <c r="B5" s="2" t="s">
        <v>3251</v>
      </c>
      <c r="V5" s="2" t="n">
        <v>0</v>
      </c>
    </row>
    <row r="6" customFormat="false" ht="15" hidden="false" customHeight="false" outlineLevel="0" collapsed="false">
      <c r="B6" s="2" t="s">
        <v>3252</v>
      </c>
    </row>
    <row r="7" customFormat="false" ht="15" hidden="false" customHeight="false" outlineLevel="0" collapsed="false">
      <c r="B7" s="2" t="s">
        <v>3253</v>
      </c>
    </row>
    <row r="8" customFormat="false" ht="15" hidden="false" customHeight="false" outlineLevel="0" collapsed="false">
      <c r="B8" s="2" t="s">
        <v>3254</v>
      </c>
    </row>
    <row r="10" customFormat="false" ht="15" hidden="false" customHeight="false" outlineLevel="0" collapsed="false">
      <c r="B10" s="2" t="s">
        <v>3255</v>
      </c>
    </row>
    <row r="11" customFormat="false" ht="15" hidden="false" customHeight="false" outlineLevel="0" collapsed="false">
      <c r="B11" s="2" t="s">
        <v>3256</v>
      </c>
    </row>
    <row r="12" customFormat="false" ht="15" hidden="false" customHeight="false" outlineLevel="0" collapsed="false">
      <c r="B12" s="2" t="s">
        <v>3257</v>
      </c>
    </row>
    <row r="14" customFormat="false" ht="15" hidden="false" customHeight="false" outlineLevel="0" collapsed="false">
      <c r="B14" s="2" t="s">
        <v>3258</v>
      </c>
    </row>
    <row r="15" customFormat="false" ht="15" hidden="false" customHeight="false" outlineLevel="0" collapsed="false">
      <c r="B15" s="2" t="s">
        <v>3259</v>
      </c>
    </row>
    <row r="16" customFormat="false" ht="15" hidden="false" customHeight="false" outlineLevel="0" collapsed="false">
      <c r="B16" s="2" t="s">
        <v>3260</v>
      </c>
    </row>
    <row r="18" customFormat="false" ht="15" hidden="false" customHeight="false" outlineLevel="0" collapsed="false">
      <c r="B18" s="2" t="s">
        <v>3209</v>
      </c>
    </row>
    <row r="19" customFormat="false" ht="15" hidden="false" customHeight="false" outlineLevel="0" collapsed="false">
      <c r="B19" s="2" t="s">
        <v>3261</v>
      </c>
    </row>
    <row r="23" customFormat="false" ht="15" hidden="false" customHeight="false" outlineLevel="0" collapsed="false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HISTORICOS'!D5)</f>
        <v>1372271.43</v>
      </c>
      <c r="D5" s="45" t="n">
        <f aca="false">IF(B5&lt;='VALOR POR PL'!$P$5,0,IF($K$17&gt;0,$K$18*P5/$K$17,0))</f>
        <v>0</v>
      </c>
      <c r="E5" s="45" t="n">
        <f aca="false">L5+D5/$K$2</f>
        <v>1314.92448312766</v>
      </c>
      <c r="F5" s="117" t="n">
        <f aca="false">IF($K$9=0,0,E5/$K$9)</f>
        <v>0.578652222994405</v>
      </c>
      <c r="G5" s="117" t="n">
        <f aca="false">F5</f>
        <v>0.578652222994405</v>
      </c>
      <c r="H5" s="139"/>
      <c r="I5" s="42" t="s">
        <v>3276</v>
      </c>
      <c r="J5" s="56" t="n">
        <f aca="false">'VALOR POR PL'!F11</f>
        <v>2720799.48</v>
      </c>
      <c r="K5" s="56" t="n">
        <f aca="false">'VALOR POR PL'!G11</f>
        <v>2308.91531</v>
      </c>
      <c r="L5" s="56" t="n">
        <f aca="false">'DADOS HISTORICOS'!$BZ$5</f>
        <v>1314.92448312766</v>
      </c>
      <c r="M5" s="140" t="n">
        <f aca="false">'CP RESUMO'!D5</f>
        <v>0</v>
      </c>
      <c r="N5" s="141" t="n">
        <v>0</v>
      </c>
      <c r="O5" s="140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HISTORICOS'!E5)</f>
        <v>36.98</v>
      </c>
      <c r="D6" s="45" t="n">
        <f aca="false">IF(B6&lt;='VALOR POR PL'!$P$5,0,IF($K$17&gt;0,$K$18*P6/$K$17,0))</f>
        <v>0</v>
      </c>
      <c r="E6" s="45" t="n">
        <f aca="false">L6+D6/$K$2</f>
        <v>0.0316307363854399</v>
      </c>
      <c r="F6" s="117" t="n">
        <f aca="false">IF($K$9=0,0,E6/$K$9)</f>
        <v>1.39195795342172E-005</v>
      </c>
      <c r="G6" s="117" t="n">
        <f aca="false">G5+F6</f>
        <v>0.57866614257394</v>
      </c>
      <c r="H6" s="139"/>
      <c r="I6" s="42" t="s">
        <v>3277</v>
      </c>
      <c r="K6" s="52" t="n">
        <f aca="false">'VALOR POR PL'!H11</f>
        <v>2274.90741184478</v>
      </c>
      <c r="L6" s="45" t="n">
        <f aca="false">C6/IF(B6&lt;='VALOR POR PL'!$P$5,IFERROR(INDEX('"INCC-FGV"'!$B$2:$B$800,MATCH(B6,'"INCC-FGV"'!$A$2:$A$800,0)),$K$2),$K$2)</f>
        <v>0.0316307363854399</v>
      </c>
      <c r="M6" s="140" t="n">
        <f aca="false">'CP RESUMO'!E5</f>
        <v>0</v>
      </c>
      <c r="N6" s="141" t="n">
        <f aca="false">MAX(0,M6-M5)</f>
        <v>0</v>
      </c>
      <c r="O6" s="140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HISTORICOS'!F5)</f>
        <v>30447.52</v>
      </c>
      <c r="D7" s="45" t="n">
        <f aca="false">IF(B7&lt;='VALOR POR PL'!$P$5,0,IF($K$17&gt;0,$K$18*P7/$K$17,0))</f>
        <v>0</v>
      </c>
      <c r="E7" s="45" t="n">
        <f aca="false">L7+D7/$K$2</f>
        <v>25.9398266277609</v>
      </c>
      <c r="F7" s="117" t="n">
        <f aca="false">IF($K$9=0,0,E7/$K$9)</f>
        <v>0.0114152094168484</v>
      </c>
      <c r="G7" s="117" t="n">
        <f aca="false">G6+F7</f>
        <v>0.590081351990788</v>
      </c>
      <c r="H7" s="139"/>
      <c r="I7" s="42" t="s">
        <v>3278</v>
      </c>
      <c r="J7" s="45" t="n">
        <f aca="false">C78+D78</f>
        <v>2560901.00898316</v>
      </c>
      <c r="L7" s="45" t="n">
        <f aca="false">C7/IF(B7&lt;='VALOR POR PL'!$P$5,IFERROR(INDEX('"INCC-FGV"'!$B$2:$B$800,MATCH(B7,'"INCC-FGV"'!$A$2:$A$800,0)),$K$2),$K$2)</f>
        <v>25.9398266277609</v>
      </c>
      <c r="M7" s="140" t="n">
        <f aca="false">'CP RESUMO'!F5</f>
        <v>0</v>
      </c>
      <c r="N7" s="141" t="n">
        <f aca="false">MAX(0,M7-M6)</f>
        <v>0</v>
      </c>
      <c r="O7" s="140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0.590081351990788</v>
      </c>
      <c r="H8" s="139"/>
      <c r="I8" s="42" t="s">
        <v>3279</v>
      </c>
      <c r="K8" s="66" t="n">
        <f aca="false">SUM(L5:L76)</f>
        <v>1950.77862722417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RESUMO'!G5</f>
        <v>0</v>
      </c>
      <c r="N8" s="141" t="n">
        <f aca="false">MAX(0,M8-M7)</f>
        <v>0</v>
      </c>
      <c r="O8" s="140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HISTORICOS'!H5)</f>
        <v>82453.39</v>
      </c>
      <c r="D9" s="45" t="n">
        <f aca="false">IF(B9&lt;='VALOR POR PL'!$P$5,0,IF($K$17&gt;0,$K$18*P9/$K$17,0))</f>
        <v>0</v>
      </c>
      <c r="E9" s="45" t="n">
        <f aca="false">L9+D9/$K$2</f>
        <v>69.6125245047963</v>
      </c>
      <c r="F9" s="117" t="n">
        <f aca="false">IF($K$9=0,0,E9/$K$9)</f>
        <v>0.0306340345546994</v>
      </c>
      <c r="G9" s="117" t="n">
        <f aca="false">G8+F9</f>
        <v>0.620715386545487</v>
      </c>
      <c r="H9" s="139"/>
      <c r="I9" s="42" t="s">
        <v>3280</v>
      </c>
      <c r="J9" s="45" t="n">
        <f aca="false">C78+D78</f>
        <v>2560901.00898316</v>
      </c>
      <c r="K9" s="45" t="n">
        <f aca="false">E78</f>
        <v>2272.39165577416</v>
      </c>
      <c r="L9" s="45" t="n">
        <f aca="false">C9/IF(B9&lt;='VALOR POR PL'!$P$5,IFERROR(INDEX('"INCC-FGV"'!$B$2:$B$800,MATCH(B9,'"INCC-FGV"'!$A$2:$A$800,0)),$K$2),$K$2)</f>
        <v>69.6125245047963</v>
      </c>
      <c r="M9" s="140" t="n">
        <f aca="false">'CP RESUMO'!H5</f>
        <v>0</v>
      </c>
      <c r="N9" s="141" t="n">
        <f aca="false">MAX(0,M9-M8)</f>
        <v>0</v>
      </c>
      <c r="O9" s="140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HISTORICOS'!I5)</f>
        <v>102881.43</v>
      </c>
      <c r="D10" s="45" t="n">
        <f aca="false">IF(B10&lt;='VALOR POR PL'!$P$5,0,IF($K$17&gt;0,$K$18*P10/$K$17,0))</f>
        <v>0</v>
      </c>
      <c r="E10" s="45" t="n">
        <f aca="false">L10+D10/$K$2</f>
        <v>86.3586823768789</v>
      </c>
      <c r="F10" s="117" t="n">
        <f aca="false">IF($K$9=0,0,E10/$K$9)</f>
        <v>0.0380034322681308</v>
      </c>
      <c r="G10" s="117" t="n">
        <f aca="false">G9+F10</f>
        <v>0.658718818813618</v>
      </c>
      <c r="H10" s="139"/>
      <c r="I10" s="42" t="s">
        <v>3281</v>
      </c>
      <c r="K10" s="52" t="n">
        <f aca="false">IF(K6-K8&gt;0,(K6-K8)*'VALOR POR PL'!$G$65,K6-K8)</f>
        <v>321.613028549986</v>
      </c>
      <c r="L10" s="45" t="n">
        <f aca="false">C10/IF(B10&lt;='VALOR POR PL'!$P$5,IFERROR(INDEX('"INCC-FGV"'!$B$2:$B$800,MATCH(B10,'"INCC-FGV"'!$A$2:$A$800,0)),$K$2),$K$2)</f>
        <v>86.3586823768789</v>
      </c>
      <c r="M10" s="140" t="n">
        <f aca="false">'CP RESUMO'!I5</f>
        <v>0</v>
      </c>
      <c r="N10" s="141" t="n">
        <f aca="false">MAX(0,M10-M9)</f>
        <v>0</v>
      </c>
      <c r="O10" s="140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HISTORICOS'!J5)</f>
        <v>74685.68</v>
      </c>
      <c r="D11" s="45" t="n">
        <f aca="false">IF(B11&lt;='VALOR POR PL'!$P$5,0,IF($K$17&gt;0,$K$18*P11/$K$17,0))</f>
        <v>0</v>
      </c>
      <c r="E11" s="45" t="n">
        <f aca="false">L11+D11/$K$2</f>
        <v>62.2635428329425</v>
      </c>
      <c r="F11" s="117" t="n">
        <f aca="false">IF($K$9=0,0,E11/$K$9)</f>
        <v>0.0274000050452265</v>
      </c>
      <c r="G11" s="117" t="n">
        <f aca="false">G10+F11</f>
        <v>0.686118823858845</v>
      </c>
      <c r="H11" s="139"/>
      <c r="I11" s="42" t="s">
        <v>3282</v>
      </c>
      <c r="K11" s="56" t="n">
        <f aca="false">SUMPRODUCT((B5:B76&gt;'VALOR POR PL'!$P$5)*H5:H76)</f>
        <v>45475</v>
      </c>
      <c r="L11" s="45" t="n">
        <f aca="false">C11/IF(B11&lt;='VALOR POR PL'!$P$5,IFERROR(INDEX('"INCC-FGV"'!$B$2:$B$800,MATCH(B11,'"INCC-FGV"'!$A$2:$A$800,0)),$K$2),$K$2)</f>
        <v>62.2635428329425</v>
      </c>
      <c r="M11" s="140" t="n">
        <f aca="false">'CP RESUMO'!J5</f>
        <v>0</v>
      </c>
      <c r="N11" s="141" t="n">
        <f aca="false">MAX(0,M11-M10)</f>
        <v>0</v>
      </c>
      <c r="O11" s="140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HISTORICOS'!K5)</f>
        <v>53850.38</v>
      </c>
      <c r="D12" s="45" t="n">
        <f aca="false">IF(B12&lt;='VALOR POR PL'!$P$5,0,IF($K$17&gt;0,$K$18*P12/$K$17,0))</f>
        <v>0</v>
      </c>
      <c r="E12" s="45" t="n">
        <f aca="false">L12+D12/$K$2</f>
        <v>44.48712939013</v>
      </c>
      <c r="F12" s="117" t="n">
        <f aca="false">IF($K$9=0,0,E12/$K$9)</f>
        <v>0.0195772279294759</v>
      </c>
      <c r="G12" s="117" t="n">
        <f aca="false">G11+F12</f>
        <v>0.705696051788321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44.48712939013</v>
      </c>
      <c r="M12" s="140" t="n">
        <f aca="false">'CP RESUMO'!K5</f>
        <v>0</v>
      </c>
      <c r="N12" s="141" t="n">
        <f aca="false">MAX(0,M12-M11)</f>
        <v>0</v>
      </c>
      <c r="O12" s="140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HISTORICOS'!L5)</f>
        <v>24090.15</v>
      </c>
      <c r="D13" s="45" t="n">
        <f aca="false">IF(B13&lt;='VALOR POR PL'!$P$5,0,IF($K$17&gt;0,$K$18*P13/$K$17,0))</f>
        <v>0</v>
      </c>
      <c r="E13" s="45" t="n">
        <f aca="false">L13+D13/$K$2</f>
        <v>19.7994831947899</v>
      </c>
      <c r="F13" s="117" t="n">
        <f aca="false">IF($K$9=0,0,E13/$K$9)</f>
        <v>0.00871305927588639</v>
      </c>
      <c r="G13" s="117" t="n">
        <f aca="false">G12+F13</f>
        <v>0.714409111064207</v>
      </c>
      <c r="H13" s="139"/>
      <c r="I13" s="42" t="s">
        <v>3284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19.7994831947899</v>
      </c>
      <c r="M13" s="140" t="n">
        <f aca="false">'CP RESUMO'!L5</f>
        <v>0</v>
      </c>
      <c r="N13" s="141" t="n">
        <f aca="false">MAX(0,M13-M12)</f>
        <v>0</v>
      </c>
      <c r="O13" s="140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HISTORICOS'!M5)</f>
        <v>35275.5</v>
      </c>
      <c r="D14" s="45" t="n">
        <f aca="false">IF(B14&lt;='VALOR POR PL'!$P$5,0,IF($K$17&gt;0,$K$18*P14/$K$17,0))</f>
        <v>0</v>
      </c>
      <c r="E14" s="45" t="n">
        <f aca="false">L14+D14/$K$2</f>
        <v>28.9440712469446</v>
      </c>
      <c r="F14" s="117" t="n">
        <f aca="false">IF($K$9=0,0,E14/$K$9)</f>
        <v>0.0127372722802416</v>
      </c>
      <c r="G14" s="117" t="n">
        <f aca="false">G13+F14</f>
        <v>0.727146383344449</v>
      </c>
      <c r="H14" s="139"/>
      <c r="I14" s="42" t="s">
        <v>3285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28.9440712469446</v>
      </c>
      <c r="M14" s="140" t="n">
        <f aca="false">'CP RESUMO'!M5</f>
        <v>0</v>
      </c>
      <c r="N14" s="141" t="n">
        <f aca="false">MAX(0,M14-M13)</f>
        <v>0</v>
      </c>
      <c r="O14" s="140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HISTORICOS'!N5)</f>
        <v>73984.41</v>
      </c>
      <c r="D15" s="45" t="n">
        <f aca="false">IF(B15&lt;='VALOR POR PL'!$P$5,0,IF($K$17&gt;0,$K$18*P15/$K$17,0))</f>
        <v>0</v>
      </c>
      <c r="E15" s="45" t="n">
        <f aca="false">L15+D15/$K$2</f>
        <v>60.5260742369653</v>
      </c>
      <c r="F15" s="117" t="n">
        <f aca="false">IF($K$9=0,0,E15/$K$9)</f>
        <v>0.0266354059535328</v>
      </c>
      <c r="G15" s="117" t="n">
        <f aca="false">G14+F15</f>
        <v>0.753781789297982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60.5260742369653</v>
      </c>
      <c r="M15" s="140" t="n">
        <f aca="false">'CP RESUMO'!N5</f>
        <v>0</v>
      </c>
      <c r="N15" s="141" t="n">
        <f aca="false">MAX(0,M15-M14)</f>
        <v>0</v>
      </c>
      <c r="O15" s="140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HISTORICOS'!O5)</f>
        <v>54894.51</v>
      </c>
      <c r="D16" s="45" t="n">
        <f aca="false">IF(B16&lt;='VALOR POR PL'!$P$5,0,IF($K$17&gt;0,$K$18*P16/$K$17,0))</f>
        <v>0</v>
      </c>
      <c r="E16" s="45" t="n">
        <f aca="false">L16+D16/$K$2</f>
        <v>44.7887010222473</v>
      </c>
      <c r="F16" s="117" t="n">
        <f aca="false">IF($K$9=0,0,E16/$K$9)</f>
        <v>0.0197099390452517</v>
      </c>
      <c r="G16" s="117" t="n">
        <f aca="false">G15+F16</f>
        <v>0.773491728343233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44.7887010222473</v>
      </c>
      <c r="M16" s="140" t="n">
        <f aca="false">'CP RESUMO'!O5</f>
        <v>0</v>
      </c>
      <c r="N16" s="141" t="n">
        <f aca="false">MAX(0,M16-M15)</f>
        <v>0</v>
      </c>
      <c r="O16" s="140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HISTORICOS'!P5)</f>
        <v>83688.08</v>
      </c>
      <c r="D17" s="45" t="n">
        <f aca="false">IF(B17&lt;='VALOR POR PL'!$P$5,0,IF($K$17&gt;0,$K$18*P17/$K$17,0))</f>
        <v>0</v>
      </c>
      <c r="E17" s="45" t="n">
        <f aca="false">L17+D17/$K$2</f>
        <v>68.1409684886591</v>
      </c>
      <c r="F17" s="117" t="n">
        <f aca="false">IF($K$9=0,0,E17/$K$9)</f>
        <v>0.0299864542784746</v>
      </c>
      <c r="G17" s="117" t="n">
        <f aca="false">G16+F17</f>
        <v>0.803478182621708</v>
      </c>
      <c r="H17" s="139"/>
      <c r="I17" s="42" t="s">
        <v>3289</v>
      </c>
      <c r="K17" s="45" t="n">
        <f aca="false">SUM(P5:P76)</f>
        <v>45475</v>
      </c>
      <c r="L17" s="45" t="n">
        <f aca="false">C17/IF(B17&lt;='VALOR POR PL'!$P$5,IFERROR(INDEX('"INCC-FGV"'!$B$2:$B$800,MATCH(B17,'"INCC-FGV"'!$A$2:$A$800,0)),$K$2),$K$2)</f>
        <v>68.1409684886591</v>
      </c>
      <c r="M17" s="140" t="n">
        <f aca="false">'CP RESUMO'!P5</f>
        <v>0</v>
      </c>
      <c r="N17" s="141" t="n">
        <f aca="false">MAX(0,M17-M16)</f>
        <v>0</v>
      </c>
      <c r="O17" s="140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HISTORICOS'!Q5)</f>
        <v>129838.79</v>
      </c>
      <c r="D18" s="45" t="n">
        <f aca="false">IF(B18&lt;='VALOR POR PL'!$P$5,0,IF($K$17&gt;0,$K$18*P18/$K$17,0))</f>
        <v>0</v>
      </c>
      <c r="E18" s="45" t="n">
        <f aca="false">L18+D18/$K$2</f>
        <v>104.959588888278</v>
      </c>
      <c r="F18" s="117" t="n">
        <f aca="false">IF($K$9=0,0,E18/$K$9)</f>
        <v>0.0461890399137733</v>
      </c>
      <c r="G18" s="117" t="n">
        <f aca="false">G17+F18</f>
        <v>0.849667222535481</v>
      </c>
      <c r="H18" s="139"/>
      <c r="I18" s="42" t="s">
        <v>3290</v>
      </c>
      <c r="K18" s="45" t="n">
        <f aca="false">MAX(0,K10)*$K$2</f>
        <v>417096.398983163</v>
      </c>
      <c r="L18" s="45" t="n">
        <f aca="false">C18/IF(B18&lt;='VALOR POR PL'!$P$5,IFERROR(INDEX('"INCC-FGV"'!$B$2:$B$800,MATCH(B18,'"INCC-FGV"'!$A$2:$A$800,0)),$K$2),$K$2)</f>
        <v>104.959588888278</v>
      </c>
      <c r="M18" s="140" t="n">
        <f aca="false">'CP RESUMO'!Q5</f>
        <v>0</v>
      </c>
      <c r="N18" s="141" t="n">
        <f aca="false">MAX(0,M18-M17)</f>
        <v>0</v>
      </c>
      <c r="O18" s="140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HISTORICOS'!R5)</f>
        <v>7613.25</v>
      </c>
      <c r="D19" s="45" t="n">
        <f aca="false">IF(B19&lt;='VALOR POR PL'!$P$5,0,IF($K$17&gt;0,$K$18*P19/$K$17,0))</f>
        <v>0</v>
      </c>
      <c r="E19" s="45" t="n">
        <f aca="false">L19+D19/$K$2</f>
        <v>6.13733704909628</v>
      </c>
      <c r="F19" s="117" t="n">
        <f aca="false">IF($K$9=0,0,E19/$K$9)</f>
        <v>0.00270082713668714</v>
      </c>
      <c r="G19" s="117" t="n">
        <f aca="false">G18+F19</f>
        <v>0.852368049672168</v>
      </c>
      <c r="H19" s="139"/>
      <c r="I19" s="42" t="s">
        <v>3291</v>
      </c>
      <c r="K19" s="143" t="n">
        <f aca="false">IF(AND(K16="PREVISÃO INFORMADA",K11&gt;0),K18/K11-1,"")</f>
        <v>8.17199338060831</v>
      </c>
      <c r="L19" s="45" t="n">
        <f aca="false">C19/IF(B19&lt;='VALOR POR PL'!$P$5,IFERROR(INDEX('"INCC-FGV"'!$B$2:$B$800,MATCH(B19,'"INCC-FGV"'!$A$2:$A$800,0)),$K$2),$K$2)</f>
        <v>6.13733704909628</v>
      </c>
      <c r="M19" s="140" t="n">
        <f aca="false">'CP RESUMO'!R5</f>
        <v>0</v>
      </c>
      <c r="N19" s="141" t="n">
        <f aca="false">MAX(0,M19-M18)</f>
        <v>0</v>
      </c>
      <c r="O19" s="140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HISTORICOS'!S5)</f>
        <v>1592.25</v>
      </c>
      <c r="D20" s="45" t="n">
        <f aca="false">IF(B20&lt;='VALOR POR PL'!$P$5,0,IF($K$17&gt;0,$K$18*P20/$K$17,0))</f>
        <v>0</v>
      </c>
      <c r="E20" s="45" t="n">
        <f aca="false">L20+D20/$K$2</f>
        <v>1.2766791668571</v>
      </c>
      <c r="F20" s="117" t="n">
        <f aca="false">IF($K$9=0,0,E20/$K$9)</f>
        <v>0.000561821798462007</v>
      </c>
      <c r="G20" s="117" t="n">
        <f aca="false">G19+F20</f>
        <v>0.85292987147063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1.2766791668571</v>
      </c>
      <c r="M20" s="140" t="n">
        <f aca="false">'CP RESUMO'!S5</f>
        <v>0</v>
      </c>
      <c r="N20" s="141" t="n">
        <f aca="false">MAX(0,M20-M19)</f>
        <v>0</v>
      </c>
      <c r="O20" s="140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HISTORICOS'!T5)</f>
        <v>1005.84</v>
      </c>
      <c r="D21" s="45" t="n">
        <f aca="false">IF(B21&lt;='VALOR POR PL'!$P$5,0,IF($K$17&gt;0,$K$18*P21/$K$17,0))</f>
        <v>0</v>
      </c>
      <c r="E21" s="45" t="n">
        <f aca="false">L21+D21/$K$2</f>
        <v>0.798506254108278</v>
      </c>
      <c r="F21" s="117" t="n">
        <f aca="false">IF($K$9=0,0,E21/$K$9)</f>
        <v>0.000351394642767354</v>
      </c>
      <c r="G21" s="117" t="n">
        <f aca="false">G20+F21</f>
        <v>0.853281266113398</v>
      </c>
      <c r="H21" s="139"/>
      <c r="K21" s="144"/>
      <c r="L21" s="45" t="n">
        <f aca="false">C21/IF(B21&lt;='VALOR POR PL'!$P$5,IFERROR(INDEX('"INCC-FGV"'!$B$2:$B$800,MATCH(B21,'"INCC-FGV"'!$A$2:$A$800,0)),$K$2),$K$2)</f>
        <v>0.798506254108278</v>
      </c>
      <c r="M21" s="140" t="n">
        <f aca="false">'CP RESUMO'!T5</f>
        <v>0</v>
      </c>
      <c r="N21" s="141" t="n">
        <f aca="false">MAX(0,M21-M20)</f>
        <v>0</v>
      </c>
      <c r="O21" s="140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HISTORICOS'!U5)</f>
        <v>79.41</v>
      </c>
      <c r="D22" s="45" t="n">
        <f aca="false">IF(B22&lt;='VALOR POR PL'!$P$5,0,IF($K$17&gt;0,$K$18*P22/$K$17,0))</f>
        <v>0</v>
      </c>
      <c r="E22" s="45" t="n">
        <f aca="false">L22+D22/$K$2</f>
        <v>0.0624933599329501</v>
      </c>
      <c r="F22" s="117" t="n">
        <f aca="false">IF($K$9=0,0,E22/$K$9)</f>
        <v>2.75011395039029E-005</v>
      </c>
      <c r="G22" s="117" t="n">
        <f aca="false">G21+F22</f>
        <v>0.853308767252902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0.0624933599329501</v>
      </c>
      <c r="M22" s="140" t="n">
        <f aca="false">'CP RESUMO'!U5</f>
        <v>0</v>
      </c>
      <c r="N22" s="141" t="n">
        <f aca="false">MAX(0,M22-M21)</f>
        <v>0</v>
      </c>
      <c r="O22" s="140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HISTORICOS'!V5)</f>
        <v>6303.15</v>
      </c>
      <c r="D23" s="45" t="n">
        <f aca="false">IF(B23&lt;='VALOR POR PL'!$P$5,0,IF($K$17&gt;0,$K$18*P23/$K$17,0))</f>
        <v>0</v>
      </c>
      <c r="E23" s="45" t="n">
        <f aca="false">L23+D23/$K$2</f>
        <v>4.9218711567098</v>
      </c>
      <c r="F23" s="117" t="n">
        <f aca="false">IF($K$9=0,0,E23/$K$9)</f>
        <v>0.00216594315693921</v>
      </c>
      <c r="G23" s="117" t="n">
        <f aca="false">G22+F23</f>
        <v>0.855474710409841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4.9218711567098</v>
      </c>
      <c r="M23" s="140" t="n">
        <f aca="false">'CP RESUMO'!V5</f>
        <v>0</v>
      </c>
      <c r="N23" s="141" t="n">
        <f aca="false">MAX(0,M23-M22)</f>
        <v>0</v>
      </c>
      <c r="O23" s="140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HISTORICOS'!W5)</f>
        <v>1967.1</v>
      </c>
      <c r="D24" s="45" t="n">
        <f aca="false">IF(B24&lt;='VALOR POR PL'!$P$5,0,IF($K$17&gt;0,$K$18*P24/$K$17,0))</f>
        <v>0</v>
      </c>
      <c r="E24" s="45" t="n">
        <f aca="false">L24+D24/$K$2</f>
        <v>1.52674066364439</v>
      </c>
      <c r="F24" s="117" t="n">
        <f aca="false">IF($K$9=0,0,E24/$K$9)</f>
        <v>0.000671865107304425</v>
      </c>
      <c r="G24" s="117" t="n">
        <f aca="false">G23+F24</f>
        <v>0.856146575517145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1.52674066364439</v>
      </c>
      <c r="M24" s="140" t="n">
        <f aca="false">'CP RESUMO'!W5</f>
        <v>0</v>
      </c>
      <c r="N24" s="141" t="n">
        <f aca="false">MAX(0,M24-M23)</f>
        <v>0</v>
      </c>
      <c r="O24" s="140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HISTORICOS'!X5)</f>
        <v>1054.75</v>
      </c>
      <c r="D25" s="45" t="n">
        <f aca="false">IF(B25&lt;='VALOR POR PL'!$P$5,0,IF($K$17&gt;0,$K$18*P25/$K$17,0))</f>
        <v>0</v>
      </c>
      <c r="E25" s="45" t="n">
        <f aca="false">L25+D25/$K$2</f>
        <v>0.813292425180567</v>
      </c>
      <c r="F25" s="117" t="n">
        <f aca="false">IF($K$9=0,0,E25/$K$9)</f>
        <v>0.000357901518919059</v>
      </c>
      <c r="G25" s="117" t="n">
        <f aca="false">G24+F25</f>
        <v>0.856504477036064</v>
      </c>
      <c r="H25" s="139"/>
      <c r="L25" s="45" t="n">
        <f aca="false">C25/IF(B25&lt;='VALOR POR PL'!$P$5,IFERROR(INDEX('"INCC-FGV"'!$B$2:$B$800,MATCH(B25,'"INCC-FGV"'!$A$2:$A$800,0)),$K$2),$K$2)</f>
        <v>0.813292425180567</v>
      </c>
      <c r="M25" s="140" t="n">
        <f aca="false">'CP RESUMO'!X5</f>
        <v>0</v>
      </c>
      <c r="N25" s="141" t="n">
        <f aca="false">MAX(0,M25-M24)</f>
        <v>0</v>
      </c>
      <c r="O25" s="140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HISTORICOS'!Y5)</f>
        <v>5790.61</v>
      </c>
      <c r="D26" s="45" t="n">
        <f aca="false">IF(B26&lt;='VALOR POR PL'!$P$5,0,IF($K$17&gt;0,$K$18*P26/$K$17,0))</f>
        <v>24535.0822931272</v>
      </c>
      <c r="E26" s="45" t="n">
        <f aca="false">L26+D26/$K$2</f>
        <v>23.3834139183286</v>
      </c>
      <c r="F26" s="117" t="n">
        <f aca="false">IF($K$9=0,0,E26/$K$9)</f>
        <v>0.0102902216961197</v>
      </c>
      <c r="G26" s="117" t="n">
        <f aca="false">G25+F26</f>
        <v>0.866794698732184</v>
      </c>
      <c r="H26" s="139" t="n">
        <v>2675</v>
      </c>
      <c r="L26" s="45" t="n">
        <f aca="false">C26/IF(B26&lt;='VALOR POR PL'!$P$5,IFERROR(INDEX('"INCC-FGV"'!$B$2:$B$800,MATCH(B26,'"INCC-FGV"'!$A$2:$A$800,0)),$K$2),$K$2)</f>
        <v>4.46500047421175</v>
      </c>
      <c r="M26" s="140" t="n">
        <f aca="false">'CP RESUMO'!Y5</f>
        <v>0</v>
      </c>
      <c r="N26" s="141" t="n">
        <f aca="false">MAX(0,M26-M25)</f>
        <v>0</v>
      </c>
      <c r="O26" s="140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2675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24535.0822931272</v>
      </c>
      <c r="E27" s="45" t="n">
        <f aca="false">L27+D27/$K$2</f>
        <v>18.9184134441168</v>
      </c>
      <c r="F27" s="117" t="n">
        <f aca="false">IF($K$9=0,0,E27/$K$9)</f>
        <v>0.00832533132923853</v>
      </c>
      <c r="G27" s="117" t="n">
        <f aca="false">G26+F27</f>
        <v>0.875120030061422</v>
      </c>
      <c r="H27" s="139" t="n">
        <v>2675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RESUMO'!Z5</f>
        <v>0</v>
      </c>
      <c r="N27" s="141" t="n">
        <f aca="false">MAX(0,M27-M26)</f>
        <v>0</v>
      </c>
      <c r="O27" s="140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2675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24535.0822931272</v>
      </c>
      <c r="E28" s="45" t="n">
        <f aca="false">L28+D28/$K$2</f>
        <v>18.9184134441168</v>
      </c>
      <c r="F28" s="117" t="n">
        <f aca="false">IF($K$9=0,0,E28/$K$9)</f>
        <v>0.00832533132923853</v>
      </c>
      <c r="G28" s="117" t="n">
        <f aca="false">G27+F28</f>
        <v>0.883445361390661</v>
      </c>
      <c r="H28" s="139" t="n">
        <v>2675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RESUMO'!AA5</f>
        <v>0</v>
      </c>
      <c r="N28" s="141" t="n">
        <f aca="false">MAX(0,M28-M27)</f>
        <v>0</v>
      </c>
      <c r="O28" s="140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2675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24535.0822931272</v>
      </c>
      <c r="E29" s="45" t="n">
        <f aca="false">L29+D29/$K$2</f>
        <v>18.9184134441168</v>
      </c>
      <c r="F29" s="117" t="n">
        <f aca="false">IF($K$9=0,0,E29/$K$9)</f>
        <v>0.00832533132923853</v>
      </c>
      <c r="G29" s="117" t="n">
        <f aca="false">G28+F29</f>
        <v>0.891770692719899</v>
      </c>
      <c r="H29" s="139" t="n">
        <v>2675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RESUMO'!AB5</f>
        <v>0</v>
      </c>
      <c r="N29" s="141" t="n">
        <f aca="false">MAX(0,M29-M28)</f>
        <v>0</v>
      </c>
      <c r="O29" s="140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2675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24535.0822931272</v>
      </c>
      <c r="E30" s="45" t="n">
        <f aca="false">L30+D30/$K$2</f>
        <v>18.9184134441168</v>
      </c>
      <c r="F30" s="117" t="n">
        <f aca="false">IF($K$9=0,0,E30/$K$9)</f>
        <v>0.00832533132923853</v>
      </c>
      <c r="G30" s="117" t="n">
        <f aca="false">G29+F30</f>
        <v>0.900096024049138</v>
      </c>
      <c r="H30" s="139" t="n">
        <v>2675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RESUMO'!AC5</f>
        <v>0</v>
      </c>
      <c r="N30" s="141" t="n">
        <f aca="false">MAX(0,M30-M29)</f>
        <v>0</v>
      </c>
      <c r="O30" s="140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2675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24535.0822931272</v>
      </c>
      <c r="E31" s="45" t="n">
        <f aca="false">L31+D31/$K$2</f>
        <v>18.9184134441168</v>
      </c>
      <c r="F31" s="117" t="n">
        <f aca="false">IF($K$9=0,0,E31/$K$9)</f>
        <v>0.00832533132923853</v>
      </c>
      <c r="G31" s="117" t="n">
        <f aca="false">G30+F31</f>
        <v>0.908421355378376</v>
      </c>
      <c r="H31" s="139" t="n">
        <v>2675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RESUMO'!AD5</f>
        <v>0</v>
      </c>
      <c r="N31" s="141" t="n">
        <f aca="false">MAX(0,M31-M30)</f>
        <v>0</v>
      </c>
      <c r="O31" s="140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2675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24535.0822931272</v>
      </c>
      <c r="E32" s="45" t="n">
        <f aca="false">L32+D32/$K$2</f>
        <v>18.9184134441168</v>
      </c>
      <c r="F32" s="117" t="n">
        <f aca="false">IF($K$9=0,0,E32/$K$9)</f>
        <v>0.00832533132923853</v>
      </c>
      <c r="G32" s="117" t="n">
        <f aca="false">G31+F32</f>
        <v>0.916746686707615</v>
      </c>
      <c r="H32" s="139" t="n">
        <v>2675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RESUMO'!AE5</f>
        <v>0</v>
      </c>
      <c r="N32" s="141" t="n">
        <f aca="false">MAX(0,M32-M31)</f>
        <v>0</v>
      </c>
      <c r="O32" s="140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2675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24535.0822931272</v>
      </c>
      <c r="E33" s="45" t="n">
        <f aca="false">L33+D33/$K$2</f>
        <v>18.9184134441168</v>
      </c>
      <c r="F33" s="117" t="n">
        <f aca="false">IF($K$9=0,0,E33/$K$9)</f>
        <v>0.00832533132923853</v>
      </c>
      <c r="G33" s="117" t="n">
        <f aca="false">G32+F33</f>
        <v>0.925072018036854</v>
      </c>
      <c r="H33" s="139" t="n">
        <v>2675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RESUMO'!AF5</f>
        <v>0</v>
      </c>
      <c r="N33" s="141" t="n">
        <f aca="false">MAX(0,M33-M32)</f>
        <v>0</v>
      </c>
      <c r="O33" s="140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2675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24535.0822931272</v>
      </c>
      <c r="E34" s="45" t="n">
        <f aca="false">L34+D34/$K$2</f>
        <v>18.9184134441168</v>
      </c>
      <c r="F34" s="117" t="n">
        <f aca="false">IF($K$9=0,0,E34/$K$9)</f>
        <v>0.00832533132923853</v>
      </c>
      <c r="G34" s="117" t="n">
        <f aca="false">G33+F34</f>
        <v>0.933397349366092</v>
      </c>
      <c r="H34" s="139" t="n">
        <v>2675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RESUMO'!AG5</f>
        <v>0</v>
      </c>
      <c r="N34" s="141" t="n">
        <f aca="false">MAX(0,M34-M33)</f>
        <v>0</v>
      </c>
      <c r="O34" s="140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2675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24535.0822931272</v>
      </c>
      <c r="E35" s="45" t="n">
        <f aca="false">L35+D35/$K$2</f>
        <v>18.9184134441168</v>
      </c>
      <c r="F35" s="117" t="n">
        <f aca="false">IF($K$9=0,0,E35/$K$9)</f>
        <v>0.00832533132923853</v>
      </c>
      <c r="G35" s="117" t="n">
        <f aca="false">G34+F35</f>
        <v>0.941722680695331</v>
      </c>
      <c r="H35" s="139" t="n">
        <v>2675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RESUMO'!AH5</f>
        <v>0</v>
      </c>
      <c r="N35" s="141" t="n">
        <f aca="false">MAX(0,M35-M34)</f>
        <v>0</v>
      </c>
      <c r="O35" s="140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2675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24535.0822931272</v>
      </c>
      <c r="E36" s="45" t="n">
        <f aca="false">L36+D36/$K$2</f>
        <v>18.9184134441168</v>
      </c>
      <c r="F36" s="117" t="n">
        <f aca="false">IF($K$9=0,0,E36/$K$9)</f>
        <v>0.00832533132923853</v>
      </c>
      <c r="G36" s="117" t="n">
        <f aca="false">G35+F36</f>
        <v>0.950048012024569</v>
      </c>
      <c r="H36" s="139" t="n">
        <v>2675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RESUMO'!AI5</f>
        <v>0</v>
      </c>
      <c r="N36" s="141" t="n">
        <f aca="false">MAX(0,M36-M35)</f>
        <v>0</v>
      </c>
      <c r="O36" s="140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2675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24535.0822931272</v>
      </c>
      <c r="E37" s="45" t="n">
        <f aca="false">L37+D37/$K$2</f>
        <v>18.9184134441168</v>
      </c>
      <c r="F37" s="117" t="n">
        <f aca="false">IF($K$9=0,0,E37/$K$9)</f>
        <v>0.00832533132923853</v>
      </c>
      <c r="G37" s="117" t="n">
        <f aca="false">G36+F37</f>
        <v>0.958373343353808</v>
      </c>
      <c r="H37" s="139" t="n">
        <v>2675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RESUMO'!AJ5</f>
        <v>0</v>
      </c>
      <c r="N37" s="141" t="n">
        <f aca="false">MAX(0,M37-M36)</f>
        <v>0</v>
      </c>
      <c r="O37" s="140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2675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24535.0822931272</v>
      </c>
      <c r="E38" s="45" t="n">
        <f aca="false">L38+D38/$K$2</f>
        <v>18.9184134441168</v>
      </c>
      <c r="F38" s="117" t="n">
        <f aca="false">IF($K$9=0,0,E38/$K$9)</f>
        <v>0.00832533132923853</v>
      </c>
      <c r="G38" s="117" t="n">
        <f aca="false">G37+F38</f>
        <v>0.966698674683046</v>
      </c>
      <c r="H38" s="139" t="n">
        <v>2675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RESUMO'!AK5</f>
        <v>0</v>
      </c>
      <c r="N38" s="141" t="n">
        <f aca="false">MAX(0,M38-M37)</f>
        <v>0</v>
      </c>
      <c r="O38" s="140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2675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24535.0822931272</v>
      </c>
      <c r="E39" s="45" t="n">
        <f aca="false">L39+D39/$K$2</f>
        <v>18.9184134441168</v>
      </c>
      <c r="F39" s="117" t="n">
        <f aca="false">IF($K$9=0,0,E39/$K$9)</f>
        <v>0.00832533132923853</v>
      </c>
      <c r="G39" s="117" t="n">
        <f aca="false">G38+F39</f>
        <v>0.975024006012285</v>
      </c>
      <c r="H39" s="139" t="n">
        <v>2675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RESUMO'!AL5</f>
        <v>0</v>
      </c>
      <c r="N39" s="141" t="n">
        <f aca="false">MAX(0,M39-M38)</f>
        <v>0</v>
      </c>
      <c r="O39" s="140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2675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24535.0822931272</v>
      </c>
      <c r="E40" s="45" t="n">
        <f aca="false">L40+D40/$K$2</f>
        <v>18.9184134441168</v>
      </c>
      <c r="F40" s="117" t="n">
        <f aca="false">IF($K$9=0,0,E40/$K$9)</f>
        <v>0.00832533132923853</v>
      </c>
      <c r="G40" s="117" t="n">
        <f aca="false">G39+F40</f>
        <v>0.983349337341523</v>
      </c>
      <c r="H40" s="139" t="n">
        <v>2675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RESUMO'!AM5</f>
        <v>0</v>
      </c>
      <c r="N40" s="141" t="n">
        <f aca="false">MAX(0,M40-M39)</f>
        <v>0</v>
      </c>
      <c r="O40" s="140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2675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24535.0822931272</v>
      </c>
      <c r="E41" s="45" t="n">
        <f aca="false">L41+D41/$K$2</f>
        <v>18.9184134441168</v>
      </c>
      <c r="F41" s="117" t="n">
        <f aca="false">IF($K$9=0,0,E41/$K$9)</f>
        <v>0.00832533132923853</v>
      </c>
      <c r="G41" s="117" t="n">
        <f aca="false">G40+F41</f>
        <v>0.991674668670762</v>
      </c>
      <c r="H41" s="139" t="n">
        <v>2675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RESUMO'!AN5</f>
        <v>0</v>
      </c>
      <c r="N41" s="141" t="n">
        <f aca="false">MAX(0,M41-M40)</f>
        <v>0</v>
      </c>
      <c r="O41" s="140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2675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24535.0822931272</v>
      </c>
      <c r="E42" s="45" t="n">
        <f aca="false">L42+D42/$K$2</f>
        <v>18.9184134441168</v>
      </c>
      <c r="F42" s="117" t="n">
        <f aca="false">IF($K$9=0,0,E42/$K$9)</f>
        <v>0.00832533132923853</v>
      </c>
      <c r="G42" s="117" t="n">
        <f aca="false">G41+F42</f>
        <v>1</v>
      </c>
      <c r="H42" s="139" t="n">
        <v>2675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RESUMO'!AO5</f>
        <v>0</v>
      </c>
      <c r="N42" s="141" t="n">
        <f aca="false">MAX(0,M42-M41)</f>
        <v>0</v>
      </c>
      <c r="O42" s="140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2675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RESUMO'!AP5</f>
        <v>0</v>
      </c>
      <c r="N43" s="141" t="n">
        <f aca="false">MAX(0,M43-M42)</f>
        <v>0</v>
      </c>
      <c r="O43" s="140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RESUMO'!AQ5</f>
        <v>0</v>
      </c>
      <c r="N44" s="141" t="n">
        <f aca="false">MAX(0,M44-M43)</f>
        <v>0</v>
      </c>
      <c r="O44" s="140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RESUMO'!AR5</f>
        <v>0</v>
      </c>
      <c r="N45" s="141" t="n">
        <f aca="false">MAX(0,M45-M44)</f>
        <v>0</v>
      </c>
      <c r="O45" s="140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RESUMO'!AS5</f>
        <v>0</v>
      </c>
      <c r="N46" s="141" t="n">
        <f aca="false">MAX(0,M46-M45)</f>
        <v>0</v>
      </c>
      <c r="O46" s="140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RESUMO'!AT5</f>
        <v>0</v>
      </c>
      <c r="N47" s="141" t="n">
        <f aca="false">MAX(0,M47-M46)</f>
        <v>0</v>
      </c>
      <c r="O47" s="140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RESUMO'!AU5</f>
        <v>0</v>
      </c>
      <c r="N48" s="141" t="n">
        <f aca="false">MAX(0,M48-M47)</f>
        <v>0</v>
      </c>
      <c r="O48" s="140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RESUMO'!AV5</f>
        <v>0</v>
      </c>
      <c r="N49" s="141" t="n">
        <f aca="false">MAX(0,M49-M48)</f>
        <v>0</v>
      </c>
      <c r="O49" s="140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RESUMO'!AW5</f>
        <v>0</v>
      </c>
      <c r="N50" s="141" t="n">
        <f aca="false">MAX(0,M50-M49)</f>
        <v>0</v>
      </c>
      <c r="O50" s="140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RESUMO'!AX5</f>
        <v>0</v>
      </c>
      <c r="N51" s="141" t="n">
        <f aca="false">MAX(0,M51-M50)</f>
        <v>0</v>
      </c>
      <c r="O51" s="140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RESUMO'!AY5</f>
        <v>0</v>
      </c>
      <c r="N52" s="141" t="n">
        <f aca="false">MAX(0,M52-M51)</f>
        <v>0</v>
      </c>
      <c r="O52" s="140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RESUMO'!AZ5</f>
        <v>0</v>
      </c>
      <c r="N53" s="141" t="n">
        <f aca="false">MAX(0,M53-M52)</f>
        <v>0</v>
      </c>
      <c r="O53" s="140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RESUMO'!BA5</f>
        <v>0</v>
      </c>
      <c r="N54" s="141" t="n">
        <f aca="false">MAX(0,M54-M53)</f>
        <v>0</v>
      </c>
      <c r="O54" s="140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RESUMO'!BB5</f>
        <v>0</v>
      </c>
      <c r="N55" s="141" t="n">
        <f aca="false">MAX(0,M55-M54)</f>
        <v>0</v>
      </c>
      <c r="O55" s="140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RESUMO'!BC5</f>
        <v>0</v>
      </c>
      <c r="N56" s="141" t="n">
        <f aca="false">MAX(0,M56-M55)</f>
        <v>0</v>
      </c>
      <c r="O56" s="140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RESUMO'!BD5</f>
        <v>0</v>
      </c>
      <c r="N57" s="141" t="n">
        <f aca="false">MAX(0,M57-M56)</f>
        <v>0</v>
      </c>
      <c r="O57" s="140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RESUMO'!BE5</f>
        <v>0</v>
      </c>
      <c r="N58" s="141" t="n">
        <f aca="false">MAX(0,M58-M57)</f>
        <v>0</v>
      </c>
      <c r="O58" s="140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RESUMO'!BF5</f>
        <v>0</v>
      </c>
      <c r="N59" s="141" t="n">
        <f aca="false">MAX(0,M59-M58)</f>
        <v>0</v>
      </c>
      <c r="O59" s="140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RESUMO'!BG5</f>
        <v>0</v>
      </c>
      <c r="N60" s="141" t="n">
        <f aca="false">MAX(0,M60-M59)</f>
        <v>0</v>
      </c>
      <c r="O60" s="140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RESUMO'!BH5</f>
        <v>0</v>
      </c>
      <c r="N61" s="141" t="n">
        <f aca="false">MAX(0,M61-M60)</f>
        <v>0</v>
      </c>
      <c r="O61" s="140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RESUMO'!BI5</f>
        <v>0</v>
      </c>
      <c r="N62" s="141" t="n">
        <f aca="false">MAX(0,M62-M61)</f>
        <v>0</v>
      </c>
      <c r="O62" s="140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RESUMO'!BJ5</f>
        <v>0</v>
      </c>
      <c r="N63" s="141" t="n">
        <f aca="false">MAX(0,M63-M62)</f>
        <v>0</v>
      </c>
      <c r="O63" s="140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RESUMO'!BK5</f>
        <v>0</v>
      </c>
      <c r="N64" s="141" t="n">
        <f aca="false">MAX(0,M64-M63)</f>
        <v>0</v>
      </c>
      <c r="O64" s="140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RESUMO'!BL5</f>
        <v>0</v>
      </c>
      <c r="N65" s="141" t="n">
        <f aca="false">MAX(0,M65-M64)</f>
        <v>0</v>
      </c>
      <c r="O65" s="140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RESUMO'!BM5</f>
        <v>0</v>
      </c>
      <c r="N66" s="141" t="n">
        <f aca="false">MAX(0,M66-M65)</f>
        <v>0</v>
      </c>
      <c r="O66" s="140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RESUMO'!BN5</f>
        <v>0</v>
      </c>
      <c r="N67" s="141" t="n">
        <f aca="false">MAX(0,M67-M66)</f>
        <v>0</v>
      </c>
      <c r="O67" s="140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RESUMO'!BO5</f>
        <v>0</v>
      </c>
      <c r="N68" s="141" t="n">
        <f aca="false">MAX(0,M68-M67)</f>
        <v>0</v>
      </c>
      <c r="O68" s="140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RESUMO'!BP5</f>
        <v>0</v>
      </c>
      <c r="N69" s="141" t="n">
        <f aca="false">MAX(0,M69-M68)</f>
        <v>0</v>
      </c>
      <c r="O69" s="140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RESUMO'!BQ5</f>
        <v>0</v>
      </c>
      <c r="N70" s="141" t="n">
        <f aca="false">MAX(0,M70-M69)</f>
        <v>0</v>
      </c>
      <c r="O70" s="140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RESUMO'!BR5</f>
        <v>0</v>
      </c>
      <c r="N71" s="141" t="n">
        <f aca="false">MAX(0,M71-M70)</f>
        <v>0</v>
      </c>
      <c r="O71" s="140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RESUMO'!BS5</f>
        <v>0</v>
      </c>
      <c r="N72" s="141" t="n">
        <f aca="false">MAX(0,M72-M71)</f>
        <v>0</v>
      </c>
      <c r="O72" s="140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RESUMO'!BT5</f>
        <v>0</v>
      </c>
      <c r="N73" s="141" t="n">
        <f aca="false">MAX(0,M73-M72)</f>
        <v>0</v>
      </c>
      <c r="O73" s="140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RESUMO'!BU5</f>
        <v>0</v>
      </c>
      <c r="N74" s="141" t="n">
        <f aca="false">MAX(0,M74-M73)</f>
        <v>0</v>
      </c>
      <c r="O74" s="140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RESUMO'!BV5</f>
        <v>0</v>
      </c>
      <c r="N75" s="141" t="n">
        <f aca="false">MAX(0,M75-M74)</f>
        <v>0</v>
      </c>
      <c r="O75" s="140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RESUMO'!BW5</f>
        <v>0</v>
      </c>
      <c r="N76" s="141" t="n">
        <f aca="false">MAX(0,M76-M75)</f>
        <v>0</v>
      </c>
      <c r="O76" s="140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2143804.61</v>
      </c>
      <c r="D78" s="61" t="n">
        <f aca="false">SUM(D5:D76)</f>
        <v>417096.398983163</v>
      </c>
      <c r="E78" s="61" t="n">
        <f aca="false">SUM(E5:E76)</f>
        <v>2272.39165577416</v>
      </c>
      <c r="F78" s="146" t="n">
        <f aca="false">SUM(F5:F76)</f>
        <v>1</v>
      </c>
      <c r="H78" s="61" t="n">
        <f aca="false">SUM(H5:H76)</f>
        <v>45475</v>
      </c>
      <c r="L78" s="61" t="n">
        <f aca="false">SUM(L5:L76)</f>
        <v>1950.77862722417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HISTORICOS'!D42)</f>
        <v>537356.92</v>
      </c>
      <c r="D5" s="45" t="n">
        <f aca="false">IF(B5&lt;='VALOR POR PL'!$P$5,0,IF($K$17&gt;0,$K$18*P5/$K$17,0))</f>
        <v>0</v>
      </c>
      <c r="E5" s="45" t="n">
        <f aca="false">L5+D5/$K$2</f>
        <v>468.901819523953</v>
      </c>
      <c r="F5" s="117" t="n">
        <f aca="false">IF($K$9=0,0,E5/$K$9)</f>
        <v>0.268225415331985</v>
      </c>
      <c r="G5" s="117" t="n">
        <f aca="false">F5</f>
        <v>0.268225415331985</v>
      </c>
      <c r="H5" s="139"/>
      <c r="I5" s="42" t="s">
        <v>3276</v>
      </c>
      <c r="J5" s="56" t="n">
        <f aca="false">'VALOR POR PL'!F48</f>
        <v>2075142.69</v>
      </c>
      <c r="K5" s="56" t="n">
        <f aca="false">'VALOR POR PL'!G48</f>
        <v>1748</v>
      </c>
      <c r="L5" s="56" t="n">
        <f aca="false">'DADOS HISTORICOS'!$BZ$42</f>
        <v>468.901819523953</v>
      </c>
      <c r="M5" s="140" t="n">
        <f aca="false">'CP RESUMO'!D42</f>
        <v>0</v>
      </c>
      <c r="N5" s="141" t="n">
        <v>0</v>
      </c>
      <c r="O5" s="140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HISTORICOS'!E42)</f>
        <v>50814.11</v>
      </c>
      <c r="D6" s="45" t="n">
        <f aca="false">IF(B6&lt;='VALOR POR PL'!$P$5,0,IF($K$17&gt;0,$K$18*P6/$K$17,0))</f>
        <v>0</v>
      </c>
      <c r="E6" s="45" t="n">
        <f aca="false">L6+D6/$K$2</f>
        <v>43.4637024897444</v>
      </c>
      <c r="F6" s="117" t="n">
        <f aca="false">IF($K$9=0,0,E6/$K$9)</f>
        <v>0.0248624960850296</v>
      </c>
      <c r="G6" s="117" t="n">
        <f aca="false">G5+F6</f>
        <v>0.293087911417015</v>
      </c>
      <c r="H6" s="139"/>
      <c r="I6" s="42" t="s">
        <v>3277</v>
      </c>
      <c r="K6" s="52" t="n">
        <f aca="false">'VALOR POR PL'!H48</f>
        <v>1748.16327134246</v>
      </c>
      <c r="L6" s="45" t="n">
        <f aca="false">C6/IF(B6&lt;='VALOR POR PL'!$P$5,IFERROR(INDEX('"INCC-FGV"'!$B$2:$B$800,MATCH(B6,'"INCC-FGV"'!$A$2:$A$800,0)),$K$2),$K$2)</f>
        <v>43.4637024897444</v>
      </c>
      <c r="M6" s="140" t="n">
        <f aca="false">'CP RESUMO'!E42</f>
        <v>0</v>
      </c>
      <c r="N6" s="141" t="n">
        <f aca="false">MAX(0,M6-M5)</f>
        <v>0</v>
      </c>
      <c r="O6" s="140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HISTORICOS'!F42)</f>
        <v>154496.68</v>
      </c>
      <c r="D7" s="45" t="n">
        <f aca="false">IF(B7&lt;='VALOR POR PL'!$P$5,0,IF($K$17&gt;0,$K$18*P7/$K$17,0))</f>
        <v>0</v>
      </c>
      <c r="E7" s="45" t="n">
        <f aca="false">L7+D7/$K$2</f>
        <v>131.623760942259</v>
      </c>
      <c r="F7" s="117" t="n">
        <f aca="false">IF($K$9=0,0,E7/$K$9)</f>
        <v>0.0752926017266007</v>
      </c>
      <c r="G7" s="117" t="n">
        <f aca="false">G6+F7</f>
        <v>0.368380513143616</v>
      </c>
      <c r="H7" s="139"/>
      <c r="I7" s="42" t="s">
        <v>3278</v>
      </c>
      <c r="J7" s="45" t="n">
        <f aca="false">C78+D78</f>
        <v>2075142.69</v>
      </c>
      <c r="L7" s="45" t="n">
        <f aca="false">C7/IF(B7&lt;='VALOR POR PL'!$P$5,IFERROR(INDEX('"INCC-FGV"'!$B$2:$B$800,MATCH(B7,'"INCC-FGV"'!$A$2:$A$800,0)),$K$2),$K$2)</f>
        <v>131.623760942259</v>
      </c>
      <c r="M7" s="140" t="n">
        <f aca="false">'CP RESUMO'!F42</f>
        <v>0</v>
      </c>
      <c r="N7" s="141" t="n">
        <f aca="false">MAX(0,M7-M6)</f>
        <v>0</v>
      </c>
      <c r="O7" s="140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HISTORICOS'!G42)</f>
        <v>65454.02</v>
      </c>
      <c r="D8" s="45" t="n">
        <f aca="false">IF(B8&lt;='VALOR POR PL'!$P$5,0,IF($K$17&gt;0,$K$18*P8/$K$17,0))</f>
        <v>0</v>
      </c>
      <c r="E8" s="45" t="n">
        <f aca="false">L8+D8/$K$2</f>
        <v>55.5454833984789</v>
      </c>
      <c r="F8" s="117" t="n">
        <f aca="false">IF($K$9=0,0,E8/$K$9)</f>
        <v>0.0317736245286885</v>
      </c>
      <c r="G8" s="117" t="n">
        <f aca="false">G7+F8</f>
        <v>0.400154137672304</v>
      </c>
      <c r="H8" s="139"/>
      <c r="I8" s="42" t="s">
        <v>3279</v>
      </c>
      <c r="K8" s="66" t="n">
        <f aca="false">SUM(L5:L76)</f>
        <v>1748.16327134246</v>
      </c>
      <c r="L8" s="45" t="n">
        <f aca="false">C8/IF(B8&lt;='VALOR POR PL'!$P$5,IFERROR(INDEX('"INCC-FGV"'!$B$2:$B$800,MATCH(B8,'"INCC-FGV"'!$A$2:$A$800,0)),$K$2),$K$2)</f>
        <v>55.5454833984789</v>
      </c>
      <c r="M8" s="140" t="n">
        <f aca="false">'CP RESUMO'!G42</f>
        <v>0</v>
      </c>
      <c r="N8" s="141" t="n">
        <f aca="false">MAX(0,M8-M7)</f>
        <v>0</v>
      </c>
      <c r="O8" s="140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HISTORICOS'!H42)</f>
        <v>131068.65</v>
      </c>
      <c r="D9" s="45" t="n">
        <f aca="false">IF(B9&lt;='VALOR POR PL'!$P$5,0,IF($K$17&gt;0,$K$18*P9/$K$17,0))</f>
        <v>0</v>
      </c>
      <c r="E9" s="45" t="n">
        <f aca="false">L9+D9/$K$2</f>
        <v>110.65669476944</v>
      </c>
      <c r="F9" s="117" t="n">
        <f aca="false">IF($K$9=0,0,E9/$K$9)</f>
        <v>0.0632988328855941</v>
      </c>
      <c r="G9" s="117" t="n">
        <f aca="false">G8+F9</f>
        <v>0.463452970557898</v>
      </c>
      <c r="H9" s="139"/>
      <c r="I9" s="42" t="s">
        <v>3280</v>
      </c>
      <c r="J9" s="45" t="n">
        <f aca="false">C78+D78</f>
        <v>2075142.69</v>
      </c>
      <c r="K9" s="45" t="n">
        <f aca="false">E78</f>
        <v>1748.16327134246</v>
      </c>
      <c r="L9" s="45" t="n">
        <f aca="false">C9/IF(B9&lt;='VALOR POR PL'!$P$5,IFERROR(INDEX('"INCC-FGV"'!$B$2:$B$800,MATCH(B9,'"INCC-FGV"'!$A$2:$A$800,0)),$K$2),$K$2)</f>
        <v>110.65669476944</v>
      </c>
      <c r="M9" s="140" t="n">
        <f aca="false">'CP RESUMO'!H42</f>
        <v>0</v>
      </c>
      <c r="N9" s="141" t="n">
        <f aca="false">MAX(0,M9-M8)</f>
        <v>0</v>
      </c>
      <c r="O9" s="140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HISTORICOS'!I42)</f>
        <v>142141.79</v>
      </c>
      <c r="D10" s="45" t="n">
        <f aca="false">IF(B10&lt;='VALOR POR PL'!$P$5,0,IF($K$17&gt;0,$K$18*P10/$K$17,0))</f>
        <v>0</v>
      </c>
      <c r="E10" s="45" t="n">
        <f aca="false">L10+D10/$K$2</f>
        <v>119.313832390267</v>
      </c>
      <c r="F10" s="117" t="n">
        <f aca="false">IF($K$9=0,0,E10/$K$9)</f>
        <v>0.0682509662261943</v>
      </c>
      <c r="G10" s="117" t="n">
        <f aca="false">G9+F10</f>
        <v>0.531703936784093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119.313832390267</v>
      </c>
      <c r="M10" s="140" t="n">
        <f aca="false">'CP RESUMO'!I42</f>
        <v>0</v>
      </c>
      <c r="N10" s="141" t="n">
        <f aca="false">MAX(0,M10-M9)</f>
        <v>0</v>
      </c>
      <c r="O10" s="140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HISTORICOS'!J42)</f>
        <v>204940.64</v>
      </c>
      <c r="D11" s="45" t="n">
        <f aca="false">IF(B11&lt;='VALOR POR PL'!$P$5,0,IF($K$17&gt;0,$K$18*P11/$K$17,0))</f>
        <v>0</v>
      </c>
      <c r="E11" s="45" t="n">
        <f aca="false">L11+D11/$K$2</f>
        <v>170.853774335999</v>
      </c>
      <c r="F11" s="117" t="n">
        <f aca="false">IF($K$9=0,0,E11/$K$9)</f>
        <v>0.0977333050847112</v>
      </c>
      <c r="G11" s="117" t="n">
        <f aca="false">G10+F11</f>
        <v>0.629437241868804</v>
      </c>
      <c r="H11" s="139"/>
      <c r="I11" s="42" t="s">
        <v>3282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170.853774335999</v>
      </c>
      <c r="M11" s="140" t="n">
        <f aca="false">'CP RESUMO'!J42</f>
        <v>0</v>
      </c>
      <c r="N11" s="141" t="n">
        <f aca="false">MAX(0,M11-M10)</f>
        <v>0</v>
      </c>
      <c r="O11" s="140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HISTORICOS'!K42)</f>
        <v>212314.07</v>
      </c>
      <c r="D12" s="45" t="n">
        <f aca="false">IF(B12&lt;='VALOR POR PL'!$P$5,0,IF($K$17&gt;0,$K$18*P12/$K$17,0))</f>
        <v>0</v>
      </c>
      <c r="E12" s="45" t="n">
        <f aca="false">L12+D12/$K$2</f>
        <v>175.397898834421</v>
      </c>
      <c r="F12" s="117" t="n">
        <f aca="false">IF($K$9=0,0,E12/$K$9)</f>
        <v>0.100332675848823</v>
      </c>
      <c r="G12" s="117" t="n">
        <f aca="false">G11+F12</f>
        <v>0.729769917717627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175.397898834421</v>
      </c>
      <c r="M12" s="140" t="n">
        <f aca="false">'CP RESUMO'!K42</f>
        <v>0</v>
      </c>
      <c r="N12" s="141" t="n">
        <f aca="false">MAX(0,M12-M11)</f>
        <v>0</v>
      </c>
      <c r="O12" s="140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HISTORICOS'!L42)</f>
        <v>153383.08</v>
      </c>
      <c r="D13" s="45" t="n">
        <f aca="false">IF(B13&lt;='VALOR POR PL'!$P$5,0,IF($K$17&gt;0,$K$18*P13/$K$17,0))</f>
        <v>0</v>
      </c>
      <c r="E13" s="45" t="n">
        <f aca="false">L13+D13/$K$2</f>
        <v>126.064209431038</v>
      </c>
      <c r="F13" s="117" t="n">
        <f aca="false">IF($K$9=0,0,E13/$K$9)</f>
        <v>0.0721123773148659</v>
      </c>
      <c r="G13" s="117" t="n">
        <f aca="false">G12+F13</f>
        <v>0.801882295032493</v>
      </c>
      <c r="H13" s="139"/>
      <c r="I13" s="42" t="s">
        <v>3284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126.064209431038</v>
      </c>
      <c r="M13" s="140" t="n">
        <f aca="false">'CP RESUMO'!L42</f>
        <v>0</v>
      </c>
      <c r="N13" s="141" t="n">
        <f aca="false">MAX(0,M13-M12)</f>
        <v>0</v>
      </c>
      <c r="O13" s="140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HISTORICOS'!M42)</f>
        <v>162552.13</v>
      </c>
      <c r="D14" s="45" t="n">
        <f aca="false">IF(B14&lt;='VALOR POR PL'!$P$5,0,IF($K$17&gt;0,$K$18*P14/$K$17,0))</f>
        <v>0</v>
      </c>
      <c r="E14" s="45" t="n">
        <f aca="false">L14+D14/$K$2</f>
        <v>133.376434977891</v>
      </c>
      <c r="F14" s="117" t="n">
        <f aca="false">IF($K$9=0,0,E14/$K$9)</f>
        <v>0.0762951820143597</v>
      </c>
      <c r="G14" s="117" t="n">
        <f aca="false">G13+F14</f>
        <v>0.878177477046852</v>
      </c>
      <c r="H14" s="139"/>
      <c r="I14" s="42" t="s">
        <v>3285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133.376434977891</v>
      </c>
      <c r="M14" s="140" t="n">
        <f aca="false">'CP RESUMO'!M42</f>
        <v>0</v>
      </c>
      <c r="N14" s="141" t="n">
        <f aca="false">MAX(0,M14-M13)</f>
        <v>0</v>
      </c>
      <c r="O14" s="140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HISTORICOS'!N42)</f>
        <v>148137.86</v>
      </c>
      <c r="D15" s="45" t="n">
        <f aca="false">IF(B15&lt;='VALOR POR PL'!$P$5,0,IF($K$17&gt;0,$K$18*P15/$K$17,0))</f>
        <v>0</v>
      </c>
      <c r="E15" s="45" t="n">
        <f aca="false">L15+D15/$K$2</f>
        <v>121.190438791972</v>
      </c>
      <c r="F15" s="117" t="n">
        <f aca="false">IF($K$9=0,0,E15/$K$9)</f>
        <v>0.0693244394151509</v>
      </c>
      <c r="G15" s="117" t="n">
        <f aca="false">G14+F15</f>
        <v>0.947501916462003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121.190438791972</v>
      </c>
      <c r="M15" s="140" t="n">
        <f aca="false">'CP RESUMO'!N42</f>
        <v>0</v>
      </c>
      <c r="N15" s="141" t="n">
        <f aca="false">MAX(0,M15-M14)</f>
        <v>0</v>
      </c>
      <c r="O15" s="140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HISTORICOS'!O42)</f>
        <v>112482.74</v>
      </c>
      <c r="D16" s="45" t="n">
        <f aca="false">IF(B16&lt;='VALOR POR PL'!$P$5,0,IF($K$17&gt;0,$K$18*P16/$K$17,0))</f>
        <v>0</v>
      </c>
      <c r="E16" s="45" t="n">
        <f aca="false">L16+D16/$K$2</f>
        <v>91.7752214569941</v>
      </c>
      <c r="F16" s="117" t="n">
        <f aca="false">IF($K$9=0,0,E16/$K$9)</f>
        <v>0.0524980835379968</v>
      </c>
      <c r="G16" s="117" t="n">
        <f aca="false">G15+F16</f>
        <v>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91.7752214569941</v>
      </c>
      <c r="M16" s="140" t="n">
        <f aca="false">'CP RESUMO'!O42</f>
        <v>0</v>
      </c>
      <c r="N16" s="141" t="n">
        <f aca="false">MAX(0,M16-M15)</f>
        <v>0</v>
      </c>
      <c r="O16" s="140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9"/>
      <c r="I17" s="42" t="s">
        <v>3289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RESUMO'!P42</f>
        <v>0</v>
      </c>
      <c r="N17" s="141" t="n">
        <f aca="false">MAX(0,M17-M16)</f>
        <v>0</v>
      </c>
      <c r="O17" s="140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RESUMO'!Q42</f>
        <v>0</v>
      </c>
      <c r="N18" s="141" t="n">
        <f aca="false">MAX(0,M18-M17)</f>
        <v>0</v>
      </c>
      <c r="O18" s="140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RESUMO'!R42</f>
        <v>0</v>
      </c>
      <c r="N19" s="141" t="n">
        <f aca="false">MAX(0,M19-M18)</f>
        <v>0</v>
      </c>
      <c r="O19" s="140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RESUMO'!S42</f>
        <v>0</v>
      </c>
      <c r="N20" s="141" t="n">
        <f aca="false">MAX(0,M20-M19)</f>
        <v>0</v>
      </c>
      <c r="O20" s="140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RESUMO'!T42</f>
        <v>0</v>
      </c>
      <c r="N21" s="141" t="n">
        <f aca="false">MAX(0,M21-M20)</f>
        <v>0</v>
      </c>
      <c r="O21" s="140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RESUMO'!U42</f>
        <v>0</v>
      </c>
      <c r="N22" s="141" t="n">
        <f aca="false">MAX(0,M22-M21)</f>
        <v>0</v>
      </c>
      <c r="O22" s="140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RESUMO'!V42</f>
        <v>0</v>
      </c>
      <c r="N23" s="141" t="n">
        <f aca="false">MAX(0,M23-M22)</f>
        <v>0</v>
      </c>
      <c r="O23" s="140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9"/>
      <c r="I24" s="145" t="s">
        <v>3296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RESUMO'!W42</f>
        <v>0</v>
      </c>
      <c r="N24" s="141" t="n">
        <f aca="false">MAX(0,M24-M23)</f>
        <v>0</v>
      </c>
      <c r="O24" s="140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RESUMO'!X42</f>
        <v>0</v>
      </c>
      <c r="N25" s="141" t="n">
        <f aca="false">MAX(0,M25-M24)</f>
        <v>0</v>
      </c>
      <c r="O25" s="140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RESUMO'!Y42</f>
        <v>0</v>
      </c>
      <c r="N26" s="141" t="n">
        <f aca="false">MAX(0,M26-M25)</f>
        <v>0</v>
      </c>
      <c r="O26" s="140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RESUMO'!Z42</f>
        <v>0</v>
      </c>
      <c r="N27" s="141" t="n">
        <f aca="false">MAX(0,M27-M26)</f>
        <v>0</v>
      </c>
      <c r="O27" s="140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RESUMO'!AA42</f>
        <v>0</v>
      </c>
      <c r="N28" s="141" t="n">
        <f aca="false">MAX(0,M28-M27)</f>
        <v>0</v>
      </c>
      <c r="O28" s="140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RESUMO'!AB42</f>
        <v>0</v>
      </c>
      <c r="N29" s="141" t="n">
        <f aca="false">MAX(0,M29-M28)</f>
        <v>0</v>
      </c>
      <c r="O29" s="140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RESUMO'!AC42</f>
        <v>0</v>
      </c>
      <c r="N30" s="141" t="n">
        <f aca="false">MAX(0,M30-M29)</f>
        <v>0</v>
      </c>
      <c r="O30" s="140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RESUMO'!AD42</f>
        <v>0</v>
      </c>
      <c r="N31" s="141" t="n">
        <f aca="false">MAX(0,M31-M30)</f>
        <v>0</v>
      </c>
      <c r="O31" s="140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RESUMO'!AE42</f>
        <v>0</v>
      </c>
      <c r="N32" s="141" t="n">
        <f aca="false">MAX(0,M32-M31)</f>
        <v>0</v>
      </c>
      <c r="O32" s="140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RESUMO'!AF42</f>
        <v>0</v>
      </c>
      <c r="N33" s="141" t="n">
        <f aca="false">MAX(0,M33-M32)</f>
        <v>0</v>
      </c>
      <c r="O33" s="140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RESUMO'!AG42</f>
        <v>0</v>
      </c>
      <c r="N34" s="141" t="n">
        <f aca="false">MAX(0,M34-M33)</f>
        <v>0</v>
      </c>
      <c r="O34" s="140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RESUMO'!AH42</f>
        <v>0</v>
      </c>
      <c r="N35" s="141" t="n">
        <f aca="false">MAX(0,M35-M34)</f>
        <v>0</v>
      </c>
      <c r="O35" s="140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RESUMO'!AI42</f>
        <v>0</v>
      </c>
      <c r="N36" s="141" t="n">
        <f aca="false">MAX(0,M36-M35)</f>
        <v>0</v>
      </c>
      <c r="O36" s="140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RESUMO'!AJ42</f>
        <v>0</v>
      </c>
      <c r="N37" s="141" t="n">
        <f aca="false">MAX(0,M37-M36)</f>
        <v>0</v>
      </c>
      <c r="O37" s="140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RESUMO'!AK42</f>
        <v>0</v>
      </c>
      <c r="N38" s="141" t="n">
        <f aca="false">MAX(0,M38-M37)</f>
        <v>0</v>
      </c>
      <c r="O38" s="140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RESUMO'!AL42</f>
        <v>0</v>
      </c>
      <c r="N39" s="141" t="n">
        <f aca="false">MAX(0,M39-M38)</f>
        <v>0</v>
      </c>
      <c r="O39" s="140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RESUMO'!AM42</f>
        <v>0</v>
      </c>
      <c r="N40" s="141" t="n">
        <f aca="false">MAX(0,M40-M39)</f>
        <v>0</v>
      </c>
      <c r="O40" s="140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RESUMO'!AN42</f>
        <v>0</v>
      </c>
      <c r="N41" s="141" t="n">
        <f aca="false">MAX(0,M41-M40)</f>
        <v>0</v>
      </c>
      <c r="O41" s="140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RESUMO'!AO42</f>
        <v>0</v>
      </c>
      <c r="N42" s="141" t="n">
        <f aca="false">MAX(0,M42-M41)</f>
        <v>0</v>
      </c>
      <c r="O42" s="140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RESUMO'!AP42</f>
        <v>0</v>
      </c>
      <c r="N43" s="141" t="n">
        <f aca="false">MAX(0,M43-M42)</f>
        <v>0</v>
      </c>
      <c r="O43" s="140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RESUMO'!AQ42</f>
        <v>0</v>
      </c>
      <c r="N44" s="141" t="n">
        <f aca="false">MAX(0,M44-M43)</f>
        <v>0</v>
      </c>
      <c r="O44" s="140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RESUMO'!AR42</f>
        <v>0</v>
      </c>
      <c r="N45" s="141" t="n">
        <f aca="false">MAX(0,M45-M44)</f>
        <v>0</v>
      </c>
      <c r="O45" s="140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RESUMO'!AS42</f>
        <v>0</v>
      </c>
      <c r="N46" s="141" t="n">
        <f aca="false">MAX(0,M46-M45)</f>
        <v>0</v>
      </c>
      <c r="O46" s="140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RESUMO'!AT42</f>
        <v>0</v>
      </c>
      <c r="N47" s="141" t="n">
        <f aca="false">MAX(0,M47-M46)</f>
        <v>0</v>
      </c>
      <c r="O47" s="140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RESUMO'!AU42</f>
        <v>0</v>
      </c>
      <c r="N48" s="141" t="n">
        <f aca="false">MAX(0,M48-M47)</f>
        <v>0</v>
      </c>
      <c r="O48" s="140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RESUMO'!AV42</f>
        <v>0</v>
      </c>
      <c r="N49" s="141" t="n">
        <f aca="false">MAX(0,M49-M48)</f>
        <v>0</v>
      </c>
      <c r="O49" s="140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RESUMO'!AW42</f>
        <v>0</v>
      </c>
      <c r="N50" s="141" t="n">
        <f aca="false">MAX(0,M50-M49)</f>
        <v>0</v>
      </c>
      <c r="O50" s="140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RESUMO'!AX42</f>
        <v>0</v>
      </c>
      <c r="N51" s="141" t="n">
        <f aca="false">MAX(0,M51-M50)</f>
        <v>0</v>
      </c>
      <c r="O51" s="140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RESUMO'!AY42</f>
        <v>0</v>
      </c>
      <c r="N52" s="141" t="n">
        <f aca="false">MAX(0,M52-M51)</f>
        <v>0</v>
      </c>
      <c r="O52" s="140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RESUMO'!AZ42</f>
        <v>0</v>
      </c>
      <c r="N53" s="141" t="n">
        <f aca="false">MAX(0,M53-M52)</f>
        <v>0</v>
      </c>
      <c r="O53" s="140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RESUMO'!BA42</f>
        <v>0</v>
      </c>
      <c r="N54" s="141" t="n">
        <f aca="false">MAX(0,M54-M53)</f>
        <v>0</v>
      </c>
      <c r="O54" s="140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RESUMO'!BB42</f>
        <v>0</v>
      </c>
      <c r="N55" s="141" t="n">
        <f aca="false">MAX(0,M55-M54)</f>
        <v>0</v>
      </c>
      <c r="O55" s="140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RESUMO'!BC42</f>
        <v>0</v>
      </c>
      <c r="N56" s="141" t="n">
        <f aca="false">MAX(0,M56-M55)</f>
        <v>0</v>
      </c>
      <c r="O56" s="140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RESUMO'!BD42</f>
        <v>0</v>
      </c>
      <c r="N57" s="141" t="n">
        <f aca="false">MAX(0,M57-M56)</f>
        <v>0</v>
      </c>
      <c r="O57" s="140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RESUMO'!BE42</f>
        <v>0</v>
      </c>
      <c r="N58" s="141" t="n">
        <f aca="false">MAX(0,M58-M57)</f>
        <v>0</v>
      </c>
      <c r="O58" s="140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RESUMO'!BF42</f>
        <v>0</v>
      </c>
      <c r="N59" s="141" t="n">
        <f aca="false">MAX(0,M59-M58)</f>
        <v>0</v>
      </c>
      <c r="O59" s="140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RESUMO'!BG42</f>
        <v>0</v>
      </c>
      <c r="N60" s="141" t="n">
        <f aca="false">MAX(0,M60-M59)</f>
        <v>0</v>
      </c>
      <c r="O60" s="140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RESUMO'!BH42</f>
        <v>0</v>
      </c>
      <c r="N61" s="141" t="n">
        <f aca="false">MAX(0,M61-M60)</f>
        <v>0</v>
      </c>
      <c r="O61" s="140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RESUMO'!BI42</f>
        <v>0</v>
      </c>
      <c r="N62" s="141" t="n">
        <f aca="false">MAX(0,M62-M61)</f>
        <v>0</v>
      </c>
      <c r="O62" s="140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RESUMO'!BJ42</f>
        <v>0</v>
      </c>
      <c r="N63" s="141" t="n">
        <f aca="false">MAX(0,M63-M62)</f>
        <v>0</v>
      </c>
      <c r="O63" s="140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RESUMO'!BK42</f>
        <v>0</v>
      </c>
      <c r="N64" s="141" t="n">
        <f aca="false">MAX(0,M64-M63)</f>
        <v>0</v>
      </c>
      <c r="O64" s="140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RESUMO'!BL42</f>
        <v>0</v>
      </c>
      <c r="N65" s="141" t="n">
        <f aca="false">MAX(0,M65-M64)</f>
        <v>0</v>
      </c>
      <c r="O65" s="140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RESUMO'!BM42</f>
        <v>0</v>
      </c>
      <c r="N66" s="141" t="n">
        <f aca="false">MAX(0,M66-M65)</f>
        <v>0</v>
      </c>
      <c r="O66" s="140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RESUMO'!BN42</f>
        <v>0</v>
      </c>
      <c r="N67" s="141" t="n">
        <f aca="false">MAX(0,M67-M66)</f>
        <v>0</v>
      </c>
      <c r="O67" s="140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RESUMO'!BO42</f>
        <v>0</v>
      </c>
      <c r="N68" s="141" t="n">
        <f aca="false">MAX(0,M68-M67)</f>
        <v>0</v>
      </c>
      <c r="O68" s="140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RESUMO'!BP42</f>
        <v>0</v>
      </c>
      <c r="N69" s="141" t="n">
        <f aca="false">MAX(0,M69-M68)</f>
        <v>0</v>
      </c>
      <c r="O69" s="140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RESUMO'!BQ42</f>
        <v>0</v>
      </c>
      <c r="N70" s="141" t="n">
        <f aca="false">MAX(0,M70-M69)</f>
        <v>0</v>
      </c>
      <c r="O70" s="140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RESUMO'!BR42</f>
        <v>0</v>
      </c>
      <c r="N71" s="141" t="n">
        <f aca="false">MAX(0,M71-M70)</f>
        <v>0</v>
      </c>
      <c r="O71" s="140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RESUMO'!BS42</f>
        <v>0</v>
      </c>
      <c r="N72" s="141" t="n">
        <f aca="false">MAX(0,M72-M71)</f>
        <v>0</v>
      </c>
      <c r="O72" s="140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RESUMO'!BT42</f>
        <v>0</v>
      </c>
      <c r="N73" s="141" t="n">
        <f aca="false">MAX(0,M73-M72)</f>
        <v>0</v>
      </c>
      <c r="O73" s="140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RESUMO'!BU42</f>
        <v>0</v>
      </c>
      <c r="N74" s="141" t="n">
        <f aca="false">MAX(0,M74-M73)</f>
        <v>0</v>
      </c>
      <c r="O74" s="140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RESUMO'!BV42</f>
        <v>0</v>
      </c>
      <c r="N75" s="141" t="n">
        <f aca="false">MAX(0,M75-M74)</f>
        <v>0</v>
      </c>
      <c r="O75" s="140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RESUMO'!BW42</f>
        <v>0</v>
      </c>
      <c r="N76" s="141" t="n">
        <f aca="false">MAX(0,M76-M75)</f>
        <v>0</v>
      </c>
      <c r="O76" s="140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2075142.69</v>
      </c>
      <c r="D78" s="61" t="n">
        <f aca="false">SUM(D5:D76)</f>
        <v>0</v>
      </c>
      <c r="E78" s="61" t="n">
        <f aca="false">SUM(E5:E76)</f>
        <v>1748.16327134246</v>
      </c>
      <c r="F78" s="146" t="n">
        <f aca="false">SUM(F5:F76)</f>
        <v>1</v>
      </c>
      <c r="H78" s="61" t="n">
        <f aca="false">SUM(H5:H76)</f>
        <v>0</v>
      </c>
      <c r="L78" s="61" t="n">
        <f aca="false">SUM(L5:L76)</f>
        <v>1748.16327134246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HISTORICOS'!D6)</f>
        <v>90178.6</v>
      </c>
      <c r="D5" s="45" t="n">
        <f aca="false">IF(B5&lt;='VALOR POR PL'!$P$5,0,IF($K$17&gt;0,$K$18*P5/$K$17,0))</f>
        <v>0</v>
      </c>
      <c r="E5" s="45" t="n">
        <f aca="false">L5+D5/$K$2</f>
        <v>78.3898105708362</v>
      </c>
      <c r="F5" s="117" t="n">
        <f aca="false">IF($K$9=0,0,E5/$K$9)</f>
        <v>0.818533257926504</v>
      </c>
      <c r="G5" s="117" t="n">
        <f aca="false">F5</f>
        <v>0.818533257926504</v>
      </c>
      <c r="H5" s="139"/>
      <c r="I5" s="42" t="s">
        <v>3276</v>
      </c>
      <c r="J5" s="56" t="n">
        <f aca="false">'VALOR POR PL'!F12</f>
        <v>122200</v>
      </c>
      <c r="K5" s="56" t="n">
        <f aca="false">'VALOR POR PL'!G12</f>
        <v>103.700935</v>
      </c>
      <c r="L5" s="56" t="n">
        <f aca="false">'DADOS HISTORICOS'!$BZ$6</f>
        <v>78.3898105708362</v>
      </c>
      <c r="M5" s="140" t="n">
        <f aca="false">'CP RESUMO'!D6</f>
        <v>0</v>
      </c>
      <c r="N5" s="141" t="n">
        <v>0</v>
      </c>
      <c r="O5" s="140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HISTORICOS'!E6)</f>
        <v>2021.46</v>
      </c>
      <c r="D6" s="45" t="n">
        <f aca="false">IF(B6&lt;='VALOR POR PL'!$P$5,0,IF($K$17&gt;0,$K$18*P6/$K$17,0))</f>
        <v>0</v>
      </c>
      <c r="E6" s="45" t="n">
        <f aca="false">L6+D6/$K$2</f>
        <v>1.72904998306413</v>
      </c>
      <c r="F6" s="117" t="n">
        <f aca="false">IF($K$9=0,0,E6/$K$9)</f>
        <v>0.0180544500037583</v>
      </c>
      <c r="G6" s="117" t="n">
        <f aca="false">G5+F6</f>
        <v>0.836587707930262</v>
      </c>
      <c r="H6" s="139"/>
      <c r="I6" s="42" t="s">
        <v>3277</v>
      </c>
      <c r="K6" s="52" t="n">
        <f aca="false">'VALOR POR PL'!H12</f>
        <v>95.8910495896353</v>
      </c>
      <c r="L6" s="45" t="n">
        <f aca="false">C6/IF(B6&lt;='VALOR POR PL'!$P$5,IFERROR(INDEX('"INCC-FGV"'!$B$2:$B$800,MATCH(B6,'"INCC-FGV"'!$A$2:$A$800,0)),$K$2),$K$2)</f>
        <v>1.72904998306413</v>
      </c>
      <c r="M6" s="140" t="n">
        <f aca="false">'CP RESUMO'!E6</f>
        <v>0</v>
      </c>
      <c r="N6" s="141" t="n">
        <f aca="false">MAX(0,M6-M5)</f>
        <v>0</v>
      </c>
      <c r="O6" s="140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0.836587707930262</v>
      </c>
      <c r="H7" s="139"/>
      <c r="I7" s="42" t="s">
        <v>3278</v>
      </c>
      <c r="J7" s="45" t="n">
        <f aca="false">C78+D78</f>
        <v>112496.076777983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RESUMO'!F6</f>
        <v>0</v>
      </c>
      <c r="N7" s="141" t="n">
        <f aca="false">MAX(0,M7-M6)</f>
        <v>0</v>
      </c>
      <c r="O7" s="140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0.836587707930262</v>
      </c>
      <c r="H8" s="139"/>
      <c r="I8" s="42" t="s">
        <v>3279</v>
      </c>
      <c r="K8" s="66" t="n">
        <f aca="false">SUM(L5:L76)</f>
        <v>80.1188605539003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RESUMO'!G6</f>
        <v>0</v>
      </c>
      <c r="N8" s="141" t="n">
        <f aca="false">MAX(0,M8-M7)</f>
        <v>0</v>
      </c>
      <c r="O8" s="140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0.836587707930262</v>
      </c>
      <c r="H9" s="139"/>
      <c r="I9" s="42" t="s">
        <v>3280</v>
      </c>
      <c r="J9" s="45" t="n">
        <f aca="false">C78+D78</f>
        <v>112496.076777983</v>
      </c>
      <c r="K9" s="45" t="n">
        <f aca="false">E78</f>
        <v>95.7686322598693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RESUMO'!H6</f>
        <v>0</v>
      </c>
      <c r="N9" s="141" t="n">
        <f aca="false">MAX(0,M9-M8)</f>
        <v>0</v>
      </c>
      <c r="O9" s="140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0.836587707930262</v>
      </c>
      <c r="H10" s="139"/>
      <c r="I10" s="42" t="s">
        <v>3281</v>
      </c>
      <c r="K10" s="52" t="n">
        <f aca="false">IF(K6-K8&gt;0,(K6-K8)*'VALOR POR PL'!$G$65,K6-K8)</f>
        <v>15.6497717059691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RESUMO'!I6</f>
        <v>0</v>
      </c>
      <c r="N10" s="141" t="n">
        <f aca="false">MAX(0,M10-M9)</f>
        <v>0</v>
      </c>
      <c r="O10" s="140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0.836587707930262</v>
      </c>
      <c r="H11" s="139"/>
      <c r="I11" s="42" t="s">
        <v>3282</v>
      </c>
      <c r="K11" s="56" t="n">
        <f aca="false">SUMPRODUCT((B5:B76&gt;'VALOR POR PL'!$P$5)*H5:H76)</f>
        <v>42288.68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RESUMO'!J6</f>
        <v>0</v>
      </c>
      <c r="N11" s="141" t="n">
        <f aca="false">MAX(0,M11-M10)</f>
        <v>0</v>
      </c>
      <c r="O11" s="140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0.836587707930262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RESUMO'!K6</f>
        <v>0</v>
      </c>
      <c r="N12" s="141" t="n">
        <f aca="false">MAX(0,M12-M11)</f>
        <v>0</v>
      </c>
      <c r="O12" s="140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0.836587707930262</v>
      </c>
      <c r="H13" s="139"/>
      <c r="I13" s="42" t="s">
        <v>3284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RESUMO'!L6</f>
        <v>0</v>
      </c>
      <c r="N13" s="141" t="n">
        <f aca="false">MAX(0,M13-M12)</f>
        <v>0</v>
      </c>
      <c r="O13" s="140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0.836587707930262</v>
      </c>
      <c r="H14" s="139"/>
      <c r="I14" s="42" t="s">
        <v>3285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RESUMO'!M6</f>
        <v>0</v>
      </c>
      <c r="N14" s="141" t="n">
        <f aca="false">MAX(0,M14-M13)</f>
        <v>0</v>
      </c>
      <c r="O14" s="140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0.836587707930262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RESUMO'!N6</f>
        <v>0</v>
      </c>
      <c r="N15" s="141" t="n">
        <f aca="false">MAX(0,M15-M14)</f>
        <v>0</v>
      </c>
      <c r="O15" s="140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0.836587707930262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RESUMO'!O6</f>
        <v>0</v>
      </c>
      <c r="N16" s="141" t="n">
        <f aca="false">MAX(0,M16-M15)</f>
        <v>0</v>
      </c>
      <c r="O16" s="140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0.836587707930262</v>
      </c>
      <c r="H17" s="139"/>
      <c r="I17" s="42" t="s">
        <v>3289</v>
      </c>
      <c r="K17" s="45" t="n">
        <f aca="false">SUM(P5:P76)</f>
        <v>42288.68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RESUMO'!P6</f>
        <v>0</v>
      </c>
      <c r="N17" s="141" t="n">
        <f aca="false">MAX(0,M17-M16)</f>
        <v>0</v>
      </c>
      <c r="O17" s="140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0.836587707930262</v>
      </c>
      <c r="H18" s="139"/>
      <c r="I18" s="42" t="s">
        <v>3290</v>
      </c>
      <c r="K18" s="45" t="n">
        <f aca="false">MAX(0,K10)*$K$2</f>
        <v>20296.0167779825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RESUMO'!Q6</f>
        <v>0</v>
      </c>
      <c r="N18" s="141" t="n">
        <f aca="false">MAX(0,M18-M17)</f>
        <v>0</v>
      </c>
      <c r="O18" s="140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0.836587707930262</v>
      </c>
      <c r="H19" s="139"/>
      <c r="I19" s="42" t="s">
        <v>3291</v>
      </c>
      <c r="K19" s="143" t="n">
        <f aca="false">IF(AND(K16="PREVISÃO INFORMADA",K11&gt;0),K18/K11-1,"")</f>
        <v>-0.520060290886769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RESUMO'!R6</f>
        <v>0</v>
      </c>
      <c r="N19" s="141" t="n">
        <f aca="false">MAX(0,M19-M18)</f>
        <v>0</v>
      </c>
      <c r="O19" s="140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0.836587707930262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RESUMO'!S6</f>
        <v>0</v>
      </c>
      <c r="N20" s="141" t="n">
        <f aca="false">MAX(0,M20-M19)</f>
        <v>0</v>
      </c>
      <c r="O20" s="140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0.836587707930262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RESUMO'!T6</f>
        <v>0</v>
      </c>
      <c r="N21" s="141" t="n">
        <f aca="false">MAX(0,M21-M20)</f>
        <v>0</v>
      </c>
      <c r="O21" s="140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0.836587707930262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RESUMO'!U6</f>
        <v>0</v>
      </c>
      <c r="N22" s="141" t="n">
        <f aca="false">MAX(0,M22-M21)</f>
        <v>0</v>
      </c>
      <c r="O22" s="140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0.836587707930262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RESUMO'!V6</f>
        <v>0</v>
      </c>
      <c r="N23" s="141" t="n">
        <f aca="false">MAX(0,M23-M22)</f>
        <v>0</v>
      </c>
      <c r="O23" s="140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0.836587707930262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RESUMO'!W6</f>
        <v>0</v>
      </c>
      <c r="N24" s="141" t="n">
        <f aca="false">MAX(0,M24-M23)</f>
        <v>0</v>
      </c>
      <c r="O24" s="140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0.836587707930262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RESUMO'!X6</f>
        <v>0</v>
      </c>
      <c r="N25" s="141" t="n">
        <f aca="false">MAX(0,M25-M24)</f>
        <v>0</v>
      </c>
      <c r="O25" s="140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724.857742070804</v>
      </c>
      <c r="E26" s="45" t="n">
        <f aca="false">L26+D26/$K$2</f>
        <v>0.558920418070324</v>
      </c>
      <c r="F26" s="117" t="n">
        <f aca="false">IF($K$9=0,0,E26/$K$9)</f>
        <v>0.00583615328820491</v>
      </c>
      <c r="G26" s="117" t="n">
        <f aca="false">G25+F26</f>
        <v>0.842423861218467</v>
      </c>
      <c r="H26" s="139" t="n">
        <v>1510.31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RESUMO'!Y6</f>
        <v>0</v>
      </c>
      <c r="N26" s="141" t="n">
        <f aca="false">MAX(0,M26-M25)</f>
        <v>0</v>
      </c>
      <c r="O26" s="140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1510.31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HISTORICOS'!Z6)</f>
        <v>0</v>
      </c>
      <c r="D27" s="45" t="n">
        <f aca="false">IF(B27&lt;='VALOR POR PL'!$P$5,0,IF($K$17&gt;0,$K$18*P27/$K$17,0))</f>
        <v>724.857742070804</v>
      </c>
      <c r="E27" s="45" t="n">
        <f aca="false">L27+D27/$K$2</f>
        <v>0.558920418070324</v>
      </c>
      <c r="F27" s="117" t="n">
        <f aca="false">IF($K$9=0,0,E27/$K$9)</f>
        <v>0.00583615328820491</v>
      </c>
      <c r="G27" s="117" t="n">
        <f aca="false">G26+F27</f>
        <v>0.848260014506672</v>
      </c>
      <c r="H27" s="139" t="n">
        <v>1510.31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RESUMO'!Z6</f>
        <v>0</v>
      </c>
      <c r="N27" s="141" t="n">
        <f aca="false">MAX(0,M27-M26)</f>
        <v>0</v>
      </c>
      <c r="O27" s="140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1510.31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724.857742070804</v>
      </c>
      <c r="E28" s="45" t="n">
        <f aca="false">L28+D28/$K$2</f>
        <v>0.558920418070324</v>
      </c>
      <c r="F28" s="117" t="n">
        <f aca="false">IF($K$9=0,0,E28/$K$9)</f>
        <v>0.00583615328820491</v>
      </c>
      <c r="G28" s="117" t="n">
        <f aca="false">G27+F28</f>
        <v>0.854096167794877</v>
      </c>
      <c r="H28" s="139" t="n">
        <v>1510.31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RESUMO'!AA6</f>
        <v>0</v>
      </c>
      <c r="N28" s="141" t="n">
        <f aca="false">MAX(0,M28-M27)</f>
        <v>0</v>
      </c>
      <c r="O28" s="140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1510.31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724.857742070804</v>
      </c>
      <c r="E29" s="45" t="n">
        <f aca="false">L29+D29/$K$2</f>
        <v>0.558920418070324</v>
      </c>
      <c r="F29" s="117" t="n">
        <f aca="false">IF($K$9=0,0,E29/$K$9)</f>
        <v>0.00583615328820491</v>
      </c>
      <c r="G29" s="117" t="n">
        <f aca="false">G28+F29</f>
        <v>0.859932321083082</v>
      </c>
      <c r="H29" s="139" t="n">
        <v>1510.31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RESUMO'!AB6</f>
        <v>0</v>
      </c>
      <c r="N29" s="141" t="n">
        <f aca="false">MAX(0,M29-M28)</f>
        <v>0</v>
      </c>
      <c r="O29" s="140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1510.31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724.857742070804</v>
      </c>
      <c r="E30" s="45" t="n">
        <f aca="false">L30+D30/$K$2</f>
        <v>0.558920418070324</v>
      </c>
      <c r="F30" s="117" t="n">
        <f aca="false">IF($K$9=0,0,E30/$K$9)</f>
        <v>0.00583615328820491</v>
      </c>
      <c r="G30" s="117" t="n">
        <f aca="false">G29+F30</f>
        <v>0.865768474371287</v>
      </c>
      <c r="H30" s="139" t="n">
        <v>1510.31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RESUMO'!AC6</f>
        <v>0</v>
      </c>
      <c r="N30" s="141" t="n">
        <f aca="false">MAX(0,M30-M29)</f>
        <v>0</v>
      </c>
      <c r="O30" s="140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1510.31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HISTORICOS'!AD6)</f>
        <v>0</v>
      </c>
      <c r="D31" s="45" t="n">
        <f aca="false">IF(B31&lt;='VALOR POR PL'!$P$5,0,IF($K$17&gt;0,$K$18*P31/$K$17,0))</f>
        <v>724.857742070804</v>
      </c>
      <c r="E31" s="45" t="n">
        <f aca="false">L31+D31/$K$2</f>
        <v>0.558920418070324</v>
      </c>
      <c r="F31" s="117" t="n">
        <f aca="false">IF($K$9=0,0,E31/$K$9)</f>
        <v>0.00583615328820491</v>
      </c>
      <c r="G31" s="117" t="n">
        <f aca="false">G30+F31</f>
        <v>0.871604627659492</v>
      </c>
      <c r="H31" s="139" t="n">
        <v>1510.31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RESUMO'!AD6</f>
        <v>0</v>
      </c>
      <c r="N31" s="141" t="n">
        <f aca="false">MAX(0,M31-M30)</f>
        <v>0</v>
      </c>
      <c r="O31" s="140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1510.31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724.857742070804</v>
      </c>
      <c r="E32" s="45" t="n">
        <f aca="false">L32+D32/$K$2</f>
        <v>0.558920418070324</v>
      </c>
      <c r="F32" s="117" t="n">
        <f aca="false">IF($K$9=0,0,E32/$K$9)</f>
        <v>0.00583615328820491</v>
      </c>
      <c r="G32" s="117" t="n">
        <f aca="false">G31+F32</f>
        <v>0.877440780947696</v>
      </c>
      <c r="H32" s="139" t="n">
        <v>1510.31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RESUMO'!AE6</f>
        <v>0</v>
      </c>
      <c r="N32" s="141" t="n">
        <f aca="false">MAX(0,M32-M31)</f>
        <v>0</v>
      </c>
      <c r="O32" s="140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1510.31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724.857742070804</v>
      </c>
      <c r="E33" s="45" t="n">
        <f aca="false">L33+D33/$K$2</f>
        <v>0.558920418070324</v>
      </c>
      <c r="F33" s="117" t="n">
        <f aca="false">IF($K$9=0,0,E33/$K$9)</f>
        <v>0.00583615328820491</v>
      </c>
      <c r="G33" s="117" t="n">
        <f aca="false">G32+F33</f>
        <v>0.883276934235901</v>
      </c>
      <c r="H33" s="139" t="n">
        <v>1510.31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RESUMO'!AF6</f>
        <v>0</v>
      </c>
      <c r="N33" s="141" t="n">
        <f aca="false">MAX(0,M33-M32)</f>
        <v>0</v>
      </c>
      <c r="O33" s="140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1510.31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724.857742070804</v>
      </c>
      <c r="E34" s="45" t="n">
        <f aca="false">L34+D34/$K$2</f>
        <v>0.558920418070324</v>
      </c>
      <c r="F34" s="117" t="n">
        <f aca="false">IF($K$9=0,0,E34/$K$9)</f>
        <v>0.00583615328820491</v>
      </c>
      <c r="G34" s="117" t="n">
        <f aca="false">G33+F34</f>
        <v>0.889113087524106</v>
      </c>
      <c r="H34" s="139" t="n">
        <v>1510.31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RESUMO'!AG6</f>
        <v>0</v>
      </c>
      <c r="N34" s="141" t="n">
        <f aca="false">MAX(0,M34-M33)</f>
        <v>0</v>
      </c>
      <c r="O34" s="140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1510.31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724.857742070804</v>
      </c>
      <c r="E35" s="45" t="n">
        <f aca="false">L35+D35/$K$2</f>
        <v>0.558920418070324</v>
      </c>
      <c r="F35" s="117" t="n">
        <f aca="false">IF($K$9=0,0,E35/$K$9)</f>
        <v>0.00583615328820491</v>
      </c>
      <c r="G35" s="117" t="n">
        <f aca="false">G34+F35</f>
        <v>0.894949240812311</v>
      </c>
      <c r="H35" s="139" t="n">
        <v>1510.31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RESUMO'!AH6</f>
        <v>0</v>
      </c>
      <c r="N35" s="141" t="n">
        <f aca="false">MAX(0,M35-M34)</f>
        <v>0</v>
      </c>
      <c r="O35" s="140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1510.31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724.857742070804</v>
      </c>
      <c r="E36" s="45" t="n">
        <f aca="false">L36+D36/$K$2</f>
        <v>0.558920418070324</v>
      </c>
      <c r="F36" s="117" t="n">
        <f aca="false">IF($K$9=0,0,E36/$K$9)</f>
        <v>0.00583615328820491</v>
      </c>
      <c r="G36" s="117" t="n">
        <f aca="false">G35+F36</f>
        <v>0.900785394100516</v>
      </c>
      <c r="H36" s="139" t="n">
        <v>1510.31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RESUMO'!AI6</f>
        <v>0</v>
      </c>
      <c r="N36" s="141" t="n">
        <f aca="false">MAX(0,M36-M35)</f>
        <v>0</v>
      </c>
      <c r="O36" s="140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1510.31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724.857742070804</v>
      </c>
      <c r="E37" s="45" t="n">
        <f aca="false">L37+D37/$K$2</f>
        <v>0.558920418070324</v>
      </c>
      <c r="F37" s="117" t="n">
        <f aca="false">IF($K$9=0,0,E37/$K$9)</f>
        <v>0.00583615328820491</v>
      </c>
      <c r="G37" s="117" t="n">
        <f aca="false">G36+F37</f>
        <v>0.906621547388721</v>
      </c>
      <c r="H37" s="139" t="n">
        <v>1510.31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RESUMO'!AJ6</f>
        <v>0</v>
      </c>
      <c r="N37" s="141" t="n">
        <f aca="false">MAX(0,M37-M36)</f>
        <v>0</v>
      </c>
      <c r="O37" s="140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1510.31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724.857742070804</v>
      </c>
      <c r="E38" s="45" t="n">
        <f aca="false">L38+D38/$K$2</f>
        <v>0.558920418070324</v>
      </c>
      <c r="F38" s="117" t="n">
        <f aca="false">IF($K$9=0,0,E38/$K$9)</f>
        <v>0.00583615328820491</v>
      </c>
      <c r="G38" s="117" t="n">
        <f aca="false">G37+F38</f>
        <v>0.912457700676926</v>
      </c>
      <c r="H38" s="139" t="n">
        <v>1510.31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RESUMO'!AK6</f>
        <v>0</v>
      </c>
      <c r="N38" s="141" t="n">
        <f aca="false">MAX(0,M38-M37)</f>
        <v>0</v>
      </c>
      <c r="O38" s="140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1510.31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724.857742070804</v>
      </c>
      <c r="E39" s="45" t="n">
        <f aca="false">L39+D39/$K$2</f>
        <v>0.558920418070324</v>
      </c>
      <c r="F39" s="117" t="n">
        <f aca="false">IF($K$9=0,0,E39/$K$9)</f>
        <v>0.00583615328820491</v>
      </c>
      <c r="G39" s="117" t="n">
        <f aca="false">G38+F39</f>
        <v>0.91829385396513</v>
      </c>
      <c r="H39" s="139" t="n">
        <v>1510.31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RESUMO'!AL6</f>
        <v>0</v>
      </c>
      <c r="N39" s="141" t="n">
        <f aca="false">MAX(0,M39-M38)</f>
        <v>0</v>
      </c>
      <c r="O39" s="140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1510.31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724.857742070804</v>
      </c>
      <c r="E40" s="45" t="n">
        <f aca="false">L40+D40/$K$2</f>
        <v>0.558920418070324</v>
      </c>
      <c r="F40" s="117" t="n">
        <f aca="false">IF($K$9=0,0,E40/$K$9)</f>
        <v>0.00583615328820491</v>
      </c>
      <c r="G40" s="117" t="n">
        <f aca="false">G39+F40</f>
        <v>0.924130007253335</v>
      </c>
      <c r="H40" s="139" t="n">
        <v>1510.31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RESUMO'!AM6</f>
        <v>0</v>
      </c>
      <c r="N40" s="141" t="n">
        <f aca="false">MAX(0,M40-M39)</f>
        <v>0</v>
      </c>
      <c r="O40" s="140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1510.31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724.857742070804</v>
      </c>
      <c r="E41" s="45" t="n">
        <f aca="false">L41+D41/$K$2</f>
        <v>0.558920418070324</v>
      </c>
      <c r="F41" s="117" t="n">
        <f aca="false">IF($K$9=0,0,E41/$K$9)</f>
        <v>0.00583615328820491</v>
      </c>
      <c r="G41" s="117" t="n">
        <f aca="false">G40+F41</f>
        <v>0.92996616054154</v>
      </c>
      <c r="H41" s="139" t="n">
        <v>1510.31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RESUMO'!AN6</f>
        <v>0</v>
      </c>
      <c r="N41" s="141" t="n">
        <f aca="false">MAX(0,M41-M40)</f>
        <v>0</v>
      </c>
      <c r="O41" s="140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1510.31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724.857742070804</v>
      </c>
      <c r="E42" s="45" t="n">
        <f aca="false">L42+D42/$K$2</f>
        <v>0.558920418070324</v>
      </c>
      <c r="F42" s="117" t="n">
        <f aca="false">IF($K$9=0,0,E42/$K$9)</f>
        <v>0.00583615328820491</v>
      </c>
      <c r="G42" s="117" t="n">
        <f aca="false">G41+F42</f>
        <v>0.935802313829745</v>
      </c>
      <c r="H42" s="139" t="n">
        <v>1510.31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RESUMO'!AO6</f>
        <v>0</v>
      </c>
      <c r="N42" s="141" t="n">
        <f aca="false">MAX(0,M42-M41)</f>
        <v>0</v>
      </c>
      <c r="O42" s="140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1510.31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724.857742070804</v>
      </c>
      <c r="E43" s="45" t="n">
        <f aca="false">L43+D43/$K$2</f>
        <v>0.558920418070324</v>
      </c>
      <c r="F43" s="117" t="n">
        <f aca="false">IF($K$9=0,0,E43/$K$9)</f>
        <v>0.00583615328820491</v>
      </c>
      <c r="G43" s="117" t="n">
        <f aca="false">G42+F43</f>
        <v>0.94163846711795</v>
      </c>
      <c r="H43" s="139" t="n">
        <v>1510.31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RESUMO'!AP6</f>
        <v>0</v>
      </c>
      <c r="N43" s="141" t="n">
        <f aca="false">MAX(0,M43-M42)</f>
        <v>0</v>
      </c>
      <c r="O43" s="140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1510.31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724.857742070804</v>
      </c>
      <c r="E44" s="45" t="n">
        <f aca="false">L44+D44/$K$2</f>
        <v>0.558920418070324</v>
      </c>
      <c r="F44" s="117" t="n">
        <f aca="false">IF($K$9=0,0,E44/$K$9)</f>
        <v>0.00583615328820491</v>
      </c>
      <c r="G44" s="117" t="n">
        <f aca="false">G43+F44</f>
        <v>0.947474620406155</v>
      </c>
      <c r="H44" s="139" t="n">
        <v>1510.31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RESUMO'!AQ6</f>
        <v>0</v>
      </c>
      <c r="N44" s="141" t="n">
        <f aca="false">MAX(0,M44-M43)</f>
        <v>0</v>
      </c>
      <c r="O44" s="140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1510.31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724.857742070804</v>
      </c>
      <c r="E45" s="45" t="n">
        <f aca="false">L45+D45/$K$2</f>
        <v>0.558920418070324</v>
      </c>
      <c r="F45" s="117" t="n">
        <f aca="false">IF($K$9=0,0,E45/$K$9)</f>
        <v>0.00583615328820491</v>
      </c>
      <c r="G45" s="117" t="n">
        <f aca="false">G44+F45</f>
        <v>0.95331077369436</v>
      </c>
      <c r="H45" s="139" t="n">
        <v>1510.31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RESUMO'!AR6</f>
        <v>0</v>
      </c>
      <c r="N45" s="141" t="n">
        <f aca="false">MAX(0,M45-M44)</f>
        <v>0</v>
      </c>
      <c r="O45" s="140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1510.31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724.857742070804</v>
      </c>
      <c r="E46" s="45" t="n">
        <f aca="false">L46+D46/$K$2</f>
        <v>0.558920418070324</v>
      </c>
      <c r="F46" s="117" t="n">
        <f aca="false">IF($K$9=0,0,E46/$K$9)</f>
        <v>0.00583615328820491</v>
      </c>
      <c r="G46" s="117" t="n">
        <f aca="false">G45+F46</f>
        <v>0.959146926982564</v>
      </c>
      <c r="H46" s="139" t="n">
        <v>1510.31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RESUMO'!AS6</f>
        <v>0</v>
      </c>
      <c r="N46" s="141" t="n">
        <f aca="false">MAX(0,M46-M45)</f>
        <v>0</v>
      </c>
      <c r="O46" s="140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1510.31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724.857742070804</v>
      </c>
      <c r="E47" s="45" t="n">
        <f aca="false">L47+D47/$K$2</f>
        <v>0.558920418070324</v>
      </c>
      <c r="F47" s="117" t="n">
        <f aca="false">IF($K$9=0,0,E47/$K$9)</f>
        <v>0.00583615328820491</v>
      </c>
      <c r="G47" s="117" t="n">
        <f aca="false">G46+F47</f>
        <v>0.964983080270769</v>
      </c>
      <c r="H47" s="139" t="n">
        <v>1510.31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RESUMO'!AT6</f>
        <v>0</v>
      </c>
      <c r="N47" s="141" t="n">
        <f aca="false">MAX(0,M47-M46)</f>
        <v>0</v>
      </c>
      <c r="O47" s="140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1510.31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724.857742070804</v>
      </c>
      <c r="E48" s="45" t="n">
        <f aca="false">L48+D48/$K$2</f>
        <v>0.558920418070324</v>
      </c>
      <c r="F48" s="117" t="n">
        <f aca="false">IF($K$9=0,0,E48/$K$9)</f>
        <v>0.00583615328820491</v>
      </c>
      <c r="G48" s="117" t="n">
        <f aca="false">G47+F48</f>
        <v>0.970819233558974</v>
      </c>
      <c r="H48" s="139" t="n">
        <v>1510.31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RESUMO'!AU6</f>
        <v>0</v>
      </c>
      <c r="N48" s="141" t="n">
        <f aca="false">MAX(0,M48-M47)</f>
        <v>0</v>
      </c>
      <c r="O48" s="140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1510.31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724.857742070804</v>
      </c>
      <c r="E49" s="45" t="n">
        <f aca="false">L49+D49/$K$2</f>
        <v>0.558920418070324</v>
      </c>
      <c r="F49" s="117" t="n">
        <f aca="false">IF($K$9=0,0,E49/$K$9)</f>
        <v>0.00583615328820491</v>
      </c>
      <c r="G49" s="117" t="n">
        <f aca="false">G48+F49</f>
        <v>0.976655386847179</v>
      </c>
      <c r="H49" s="139" t="n">
        <v>1510.31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RESUMO'!AV6</f>
        <v>0</v>
      </c>
      <c r="N49" s="141" t="n">
        <f aca="false">MAX(0,M49-M48)</f>
        <v>0</v>
      </c>
      <c r="O49" s="140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1510.31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724.857742070804</v>
      </c>
      <c r="E50" s="45" t="n">
        <f aca="false">L50+D50/$K$2</f>
        <v>0.558920418070324</v>
      </c>
      <c r="F50" s="117" t="n">
        <f aca="false">IF($K$9=0,0,E50/$K$9)</f>
        <v>0.00583615328820491</v>
      </c>
      <c r="G50" s="117" t="n">
        <f aca="false">G49+F50</f>
        <v>0.982491540135384</v>
      </c>
      <c r="H50" s="139" t="n">
        <v>1510.31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RESUMO'!AW6</f>
        <v>0</v>
      </c>
      <c r="N50" s="141" t="n">
        <f aca="false">MAX(0,M50-M49)</f>
        <v>0</v>
      </c>
      <c r="O50" s="140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1510.31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724.857742070804</v>
      </c>
      <c r="E51" s="45" t="n">
        <f aca="false">L51+D51/$K$2</f>
        <v>0.558920418070324</v>
      </c>
      <c r="F51" s="117" t="n">
        <f aca="false">IF($K$9=0,0,E51/$K$9)</f>
        <v>0.00583615328820491</v>
      </c>
      <c r="G51" s="117" t="n">
        <f aca="false">G50+F51</f>
        <v>0.988327693423589</v>
      </c>
      <c r="H51" s="139" t="n">
        <v>1510.31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RESUMO'!AX6</f>
        <v>0</v>
      </c>
      <c r="N51" s="141" t="n">
        <f aca="false">MAX(0,M51-M50)</f>
        <v>0</v>
      </c>
      <c r="O51" s="140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1510.31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724.857742070804</v>
      </c>
      <c r="E52" s="45" t="n">
        <f aca="false">L52+D52/$K$2</f>
        <v>0.558920418070324</v>
      </c>
      <c r="F52" s="117" t="n">
        <f aca="false">IF($K$9=0,0,E52/$K$9)</f>
        <v>0.00583615328820491</v>
      </c>
      <c r="G52" s="117" t="n">
        <f aca="false">G51+F52</f>
        <v>0.994163846711794</v>
      </c>
      <c r="H52" s="139" t="n">
        <v>1510.31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RESUMO'!AY6</f>
        <v>0</v>
      </c>
      <c r="N52" s="141" t="n">
        <f aca="false">MAX(0,M52-M51)</f>
        <v>0</v>
      </c>
      <c r="O52" s="140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1510.31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724.857742070804</v>
      </c>
      <c r="E53" s="45" t="n">
        <f aca="false">L53+D53/$K$2</f>
        <v>0.558920418070324</v>
      </c>
      <c r="F53" s="117" t="n">
        <f aca="false">IF($K$9=0,0,E53/$K$9)</f>
        <v>0.00583615328820491</v>
      </c>
      <c r="G53" s="117" t="n">
        <f aca="false">G52+F53</f>
        <v>0.999999999999998</v>
      </c>
      <c r="H53" s="139" t="n">
        <v>1510.31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RESUMO'!AZ6</f>
        <v>0</v>
      </c>
      <c r="N53" s="141" t="n">
        <f aca="false">MAX(0,M53-M52)</f>
        <v>0</v>
      </c>
      <c r="O53" s="140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1510.31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RESUMO'!BA6</f>
        <v>0</v>
      </c>
      <c r="N54" s="141" t="n">
        <f aca="false">MAX(0,M54-M53)</f>
        <v>0</v>
      </c>
      <c r="O54" s="140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RESUMO'!BB6</f>
        <v>0</v>
      </c>
      <c r="N55" s="141" t="n">
        <f aca="false">MAX(0,M55-M54)</f>
        <v>0</v>
      </c>
      <c r="O55" s="140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0.999999999999998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RESUMO'!BC6</f>
        <v>0</v>
      </c>
      <c r="N56" s="141" t="n">
        <f aca="false">MAX(0,M56-M55)</f>
        <v>0</v>
      </c>
      <c r="O56" s="140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0.999999999999998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RESUMO'!BD6</f>
        <v>0</v>
      </c>
      <c r="N57" s="141" t="n">
        <f aca="false">MAX(0,M57-M56)</f>
        <v>0</v>
      </c>
      <c r="O57" s="140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0.999999999999998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RESUMO'!BE6</f>
        <v>0</v>
      </c>
      <c r="N58" s="141" t="n">
        <f aca="false">MAX(0,M58-M57)</f>
        <v>0</v>
      </c>
      <c r="O58" s="140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0.999999999999998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RESUMO'!BF6</f>
        <v>0</v>
      </c>
      <c r="N59" s="141" t="n">
        <f aca="false">MAX(0,M59-M58)</f>
        <v>0</v>
      </c>
      <c r="O59" s="140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0.999999999999998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RESUMO'!BG6</f>
        <v>0</v>
      </c>
      <c r="N60" s="141" t="n">
        <f aca="false">MAX(0,M60-M59)</f>
        <v>0</v>
      </c>
      <c r="O60" s="140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0.999999999999998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RESUMO'!BH6</f>
        <v>0</v>
      </c>
      <c r="N61" s="141" t="n">
        <f aca="false">MAX(0,M61-M60)</f>
        <v>0</v>
      </c>
      <c r="O61" s="140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0.999999999999998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RESUMO'!BI6</f>
        <v>0</v>
      </c>
      <c r="N62" s="141" t="n">
        <f aca="false">MAX(0,M62-M61)</f>
        <v>0</v>
      </c>
      <c r="O62" s="140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0.999999999999998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RESUMO'!BJ6</f>
        <v>0</v>
      </c>
      <c r="N63" s="141" t="n">
        <f aca="false">MAX(0,M63-M62)</f>
        <v>0</v>
      </c>
      <c r="O63" s="140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0.999999999999998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RESUMO'!BK6</f>
        <v>0</v>
      </c>
      <c r="N64" s="141" t="n">
        <f aca="false">MAX(0,M64-M63)</f>
        <v>0</v>
      </c>
      <c r="O64" s="140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0.999999999999998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RESUMO'!BL6</f>
        <v>0</v>
      </c>
      <c r="N65" s="141" t="n">
        <f aca="false">MAX(0,M65-M64)</f>
        <v>0</v>
      </c>
      <c r="O65" s="140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0.999999999999998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RESUMO'!BM6</f>
        <v>0</v>
      </c>
      <c r="N66" s="141" t="n">
        <f aca="false">MAX(0,M66-M65)</f>
        <v>0</v>
      </c>
      <c r="O66" s="140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0.999999999999998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RESUMO'!BN6</f>
        <v>0</v>
      </c>
      <c r="N67" s="141" t="n">
        <f aca="false">MAX(0,M67-M66)</f>
        <v>0</v>
      </c>
      <c r="O67" s="140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0.999999999999998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RESUMO'!BO6</f>
        <v>0</v>
      </c>
      <c r="N68" s="141" t="n">
        <f aca="false">MAX(0,M68-M67)</f>
        <v>0</v>
      </c>
      <c r="O68" s="140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0.999999999999998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RESUMO'!BP6</f>
        <v>0</v>
      </c>
      <c r="N69" s="141" t="n">
        <f aca="false">MAX(0,M69-M68)</f>
        <v>0</v>
      </c>
      <c r="O69" s="140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0.999999999999998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RESUMO'!BQ6</f>
        <v>0</v>
      </c>
      <c r="N70" s="141" t="n">
        <f aca="false">MAX(0,M70-M69)</f>
        <v>0</v>
      </c>
      <c r="O70" s="140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0.999999999999998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RESUMO'!BR6</f>
        <v>0</v>
      </c>
      <c r="N71" s="141" t="n">
        <f aca="false">MAX(0,M71-M70)</f>
        <v>0</v>
      </c>
      <c r="O71" s="140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0.999999999999998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RESUMO'!BS6</f>
        <v>0</v>
      </c>
      <c r="N72" s="141" t="n">
        <f aca="false">MAX(0,M72-M71)</f>
        <v>0</v>
      </c>
      <c r="O72" s="140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0.999999999999998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RESUMO'!BT6</f>
        <v>0</v>
      </c>
      <c r="N73" s="141" t="n">
        <f aca="false">MAX(0,M73-M72)</f>
        <v>0</v>
      </c>
      <c r="O73" s="140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0.999999999999998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RESUMO'!BU6</f>
        <v>0</v>
      </c>
      <c r="N74" s="141" t="n">
        <f aca="false">MAX(0,M74-M73)</f>
        <v>0</v>
      </c>
      <c r="O74" s="140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0.999999999999998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RESUMO'!BV6</f>
        <v>0</v>
      </c>
      <c r="N75" s="141" t="n">
        <f aca="false">MAX(0,M75-M74)</f>
        <v>0</v>
      </c>
      <c r="O75" s="140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0.999999999999998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RESUMO'!BW6</f>
        <v>0</v>
      </c>
      <c r="N76" s="141" t="n">
        <f aca="false">MAX(0,M76-M75)</f>
        <v>0</v>
      </c>
      <c r="O76" s="140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92200.06</v>
      </c>
      <c r="D78" s="61" t="n">
        <f aca="false">SUM(D5:D76)</f>
        <v>20296.0167779825</v>
      </c>
      <c r="E78" s="61" t="n">
        <f aca="false">SUM(E5:E76)</f>
        <v>95.7686322598693</v>
      </c>
      <c r="F78" s="146" t="n">
        <f aca="false">SUM(F5:F76)</f>
        <v>1</v>
      </c>
      <c r="H78" s="61" t="n">
        <f aca="false">SUM(H5:H76)</f>
        <v>42288.68</v>
      </c>
      <c r="L78" s="61" t="n">
        <f aca="false">SUM(L5:L76)</f>
        <v>80.1188605539003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-1.77635683940025E-015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HISTORICOS'!D7)</f>
        <v>461.83</v>
      </c>
      <c r="D5" s="45" t="n">
        <f aca="false">IF(B5&lt;='VALOR POR PL'!$P$5,0,IF($K$17&gt;0,$K$18*P5/$K$17,0))</f>
        <v>0</v>
      </c>
      <c r="E5" s="45" t="n">
        <f aca="false">L5+D5/$K$2</f>
        <v>0.404437243971652</v>
      </c>
      <c r="F5" s="117" t="n">
        <f aca="false">IF($K$9=0,0,E5/$K$9)</f>
        <v>0.00319425984030533</v>
      </c>
      <c r="G5" s="117" t="n">
        <f aca="false">F5</f>
        <v>0.00319425984030533</v>
      </c>
      <c r="H5" s="139"/>
      <c r="I5" s="42" t="s">
        <v>3276</v>
      </c>
      <c r="J5" s="56" t="n">
        <f aca="false">'VALOR POR PL'!F13</f>
        <v>150000</v>
      </c>
      <c r="K5" s="56" t="n">
        <f aca="false">'VALOR POR PL'!G13</f>
        <v>127.292474</v>
      </c>
      <c r="L5" s="56" t="n">
        <f aca="false">'DADOS HISTORICOS'!$BZ$7</f>
        <v>0.404437243971652</v>
      </c>
      <c r="M5" s="140" t="n">
        <f aca="false">'CP RESUMO'!D7</f>
        <v>0</v>
      </c>
      <c r="N5" s="141" t="n">
        <v>0</v>
      </c>
      <c r="O5" s="140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0.00319425984030533</v>
      </c>
      <c r="H6" s="139"/>
      <c r="I6" s="42" t="s">
        <v>3277</v>
      </c>
      <c r="K6" s="52" t="n">
        <f aca="false">'VALOR POR PL'!H13</f>
        <v>127.292474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RESUMO'!E7</f>
        <v>0</v>
      </c>
      <c r="N6" s="141" t="n">
        <f aca="false">MAX(0,M6-M5)</f>
        <v>0</v>
      </c>
      <c r="O6" s="140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0.00319425984030533</v>
      </c>
      <c r="H7" s="139"/>
      <c r="I7" s="42" t="s">
        <v>3278</v>
      </c>
      <c r="J7" s="45" t="n">
        <f aca="false">C78+D78</f>
        <v>161870.936602346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RESUMO'!F7</f>
        <v>0</v>
      </c>
      <c r="N7" s="141" t="n">
        <f aca="false">MAX(0,M7-M6)</f>
        <v>0</v>
      </c>
      <c r="O7" s="140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HISTORICOS'!G7)</f>
        <v>385.66</v>
      </c>
      <c r="D8" s="45" t="n">
        <f aca="false">IF(B8&lt;='VALOR POR PL'!$P$5,0,IF($K$17&gt;0,$K$18*P8/$K$17,0))</f>
        <v>0</v>
      </c>
      <c r="E8" s="45" t="n">
        <f aca="false">L8+D8/$K$2</f>
        <v>0.32727815843026</v>
      </c>
      <c r="F8" s="117" t="n">
        <f aca="false">IF($K$9=0,0,E8/$K$9)</f>
        <v>0.00258485461877032</v>
      </c>
      <c r="G8" s="117" t="n">
        <f aca="false">G7+F8</f>
        <v>0.00577911445907565</v>
      </c>
      <c r="H8" s="139"/>
      <c r="I8" s="42" t="s">
        <v>3279</v>
      </c>
      <c r="K8" s="66" t="n">
        <f aca="false">SUM(L5:L76)</f>
        <v>39.8470987345441</v>
      </c>
      <c r="L8" s="45" t="n">
        <f aca="false">C8/IF(B8&lt;='VALOR POR PL'!$P$5,IFERROR(INDEX('"INCC-FGV"'!$B$2:$B$800,MATCH(B8,'"INCC-FGV"'!$A$2:$A$800,0)),$K$2),$K$2)</f>
        <v>0.32727815843026</v>
      </c>
      <c r="M8" s="140" t="n">
        <f aca="false">'CP RESUMO'!G7</f>
        <v>0</v>
      </c>
      <c r="N8" s="141" t="n">
        <f aca="false">MAX(0,M8-M7)</f>
        <v>0</v>
      </c>
      <c r="O8" s="140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0.00577911445907565</v>
      </c>
      <c r="H9" s="139"/>
      <c r="I9" s="42" t="s">
        <v>3280</v>
      </c>
      <c r="J9" s="45" t="n">
        <f aca="false">C78+D78</f>
        <v>161870.936602346</v>
      </c>
      <c r="K9" s="45" t="n">
        <f aca="false">E78</f>
        <v>126.613758489038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RESUMO'!H7</f>
        <v>0</v>
      </c>
      <c r="N9" s="141" t="n">
        <f aca="false">MAX(0,M9-M8)</f>
        <v>0</v>
      </c>
      <c r="O9" s="140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0.00577911445907565</v>
      </c>
      <c r="H10" s="139"/>
      <c r="I10" s="42" t="s">
        <v>3281</v>
      </c>
      <c r="K10" s="52" t="n">
        <f aca="false">IF(K6-K8&gt;0,(K6-K8)*'VALOR POR PL'!$G$65,K6-K8)</f>
        <v>86.7666597544938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RESUMO'!I7</f>
        <v>0</v>
      </c>
      <c r="N10" s="141" t="n">
        <f aca="false">MAX(0,M10-M9)</f>
        <v>0</v>
      </c>
      <c r="O10" s="140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0.00577911445907565</v>
      </c>
      <c r="H11" s="139"/>
      <c r="I11" s="42" t="s">
        <v>3282</v>
      </c>
      <c r="K11" s="56" t="n">
        <f aca="false">SUMPRODUCT((B5:B76&gt;'VALOR POR PL'!$P$5)*H5:H76)</f>
        <v>112070.9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RESUMO'!J7</f>
        <v>0</v>
      </c>
      <c r="N11" s="141" t="n">
        <f aca="false">MAX(0,M11-M10)</f>
        <v>0</v>
      </c>
      <c r="O11" s="140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0.00577911445907565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RESUMO'!K7</f>
        <v>0</v>
      </c>
      <c r="N12" s="141" t="n">
        <f aca="false">MAX(0,M12-M11)</f>
        <v>0</v>
      </c>
      <c r="O12" s="140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0.00577911445907565</v>
      </c>
      <c r="H13" s="139"/>
      <c r="I13" s="42" t="s">
        <v>3284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RESUMO'!L7</f>
        <v>0</v>
      </c>
      <c r="N13" s="141" t="n">
        <f aca="false">MAX(0,M13-M12)</f>
        <v>0</v>
      </c>
      <c r="O13" s="140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HISTORICOS'!M7)</f>
        <v>82.97</v>
      </c>
      <c r="D14" s="45" t="n">
        <f aca="false">IF(B14&lt;='VALOR POR PL'!$P$5,0,IF($K$17&gt;0,$K$18*P14/$K$17,0))</f>
        <v>0</v>
      </c>
      <c r="E14" s="45" t="n">
        <f aca="false">L14+D14/$K$2</f>
        <v>0.0680781162948504</v>
      </c>
      <c r="F14" s="117" t="n">
        <f aca="false">IF($K$9=0,0,E14/$K$9)</f>
        <v>0.000537683401134834</v>
      </c>
      <c r="G14" s="117" t="n">
        <f aca="false">G13+F14</f>
        <v>0.00631679786021049</v>
      </c>
      <c r="H14" s="139"/>
      <c r="I14" s="42" t="s">
        <v>3285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0.0680781162948504</v>
      </c>
      <c r="M14" s="140" t="n">
        <f aca="false">'CP RESUMO'!M7</f>
        <v>0</v>
      </c>
      <c r="N14" s="141" t="n">
        <f aca="false">MAX(0,M14-M13)</f>
        <v>0</v>
      </c>
      <c r="O14" s="140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0.00631679786021049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RESUMO'!N7</f>
        <v>0</v>
      </c>
      <c r="N15" s="141" t="n">
        <f aca="false">MAX(0,M15-M14)</f>
        <v>0</v>
      </c>
      <c r="O15" s="140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0.00631679786021049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RESUMO'!O7</f>
        <v>0</v>
      </c>
      <c r="N16" s="141" t="n">
        <f aca="false">MAX(0,M16-M15)</f>
        <v>0</v>
      </c>
      <c r="O16" s="140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HISTORICOS'!P7)</f>
        <v>33097.94</v>
      </c>
      <c r="D17" s="45" t="n">
        <f aca="false">IF(B17&lt;='VALOR POR PL'!$P$5,0,IF($K$17&gt;0,$K$18*P17/$K$17,0))</f>
        <v>0</v>
      </c>
      <c r="E17" s="45" t="n">
        <f aca="false">L17+D17/$K$2</f>
        <v>26.9491866294403</v>
      </c>
      <c r="F17" s="117" t="n">
        <f aca="false">IF($K$9=0,0,E17/$K$9)</f>
        <v>0.212845641350845</v>
      </c>
      <c r="G17" s="117" t="n">
        <f aca="false">G16+F17</f>
        <v>0.219162439211056</v>
      </c>
      <c r="H17" s="139"/>
      <c r="I17" s="42" t="s">
        <v>3289</v>
      </c>
      <c r="K17" s="45" t="n">
        <f aca="false">SUM(P5:P76)</f>
        <v>112070.9</v>
      </c>
      <c r="L17" s="45" t="n">
        <f aca="false">C17/IF(B17&lt;='VALOR POR PL'!$P$5,IFERROR(INDEX('"INCC-FGV"'!$B$2:$B$800,MATCH(B17,'"INCC-FGV"'!$A$2:$A$800,0)),$K$2),$K$2)</f>
        <v>26.9491866294403</v>
      </c>
      <c r="M17" s="140" t="n">
        <f aca="false">'CP RESUMO'!P7</f>
        <v>0</v>
      </c>
      <c r="N17" s="141" t="n">
        <f aca="false">MAX(0,M17-M16)</f>
        <v>0</v>
      </c>
      <c r="O17" s="140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0.219162439211056</v>
      </c>
      <c r="H18" s="139"/>
      <c r="I18" s="42" t="s">
        <v>3290</v>
      </c>
      <c r="K18" s="45" t="n">
        <f aca="false">MAX(0,K10)*$K$2</f>
        <v>112526.726602346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RESUMO'!Q7</f>
        <v>0</v>
      </c>
      <c r="N18" s="141" t="n">
        <f aca="false">MAX(0,M18-M17)</f>
        <v>0</v>
      </c>
      <c r="O18" s="140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0.219162439211056</v>
      </c>
      <c r="H19" s="139"/>
      <c r="I19" s="42" t="s">
        <v>3291</v>
      </c>
      <c r="K19" s="143" t="n">
        <f aca="false">IF(AND(K16="PREVISÃO INFORMADA",K11&gt;0),K18/K11-1,"")</f>
        <v>0.00406730562836244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RESUMO'!R7</f>
        <v>0</v>
      </c>
      <c r="N19" s="141" t="n">
        <f aca="false">MAX(0,M19-M18)</f>
        <v>0</v>
      </c>
      <c r="O19" s="140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0.219162439211056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RESUMO'!S7</f>
        <v>0</v>
      </c>
      <c r="N20" s="141" t="n">
        <f aca="false">MAX(0,M20-M19)</f>
        <v>0</v>
      </c>
      <c r="O20" s="140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HISTORICOS'!T7)</f>
        <v>11895.81</v>
      </c>
      <c r="D21" s="45" t="n">
        <f aca="false">IF(B21&lt;='VALOR POR PL'!$P$5,0,IF($K$17&gt;0,$K$18*P21/$K$17,0))</f>
        <v>0</v>
      </c>
      <c r="E21" s="45" t="n">
        <f aca="false">L21+D21/$K$2</f>
        <v>9.44372731516324</v>
      </c>
      <c r="F21" s="117" t="n">
        <f aca="false">IF($K$9=0,0,E21/$K$9)</f>
        <v>0.0745868966205664</v>
      </c>
      <c r="G21" s="117" t="n">
        <f aca="false">G20+F21</f>
        <v>0.293749335831622</v>
      </c>
      <c r="H21" s="139"/>
      <c r="K21" s="144"/>
      <c r="L21" s="45" t="n">
        <f aca="false">C21/IF(B21&lt;='VALOR POR PL'!$P$5,IFERROR(INDEX('"INCC-FGV"'!$B$2:$B$800,MATCH(B21,'"INCC-FGV"'!$A$2:$A$800,0)),$K$2),$K$2)</f>
        <v>9.44372731516324</v>
      </c>
      <c r="M21" s="140" t="n">
        <f aca="false">'CP RESUMO'!T7</f>
        <v>0</v>
      </c>
      <c r="N21" s="141" t="n">
        <f aca="false">MAX(0,M21-M20)</f>
        <v>0</v>
      </c>
      <c r="O21" s="140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0.293749335831622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RESUMO'!U7</f>
        <v>0</v>
      </c>
      <c r="N22" s="141" t="n">
        <f aca="false">MAX(0,M22-M21)</f>
        <v>0</v>
      </c>
      <c r="O22" s="140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0.293749335831622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RESUMO'!V7</f>
        <v>0</v>
      </c>
      <c r="N23" s="141" t="n">
        <f aca="false">MAX(0,M23-M22)</f>
        <v>0</v>
      </c>
      <c r="O23" s="140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HISTORICOS'!W7)</f>
        <v>3420</v>
      </c>
      <c r="D24" s="45" t="n">
        <f aca="false">IF(B24&lt;='VALOR POR PL'!$P$5,0,IF($K$17&gt;0,$K$18*P24/$K$17,0))</f>
        <v>0</v>
      </c>
      <c r="E24" s="45" t="n">
        <f aca="false">L24+D24/$K$2</f>
        <v>2.65439127124386</v>
      </c>
      <c r="F24" s="117" t="n">
        <f aca="false">IF($K$9=0,0,E24/$K$9)</f>
        <v>0.0209644773436978</v>
      </c>
      <c r="G24" s="117" t="n">
        <f aca="false">G23+F24</f>
        <v>0.31471381317532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2.65439127124386</v>
      </c>
      <c r="M24" s="140" t="n">
        <f aca="false">'CP RESUMO'!W7</f>
        <v>0</v>
      </c>
      <c r="N24" s="141" t="n">
        <f aca="false">MAX(0,M24-M23)</f>
        <v>0</v>
      </c>
      <c r="O24" s="140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0.31471381317532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RESUMO'!X7</f>
        <v>0</v>
      </c>
      <c r="N25" s="141" t="n">
        <f aca="false">MAX(0,M25-M24)</f>
        <v>0</v>
      </c>
      <c r="O25" s="140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930.770392317492</v>
      </c>
      <c r="E26" s="45" t="n">
        <f aca="false">L26+D26/$K$2</f>
        <v>0.717694723540328</v>
      </c>
      <c r="F26" s="117" t="n">
        <f aca="false">IF($K$9=0,0,E26/$K$9)</f>
        <v>0.00566837863518968</v>
      </c>
      <c r="G26" s="117" t="n">
        <f aca="false">G25+F26</f>
        <v>0.32038219181051</v>
      </c>
      <c r="H26" s="139" t="n">
        <v>927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RESUMO'!Y7</f>
        <v>0</v>
      </c>
      <c r="N26" s="141" t="n">
        <f aca="false">MAX(0,M26-M25)</f>
        <v>0</v>
      </c>
      <c r="O26" s="140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0.32038219181051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RESUMO'!Z7</f>
        <v>0</v>
      </c>
      <c r="N27" s="141" t="n">
        <f aca="false">MAX(0,M27-M26)</f>
        <v>0</v>
      </c>
      <c r="O27" s="140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0.32038219181051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RESUMO'!AA7</f>
        <v>0</v>
      </c>
      <c r="N28" s="141" t="n">
        <f aca="false">MAX(0,M28-M27)</f>
        <v>0</v>
      </c>
      <c r="O28" s="140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930.770392317492</v>
      </c>
      <c r="E29" s="45" t="n">
        <f aca="false">L29+D29/$K$2</f>
        <v>0.717694723540328</v>
      </c>
      <c r="F29" s="117" t="n">
        <f aca="false">IF($K$9=0,0,E29/$K$9)</f>
        <v>0.00566837863518968</v>
      </c>
      <c r="G29" s="117" t="n">
        <f aca="false">G28+F29</f>
        <v>0.326050570445699</v>
      </c>
      <c r="H29" s="139" t="n">
        <v>927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RESUMO'!AB7</f>
        <v>0</v>
      </c>
      <c r="N29" s="141" t="n">
        <f aca="false">MAX(0,M29-M28)</f>
        <v>0</v>
      </c>
      <c r="O29" s="140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0.326050570445699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RESUMO'!AC7</f>
        <v>0</v>
      </c>
      <c r="N30" s="141" t="n">
        <f aca="false">MAX(0,M30-M29)</f>
        <v>0</v>
      </c>
      <c r="O30" s="140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0.326050570445699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RESUMO'!AD7</f>
        <v>0</v>
      </c>
      <c r="N31" s="141" t="n">
        <f aca="false">MAX(0,M31-M30)</f>
        <v>0</v>
      </c>
      <c r="O31" s="140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930.770392317492</v>
      </c>
      <c r="E32" s="45" t="n">
        <f aca="false">L32+D32/$K$2</f>
        <v>0.717694723540328</v>
      </c>
      <c r="F32" s="117" t="n">
        <f aca="false">IF($K$9=0,0,E32/$K$9)</f>
        <v>0.00566837863518968</v>
      </c>
      <c r="G32" s="117" t="n">
        <f aca="false">G31+F32</f>
        <v>0.331718949080889</v>
      </c>
      <c r="H32" s="139" t="n">
        <v>927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RESUMO'!AE7</f>
        <v>0</v>
      </c>
      <c r="N32" s="141" t="n">
        <f aca="false">MAX(0,M32-M31)</f>
        <v>0</v>
      </c>
      <c r="O32" s="140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0.331718949080889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RESUMO'!AF7</f>
        <v>0</v>
      </c>
      <c r="N33" s="141" t="n">
        <f aca="false">MAX(0,M33-M32)</f>
        <v>0</v>
      </c>
      <c r="O33" s="140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0.331718949080889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RESUMO'!AG7</f>
        <v>0</v>
      </c>
      <c r="N34" s="141" t="n">
        <f aca="false">MAX(0,M34-M33)</f>
        <v>0</v>
      </c>
      <c r="O34" s="140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930.770392317492</v>
      </c>
      <c r="E35" s="45" t="n">
        <f aca="false">L35+D35/$K$2</f>
        <v>0.717694723540328</v>
      </c>
      <c r="F35" s="117" t="n">
        <f aca="false">IF($K$9=0,0,E35/$K$9)</f>
        <v>0.00566837863518968</v>
      </c>
      <c r="G35" s="117" t="n">
        <f aca="false">G34+F35</f>
        <v>0.337387327716078</v>
      </c>
      <c r="H35" s="139" t="n">
        <v>927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RESUMO'!AH7</f>
        <v>0</v>
      </c>
      <c r="N35" s="141" t="n">
        <f aca="false">MAX(0,M35-M34)</f>
        <v>0</v>
      </c>
      <c r="O35" s="140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0.337387327716078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RESUMO'!AI7</f>
        <v>0</v>
      </c>
      <c r="N36" s="141" t="n">
        <f aca="false">MAX(0,M36-M35)</f>
        <v>0</v>
      </c>
      <c r="O36" s="140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0.337387327716078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RESUMO'!AJ7</f>
        <v>0</v>
      </c>
      <c r="N37" s="141" t="n">
        <f aca="false">MAX(0,M37-M36)</f>
        <v>0</v>
      </c>
      <c r="O37" s="140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930.770392317492</v>
      </c>
      <c r="E38" s="45" t="n">
        <f aca="false">L38+D38/$K$2</f>
        <v>0.717694723540328</v>
      </c>
      <c r="F38" s="117" t="n">
        <f aca="false">IF($K$9=0,0,E38/$K$9)</f>
        <v>0.00566837863518968</v>
      </c>
      <c r="G38" s="117" t="n">
        <f aca="false">G37+F38</f>
        <v>0.343055706351268</v>
      </c>
      <c r="H38" s="139" t="n">
        <v>927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RESUMO'!AK7</f>
        <v>0</v>
      </c>
      <c r="N38" s="141" t="n">
        <f aca="false">MAX(0,M38-M37)</f>
        <v>0</v>
      </c>
      <c r="O38" s="140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0.343055706351268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RESUMO'!AL7</f>
        <v>0</v>
      </c>
      <c r="N39" s="141" t="n">
        <f aca="false">MAX(0,M39-M38)</f>
        <v>0</v>
      </c>
      <c r="O39" s="140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0.343055706351268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RESUMO'!AM7</f>
        <v>0</v>
      </c>
      <c r="N40" s="141" t="n">
        <f aca="false">MAX(0,M40-M39)</f>
        <v>0</v>
      </c>
      <c r="O40" s="140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107872.874640758</v>
      </c>
      <c r="E41" s="45" t="n">
        <f aca="false">L41+D41/$K$2</f>
        <v>83.1781861367921</v>
      </c>
      <c r="F41" s="117" t="n">
        <f aca="false">IF($K$9=0,0,E41/$K$9)</f>
        <v>0.656944293648732</v>
      </c>
      <c r="G41" s="117" t="n">
        <f aca="false">G40+F41</f>
        <v>1</v>
      </c>
      <c r="H41" s="139" t="n">
        <v>107435.9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RESUMO'!AN7</f>
        <v>0</v>
      </c>
      <c r="N41" s="141" t="n">
        <f aca="false">MAX(0,M41-M40)</f>
        <v>0</v>
      </c>
      <c r="O41" s="140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107435.9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RESUMO'!AO7</f>
        <v>0</v>
      </c>
      <c r="N42" s="141" t="n">
        <f aca="false">MAX(0,M42-M41)</f>
        <v>0</v>
      </c>
      <c r="O42" s="140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RESUMO'!AP7</f>
        <v>0</v>
      </c>
      <c r="N43" s="141" t="n">
        <f aca="false">MAX(0,M43-M42)</f>
        <v>0</v>
      </c>
      <c r="O43" s="140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RESUMO'!AQ7</f>
        <v>0</v>
      </c>
      <c r="N44" s="141" t="n">
        <f aca="false">MAX(0,M44-M43)</f>
        <v>0</v>
      </c>
      <c r="O44" s="140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RESUMO'!AR7</f>
        <v>0</v>
      </c>
      <c r="N45" s="141" t="n">
        <f aca="false">MAX(0,M45-M44)</f>
        <v>0</v>
      </c>
      <c r="O45" s="140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RESUMO'!AS7</f>
        <v>0</v>
      </c>
      <c r="N46" s="141" t="n">
        <f aca="false">MAX(0,M46-M45)</f>
        <v>0</v>
      </c>
      <c r="O46" s="140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RESUMO'!AT7</f>
        <v>0</v>
      </c>
      <c r="N47" s="141" t="n">
        <f aca="false">MAX(0,M47-M46)</f>
        <v>0</v>
      </c>
      <c r="O47" s="140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RESUMO'!AU7</f>
        <v>0</v>
      </c>
      <c r="N48" s="141" t="n">
        <f aca="false">MAX(0,M48-M47)</f>
        <v>0</v>
      </c>
      <c r="O48" s="140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RESUMO'!AV7</f>
        <v>0</v>
      </c>
      <c r="N49" s="141" t="n">
        <f aca="false">MAX(0,M49-M48)</f>
        <v>0</v>
      </c>
      <c r="O49" s="140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RESUMO'!AW7</f>
        <v>0</v>
      </c>
      <c r="N50" s="141" t="n">
        <f aca="false">MAX(0,M50-M49)</f>
        <v>0</v>
      </c>
      <c r="O50" s="140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RESUMO'!AX7</f>
        <v>0</v>
      </c>
      <c r="N51" s="141" t="n">
        <f aca="false">MAX(0,M51-M50)</f>
        <v>0</v>
      </c>
      <c r="O51" s="140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RESUMO'!AY7</f>
        <v>0</v>
      </c>
      <c r="N52" s="141" t="n">
        <f aca="false">MAX(0,M52-M51)</f>
        <v>0</v>
      </c>
      <c r="O52" s="140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RESUMO'!AZ7</f>
        <v>0</v>
      </c>
      <c r="N53" s="141" t="n">
        <f aca="false">MAX(0,M53-M52)</f>
        <v>0</v>
      </c>
      <c r="O53" s="140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RESUMO'!BA7</f>
        <v>0</v>
      </c>
      <c r="N54" s="141" t="n">
        <f aca="false">MAX(0,M54-M53)</f>
        <v>0</v>
      </c>
      <c r="O54" s="140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RESUMO'!BB7</f>
        <v>0</v>
      </c>
      <c r="N55" s="141" t="n">
        <f aca="false">MAX(0,M55-M54)</f>
        <v>0</v>
      </c>
      <c r="O55" s="140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RESUMO'!BC7</f>
        <v>0</v>
      </c>
      <c r="N56" s="141" t="n">
        <f aca="false">MAX(0,M56-M55)</f>
        <v>0</v>
      </c>
      <c r="O56" s="140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RESUMO'!BD7</f>
        <v>0</v>
      </c>
      <c r="N57" s="141" t="n">
        <f aca="false">MAX(0,M57-M56)</f>
        <v>0</v>
      </c>
      <c r="O57" s="140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RESUMO'!BE7</f>
        <v>0</v>
      </c>
      <c r="N58" s="141" t="n">
        <f aca="false">MAX(0,M58-M57)</f>
        <v>0</v>
      </c>
      <c r="O58" s="140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RESUMO'!BF7</f>
        <v>0</v>
      </c>
      <c r="N59" s="141" t="n">
        <f aca="false">MAX(0,M59-M58)</f>
        <v>0</v>
      </c>
      <c r="O59" s="140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RESUMO'!BG7</f>
        <v>0</v>
      </c>
      <c r="N60" s="141" t="n">
        <f aca="false">MAX(0,M60-M59)</f>
        <v>0</v>
      </c>
      <c r="O60" s="140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RESUMO'!BH7</f>
        <v>0</v>
      </c>
      <c r="N61" s="141" t="n">
        <f aca="false">MAX(0,M61-M60)</f>
        <v>0</v>
      </c>
      <c r="O61" s="140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RESUMO'!BI7</f>
        <v>0</v>
      </c>
      <c r="N62" s="141" t="n">
        <f aca="false">MAX(0,M62-M61)</f>
        <v>0</v>
      </c>
      <c r="O62" s="140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RESUMO'!BJ7</f>
        <v>0</v>
      </c>
      <c r="N63" s="141" t="n">
        <f aca="false">MAX(0,M63-M62)</f>
        <v>0</v>
      </c>
      <c r="O63" s="140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RESUMO'!BK7</f>
        <v>0</v>
      </c>
      <c r="N64" s="141" t="n">
        <f aca="false">MAX(0,M64-M63)</f>
        <v>0</v>
      </c>
      <c r="O64" s="140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RESUMO'!BL7</f>
        <v>0</v>
      </c>
      <c r="N65" s="141" t="n">
        <f aca="false">MAX(0,M65-M64)</f>
        <v>0</v>
      </c>
      <c r="O65" s="140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RESUMO'!BM7</f>
        <v>0</v>
      </c>
      <c r="N66" s="141" t="n">
        <f aca="false">MAX(0,M66-M65)</f>
        <v>0</v>
      </c>
      <c r="O66" s="140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RESUMO'!BN7</f>
        <v>0</v>
      </c>
      <c r="N67" s="141" t="n">
        <f aca="false">MAX(0,M67-M66)</f>
        <v>0</v>
      </c>
      <c r="O67" s="140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RESUMO'!BO7</f>
        <v>0</v>
      </c>
      <c r="N68" s="141" t="n">
        <f aca="false">MAX(0,M68-M67)</f>
        <v>0</v>
      </c>
      <c r="O68" s="140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RESUMO'!BP7</f>
        <v>0</v>
      </c>
      <c r="N69" s="141" t="n">
        <f aca="false">MAX(0,M69-M68)</f>
        <v>0</v>
      </c>
      <c r="O69" s="140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RESUMO'!BQ7</f>
        <v>0</v>
      </c>
      <c r="N70" s="141" t="n">
        <f aca="false">MAX(0,M70-M69)</f>
        <v>0</v>
      </c>
      <c r="O70" s="140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RESUMO'!BR7</f>
        <v>0</v>
      </c>
      <c r="N71" s="141" t="n">
        <f aca="false">MAX(0,M71-M70)</f>
        <v>0</v>
      </c>
      <c r="O71" s="140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RESUMO'!BS7</f>
        <v>0</v>
      </c>
      <c r="N72" s="141" t="n">
        <f aca="false">MAX(0,M72-M71)</f>
        <v>0</v>
      </c>
      <c r="O72" s="140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RESUMO'!BT7</f>
        <v>0</v>
      </c>
      <c r="N73" s="141" t="n">
        <f aca="false">MAX(0,M73-M72)</f>
        <v>0</v>
      </c>
      <c r="O73" s="140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RESUMO'!BU7</f>
        <v>0</v>
      </c>
      <c r="N74" s="141" t="n">
        <f aca="false">MAX(0,M74-M73)</f>
        <v>0</v>
      </c>
      <c r="O74" s="140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RESUMO'!BV7</f>
        <v>0</v>
      </c>
      <c r="N75" s="141" t="n">
        <f aca="false">MAX(0,M75-M74)</f>
        <v>0</v>
      </c>
      <c r="O75" s="140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RESUMO'!BW7</f>
        <v>0</v>
      </c>
      <c r="N76" s="141" t="n">
        <f aca="false">MAX(0,M76-M75)</f>
        <v>0</v>
      </c>
      <c r="O76" s="140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49344.21</v>
      </c>
      <c r="D78" s="61" t="n">
        <f aca="false">SUM(D5:D76)</f>
        <v>112526.726602346</v>
      </c>
      <c r="E78" s="61" t="n">
        <f aca="false">SUM(E5:E76)</f>
        <v>126.613758489038</v>
      </c>
      <c r="F78" s="146" t="n">
        <f aca="false">SUM(F5:F76)</f>
        <v>1</v>
      </c>
      <c r="H78" s="61" t="n">
        <f aca="false">SUM(H5:H76)</f>
        <v>112070.9</v>
      </c>
      <c r="L78" s="61" t="n">
        <f aca="false">SUM(L5:L76)</f>
        <v>39.8470987345441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HISTORICOS'!D8)</f>
        <v>284964.3</v>
      </c>
      <c r="D5" s="45" t="n">
        <f aca="false">IF(B5&lt;='VALOR POR PL'!$P$5,0,IF($K$17&gt;0,$K$18*P5/$K$17,0))</f>
        <v>0</v>
      </c>
      <c r="E5" s="45" t="n">
        <f aca="false">L5+D5/$K$2</f>
        <v>251.297821283226</v>
      </c>
      <c r="F5" s="117" t="n">
        <f aca="false">IF($K$9=0,0,E5/$K$9)</f>
        <v>0.259268363582573</v>
      </c>
      <c r="G5" s="117" t="n">
        <f aca="false">F5</f>
        <v>0.259268363582573</v>
      </c>
      <c r="H5" s="139"/>
      <c r="I5" s="42" t="s">
        <v>3276</v>
      </c>
      <c r="J5" s="56" t="n">
        <f aca="false">'VALOR POR PL'!F14</f>
        <v>995153.99</v>
      </c>
      <c r="K5" s="56" t="n">
        <f aca="false">'VALOR POR PL'!G14</f>
        <v>844.504092</v>
      </c>
      <c r="L5" s="56" t="n">
        <f aca="false">'DADOS HISTORICOS'!$BZ$8</f>
        <v>251.297821283226</v>
      </c>
      <c r="M5" s="140" t="n">
        <f aca="false">'CP RESUMO'!D8</f>
        <v>0</v>
      </c>
      <c r="N5" s="141" t="n">
        <v>0</v>
      </c>
      <c r="O5" s="140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HISTORICOS'!E8)</f>
        <v>22808.53</v>
      </c>
      <c r="D6" s="45" t="n">
        <f aca="false">IF(B6&lt;='VALOR POR PL'!$P$5,0,IF($K$17&gt;0,$K$18*P6/$K$17,0))</f>
        <v>0</v>
      </c>
      <c r="E6" s="45" t="n">
        <f aca="false">L6+D6/$K$2</f>
        <v>19.5092103777555</v>
      </c>
      <c r="F6" s="117" t="n">
        <f aca="false">IF($K$9=0,0,E6/$K$9)</f>
        <v>0.0201279940414925</v>
      </c>
      <c r="G6" s="117" t="n">
        <f aca="false">G5+F6</f>
        <v>0.279396357624065</v>
      </c>
      <c r="H6" s="139"/>
      <c r="I6" s="42" t="s">
        <v>3277</v>
      </c>
      <c r="K6" s="52" t="n">
        <f aca="false">'VALOR POR PL'!H14</f>
        <v>970.90698164853</v>
      </c>
      <c r="L6" s="45" t="n">
        <f aca="false">C6/IF(B6&lt;='VALOR POR PL'!$P$5,IFERROR(INDEX('"INCC-FGV"'!$B$2:$B$800,MATCH(B6,'"INCC-FGV"'!$A$2:$A$800,0)),$K$2),$K$2)</f>
        <v>19.5092103777555</v>
      </c>
      <c r="M6" s="140" t="n">
        <f aca="false">'CP RESUMO'!E8</f>
        <v>0</v>
      </c>
      <c r="N6" s="141" t="n">
        <f aca="false">MAX(0,M6-M5)</f>
        <v>0</v>
      </c>
      <c r="O6" s="140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HISTORICOS'!F8)</f>
        <v>16264.91</v>
      </c>
      <c r="D7" s="45" t="n">
        <f aca="false">IF(B7&lt;='VALOR POR PL'!$P$5,0,IF($K$17&gt;0,$K$18*P7/$K$17,0))</f>
        <v>0</v>
      </c>
      <c r="E7" s="45" t="n">
        <f aca="false">L7+D7/$K$2</f>
        <v>13.8569231752252</v>
      </c>
      <c r="F7" s="117" t="n">
        <f aca="false">IF($K$9=0,0,E7/$K$9)</f>
        <v>0.0142964303374558</v>
      </c>
      <c r="G7" s="117" t="n">
        <f aca="false">G6+F7</f>
        <v>0.293692787961521</v>
      </c>
      <c r="H7" s="139"/>
      <c r="I7" s="42" t="s">
        <v>3278</v>
      </c>
      <c r="J7" s="45" t="n">
        <f aca="false">C78+D78</f>
        <v>1189305.87721647</v>
      </c>
      <c r="L7" s="45" t="n">
        <f aca="false">C7/IF(B7&lt;='VALOR POR PL'!$P$5,IFERROR(INDEX('"INCC-FGV"'!$B$2:$B$800,MATCH(B7,'"INCC-FGV"'!$A$2:$A$800,0)),$K$2),$K$2)</f>
        <v>13.8569231752252</v>
      </c>
      <c r="M7" s="140" t="n">
        <f aca="false">'CP RESUMO'!F8</f>
        <v>0</v>
      </c>
      <c r="N7" s="141" t="n">
        <f aca="false">MAX(0,M7-M6)</f>
        <v>0</v>
      </c>
      <c r="O7" s="140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HISTORICOS'!G8)</f>
        <v>29988.52</v>
      </c>
      <c r="D8" s="45" t="n">
        <f aca="false">IF(B8&lt;='VALOR POR PL'!$P$5,0,IF($K$17&gt;0,$K$18*P8/$K$17,0))</f>
        <v>0</v>
      </c>
      <c r="E8" s="45" t="n">
        <f aca="false">L8+D8/$K$2</f>
        <v>25.4488087944018</v>
      </c>
      <c r="F8" s="117" t="n">
        <f aca="false">IF($K$9=0,0,E8/$K$9)</f>
        <v>0.0262559817572551</v>
      </c>
      <c r="G8" s="117" t="n">
        <f aca="false">G7+F8</f>
        <v>0.319948769718776</v>
      </c>
      <c r="H8" s="139"/>
      <c r="I8" s="42" t="s">
        <v>3279</v>
      </c>
      <c r="K8" s="66" t="n">
        <f aca="false">SUM(L5:L76)</f>
        <v>758.396207828051</v>
      </c>
      <c r="L8" s="45" t="n">
        <f aca="false">C8/IF(B8&lt;='VALOR POR PL'!$P$5,IFERROR(INDEX('"INCC-FGV"'!$B$2:$B$800,MATCH(B8,'"INCC-FGV"'!$A$2:$A$800,0)),$K$2),$K$2)</f>
        <v>25.4488087944018</v>
      </c>
      <c r="M8" s="140" t="n">
        <f aca="false">'CP RESUMO'!G8</f>
        <v>0</v>
      </c>
      <c r="N8" s="141" t="n">
        <f aca="false">MAX(0,M8-M7)</f>
        <v>0</v>
      </c>
      <c r="O8" s="140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HISTORICOS'!H8)</f>
        <v>21169.76</v>
      </c>
      <c r="D9" s="45" t="n">
        <f aca="false">IF(B9&lt;='VALOR POR PL'!$P$5,0,IF($K$17&gt;0,$K$18*P9/$K$17,0))</f>
        <v>0</v>
      </c>
      <c r="E9" s="45" t="n">
        <f aca="false">L9+D9/$K$2</f>
        <v>17.8728908145639</v>
      </c>
      <c r="F9" s="117" t="n">
        <f aca="false">IF($K$9=0,0,E9/$K$9)</f>
        <v>0.0184397744887702</v>
      </c>
      <c r="G9" s="117" t="n">
        <f aca="false">G8+F9</f>
        <v>0.338388544207547</v>
      </c>
      <c r="H9" s="139"/>
      <c r="I9" s="42" t="s">
        <v>3280</v>
      </c>
      <c r="J9" s="45" t="n">
        <f aca="false">C78+D78</f>
        <v>1189305.87721647</v>
      </c>
      <c r="K9" s="45" t="n">
        <f aca="false">E78</f>
        <v>969.25755927484</v>
      </c>
      <c r="L9" s="45" t="n">
        <f aca="false">C9/IF(B9&lt;='VALOR POR PL'!$P$5,IFERROR(INDEX('"INCC-FGV"'!$B$2:$B$800,MATCH(B9,'"INCC-FGV"'!$A$2:$A$800,0)),$K$2),$K$2)</f>
        <v>17.8728908145639</v>
      </c>
      <c r="M9" s="140" t="n">
        <f aca="false">'CP RESUMO'!H8</f>
        <v>0</v>
      </c>
      <c r="N9" s="141" t="n">
        <f aca="false">MAX(0,M9-M8)</f>
        <v>0</v>
      </c>
      <c r="O9" s="140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HISTORICOS'!I8)</f>
        <v>35479.88</v>
      </c>
      <c r="D10" s="45" t="n">
        <f aca="false">IF(B10&lt;='VALOR POR PL'!$P$5,0,IF($K$17&gt;0,$K$18*P10/$K$17,0))</f>
        <v>0</v>
      </c>
      <c r="E10" s="45" t="n">
        <f aca="false">L10+D10/$K$2</f>
        <v>29.7818147326469</v>
      </c>
      <c r="F10" s="117" t="n">
        <f aca="false">IF($K$9=0,0,E10/$K$9)</f>
        <v>0.0307264198743298</v>
      </c>
      <c r="G10" s="117" t="n">
        <f aca="false">G9+F10</f>
        <v>0.369114964081876</v>
      </c>
      <c r="H10" s="139"/>
      <c r="I10" s="42" t="s">
        <v>3281</v>
      </c>
      <c r="K10" s="52" t="n">
        <f aca="false">IF(K6-K8&gt;0,(K6-K8)*'VALOR POR PL'!$G$65,K6-K8)</f>
        <v>210.861351446789</v>
      </c>
      <c r="L10" s="45" t="n">
        <f aca="false">C10/IF(B10&lt;='VALOR POR PL'!$P$5,IFERROR(INDEX('"INCC-FGV"'!$B$2:$B$800,MATCH(B10,'"INCC-FGV"'!$A$2:$A$800,0)),$K$2),$K$2)</f>
        <v>29.7818147326469</v>
      </c>
      <c r="M10" s="140" t="n">
        <f aca="false">'CP RESUMO'!I8</f>
        <v>0</v>
      </c>
      <c r="N10" s="141" t="n">
        <f aca="false">MAX(0,M10-M9)</f>
        <v>0</v>
      </c>
      <c r="O10" s="140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HISTORICOS'!J8)</f>
        <v>28668.21</v>
      </c>
      <c r="D11" s="45" t="n">
        <f aca="false">IF(B11&lt;='VALOR POR PL'!$P$5,0,IF($K$17&gt;0,$K$18*P11/$K$17,0))</f>
        <v>0</v>
      </c>
      <c r="E11" s="45" t="n">
        <f aca="false">L11+D11/$K$2</f>
        <v>23.8999540645381</v>
      </c>
      <c r="F11" s="117" t="n">
        <f aca="false">IF($K$9=0,0,E11/$K$9)</f>
        <v>0.0246580012049832</v>
      </c>
      <c r="G11" s="117" t="n">
        <f aca="false">G10+F11</f>
        <v>0.39377296528686</v>
      </c>
      <c r="H11" s="139"/>
      <c r="I11" s="42" t="s">
        <v>3282</v>
      </c>
      <c r="K11" s="56" t="n">
        <f aca="false">SUMPRODUCT((B5:B76&gt;'VALOR POR PL'!$P$5)*H5:H76)</f>
        <v>369382.29</v>
      </c>
      <c r="L11" s="45" t="n">
        <f aca="false">C11/IF(B11&lt;='VALOR POR PL'!$P$5,IFERROR(INDEX('"INCC-FGV"'!$B$2:$B$800,MATCH(B11,'"INCC-FGV"'!$A$2:$A$800,0)),$K$2),$K$2)</f>
        <v>23.8999540645381</v>
      </c>
      <c r="M11" s="140" t="n">
        <f aca="false">'CP RESUMO'!J8</f>
        <v>0</v>
      </c>
      <c r="N11" s="141" t="n">
        <f aca="false">MAX(0,M11-M10)</f>
        <v>0</v>
      </c>
      <c r="O11" s="140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HISTORICOS'!K8)</f>
        <v>45962.62</v>
      </c>
      <c r="D12" s="45" t="n">
        <f aca="false">IF(B12&lt;='VALOR POR PL'!$P$5,0,IF($K$17&gt;0,$K$18*P12/$K$17,0))</f>
        <v>0</v>
      </c>
      <c r="E12" s="45" t="n">
        <f aca="false">L12+D12/$K$2</f>
        <v>37.9708559725925</v>
      </c>
      <c r="F12" s="117" t="n">
        <f aca="false">IF($K$9=0,0,E12/$K$9)</f>
        <v>0.0391751971488371</v>
      </c>
      <c r="G12" s="117" t="n">
        <f aca="false">G11+F12</f>
        <v>0.432948162435697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37.9708559725925</v>
      </c>
      <c r="M12" s="140" t="n">
        <f aca="false">'CP RESUMO'!K8</f>
        <v>0</v>
      </c>
      <c r="N12" s="141" t="n">
        <f aca="false">MAX(0,M12-M11)</f>
        <v>0</v>
      </c>
      <c r="O12" s="140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HISTORICOS'!L8)</f>
        <v>3983.48</v>
      </c>
      <c r="D13" s="45" t="n">
        <f aca="false">IF(B13&lt;='VALOR POR PL'!$P$5,0,IF($K$17&gt;0,$K$18*P13/$K$17,0))</f>
        <v>0</v>
      </c>
      <c r="E13" s="45" t="n">
        <f aca="false">L13+D13/$K$2</f>
        <v>3.27398730671173</v>
      </c>
      <c r="F13" s="117" t="n">
        <f aca="false">IF($K$9=0,0,E13/$K$9)</f>
        <v>0.00337783004670213</v>
      </c>
      <c r="G13" s="117" t="n">
        <f aca="false">G12+F13</f>
        <v>0.436325992482399</v>
      </c>
      <c r="H13" s="139"/>
      <c r="I13" s="42" t="s">
        <v>3284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3.27398730671173</v>
      </c>
      <c r="M13" s="140" t="n">
        <f aca="false">'CP RESUMO'!L8</f>
        <v>0</v>
      </c>
      <c r="N13" s="141" t="n">
        <f aca="false">MAX(0,M13-M12)</f>
        <v>0</v>
      </c>
      <c r="O13" s="140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HISTORICOS'!M8)</f>
        <v>12389.37</v>
      </c>
      <c r="D14" s="45" t="n">
        <f aca="false">IF(B14&lt;='VALOR POR PL'!$P$5,0,IF($K$17&gt;0,$K$18*P14/$K$17,0))</f>
        <v>0</v>
      </c>
      <c r="E14" s="45" t="n">
        <f aca="false">L14+D14/$K$2</f>
        <v>10.1656619462448</v>
      </c>
      <c r="F14" s="117" t="n">
        <f aca="false">IF($K$9=0,0,E14/$K$9)</f>
        <v>0.0104880914767901</v>
      </c>
      <c r="G14" s="117" t="n">
        <f aca="false">G13+F14</f>
        <v>0.446814083959189</v>
      </c>
      <c r="H14" s="139"/>
      <c r="I14" s="42" t="s">
        <v>3285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10.1656619462448</v>
      </c>
      <c r="M14" s="140" t="n">
        <f aca="false">'CP RESUMO'!M8</f>
        <v>0</v>
      </c>
      <c r="N14" s="141" t="n">
        <f aca="false">MAX(0,M14-M13)</f>
        <v>0</v>
      </c>
      <c r="O14" s="140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HISTORICOS'!N8)</f>
        <v>10215.05</v>
      </c>
      <c r="D15" s="45" t="n">
        <f aca="false">IF(B15&lt;='VALOR POR PL'!$P$5,0,IF($K$17&gt;0,$K$18*P15/$K$17,0))</f>
        <v>0</v>
      </c>
      <c r="E15" s="45" t="n">
        <f aca="false">L15+D15/$K$2</f>
        <v>8.35685348621842</v>
      </c>
      <c r="F15" s="117" t="n">
        <f aca="false">IF($K$9=0,0,E15/$K$9)</f>
        <v>0.00862191210814046</v>
      </c>
      <c r="G15" s="117" t="n">
        <f aca="false">G14+F15</f>
        <v>0.455435996067329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8.35685348621842</v>
      </c>
      <c r="M15" s="140" t="n">
        <f aca="false">'CP RESUMO'!N8</f>
        <v>0</v>
      </c>
      <c r="N15" s="141" t="n">
        <f aca="false">MAX(0,M15-M14)</f>
        <v>0</v>
      </c>
      <c r="O15" s="140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HISTORICOS'!O8)</f>
        <v>9256.01</v>
      </c>
      <c r="D16" s="45" t="n">
        <f aca="false">IF(B16&lt;='VALOR POR PL'!$P$5,0,IF($K$17&gt;0,$K$18*P16/$K$17,0))</f>
        <v>0</v>
      </c>
      <c r="E16" s="45" t="n">
        <f aca="false">L16+D16/$K$2</f>
        <v>7.55202413773128</v>
      </c>
      <c r="F16" s="117" t="n">
        <f aca="false">IF($K$9=0,0,E16/$K$9)</f>
        <v>0.00779155557309391</v>
      </c>
      <c r="G16" s="117" t="n">
        <f aca="false">G15+F16</f>
        <v>0.463227551640423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7.55202413773128</v>
      </c>
      <c r="M16" s="140" t="n">
        <f aca="false">'CP RESUMO'!O8</f>
        <v>0</v>
      </c>
      <c r="N16" s="141" t="n">
        <f aca="false">MAX(0,M16-M15)</f>
        <v>0</v>
      </c>
      <c r="O16" s="140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HISTORICOS'!P8)</f>
        <v>15007.79</v>
      </c>
      <c r="D17" s="45" t="n">
        <f aca="false">IF(B17&lt;='VALOR POR PL'!$P$5,0,IF($K$17&gt;0,$K$18*P17/$K$17,0))</f>
        <v>0</v>
      </c>
      <c r="E17" s="45" t="n">
        <f aca="false">L17+D17/$K$2</f>
        <v>12.219725264033</v>
      </c>
      <c r="F17" s="117" t="n">
        <f aca="false">IF($K$9=0,0,E17/$K$9)</f>
        <v>0.0126073045777175</v>
      </c>
      <c r="G17" s="117" t="n">
        <f aca="false">G16+F17</f>
        <v>0.475834856218141</v>
      </c>
      <c r="H17" s="139"/>
      <c r="I17" s="42" t="s">
        <v>3289</v>
      </c>
      <c r="K17" s="45" t="n">
        <f aca="false">SUM(P5:P76)</f>
        <v>369382.29</v>
      </c>
      <c r="L17" s="45" t="n">
        <f aca="false">C17/IF(B17&lt;='VALOR POR PL'!$P$5,IFERROR(INDEX('"INCC-FGV"'!$B$2:$B$800,MATCH(B17,'"INCC-FGV"'!$A$2:$A$800,0)),$K$2),$K$2)</f>
        <v>12.219725264033</v>
      </c>
      <c r="M17" s="140" t="n">
        <f aca="false">'CP RESUMO'!P8</f>
        <v>0</v>
      </c>
      <c r="N17" s="141" t="n">
        <f aca="false">MAX(0,M17-M16)</f>
        <v>0</v>
      </c>
      <c r="O17" s="140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HISTORICOS'!Q8)</f>
        <v>11063.12</v>
      </c>
      <c r="D18" s="45" t="n">
        <f aca="false">IF(B18&lt;='VALOR POR PL'!$P$5,0,IF($K$17&gt;0,$K$18*P18/$K$17,0))</f>
        <v>0</v>
      </c>
      <c r="E18" s="45" t="n">
        <f aca="false">L18+D18/$K$2</f>
        <v>8.94324821589671</v>
      </c>
      <c r="F18" s="117" t="n">
        <f aca="false">IF($K$9=0,0,E18/$K$9)</f>
        <v>0.009226905821181</v>
      </c>
      <c r="G18" s="117" t="n">
        <f aca="false">G17+F18</f>
        <v>0.485061762039322</v>
      </c>
      <c r="H18" s="139"/>
      <c r="I18" s="42" t="s">
        <v>3290</v>
      </c>
      <c r="K18" s="45" t="n">
        <f aca="false">MAX(0,K10)*$K$2</f>
        <v>273463.767216474</v>
      </c>
      <c r="L18" s="45" t="n">
        <f aca="false">C18/IF(B18&lt;='VALOR POR PL'!$P$5,IFERROR(INDEX('"INCC-FGV"'!$B$2:$B$800,MATCH(B18,'"INCC-FGV"'!$A$2:$A$800,0)),$K$2),$K$2)</f>
        <v>8.94324821589671</v>
      </c>
      <c r="M18" s="140" t="n">
        <f aca="false">'CP RESUMO'!Q8</f>
        <v>0</v>
      </c>
      <c r="N18" s="141" t="n">
        <f aca="false">MAX(0,M18-M17)</f>
        <v>0</v>
      </c>
      <c r="O18" s="140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HISTORICOS'!R8)</f>
        <v>19808.89</v>
      </c>
      <c r="D19" s="45" t="n">
        <f aca="false">IF(B19&lt;='VALOR POR PL'!$P$5,0,IF($K$17&gt;0,$K$18*P19/$K$17,0))</f>
        <v>0</v>
      </c>
      <c r="E19" s="45" t="n">
        <f aca="false">L19+D19/$K$2</f>
        <v>15.9687169734966</v>
      </c>
      <c r="F19" s="117" t="n">
        <f aca="false">IF($K$9=0,0,E19/$K$9)</f>
        <v>0.0164752049862203</v>
      </c>
      <c r="G19" s="117" t="n">
        <f aca="false">G18+F19</f>
        <v>0.501536967025542</v>
      </c>
      <c r="H19" s="139"/>
      <c r="I19" s="42" t="s">
        <v>3291</v>
      </c>
      <c r="K19" s="143" t="n">
        <f aca="false">IF(AND(K16="PREVISÃO INFORMADA",K11&gt;0),K18/K11-1,"")</f>
        <v>-0.259672770948293</v>
      </c>
      <c r="L19" s="45" t="n">
        <f aca="false">C19/IF(B19&lt;='VALOR POR PL'!$P$5,IFERROR(INDEX('"INCC-FGV"'!$B$2:$B$800,MATCH(B19,'"INCC-FGV"'!$A$2:$A$800,0)),$K$2),$K$2)</f>
        <v>15.9687169734966</v>
      </c>
      <c r="M19" s="140" t="n">
        <f aca="false">'CP RESUMO'!R8</f>
        <v>0</v>
      </c>
      <c r="N19" s="141" t="n">
        <f aca="false">MAX(0,M19-M18)</f>
        <v>0</v>
      </c>
      <c r="O19" s="140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HISTORICOS'!S8)</f>
        <v>34405.58</v>
      </c>
      <c r="D20" s="45" t="n">
        <f aca="false">IF(B20&lt;='VALOR POR PL'!$P$5,0,IF($K$17&gt;0,$K$18*P20/$K$17,0))</f>
        <v>0</v>
      </c>
      <c r="E20" s="45" t="n">
        <f aca="false">L20+D20/$K$2</f>
        <v>27.5866774750417</v>
      </c>
      <c r="F20" s="117" t="n">
        <f aca="false">IF($K$9=0,0,E20/$K$9)</f>
        <v>0.0284616583188487</v>
      </c>
      <c r="G20" s="117" t="n">
        <f aca="false">G19+F20</f>
        <v>0.529998625344391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27.5866774750417</v>
      </c>
      <c r="M20" s="140" t="n">
        <f aca="false">'CP RESUMO'!S8</f>
        <v>0</v>
      </c>
      <c r="N20" s="141" t="n">
        <f aca="false">MAX(0,M20-M19)</f>
        <v>0</v>
      </c>
      <c r="O20" s="140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HISTORICOS'!T8)</f>
        <v>22280.8</v>
      </c>
      <c r="D21" s="45" t="n">
        <f aca="false">IF(B21&lt;='VALOR POR PL'!$P$5,0,IF($K$17&gt;0,$K$18*P21/$K$17,0))</f>
        <v>0</v>
      </c>
      <c r="E21" s="45" t="n">
        <f aca="false">L21+D21/$K$2</f>
        <v>17.6880598768549</v>
      </c>
      <c r="F21" s="117" t="n">
        <f aca="false">IF($K$9=0,0,E21/$K$9)</f>
        <v>0.0182490811731078</v>
      </c>
      <c r="G21" s="117" t="n">
        <f aca="false">G20+F21</f>
        <v>0.548247706517498</v>
      </c>
      <c r="H21" s="139"/>
      <c r="K21" s="144"/>
      <c r="L21" s="45" t="n">
        <f aca="false">C21/IF(B21&lt;='VALOR POR PL'!$P$5,IFERROR(INDEX('"INCC-FGV"'!$B$2:$B$800,MATCH(B21,'"INCC-FGV"'!$A$2:$A$800,0)),$K$2),$K$2)</f>
        <v>17.6880598768549</v>
      </c>
      <c r="M21" s="140" t="n">
        <f aca="false">'CP RESUMO'!T8</f>
        <v>0</v>
      </c>
      <c r="N21" s="141" t="n">
        <f aca="false">MAX(0,M21-M20)</f>
        <v>0</v>
      </c>
      <c r="O21" s="140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HISTORICOS'!U8)</f>
        <v>47758.83</v>
      </c>
      <c r="D22" s="45" t="n">
        <f aca="false">IF(B22&lt;='VALOR POR PL'!$P$5,0,IF($K$17&gt;0,$K$18*P22/$K$17,0))</f>
        <v>0</v>
      </c>
      <c r="E22" s="45" t="n">
        <f aca="false">L22+D22/$K$2</f>
        <v>37.5848098875025</v>
      </c>
      <c r="F22" s="117" t="n">
        <f aca="false">IF($K$9=0,0,E22/$K$9)</f>
        <v>0.0387769066414318</v>
      </c>
      <c r="G22" s="117" t="n">
        <f aca="false">G21+F22</f>
        <v>0.58702461315893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37.5848098875025</v>
      </c>
      <c r="M22" s="140" t="n">
        <f aca="false">'CP RESUMO'!U8</f>
        <v>0</v>
      </c>
      <c r="N22" s="141" t="n">
        <f aca="false">MAX(0,M22-M21)</f>
        <v>0</v>
      </c>
      <c r="O22" s="140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HISTORICOS'!V8)</f>
        <v>67711.38</v>
      </c>
      <c r="D23" s="45" t="n">
        <f aca="false">IF(B23&lt;='VALOR POR PL'!$P$5,0,IF($K$17&gt;0,$K$18*P23/$K$17,0))</f>
        <v>0</v>
      </c>
      <c r="E23" s="45" t="n">
        <f aca="false">L23+D23/$K$2</f>
        <v>52.8730377990397</v>
      </c>
      <c r="F23" s="117" t="n">
        <f aca="false">IF($K$9=0,0,E23/$K$9)</f>
        <v>0.0545500391439786</v>
      </c>
      <c r="G23" s="117" t="n">
        <f aca="false">G22+F23</f>
        <v>0.641574652302909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52.8730377990397</v>
      </c>
      <c r="M23" s="140" t="n">
        <f aca="false">'CP RESUMO'!V8</f>
        <v>0</v>
      </c>
      <c r="N23" s="141" t="n">
        <f aca="false">MAX(0,M23-M22)</f>
        <v>0</v>
      </c>
      <c r="O23" s="140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HISTORICOS'!W8)</f>
        <v>65319.13</v>
      </c>
      <c r="D24" s="45" t="n">
        <f aca="false">IF(B24&lt;='VALOR POR PL'!$P$5,0,IF($K$17&gt;0,$K$18*P24/$K$17,0))</f>
        <v>0</v>
      </c>
      <c r="E24" s="45" t="n">
        <f aca="false">L24+D24/$K$2</f>
        <v>50.6966457652758</v>
      </c>
      <c r="F24" s="117" t="n">
        <f aca="false">IF($K$9=0,0,E24/$K$9)</f>
        <v>0.0523046173642483</v>
      </c>
      <c r="G24" s="117" t="n">
        <f aca="false">G23+F24</f>
        <v>0.693879269667157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50.6966457652758</v>
      </c>
      <c r="M24" s="140" t="n">
        <f aca="false">'CP RESUMO'!W8</f>
        <v>0</v>
      </c>
      <c r="N24" s="141" t="n">
        <f aca="false">MAX(0,M24-M23)</f>
        <v>0</v>
      </c>
      <c r="O24" s="140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HISTORICOS'!X8)</f>
        <v>41991.77</v>
      </c>
      <c r="D25" s="45" t="n">
        <f aca="false">IF(B25&lt;='VALOR POR PL'!$P$5,0,IF($K$17&gt;0,$K$18*P25/$K$17,0))</f>
        <v>0</v>
      </c>
      <c r="E25" s="45" t="n">
        <f aca="false">L25+D25/$K$2</f>
        <v>32.3788466090776</v>
      </c>
      <c r="F25" s="117" t="n">
        <f aca="false">IF($K$9=0,0,E25/$K$9)</f>
        <v>0.033405823147051</v>
      </c>
      <c r="G25" s="117" t="n">
        <f aca="false">G24+F25</f>
        <v>0.727285092814208</v>
      </c>
      <c r="H25" s="139"/>
      <c r="L25" s="45" t="n">
        <f aca="false">C25/IF(B25&lt;='VALOR POR PL'!$P$5,IFERROR(INDEX('"INCC-FGV"'!$B$2:$B$800,MATCH(B25,'"INCC-FGV"'!$A$2:$A$800,0)),$K$2),$K$2)</f>
        <v>32.3788466090776</v>
      </c>
      <c r="M25" s="140" t="n">
        <f aca="false">'CP RESUMO'!X8</f>
        <v>0</v>
      </c>
      <c r="N25" s="141" t="n">
        <f aca="false">MAX(0,M25-M24)</f>
        <v>0</v>
      </c>
      <c r="O25" s="140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HISTORICOS'!Y8)</f>
        <v>33615.78</v>
      </c>
      <c r="D26" s="45" t="n">
        <f aca="false">IF(B26&lt;='VALOR POR PL'!$P$5,0,IF($K$17&gt;0,$K$18*P26/$K$17,0))</f>
        <v>7386.57791150196</v>
      </c>
      <c r="E26" s="45" t="n">
        <f aca="false">L26+D26/$K$2</f>
        <v>31.6159346802247</v>
      </c>
      <c r="F26" s="117" t="n">
        <f aca="false">IF($K$9=0,0,E26/$K$9)</f>
        <v>0.0326187135480052</v>
      </c>
      <c r="G26" s="117" t="n">
        <f aca="false">G25+F26</f>
        <v>0.759903806362213</v>
      </c>
      <c r="H26" s="139" t="n">
        <v>9977.45</v>
      </c>
      <c r="L26" s="45" t="n">
        <f aca="false">C26/IF(B26&lt;='VALOR POR PL'!$P$5,IFERROR(INDEX('"INCC-FGV"'!$B$2:$B$800,MATCH(B26,'"INCC-FGV"'!$A$2:$A$800,0)),$K$2),$K$2)</f>
        <v>25.9203216312267</v>
      </c>
      <c r="M26" s="140" t="n">
        <f aca="false">'CP RESUMO'!Y8</f>
        <v>0</v>
      </c>
      <c r="N26" s="141" t="n">
        <f aca="false">MAX(0,M26-M25)</f>
        <v>0</v>
      </c>
      <c r="O26" s="140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HISTORICOS'!Z8)</f>
        <v>11226.4</v>
      </c>
      <c r="D27" s="45" t="n">
        <f aca="false">IF(B27&lt;='VALOR POR PL'!$P$5,0,IF($K$17&gt;0,$K$18*P27/$K$17,0))</f>
        <v>60939.2585158008</v>
      </c>
      <c r="E27" s="45" t="n">
        <f aca="false">L27+D27/$K$2</f>
        <v>55.6452082759595</v>
      </c>
      <c r="F27" s="117" t="n">
        <f aca="false">IF($K$9=0,0,E27/$K$9)</f>
        <v>0.0574101359782956</v>
      </c>
      <c r="G27" s="117" t="n">
        <f aca="false">G26+F27</f>
        <v>0.817313942340509</v>
      </c>
      <c r="H27" s="139" t="n">
        <v>82313.95</v>
      </c>
      <c r="L27" s="45" t="n">
        <f aca="false">C27/IF(B27&lt;='VALOR POR PL'!$P$5,IFERROR(INDEX('"INCC-FGV"'!$B$2:$B$800,MATCH(B27,'"INCC-FGV"'!$A$2:$A$800,0)),$K$2),$K$2)</f>
        <v>8.65640775733313</v>
      </c>
      <c r="M27" s="140" t="n">
        <f aca="false">'CP RESUMO'!Z8</f>
        <v>0</v>
      </c>
      <c r="N27" s="141" t="n">
        <f aca="false">MAX(0,M27-M26)</f>
        <v>0</v>
      </c>
      <c r="O27" s="140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82313.95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HISTORICOS'!AA8)</f>
        <v>8019</v>
      </c>
      <c r="D28" s="45" t="n">
        <f aca="false">IF(B28&lt;='VALOR POR PL'!$P$5,0,IF($K$17&gt;0,$K$18*P28/$K$17,0))</f>
        <v>53552.6806042988</v>
      </c>
      <c r="E28" s="45" t="n">
        <f aca="false">L28+D28/$K$2</f>
        <v>47.4764460214396</v>
      </c>
      <c r="F28" s="117" t="n">
        <f aca="false">IF($K$9=0,0,E28/$K$9)</f>
        <v>0.0489822808882292</v>
      </c>
      <c r="G28" s="117" t="n">
        <f aca="false">G27+F28</f>
        <v>0.866296223228738</v>
      </c>
      <c r="H28" s="139" t="n">
        <v>72336.5</v>
      </c>
      <c r="L28" s="45" t="n">
        <f aca="false">C28/IF(B28&lt;='VALOR POR PL'!$P$5,IFERROR(INDEX('"INCC-FGV"'!$B$2:$B$800,MATCH(B28,'"INCC-FGV"'!$A$2:$A$800,0)),$K$2),$K$2)</f>
        <v>6.1832585518113</v>
      </c>
      <c r="M28" s="140" t="n">
        <f aca="false">'CP RESUMO'!AA8</f>
        <v>0</v>
      </c>
      <c r="N28" s="141" t="n">
        <f aca="false">MAX(0,M28-M27)</f>
        <v>0</v>
      </c>
      <c r="O28" s="140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72336.5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HISTORICOS'!AB8)</f>
        <v>7909</v>
      </c>
      <c r="D29" s="45" t="n">
        <f aca="false">IF(B29&lt;='VALOR POR PL'!$P$5,0,IF($K$17&gt;0,$K$18*P29/$K$17,0))</f>
        <v>7386.57791150196</v>
      </c>
      <c r="E29" s="45" t="n">
        <f aca="false">L29+D29/$K$2</f>
        <v>11.7940532393304</v>
      </c>
      <c r="F29" s="117" t="n">
        <f aca="false">IF($K$9=0,0,E29/$K$9)</f>
        <v>0.012168131294384</v>
      </c>
      <c r="G29" s="117" t="n">
        <f aca="false">G28+F29</f>
        <v>0.878464354523122</v>
      </c>
      <c r="H29" s="139" t="n">
        <v>9977.45</v>
      </c>
      <c r="L29" s="45" t="n">
        <f aca="false">C29/IF(B29&lt;='VALOR POR PL'!$P$5,IFERROR(INDEX('"INCC-FGV"'!$B$2:$B$800,MATCH(B29,'"INCC-FGV"'!$A$2:$A$800,0)),$K$2),$K$2)</f>
        <v>6.0984401903324</v>
      </c>
      <c r="M29" s="140" t="n">
        <f aca="false">'CP RESUMO'!AB8</f>
        <v>0</v>
      </c>
      <c r="N29" s="141" t="n">
        <f aca="false">MAX(0,M29-M28)</f>
        <v>0</v>
      </c>
      <c r="O29" s="140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9977.45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HISTORICOS'!AC8)</f>
        <v>7909</v>
      </c>
      <c r="D30" s="45" t="n">
        <f aca="false">IF(B30&lt;='VALOR POR PL'!$P$5,0,IF($K$17&gt;0,$K$18*P30/$K$17,0))</f>
        <v>7386.57791150196</v>
      </c>
      <c r="E30" s="45" t="n">
        <f aca="false">L30+D30/$K$2</f>
        <v>11.7940532393304</v>
      </c>
      <c r="F30" s="117" t="n">
        <f aca="false">IF($K$9=0,0,E30/$K$9)</f>
        <v>0.012168131294384</v>
      </c>
      <c r="G30" s="117" t="n">
        <f aca="false">G29+F30</f>
        <v>0.890632485817506</v>
      </c>
      <c r="H30" s="139" t="n">
        <v>9977.45</v>
      </c>
      <c r="L30" s="45" t="n">
        <f aca="false">C30/IF(B30&lt;='VALOR POR PL'!$P$5,IFERROR(INDEX('"INCC-FGV"'!$B$2:$B$800,MATCH(B30,'"INCC-FGV"'!$A$2:$A$800,0)),$K$2),$K$2)</f>
        <v>6.0984401903324</v>
      </c>
      <c r="M30" s="140" t="n">
        <f aca="false">'CP RESUMO'!AC8</f>
        <v>0</v>
      </c>
      <c r="N30" s="141" t="n">
        <f aca="false">MAX(0,M30-M29)</f>
        <v>0</v>
      </c>
      <c r="O30" s="140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9977.45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7386.57791150196</v>
      </c>
      <c r="E31" s="45" t="n">
        <f aca="false">L31+D31/$K$2</f>
        <v>5.69561304899799</v>
      </c>
      <c r="F31" s="117" t="n">
        <f aca="false">IF($K$9=0,0,E31/$K$9)</f>
        <v>0.00587626373866945</v>
      </c>
      <c r="G31" s="117" t="n">
        <f aca="false">G30+F31</f>
        <v>0.896508749556176</v>
      </c>
      <c r="H31" s="139" t="n">
        <v>9977.45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RESUMO'!AD8</f>
        <v>0</v>
      </c>
      <c r="N31" s="141" t="n">
        <f aca="false">MAX(0,M31-M30)</f>
        <v>0</v>
      </c>
      <c r="O31" s="140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9977.45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7386.57791150196</v>
      </c>
      <c r="E32" s="45" t="n">
        <f aca="false">L32+D32/$K$2</f>
        <v>6.20837859793857</v>
      </c>
      <c r="F32" s="117" t="n">
        <f aca="false">IF($K$9=0,0,E32/$K$9)</f>
        <v>0.00640529293636197</v>
      </c>
      <c r="G32" s="117" t="n">
        <f aca="false">G31+F32</f>
        <v>0.902914042492538</v>
      </c>
      <c r="H32" s="139" t="n">
        <v>9977.45</v>
      </c>
      <c r="L32" s="45" t="n">
        <f aca="false">C32/IF(B32&lt;='VALOR POR PL'!$P$5,IFERROR(INDEX('"INCC-FGV"'!$B$2:$B$800,MATCH(B32,'"INCC-FGV"'!$A$2:$A$800,0)),$K$2),$K$2)</f>
        <v>0.51276554894058</v>
      </c>
      <c r="M32" s="140" t="n">
        <f aca="false">'CP RESUMO'!AE8</f>
        <v>0</v>
      </c>
      <c r="N32" s="141" t="n">
        <f aca="false">MAX(0,M32-M31)</f>
        <v>0</v>
      </c>
      <c r="O32" s="140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9977.45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7386.57791150196</v>
      </c>
      <c r="E33" s="45" t="n">
        <f aca="false">L33+D33/$K$2</f>
        <v>5.69561304899799</v>
      </c>
      <c r="F33" s="117" t="n">
        <f aca="false">IF($K$9=0,0,E33/$K$9)</f>
        <v>0.00587626373866945</v>
      </c>
      <c r="G33" s="117" t="n">
        <f aca="false">G32+F33</f>
        <v>0.908790306231207</v>
      </c>
      <c r="H33" s="139" t="n">
        <v>9977.45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RESUMO'!AF8</f>
        <v>0</v>
      </c>
      <c r="N33" s="141" t="n">
        <f aca="false">MAX(0,M33-M32)</f>
        <v>0</v>
      </c>
      <c r="O33" s="140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9977.45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7386.57791150196</v>
      </c>
      <c r="E34" s="45" t="n">
        <f aca="false">L34+D34/$K$2</f>
        <v>5.69561304899799</v>
      </c>
      <c r="F34" s="117" t="n">
        <f aca="false">IF($K$9=0,0,E34/$K$9)</f>
        <v>0.00587626373866945</v>
      </c>
      <c r="G34" s="117" t="n">
        <f aca="false">G33+F34</f>
        <v>0.914666569969876</v>
      </c>
      <c r="H34" s="139" t="n">
        <v>9977.45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RESUMO'!AG8</f>
        <v>0</v>
      </c>
      <c r="N34" s="141" t="n">
        <f aca="false">MAX(0,M34-M33)</f>
        <v>0</v>
      </c>
      <c r="O34" s="140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9977.45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7386.57791150196</v>
      </c>
      <c r="E35" s="45" t="n">
        <f aca="false">L35+D35/$K$2</f>
        <v>5.69561304899799</v>
      </c>
      <c r="F35" s="117" t="n">
        <f aca="false">IF($K$9=0,0,E35/$K$9)</f>
        <v>0.00587626373866945</v>
      </c>
      <c r="G35" s="117" t="n">
        <f aca="false">G34+F35</f>
        <v>0.920542833708546</v>
      </c>
      <c r="H35" s="139" t="n">
        <v>9977.45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RESUMO'!AH8</f>
        <v>0</v>
      </c>
      <c r="N35" s="141" t="n">
        <f aca="false">MAX(0,M35-M34)</f>
        <v>0</v>
      </c>
      <c r="O35" s="140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9977.45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11079.8631656168</v>
      </c>
      <c r="E36" s="45" t="n">
        <f aca="false">L36+D36/$K$2</f>
        <v>8.54341671925415</v>
      </c>
      <c r="F36" s="117" t="n">
        <f aca="false">IF($K$9=0,0,E36/$K$9)</f>
        <v>0.00881439266323184</v>
      </c>
      <c r="G36" s="117" t="n">
        <f aca="false">G35+F36</f>
        <v>0.929357226371778</v>
      </c>
      <c r="H36" s="139" t="n">
        <v>14966.17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RESUMO'!AI8</f>
        <v>0</v>
      </c>
      <c r="N36" s="141" t="n">
        <f aca="false">MAX(0,M36-M35)</f>
        <v>0</v>
      </c>
      <c r="O36" s="140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14966.17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11079.8631656168</v>
      </c>
      <c r="E37" s="45" t="n">
        <f aca="false">L37+D37/$K$2</f>
        <v>8.54341671925415</v>
      </c>
      <c r="F37" s="117" t="n">
        <f aca="false">IF($K$9=0,0,E37/$K$9)</f>
        <v>0.00881439266323184</v>
      </c>
      <c r="G37" s="117" t="n">
        <f aca="false">G36+F37</f>
        <v>0.93817161903501</v>
      </c>
      <c r="H37" s="139" t="n">
        <v>14966.17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RESUMO'!AJ8</f>
        <v>0</v>
      </c>
      <c r="N37" s="141" t="n">
        <f aca="false">MAX(0,M37-M36)</f>
        <v>0</v>
      </c>
      <c r="O37" s="140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14966.17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11079.8631656168</v>
      </c>
      <c r="E38" s="45" t="n">
        <f aca="false">L38+D38/$K$2</f>
        <v>8.54341671925415</v>
      </c>
      <c r="F38" s="117" t="n">
        <f aca="false">IF($K$9=0,0,E38/$K$9)</f>
        <v>0.00881439266323184</v>
      </c>
      <c r="G38" s="117" t="n">
        <f aca="false">G37+F38</f>
        <v>0.946986011698241</v>
      </c>
      <c r="H38" s="139" t="n">
        <v>14966.17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RESUMO'!AK8</f>
        <v>0</v>
      </c>
      <c r="N38" s="141" t="n">
        <f aca="false">MAX(0,M38-M37)</f>
        <v>0</v>
      </c>
      <c r="O38" s="140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14966.17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11079.8631656168</v>
      </c>
      <c r="E39" s="45" t="n">
        <f aca="false">L39+D39/$K$2</f>
        <v>8.54341671925415</v>
      </c>
      <c r="F39" s="117" t="n">
        <f aca="false">IF($K$9=0,0,E39/$K$9)</f>
        <v>0.00881439266323184</v>
      </c>
      <c r="G39" s="117" t="n">
        <f aca="false">G38+F39</f>
        <v>0.955800404361473</v>
      </c>
      <c r="H39" s="139" t="n">
        <v>14966.17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RESUMO'!AL8</f>
        <v>0</v>
      </c>
      <c r="N39" s="141" t="n">
        <f aca="false">MAX(0,M39-M38)</f>
        <v>0</v>
      </c>
      <c r="O39" s="140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14966.17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11079.8631656168</v>
      </c>
      <c r="E40" s="45" t="n">
        <f aca="false">L40+D40/$K$2</f>
        <v>8.54341671925415</v>
      </c>
      <c r="F40" s="117" t="n">
        <f aca="false">IF($K$9=0,0,E40/$K$9)</f>
        <v>0.00881439266323184</v>
      </c>
      <c r="G40" s="117" t="n">
        <f aca="false">G39+F40</f>
        <v>0.964614797024705</v>
      </c>
      <c r="H40" s="139" t="n">
        <v>14966.17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RESUMO'!AM8</f>
        <v>0</v>
      </c>
      <c r="N40" s="141" t="n">
        <f aca="false">MAX(0,M40-M39)</f>
        <v>0</v>
      </c>
      <c r="O40" s="140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14966.17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11079.8631656168</v>
      </c>
      <c r="E41" s="45" t="n">
        <f aca="false">L41+D41/$K$2</f>
        <v>8.54341671925415</v>
      </c>
      <c r="F41" s="117" t="n">
        <f aca="false">IF($K$9=0,0,E41/$K$9)</f>
        <v>0.00881439266323184</v>
      </c>
      <c r="G41" s="117" t="n">
        <f aca="false">G40+F41</f>
        <v>0.973429189687937</v>
      </c>
      <c r="H41" s="139" t="n">
        <v>14966.17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RESUMO'!AN8</f>
        <v>0</v>
      </c>
      <c r="N41" s="141" t="n">
        <f aca="false">MAX(0,M41-M40)</f>
        <v>0</v>
      </c>
      <c r="O41" s="140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14966.17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14773.1558230039</v>
      </c>
      <c r="E42" s="45" t="n">
        <f aca="false">L42+D42/$K$2</f>
        <v>11.391226097996</v>
      </c>
      <c r="F42" s="117" t="n">
        <f aca="false">IF($K$9=0,0,E42/$K$9)</f>
        <v>0.0117525274773389</v>
      </c>
      <c r="G42" s="117" t="n">
        <f aca="false">G41+F42</f>
        <v>0.985181717165276</v>
      </c>
      <c r="H42" s="139" t="n">
        <v>19954.9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RESUMO'!AO8</f>
        <v>0</v>
      </c>
      <c r="N42" s="141" t="n">
        <f aca="false">MAX(0,M42-M41)</f>
        <v>0</v>
      </c>
      <c r="O42" s="140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19954.9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7386.57791150196</v>
      </c>
      <c r="E43" s="45" t="n">
        <f aca="false">L43+D43/$K$2</f>
        <v>5.69561304899799</v>
      </c>
      <c r="F43" s="117" t="n">
        <f aca="false">IF($K$9=0,0,E43/$K$9)</f>
        <v>0.00587626373866945</v>
      </c>
      <c r="G43" s="117" t="n">
        <f aca="false">G42+F43</f>
        <v>0.991057980903945</v>
      </c>
      <c r="H43" s="139" t="n">
        <v>9977.45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RESUMO'!AP8</f>
        <v>0</v>
      </c>
      <c r="N43" s="141" t="n">
        <f aca="false">MAX(0,M43-M42)</f>
        <v>0</v>
      </c>
      <c r="O43" s="140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9977.45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5547.31634691819</v>
      </c>
      <c r="E44" s="45" t="n">
        <f aca="false">L44+D44/$K$2</f>
        <v>4.27740257409708</v>
      </c>
      <c r="F44" s="117" t="n">
        <f aca="false">IF($K$9=0,0,E44/$K$9)</f>
        <v>0.00441307115241615</v>
      </c>
      <c r="G44" s="117" t="n">
        <f aca="false">G43+F44</f>
        <v>0.995471052056361</v>
      </c>
      <c r="H44" s="139" t="n">
        <v>7493.06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RESUMO'!AQ8</f>
        <v>0</v>
      </c>
      <c r="N44" s="141" t="n">
        <f aca="false">MAX(0,M44-M43)</f>
        <v>0</v>
      </c>
      <c r="O44" s="140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7493.06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3693.28525411483</v>
      </c>
      <c r="E45" s="45" t="n">
        <f aca="false">L45+D45/$K$2</f>
        <v>2.84780367025616</v>
      </c>
      <c r="F45" s="117" t="n">
        <f aca="false">IF($K$9=0,0,E45/$K$9)</f>
        <v>0.00293812892456239</v>
      </c>
      <c r="G45" s="117" t="n">
        <f aca="false">G44+F45</f>
        <v>0.998409180980924</v>
      </c>
      <c r="H45" s="139" t="n">
        <v>4988.72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RESUMO'!AR8</f>
        <v>0</v>
      </c>
      <c r="N45" s="141" t="n">
        <f aca="false">MAX(0,M45-M44)</f>
        <v>0</v>
      </c>
      <c r="O45" s="140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4988.72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1999.69047511928</v>
      </c>
      <c r="E46" s="45" t="n">
        <f aca="false">L46+D46/$K$2</f>
        <v>1.54191335967787</v>
      </c>
      <c r="F46" s="117" t="n">
        <f aca="false">IF($K$9=0,0,E46/$K$9)</f>
        <v>0.00159081901907628</v>
      </c>
      <c r="G46" s="117" t="n">
        <f aca="false">G45+F46</f>
        <v>1</v>
      </c>
      <c r="H46" s="139" t="n">
        <v>2701.09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RESUMO'!AS8</f>
        <v>0</v>
      </c>
      <c r="N46" s="141" t="n">
        <f aca="false">MAX(0,M46-M45)</f>
        <v>0</v>
      </c>
      <c r="O46" s="140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2701.09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RESUMO'!AT8</f>
        <v>0</v>
      </c>
      <c r="N47" s="141" t="n">
        <f aca="false">MAX(0,M47-M46)</f>
        <v>0</v>
      </c>
      <c r="O47" s="140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RESUMO'!AU8</f>
        <v>0</v>
      </c>
      <c r="N48" s="141" t="n">
        <f aca="false">MAX(0,M48-M47)</f>
        <v>0</v>
      </c>
      <c r="O48" s="140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RESUMO'!AV8</f>
        <v>0</v>
      </c>
      <c r="N49" s="141" t="n">
        <f aca="false">MAX(0,M49-M48)</f>
        <v>0</v>
      </c>
      <c r="O49" s="140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RESUMO'!AW8</f>
        <v>0</v>
      </c>
      <c r="N50" s="141" t="n">
        <f aca="false">MAX(0,M50-M49)</f>
        <v>0</v>
      </c>
      <c r="O50" s="140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RESUMO'!AX8</f>
        <v>0</v>
      </c>
      <c r="N51" s="141" t="n">
        <f aca="false">MAX(0,M51-M50)</f>
        <v>0</v>
      </c>
      <c r="O51" s="140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RESUMO'!AY8</f>
        <v>0</v>
      </c>
      <c r="N52" s="141" t="n">
        <f aca="false">MAX(0,M52-M51)</f>
        <v>0</v>
      </c>
      <c r="O52" s="140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RESUMO'!AZ8</f>
        <v>0</v>
      </c>
      <c r="N53" s="141" t="n">
        <f aca="false">MAX(0,M53-M52)</f>
        <v>0</v>
      </c>
      <c r="O53" s="140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RESUMO'!BA8</f>
        <v>0</v>
      </c>
      <c r="N54" s="141" t="n">
        <f aca="false">MAX(0,M54-M53)</f>
        <v>0</v>
      </c>
      <c r="O54" s="140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RESUMO'!BB8</f>
        <v>0</v>
      </c>
      <c r="N55" s="141" t="n">
        <f aca="false">MAX(0,M55-M54)</f>
        <v>0</v>
      </c>
      <c r="O55" s="140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RESUMO'!BC8</f>
        <v>0</v>
      </c>
      <c r="N56" s="141" t="n">
        <f aca="false">MAX(0,M56-M55)</f>
        <v>0</v>
      </c>
      <c r="O56" s="140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RESUMO'!BD8</f>
        <v>0</v>
      </c>
      <c r="N57" s="141" t="n">
        <f aca="false">MAX(0,M57-M56)</f>
        <v>0</v>
      </c>
      <c r="O57" s="140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RESUMO'!BE8</f>
        <v>0</v>
      </c>
      <c r="N58" s="141" t="n">
        <f aca="false">MAX(0,M58-M57)</f>
        <v>0</v>
      </c>
      <c r="O58" s="140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RESUMO'!BF8</f>
        <v>0</v>
      </c>
      <c r="N59" s="141" t="n">
        <f aca="false">MAX(0,M59-M58)</f>
        <v>0</v>
      </c>
      <c r="O59" s="140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RESUMO'!BG8</f>
        <v>0</v>
      </c>
      <c r="N60" s="141" t="n">
        <f aca="false">MAX(0,M60-M59)</f>
        <v>0</v>
      </c>
      <c r="O60" s="140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RESUMO'!BH8</f>
        <v>0</v>
      </c>
      <c r="N61" s="141" t="n">
        <f aca="false">MAX(0,M61-M60)</f>
        <v>0</v>
      </c>
      <c r="O61" s="140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RESUMO'!BI8</f>
        <v>0</v>
      </c>
      <c r="N62" s="141" t="n">
        <f aca="false">MAX(0,M62-M61)</f>
        <v>0</v>
      </c>
      <c r="O62" s="140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RESUMO'!BJ8</f>
        <v>0</v>
      </c>
      <c r="N63" s="141" t="n">
        <f aca="false">MAX(0,M63-M62)</f>
        <v>0</v>
      </c>
      <c r="O63" s="140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RESUMO'!BK8</f>
        <v>0</v>
      </c>
      <c r="N64" s="141" t="n">
        <f aca="false">MAX(0,M64-M63)</f>
        <v>0</v>
      </c>
      <c r="O64" s="140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RESUMO'!BL8</f>
        <v>0</v>
      </c>
      <c r="N65" s="141" t="n">
        <f aca="false">MAX(0,M65-M64)</f>
        <v>0</v>
      </c>
      <c r="O65" s="140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RESUMO'!BM8</f>
        <v>0</v>
      </c>
      <c r="N66" s="141" t="n">
        <f aca="false">MAX(0,M66-M65)</f>
        <v>0</v>
      </c>
      <c r="O66" s="140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RESUMO'!BN8</f>
        <v>0</v>
      </c>
      <c r="N67" s="141" t="n">
        <f aca="false">MAX(0,M67-M66)</f>
        <v>0</v>
      </c>
      <c r="O67" s="140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RESUMO'!BO8</f>
        <v>0</v>
      </c>
      <c r="N68" s="141" t="n">
        <f aca="false">MAX(0,M68-M67)</f>
        <v>0</v>
      </c>
      <c r="O68" s="140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RESUMO'!BP8</f>
        <v>0</v>
      </c>
      <c r="N69" s="141" t="n">
        <f aca="false">MAX(0,M69-M68)</f>
        <v>0</v>
      </c>
      <c r="O69" s="140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RESUMO'!BQ8</f>
        <v>0</v>
      </c>
      <c r="N70" s="141" t="n">
        <f aca="false">MAX(0,M70-M69)</f>
        <v>0</v>
      </c>
      <c r="O70" s="140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RESUMO'!BR8</f>
        <v>0</v>
      </c>
      <c r="N71" s="141" t="n">
        <f aca="false">MAX(0,M71-M70)</f>
        <v>0</v>
      </c>
      <c r="O71" s="140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RESUMO'!BS8</f>
        <v>0</v>
      </c>
      <c r="N72" s="141" t="n">
        <f aca="false">MAX(0,M72-M71)</f>
        <v>0</v>
      </c>
      <c r="O72" s="140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RESUMO'!BT8</f>
        <v>0</v>
      </c>
      <c r="N73" s="141" t="n">
        <f aca="false">MAX(0,M73-M72)</f>
        <v>0</v>
      </c>
      <c r="O73" s="140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RESUMO'!BU8</f>
        <v>0</v>
      </c>
      <c r="N74" s="141" t="n">
        <f aca="false">MAX(0,M74-M73)</f>
        <v>0</v>
      </c>
      <c r="O74" s="140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RESUMO'!BV8</f>
        <v>0</v>
      </c>
      <c r="N75" s="141" t="n">
        <f aca="false">MAX(0,M75-M74)</f>
        <v>0</v>
      </c>
      <c r="O75" s="140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RESUMO'!BW8</f>
        <v>0</v>
      </c>
      <c r="N76" s="141" t="n">
        <f aca="false">MAX(0,M76-M75)</f>
        <v>0</v>
      </c>
      <c r="O76" s="140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915842.11</v>
      </c>
      <c r="D78" s="61" t="n">
        <f aca="false">SUM(D5:D76)</f>
        <v>273463.767216474</v>
      </c>
      <c r="E78" s="61" t="n">
        <f aca="false">SUM(E5:E76)</f>
        <v>969.25755927484</v>
      </c>
      <c r="F78" s="146" t="n">
        <f aca="false">SUM(F5:F76)</f>
        <v>1</v>
      </c>
      <c r="H78" s="61" t="n">
        <f aca="false">SUM(H5:H76)</f>
        <v>369382.29</v>
      </c>
      <c r="L78" s="61" t="n">
        <f aca="false">SUM(L5:L76)</f>
        <v>758.396207828051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PL'!F15</f>
        <v>50000</v>
      </c>
      <c r="K5" s="56" t="n">
        <f aca="false">'VALOR POR PL'!G15</f>
        <v>42.430825</v>
      </c>
      <c r="L5" s="56" t="n">
        <f aca="false">'DADOS HISTORICOS'!$BZ$9</f>
        <v>0</v>
      </c>
      <c r="M5" s="140" t="n">
        <f aca="false">'CP RESUMO'!D9</f>
        <v>0</v>
      </c>
      <c r="N5" s="141" t="n">
        <v>0</v>
      </c>
      <c r="O5" s="140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PL'!H15</f>
        <v>42.430825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RESUMO'!E9</f>
        <v>0</v>
      </c>
      <c r="N6" s="141" t="n">
        <f aca="false">MAX(0,M6-M5)</f>
        <v>0</v>
      </c>
      <c r="O6" s="140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54161.0355563559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RESUMO'!F9</f>
        <v>0</v>
      </c>
      <c r="N7" s="141" t="n">
        <f aca="false">MAX(0,M7-M6)</f>
        <v>0</v>
      </c>
      <c r="O7" s="140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21.9800838771748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RESUMO'!G9</f>
        <v>0</v>
      </c>
      <c r="N8" s="141" t="n">
        <f aca="false">MAX(0,M8-M7)</f>
        <v>0</v>
      </c>
      <c r="O8" s="140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54161.0355563559</v>
      </c>
      <c r="K9" s="45" t="n">
        <f aca="false">E78</f>
        <v>42.2720946478391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RESUMO'!H9</f>
        <v>0</v>
      </c>
      <c r="N9" s="141" t="n">
        <f aca="false">MAX(0,M9-M8)</f>
        <v>0</v>
      </c>
      <c r="O9" s="140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20.2920107706642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RESUMO'!I9</f>
        <v>0</v>
      </c>
      <c r="N10" s="141" t="n">
        <f aca="false">MAX(0,M10-M9)</f>
        <v>0</v>
      </c>
      <c r="O10" s="140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33603.64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RESUMO'!J9</f>
        <v>0</v>
      </c>
      <c r="N11" s="141" t="n">
        <f aca="false">MAX(0,M11-M10)</f>
        <v>0</v>
      </c>
      <c r="O11" s="140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RESUMO'!K9</f>
        <v>0</v>
      </c>
      <c r="N12" s="141" t="n">
        <f aca="false">MAX(0,M12-M11)</f>
        <v>0</v>
      </c>
      <c r="O12" s="140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RESUMO'!L9</f>
        <v>0</v>
      </c>
      <c r="N13" s="141" t="n">
        <f aca="false">MAX(0,M13-M12)</f>
        <v>0</v>
      </c>
      <c r="O13" s="140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RESUMO'!M9</f>
        <v>0</v>
      </c>
      <c r="N14" s="141" t="n">
        <f aca="false">MAX(0,M14-M13)</f>
        <v>0</v>
      </c>
      <c r="O14" s="140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HISTORICOS'!N9)</f>
        <v>1810.47</v>
      </c>
      <c r="D15" s="45" t="n">
        <f aca="false">IF(B15&lt;='VALOR POR PL'!$P$5,0,IF($K$17&gt;0,$K$18*P15/$K$17,0))</f>
        <v>0</v>
      </c>
      <c r="E15" s="45" t="n">
        <f aca="false">L15+D15/$K$2</f>
        <v>1.48113151978638</v>
      </c>
      <c r="F15" s="117" t="n">
        <f aca="false">IF($K$9=0,0,E15/$K$9)</f>
        <v>0.0350380441784447</v>
      </c>
      <c r="G15" s="117" t="n">
        <f aca="false">G14+F15</f>
        <v>0.0350380441784447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1.48113151978638</v>
      </c>
      <c r="M15" s="140" t="n">
        <f aca="false">'CP RESUMO'!N9</f>
        <v>0</v>
      </c>
      <c r="N15" s="141" t="n">
        <f aca="false">MAX(0,M15-M14)</f>
        <v>0</v>
      </c>
      <c r="O15" s="140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HISTORICOS'!O9)</f>
        <v>40.42</v>
      </c>
      <c r="D16" s="45" t="n">
        <f aca="false">IF(B16&lt;='VALOR POR PL'!$P$5,0,IF($K$17&gt;0,$K$18*P16/$K$17,0))</f>
        <v>0</v>
      </c>
      <c r="E16" s="45" t="n">
        <f aca="false">L16+D16/$K$2</f>
        <v>0.0329788770374166</v>
      </c>
      <c r="F16" s="117" t="n">
        <f aca="false">IF($K$9=0,0,E16/$K$9)</f>
        <v>0.000780157153605883</v>
      </c>
      <c r="G16" s="117" t="n">
        <f aca="false">G15+F16</f>
        <v>0.0358182013320506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0.0329788770374166</v>
      </c>
      <c r="M16" s="140" t="n">
        <f aca="false">'CP RESUMO'!O9</f>
        <v>0</v>
      </c>
      <c r="N16" s="141" t="n">
        <f aca="false">MAX(0,M16-M15)</f>
        <v>0</v>
      </c>
      <c r="O16" s="140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0.0358182013320506</v>
      </c>
      <c r="H17" s="139"/>
      <c r="I17" s="42" t="s">
        <v>3289</v>
      </c>
      <c r="K17" s="45" t="n">
        <f aca="false">SUM(P5:P76)</f>
        <v>33603.64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RESUMO'!P9</f>
        <v>0</v>
      </c>
      <c r="N17" s="141" t="n">
        <f aca="false">MAX(0,M17-M16)</f>
        <v>0</v>
      </c>
      <c r="O17" s="140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0.0358182013320506</v>
      </c>
      <c r="H18" s="139"/>
      <c r="I18" s="42" t="s">
        <v>3290</v>
      </c>
      <c r="K18" s="45" t="n">
        <f aca="false">MAX(0,K10)*$K$2</f>
        <v>26316.4855563559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RESUMO'!Q9</f>
        <v>0</v>
      </c>
      <c r="N18" s="141" t="n">
        <f aca="false">MAX(0,M18-M17)</f>
        <v>0</v>
      </c>
      <c r="O18" s="140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HISTORICOS'!R9)</f>
        <v>3150</v>
      </c>
      <c r="D19" s="45" t="n">
        <f aca="false">IF(B19&lt;='VALOR POR PL'!$P$5,0,IF($K$17&gt;0,$K$18*P19/$K$17,0))</f>
        <v>0</v>
      </c>
      <c r="E19" s="45" t="n">
        <f aca="false">L19+D19/$K$2</f>
        <v>2.5393375634129</v>
      </c>
      <c r="F19" s="117" t="n">
        <f aca="false">IF($K$9=0,0,E19/$K$9)</f>
        <v>0.0600712499479302</v>
      </c>
      <c r="G19" s="117" t="n">
        <f aca="false">G18+F19</f>
        <v>0.0958894512799808</v>
      </c>
      <c r="H19" s="139"/>
      <c r="I19" s="42" t="s">
        <v>3291</v>
      </c>
      <c r="K19" s="143" t="n">
        <f aca="false">IF(AND(K16="PREVISÃO INFORMADA",K11&gt;0),K18/K11-1,"")</f>
        <v>-0.216856103792448</v>
      </c>
      <c r="L19" s="45" t="n">
        <f aca="false">C19/IF(B19&lt;='VALOR POR PL'!$P$5,IFERROR(INDEX('"INCC-FGV"'!$B$2:$B$800,MATCH(B19,'"INCC-FGV"'!$A$2:$A$800,0)),$K$2),$K$2)</f>
        <v>2.5393375634129</v>
      </c>
      <c r="M19" s="140" t="n">
        <f aca="false">'CP RESUMO'!R9</f>
        <v>0</v>
      </c>
      <c r="N19" s="141" t="n">
        <f aca="false">MAX(0,M19-M18)</f>
        <v>0</v>
      </c>
      <c r="O19" s="140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HISTORICOS'!S9)</f>
        <v>3150</v>
      </c>
      <c r="D20" s="45" t="n">
        <f aca="false">IF(B20&lt;='VALOR POR PL'!$P$5,0,IF($K$17&gt;0,$K$18*P20/$K$17,0))</f>
        <v>0</v>
      </c>
      <c r="E20" s="45" t="n">
        <f aca="false">L20+D20/$K$2</f>
        <v>2.52569594950532</v>
      </c>
      <c r="F20" s="117" t="n">
        <f aca="false">IF($K$9=0,0,E20/$K$9)</f>
        <v>0.0597485402733512</v>
      </c>
      <c r="G20" s="117" t="n">
        <f aca="false">G19+F20</f>
        <v>0.155637991553332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2.52569594950532</v>
      </c>
      <c r="M20" s="140" t="n">
        <f aca="false">'CP RESUMO'!S9</f>
        <v>0</v>
      </c>
      <c r="N20" s="141" t="n">
        <f aca="false">MAX(0,M20-M19)</f>
        <v>0</v>
      </c>
      <c r="O20" s="140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HISTORICOS'!T9)</f>
        <v>673.66</v>
      </c>
      <c r="D21" s="45" t="n">
        <f aca="false">IF(B21&lt;='VALOR POR PL'!$P$5,0,IF($K$17&gt;0,$K$18*P21/$K$17,0))</f>
        <v>0</v>
      </c>
      <c r="E21" s="45" t="n">
        <f aca="false">L21+D21/$K$2</f>
        <v>0.534798499903148</v>
      </c>
      <c r="F21" s="117" t="n">
        <f aca="false">IF($K$9=0,0,E21/$K$9)</f>
        <v>0.0126513366408373</v>
      </c>
      <c r="G21" s="117" t="n">
        <f aca="false">G20+F21</f>
        <v>0.168289328194169</v>
      </c>
      <c r="H21" s="139"/>
      <c r="K21" s="144"/>
      <c r="L21" s="45" t="n">
        <f aca="false">C21/IF(B21&lt;='VALOR POR PL'!$P$5,IFERROR(INDEX('"INCC-FGV"'!$B$2:$B$800,MATCH(B21,'"INCC-FGV"'!$A$2:$A$800,0)),$K$2),$K$2)</f>
        <v>0.534798499903148</v>
      </c>
      <c r="M21" s="140" t="n">
        <f aca="false">'CP RESUMO'!T9</f>
        <v>0</v>
      </c>
      <c r="N21" s="141" t="n">
        <f aca="false">MAX(0,M21-M20)</f>
        <v>0</v>
      </c>
      <c r="O21" s="140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HISTORICOS'!U9)</f>
        <v>12600</v>
      </c>
      <c r="D22" s="45" t="n">
        <f aca="false">IF(B22&lt;='VALOR POR PL'!$P$5,0,IF($K$17&gt;0,$K$18*P22/$K$17,0))</f>
        <v>0</v>
      </c>
      <c r="E22" s="45" t="n">
        <f aca="false">L22+D22/$K$2</f>
        <v>9.91583346121611</v>
      </c>
      <c r="F22" s="117" t="n">
        <f aca="false">IF($K$9=0,0,E22/$K$9)</f>
        <v>0.234571613822856</v>
      </c>
      <c r="G22" s="117" t="n">
        <f aca="false">G21+F22</f>
        <v>0.402860942017025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9.91583346121611</v>
      </c>
      <c r="M22" s="140" t="n">
        <f aca="false">'CP RESUMO'!U9</f>
        <v>0</v>
      </c>
      <c r="N22" s="141" t="n">
        <f aca="false">MAX(0,M22-M21)</f>
        <v>0</v>
      </c>
      <c r="O22" s="140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0.402860942017025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RESUMO'!V9</f>
        <v>0</v>
      </c>
      <c r="N23" s="141" t="n">
        <f aca="false">MAX(0,M23-M22)</f>
        <v>0</v>
      </c>
      <c r="O23" s="140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0.402860942017025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RESUMO'!W9</f>
        <v>0</v>
      </c>
      <c r="N24" s="141" t="n">
        <f aca="false">MAX(0,M24-M23)</f>
        <v>0</v>
      </c>
      <c r="O24" s="140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0.402860942017025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RESUMO'!X9</f>
        <v>0</v>
      </c>
      <c r="N25" s="141" t="n">
        <f aca="false">MAX(0,M25-M24)</f>
        <v>0</v>
      </c>
      <c r="O25" s="140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939.874484155569</v>
      </c>
      <c r="E26" s="45" t="n">
        <f aca="false">L26+D26/$K$2</f>
        <v>0.724714670380865</v>
      </c>
      <c r="F26" s="117" t="n">
        <f aca="false">IF($K$9=0,0,E26/$K$9)</f>
        <v>0.0171440444675933</v>
      </c>
      <c r="G26" s="117" t="n">
        <f aca="false">G25+F26</f>
        <v>0.420004986484618</v>
      </c>
      <c r="H26" s="139" t="n">
        <v>1200.13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RESUMO'!Y9</f>
        <v>0</v>
      </c>
      <c r="N26" s="141" t="n">
        <f aca="false">MAX(0,M26-M25)</f>
        <v>0</v>
      </c>
      <c r="O26" s="140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1200.13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HISTORICOS'!Z9)</f>
        <v>6420</v>
      </c>
      <c r="D27" s="45" t="n">
        <f aca="false">IF(B27&lt;='VALOR POR PL'!$P$5,0,IF($K$17&gt;0,$K$18*P27/$K$17,0))</f>
        <v>939.874484155569</v>
      </c>
      <c r="E27" s="45" t="n">
        <f aca="false">L27+D27/$K$2</f>
        <v>5.67502267669444</v>
      </c>
      <c r="F27" s="117" t="n">
        <f aca="false">IF($K$9=0,0,E27/$K$9)</f>
        <v>0.134249857357957</v>
      </c>
      <c r="G27" s="117" t="n">
        <f aca="false">G26+F27</f>
        <v>0.554254843842575</v>
      </c>
      <c r="H27" s="139" t="n">
        <v>1200.13</v>
      </c>
      <c r="L27" s="45" t="n">
        <f aca="false">C27/IF(B27&lt;='VALOR POR PL'!$P$5,IFERROR(INDEX('"INCC-FGV"'!$B$2:$B$800,MATCH(B27,'"INCC-FGV"'!$A$2:$A$800,0)),$K$2),$K$2)</f>
        <v>4.95030800631357</v>
      </c>
      <c r="M27" s="140" t="n">
        <f aca="false">'CP RESUMO'!Z9</f>
        <v>0</v>
      </c>
      <c r="N27" s="141" t="n">
        <f aca="false">MAX(0,M27-M26)</f>
        <v>0</v>
      </c>
      <c r="O27" s="140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1200.13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HISTORICOS'!AA9)</f>
        <v>0</v>
      </c>
      <c r="D28" s="45" t="n">
        <f aca="false">IF(B28&lt;='VALOR POR PL'!$P$5,0,IF($K$17&gt;0,$K$18*P28/$K$17,0))</f>
        <v>939.874484155569</v>
      </c>
      <c r="E28" s="45" t="n">
        <f aca="false">L28+D28/$K$2</f>
        <v>0.724714670380865</v>
      </c>
      <c r="F28" s="117" t="n">
        <f aca="false">IF($K$9=0,0,E28/$K$9)</f>
        <v>0.0171440444675933</v>
      </c>
      <c r="G28" s="117" t="n">
        <f aca="false">G27+F28</f>
        <v>0.571398888310168</v>
      </c>
      <c r="H28" s="139" t="n">
        <v>1200.13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RESUMO'!AA9</f>
        <v>0</v>
      </c>
      <c r="N28" s="141" t="n">
        <f aca="false">MAX(0,M28-M27)</f>
        <v>0</v>
      </c>
      <c r="O28" s="140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1200.13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939.874484155569</v>
      </c>
      <c r="E29" s="45" t="n">
        <f aca="false">L29+D29/$K$2</f>
        <v>0.724714670380865</v>
      </c>
      <c r="F29" s="117" t="n">
        <f aca="false">IF($K$9=0,0,E29/$K$9)</f>
        <v>0.0171440444675933</v>
      </c>
      <c r="G29" s="117" t="n">
        <f aca="false">G28+F29</f>
        <v>0.588542932777761</v>
      </c>
      <c r="H29" s="139" t="n">
        <v>1200.13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RESUMO'!AB9</f>
        <v>0</v>
      </c>
      <c r="N29" s="141" t="n">
        <f aca="false">MAX(0,M29-M28)</f>
        <v>0</v>
      </c>
      <c r="O29" s="140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1200.13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939.874484155569</v>
      </c>
      <c r="E30" s="45" t="n">
        <f aca="false">L30+D30/$K$2</f>
        <v>0.724714670380865</v>
      </c>
      <c r="F30" s="117" t="n">
        <f aca="false">IF($K$9=0,0,E30/$K$9)</f>
        <v>0.0171440444675933</v>
      </c>
      <c r="G30" s="117" t="n">
        <f aca="false">G29+F30</f>
        <v>0.605686977245355</v>
      </c>
      <c r="H30" s="139" t="n">
        <v>1200.13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RESUMO'!AC9</f>
        <v>0</v>
      </c>
      <c r="N30" s="141" t="n">
        <f aca="false">MAX(0,M30-M29)</f>
        <v>0</v>
      </c>
      <c r="O30" s="140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1200.13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939.874484155569</v>
      </c>
      <c r="E31" s="45" t="n">
        <f aca="false">L31+D31/$K$2</f>
        <v>0.724714670380865</v>
      </c>
      <c r="F31" s="117" t="n">
        <f aca="false">IF($K$9=0,0,E31/$K$9)</f>
        <v>0.0171440444675933</v>
      </c>
      <c r="G31" s="117" t="n">
        <f aca="false">G30+F31</f>
        <v>0.622831021712948</v>
      </c>
      <c r="H31" s="139" t="n">
        <v>1200.13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RESUMO'!AD9</f>
        <v>0</v>
      </c>
      <c r="N31" s="141" t="n">
        <f aca="false">MAX(0,M31-M30)</f>
        <v>0</v>
      </c>
      <c r="O31" s="140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1200.13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939.874484155569</v>
      </c>
      <c r="E32" s="45" t="n">
        <f aca="false">L32+D32/$K$2</f>
        <v>0.724714670380865</v>
      </c>
      <c r="F32" s="117" t="n">
        <f aca="false">IF($K$9=0,0,E32/$K$9)</f>
        <v>0.0171440444675933</v>
      </c>
      <c r="G32" s="117" t="n">
        <f aca="false">G31+F32</f>
        <v>0.639975066180541</v>
      </c>
      <c r="H32" s="139" t="n">
        <v>1200.13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RESUMO'!AE9</f>
        <v>0</v>
      </c>
      <c r="N32" s="141" t="n">
        <f aca="false">MAX(0,M32-M31)</f>
        <v>0</v>
      </c>
      <c r="O32" s="140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1200.13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939.874484155569</v>
      </c>
      <c r="E33" s="45" t="n">
        <f aca="false">L33+D33/$K$2</f>
        <v>0.724714670380865</v>
      </c>
      <c r="F33" s="117" t="n">
        <f aca="false">IF($K$9=0,0,E33/$K$9)</f>
        <v>0.0171440444675933</v>
      </c>
      <c r="G33" s="117" t="n">
        <f aca="false">G32+F33</f>
        <v>0.657119110648135</v>
      </c>
      <c r="H33" s="139" t="n">
        <v>1200.13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RESUMO'!AF9</f>
        <v>0</v>
      </c>
      <c r="N33" s="141" t="n">
        <f aca="false">MAX(0,M33-M32)</f>
        <v>0</v>
      </c>
      <c r="O33" s="140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1200.13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939.874484155569</v>
      </c>
      <c r="E34" s="45" t="n">
        <f aca="false">L34+D34/$K$2</f>
        <v>0.724714670380865</v>
      </c>
      <c r="F34" s="117" t="n">
        <f aca="false">IF($K$9=0,0,E34/$K$9)</f>
        <v>0.0171440444675933</v>
      </c>
      <c r="G34" s="117" t="n">
        <f aca="false">G33+F34</f>
        <v>0.674263155115728</v>
      </c>
      <c r="H34" s="139" t="n">
        <v>1200.13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RESUMO'!AG9</f>
        <v>0</v>
      </c>
      <c r="N34" s="141" t="n">
        <f aca="false">MAX(0,M34-M33)</f>
        <v>0</v>
      </c>
      <c r="O34" s="140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1200.13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939.874484155569</v>
      </c>
      <c r="E35" s="45" t="n">
        <f aca="false">L35+D35/$K$2</f>
        <v>0.724714670380865</v>
      </c>
      <c r="F35" s="117" t="n">
        <f aca="false">IF($K$9=0,0,E35/$K$9)</f>
        <v>0.0171440444675933</v>
      </c>
      <c r="G35" s="117" t="n">
        <f aca="false">G34+F35</f>
        <v>0.691407199583321</v>
      </c>
      <c r="H35" s="139" t="n">
        <v>1200.13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RESUMO'!AH9</f>
        <v>0</v>
      </c>
      <c r="N35" s="141" t="n">
        <f aca="false">MAX(0,M35-M34)</f>
        <v>0</v>
      </c>
      <c r="O35" s="140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1200.13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939.874484155569</v>
      </c>
      <c r="E36" s="45" t="n">
        <f aca="false">L36+D36/$K$2</f>
        <v>0.724714670380865</v>
      </c>
      <c r="F36" s="117" t="n">
        <f aca="false">IF($K$9=0,0,E36/$K$9)</f>
        <v>0.0171440444675933</v>
      </c>
      <c r="G36" s="117" t="n">
        <f aca="false">G35+F36</f>
        <v>0.708551244050915</v>
      </c>
      <c r="H36" s="139" t="n">
        <v>1200.13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RESUMO'!AI9</f>
        <v>0</v>
      </c>
      <c r="N36" s="141" t="n">
        <f aca="false">MAX(0,M36-M35)</f>
        <v>0</v>
      </c>
      <c r="O36" s="140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1200.13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939.874484155569</v>
      </c>
      <c r="E37" s="45" t="n">
        <f aca="false">L37+D37/$K$2</f>
        <v>0.724714670380865</v>
      </c>
      <c r="F37" s="117" t="n">
        <f aca="false">IF($K$9=0,0,E37/$K$9)</f>
        <v>0.0171440444675933</v>
      </c>
      <c r="G37" s="117" t="n">
        <f aca="false">G36+F37</f>
        <v>0.725695288518508</v>
      </c>
      <c r="H37" s="139" t="n">
        <v>1200.13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RESUMO'!AJ9</f>
        <v>0</v>
      </c>
      <c r="N37" s="141" t="n">
        <f aca="false">MAX(0,M37-M36)</f>
        <v>0</v>
      </c>
      <c r="O37" s="140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1200.13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939.874484155569</v>
      </c>
      <c r="E38" s="45" t="n">
        <f aca="false">L38+D38/$K$2</f>
        <v>0.724714670380865</v>
      </c>
      <c r="F38" s="117" t="n">
        <f aca="false">IF($K$9=0,0,E38/$K$9)</f>
        <v>0.0171440444675933</v>
      </c>
      <c r="G38" s="117" t="n">
        <f aca="false">G37+F38</f>
        <v>0.742839332986101</v>
      </c>
      <c r="H38" s="139" t="n">
        <v>1200.13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RESUMO'!AK9</f>
        <v>0</v>
      </c>
      <c r="N38" s="141" t="n">
        <f aca="false">MAX(0,M38-M37)</f>
        <v>0</v>
      </c>
      <c r="O38" s="140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1200.13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939.874484155569</v>
      </c>
      <c r="E39" s="45" t="n">
        <f aca="false">L39+D39/$K$2</f>
        <v>0.724714670380865</v>
      </c>
      <c r="F39" s="117" t="n">
        <f aca="false">IF($K$9=0,0,E39/$K$9)</f>
        <v>0.0171440444675933</v>
      </c>
      <c r="G39" s="117" t="n">
        <f aca="false">G38+F39</f>
        <v>0.759983377453695</v>
      </c>
      <c r="H39" s="139" t="n">
        <v>1200.13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RESUMO'!AL9</f>
        <v>0</v>
      </c>
      <c r="N39" s="141" t="n">
        <f aca="false">MAX(0,M39-M38)</f>
        <v>0</v>
      </c>
      <c r="O39" s="140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1200.13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939.874484155569</v>
      </c>
      <c r="E40" s="45" t="n">
        <f aca="false">L40+D40/$K$2</f>
        <v>0.724714670380865</v>
      </c>
      <c r="F40" s="117" t="n">
        <f aca="false">IF($K$9=0,0,E40/$K$9)</f>
        <v>0.0171440444675933</v>
      </c>
      <c r="G40" s="117" t="n">
        <f aca="false">G39+F40</f>
        <v>0.777127421921288</v>
      </c>
      <c r="H40" s="139" t="n">
        <v>1200.13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RESUMO'!AM9</f>
        <v>0</v>
      </c>
      <c r="N40" s="141" t="n">
        <f aca="false">MAX(0,M40-M39)</f>
        <v>0</v>
      </c>
      <c r="O40" s="140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1200.13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939.874484155569</v>
      </c>
      <c r="E41" s="45" t="n">
        <f aca="false">L41+D41/$K$2</f>
        <v>0.724714670380865</v>
      </c>
      <c r="F41" s="117" t="n">
        <f aca="false">IF($K$9=0,0,E41/$K$9)</f>
        <v>0.0171440444675933</v>
      </c>
      <c r="G41" s="117" t="n">
        <f aca="false">G40+F41</f>
        <v>0.794271466388881</v>
      </c>
      <c r="H41" s="139" t="n">
        <v>1200.13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RESUMO'!AN9</f>
        <v>0</v>
      </c>
      <c r="N41" s="141" t="n">
        <f aca="false">MAX(0,M41-M40)</f>
        <v>0</v>
      </c>
      <c r="O41" s="140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1200.13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939.874484155569</v>
      </c>
      <c r="E42" s="45" t="n">
        <f aca="false">L42+D42/$K$2</f>
        <v>0.724714670380865</v>
      </c>
      <c r="F42" s="117" t="n">
        <f aca="false">IF($K$9=0,0,E42/$K$9)</f>
        <v>0.0171440444675933</v>
      </c>
      <c r="G42" s="117" t="n">
        <f aca="false">G41+F42</f>
        <v>0.811415510856475</v>
      </c>
      <c r="H42" s="139" t="n">
        <v>1200.13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RESUMO'!AO9</f>
        <v>0</v>
      </c>
      <c r="N42" s="141" t="n">
        <f aca="false">MAX(0,M42-M41)</f>
        <v>0</v>
      </c>
      <c r="O42" s="140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1200.13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939.874484155569</v>
      </c>
      <c r="E43" s="45" t="n">
        <f aca="false">L43+D43/$K$2</f>
        <v>0.724714670380865</v>
      </c>
      <c r="F43" s="117" t="n">
        <f aca="false">IF($K$9=0,0,E43/$K$9)</f>
        <v>0.0171440444675933</v>
      </c>
      <c r="G43" s="117" t="n">
        <f aca="false">G42+F43</f>
        <v>0.828559555324068</v>
      </c>
      <c r="H43" s="139" t="n">
        <v>1200.13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RESUMO'!AP9</f>
        <v>0</v>
      </c>
      <c r="N43" s="141" t="n">
        <f aca="false">MAX(0,M43-M42)</f>
        <v>0</v>
      </c>
      <c r="O43" s="140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1200.13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939.874484155569</v>
      </c>
      <c r="E44" s="45" t="n">
        <f aca="false">L44+D44/$K$2</f>
        <v>0.724714670380865</v>
      </c>
      <c r="F44" s="117" t="n">
        <f aca="false">IF($K$9=0,0,E44/$K$9)</f>
        <v>0.0171440444675933</v>
      </c>
      <c r="G44" s="117" t="n">
        <f aca="false">G43+F44</f>
        <v>0.845703599791661</v>
      </c>
      <c r="H44" s="139" t="n">
        <v>1200.13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RESUMO'!AQ9</f>
        <v>0</v>
      </c>
      <c r="N44" s="141" t="n">
        <f aca="false">MAX(0,M44-M43)</f>
        <v>0</v>
      </c>
      <c r="O44" s="140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1200.13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939.874484155569</v>
      </c>
      <c r="E45" s="45" t="n">
        <f aca="false">L45+D45/$K$2</f>
        <v>0.724714670380865</v>
      </c>
      <c r="F45" s="117" t="n">
        <f aca="false">IF($K$9=0,0,E45/$K$9)</f>
        <v>0.0171440444675933</v>
      </c>
      <c r="G45" s="117" t="n">
        <f aca="false">G44+F45</f>
        <v>0.862847644259255</v>
      </c>
      <c r="H45" s="139" t="n">
        <v>1200.13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RESUMO'!AR9</f>
        <v>0</v>
      </c>
      <c r="N45" s="141" t="n">
        <f aca="false">MAX(0,M45-M44)</f>
        <v>0</v>
      </c>
      <c r="O45" s="140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1200.13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939.874484155569</v>
      </c>
      <c r="E46" s="45" t="n">
        <f aca="false">L46+D46/$K$2</f>
        <v>0.724714670380865</v>
      </c>
      <c r="F46" s="117" t="n">
        <f aca="false">IF($K$9=0,0,E46/$K$9)</f>
        <v>0.0171440444675933</v>
      </c>
      <c r="G46" s="117" t="n">
        <f aca="false">G45+F46</f>
        <v>0.879991688726848</v>
      </c>
      <c r="H46" s="139" t="n">
        <v>1200.13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RESUMO'!AS9</f>
        <v>0</v>
      </c>
      <c r="N46" s="141" t="n">
        <f aca="false">MAX(0,M46-M45)</f>
        <v>0</v>
      </c>
      <c r="O46" s="140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1200.13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939.874484155569</v>
      </c>
      <c r="E47" s="45" t="n">
        <f aca="false">L47+D47/$K$2</f>
        <v>0.724714670380865</v>
      </c>
      <c r="F47" s="117" t="n">
        <f aca="false">IF($K$9=0,0,E47/$K$9)</f>
        <v>0.0171440444675933</v>
      </c>
      <c r="G47" s="117" t="n">
        <f aca="false">G46+F47</f>
        <v>0.897135733194441</v>
      </c>
      <c r="H47" s="139" t="n">
        <v>1200.13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RESUMO'!AT9</f>
        <v>0</v>
      </c>
      <c r="N47" s="141" t="n">
        <f aca="false">MAX(0,M47-M46)</f>
        <v>0</v>
      </c>
      <c r="O47" s="140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1200.13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939.874484155569</v>
      </c>
      <c r="E48" s="45" t="n">
        <f aca="false">L48+D48/$K$2</f>
        <v>0.724714670380865</v>
      </c>
      <c r="F48" s="117" t="n">
        <f aca="false">IF($K$9=0,0,E48/$K$9)</f>
        <v>0.0171440444675933</v>
      </c>
      <c r="G48" s="117" t="n">
        <f aca="false">G47+F48</f>
        <v>0.914279777662035</v>
      </c>
      <c r="H48" s="139" t="n">
        <v>1200.13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RESUMO'!AU9</f>
        <v>0</v>
      </c>
      <c r="N48" s="141" t="n">
        <f aca="false">MAX(0,M48-M47)</f>
        <v>0</v>
      </c>
      <c r="O48" s="140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1200.13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939.874484155569</v>
      </c>
      <c r="E49" s="45" t="n">
        <f aca="false">L49+D49/$K$2</f>
        <v>0.724714670380865</v>
      </c>
      <c r="F49" s="117" t="n">
        <f aca="false">IF($K$9=0,0,E49/$K$9)</f>
        <v>0.0171440444675933</v>
      </c>
      <c r="G49" s="117" t="n">
        <f aca="false">G48+F49</f>
        <v>0.931423822129628</v>
      </c>
      <c r="H49" s="139" t="n">
        <v>1200.13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RESUMO'!AV9</f>
        <v>0</v>
      </c>
      <c r="N49" s="141" t="n">
        <f aca="false">MAX(0,M49-M48)</f>
        <v>0</v>
      </c>
      <c r="O49" s="140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1200.13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939.874484155569</v>
      </c>
      <c r="E50" s="45" t="n">
        <f aca="false">L50+D50/$K$2</f>
        <v>0.724714670380865</v>
      </c>
      <c r="F50" s="117" t="n">
        <f aca="false">IF($K$9=0,0,E50/$K$9)</f>
        <v>0.0171440444675933</v>
      </c>
      <c r="G50" s="117" t="n">
        <f aca="false">G49+F50</f>
        <v>0.948567866597221</v>
      </c>
      <c r="H50" s="139" t="n">
        <v>1200.13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RESUMO'!AW9</f>
        <v>0</v>
      </c>
      <c r="N50" s="141" t="n">
        <f aca="false">MAX(0,M50-M49)</f>
        <v>0</v>
      </c>
      <c r="O50" s="140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1200.13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939.874484155569</v>
      </c>
      <c r="E51" s="45" t="n">
        <f aca="false">L51+D51/$K$2</f>
        <v>0.724714670380865</v>
      </c>
      <c r="F51" s="117" t="n">
        <f aca="false">IF($K$9=0,0,E51/$K$9)</f>
        <v>0.0171440444675933</v>
      </c>
      <c r="G51" s="117" t="n">
        <f aca="false">G50+F51</f>
        <v>0.965711911064815</v>
      </c>
      <c r="H51" s="139" t="n">
        <v>1200.13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RESUMO'!AX9</f>
        <v>0</v>
      </c>
      <c r="N51" s="141" t="n">
        <f aca="false">MAX(0,M51-M50)</f>
        <v>0</v>
      </c>
      <c r="O51" s="140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1200.13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939.874484155569</v>
      </c>
      <c r="E52" s="45" t="n">
        <f aca="false">L52+D52/$K$2</f>
        <v>0.724714670380865</v>
      </c>
      <c r="F52" s="117" t="n">
        <f aca="false">IF($K$9=0,0,E52/$K$9)</f>
        <v>0.0171440444675933</v>
      </c>
      <c r="G52" s="117" t="n">
        <f aca="false">G51+F52</f>
        <v>0.982855955532408</v>
      </c>
      <c r="H52" s="139" t="n">
        <v>1200.13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RESUMO'!AY9</f>
        <v>0</v>
      </c>
      <c r="N52" s="141" t="n">
        <f aca="false">MAX(0,M52-M51)</f>
        <v>0</v>
      </c>
      <c r="O52" s="140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1200.13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939.874484155569</v>
      </c>
      <c r="E53" s="45" t="n">
        <f aca="false">L53+D53/$K$2</f>
        <v>0.724714670380865</v>
      </c>
      <c r="F53" s="117" t="n">
        <f aca="false">IF($K$9=0,0,E53/$K$9)</f>
        <v>0.0171440444675933</v>
      </c>
      <c r="G53" s="117" t="n">
        <f aca="false">G52+F53</f>
        <v>1</v>
      </c>
      <c r="H53" s="139" t="n">
        <v>1200.13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RESUMO'!AZ9</f>
        <v>0</v>
      </c>
      <c r="N53" s="141" t="n">
        <f aca="false">MAX(0,M53-M52)</f>
        <v>0</v>
      </c>
      <c r="O53" s="140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1200.13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RESUMO'!BA9</f>
        <v>0</v>
      </c>
      <c r="N54" s="141" t="n">
        <f aca="false">MAX(0,M54-M53)</f>
        <v>0</v>
      </c>
      <c r="O54" s="140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RESUMO'!BB9</f>
        <v>0</v>
      </c>
      <c r="N55" s="141" t="n">
        <f aca="false">MAX(0,M55-M54)</f>
        <v>0</v>
      </c>
      <c r="O55" s="140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RESUMO'!BC9</f>
        <v>0</v>
      </c>
      <c r="N56" s="141" t="n">
        <f aca="false">MAX(0,M56-M55)</f>
        <v>0</v>
      </c>
      <c r="O56" s="140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RESUMO'!BD9</f>
        <v>0</v>
      </c>
      <c r="N57" s="141" t="n">
        <f aca="false">MAX(0,M57-M56)</f>
        <v>0</v>
      </c>
      <c r="O57" s="140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RESUMO'!BE9</f>
        <v>0</v>
      </c>
      <c r="N58" s="141" t="n">
        <f aca="false">MAX(0,M58-M57)</f>
        <v>0</v>
      </c>
      <c r="O58" s="140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RESUMO'!BF9</f>
        <v>0</v>
      </c>
      <c r="N59" s="141" t="n">
        <f aca="false">MAX(0,M59-M58)</f>
        <v>0</v>
      </c>
      <c r="O59" s="140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RESUMO'!BG9</f>
        <v>0</v>
      </c>
      <c r="N60" s="141" t="n">
        <f aca="false">MAX(0,M60-M59)</f>
        <v>0</v>
      </c>
      <c r="O60" s="140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RESUMO'!BH9</f>
        <v>0</v>
      </c>
      <c r="N61" s="141" t="n">
        <f aca="false">MAX(0,M61-M60)</f>
        <v>0</v>
      </c>
      <c r="O61" s="140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RESUMO'!BI9</f>
        <v>0</v>
      </c>
      <c r="N62" s="141" t="n">
        <f aca="false">MAX(0,M62-M61)</f>
        <v>0</v>
      </c>
      <c r="O62" s="140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RESUMO'!BJ9</f>
        <v>0</v>
      </c>
      <c r="N63" s="141" t="n">
        <f aca="false">MAX(0,M63-M62)</f>
        <v>0</v>
      </c>
      <c r="O63" s="140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RESUMO'!BK9</f>
        <v>0</v>
      </c>
      <c r="N64" s="141" t="n">
        <f aca="false">MAX(0,M64-M63)</f>
        <v>0</v>
      </c>
      <c r="O64" s="140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RESUMO'!BL9</f>
        <v>0</v>
      </c>
      <c r="N65" s="141" t="n">
        <f aca="false">MAX(0,M65-M64)</f>
        <v>0</v>
      </c>
      <c r="O65" s="140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RESUMO'!BM9</f>
        <v>0</v>
      </c>
      <c r="N66" s="141" t="n">
        <f aca="false">MAX(0,M66-M65)</f>
        <v>0</v>
      </c>
      <c r="O66" s="140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RESUMO'!BN9</f>
        <v>0</v>
      </c>
      <c r="N67" s="141" t="n">
        <f aca="false">MAX(0,M67-M66)</f>
        <v>0</v>
      </c>
      <c r="O67" s="140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RESUMO'!BO9</f>
        <v>0</v>
      </c>
      <c r="N68" s="141" t="n">
        <f aca="false">MAX(0,M68-M67)</f>
        <v>0</v>
      </c>
      <c r="O68" s="140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RESUMO'!BP9</f>
        <v>0</v>
      </c>
      <c r="N69" s="141" t="n">
        <f aca="false">MAX(0,M69-M68)</f>
        <v>0</v>
      </c>
      <c r="O69" s="140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RESUMO'!BQ9</f>
        <v>0</v>
      </c>
      <c r="N70" s="141" t="n">
        <f aca="false">MAX(0,M70-M69)</f>
        <v>0</v>
      </c>
      <c r="O70" s="140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RESUMO'!BR9</f>
        <v>0</v>
      </c>
      <c r="N71" s="141" t="n">
        <f aca="false">MAX(0,M71-M70)</f>
        <v>0</v>
      </c>
      <c r="O71" s="140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RESUMO'!BS9</f>
        <v>0</v>
      </c>
      <c r="N72" s="141" t="n">
        <f aca="false">MAX(0,M72-M71)</f>
        <v>0</v>
      </c>
      <c r="O72" s="140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RESUMO'!BT9</f>
        <v>0</v>
      </c>
      <c r="N73" s="141" t="n">
        <f aca="false">MAX(0,M73-M72)</f>
        <v>0</v>
      </c>
      <c r="O73" s="140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RESUMO'!BU9</f>
        <v>0</v>
      </c>
      <c r="N74" s="141" t="n">
        <f aca="false">MAX(0,M74-M73)</f>
        <v>0</v>
      </c>
      <c r="O74" s="140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RESUMO'!BV9</f>
        <v>0</v>
      </c>
      <c r="N75" s="141" t="n">
        <f aca="false">MAX(0,M75-M74)</f>
        <v>0</v>
      </c>
      <c r="O75" s="140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RESUMO'!BW9</f>
        <v>0</v>
      </c>
      <c r="N76" s="141" t="n">
        <f aca="false">MAX(0,M76-M75)</f>
        <v>0</v>
      </c>
      <c r="O76" s="140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27844.55</v>
      </c>
      <c r="D78" s="61" t="n">
        <f aca="false">SUM(D5:D76)</f>
        <v>26316.4855563559</v>
      </c>
      <c r="E78" s="61" t="n">
        <f aca="false">SUM(E5:E76)</f>
        <v>42.2720946478391</v>
      </c>
      <c r="F78" s="146" t="n">
        <f aca="false">SUM(F5:F76)</f>
        <v>1</v>
      </c>
      <c r="H78" s="61" t="n">
        <f aca="false">SUM(H5:H76)</f>
        <v>33603.64</v>
      </c>
      <c r="L78" s="61" t="n">
        <f aca="false">SUM(L5:L76)</f>
        <v>21.9800838771748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HISTORICOS'!D10)</f>
        <v>24048.85</v>
      </c>
      <c r="D5" s="45" t="n">
        <f aca="false">IF(B5&lt;='VALOR POR PL'!$P$5,0,IF($K$17&gt;0,$K$18*P5/$K$17,0))</f>
        <v>0</v>
      </c>
      <c r="E5" s="45" t="n">
        <f aca="false">L5+D5/$K$2</f>
        <v>21.0042558882283</v>
      </c>
      <c r="F5" s="117" t="n">
        <f aca="false">IF($K$9=0,0,E5/$K$9)</f>
        <v>0.0469044935523731</v>
      </c>
      <c r="G5" s="117" t="n">
        <f aca="false">F5</f>
        <v>0.0469044935523731</v>
      </c>
      <c r="H5" s="139"/>
      <c r="I5" s="42" t="s">
        <v>3276</v>
      </c>
      <c r="J5" s="56" t="n">
        <f aca="false">'VALOR POR PL'!F16</f>
        <v>385000</v>
      </c>
      <c r="K5" s="56" t="n">
        <f aca="false">'VALOR POR PL'!G16</f>
        <v>326.717349</v>
      </c>
      <c r="L5" s="56" t="n">
        <f aca="false">'DADOS HISTORICOS'!$BZ$10</f>
        <v>21.0042558882283</v>
      </c>
      <c r="M5" s="140" t="n">
        <f aca="false">'CP RESUMO'!D10</f>
        <v>0</v>
      </c>
      <c r="N5" s="141" t="n">
        <v>0</v>
      </c>
      <c r="O5" s="140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HISTORICOS'!E10)</f>
        <v>2401.98</v>
      </c>
      <c r="D6" s="45" t="n">
        <f aca="false">IF(B6&lt;='VALOR POR PL'!$P$5,0,IF($K$17&gt;0,$K$18*P6/$K$17,0))</f>
        <v>0</v>
      </c>
      <c r="E6" s="45" t="n">
        <f aca="false">L6+D6/$K$2</f>
        <v>2.05452666801241</v>
      </c>
      <c r="F6" s="117" t="n">
        <f aca="false">IF($K$9=0,0,E6/$K$9)</f>
        <v>0.00458795271614334</v>
      </c>
      <c r="G6" s="117" t="n">
        <f aca="false">G5+F6</f>
        <v>0.0514924462685165</v>
      </c>
      <c r="H6" s="139"/>
      <c r="I6" s="42" t="s">
        <v>3277</v>
      </c>
      <c r="K6" s="52" t="n">
        <f aca="false">'VALOR POR PL'!H16</f>
        <v>449.366816379629</v>
      </c>
      <c r="L6" s="45" t="n">
        <f aca="false">C6/IF(B6&lt;='VALOR POR PL'!$P$5,IFERROR(INDEX('"INCC-FGV"'!$B$2:$B$800,MATCH(B6,'"INCC-FGV"'!$A$2:$A$800,0)),$K$2),$K$2)</f>
        <v>2.05452666801241</v>
      </c>
      <c r="M6" s="140" t="n">
        <f aca="false">'CP RESUMO'!E10</f>
        <v>0</v>
      </c>
      <c r="N6" s="141" t="n">
        <f aca="false">MAX(0,M6-M5)</f>
        <v>0</v>
      </c>
      <c r="O6" s="140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HISTORICOS'!F10)</f>
        <v>1450.8</v>
      </c>
      <c r="D7" s="45" t="n">
        <f aca="false">IF(B7&lt;='VALOR POR PL'!$P$5,0,IF($K$17&gt;0,$K$18*P7/$K$17,0))</f>
        <v>0</v>
      </c>
      <c r="E7" s="45" t="n">
        <f aca="false">L7+D7/$K$2</f>
        <v>1.23601201252369</v>
      </c>
      <c r="F7" s="117" t="n">
        <f aca="false">IF($K$9=0,0,E7/$K$9)</f>
        <v>0.00276013193614561</v>
      </c>
      <c r="G7" s="117" t="n">
        <f aca="false">G6+F7</f>
        <v>0.0542525782046621</v>
      </c>
      <c r="H7" s="139"/>
      <c r="I7" s="42" t="s">
        <v>3278</v>
      </c>
      <c r="J7" s="45" t="n">
        <f aca="false">C78+D78</f>
        <v>566543.368566397</v>
      </c>
      <c r="L7" s="45" t="n">
        <f aca="false">C7/IF(B7&lt;='VALOR POR PL'!$P$5,IFERROR(INDEX('"INCC-FGV"'!$B$2:$B$800,MATCH(B7,'"INCC-FGV"'!$A$2:$A$800,0)),$K$2),$K$2)</f>
        <v>1.23601201252369</v>
      </c>
      <c r="M7" s="140" t="n">
        <f aca="false">'CP RESUMO'!F10</f>
        <v>0</v>
      </c>
      <c r="N7" s="141" t="n">
        <f aca="false">MAX(0,M7-M6)</f>
        <v>0</v>
      </c>
      <c r="O7" s="140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HISTORICOS'!G10)</f>
        <v>1603.03</v>
      </c>
      <c r="D8" s="45" t="n">
        <f aca="false">IF(B8&lt;='VALOR POR PL'!$P$5,0,IF($K$17&gt;0,$K$18*P8/$K$17,0))</f>
        <v>0</v>
      </c>
      <c r="E8" s="45" t="n">
        <f aca="false">L8+D8/$K$2</f>
        <v>1.36036069674962</v>
      </c>
      <c r="F8" s="117" t="n">
        <f aca="false">IF($K$9=0,0,E8/$K$9)</f>
        <v>0.00303781433006416</v>
      </c>
      <c r="G8" s="117" t="n">
        <f aca="false">G7+F8</f>
        <v>0.0572903925347262</v>
      </c>
      <c r="H8" s="139"/>
      <c r="I8" s="42" t="s">
        <v>3279</v>
      </c>
      <c r="K8" s="66" t="n">
        <f aca="false">SUM(L5:L76)</f>
        <v>248.662730640495</v>
      </c>
      <c r="L8" s="45" t="n">
        <f aca="false">C8/IF(B8&lt;='VALOR POR PL'!$P$5,IFERROR(INDEX('"INCC-FGV"'!$B$2:$B$800,MATCH(B8,'"INCC-FGV"'!$A$2:$A$800,0)),$K$2),$K$2)</f>
        <v>1.36036069674962</v>
      </c>
      <c r="M8" s="140" t="n">
        <f aca="false">'CP RESUMO'!G10</f>
        <v>0</v>
      </c>
      <c r="N8" s="141" t="n">
        <f aca="false">MAX(0,M8-M7)</f>
        <v>0</v>
      </c>
      <c r="O8" s="140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HISTORICOS'!H10)</f>
        <v>3230.42</v>
      </c>
      <c r="D9" s="45" t="n">
        <f aca="false">IF(B9&lt;='VALOR POR PL'!$P$5,0,IF($K$17&gt;0,$K$18*P9/$K$17,0))</f>
        <v>0</v>
      </c>
      <c r="E9" s="45" t="n">
        <f aca="false">L9+D9/$K$2</f>
        <v>2.72733105832015</v>
      </c>
      <c r="F9" s="117" t="n">
        <f aca="false">IF($K$9=0,0,E9/$K$9)</f>
        <v>0.00609038866793936</v>
      </c>
      <c r="G9" s="117" t="n">
        <f aca="false">G8+F9</f>
        <v>0.0633807812026656</v>
      </c>
      <c r="H9" s="139"/>
      <c r="I9" s="42" t="s">
        <v>3280</v>
      </c>
      <c r="J9" s="45" t="n">
        <f aca="false">C78+D78</f>
        <v>566543.368566397</v>
      </c>
      <c r="K9" s="45" t="n">
        <f aca="false">E78</f>
        <v>447.809032726793</v>
      </c>
      <c r="L9" s="45" t="n">
        <f aca="false">C9/IF(B9&lt;='VALOR POR PL'!$P$5,IFERROR(INDEX('"INCC-FGV"'!$B$2:$B$800,MATCH(B9,'"INCC-FGV"'!$A$2:$A$800,0)),$K$2),$K$2)</f>
        <v>2.72733105832015</v>
      </c>
      <c r="M9" s="140" t="n">
        <f aca="false">'CP RESUMO'!H10</f>
        <v>0</v>
      </c>
      <c r="N9" s="141" t="n">
        <f aca="false">MAX(0,M9-M8)</f>
        <v>0</v>
      </c>
      <c r="O9" s="140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HISTORICOS'!I10)</f>
        <v>36125.3</v>
      </c>
      <c r="D10" s="45" t="n">
        <f aca="false">IF(B10&lt;='VALOR POR PL'!$P$5,0,IF($K$17&gt;0,$K$18*P10/$K$17,0))</f>
        <v>0</v>
      </c>
      <c r="E10" s="45" t="n">
        <f aca="false">L10+D10/$K$2</f>
        <v>30.3235803436</v>
      </c>
      <c r="F10" s="117" t="n">
        <f aca="false">IF($K$9=0,0,E10/$K$9)</f>
        <v>0.067715428067527</v>
      </c>
      <c r="G10" s="117" t="n">
        <f aca="false">G9+F10</f>
        <v>0.131096209270193</v>
      </c>
      <c r="H10" s="139"/>
      <c r="I10" s="42" t="s">
        <v>3281</v>
      </c>
      <c r="K10" s="52" t="n">
        <f aca="false">IF(K6-K8&gt;0,(K6-K8)*'VALOR POR PL'!$G$65,K6-K8)</f>
        <v>199.146302086298</v>
      </c>
      <c r="L10" s="45" t="n">
        <f aca="false">C10/IF(B10&lt;='VALOR POR PL'!$P$5,IFERROR(INDEX('"INCC-FGV"'!$B$2:$B$800,MATCH(B10,'"INCC-FGV"'!$A$2:$A$800,0)),$K$2),$K$2)</f>
        <v>30.3235803436</v>
      </c>
      <c r="M10" s="140" t="n">
        <f aca="false">'CP RESUMO'!I10</f>
        <v>0</v>
      </c>
      <c r="N10" s="141" t="n">
        <f aca="false">MAX(0,M10-M9)</f>
        <v>0</v>
      </c>
      <c r="O10" s="140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HISTORICOS'!J10)</f>
        <v>8271.3</v>
      </c>
      <c r="D11" s="45" t="n">
        <f aca="false">IF(B11&lt;='VALOR POR PL'!$P$5,0,IF($K$17&gt;0,$K$18*P11/$K$17,0))</f>
        <v>0</v>
      </c>
      <c r="E11" s="45" t="n">
        <f aca="false">L11+D11/$K$2</f>
        <v>6.89557143798004</v>
      </c>
      <c r="F11" s="117" t="n">
        <f aca="false">IF($K$9=0,0,E11/$K$9)</f>
        <v>0.0153984643766375</v>
      </c>
      <c r="G11" s="117" t="n">
        <f aca="false">G10+F11</f>
        <v>0.14649467364683</v>
      </c>
      <c r="H11" s="139"/>
      <c r="I11" s="42" t="s">
        <v>3282</v>
      </c>
      <c r="K11" s="56" t="n">
        <f aca="false">SUMPRODUCT((B5:B76&gt;'VALOR POR PL'!$P$5)*H5:H76)</f>
        <v>296861.39</v>
      </c>
      <c r="L11" s="45" t="n">
        <f aca="false">C11/IF(B11&lt;='VALOR POR PL'!$P$5,IFERROR(INDEX('"INCC-FGV"'!$B$2:$B$800,MATCH(B11,'"INCC-FGV"'!$A$2:$A$800,0)),$K$2),$K$2)</f>
        <v>6.89557143798004</v>
      </c>
      <c r="M11" s="140" t="n">
        <f aca="false">'CP RESUMO'!J10</f>
        <v>0</v>
      </c>
      <c r="N11" s="141" t="n">
        <f aca="false">MAX(0,M11-M10)</f>
        <v>0</v>
      </c>
      <c r="O11" s="140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HISTORICOS'!K10)</f>
        <v>9828.09</v>
      </c>
      <c r="D12" s="45" t="n">
        <f aca="false">IF(B12&lt;='VALOR POR PL'!$P$5,0,IF($K$17&gt;0,$K$18*P12/$K$17,0))</f>
        <v>0</v>
      </c>
      <c r="E12" s="45" t="n">
        <f aca="false">L12+D12/$K$2</f>
        <v>8.11922796993897</v>
      </c>
      <c r="F12" s="117" t="n">
        <f aca="false">IF($K$9=0,0,E12/$K$9)</f>
        <v>0.0181310053539998</v>
      </c>
      <c r="G12" s="117" t="n">
        <f aca="false">G11+F12</f>
        <v>0.16462567900083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8.11922796993897</v>
      </c>
      <c r="M12" s="140" t="n">
        <f aca="false">'CP RESUMO'!K10</f>
        <v>0</v>
      </c>
      <c r="N12" s="141" t="n">
        <f aca="false">MAX(0,M12-M11)</f>
        <v>0</v>
      </c>
      <c r="O12" s="140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HISTORICOS'!L10)</f>
        <v>11415.06</v>
      </c>
      <c r="D13" s="45" t="n">
        <f aca="false">IF(B13&lt;='VALOR POR PL'!$P$5,0,IF($K$17&gt;0,$K$18*P13/$K$17,0))</f>
        <v>0</v>
      </c>
      <c r="E13" s="45" t="n">
        <f aca="false">L13+D13/$K$2</f>
        <v>9.38193778940845</v>
      </c>
      <c r="F13" s="117" t="n">
        <f aca="false">IF($K$9=0,0,E13/$K$9)</f>
        <v>0.0209507560226735</v>
      </c>
      <c r="G13" s="117" t="n">
        <f aca="false">G12+F13</f>
        <v>0.185576435023503</v>
      </c>
      <c r="H13" s="139"/>
      <c r="I13" s="42" t="s">
        <v>3284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9.38193778940845</v>
      </c>
      <c r="M13" s="140" t="n">
        <f aca="false">'CP RESUMO'!L10</f>
        <v>0</v>
      </c>
      <c r="N13" s="141" t="n">
        <f aca="false">MAX(0,M13-M12)</f>
        <v>0</v>
      </c>
      <c r="O13" s="140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HISTORICOS'!M10)</f>
        <v>2828.95</v>
      </c>
      <c r="D14" s="45" t="n">
        <f aca="false">IF(B14&lt;='VALOR POR PL'!$P$5,0,IF($K$17&gt;0,$K$18*P14/$K$17,0))</f>
        <v>0</v>
      </c>
      <c r="E14" s="45" t="n">
        <f aca="false">L14+D14/$K$2</f>
        <v>2.32119545730164</v>
      </c>
      <c r="F14" s="117" t="n">
        <f aca="false">IF($K$9=0,0,E14/$K$9)</f>
        <v>0.00518344938950303</v>
      </c>
      <c r="G14" s="117" t="n">
        <f aca="false">G13+F14</f>
        <v>0.190759884413006</v>
      </c>
      <c r="H14" s="139"/>
      <c r="I14" s="42" t="s">
        <v>3285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2.32119545730164</v>
      </c>
      <c r="M14" s="140" t="n">
        <f aca="false">'CP RESUMO'!M10</f>
        <v>0</v>
      </c>
      <c r="N14" s="141" t="n">
        <f aca="false">MAX(0,M14-M13)</f>
        <v>0</v>
      </c>
      <c r="O14" s="140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HISTORICOS'!N10)</f>
        <v>10081.05</v>
      </c>
      <c r="D15" s="45" t="n">
        <f aca="false">IF(B15&lt;='VALOR POR PL'!$P$5,0,IF($K$17&gt;0,$K$18*P15/$K$17,0))</f>
        <v>0</v>
      </c>
      <c r="E15" s="45" t="n">
        <f aca="false">L15+D15/$K$2</f>
        <v>8.24722912146707</v>
      </c>
      <c r="F15" s="117" t="n">
        <f aca="false">IF($K$9=0,0,E15/$K$9)</f>
        <v>0.0184168440534755</v>
      </c>
      <c r="G15" s="117" t="n">
        <f aca="false">G14+F15</f>
        <v>0.209176728466482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8.24722912146707</v>
      </c>
      <c r="M15" s="140" t="n">
        <f aca="false">'CP RESUMO'!N10</f>
        <v>0</v>
      </c>
      <c r="N15" s="141" t="n">
        <f aca="false">MAX(0,M15-M14)</f>
        <v>0</v>
      </c>
      <c r="O15" s="140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HISTORICOS'!O10)</f>
        <v>12794.61</v>
      </c>
      <c r="D16" s="45" t="n">
        <f aca="false">IF(B16&lt;='VALOR POR PL'!$P$5,0,IF($K$17&gt;0,$K$18*P16/$K$17,0))</f>
        <v>0</v>
      </c>
      <c r="E16" s="45" t="n">
        <f aca="false">L16+D16/$K$2</f>
        <v>10.4391853026151</v>
      </c>
      <c r="F16" s="117" t="n">
        <f aca="false">IF($K$9=0,0,E16/$K$9)</f>
        <v>0.0233116898939016</v>
      </c>
      <c r="G16" s="117" t="n">
        <f aca="false">G15+F16</f>
        <v>0.232488418360384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10.4391853026151</v>
      </c>
      <c r="M16" s="140" t="n">
        <f aca="false">'CP RESUMO'!O10</f>
        <v>0</v>
      </c>
      <c r="N16" s="141" t="n">
        <f aca="false">MAX(0,M16-M15)</f>
        <v>0</v>
      </c>
      <c r="O16" s="140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HISTORICOS'!P10)</f>
        <v>12290.55</v>
      </c>
      <c r="D17" s="45" t="n">
        <f aca="false">IF(B17&lt;='VALOR POR PL'!$P$5,0,IF($K$17&gt;0,$K$18*P17/$K$17,0))</f>
        <v>0</v>
      </c>
      <c r="E17" s="45" t="n">
        <f aca="false">L17+D17/$K$2</f>
        <v>10.0072791759387</v>
      </c>
      <c r="F17" s="117" t="n">
        <f aca="false">IF($K$9=0,0,E17/$K$9)</f>
        <v>0.0223472025899131</v>
      </c>
      <c r="G17" s="117" t="n">
        <f aca="false">G16+F17</f>
        <v>0.254835620950297</v>
      </c>
      <c r="H17" s="139"/>
      <c r="I17" s="42" t="s">
        <v>3289</v>
      </c>
      <c r="K17" s="45" t="n">
        <f aca="false">SUM(P5:P76)</f>
        <v>296861.39</v>
      </c>
      <c r="L17" s="45" t="n">
        <f aca="false">C17/IF(B17&lt;='VALOR POR PL'!$P$5,IFERROR(INDEX('"INCC-FGV"'!$B$2:$B$800,MATCH(B17,'"INCC-FGV"'!$A$2:$A$800,0)),$K$2),$K$2)</f>
        <v>10.0072791759387</v>
      </c>
      <c r="M17" s="140" t="n">
        <f aca="false">'CP RESUMO'!P10</f>
        <v>0</v>
      </c>
      <c r="N17" s="141" t="n">
        <f aca="false">MAX(0,M17-M16)</f>
        <v>0</v>
      </c>
      <c r="O17" s="140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HISTORICOS'!Q10)</f>
        <v>9222.87</v>
      </c>
      <c r="D18" s="45" t="n">
        <f aca="false">IF(B18&lt;='VALOR POR PL'!$P$5,0,IF($K$17&gt;0,$K$18*P18/$K$17,0))</f>
        <v>0</v>
      </c>
      <c r="E18" s="45" t="n">
        <f aca="false">L18+D18/$K$2</f>
        <v>7.45561972327402</v>
      </c>
      <c r="F18" s="117" t="n">
        <f aca="false">IF($K$9=0,0,E18/$K$9)</f>
        <v>0.0166491052622931</v>
      </c>
      <c r="G18" s="117" t="n">
        <f aca="false">G17+F18</f>
        <v>0.27148472621259</v>
      </c>
      <c r="H18" s="139"/>
      <c r="I18" s="42" t="s">
        <v>3290</v>
      </c>
      <c r="K18" s="45" t="n">
        <f aca="false">MAX(0,K10)*$K$2</f>
        <v>258270.648566397</v>
      </c>
      <c r="L18" s="45" t="n">
        <f aca="false">C18/IF(B18&lt;='VALOR POR PL'!$P$5,IFERROR(INDEX('"INCC-FGV"'!$B$2:$B$800,MATCH(B18,'"INCC-FGV"'!$A$2:$A$800,0)),$K$2),$K$2)</f>
        <v>7.45561972327402</v>
      </c>
      <c r="M18" s="140" t="n">
        <f aca="false">'CP RESUMO'!Q10</f>
        <v>0</v>
      </c>
      <c r="N18" s="141" t="n">
        <f aca="false">MAX(0,M18-M17)</f>
        <v>0</v>
      </c>
      <c r="O18" s="140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HISTORICOS'!R10)</f>
        <v>10989.07</v>
      </c>
      <c r="D19" s="45" t="n">
        <f aca="false">IF(B19&lt;='VALOR POR PL'!$P$5,0,IF($K$17&gt;0,$K$18*P19/$K$17,0))</f>
        <v>0</v>
      </c>
      <c r="E19" s="45" t="n">
        <f aca="false">L19+D19/$K$2</f>
        <v>8.85871690094407</v>
      </c>
      <c r="F19" s="117" t="n">
        <f aca="false">IF($K$9=0,0,E19/$K$9)</f>
        <v>0.0197823542035355</v>
      </c>
      <c r="G19" s="117" t="n">
        <f aca="false">G18+F19</f>
        <v>0.291267080416125</v>
      </c>
      <c r="H19" s="139"/>
      <c r="I19" s="42" t="s">
        <v>3291</v>
      </c>
      <c r="K19" s="143" t="n">
        <f aca="false">IF(AND(K16="PREVISÃO INFORMADA",K11&gt;0),K18/K11-1,"")</f>
        <v>-0.129995825437598</v>
      </c>
      <c r="L19" s="45" t="n">
        <f aca="false">C19/IF(B19&lt;='VALOR POR PL'!$P$5,IFERROR(INDEX('"INCC-FGV"'!$B$2:$B$800,MATCH(B19,'"INCC-FGV"'!$A$2:$A$800,0)),$K$2),$K$2)</f>
        <v>8.85871690094407</v>
      </c>
      <c r="M19" s="140" t="n">
        <f aca="false">'CP RESUMO'!R10</f>
        <v>0</v>
      </c>
      <c r="N19" s="141" t="n">
        <f aca="false">MAX(0,M19-M18)</f>
        <v>0</v>
      </c>
      <c r="O19" s="140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HISTORICOS'!S10)</f>
        <v>8412.84</v>
      </c>
      <c r="D20" s="45" t="n">
        <f aca="false">IF(B20&lt;='VALOR POR PL'!$P$5,0,IF($K$17&gt;0,$K$18*P20/$K$17,0))</f>
        <v>0</v>
      </c>
      <c r="E20" s="45" t="n">
        <f aca="false">L20+D20/$K$2</f>
        <v>6.74548441645599</v>
      </c>
      <c r="F20" s="117" t="n">
        <f aca="false">IF($K$9=0,0,E20/$K$9)</f>
        <v>0.0150633058368239</v>
      </c>
      <c r="G20" s="117" t="n">
        <f aca="false">G19+F20</f>
        <v>0.306330386252949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6.74548441645599</v>
      </c>
      <c r="M20" s="140" t="n">
        <f aca="false">'CP RESUMO'!S10</f>
        <v>0</v>
      </c>
      <c r="N20" s="141" t="n">
        <f aca="false">MAX(0,M20-M19)</f>
        <v>0</v>
      </c>
      <c r="O20" s="140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HISTORICOS'!T10)</f>
        <v>20774.29</v>
      </c>
      <c r="D21" s="45" t="n">
        <f aca="false">IF(B21&lt;='VALOR POR PL'!$P$5,0,IF($K$17&gt;0,$K$18*P21/$K$17,0))</f>
        <v>0</v>
      </c>
      <c r="E21" s="45" t="n">
        <f aca="false">L21+D21/$K$2</f>
        <v>16.4920867033117</v>
      </c>
      <c r="F21" s="117" t="n">
        <f aca="false">IF($K$9=0,0,E21/$K$9)</f>
        <v>0.0368283922342707</v>
      </c>
      <c r="G21" s="117" t="n">
        <f aca="false">G20+F21</f>
        <v>0.34315877848722</v>
      </c>
      <c r="H21" s="139"/>
      <c r="K21" s="144"/>
      <c r="L21" s="45" t="n">
        <f aca="false">C21/IF(B21&lt;='VALOR POR PL'!$P$5,IFERROR(INDEX('"INCC-FGV"'!$B$2:$B$800,MATCH(B21,'"INCC-FGV"'!$A$2:$A$800,0)),$K$2),$K$2)</f>
        <v>16.4920867033117</v>
      </c>
      <c r="M21" s="140" t="n">
        <f aca="false">'CP RESUMO'!T10</f>
        <v>0</v>
      </c>
      <c r="N21" s="141" t="n">
        <f aca="false">MAX(0,M21-M20)</f>
        <v>0</v>
      </c>
      <c r="O21" s="140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HISTORICOS'!U10)</f>
        <v>6237.74</v>
      </c>
      <c r="D22" s="45" t="n">
        <f aca="false">IF(B22&lt;='VALOR POR PL'!$P$5,0,IF($K$17&gt;0,$K$18*P22/$K$17,0))</f>
        <v>0</v>
      </c>
      <c r="E22" s="45" t="n">
        <f aca="false">L22+D22/$K$2</f>
        <v>4.90891992177509</v>
      </c>
      <c r="F22" s="117" t="n">
        <f aca="false">IF($K$9=0,0,E22/$K$9)</f>
        <v>0.0109620833056532</v>
      </c>
      <c r="G22" s="117" t="n">
        <f aca="false">G21+F22</f>
        <v>0.354120861792873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4.90891992177509</v>
      </c>
      <c r="M22" s="140" t="n">
        <f aca="false">'CP RESUMO'!U10</f>
        <v>0</v>
      </c>
      <c r="N22" s="141" t="n">
        <f aca="false">MAX(0,M22-M21)</f>
        <v>0</v>
      </c>
      <c r="O22" s="140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HISTORICOS'!V10)</f>
        <v>31621.15</v>
      </c>
      <c r="D23" s="45" t="n">
        <f aca="false">IF(B23&lt;='VALOR POR PL'!$P$5,0,IF($K$17&gt;0,$K$18*P23/$K$17,0))</f>
        <v>0</v>
      </c>
      <c r="E23" s="45" t="n">
        <f aca="false">L23+D23/$K$2</f>
        <v>24.691658317983</v>
      </c>
      <c r="F23" s="117" t="n">
        <f aca="false">IF($K$9=0,0,E23/$K$9)</f>
        <v>0.0551388125595207</v>
      </c>
      <c r="G23" s="117" t="n">
        <f aca="false">G22+F23</f>
        <v>0.409259674352394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24.691658317983</v>
      </c>
      <c r="M23" s="140" t="n">
        <f aca="false">'CP RESUMO'!V10</f>
        <v>0</v>
      </c>
      <c r="N23" s="141" t="n">
        <f aca="false">MAX(0,M23-M22)</f>
        <v>0</v>
      </c>
      <c r="O23" s="140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HISTORICOS'!W10)</f>
        <v>24694.83</v>
      </c>
      <c r="D24" s="45" t="n">
        <f aca="false">IF(B24&lt;='VALOR POR PL'!$P$5,0,IF($K$17&gt;0,$K$18*P24/$K$17,0))</f>
        <v>0</v>
      </c>
      <c r="E24" s="45" t="n">
        <f aca="false">L24+D24/$K$2</f>
        <v>19.1665909932313</v>
      </c>
      <c r="F24" s="117" t="n">
        <f aca="false">IF($K$9=0,0,E24/$K$9)</f>
        <v>0.0428008137230335</v>
      </c>
      <c r="G24" s="117" t="n">
        <f aca="false">G23+F24</f>
        <v>0.452060488075427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19.1665909932313</v>
      </c>
      <c r="M24" s="140" t="n">
        <f aca="false">'CP RESUMO'!W10</f>
        <v>0</v>
      </c>
      <c r="N24" s="141" t="n">
        <f aca="false">MAX(0,M24-M23)</f>
        <v>0</v>
      </c>
      <c r="O24" s="140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HISTORICOS'!X10)</f>
        <v>21260.86</v>
      </c>
      <c r="D25" s="45" t="n">
        <f aca="false">IF(B25&lt;='VALOR POR PL'!$P$5,0,IF($K$17&gt;0,$K$18*P25/$K$17,0))</f>
        <v>0</v>
      </c>
      <c r="E25" s="45" t="n">
        <f aca="false">L25+D25/$K$2</f>
        <v>16.3937391712012</v>
      </c>
      <c r="F25" s="117" t="n">
        <f aca="false">IF($K$9=0,0,E25/$K$9)</f>
        <v>0.036608772876636</v>
      </c>
      <c r="G25" s="117" t="n">
        <f aca="false">G24+F25</f>
        <v>0.488669260952063</v>
      </c>
      <c r="H25" s="139"/>
      <c r="L25" s="45" t="n">
        <f aca="false">C25/IF(B25&lt;='VALOR POR PL'!$P$5,IFERROR(INDEX('"INCC-FGV"'!$B$2:$B$800,MATCH(B25,'"INCC-FGV"'!$A$2:$A$800,0)),$K$2),$K$2)</f>
        <v>16.3937391712012</v>
      </c>
      <c r="M25" s="140" t="n">
        <f aca="false">'CP RESUMO'!X10</f>
        <v>0</v>
      </c>
      <c r="N25" s="141" t="n">
        <f aca="false">MAX(0,M25-M24)</f>
        <v>0</v>
      </c>
      <c r="O25" s="140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HISTORICOS'!Y10)</f>
        <v>24950.2</v>
      </c>
      <c r="D26" s="45" t="n">
        <f aca="false">IF(B26&lt;='VALOR POR PL'!$P$5,0,IF($K$17&gt;0,$K$18*P26/$K$17,0))</f>
        <v>9503.41230045669</v>
      </c>
      <c r="E26" s="45" t="n">
        <f aca="false">L26+D26/$K$2</f>
        <v>26.5663540213979</v>
      </c>
      <c r="F26" s="117" t="n">
        <f aca="false">IF($K$9=0,0,E26/$K$9)</f>
        <v>0.0593251856927279</v>
      </c>
      <c r="G26" s="117" t="n">
        <f aca="false">G25+F26</f>
        <v>0.547994446644791</v>
      </c>
      <c r="H26" s="139" t="n">
        <v>10923.41</v>
      </c>
      <c r="L26" s="45" t="n">
        <f aca="false">C26/IF(B26&lt;='VALOR POR PL'!$P$5,IFERROR(INDEX('"INCC-FGV"'!$B$2:$B$800,MATCH(B26,'"INCC-FGV"'!$A$2:$A$800,0)),$K$2),$K$2)</f>
        <v>19.2385007506425</v>
      </c>
      <c r="M26" s="140" t="n">
        <f aca="false">'CP RESUMO'!Y10</f>
        <v>0</v>
      </c>
      <c r="N26" s="141" t="n">
        <f aca="false">MAX(0,M26-M25)</f>
        <v>0</v>
      </c>
      <c r="O26" s="140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10923.41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HISTORICOS'!Z10)</f>
        <v>13738.88</v>
      </c>
      <c r="D27" s="45" t="n">
        <f aca="false">IF(B27&lt;='VALOR POR PL'!$P$5,0,IF($K$17&gt;0,$K$18*P27/$K$17,0))</f>
        <v>10389.0330499525</v>
      </c>
      <c r="E27" s="45" t="n">
        <f aca="false">L27+D27/$K$2</f>
        <v>18.6044550072924</v>
      </c>
      <c r="F27" s="117" t="n">
        <f aca="false">IF($K$9=0,0,E27/$K$9)</f>
        <v>0.0415455108040283</v>
      </c>
      <c r="G27" s="117" t="n">
        <f aca="false">G26+F27</f>
        <v>0.58953995744882</v>
      </c>
      <c r="H27" s="139" t="n">
        <v>11941.36</v>
      </c>
      <c r="L27" s="45" t="n">
        <f aca="false">C27/IF(B27&lt;='VALOR POR PL'!$P$5,IFERROR(INDEX('"INCC-FGV"'!$B$2:$B$800,MATCH(B27,'"INCC-FGV"'!$A$2:$A$800,0)),$K$2),$K$2)</f>
        <v>10.5937208195921</v>
      </c>
      <c r="M27" s="140" t="n">
        <f aca="false">'CP RESUMO'!Z10</f>
        <v>0</v>
      </c>
      <c r="N27" s="141" t="n">
        <f aca="false">MAX(0,M27-M26)</f>
        <v>0</v>
      </c>
      <c r="O27" s="140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11941.36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10315.2305958244</v>
      </c>
      <c r="E28" s="45" t="n">
        <f aca="false">L28+D28/$K$2</f>
        <v>7.95382688558879</v>
      </c>
      <c r="F28" s="117" t="n">
        <f aca="false">IF($K$9=0,0,E28/$K$9)</f>
        <v>0.0177616490608875</v>
      </c>
      <c r="G28" s="117" t="n">
        <f aca="false">G27+F28</f>
        <v>0.607301606509707</v>
      </c>
      <c r="H28" s="139" t="n">
        <v>11856.53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RESUMO'!AA10</f>
        <v>0</v>
      </c>
      <c r="N28" s="141" t="n">
        <f aca="false">MAX(0,M28-M27)</f>
        <v>0</v>
      </c>
      <c r="O28" s="140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11856.53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10315.2305958244</v>
      </c>
      <c r="E29" s="45" t="n">
        <f aca="false">L29+D29/$K$2</f>
        <v>7.95382688558879</v>
      </c>
      <c r="F29" s="117" t="n">
        <f aca="false">IF($K$9=0,0,E29/$K$9)</f>
        <v>0.0177616490608875</v>
      </c>
      <c r="G29" s="117" t="n">
        <f aca="false">G28+F29</f>
        <v>0.625063255570595</v>
      </c>
      <c r="H29" s="139" t="n">
        <v>11856.53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RESUMO'!AB10</f>
        <v>0</v>
      </c>
      <c r="N29" s="141" t="n">
        <f aca="false">MAX(0,M29-M28)</f>
        <v>0</v>
      </c>
      <c r="O29" s="140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11856.53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10905.6415288076</v>
      </c>
      <c r="E30" s="45" t="n">
        <f aca="false">L30+D30/$K$2</f>
        <v>8.40907859408757</v>
      </c>
      <c r="F30" s="117" t="n">
        <f aca="false">IF($K$9=0,0,E30/$K$9)</f>
        <v>0.0187782692610801</v>
      </c>
      <c r="G30" s="117" t="n">
        <f aca="false">G29+F30</f>
        <v>0.643841524831675</v>
      </c>
      <c r="H30" s="139" t="n">
        <v>12535.16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RESUMO'!AC10</f>
        <v>0</v>
      </c>
      <c r="N30" s="141" t="n">
        <f aca="false">MAX(0,M30-M29)</f>
        <v>0</v>
      </c>
      <c r="O30" s="140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12535.16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11274.6450994065</v>
      </c>
      <c r="E31" s="45" t="n">
        <f aca="false">L31+D31/$K$2</f>
        <v>8.69360839625175</v>
      </c>
      <c r="F31" s="117" t="n">
        <f aca="false">IF($K$9=0,0,E31/$K$9)</f>
        <v>0.0194136512685212</v>
      </c>
      <c r="G31" s="117" t="n">
        <f aca="false">G30+F31</f>
        <v>0.663255176100196</v>
      </c>
      <c r="H31" s="139" t="n">
        <v>12959.3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RESUMO'!AD10</f>
        <v>0</v>
      </c>
      <c r="N31" s="141" t="n">
        <f aca="false">MAX(0,M31-M30)</f>
        <v>0</v>
      </c>
      <c r="O31" s="140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12959.3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11938.8584865179</v>
      </c>
      <c r="E32" s="45" t="n">
        <f aca="false">L32+D32/$K$2</f>
        <v>9.20576740686208</v>
      </c>
      <c r="F32" s="117" t="n">
        <f aca="false">IF($K$9=0,0,E32/$K$9)</f>
        <v>0.0205573508662977</v>
      </c>
      <c r="G32" s="117" t="n">
        <f aca="false">G31+F32</f>
        <v>0.683812526966494</v>
      </c>
      <c r="H32" s="139" t="n">
        <v>13722.76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RESUMO'!AE10</f>
        <v>0</v>
      </c>
      <c r="N32" s="141" t="n">
        <f aca="false">MAX(0,M32-M31)</f>
        <v>0</v>
      </c>
      <c r="O32" s="140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13722.76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16607.466188013</v>
      </c>
      <c r="E33" s="45" t="n">
        <f aca="false">L33+D33/$K$2</f>
        <v>12.8056188216671</v>
      </c>
      <c r="F33" s="117" t="n">
        <f aca="false">IF($K$9=0,0,E33/$K$9)</f>
        <v>0.0285961601616011</v>
      </c>
      <c r="G33" s="117" t="n">
        <f aca="false">G32+F33</f>
        <v>0.712408687128095</v>
      </c>
      <c r="H33" s="139" t="n">
        <v>19088.95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RESUMO'!AF10</f>
        <v>0</v>
      </c>
      <c r="N33" s="141" t="n">
        <f aca="false">MAX(0,M33-M32)</f>
        <v>0</v>
      </c>
      <c r="O33" s="140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19088.95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17963.5851951121</v>
      </c>
      <c r="E34" s="45" t="n">
        <f aca="false">L34+D34/$K$2</f>
        <v>13.8512896594174</v>
      </c>
      <c r="F34" s="117" t="n">
        <f aca="false">IF($K$9=0,0,E34/$K$9)</f>
        <v>0.0309312422196449</v>
      </c>
      <c r="G34" s="117" t="n">
        <f aca="false">G33+F34</f>
        <v>0.74333992934774</v>
      </c>
      <c r="H34" s="139" t="n">
        <v>20647.7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RESUMO'!AG10</f>
        <v>0</v>
      </c>
      <c r="N34" s="141" t="n">
        <f aca="false">MAX(0,M34-M33)</f>
        <v>0</v>
      </c>
      <c r="O34" s="140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20647.7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18524.2767854923</v>
      </c>
      <c r="E35" s="45" t="n">
        <f aca="false">L35+D35/$K$2</f>
        <v>14.2836254956996</v>
      </c>
      <c r="F35" s="117" t="n">
        <f aca="false">IF($K$9=0,0,E35/$K$9)</f>
        <v>0.0318966891058983</v>
      </c>
      <c r="G35" s="117" t="n">
        <f aca="false">G34+F35</f>
        <v>0.775236618453638</v>
      </c>
      <c r="H35" s="139" t="n">
        <v>21292.17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RESUMO'!AH10</f>
        <v>0</v>
      </c>
      <c r="N35" s="141" t="n">
        <f aca="false">MAX(0,M35-M34)</f>
        <v>0</v>
      </c>
      <c r="O35" s="140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21292.17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16598.3398442218</v>
      </c>
      <c r="E36" s="45" t="n">
        <f aca="false">L36+D36/$K$2</f>
        <v>12.7985817168792</v>
      </c>
      <c r="F36" s="117" t="n">
        <f aca="false">IF($K$9=0,0,E36/$K$9)</f>
        <v>0.028580445639844</v>
      </c>
      <c r="G36" s="117" t="n">
        <f aca="false">G35+F36</f>
        <v>0.803817064093482</v>
      </c>
      <c r="H36" s="139" t="n">
        <v>19078.46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RESUMO'!AI10</f>
        <v>0</v>
      </c>
      <c r="N36" s="141" t="n">
        <f aca="false">MAX(0,M36-M35)</f>
        <v>0</v>
      </c>
      <c r="O36" s="140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19078.46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16058.8415555339</v>
      </c>
      <c r="E37" s="45" t="n">
        <f aca="false">L37+D37/$K$2</f>
        <v>12.3825875271777</v>
      </c>
      <c r="F37" s="117" t="n">
        <f aca="false">IF($K$9=0,0,E37/$K$9)</f>
        <v>0.0276514911987768</v>
      </c>
      <c r="G37" s="117" t="n">
        <f aca="false">G36+F37</f>
        <v>0.831468555292259</v>
      </c>
      <c r="H37" s="139" t="n">
        <v>18458.35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RESUMO'!AJ10</f>
        <v>0</v>
      </c>
      <c r="N37" s="141" t="n">
        <f aca="false">MAX(0,M37-M36)</f>
        <v>0</v>
      </c>
      <c r="O37" s="140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18458.35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15879.3074940712</v>
      </c>
      <c r="E38" s="45" t="n">
        <f aca="false">L38+D38/$K$2</f>
        <v>12.2441531187875</v>
      </c>
      <c r="F38" s="117" t="n">
        <f aca="false">IF($K$9=0,0,E38/$K$9)</f>
        <v>0.0273423540481767</v>
      </c>
      <c r="G38" s="117" t="n">
        <f aca="false">G37+F38</f>
        <v>0.858810909340436</v>
      </c>
      <c r="H38" s="139" t="n">
        <v>18251.99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RESUMO'!AK10</f>
        <v>0</v>
      </c>
      <c r="N38" s="141" t="n">
        <f aca="false">MAX(0,M38-M37)</f>
        <v>0</v>
      </c>
      <c r="O38" s="140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18251.99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15574.0143291755</v>
      </c>
      <c r="E39" s="45" t="n">
        <f aca="false">L39+D39/$K$2</f>
        <v>12.0087488822679</v>
      </c>
      <c r="F39" s="117" t="n">
        <f aca="false">IF($K$9=0,0,E39/$K$9)</f>
        <v>0.0268166740834689</v>
      </c>
      <c r="G39" s="117" t="n">
        <f aca="false">G38+F39</f>
        <v>0.885627583423904</v>
      </c>
      <c r="H39" s="139" t="n">
        <v>17901.08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RESUMO'!AL10</f>
        <v>0</v>
      </c>
      <c r="N39" s="141" t="n">
        <f aca="false">MAX(0,M39-M38)</f>
        <v>0</v>
      </c>
      <c r="O39" s="140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17901.08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12926.4524253142</v>
      </c>
      <c r="E40" s="45" t="n">
        <f aca="false">L40+D40/$K$2</f>
        <v>9.96727740409103</v>
      </c>
      <c r="F40" s="117" t="n">
        <f aca="false">IF($K$9=0,0,E40/$K$9)</f>
        <v>0.0222578748432081</v>
      </c>
      <c r="G40" s="117" t="n">
        <f aca="false">G39+F40</f>
        <v>0.907885458267112</v>
      </c>
      <c r="H40" s="139" t="n">
        <v>14857.92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RESUMO'!AM10</f>
        <v>0</v>
      </c>
      <c r="N40" s="141" t="n">
        <f aca="false">MAX(0,M40-M39)</f>
        <v>0</v>
      </c>
      <c r="O40" s="140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14857.92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14852.6590678789</v>
      </c>
      <c r="E41" s="45" t="n">
        <f aca="false">L41+D41/$K$2</f>
        <v>11.4525291431101</v>
      </c>
      <c r="F41" s="117" t="n">
        <f aca="false">IF($K$9=0,0,E41/$K$9)</f>
        <v>0.0255745827040903</v>
      </c>
      <c r="G41" s="117" t="n">
        <f aca="false">G40+F41</f>
        <v>0.933460040971203</v>
      </c>
      <c r="H41" s="139" t="n">
        <v>17071.94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RESUMO'!AN10</f>
        <v>0</v>
      </c>
      <c r="N41" s="141" t="n">
        <f aca="false">MAX(0,M41-M40)</f>
        <v>0</v>
      </c>
      <c r="O41" s="140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17071.94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14720.4445334706</v>
      </c>
      <c r="E42" s="45" t="n">
        <f aca="false">L42+D42/$K$2</f>
        <v>11.3505816869991</v>
      </c>
      <c r="F42" s="117" t="n">
        <f aca="false">IF($K$9=0,0,E42/$K$9)</f>
        <v>0.0253469243750697</v>
      </c>
      <c r="G42" s="117" t="n">
        <f aca="false">G41+F42</f>
        <v>0.958806965346272</v>
      </c>
      <c r="H42" s="139" t="n">
        <v>16919.97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RESUMO'!AO10</f>
        <v>0</v>
      </c>
      <c r="N42" s="141" t="n">
        <f aca="false">MAX(0,M42-M41)</f>
        <v>0</v>
      </c>
      <c r="O42" s="140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16919.97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9549.79222300261</v>
      </c>
      <c r="E43" s="45" t="n">
        <f aca="false">L43+D43/$K$2</f>
        <v>7.36361571653596</v>
      </c>
      <c r="F43" s="117" t="n">
        <f aca="false">IF($K$9=0,0,E43/$K$9)</f>
        <v>0.0164436515978642</v>
      </c>
      <c r="G43" s="117" t="n">
        <f aca="false">G42+F43</f>
        <v>0.975250616944137</v>
      </c>
      <c r="H43" s="139" t="n">
        <v>10976.72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RESUMO'!AP10</f>
        <v>0</v>
      </c>
      <c r="N43" s="141" t="n">
        <f aca="false">MAX(0,M43-M42)</f>
        <v>0</v>
      </c>
      <c r="O43" s="140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10976.72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6275.2444106594</v>
      </c>
      <c r="E44" s="45" t="n">
        <f aca="false">L44+D44/$K$2</f>
        <v>4.83869044356102</v>
      </c>
      <c r="F44" s="117" t="n">
        <f aca="false">IF($K$9=0,0,E44/$K$9)</f>
        <v>0.0108052542265557</v>
      </c>
      <c r="G44" s="117" t="n">
        <f aca="false">G43+F44</f>
        <v>0.986055871170692</v>
      </c>
      <c r="H44" s="139" t="n">
        <v>7212.89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RESUMO'!AQ10</f>
        <v>0</v>
      </c>
      <c r="N44" s="141" t="n">
        <f aca="false">MAX(0,M44-M43)</f>
        <v>0</v>
      </c>
      <c r="O44" s="140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7212.89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4615.94634880875</v>
      </c>
      <c r="E45" s="45" t="n">
        <f aca="false">L45+D45/$K$2</f>
        <v>3.55924550891306</v>
      </c>
      <c r="F45" s="117" t="n">
        <f aca="false">IF($K$9=0,0,E45/$K$9)</f>
        <v>0.00794813246003581</v>
      </c>
      <c r="G45" s="117" t="n">
        <f aca="false">G44+F45</f>
        <v>0.994004003630728</v>
      </c>
      <c r="H45" s="139" t="n">
        <v>5305.66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RESUMO'!AR10</f>
        <v>0</v>
      </c>
      <c r="N45" s="141" t="n">
        <f aca="false">MAX(0,M45-M44)</f>
        <v>0</v>
      </c>
      <c r="O45" s="140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5305.66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2386.60415170133</v>
      </c>
      <c r="E46" s="45" t="n">
        <f aca="false">L46+D46/$K$2</f>
        <v>1.84025321496391</v>
      </c>
      <c r="F46" s="117" t="n">
        <f aca="false">IF($K$9=0,0,E46/$K$9)</f>
        <v>0.00410945979306907</v>
      </c>
      <c r="G46" s="117" t="n">
        <f aca="false">G45+F46</f>
        <v>0.998113463423797</v>
      </c>
      <c r="H46" s="139" t="n">
        <v>2743.21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RESUMO'!AS10</f>
        <v>0</v>
      </c>
      <c r="N46" s="141" t="n">
        <f aca="false">MAX(0,M46-M45)</f>
        <v>0</v>
      </c>
      <c r="O46" s="140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2743.21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1095.62235715167</v>
      </c>
      <c r="E47" s="45" t="n">
        <f aca="false">L47+D47/$K$2</f>
        <v>0.844808119393155</v>
      </c>
      <c r="F47" s="117" t="n">
        <f aca="false">IF($K$9=0,0,E47/$K$9)</f>
        <v>0.00188653657620294</v>
      </c>
      <c r="G47" s="117" t="n">
        <f aca="false">G46+F47</f>
        <v>1</v>
      </c>
      <c r="H47" s="139" t="n">
        <v>1259.33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RESUMO'!AT10</f>
        <v>0</v>
      </c>
      <c r="N47" s="141" t="n">
        <f aca="false">MAX(0,M47-M46)</f>
        <v>0</v>
      </c>
      <c r="O47" s="140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1259.33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RESUMO'!AU10</f>
        <v>0</v>
      </c>
      <c r="N48" s="141" t="n">
        <f aca="false">MAX(0,M48-M47)</f>
        <v>0</v>
      </c>
      <c r="O48" s="140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RESUMO'!AV10</f>
        <v>0</v>
      </c>
      <c r="N49" s="141" t="n">
        <f aca="false">MAX(0,M49-M48)</f>
        <v>0</v>
      </c>
      <c r="O49" s="140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RESUMO'!AW10</f>
        <v>0</v>
      </c>
      <c r="N50" s="141" t="n">
        <f aca="false">MAX(0,M50-M49)</f>
        <v>0</v>
      </c>
      <c r="O50" s="140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RESUMO'!AX10</f>
        <v>0</v>
      </c>
      <c r="N51" s="141" t="n">
        <f aca="false">MAX(0,M51-M50)</f>
        <v>0</v>
      </c>
      <c r="O51" s="140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RESUMO'!AY10</f>
        <v>0</v>
      </c>
      <c r="N52" s="141" t="n">
        <f aca="false">MAX(0,M52-M51)</f>
        <v>0</v>
      </c>
      <c r="O52" s="140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RESUMO'!AZ10</f>
        <v>0</v>
      </c>
      <c r="N53" s="141" t="n">
        <f aca="false">MAX(0,M53-M52)</f>
        <v>0</v>
      </c>
      <c r="O53" s="140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RESUMO'!BA10</f>
        <v>0</v>
      </c>
      <c r="N54" s="141" t="n">
        <f aca="false">MAX(0,M54-M53)</f>
        <v>0</v>
      </c>
      <c r="O54" s="140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RESUMO'!BB10</f>
        <v>0</v>
      </c>
      <c r="N55" s="141" t="n">
        <f aca="false">MAX(0,M55-M54)</f>
        <v>0</v>
      </c>
      <c r="O55" s="140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RESUMO'!BC10</f>
        <v>0</v>
      </c>
      <c r="N56" s="141" t="n">
        <f aca="false">MAX(0,M56-M55)</f>
        <v>0</v>
      </c>
      <c r="O56" s="140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RESUMO'!BD10</f>
        <v>0</v>
      </c>
      <c r="N57" s="141" t="n">
        <f aca="false">MAX(0,M57-M56)</f>
        <v>0</v>
      </c>
      <c r="O57" s="140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RESUMO'!BE10</f>
        <v>0</v>
      </c>
      <c r="N58" s="141" t="n">
        <f aca="false">MAX(0,M58-M57)</f>
        <v>0</v>
      </c>
      <c r="O58" s="140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RESUMO'!BF10</f>
        <v>0</v>
      </c>
      <c r="N59" s="141" t="n">
        <f aca="false">MAX(0,M59-M58)</f>
        <v>0</v>
      </c>
      <c r="O59" s="140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RESUMO'!BG10</f>
        <v>0</v>
      </c>
      <c r="N60" s="141" t="n">
        <f aca="false">MAX(0,M60-M59)</f>
        <v>0</v>
      </c>
      <c r="O60" s="140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RESUMO'!BH10</f>
        <v>0</v>
      </c>
      <c r="N61" s="141" t="n">
        <f aca="false">MAX(0,M61-M60)</f>
        <v>0</v>
      </c>
      <c r="O61" s="140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RESUMO'!BI10</f>
        <v>0</v>
      </c>
      <c r="N62" s="141" t="n">
        <f aca="false">MAX(0,M62-M61)</f>
        <v>0</v>
      </c>
      <c r="O62" s="140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RESUMO'!BJ10</f>
        <v>0</v>
      </c>
      <c r="N63" s="141" t="n">
        <f aca="false">MAX(0,M63-M62)</f>
        <v>0</v>
      </c>
      <c r="O63" s="140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RESUMO'!BK10</f>
        <v>0</v>
      </c>
      <c r="N64" s="141" t="n">
        <f aca="false">MAX(0,M64-M63)</f>
        <v>0</v>
      </c>
      <c r="O64" s="140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RESUMO'!BL10</f>
        <v>0</v>
      </c>
      <c r="N65" s="141" t="n">
        <f aca="false">MAX(0,M65-M64)</f>
        <v>0</v>
      </c>
      <c r="O65" s="140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RESUMO'!BM10</f>
        <v>0</v>
      </c>
      <c r="N66" s="141" t="n">
        <f aca="false">MAX(0,M66-M65)</f>
        <v>0</v>
      </c>
      <c r="O66" s="140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RESUMO'!BN10</f>
        <v>0</v>
      </c>
      <c r="N67" s="141" t="n">
        <f aca="false">MAX(0,M67-M66)</f>
        <v>0</v>
      </c>
      <c r="O67" s="140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RESUMO'!BO10</f>
        <v>0</v>
      </c>
      <c r="N68" s="141" t="n">
        <f aca="false">MAX(0,M68-M67)</f>
        <v>0</v>
      </c>
      <c r="O68" s="140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RESUMO'!BP10</f>
        <v>0</v>
      </c>
      <c r="N69" s="141" t="n">
        <f aca="false">MAX(0,M69-M68)</f>
        <v>0</v>
      </c>
      <c r="O69" s="140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RESUMO'!BQ10</f>
        <v>0</v>
      </c>
      <c r="N70" s="141" t="n">
        <f aca="false">MAX(0,M70-M69)</f>
        <v>0</v>
      </c>
      <c r="O70" s="140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RESUMO'!BR10</f>
        <v>0</v>
      </c>
      <c r="N71" s="141" t="n">
        <f aca="false">MAX(0,M71-M70)</f>
        <v>0</v>
      </c>
      <c r="O71" s="140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RESUMO'!BS10</f>
        <v>0</v>
      </c>
      <c r="N72" s="141" t="n">
        <f aca="false">MAX(0,M72-M71)</f>
        <v>0</v>
      </c>
      <c r="O72" s="140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RESUMO'!BT10</f>
        <v>0</v>
      </c>
      <c r="N73" s="141" t="n">
        <f aca="false">MAX(0,M73-M72)</f>
        <v>0</v>
      </c>
      <c r="O73" s="140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RESUMO'!BU10</f>
        <v>0</v>
      </c>
      <c r="N74" s="141" t="n">
        <f aca="false">MAX(0,M74-M73)</f>
        <v>0</v>
      </c>
      <c r="O74" s="140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RESUMO'!BV10</f>
        <v>0</v>
      </c>
      <c r="N75" s="141" t="n">
        <f aca="false">MAX(0,M75-M74)</f>
        <v>0</v>
      </c>
      <c r="O75" s="140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RESUMO'!BW10</f>
        <v>0</v>
      </c>
      <c r="N76" s="141" t="n">
        <f aca="false">MAX(0,M76-M75)</f>
        <v>0</v>
      </c>
      <c r="O76" s="140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308272.72</v>
      </c>
      <c r="D78" s="61" t="n">
        <f aca="false">SUM(D5:D76)</f>
        <v>258270.648566397</v>
      </c>
      <c r="E78" s="61" t="n">
        <f aca="false">SUM(E5:E76)</f>
        <v>447.809032726793</v>
      </c>
      <c r="F78" s="146" t="n">
        <f aca="false">SUM(F5:F76)</f>
        <v>1</v>
      </c>
      <c r="H78" s="61" t="n">
        <f aca="false">SUM(H5:H76)</f>
        <v>296861.39</v>
      </c>
      <c r="L78" s="61" t="n">
        <f aca="false">SUM(L5:L76)</f>
        <v>248.662730640495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HISTORICOS'!D11)</f>
        <v>18374.83</v>
      </c>
      <c r="D5" s="45" t="n">
        <f aca="false">IF(B5&lt;='VALOR POR PL'!$P$5,0,IF($K$17&gt;0,$K$18*P5/$K$17,0))</f>
        <v>0</v>
      </c>
      <c r="E5" s="45" t="n">
        <f aca="false">L5+D5/$K$2</f>
        <v>16.1547477892276</v>
      </c>
      <c r="F5" s="117" t="n">
        <f aca="false">IF($K$9=0,0,E5/$K$9)</f>
        <v>0.0761494108200691</v>
      </c>
      <c r="G5" s="117" t="n">
        <f aca="false">F5</f>
        <v>0.0761494108200691</v>
      </c>
      <c r="H5" s="139"/>
      <c r="I5" s="42" t="s">
        <v>3276</v>
      </c>
      <c r="J5" s="56" t="n">
        <f aca="false">'VALOR POR PL'!F17</f>
        <v>131000</v>
      </c>
      <c r="K5" s="56" t="n">
        <f aca="false">'VALOR POR PL'!G17</f>
        <v>111.16876</v>
      </c>
      <c r="L5" s="56" t="n">
        <f aca="false">'DADOS HISTORICOS'!$BZ$11</f>
        <v>16.1547477892276</v>
      </c>
      <c r="M5" s="140" t="n">
        <f aca="false">'CP RESUMO'!D11</f>
        <v>0</v>
      </c>
      <c r="N5" s="141" t="n">
        <v>0</v>
      </c>
      <c r="O5" s="140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HISTORICOS'!E11)</f>
        <v>3306.28</v>
      </c>
      <c r="D6" s="45" t="n">
        <f aca="false">IF(B6&lt;='VALOR POR PL'!$P$5,0,IF($K$17&gt;0,$K$18*P6/$K$17,0))</f>
        <v>0</v>
      </c>
      <c r="E6" s="45" t="n">
        <f aca="false">L6+D6/$K$2</f>
        <v>2.82801706588568</v>
      </c>
      <c r="F6" s="117" t="n">
        <f aca="false">IF($K$9=0,0,E6/$K$9)</f>
        <v>0.0133305599174936</v>
      </c>
      <c r="G6" s="117" t="n">
        <f aca="false">G5+F6</f>
        <v>0.0894799707375627</v>
      </c>
      <c r="H6" s="139"/>
      <c r="I6" s="42" t="s">
        <v>3277</v>
      </c>
      <c r="K6" s="52" t="n">
        <f aca="false">'VALOR POR PL'!H17</f>
        <v>212.656314052331</v>
      </c>
      <c r="L6" s="45" t="n">
        <f aca="false">C6/IF(B6&lt;='VALOR POR PL'!$P$5,IFERROR(INDEX('"INCC-FGV"'!$B$2:$B$800,MATCH(B6,'"INCC-FGV"'!$A$2:$A$800,0)),$K$2),$K$2)</f>
        <v>2.82801706588568</v>
      </c>
      <c r="M6" s="140" t="n">
        <f aca="false">'CP RESUMO'!E11</f>
        <v>0</v>
      </c>
      <c r="N6" s="141" t="n">
        <f aca="false">MAX(0,M6-M5)</f>
        <v>0</v>
      </c>
      <c r="O6" s="140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HISTORICOS'!F11)</f>
        <v>11674.84</v>
      </c>
      <c r="D7" s="45" t="n">
        <f aca="false">IF(B7&lt;='VALOR POR PL'!$P$5,0,IF($K$17&gt;0,$K$18*P7/$K$17,0))</f>
        <v>0</v>
      </c>
      <c r="E7" s="45" t="n">
        <f aca="false">L7+D7/$K$2</f>
        <v>9.94640369747183</v>
      </c>
      <c r="F7" s="117" t="n">
        <f aca="false">IF($K$9=0,0,E7/$K$9)</f>
        <v>0.046884840990591</v>
      </c>
      <c r="G7" s="117" t="n">
        <f aca="false">G6+F7</f>
        <v>0.136364811728154</v>
      </c>
      <c r="H7" s="139"/>
      <c r="I7" s="42" t="s">
        <v>3278</v>
      </c>
      <c r="J7" s="45" t="n">
        <f aca="false">C78+D78</f>
        <v>264678.695855235</v>
      </c>
      <c r="L7" s="45" t="n">
        <f aca="false">C7/IF(B7&lt;='VALOR POR PL'!$P$5,IFERROR(INDEX('"INCC-FGV"'!$B$2:$B$800,MATCH(B7,'"INCC-FGV"'!$A$2:$A$800,0)),$K$2),$K$2)</f>
        <v>9.94640369747183</v>
      </c>
      <c r="M7" s="140" t="n">
        <f aca="false">'CP RESUMO'!F11</f>
        <v>0</v>
      </c>
      <c r="N7" s="141" t="n">
        <f aca="false">MAX(0,M7-M6)</f>
        <v>0</v>
      </c>
      <c r="O7" s="140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HISTORICOS'!G11)</f>
        <v>3222.7</v>
      </c>
      <c r="D8" s="45" t="n">
        <f aca="false">IF(B8&lt;='VALOR POR PL'!$P$5,0,IF($K$17&gt;0,$K$18*P8/$K$17,0))</f>
        <v>0</v>
      </c>
      <c r="E8" s="45" t="n">
        <f aca="false">L8+D8/$K$2</f>
        <v>2.73484240308354</v>
      </c>
      <c r="F8" s="117" t="n">
        <f aca="false">IF($K$9=0,0,E8/$K$9)</f>
        <v>0.0128913580328023</v>
      </c>
      <c r="G8" s="117" t="n">
        <f aca="false">G7+F8</f>
        <v>0.149256169760956</v>
      </c>
      <c r="H8" s="139"/>
      <c r="I8" s="42" t="s">
        <v>3279</v>
      </c>
      <c r="K8" s="66" t="n">
        <f aca="false">SUM(L5:L76)</f>
        <v>146.831363000731</v>
      </c>
      <c r="L8" s="45" t="n">
        <f aca="false">C8/IF(B8&lt;='VALOR POR PL'!$P$5,IFERROR(INDEX('"INCC-FGV"'!$B$2:$B$800,MATCH(B8,'"INCC-FGV"'!$A$2:$A$800,0)),$K$2),$K$2)</f>
        <v>2.73484240308354</v>
      </c>
      <c r="M8" s="140" t="n">
        <f aca="false">'CP RESUMO'!G11</f>
        <v>0</v>
      </c>
      <c r="N8" s="141" t="n">
        <f aca="false">MAX(0,M8-M7)</f>
        <v>0</v>
      </c>
      <c r="O8" s="140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HISTORICOS'!H11)</f>
        <v>4812.12</v>
      </c>
      <c r="D9" s="45" t="n">
        <f aca="false">IF(B9&lt;='VALOR POR PL'!$P$5,0,IF($K$17&gt;0,$K$18*P9/$K$17,0))</f>
        <v>0</v>
      </c>
      <c r="E9" s="45" t="n">
        <f aca="false">L9+D9/$K$2</f>
        <v>4.06270526196704</v>
      </c>
      <c r="F9" s="117" t="n">
        <f aca="false">IF($K$9=0,0,E9/$K$9)</f>
        <v>0.0191505689888073</v>
      </c>
      <c r="G9" s="117" t="n">
        <f aca="false">G8+F9</f>
        <v>0.168406738749763</v>
      </c>
      <c r="H9" s="139"/>
      <c r="I9" s="42" t="s">
        <v>3280</v>
      </c>
      <c r="J9" s="45" t="n">
        <f aca="false">C78+D78</f>
        <v>264678.695855235</v>
      </c>
      <c r="K9" s="45" t="n">
        <f aca="false">E78</f>
        <v>212.145407498938</v>
      </c>
      <c r="L9" s="45" t="n">
        <f aca="false">C9/IF(B9&lt;='VALOR POR PL'!$P$5,IFERROR(INDEX('"INCC-FGV"'!$B$2:$B$800,MATCH(B9,'"INCC-FGV"'!$A$2:$A$800,0)),$K$2),$K$2)</f>
        <v>4.06270526196704</v>
      </c>
      <c r="M9" s="140" t="n">
        <f aca="false">'CP RESUMO'!H11</f>
        <v>0</v>
      </c>
      <c r="N9" s="141" t="n">
        <f aca="false">MAX(0,M9-M8)</f>
        <v>0</v>
      </c>
      <c r="O9" s="140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HISTORICOS'!I11)</f>
        <v>8139.68</v>
      </c>
      <c r="D10" s="45" t="n">
        <f aca="false">IF(B10&lt;='VALOR POR PL'!$P$5,0,IF($K$17&gt;0,$K$18*P10/$K$17,0))</f>
        <v>0</v>
      </c>
      <c r="E10" s="45" t="n">
        <f aca="false">L10+D10/$K$2</f>
        <v>6.83244818593048</v>
      </c>
      <c r="F10" s="117" t="n">
        <f aca="false">IF($K$9=0,0,E10/$K$9)</f>
        <v>0.0322064392837007</v>
      </c>
      <c r="G10" s="117" t="n">
        <f aca="false">G9+F10</f>
        <v>0.200613178033464</v>
      </c>
      <c r="H10" s="139"/>
      <c r="I10" s="42" t="s">
        <v>3281</v>
      </c>
      <c r="K10" s="52" t="n">
        <f aca="false">IF(K6-K8&gt;0,(K6-K8)*'VALOR POR PL'!$G$65,K6-K8)</f>
        <v>65.314044498207</v>
      </c>
      <c r="L10" s="45" t="n">
        <f aca="false">C10/IF(B10&lt;='VALOR POR PL'!$P$5,IFERROR(INDEX('"INCC-FGV"'!$B$2:$B$800,MATCH(B10,'"INCC-FGV"'!$A$2:$A$800,0)),$K$2),$K$2)</f>
        <v>6.83244818593048</v>
      </c>
      <c r="M10" s="140" t="n">
        <f aca="false">'CP RESUMO'!I11</f>
        <v>0</v>
      </c>
      <c r="N10" s="141" t="n">
        <f aca="false">MAX(0,M10-M9)</f>
        <v>0</v>
      </c>
      <c r="O10" s="140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HISTORICOS'!J11)</f>
        <v>13810.4</v>
      </c>
      <c r="D11" s="45" t="n">
        <f aca="false">IF(B11&lt;='VALOR POR PL'!$P$5,0,IF($K$17&gt;0,$K$18*P11/$K$17,0))</f>
        <v>0</v>
      </c>
      <c r="E11" s="45" t="n">
        <f aca="false">L11+D11/$K$2</f>
        <v>11.5133775569837</v>
      </c>
      <c r="F11" s="117" t="n">
        <f aca="false">IF($K$9=0,0,E11/$K$9)</f>
        <v>0.0542711609585109</v>
      </c>
      <c r="G11" s="117" t="n">
        <f aca="false">G10+F11</f>
        <v>0.254884338991975</v>
      </c>
      <c r="H11" s="139"/>
      <c r="I11" s="42" t="s">
        <v>3282</v>
      </c>
      <c r="K11" s="56" t="n">
        <f aca="false">SUMPRODUCT((B5:B76&gt;'VALOR POR PL'!$P$5)*H5:H76)</f>
        <v>64853.36</v>
      </c>
      <c r="L11" s="45" t="n">
        <f aca="false">C11/IF(B11&lt;='VALOR POR PL'!$P$5,IFERROR(INDEX('"INCC-FGV"'!$B$2:$B$800,MATCH(B11,'"INCC-FGV"'!$A$2:$A$800,0)),$K$2),$K$2)</f>
        <v>11.5133775569837</v>
      </c>
      <c r="M11" s="140" t="n">
        <f aca="false">'CP RESUMO'!J11</f>
        <v>0</v>
      </c>
      <c r="N11" s="141" t="n">
        <f aca="false">MAX(0,M11-M10)</f>
        <v>0</v>
      </c>
      <c r="O11" s="140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HISTORICOS'!K11)</f>
        <v>12215.79</v>
      </c>
      <c r="D12" s="45" t="n">
        <f aca="false">IF(B12&lt;='VALOR POR PL'!$P$5,0,IF($K$17&gt;0,$K$18*P12/$K$17,0))</f>
        <v>0</v>
      </c>
      <c r="E12" s="45" t="n">
        <f aca="false">L12+D12/$K$2</f>
        <v>10.0917659324346</v>
      </c>
      <c r="F12" s="117" t="n">
        <f aca="false">IF($K$9=0,0,E12/$K$9)</f>
        <v>0.0475700419415636</v>
      </c>
      <c r="G12" s="117" t="n">
        <f aca="false">G11+F12</f>
        <v>0.302454380933539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10.0917659324346</v>
      </c>
      <c r="M12" s="140" t="n">
        <f aca="false">'CP RESUMO'!K11</f>
        <v>0</v>
      </c>
      <c r="N12" s="141" t="n">
        <f aca="false">MAX(0,M12-M11)</f>
        <v>0</v>
      </c>
      <c r="O12" s="140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HISTORICOS'!L11)</f>
        <v>5057.54</v>
      </c>
      <c r="D13" s="45" t="n">
        <f aca="false">IF(B13&lt;='VALOR POR PL'!$P$5,0,IF($K$17&gt;0,$K$18*P13/$K$17,0))</f>
        <v>0</v>
      </c>
      <c r="E13" s="45" t="n">
        <f aca="false">L13+D13/$K$2</f>
        <v>4.15674780924891</v>
      </c>
      <c r="F13" s="117" t="n">
        <f aca="false">IF($K$9=0,0,E13/$K$9)</f>
        <v>0.0195938618622688</v>
      </c>
      <c r="G13" s="117" t="n">
        <f aca="false">G12+F13</f>
        <v>0.322048242795807</v>
      </c>
      <c r="H13" s="139"/>
      <c r="I13" s="42" t="s">
        <v>3284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4.15674780924891</v>
      </c>
      <c r="M13" s="140" t="n">
        <f aca="false">'CP RESUMO'!L11</f>
        <v>0</v>
      </c>
      <c r="N13" s="141" t="n">
        <f aca="false">MAX(0,M13-M12)</f>
        <v>0</v>
      </c>
      <c r="O13" s="140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HISTORICOS'!M11)</f>
        <v>5457.63</v>
      </c>
      <c r="D14" s="45" t="n">
        <f aca="false">IF(B14&lt;='VALOR POR PL'!$P$5,0,IF($K$17&gt;0,$K$18*P14/$K$17,0))</f>
        <v>0</v>
      </c>
      <c r="E14" s="45" t="n">
        <f aca="false">L14+D14/$K$2</f>
        <v>4.47806640754808</v>
      </c>
      <c r="F14" s="117" t="n">
        <f aca="false">IF($K$9=0,0,E14/$K$9)</f>
        <v>0.021108476777045</v>
      </c>
      <c r="G14" s="117" t="n">
        <f aca="false">G13+F14</f>
        <v>0.343156719572852</v>
      </c>
      <c r="H14" s="139"/>
      <c r="I14" s="42" t="s">
        <v>3285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4.47806640754808</v>
      </c>
      <c r="M14" s="140" t="n">
        <f aca="false">'CP RESUMO'!M11</f>
        <v>0</v>
      </c>
      <c r="N14" s="141" t="n">
        <f aca="false">MAX(0,M14-M13)</f>
        <v>0</v>
      </c>
      <c r="O14" s="140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HISTORICOS'!N11)</f>
        <v>4977.94</v>
      </c>
      <c r="D15" s="45" t="n">
        <f aca="false">IF(B15&lt;='VALOR POR PL'!$P$5,0,IF($K$17&gt;0,$K$18*P15/$K$17,0))</f>
        <v>0</v>
      </c>
      <c r="E15" s="45" t="n">
        <f aca="false">L15+D15/$K$2</f>
        <v>4.07241425574873</v>
      </c>
      <c r="F15" s="117" t="n">
        <f aca="false">IF($K$9=0,0,E15/$K$9)</f>
        <v>0.0191963347392714</v>
      </c>
      <c r="G15" s="117" t="n">
        <f aca="false">G14+F15</f>
        <v>0.362353054312124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4.07241425574873</v>
      </c>
      <c r="M15" s="140" t="n">
        <f aca="false">'CP RESUMO'!N11</f>
        <v>0</v>
      </c>
      <c r="N15" s="141" t="n">
        <f aca="false">MAX(0,M15-M14)</f>
        <v>0</v>
      </c>
      <c r="O15" s="140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HISTORICOS'!O11)</f>
        <v>6429.79</v>
      </c>
      <c r="D16" s="45" t="n">
        <f aca="false">IF(B16&lt;='VALOR POR PL'!$P$5,0,IF($K$17&gt;0,$K$18*P16/$K$17,0))</f>
        <v>0</v>
      </c>
      <c r="E16" s="45" t="n">
        <f aca="false">L16+D16/$K$2</f>
        <v>5.24609732277117</v>
      </c>
      <c r="F16" s="117" t="n">
        <f aca="false">IF($K$9=0,0,E16/$K$9)</f>
        <v>0.0247287810027066</v>
      </c>
      <c r="G16" s="117" t="n">
        <f aca="false">G15+F16</f>
        <v>0.38708183531483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5.24609732277117</v>
      </c>
      <c r="M16" s="140" t="n">
        <f aca="false">'CP RESUMO'!O11</f>
        <v>0</v>
      </c>
      <c r="N16" s="141" t="n">
        <f aca="false">MAX(0,M16-M15)</f>
        <v>0</v>
      </c>
      <c r="O16" s="140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HISTORICOS'!P11)</f>
        <v>3871.6</v>
      </c>
      <c r="D17" s="45" t="n">
        <f aca="false">IF(B17&lt;='VALOR POR PL'!$P$5,0,IF($K$17&gt;0,$K$18*P17/$K$17,0))</f>
        <v>0</v>
      </c>
      <c r="E17" s="45" t="n">
        <f aca="false">L17+D17/$K$2</f>
        <v>3.15235543222753</v>
      </c>
      <c r="F17" s="117" t="n">
        <f aca="false">IF($K$9=0,0,E17/$K$9)</f>
        <v>0.0148594092579794</v>
      </c>
      <c r="G17" s="117" t="n">
        <f aca="false">G16+F17</f>
        <v>0.40194124457281</v>
      </c>
      <c r="H17" s="139"/>
      <c r="I17" s="42" t="s">
        <v>3289</v>
      </c>
      <c r="K17" s="45" t="n">
        <f aca="false">SUM(P5:P76)</f>
        <v>64853.36</v>
      </c>
      <c r="L17" s="45" t="n">
        <f aca="false">C17/IF(B17&lt;='VALOR POR PL'!$P$5,IFERROR(INDEX('"INCC-FGV"'!$B$2:$B$800,MATCH(B17,'"INCC-FGV"'!$A$2:$A$800,0)),$K$2),$K$2)</f>
        <v>3.15235543222753</v>
      </c>
      <c r="M17" s="140" t="n">
        <f aca="false">'CP RESUMO'!P11</f>
        <v>0</v>
      </c>
      <c r="N17" s="141" t="n">
        <f aca="false">MAX(0,M17-M16)</f>
        <v>0</v>
      </c>
      <c r="O17" s="140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HISTORICOS'!Q11)</f>
        <v>2979.89</v>
      </c>
      <c r="D18" s="45" t="n">
        <f aca="false">IF(B18&lt;='VALOR POR PL'!$P$5,0,IF($K$17&gt;0,$K$18*P18/$K$17,0))</f>
        <v>0</v>
      </c>
      <c r="E18" s="45" t="n">
        <f aca="false">L18+D18/$K$2</f>
        <v>2.4088951332055</v>
      </c>
      <c r="F18" s="117" t="n">
        <f aca="false">IF($K$9=0,0,E18/$K$9)</f>
        <v>0.011354924726417</v>
      </c>
      <c r="G18" s="117" t="n">
        <f aca="false">G17+F18</f>
        <v>0.413296169299227</v>
      </c>
      <c r="H18" s="139"/>
      <c r="I18" s="42" t="s">
        <v>3290</v>
      </c>
      <c r="K18" s="45" t="n">
        <f aca="false">MAX(0,K10)*$K$2</f>
        <v>84705.0658552351</v>
      </c>
      <c r="L18" s="45" t="n">
        <f aca="false">C18/IF(B18&lt;='VALOR POR PL'!$P$5,IFERROR(INDEX('"INCC-FGV"'!$B$2:$B$800,MATCH(B18,'"INCC-FGV"'!$A$2:$A$800,0)),$K$2),$K$2)</f>
        <v>2.4088951332055</v>
      </c>
      <c r="M18" s="140" t="n">
        <f aca="false">'CP RESUMO'!Q11</f>
        <v>0</v>
      </c>
      <c r="N18" s="141" t="n">
        <f aca="false">MAX(0,M18-M17)</f>
        <v>0</v>
      </c>
      <c r="O18" s="140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HISTORICOS'!R11)</f>
        <v>7550.11</v>
      </c>
      <c r="D19" s="45" t="n">
        <f aca="false">IF(B19&lt;='VALOR POR PL'!$P$5,0,IF($K$17&gt;0,$K$18*P19/$K$17,0))</f>
        <v>0</v>
      </c>
      <c r="E19" s="45" t="n">
        <f aca="false">L19+D19/$K$2</f>
        <v>6.08643743838076</v>
      </c>
      <c r="F19" s="117" t="n">
        <f aca="false">IF($K$9=0,0,E19/$K$9)</f>
        <v>0.0286899325803753</v>
      </c>
      <c r="G19" s="117" t="n">
        <f aca="false">G18+F19</f>
        <v>0.441986101879602</v>
      </c>
      <c r="H19" s="139"/>
      <c r="I19" s="42" t="s">
        <v>3291</v>
      </c>
      <c r="K19" s="143" t="n">
        <f aca="false">IF(AND(K16="PREVISÃO INFORMADA",K11&gt;0),K18/K11-1,"")</f>
        <v>0.306101424124133</v>
      </c>
      <c r="L19" s="45" t="n">
        <f aca="false">C19/IF(B19&lt;='VALOR POR PL'!$P$5,IFERROR(INDEX('"INCC-FGV"'!$B$2:$B$800,MATCH(B19,'"INCC-FGV"'!$A$2:$A$800,0)),$K$2),$K$2)</f>
        <v>6.08643743838076</v>
      </c>
      <c r="M19" s="140" t="n">
        <f aca="false">'CP RESUMO'!R11</f>
        <v>0</v>
      </c>
      <c r="N19" s="141" t="n">
        <f aca="false">MAX(0,M19-M18)</f>
        <v>0</v>
      </c>
      <c r="O19" s="140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HISTORICOS'!S11)</f>
        <v>3668.42</v>
      </c>
      <c r="D20" s="45" t="n">
        <f aca="false">IF(B20&lt;='VALOR POR PL'!$P$5,0,IF($K$17&gt;0,$K$18*P20/$K$17,0))</f>
        <v>0</v>
      </c>
      <c r="E20" s="45" t="n">
        <f aca="false">L20+D20/$K$2</f>
        <v>2.94136937621725</v>
      </c>
      <c r="F20" s="117" t="n">
        <f aca="false">IF($K$9=0,0,E20/$K$9)</f>
        <v>0.0138648741487933</v>
      </c>
      <c r="G20" s="117" t="n">
        <f aca="false">G19+F20</f>
        <v>0.455850976028395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2.94136937621725</v>
      </c>
      <c r="M20" s="140" t="n">
        <f aca="false">'CP RESUMO'!S11</f>
        <v>0</v>
      </c>
      <c r="N20" s="141" t="n">
        <f aca="false">MAX(0,M20-M19)</f>
        <v>0</v>
      </c>
      <c r="O20" s="140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HISTORICOS'!T11)</f>
        <v>8672.68</v>
      </c>
      <c r="D21" s="45" t="n">
        <f aca="false">IF(B21&lt;='VALOR POR PL'!$P$5,0,IF($K$17&gt;0,$K$18*P21/$K$17,0))</f>
        <v>0</v>
      </c>
      <c r="E21" s="45" t="n">
        <f aca="false">L21+D21/$K$2</f>
        <v>6.88498093124133</v>
      </c>
      <c r="F21" s="117" t="n">
        <f aca="false">IF($K$9=0,0,E21/$K$9)</f>
        <v>0.0324540654092444</v>
      </c>
      <c r="G21" s="117" t="n">
        <f aca="false">G20+F21</f>
        <v>0.48830504143764</v>
      </c>
      <c r="H21" s="139"/>
      <c r="K21" s="144"/>
      <c r="L21" s="45" t="n">
        <f aca="false">C21/IF(B21&lt;='VALOR POR PL'!$P$5,IFERROR(INDEX('"INCC-FGV"'!$B$2:$B$800,MATCH(B21,'"INCC-FGV"'!$A$2:$A$800,0)),$K$2),$K$2)</f>
        <v>6.88498093124133</v>
      </c>
      <c r="M21" s="140" t="n">
        <f aca="false">'CP RESUMO'!T11</f>
        <v>0</v>
      </c>
      <c r="N21" s="141" t="n">
        <f aca="false">MAX(0,M21-M20)</f>
        <v>0</v>
      </c>
      <c r="O21" s="140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HISTORICOS'!U11)</f>
        <v>5341.6</v>
      </c>
      <c r="D22" s="45" t="n">
        <f aca="false">IF(B22&lt;='VALOR POR PL'!$P$5,0,IF($K$17&gt;0,$K$18*P22/$K$17,0))</f>
        <v>0</v>
      </c>
      <c r="E22" s="45" t="n">
        <f aca="false">L22+D22/$K$2</f>
        <v>4.20368381082793</v>
      </c>
      <c r="F22" s="117" t="n">
        <f aca="false">IF($K$9=0,0,E22/$K$9)</f>
        <v>0.0198151063479844</v>
      </c>
      <c r="G22" s="117" t="n">
        <f aca="false">G21+F22</f>
        <v>0.508120147785624</v>
      </c>
      <c r="H22" s="139"/>
      <c r="I22" s="42" t="s">
        <v>3293</v>
      </c>
      <c r="K22" s="53" t="s">
        <v>2486</v>
      </c>
      <c r="L22" s="45" t="n">
        <f aca="false">C22/IF(B22&lt;='VALOR POR PL'!$P$5,IFERROR(INDEX('"INCC-FGV"'!$B$2:$B$800,MATCH(B22,'"INCC-FGV"'!$A$2:$A$800,0)),$K$2),$K$2)</f>
        <v>4.20368381082793</v>
      </c>
      <c r="M22" s="140" t="n">
        <f aca="false">'CP RESUMO'!U11</f>
        <v>0</v>
      </c>
      <c r="N22" s="141" t="n">
        <f aca="false">MAX(0,M22-M21)</f>
        <v>0</v>
      </c>
      <c r="O22" s="140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HISTORICOS'!V11)</f>
        <v>6986.97</v>
      </c>
      <c r="D23" s="45" t="n">
        <f aca="false">IF(B23&lt;='VALOR POR PL'!$P$5,0,IF($K$17&gt;0,$K$18*P23/$K$17,0))</f>
        <v>0</v>
      </c>
      <c r="E23" s="45" t="n">
        <f aca="false">L23+D23/$K$2</f>
        <v>5.45583813106093</v>
      </c>
      <c r="F23" s="117" t="n">
        <f aca="false">IF($K$9=0,0,E23/$K$9)</f>
        <v>0.0257174463278836</v>
      </c>
      <c r="G23" s="117" t="n">
        <f aca="false">G22+F23</f>
        <v>0.533837594113508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5.45583813106093</v>
      </c>
      <c r="M23" s="140" t="n">
        <f aca="false">'CP RESUMO'!V11</f>
        <v>0</v>
      </c>
      <c r="N23" s="141" t="n">
        <f aca="false">MAX(0,M23-M22)</f>
        <v>0</v>
      </c>
      <c r="O23" s="140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HISTORICOS'!W11)</f>
        <v>19335.89</v>
      </c>
      <c r="D24" s="45" t="n">
        <f aca="false">IF(B24&lt;='VALOR POR PL'!$P$5,0,IF($K$17&gt;0,$K$18*P24/$K$17,0))</f>
        <v>0</v>
      </c>
      <c r="E24" s="45" t="n">
        <f aca="false">L24+D24/$K$2</f>
        <v>15.0073150987519</v>
      </c>
      <c r="F24" s="117" t="n">
        <f aca="false">IF($K$9=0,0,E24/$K$9)</f>
        <v>0.0707407022177798</v>
      </c>
      <c r="G24" s="117" t="n">
        <f aca="false">G23+F24</f>
        <v>0.604578296331288</v>
      </c>
      <c r="H24" s="139"/>
      <c r="I24" s="145" t="s">
        <v>3298</v>
      </c>
      <c r="J24" s="145"/>
      <c r="K24" s="145"/>
      <c r="L24" s="45" t="n">
        <f aca="false">C24/IF(B24&lt;='VALOR POR PL'!$P$5,IFERROR(INDEX('"INCC-FGV"'!$B$2:$B$800,MATCH(B24,'"INCC-FGV"'!$A$2:$A$800,0)),$K$2),$K$2)</f>
        <v>15.0073150987519</v>
      </c>
      <c r="M24" s="140" t="n">
        <f aca="false">'CP RESUMO'!W11</f>
        <v>0</v>
      </c>
      <c r="N24" s="141" t="n">
        <f aca="false">MAX(0,M24-M23)</f>
        <v>0</v>
      </c>
      <c r="O24" s="140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HISTORICOS'!X11)</f>
        <v>24086.93</v>
      </c>
      <c r="D25" s="45" t="n">
        <f aca="false">IF(B25&lt;='VALOR POR PL'!$P$5,0,IF($K$17&gt;0,$K$18*P25/$K$17,0))</f>
        <v>0</v>
      </c>
      <c r="E25" s="45" t="n">
        <f aca="false">L25+D25/$K$2</f>
        <v>18.5728539605163</v>
      </c>
      <c r="F25" s="117" t="n">
        <f aca="false">IF($K$9=0,0,E25/$K$9)</f>
        <v>0.0875477540592496</v>
      </c>
      <c r="G25" s="117" t="n">
        <f aca="false">G24+F25</f>
        <v>0.692126050390537</v>
      </c>
      <c r="H25" s="139"/>
      <c r="L25" s="45" t="n">
        <f aca="false">C25/IF(B25&lt;='VALOR POR PL'!$P$5,IFERROR(INDEX('"INCC-FGV"'!$B$2:$B$800,MATCH(B25,'"INCC-FGV"'!$A$2:$A$800,0)),$K$2),$K$2)</f>
        <v>18.5728539605163</v>
      </c>
      <c r="M25" s="140" t="n">
        <f aca="false">'CP RESUMO'!X11</f>
        <v>0</v>
      </c>
      <c r="N25" s="141" t="n">
        <f aca="false">MAX(0,M25-M24)</f>
        <v>0</v>
      </c>
      <c r="O25" s="140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HISTORICOS'!Y11)</f>
        <v>0</v>
      </c>
      <c r="D26" s="45" t="n">
        <f aca="false">IF(B26&lt;='VALOR POR PL'!$P$5,0,IF($K$17&gt;0,$K$18*P26/$K$17,0))</f>
        <v>3257.88714827827</v>
      </c>
      <c r="E26" s="45" t="n">
        <f aca="false">L26+D26/$K$2</f>
        <v>2.51207863454642</v>
      </c>
      <c r="F26" s="117" t="n">
        <f aca="false">IF($K$9=0,0,E26/$K$9)</f>
        <v>0.0118413057542101</v>
      </c>
      <c r="G26" s="117" t="n">
        <f aca="false">G25+F26</f>
        <v>0.703967356144747</v>
      </c>
      <c r="H26" s="139" t="n">
        <v>2494.36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RESUMO'!Y11</f>
        <v>0</v>
      </c>
      <c r="N26" s="141" t="n">
        <f aca="false">MAX(0,M26-M25)</f>
        <v>0</v>
      </c>
      <c r="O26" s="140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2494.36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HISTORICOS'!Z11)</f>
        <v>0</v>
      </c>
      <c r="D27" s="45" t="n">
        <f aca="false">IF(B27&lt;='VALOR POR PL'!$P$5,0,IF($K$17&gt;0,$K$18*P27/$K$17,0))</f>
        <v>3257.88714827827</v>
      </c>
      <c r="E27" s="45" t="n">
        <f aca="false">L27+D27/$K$2</f>
        <v>2.51207863454642</v>
      </c>
      <c r="F27" s="117" t="n">
        <f aca="false">IF($K$9=0,0,E27/$K$9)</f>
        <v>0.0118413057542101</v>
      </c>
      <c r="G27" s="117" t="n">
        <f aca="false">G26+F27</f>
        <v>0.715808661898957</v>
      </c>
      <c r="H27" s="139" t="n">
        <v>2494.36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RESUMO'!Z11</f>
        <v>0</v>
      </c>
      <c r="N27" s="141" t="n">
        <f aca="false">MAX(0,M27-M26)</f>
        <v>0</v>
      </c>
      <c r="O27" s="140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2494.36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HISTORICOS'!AA11)</f>
        <v>0</v>
      </c>
      <c r="D28" s="45" t="n">
        <f aca="false">IF(B28&lt;='VALOR POR PL'!$P$5,0,IF($K$17&gt;0,$K$18*P28/$K$17,0))</f>
        <v>3257.88714827827</v>
      </c>
      <c r="E28" s="45" t="n">
        <f aca="false">L28+D28/$K$2</f>
        <v>2.51207863454642</v>
      </c>
      <c r="F28" s="117" t="n">
        <f aca="false">IF($K$9=0,0,E28/$K$9)</f>
        <v>0.0118413057542101</v>
      </c>
      <c r="G28" s="117" t="n">
        <f aca="false">G27+F28</f>
        <v>0.727649967653168</v>
      </c>
      <c r="H28" s="139" t="n">
        <v>2494.36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RESUMO'!AA11</f>
        <v>0</v>
      </c>
      <c r="N28" s="141" t="n">
        <f aca="false">MAX(0,M28-M27)</f>
        <v>0</v>
      </c>
      <c r="O28" s="140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2494.36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3257.88714827827</v>
      </c>
      <c r="E29" s="45" t="n">
        <f aca="false">L29+D29/$K$2</f>
        <v>2.51207863454642</v>
      </c>
      <c r="F29" s="117" t="n">
        <f aca="false">IF($K$9=0,0,E29/$K$9)</f>
        <v>0.0118413057542101</v>
      </c>
      <c r="G29" s="117" t="n">
        <f aca="false">G28+F29</f>
        <v>0.739491273407378</v>
      </c>
      <c r="H29" s="139" t="n">
        <v>2494.36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RESUMO'!AB11</f>
        <v>0</v>
      </c>
      <c r="N29" s="141" t="n">
        <f aca="false">MAX(0,M29-M28)</f>
        <v>0</v>
      </c>
      <c r="O29" s="140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2494.36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3257.88714827827</v>
      </c>
      <c r="E30" s="45" t="n">
        <f aca="false">L30+D30/$K$2</f>
        <v>2.51207863454642</v>
      </c>
      <c r="F30" s="117" t="n">
        <f aca="false">IF($K$9=0,0,E30/$K$9)</f>
        <v>0.0118413057542101</v>
      </c>
      <c r="G30" s="117" t="n">
        <f aca="false">G29+F30</f>
        <v>0.751332579161588</v>
      </c>
      <c r="H30" s="139" t="n">
        <v>2494.36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RESUMO'!AC11</f>
        <v>0</v>
      </c>
      <c r="N30" s="141" t="n">
        <f aca="false">MAX(0,M30-M29)</f>
        <v>0</v>
      </c>
      <c r="O30" s="140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2494.36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3257.88714827827</v>
      </c>
      <c r="E31" s="45" t="n">
        <f aca="false">L31+D31/$K$2</f>
        <v>2.51207863454642</v>
      </c>
      <c r="F31" s="117" t="n">
        <f aca="false">IF($K$9=0,0,E31/$K$9)</f>
        <v>0.0118413057542101</v>
      </c>
      <c r="G31" s="117" t="n">
        <f aca="false">G30+F31</f>
        <v>0.763173884915798</v>
      </c>
      <c r="H31" s="139" t="n">
        <v>2494.36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RESUMO'!AD11</f>
        <v>0</v>
      </c>
      <c r="N31" s="141" t="n">
        <f aca="false">MAX(0,M31-M30)</f>
        <v>0</v>
      </c>
      <c r="O31" s="140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2494.36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3257.88714827827</v>
      </c>
      <c r="E32" s="45" t="n">
        <f aca="false">L32+D32/$K$2</f>
        <v>2.51207863454642</v>
      </c>
      <c r="F32" s="117" t="n">
        <f aca="false">IF($K$9=0,0,E32/$K$9)</f>
        <v>0.0118413057542101</v>
      </c>
      <c r="G32" s="117" t="n">
        <f aca="false">G31+F32</f>
        <v>0.775015190670008</v>
      </c>
      <c r="H32" s="139" t="n">
        <v>2494.36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RESUMO'!AE11</f>
        <v>0</v>
      </c>
      <c r="N32" s="141" t="n">
        <f aca="false">MAX(0,M32-M31)</f>
        <v>0</v>
      </c>
      <c r="O32" s="140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2494.36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3257.88714827827</v>
      </c>
      <c r="E33" s="45" t="n">
        <f aca="false">L33+D33/$K$2</f>
        <v>2.51207863454642</v>
      </c>
      <c r="F33" s="117" t="n">
        <f aca="false">IF($K$9=0,0,E33/$K$9)</f>
        <v>0.0118413057542101</v>
      </c>
      <c r="G33" s="117" t="n">
        <f aca="false">G32+F33</f>
        <v>0.786856496424218</v>
      </c>
      <c r="H33" s="139" t="n">
        <v>2494.36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RESUMO'!AF11</f>
        <v>0</v>
      </c>
      <c r="N33" s="141" t="n">
        <f aca="false">MAX(0,M33-M32)</f>
        <v>0</v>
      </c>
      <c r="O33" s="140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2494.36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3257.88714827827</v>
      </c>
      <c r="E34" s="45" t="n">
        <f aca="false">L34+D34/$K$2</f>
        <v>2.51207863454642</v>
      </c>
      <c r="F34" s="117" t="n">
        <f aca="false">IF($K$9=0,0,E34/$K$9)</f>
        <v>0.0118413057542101</v>
      </c>
      <c r="G34" s="117" t="n">
        <f aca="false">G33+F34</f>
        <v>0.798697802178429</v>
      </c>
      <c r="H34" s="139" t="n">
        <v>2494.36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RESUMO'!AG11</f>
        <v>0</v>
      </c>
      <c r="N34" s="141" t="n">
        <f aca="false">MAX(0,M34-M33)</f>
        <v>0</v>
      </c>
      <c r="O34" s="140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2494.36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3257.88714827827</v>
      </c>
      <c r="E35" s="45" t="n">
        <f aca="false">L35+D35/$K$2</f>
        <v>2.51207863454642</v>
      </c>
      <c r="F35" s="117" t="n">
        <f aca="false">IF($K$9=0,0,E35/$K$9)</f>
        <v>0.0118413057542101</v>
      </c>
      <c r="G35" s="117" t="n">
        <f aca="false">G34+F35</f>
        <v>0.810539107932639</v>
      </c>
      <c r="H35" s="139" t="n">
        <v>2494.36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RESUMO'!AH11</f>
        <v>0</v>
      </c>
      <c r="N35" s="141" t="n">
        <f aca="false">MAX(0,M35-M34)</f>
        <v>0</v>
      </c>
      <c r="O35" s="140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2494.36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3257.88714827827</v>
      </c>
      <c r="E36" s="45" t="n">
        <f aca="false">L36+D36/$K$2</f>
        <v>2.51207863454642</v>
      </c>
      <c r="F36" s="117" t="n">
        <f aca="false">IF($K$9=0,0,E36/$K$9)</f>
        <v>0.0118413057542101</v>
      </c>
      <c r="G36" s="117" t="n">
        <f aca="false">G35+F36</f>
        <v>0.822380413686849</v>
      </c>
      <c r="H36" s="139" t="n">
        <v>2494.36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RESUMO'!AI11</f>
        <v>0</v>
      </c>
      <c r="N36" s="141" t="n">
        <f aca="false">MAX(0,M36-M35)</f>
        <v>0</v>
      </c>
      <c r="O36" s="140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2494.36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3257.88714827827</v>
      </c>
      <c r="E37" s="45" t="n">
        <f aca="false">L37+D37/$K$2</f>
        <v>2.51207863454642</v>
      </c>
      <c r="F37" s="117" t="n">
        <f aca="false">IF($K$9=0,0,E37/$K$9)</f>
        <v>0.0118413057542101</v>
      </c>
      <c r="G37" s="117" t="n">
        <f aca="false">G36+F37</f>
        <v>0.834221719441059</v>
      </c>
      <c r="H37" s="139" t="n">
        <v>2494.36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RESUMO'!AJ11</f>
        <v>0</v>
      </c>
      <c r="N37" s="141" t="n">
        <f aca="false">MAX(0,M37-M36)</f>
        <v>0</v>
      </c>
      <c r="O37" s="140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2494.36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3257.88714827827</v>
      </c>
      <c r="E38" s="45" t="n">
        <f aca="false">L38+D38/$K$2</f>
        <v>2.51207863454642</v>
      </c>
      <c r="F38" s="117" t="n">
        <f aca="false">IF($K$9=0,0,E38/$K$9)</f>
        <v>0.0118413057542101</v>
      </c>
      <c r="G38" s="117" t="n">
        <f aca="false">G37+F38</f>
        <v>0.846063025195269</v>
      </c>
      <c r="H38" s="139" t="n">
        <v>2494.36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RESUMO'!AK11</f>
        <v>0</v>
      </c>
      <c r="N38" s="141" t="n">
        <f aca="false">MAX(0,M38-M37)</f>
        <v>0</v>
      </c>
      <c r="O38" s="140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2494.36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3257.88714827827</v>
      </c>
      <c r="E39" s="45" t="n">
        <f aca="false">L39+D39/$K$2</f>
        <v>2.51207863454642</v>
      </c>
      <c r="F39" s="117" t="n">
        <f aca="false">IF($K$9=0,0,E39/$K$9)</f>
        <v>0.0118413057542101</v>
      </c>
      <c r="G39" s="117" t="n">
        <f aca="false">G38+F39</f>
        <v>0.857904330949479</v>
      </c>
      <c r="H39" s="139" t="n">
        <v>2494.36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RESUMO'!AL11</f>
        <v>0</v>
      </c>
      <c r="N39" s="141" t="n">
        <f aca="false">MAX(0,M39-M38)</f>
        <v>0</v>
      </c>
      <c r="O39" s="140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2494.36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3257.88714827827</v>
      </c>
      <c r="E40" s="45" t="n">
        <f aca="false">L40+D40/$K$2</f>
        <v>2.51207863454642</v>
      </c>
      <c r="F40" s="117" t="n">
        <f aca="false">IF($K$9=0,0,E40/$K$9)</f>
        <v>0.0118413057542101</v>
      </c>
      <c r="G40" s="117" t="n">
        <f aca="false">G39+F40</f>
        <v>0.86974563670369</v>
      </c>
      <c r="H40" s="139" t="n">
        <v>2494.36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RESUMO'!AM11</f>
        <v>0</v>
      </c>
      <c r="N40" s="141" t="n">
        <f aca="false">MAX(0,M40-M39)</f>
        <v>0</v>
      </c>
      <c r="O40" s="140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2494.36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3257.88714827827</v>
      </c>
      <c r="E41" s="45" t="n">
        <f aca="false">L41+D41/$K$2</f>
        <v>2.51207863454642</v>
      </c>
      <c r="F41" s="117" t="n">
        <f aca="false">IF($K$9=0,0,E41/$K$9)</f>
        <v>0.0118413057542101</v>
      </c>
      <c r="G41" s="117" t="n">
        <f aca="false">G40+F41</f>
        <v>0.8815869424579</v>
      </c>
      <c r="H41" s="139" t="n">
        <v>2494.36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RESUMO'!AN11</f>
        <v>0</v>
      </c>
      <c r="N41" s="141" t="n">
        <f aca="false">MAX(0,M41-M40)</f>
        <v>0</v>
      </c>
      <c r="O41" s="140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2494.36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3257.88714827827</v>
      </c>
      <c r="E42" s="45" t="n">
        <f aca="false">L42+D42/$K$2</f>
        <v>2.51207863454642</v>
      </c>
      <c r="F42" s="117" t="n">
        <f aca="false">IF($K$9=0,0,E42/$K$9)</f>
        <v>0.0118413057542101</v>
      </c>
      <c r="G42" s="117" t="n">
        <f aca="false">G41+F42</f>
        <v>0.89342824821211</v>
      </c>
      <c r="H42" s="139" t="n">
        <v>2494.36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RESUMO'!AO11</f>
        <v>0</v>
      </c>
      <c r="N42" s="141" t="n">
        <f aca="false">MAX(0,M42-M41)</f>
        <v>0</v>
      </c>
      <c r="O42" s="140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2494.36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3257.88714827827</v>
      </c>
      <c r="E43" s="45" t="n">
        <f aca="false">L43+D43/$K$2</f>
        <v>2.51207863454642</v>
      </c>
      <c r="F43" s="117" t="n">
        <f aca="false">IF($K$9=0,0,E43/$K$9)</f>
        <v>0.0118413057542101</v>
      </c>
      <c r="G43" s="117" t="n">
        <f aca="false">G42+F43</f>
        <v>0.90526955396632</v>
      </c>
      <c r="H43" s="139" t="n">
        <v>2494.36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RESUMO'!AP11</f>
        <v>0</v>
      </c>
      <c r="N43" s="141" t="n">
        <f aca="false">MAX(0,M43-M42)</f>
        <v>0</v>
      </c>
      <c r="O43" s="140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2494.36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3257.88714827827</v>
      </c>
      <c r="E44" s="45" t="n">
        <f aca="false">L44+D44/$K$2</f>
        <v>2.51207863454642</v>
      </c>
      <c r="F44" s="117" t="n">
        <f aca="false">IF($K$9=0,0,E44/$K$9)</f>
        <v>0.0118413057542101</v>
      </c>
      <c r="G44" s="117" t="n">
        <f aca="false">G43+F44</f>
        <v>0.91711085972053</v>
      </c>
      <c r="H44" s="139" t="n">
        <v>2494.36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RESUMO'!AQ11</f>
        <v>0</v>
      </c>
      <c r="N44" s="141" t="n">
        <f aca="false">MAX(0,M44-M43)</f>
        <v>0</v>
      </c>
      <c r="O44" s="140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2494.36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3257.88714827827</v>
      </c>
      <c r="E45" s="45" t="n">
        <f aca="false">L45+D45/$K$2</f>
        <v>2.51207863454642</v>
      </c>
      <c r="F45" s="117" t="n">
        <f aca="false">IF($K$9=0,0,E45/$K$9)</f>
        <v>0.0118413057542101</v>
      </c>
      <c r="G45" s="117" t="n">
        <f aca="false">G44+F45</f>
        <v>0.92895216547474</v>
      </c>
      <c r="H45" s="139" t="n">
        <v>2494.36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RESUMO'!AR11</f>
        <v>0</v>
      </c>
      <c r="N45" s="141" t="n">
        <f aca="false">MAX(0,M45-M44)</f>
        <v>0</v>
      </c>
      <c r="O45" s="140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2494.36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3257.88714827827</v>
      </c>
      <c r="E46" s="45" t="n">
        <f aca="false">L46+D46/$K$2</f>
        <v>2.51207863454642</v>
      </c>
      <c r="F46" s="117" t="n">
        <f aca="false">IF($K$9=0,0,E46/$K$9)</f>
        <v>0.0118413057542101</v>
      </c>
      <c r="G46" s="117" t="n">
        <f aca="false">G45+F46</f>
        <v>0.940793471228951</v>
      </c>
      <c r="H46" s="139" t="n">
        <v>2494.36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RESUMO'!AS11</f>
        <v>0</v>
      </c>
      <c r="N46" s="141" t="n">
        <f aca="false">MAX(0,M46-M45)</f>
        <v>0</v>
      </c>
      <c r="O46" s="140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2494.36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3257.88714827827</v>
      </c>
      <c r="E47" s="45" t="n">
        <f aca="false">L47+D47/$K$2</f>
        <v>2.51207863454642</v>
      </c>
      <c r="F47" s="117" t="n">
        <f aca="false">IF($K$9=0,0,E47/$K$9)</f>
        <v>0.0118413057542101</v>
      </c>
      <c r="G47" s="117" t="n">
        <f aca="false">G46+F47</f>
        <v>0.952634776983161</v>
      </c>
      <c r="H47" s="139" t="n">
        <v>2494.36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RESUMO'!AT11</f>
        <v>0</v>
      </c>
      <c r="N47" s="141" t="n">
        <f aca="false">MAX(0,M47-M46)</f>
        <v>0</v>
      </c>
      <c r="O47" s="140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2494.36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3257.88714827827</v>
      </c>
      <c r="E48" s="45" t="n">
        <f aca="false">L48+D48/$K$2</f>
        <v>2.51207863454642</v>
      </c>
      <c r="F48" s="117" t="n">
        <f aca="false">IF($K$9=0,0,E48/$K$9)</f>
        <v>0.0118413057542101</v>
      </c>
      <c r="G48" s="117" t="n">
        <f aca="false">G47+F48</f>
        <v>0.964476082737371</v>
      </c>
      <c r="H48" s="139" t="n">
        <v>2494.36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RESUMO'!AU11</f>
        <v>0</v>
      </c>
      <c r="N48" s="141" t="n">
        <f aca="false">MAX(0,M48-M47)</f>
        <v>0</v>
      </c>
      <c r="O48" s="140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2494.36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3257.88714827827</v>
      </c>
      <c r="E49" s="45" t="n">
        <f aca="false">L49+D49/$K$2</f>
        <v>2.51207863454642</v>
      </c>
      <c r="F49" s="117" t="n">
        <f aca="false">IF($K$9=0,0,E49/$K$9)</f>
        <v>0.0118413057542101</v>
      </c>
      <c r="G49" s="117" t="n">
        <f aca="false">G48+F49</f>
        <v>0.976317388491581</v>
      </c>
      <c r="H49" s="139" t="n">
        <v>2494.36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RESUMO'!AV11</f>
        <v>0</v>
      </c>
      <c r="N49" s="141" t="n">
        <f aca="false">MAX(0,M49-M48)</f>
        <v>0</v>
      </c>
      <c r="O49" s="140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2494.36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3257.88714827827</v>
      </c>
      <c r="E50" s="45" t="n">
        <f aca="false">L50+D50/$K$2</f>
        <v>2.51207863454642</v>
      </c>
      <c r="F50" s="117" t="n">
        <f aca="false">IF($K$9=0,0,E50/$K$9)</f>
        <v>0.0118413057542101</v>
      </c>
      <c r="G50" s="117" t="n">
        <f aca="false">G49+F50</f>
        <v>0.988158694245791</v>
      </c>
      <c r="H50" s="139" t="n">
        <v>2494.36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RESUMO'!AW11</f>
        <v>0</v>
      </c>
      <c r="N50" s="141" t="n">
        <f aca="false">MAX(0,M50-M49)</f>
        <v>0</v>
      </c>
      <c r="O50" s="140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2494.36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3257.88714827827</v>
      </c>
      <c r="E51" s="45" t="n">
        <f aca="false">L51+D51/$K$2</f>
        <v>2.51207863454642</v>
      </c>
      <c r="F51" s="117" t="n">
        <f aca="false">IF($K$9=0,0,E51/$K$9)</f>
        <v>0.0118413057542101</v>
      </c>
      <c r="G51" s="117" t="n">
        <f aca="false">G50+F51</f>
        <v>1</v>
      </c>
      <c r="H51" s="139" t="n">
        <v>2494.36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RESUMO'!AX11</f>
        <v>0</v>
      </c>
      <c r="N51" s="141" t="n">
        <f aca="false">MAX(0,M51-M50)</f>
        <v>0</v>
      </c>
      <c r="O51" s="140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2494.36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RESUMO'!AY11</f>
        <v>0</v>
      </c>
      <c r="N52" s="141" t="n">
        <f aca="false">MAX(0,M52-M51)</f>
        <v>0</v>
      </c>
      <c r="O52" s="140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RESUMO'!AZ11</f>
        <v>0</v>
      </c>
      <c r="N53" s="141" t="n">
        <f aca="false">MAX(0,M53-M52)</f>
        <v>0</v>
      </c>
      <c r="O53" s="140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RESUMO'!BA11</f>
        <v>0</v>
      </c>
      <c r="N54" s="141" t="n">
        <f aca="false">MAX(0,M54-M53)</f>
        <v>0</v>
      </c>
      <c r="O54" s="140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RESUMO'!BB11</f>
        <v>0</v>
      </c>
      <c r="N55" s="141" t="n">
        <f aca="false">MAX(0,M55-M54)</f>
        <v>0</v>
      </c>
      <c r="O55" s="140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RESUMO'!BC11</f>
        <v>0</v>
      </c>
      <c r="N56" s="141" t="n">
        <f aca="false">MAX(0,M56-M55)</f>
        <v>0</v>
      </c>
      <c r="O56" s="140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RESUMO'!BD11</f>
        <v>0</v>
      </c>
      <c r="N57" s="141" t="n">
        <f aca="false">MAX(0,M57-M56)</f>
        <v>0</v>
      </c>
      <c r="O57" s="140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RESUMO'!BE11</f>
        <v>0</v>
      </c>
      <c r="N58" s="141" t="n">
        <f aca="false">MAX(0,M58-M57)</f>
        <v>0</v>
      </c>
      <c r="O58" s="140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RESUMO'!BF11</f>
        <v>0</v>
      </c>
      <c r="N59" s="141" t="n">
        <f aca="false">MAX(0,M59-M58)</f>
        <v>0</v>
      </c>
      <c r="O59" s="140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RESUMO'!BG11</f>
        <v>0</v>
      </c>
      <c r="N60" s="141" t="n">
        <f aca="false">MAX(0,M60-M59)</f>
        <v>0</v>
      </c>
      <c r="O60" s="140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RESUMO'!BH11</f>
        <v>0</v>
      </c>
      <c r="N61" s="141" t="n">
        <f aca="false">MAX(0,M61-M60)</f>
        <v>0</v>
      </c>
      <c r="O61" s="140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RESUMO'!BI11</f>
        <v>0</v>
      </c>
      <c r="N62" s="141" t="n">
        <f aca="false">MAX(0,M62-M61)</f>
        <v>0</v>
      </c>
      <c r="O62" s="140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RESUMO'!BJ11</f>
        <v>0</v>
      </c>
      <c r="N63" s="141" t="n">
        <f aca="false">MAX(0,M63-M62)</f>
        <v>0</v>
      </c>
      <c r="O63" s="140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RESUMO'!BK11</f>
        <v>0</v>
      </c>
      <c r="N64" s="141" t="n">
        <f aca="false">MAX(0,M64-M63)</f>
        <v>0</v>
      </c>
      <c r="O64" s="140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RESUMO'!BL11</f>
        <v>0</v>
      </c>
      <c r="N65" s="141" t="n">
        <f aca="false">MAX(0,M65-M64)</f>
        <v>0</v>
      </c>
      <c r="O65" s="140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RESUMO'!BM11</f>
        <v>0</v>
      </c>
      <c r="N66" s="141" t="n">
        <f aca="false">MAX(0,M66-M65)</f>
        <v>0</v>
      </c>
      <c r="O66" s="140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RESUMO'!BN11</f>
        <v>0</v>
      </c>
      <c r="N67" s="141" t="n">
        <f aca="false">MAX(0,M67-M66)</f>
        <v>0</v>
      </c>
      <c r="O67" s="140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RESUMO'!BO11</f>
        <v>0</v>
      </c>
      <c r="N68" s="141" t="n">
        <f aca="false">MAX(0,M68-M67)</f>
        <v>0</v>
      </c>
      <c r="O68" s="140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RESUMO'!BP11</f>
        <v>0</v>
      </c>
      <c r="N69" s="141" t="n">
        <f aca="false">MAX(0,M69-M68)</f>
        <v>0</v>
      </c>
      <c r="O69" s="140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RESUMO'!BQ11</f>
        <v>0</v>
      </c>
      <c r="N70" s="141" t="n">
        <f aca="false">MAX(0,M70-M69)</f>
        <v>0</v>
      </c>
      <c r="O70" s="140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RESUMO'!BR11</f>
        <v>0</v>
      </c>
      <c r="N71" s="141" t="n">
        <f aca="false">MAX(0,M71-M70)</f>
        <v>0</v>
      </c>
      <c r="O71" s="140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RESUMO'!BS11</f>
        <v>0</v>
      </c>
      <c r="N72" s="141" t="n">
        <f aca="false">MAX(0,M72-M71)</f>
        <v>0</v>
      </c>
      <c r="O72" s="140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RESUMO'!BT11</f>
        <v>0</v>
      </c>
      <c r="N73" s="141" t="n">
        <f aca="false">MAX(0,M73-M72)</f>
        <v>0</v>
      </c>
      <c r="O73" s="140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RESUMO'!BU11</f>
        <v>0</v>
      </c>
      <c r="N74" s="141" t="n">
        <f aca="false">MAX(0,M74-M73)</f>
        <v>0</v>
      </c>
      <c r="O74" s="140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RESUMO'!BV11</f>
        <v>0</v>
      </c>
      <c r="N75" s="141" t="n">
        <f aca="false">MAX(0,M75-M74)</f>
        <v>0</v>
      </c>
      <c r="O75" s="140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RESUMO'!BW11</f>
        <v>0</v>
      </c>
      <c r="N76" s="141" t="n">
        <f aca="false">MAX(0,M76-M75)</f>
        <v>0</v>
      </c>
      <c r="O76" s="140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179973.63</v>
      </c>
      <c r="D78" s="61" t="n">
        <f aca="false">SUM(D5:D76)</f>
        <v>84705.0658552351</v>
      </c>
      <c r="E78" s="61" t="n">
        <f aca="false">SUM(E5:E76)</f>
        <v>212.145407498938</v>
      </c>
      <c r="F78" s="146" t="n">
        <f aca="false">SUM(F5:F76)</f>
        <v>1</v>
      </c>
      <c r="H78" s="61" t="n">
        <f aca="false">SUM(H5:H76)</f>
        <v>64853.36</v>
      </c>
      <c r="L78" s="61" t="n">
        <f aca="false">SUM(L5:L76)</f>
        <v>146.831363000731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-2.8421709430404E-014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HISTORICOS'!D12)</f>
        <v>18136.36</v>
      </c>
      <c r="D5" s="45" t="n">
        <f aca="false">IF(B5&lt;='VALOR POR PL'!$P$5,0,IF($K$17&gt;0,$K$18*P5/$K$17,0))</f>
        <v>0</v>
      </c>
      <c r="E5" s="45" t="n">
        <f aca="false">L5+D5/$K$2</f>
        <v>15.8480263555367</v>
      </c>
      <c r="F5" s="117" t="n">
        <f aca="false">IF($K$9=0,0,E5/$K$9)</f>
        <v>0.0254516661860177</v>
      </c>
      <c r="G5" s="117" t="n">
        <f aca="false">F5</f>
        <v>0.0254516661860177</v>
      </c>
      <c r="H5" s="139"/>
      <c r="I5" s="42" t="s">
        <v>3276</v>
      </c>
      <c r="J5" s="56" t="n">
        <f aca="false">'VALOR POR PL'!F18</f>
        <v>742720</v>
      </c>
      <c r="K5" s="56" t="n">
        <f aca="false">'VALOR POR PL'!G18</f>
        <v>630.284441</v>
      </c>
      <c r="L5" s="56" t="n">
        <f aca="false">'DADOS HISTORICOS'!$BZ$12</f>
        <v>15.8480263555367</v>
      </c>
      <c r="M5" s="140" t="n">
        <f aca="false">'CP RESUMO'!D12</f>
        <v>0</v>
      </c>
      <c r="N5" s="141" t="n">
        <v>0</v>
      </c>
      <c r="O5" s="140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HISTORICOS'!E12)</f>
        <v>1699.79</v>
      </c>
      <c r="D6" s="45" t="n">
        <f aca="false">IF(B6&lt;='VALOR POR PL'!$P$5,0,IF($K$17&gt;0,$K$18*P6/$K$17,0))</f>
        <v>0</v>
      </c>
      <c r="E6" s="45" t="n">
        <f aca="false">L6+D6/$K$2</f>
        <v>1.45391047594935</v>
      </c>
      <c r="F6" s="117" t="n">
        <f aca="false">IF($K$9=0,0,E6/$K$9)</f>
        <v>0.0023349559918727</v>
      </c>
      <c r="G6" s="117" t="n">
        <f aca="false">G5+F6</f>
        <v>0.0277866221778904</v>
      </c>
      <c r="H6" s="139"/>
      <c r="I6" s="42" t="s">
        <v>3277</v>
      </c>
      <c r="K6" s="52" t="n">
        <f aca="false">'VALOR POR PL'!H18</f>
        <v>626.24388913977</v>
      </c>
      <c r="L6" s="45" t="n">
        <f aca="false">C6/IF(B6&lt;='VALOR POR PL'!$P$5,IFERROR(INDEX('"INCC-FGV"'!$B$2:$B$800,MATCH(B6,'"INCC-FGV"'!$A$2:$A$800,0)),$K$2),$K$2)</f>
        <v>1.45391047594935</v>
      </c>
      <c r="M6" s="140" t="n">
        <f aca="false">'CP RESUMO'!E12</f>
        <v>0</v>
      </c>
      <c r="N6" s="141" t="n">
        <f aca="false">MAX(0,M6-M5)</f>
        <v>0</v>
      </c>
      <c r="O6" s="140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HISTORICOS'!F12)</f>
        <v>9326.22</v>
      </c>
      <c r="D7" s="45" t="n">
        <f aca="false">IF(B7&lt;='VALOR POR PL'!$P$5,0,IF($K$17&gt;0,$K$18*P7/$K$17,0))</f>
        <v>0</v>
      </c>
      <c r="E7" s="45" t="n">
        <f aca="false">L7+D7/$K$2</f>
        <v>7.94549210879427</v>
      </c>
      <c r="F7" s="117" t="n">
        <f aca="false">IF($K$9=0,0,E7/$K$9)</f>
        <v>0.0127603278982445</v>
      </c>
      <c r="G7" s="117" t="n">
        <f aca="false">G6+F7</f>
        <v>0.040546950076135</v>
      </c>
      <c r="H7" s="139"/>
      <c r="I7" s="42" t="s">
        <v>3278</v>
      </c>
      <c r="J7" s="45" t="n">
        <f aca="false">C78+D78</f>
        <v>797227.409988291</v>
      </c>
      <c r="L7" s="45" t="n">
        <f aca="false">C7/IF(B7&lt;='VALOR POR PL'!$P$5,IFERROR(INDEX('"INCC-FGV"'!$B$2:$B$800,MATCH(B7,'"INCC-FGV"'!$A$2:$A$800,0)),$K$2),$K$2)</f>
        <v>7.94549210879427</v>
      </c>
      <c r="M7" s="140" t="n">
        <f aca="false">'CP RESUMO'!F12</f>
        <v>0</v>
      </c>
      <c r="N7" s="141" t="n">
        <f aca="false">MAX(0,M7-M6)</f>
        <v>0</v>
      </c>
      <c r="O7" s="140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HISTORICOS'!G12)</f>
        <v>9590.33</v>
      </c>
      <c r="D8" s="45" t="n">
        <f aca="false">IF(B8&lt;='VALOR POR PL'!$P$5,0,IF($K$17&gt;0,$K$18*P8/$K$17,0))</f>
        <v>0</v>
      </c>
      <c r="E8" s="45" t="n">
        <f aca="false">L8+D8/$K$2</f>
        <v>8.13853015904805</v>
      </c>
      <c r="F8" s="117" t="n">
        <f aca="false">IF($K$9=0,0,E8/$K$9)</f>
        <v>0.0130703437895635</v>
      </c>
      <c r="G8" s="117" t="n">
        <f aca="false">G7+F8</f>
        <v>0.0536172938656985</v>
      </c>
      <c r="H8" s="139"/>
      <c r="I8" s="42" t="s">
        <v>3279</v>
      </c>
      <c r="K8" s="66" t="n">
        <f aca="false">SUM(L5:L76)</f>
        <v>165.974935329839</v>
      </c>
      <c r="L8" s="45" t="n">
        <f aca="false">C8/IF(B8&lt;='VALOR POR PL'!$P$5,IFERROR(INDEX('"INCC-FGV"'!$B$2:$B$800,MATCH(B8,'"INCC-FGV"'!$A$2:$A$800,0)),$K$2),$K$2)</f>
        <v>8.13853015904805</v>
      </c>
      <c r="M8" s="140" t="n">
        <f aca="false">'CP RESUMO'!G12</f>
        <v>0</v>
      </c>
      <c r="N8" s="141" t="n">
        <f aca="false">MAX(0,M8-M7)</f>
        <v>0</v>
      </c>
      <c r="O8" s="140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HISTORICOS'!H12)</f>
        <v>2875.79</v>
      </c>
      <c r="D9" s="45" t="n">
        <f aca="false">IF(B9&lt;='VALOR POR PL'!$P$5,0,IF($K$17&gt;0,$K$18*P9/$K$17,0))</f>
        <v>0</v>
      </c>
      <c r="E9" s="45" t="n">
        <f aca="false">L9+D9/$K$2</f>
        <v>2.42792930461256</v>
      </c>
      <c r="F9" s="117" t="n">
        <f aca="false">IF($K$9=0,0,E9/$K$9)</f>
        <v>0.00389921399661606</v>
      </c>
      <c r="G9" s="117" t="n">
        <f aca="false">G8+F9</f>
        <v>0.0575165078623146</v>
      </c>
      <c r="H9" s="139"/>
      <c r="I9" s="42" t="s">
        <v>3280</v>
      </c>
      <c r="J9" s="45" t="n">
        <f aca="false">C78+D78</f>
        <v>797227.409988291</v>
      </c>
      <c r="K9" s="45" t="n">
        <f aca="false">E78</f>
        <v>622.671468331731</v>
      </c>
      <c r="L9" s="45" t="n">
        <f aca="false">C9/IF(B9&lt;='VALOR POR PL'!$P$5,IFERROR(INDEX('"INCC-FGV"'!$B$2:$B$800,MATCH(B9,'"INCC-FGV"'!$A$2:$A$800,0)),$K$2),$K$2)</f>
        <v>2.42792930461256</v>
      </c>
      <c r="M9" s="140" t="n">
        <f aca="false">'CP RESUMO'!H12</f>
        <v>0</v>
      </c>
      <c r="N9" s="141" t="n">
        <f aca="false">MAX(0,M9-M8)</f>
        <v>0</v>
      </c>
      <c r="O9" s="140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HISTORICOS'!I12)</f>
        <v>440.45</v>
      </c>
      <c r="D10" s="45" t="n">
        <f aca="false">IF(B10&lt;='VALOR POR PL'!$P$5,0,IF($K$17&gt;0,$K$18*P10/$K$17,0))</f>
        <v>0</v>
      </c>
      <c r="E10" s="45" t="n">
        <f aca="false">L10+D10/$K$2</f>
        <v>0.36971377296074</v>
      </c>
      <c r="F10" s="117" t="n">
        <f aca="false">IF($K$9=0,0,E10/$K$9)</f>
        <v>0.000593754157310728</v>
      </c>
      <c r="G10" s="117" t="n">
        <f aca="false">G9+F10</f>
        <v>0.0581102620196253</v>
      </c>
      <c r="H10" s="139"/>
      <c r="I10" s="42" t="s">
        <v>3281</v>
      </c>
      <c r="K10" s="52" t="n">
        <f aca="false">IF(K6-K8&gt;0,(K6-K8)*'VALOR POR PL'!$G$65,K6-K8)</f>
        <v>456.696533001892</v>
      </c>
      <c r="L10" s="45" t="n">
        <f aca="false">C10/IF(B10&lt;='VALOR POR PL'!$P$5,IFERROR(INDEX('"INCC-FGV"'!$B$2:$B$800,MATCH(B10,'"INCC-FGV"'!$A$2:$A$800,0)),$K$2),$K$2)</f>
        <v>0.36971377296074</v>
      </c>
      <c r="M10" s="140" t="n">
        <f aca="false">'CP RESUMO'!I12</f>
        <v>0</v>
      </c>
      <c r="N10" s="141" t="n">
        <f aca="false">MAX(0,M10-M9)</f>
        <v>0</v>
      </c>
      <c r="O10" s="140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HISTORICOS'!J12)</f>
        <v>7744.89</v>
      </c>
      <c r="D11" s="45" t="n">
        <f aca="false">IF(B11&lt;='VALOR POR PL'!$P$5,0,IF($K$17&gt;0,$K$18*P11/$K$17,0))</f>
        <v>0</v>
      </c>
      <c r="E11" s="45" t="n">
        <f aca="false">L11+D11/$K$2</f>
        <v>6.45671687332067</v>
      </c>
      <c r="F11" s="117" t="n">
        <f aca="false">IF($K$9=0,0,E11/$K$9)</f>
        <v>0.010369379683671</v>
      </c>
      <c r="G11" s="117" t="n">
        <f aca="false">G10+F11</f>
        <v>0.0684796417032963</v>
      </c>
      <c r="H11" s="139"/>
      <c r="I11" s="42" t="s">
        <v>3282</v>
      </c>
      <c r="K11" s="56" t="n">
        <f aca="false">SUMPRODUCT((B5:B76&gt;'VALOR POR PL'!$P$5)*H5:H76)</f>
        <v>579343.67</v>
      </c>
      <c r="L11" s="45" t="n">
        <f aca="false">C11/IF(B11&lt;='VALOR POR PL'!$P$5,IFERROR(INDEX('"INCC-FGV"'!$B$2:$B$800,MATCH(B11,'"INCC-FGV"'!$A$2:$A$800,0)),$K$2),$K$2)</f>
        <v>6.45671687332067</v>
      </c>
      <c r="M11" s="140" t="n">
        <f aca="false">'CP RESUMO'!J12</f>
        <v>0</v>
      </c>
      <c r="N11" s="141" t="n">
        <f aca="false">MAX(0,M11-M10)</f>
        <v>0</v>
      </c>
      <c r="O11" s="140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HISTORICOS'!K12)</f>
        <v>311.47</v>
      </c>
      <c r="D12" s="45" t="n">
        <f aca="false">IF(B12&lt;='VALOR POR PL'!$P$5,0,IF($K$17&gt;0,$K$18*P12/$K$17,0))</f>
        <v>0</v>
      </c>
      <c r="E12" s="45" t="n">
        <f aca="false">L12+D12/$K$2</f>
        <v>0.257313062436027</v>
      </c>
      <c r="F12" s="117" t="n">
        <f aca="false">IF($K$9=0,0,E12/$K$9)</f>
        <v>0.000413240489604291</v>
      </c>
      <c r="G12" s="117" t="n">
        <f aca="false">G11+F12</f>
        <v>0.0688928821929006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0.257313062436027</v>
      </c>
      <c r="M12" s="140" t="n">
        <f aca="false">'CP RESUMO'!K12</f>
        <v>0</v>
      </c>
      <c r="N12" s="141" t="n">
        <f aca="false">MAX(0,M12-M11)</f>
        <v>0</v>
      </c>
      <c r="O12" s="140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HISTORICOS'!L12)</f>
        <v>1588.37</v>
      </c>
      <c r="D13" s="45" t="n">
        <f aca="false">IF(B13&lt;='VALOR POR PL'!$P$5,0,IF($K$17&gt;0,$K$18*P13/$K$17,0))</f>
        <v>0</v>
      </c>
      <c r="E13" s="45" t="n">
        <f aca="false">L13+D13/$K$2</f>
        <v>1.30546738489002</v>
      </c>
      <c r="F13" s="117" t="n">
        <f aca="false">IF($K$9=0,0,E13/$K$9)</f>
        <v>0.0020965588617504</v>
      </c>
      <c r="G13" s="117" t="n">
        <f aca="false">G12+F13</f>
        <v>0.070989441054651</v>
      </c>
      <c r="H13" s="139"/>
      <c r="I13" s="42" t="s">
        <v>3284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1.30546738489002</v>
      </c>
      <c r="M13" s="140" t="n">
        <f aca="false">'CP RESUMO'!L12</f>
        <v>0</v>
      </c>
      <c r="N13" s="141" t="n">
        <f aca="false">MAX(0,M13-M12)</f>
        <v>0</v>
      </c>
      <c r="O13" s="140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HISTORICOS'!M12)</f>
        <v>928.81</v>
      </c>
      <c r="D14" s="45" t="n">
        <f aca="false">IF(B14&lt;='VALOR POR PL'!$P$5,0,IF($K$17&gt;0,$K$18*P14/$K$17,0))</f>
        <v>0</v>
      </c>
      <c r="E14" s="45" t="n">
        <f aca="false">L14+D14/$K$2</f>
        <v>0.762102388764854</v>
      </c>
      <c r="F14" s="117" t="n">
        <f aca="false">IF($K$9=0,0,E14/$K$9)</f>
        <v>0.00122392373430356</v>
      </c>
      <c r="G14" s="117" t="n">
        <f aca="false">G13+F14</f>
        <v>0.0722133647889546</v>
      </c>
      <c r="H14" s="139"/>
      <c r="I14" s="42" t="s">
        <v>3285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0.762102388764854</v>
      </c>
      <c r="M14" s="140" t="n">
        <f aca="false">'CP RESUMO'!M12</f>
        <v>0</v>
      </c>
      <c r="N14" s="141" t="n">
        <f aca="false">MAX(0,M14-M13)</f>
        <v>0</v>
      </c>
      <c r="O14" s="140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HISTORICOS'!N12)</f>
        <v>2489.76</v>
      </c>
      <c r="D15" s="45" t="n">
        <f aca="false">IF(B15&lt;='VALOR POR PL'!$P$5,0,IF($K$17&gt;0,$K$18*P15/$K$17,0))</f>
        <v>0</v>
      </c>
      <c r="E15" s="45" t="n">
        <f aca="false">L15+D15/$K$2</f>
        <v>2.03685342077104</v>
      </c>
      <c r="F15" s="117" t="n">
        <f aca="false">IF($K$9=0,0,E15/$K$9)</f>
        <v>0.00327115264527568</v>
      </c>
      <c r="G15" s="117" t="n">
        <f aca="false">G14+F15</f>
        <v>0.0754845174342303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2.03685342077104</v>
      </c>
      <c r="M15" s="140" t="n">
        <f aca="false">'CP RESUMO'!N12</f>
        <v>0</v>
      </c>
      <c r="N15" s="141" t="n">
        <f aca="false">MAX(0,M15-M14)</f>
        <v>0</v>
      </c>
      <c r="O15" s="140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HISTORICOS'!O12)</f>
        <v>17920.4</v>
      </c>
      <c r="D16" s="45" t="n">
        <f aca="false">IF(B16&lt;='VALOR POR PL'!$P$5,0,IF($K$17&gt;0,$K$18*P16/$K$17,0))</f>
        <v>0</v>
      </c>
      <c r="E16" s="45" t="n">
        <f aca="false">L16+D16/$K$2</f>
        <v>14.621342604189</v>
      </c>
      <c r="F16" s="117" t="n">
        <f aca="false">IF($K$9=0,0,E16/$K$9)</f>
        <v>0.0234816325266399</v>
      </c>
      <c r="G16" s="117" t="n">
        <f aca="false">G15+F16</f>
        <v>0.0989661499608702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14.621342604189</v>
      </c>
      <c r="M16" s="140" t="n">
        <f aca="false">'CP RESUMO'!O12</f>
        <v>0</v>
      </c>
      <c r="N16" s="141" t="n">
        <f aca="false">MAX(0,M16-M15)</f>
        <v>0</v>
      </c>
      <c r="O16" s="140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HISTORICOS'!P12)</f>
        <v>25229.86</v>
      </c>
      <c r="D17" s="45" t="n">
        <f aca="false">IF(B17&lt;='VALOR POR PL'!$P$5,0,IF($K$17&gt;0,$K$18*P17/$K$17,0))</f>
        <v>0</v>
      </c>
      <c r="E17" s="45" t="n">
        <f aca="false">L17+D17/$K$2</f>
        <v>20.542795284983</v>
      </c>
      <c r="F17" s="117" t="n">
        <f aca="false">IF($K$9=0,0,E17/$K$9)</f>
        <v>0.0329913868384262</v>
      </c>
      <c r="G17" s="117" t="n">
        <f aca="false">G16+F17</f>
        <v>0.131957536799296</v>
      </c>
      <c r="H17" s="139"/>
      <c r="I17" s="42" t="s">
        <v>3289</v>
      </c>
      <c r="K17" s="45" t="n">
        <f aca="false">SUM(P5:P76)</f>
        <v>579343.67</v>
      </c>
      <c r="L17" s="45" t="n">
        <f aca="false">C17/IF(B17&lt;='VALOR POR PL'!$P$5,IFERROR(INDEX('"INCC-FGV"'!$B$2:$B$800,MATCH(B17,'"INCC-FGV"'!$A$2:$A$800,0)),$K$2),$K$2)</f>
        <v>20.542795284983</v>
      </c>
      <c r="M17" s="140" t="n">
        <f aca="false">'CP RESUMO'!P12</f>
        <v>0</v>
      </c>
      <c r="N17" s="141" t="n">
        <f aca="false">MAX(0,M17-M16)</f>
        <v>0</v>
      </c>
      <c r="O17" s="140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HISTORICOS'!Q12)</f>
        <v>10777.67</v>
      </c>
      <c r="D18" s="45" t="n">
        <f aca="false">IF(B18&lt;='VALOR POR PL'!$P$5,0,IF($K$17&gt;0,$K$18*P18/$K$17,0))</f>
        <v>0</v>
      </c>
      <c r="E18" s="45" t="n">
        <f aca="false">L18+D18/$K$2</f>
        <v>8.71249502843895</v>
      </c>
      <c r="F18" s="117" t="n">
        <f aca="false">IF($K$9=0,0,E18/$K$9)</f>
        <v>0.0139921218034633</v>
      </c>
      <c r="G18" s="117" t="n">
        <f aca="false">G17+F18</f>
        <v>0.14594965860276</v>
      </c>
      <c r="H18" s="139"/>
      <c r="I18" s="42" t="s">
        <v>3290</v>
      </c>
      <c r="K18" s="45" t="n">
        <f aca="false">MAX(0,K10)*$K$2</f>
        <v>592284.709988291</v>
      </c>
      <c r="L18" s="45" t="n">
        <f aca="false">C18/IF(B18&lt;='VALOR POR PL'!$P$5,IFERROR(INDEX('"INCC-FGV"'!$B$2:$B$800,MATCH(B18,'"INCC-FGV"'!$A$2:$A$800,0)),$K$2),$K$2)</f>
        <v>8.71249502843895</v>
      </c>
      <c r="M18" s="140" t="n">
        <f aca="false">'CP RESUMO'!Q12</f>
        <v>0</v>
      </c>
      <c r="N18" s="141" t="n">
        <f aca="false">MAX(0,M18-M17)</f>
        <v>0</v>
      </c>
      <c r="O18" s="140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HISTORICOS'!R12)</f>
        <v>15656.96</v>
      </c>
      <c r="D19" s="45" t="n">
        <f aca="false">IF(B19&lt;='VALOR POR PL'!$P$5,0,IF($K$17&gt;0,$K$18*P19/$K$17,0))</f>
        <v>0</v>
      </c>
      <c r="E19" s="45" t="n">
        <f aca="false">L19+D19/$K$2</f>
        <v>12.6216846529693</v>
      </c>
      <c r="F19" s="117" t="n">
        <f aca="false">IF($K$9=0,0,E19/$K$9)</f>
        <v>0.0202702151855223</v>
      </c>
      <c r="G19" s="117" t="n">
        <f aca="false">G18+F19</f>
        <v>0.166219873788282</v>
      </c>
      <c r="H19" s="139"/>
      <c r="I19" s="42" t="s">
        <v>3291</v>
      </c>
      <c r="K19" s="143" t="n">
        <f aca="false">IF(AND(K16="PREVISÃO INFORMADA",K11&gt;0),K18/K11-1,"")</f>
        <v>0.0223374150066937</v>
      </c>
      <c r="L19" s="45" t="n">
        <f aca="false">C19/IF(B19&lt;='VALOR POR PL'!$P$5,IFERROR(INDEX('"INCC-FGV"'!$B$2:$B$800,MATCH(B19,'"INCC-FGV"'!$A$2:$A$800,0)),$K$2),$K$2)</f>
        <v>12.6216846529693</v>
      </c>
      <c r="M19" s="140" t="n">
        <f aca="false">'CP RESUMO'!R12</f>
        <v>0</v>
      </c>
      <c r="N19" s="141" t="n">
        <f aca="false">MAX(0,M19-M18)</f>
        <v>0</v>
      </c>
      <c r="O19" s="140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HISTORICOS'!S12)</f>
        <v>10975.7</v>
      </c>
      <c r="D20" s="45" t="n">
        <f aca="false">IF(B20&lt;='VALOR POR PL'!$P$5,0,IF($K$17&gt;0,$K$18*P20/$K$17,0))</f>
        <v>0</v>
      </c>
      <c r="E20" s="45" t="n">
        <f aca="false">L20+D20/$K$2</f>
        <v>8.80040667713828</v>
      </c>
      <c r="F20" s="117" t="n">
        <f aca="false">IF($K$9=0,0,E20/$K$9)</f>
        <v>0.0141333064460404</v>
      </c>
      <c r="G20" s="117" t="n">
        <f aca="false">G19+F20</f>
        <v>0.180353180234322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8.80040667713828</v>
      </c>
      <c r="M20" s="140" t="n">
        <f aca="false">'CP RESUMO'!S12</f>
        <v>0</v>
      </c>
      <c r="N20" s="141" t="n">
        <f aca="false">MAX(0,M20-M19)</f>
        <v>0</v>
      </c>
      <c r="O20" s="140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HISTORICOS'!T12)</f>
        <v>352.24</v>
      </c>
      <c r="D21" s="45" t="n">
        <f aca="false">IF(B21&lt;='VALOR POR PL'!$P$5,0,IF($K$17&gt;0,$K$18*P21/$K$17,0))</f>
        <v>0</v>
      </c>
      <c r="E21" s="45" t="n">
        <f aca="false">L21+D21/$K$2</f>
        <v>0.279632787468285</v>
      </c>
      <c r="F21" s="117" t="n">
        <f aca="false">IF($K$9=0,0,E21/$K$9)</f>
        <v>0.000449085596000537</v>
      </c>
      <c r="G21" s="117" t="n">
        <f aca="false">G20+F21</f>
        <v>0.180802265830323</v>
      </c>
      <c r="H21" s="139"/>
      <c r="K21" s="144"/>
      <c r="L21" s="45" t="n">
        <f aca="false">C21/IF(B21&lt;='VALOR POR PL'!$P$5,IFERROR(INDEX('"INCC-FGV"'!$B$2:$B$800,MATCH(B21,'"INCC-FGV"'!$A$2:$A$800,0)),$K$2),$K$2)</f>
        <v>0.279632787468285</v>
      </c>
      <c r="M21" s="140" t="n">
        <f aca="false">'CP RESUMO'!T12</f>
        <v>0</v>
      </c>
      <c r="N21" s="141" t="n">
        <f aca="false">MAX(0,M21-M20)</f>
        <v>0</v>
      </c>
      <c r="O21" s="140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HISTORICOS'!U12)</f>
        <v>9.28</v>
      </c>
      <c r="D22" s="45" t="n">
        <f aca="false">IF(B22&lt;='VALOR POR PL'!$P$5,0,IF($K$17&gt;0,$K$18*P22/$K$17,0))</f>
        <v>0</v>
      </c>
      <c r="E22" s="45" t="n">
        <f aca="false">L22+D22/$K$2</f>
        <v>0.00730309004127662</v>
      </c>
      <c r="F22" s="117" t="n">
        <f aca="false">IF($K$9=0,0,E22/$K$9)</f>
        <v>1.17286408848042E-005</v>
      </c>
      <c r="G22" s="117" t="n">
        <f aca="false">G21+F22</f>
        <v>0.180813994471208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0.00730309004127662</v>
      </c>
      <c r="M22" s="140" t="n">
        <f aca="false">'CP RESUMO'!U12</f>
        <v>0</v>
      </c>
      <c r="N22" s="141" t="n">
        <f aca="false">MAX(0,M22-M21)</f>
        <v>0</v>
      </c>
      <c r="O22" s="140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HISTORICOS'!V12)</f>
        <v>5812.22</v>
      </c>
      <c r="D23" s="45" t="n">
        <f aca="false">IF(B23&lt;='VALOR POR PL'!$P$5,0,IF($K$17&gt;0,$K$18*P23/$K$17,0))</f>
        <v>0</v>
      </c>
      <c r="E23" s="45" t="n">
        <f aca="false">L23+D23/$K$2</f>
        <v>4.53852406724445</v>
      </c>
      <c r="F23" s="117" t="n">
        <f aca="false">IF($K$9=0,0,E23/$K$9)</f>
        <v>0.0072887940078644</v>
      </c>
      <c r="G23" s="117" t="n">
        <f aca="false">G22+F23</f>
        <v>0.188102788479072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4.53852406724445</v>
      </c>
      <c r="M23" s="140" t="n">
        <f aca="false">'CP RESUMO'!V12</f>
        <v>0</v>
      </c>
      <c r="N23" s="141" t="n">
        <f aca="false">MAX(0,M23-M22)</f>
        <v>0</v>
      </c>
      <c r="O23" s="140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HISTORICOS'!W12)</f>
        <v>41922.95</v>
      </c>
      <c r="D24" s="45" t="n">
        <f aca="false">IF(B24&lt;='VALOR POR PL'!$P$5,0,IF($K$17&gt;0,$K$18*P24/$K$17,0))</f>
        <v>0</v>
      </c>
      <c r="E24" s="45" t="n">
        <f aca="false">L24+D24/$K$2</f>
        <v>32.5379861242084</v>
      </c>
      <c r="F24" s="117" t="n">
        <f aca="false">IF($K$9=0,0,E24/$K$9)</f>
        <v>0.0522554634009241</v>
      </c>
      <c r="G24" s="117" t="n">
        <f aca="false">G23+F24</f>
        <v>0.240358251879996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32.5379861242084</v>
      </c>
      <c r="M24" s="140" t="n">
        <f aca="false">'CP RESUMO'!W12</f>
        <v>0</v>
      </c>
      <c r="N24" s="141" t="n">
        <f aca="false">MAX(0,M24-M23)</f>
        <v>0</v>
      </c>
      <c r="O24" s="140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HISTORICOS'!X12)</f>
        <v>19111.03</v>
      </c>
      <c r="D25" s="45" t="n">
        <f aca="false">IF(B25&lt;='VALOR POR PL'!$P$5,0,IF($K$17&gt;0,$K$18*P25/$K$17,0))</f>
        <v>0</v>
      </c>
      <c r="E25" s="45" t="n">
        <f aca="false">L25+D25/$K$2</f>
        <v>14.7360568252179</v>
      </c>
      <c r="F25" s="117" t="n">
        <f aca="false">IF($K$9=0,0,E25/$K$9)</f>
        <v>0.0236658616536565</v>
      </c>
      <c r="G25" s="117" t="n">
        <f aca="false">G24+F25</f>
        <v>0.264024113533653</v>
      </c>
      <c r="H25" s="139"/>
      <c r="L25" s="45" t="n">
        <f aca="false">C25/IF(B25&lt;='VALOR POR PL'!$P$5,IFERROR(INDEX('"INCC-FGV"'!$B$2:$B$800,MATCH(B25,'"INCC-FGV"'!$A$2:$A$800,0)),$K$2),$K$2)</f>
        <v>14.7360568252179</v>
      </c>
      <c r="M25" s="140" t="n">
        <f aca="false">'CP RESUMO'!X12</f>
        <v>0</v>
      </c>
      <c r="N25" s="141" t="n">
        <f aca="false">MAX(0,M25-M24)</f>
        <v>0</v>
      </c>
      <c r="O25" s="140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HISTORICOS'!Y12)</f>
        <v>804.17</v>
      </c>
      <c r="D26" s="45" t="n">
        <f aca="false">IF(B26&lt;='VALOR POR PL'!$P$5,0,IF($K$17&gt;0,$K$18*P26/$K$17,0))</f>
        <v>10200.3204413585</v>
      </c>
      <c r="E26" s="45" t="n">
        <f aca="false">L26+D26/$K$2</f>
        <v>8.48529861951064</v>
      </c>
      <c r="F26" s="117" t="n">
        <f aca="false">IF($K$9=0,0,E26/$K$9)</f>
        <v>0.0136272481574345</v>
      </c>
      <c r="G26" s="117" t="n">
        <f aca="false">G25+F26</f>
        <v>0.277651361691087</v>
      </c>
      <c r="H26" s="139" t="n">
        <v>9977.45</v>
      </c>
      <c r="L26" s="45" t="n">
        <f aca="false">C26/IF(B26&lt;='VALOR POR PL'!$P$5,IFERROR(INDEX('"INCC-FGV"'!$B$2:$B$800,MATCH(B26,'"INCC-FGV"'!$A$2:$A$800,0)),$K$2),$K$2)</f>
        <v>0.620076197731649</v>
      </c>
      <c r="M26" s="140" t="n">
        <f aca="false">'CP RESUMO'!Y12</f>
        <v>0</v>
      </c>
      <c r="N26" s="141" t="n">
        <f aca="false">MAX(0,M26-M25)</f>
        <v>0</v>
      </c>
      <c r="O26" s="140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HISTORICOS'!Z12)</f>
        <v>1237.98</v>
      </c>
      <c r="D27" s="45" t="n">
        <f aca="false">IF(B27&lt;='VALOR POR PL'!$P$5,0,IF($K$17&gt;0,$K$18*P27/$K$17,0))</f>
        <v>10200.3204413585</v>
      </c>
      <c r="E27" s="45" t="n">
        <f aca="false">L27+D27/$K$2</f>
        <v>8.81979910490299</v>
      </c>
      <c r="F27" s="117" t="n">
        <f aca="false">IF($K$9=0,0,E27/$K$9)</f>
        <v>0.0141644503618146</v>
      </c>
      <c r="G27" s="117" t="n">
        <f aca="false">G26+F27</f>
        <v>0.291815812052902</v>
      </c>
      <c r="H27" s="139" t="n">
        <v>9977.45</v>
      </c>
      <c r="L27" s="45" t="n">
        <f aca="false">C27/IF(B27&lt;='VALOR POR PL'!$P$5,IFERROR(INDEX('"INCC-FGV"'!$B$2:$B$800,MATCH(B27,'"INCC-FGV"'!$A$2:$A$800,0)),$K$2),$K$2)</f>
        <v>0.954576683123999</v>
      </c>
      <c r="M27" s="140" t="n">
        <f aca="false">'CP RESUMO'!Z12</f>
        <v>0</v>
      </c>
      <c r="N27" s="141" t="n">
        <f aca="false">MAX(0,M27-M26)</f>
        <v>0</v>
      </c>
      <c r="O27" s="140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9977.45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8925.28166411049</v>
      </c>
      <c r="E28" s="45" t="n">
        <f aca="false">L28+D28/$K$2</f>
        <v>6.88207060443144</v>
      </c>
      <c r="F28" s="117" t="n">
        <f aca="false">IF($K$9=0,0,E28/$K$9)</f>
        <v>0.0110524906864128</v>
      </c>
      <c r="G28" s="117" t="n">
        <f aca="false">G27+F28</f>
        <v>0.302868302739315</v>
      </c>
      <c r="H28" s="139" t="n">
        <v>8730.27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RESUMO'!AA12</f>
        <v>0</v>
      </c>
      <c r="N28" s="141" t="n">
        <f aca="false">MAX(0,M28-M27)</f>
        <v>0</v>
      </c>
      <c r="O28" s="140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8730.27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12750.3979958546</v>
      </c>
      <c r="E29" s="45" t="n">
        <f aca="false">L29+D29/$K$2</f>
        <v>9.8315260564741</v>
      </c>
      <c r="F29" s="117" t="n">
        <f aca="false">IF($K$9=0,0,E29/$K$9)</f>
        <v>0.0157892669834621</v>
      </c>
      <c r="G29" s="117" t="n">
        <f aca="false">G28+F29</f>
        <v>0.318657569722777</v>
      </c>
      <c r="H29" s="139" t="n">
        <v>12471.81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RESUMO'!AB12</f>
        <v>0</v>
      </c>
      <c r="N29" s="141" t="n">
        <f aca="false">MAX(0,M29-M28)</f>
        <v>0</v>
      </c>
      <c r="O29" s="140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12471.81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34477.0718460803</v>
      </c>
      <c r="E30" s="45" t="n">
        <f aca="false">L30+D30/$K$2</f>
        <v>26.5844431143146</v>
      </c>
      <c r="F30" s="117" t="n">
        <f aca="false">IF($K$9=0,0,E30/$K$9)</f>
        <v>0.0426941725554568</v>
      </c>
      <c r="G30" s="117" t="n">
        <f aca="false">G29+F30</f>
        <v>0.361351742278234</v>
      </c>
      <c r="H30" s="139" t="n">
        <v>33723.77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RESUMO'!AC12</f>
        <v>0</v>
      </c>
      <c r="N30" s="141" t="n">
        <f aca="false">MAX(0,M30-M29)</f>
        <v>0</v>
      </c>
      <c r="O30" s="140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33723.77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42981.5901002965</v>
      </c>
      <c r="E31" s="45" t="n">
        <f aca="false">L31+D31/$K$2</f>
        <v>33.1420731460414</v>
      </c>
      <c r="F31" s="117" t="n">
        <f aca="false">IF($K$9=0,0,E31/$K$9)</f>
        <v>0.0532256170895963</v>
      </c>
      <c r="G31" s="117" t="n">
        <f aca="false">G30+F31</f>
        <v>0.41457735936783</v>
      </c>
      <c r="H31" s="139" t="n">
        <v>42042.47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RESUMO'!AD12</f>
        <v>0</v>
      </c>
      <c r="N31" s="141" t="n">
        <f aca="false">MAX(0,M31-M30)</f>
        <v>0</v>
      </c>
      <c r="O31" s="140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42042.47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48591.7688988872</v>
      </c>
      <c r="E32" s="45" t="n">
        <f aca="false">L32+D32/$K$2</f>
        <v>37.4679474487695</v>
      </c>
      <c r="F32" s="117" t="n">
        <f aca="false">IF($K$9=0,0,E32/$K$9)</f>
        <v>0.0601728991199068</v>
      </c>
      <c r="G32" s="117" t="n">
        <f aca="false">G31+F32</f>
        <v>0.474750258487737</v>
      </c>
      <c r="H32" s="139" t="n">
        <v>47530.07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RESUMO'!AE12</f>
        <v>0</v>
      </c>
      <c r="N32" s="141" t="n">
        <f aca="false">MAX(0,M32-M31)</f>
        <v>0</v>
      </c>
      <c r="O32" s="140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47530.07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43058.0916090614</v>
      </c>
      <c r="E33" s="45" t="n">
        <f aca="false">L33+D33/$K$2</f>
        <v>33.2010616244424</v>
      </c>
      <c r="F33" s="117" t="n">
        <f aca="false">IF($K$9=0,0,E33/$K$9)</f>
        <v>0.0533203516027401</v>
      </c>
      <c r="G33" s="117" t="n">
        <f aca="false">G32+F33</f>
        <v>0.528070610090477</v>
      </c>
      <c r="H33" s="139" t="n">
        <v>42117.3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RESUMO'!AF12</f>
        <v>0</v>
      </c>
      <c r="N33" s="141" t="n">
        <f aca="false">MAX(0,M33-M32)</f>
        <v>0</v>
      </c>
      <c r="O33" s="140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42117.3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37231.1670551151</v>
      </c>
      <c r="E34" s="45" t="n">
        <f aca="false">L34+D34/$K$2</f>
        <v>28.7080598687437</v>
      </c>
      <c r="F34" s="117" t="n">
        <f aca="false">IF($K$9=0,0,E34/$K$9)</f>
        <v>0.0461046656684924</v>
      </c>
      <c r="G34" s="117" t="n">
        <f aca="false">G33+F34</f>
        <v>0.574175275758969</v>
      </c>
      <c r="H34" s="139" t="n">
        <v>36417.69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RESUMO'!AG12</f>
        <v>0</v>
      </c>
      <c r="N34" s="141" t="n">
        <f aca="false">MAX(0,M34-M33)</f>
        <v>0</v>
      </c>
      <c r="O34" s="140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36417.69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44970.6497749335</v>
      </c>
      <c r="E35" s="45" t="n">
        <f aca="false">L35+D35/$K$2</f>
        <v>34.6757893504637</v>
      </c>
      <c r="F35" s="117" t="n">
        <f aca="false">IF($K$9=0,0,E35/$K$9)</f>
        <v>0.0556887397512648</v>
      </c>
      <c r="G35" s="117" t="n">
        <f aca="false">G34+F35</f>
        <v>0.629864015510234</v>
      </c>
      <c r="H35" s="139" t="n">
        <v>43988.07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RESUMO'!AH12</f>
        <v>0</v>
      </c>
      <c r="N35" s="141" t="n">
        <f aca="false">MAX(0,M35-M34)</f>
        <v>0</v>
      </c>
      <c r="O35" s="140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43988.07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39487.9871221165</v>
      </c>
      <c r="E36" s="45" t="n">
        <f aca="false">L36+D36/$K$2</f>
        <v>30.4482396890686</v>
      </c>
      <c r="F36" s="117" t="n">
        <f aca="false">IF($K$9=0,0,E36/$K$9)</f>
        <v>0.0488993654561465</v>
      </c>
      <c r="G36" s="117" t="n">
        <f aca="false">G35+F36</f>
        <v>0.67876338096638</v>
      </c>
      <c r="H36" s="139" t="n">
        <v>38625.2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RESUMO'!AI12</f>
        <v>0</v>
      </c>
      <c r="N36" s="141" t="n">
        <f aca="false">MAX(0,M36-M35)</f>
        <v>0</v>
      </c>
      <c r="O36" s="140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38625.2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32653.7739599125</v>
      </c>
      <c r="E37" s="45" t="n">
        <f aca="false">L37+D37/$K$2</f>
        <v>25.1785418489265</v>
      </c>
      <c r="F37" s="117" t="n">
        <f aca="false">IF($K$9=0,0,E37/$K$9)</f>
        <v>0.0404363185555702</v>
      </c>
      <c r="G37" s="117" t="n">
        <f aca="false">G36+F37</f>
        <v>0.719199699521951</v>
      </c>
      <c r="H37" s="139" t="n">
        <v>31940.31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RESUMO'!AJ12</f>
        <v>0</v>
      </c>
      <c r="N37" s="141" t="n">
        <f aca="false">MAX(0,M37-M36)</f>
        <v>0</v>
      </c>
      <c r="O37" s="140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31940.31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37218.4082841758</v>
      </c>
      <c r="E38" s="45" t="n">
        <f aca="false">L38+D38/$K$2</f>
        <v>28.6982218865114</v>
      </c>
      <c r="F38" s="117" t="n">
        <f aca="false">IF($K$9=0,0,E38/$K$9)</f>
        <v>0.0460888660329981</v>
      </c>
      <c r="G38" s="117" t="n">
        <f aca="false">G37+F38</f>
        <v>0.765288565554949</v>
      </c>
      <c r="H38" s="139" t="n">
        <v>36405.21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RESUMO'!AK12</f>
        <v>0</v>
      </c>
      <c r="N38" s="141" t="n">
        <f aca="false">MAX(0,M38-M37)</f>
        <v>0</v>
      </c>
      <c r="O38" s="140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36405.21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38251.1939875639</v>
      </c>
      <c r="E39" s="45" t="n">
        <f aca="false">L39+D39/$K$2</f>
        <v>29.4945781694223</v>
      </c>
      <c r="F39" s="117" t="n">
        <f aca="false">IF($K$9=0,0,E39/$K$9)</f>
        <v>0.0473678009503864</v>
      </c>
      <c r="G39" s="117" t="n">
        <f aca="false">G38+F39</f>
        <v>0.812656366505335</v>
      </c>
      <c r="H39" s="139" t="n">
        <v>37415.43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RESUMO'!AL12</f>
        <v>0</v>
      </c>
      <c r="N39" s="141" t="n">
        <f aca="false">MAX(0,M39-M38)</f>
        <v>0</v>
      </c>
      <c r="O39" s="140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37415.43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38251.1939875639</v>
      </c>
      <c r="E40" s="45" t="n">
        <f aca="false">L40+D40/$K$2</f>
        <v>29.4945781694223</v>
      </c>
      <c r="F40" s="117" t="n">
        <f aca="false">IF($K$9=0,0,E40/$K$9)</f>
        <v>0.0473678009503864</v>
      </c>
      <c r="G40" s="117" t="n">
        <f aca="false">G39+F40</f>
        <v>0.860024167455721</v>
      </c>
      <c r="H40" s="139" t="n">
        <v>37415.43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RESUMO'!AM12</f>
        <v>0</v>
      </c>
      <c r="N40" s="141" t="n">
        <f aca="false">MAX(0,M40-M39)</f>
        <v>0</v>
      </c>
      <c r="O40" s="140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37415.43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36937.8993442463</v>
      </c>
      <c r="E41" s="45" t="n">
        <f aca="false">L41+D41/$K$2</f>
        <v>28.481928171375</v>
      </c>
      <c r="F41" s="117" t="n">
        <f aca="false">IF($K$9=0,0,E41/$K$9)</f>
        <v>0.0457415019314826</v>
      </c>
      <c r="G41" s="117" t="n">
        <f aca="false">G40+F41</f>
        <v>0.905765669387204</v>
      </c>
      <c r="H41" s="139" t="n">
        <v>36130.83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RESUMO'!AN12</f>
        <v>0</v>
      </c>
      <c r="N41" s="141" t="n">
        <f aca="false">MAX(0,M41-M40)</f>
        <v>0</v>
      </c>
      <c r="O41" s="140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36130.83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38251.1939875639</v>
      </c>
      <c r="E42" s="45" t="n">
        <f aca="false">L42+D42/$K$2</f>
        <v>29.4945781694223</v>
      </c>
      <c r="F42" s="117" t="n">
        <f aca="false">IF($K$9=0,0,E42/$K$9)</f>
        <v>0.0473678009503864</v>
      </c>
      <c r="G42" s="117" t="n">
        <f aca="false">G41+F42</f>
        <v>0.95313347033759</v>
      </c>
      <c r="H42" s="139" t="n">
        <v>37415.43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RESUMO'!AO12</f>
        <v>0</v>
      </c>
      <c r="N42" s="141" t="n">
        <f aca="false">MAX(0,M42-M41)</f>
        <v>0</v>
      </c>
      <c r="O42" s="140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37415.43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37846.399488092</v>
      </c>
      <c r="E43" s="45" t="n">
        <f aca="false">L43+D43/$K$2</f>
        <v>29.1824508405052</v>
      </c>
      <c r="F43" s="117" t="n">
        <f aca="false">IF($K$9=0,0,E43/$K$9)</f>
        <v>0.0468665296624097</v>
      </c>
      <c r="G43" s="117" t="n">
        <f aca="false">G42+F43</f>
        <v>1</v>
      </c>
      <c r="H43" s="139" t="n">
        <v>37019.48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RESUMO'!AP12</f>
        <v>0</v>
      </c>
      <c r="N43" s="141" t="n">
        <f aca="false">MAX(0,M43-M42)</f>
        <v>0</v>
      </c>
      <c r="O43" s="140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37019.48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RESUMO'!AQ12</f>
        <v>0</v>
      </c>
      <c r="N44" s="141" t="n">
        <f aca="false">MAX(0,M44-M43)</f>
        <v>0</v>
      </c>
      <c r="O44" s="140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RESUMO'!AR12</f>
        <v>0</v>
      </c>
      <c r="N45" s="141" t="n">
        <f aca="false">MAX(0,M45-M44)</f>
        <v>0</v>
      </c>
      <c r="O45" s="140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RESUMO'!AS12</f>
        <v>0</v>
      </c>
      <c r="N46" s="141" t="n">
        <f aca="false">MAX(0,M46-M45)</f>
        <v>0</v>
      </c>
      <c r="O46" s="140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RESUMO'!AT12</f>
        <v>0</v>
      </c>
      <c r="N47" s="141" t="n">
        <f aca="false">MAX(0,M47-M46)</f>
        <v>0</v>
      </c>
      <c r="O47" s="140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RESUMO'!AU12</f>
        <v>0</v>
      </c>
      <c r="N48" s="141" t="n">
        <f aca="false">MAX(0,M48-M47)</f>
        <v>0</v>
      </c>
      <c r="O48" s="140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RESUMO'!AV12</f>
        <v>0</v>
      </c>
      <c r="N49" s="141" t="n">
        <f aca="false">MAX(0,M49-M48)</f>
        <v>0</v>
      </c>
      <c r="O49" s="140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RESUMO'!AW12</f>
        <v>0</v>
      </c>
      <c r="N50" s="141" t="n">
        <f aca="false">MAX(0,M50-M49)</f>
        <v>0</v>
      </c>
      <c r="O50" s="140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RESUMO'!AX12</f>
        <v>0</v>
      </c>
      <c r="N51" s="141" t="n">
        <f aca="false">MAX(0,M51-M50)</f>
        <v>0</v>
      </c>
      <c r="O51" s="140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RESUMO'!AY12</f>
        <v>0</v>
      </c>
      <c r="N52" s="141" t="n">
        <f aca="false">MAX(0,M52-M51)</f>
        <v>0</v>
      </c>
      <c r="O52" s="140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RESUMO'!AZ12</f>
        <v>0</v>
      </c>
      <c r="N53" s="141" t="n">
        <f aca="false">MAX(0,M53-M52)</f>
        <v>0</v>
      </c>
      <c r="O53" s="140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RESUMO'!BA12</f>
        <v>0</v>
      </c>
      <c r="N54" s="141" t="n">
        <f aca="false">MAX(0,M54-M53)</f>
        <v>0</v>
      </c>
      <c r="O54" s="140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RESUMO'!BB12</f>
        <v>0</v>
      </c>
      <c r="N55" s="141" t="n">
        <f aca="false">MAX(0,M55-M54)</f>
        <v>0</v>
      </c>
      <c r="O55" s="140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RESUMO'!BC12</f>
        <v>0</v>
      </c>
      <c r="N56" s="141" t="n">
        <f aca="false">MAX(0,M56-M55)</f>
        <v>0</v>
      </c>
      <c r="O56" s="140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RESUMO'!BD12</f>
        <v>0</v>
      </c>
      <c r="N57" s="141" t="n">
        <f aca="false">MAX(0,M57-M56)</f>
        <v>0</v>
      </c>
      <c r="O57" s="140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RESUMO'!BE12</f>
        <v>0</v>
      </c>
      <c r="N58" s="141" t="n">
        <f aca="false">MAX(0,M58-M57)</f>
        <v>0</v>
      </c>
      <c r="O58" s="140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RESUMO'!BF12</f>
        <v>0</v>
      </c>
      <c r="N59" s="141" t="n">
        <f aca="false">MAX(0,M59-M58)</f>
        <v>0</v>
      </c>
      <c r="O59" s="140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RESUMO'!BG12</f>
        <v>0</v>
      </c>
      <c r="N60" s="141" t="n">
        <f aca="false">MAX(0,M60-M59)</f>
        <v>0</v>
      </c>
      <c r="O60" s="140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RESUMO'!BH12</f>
        <v>0</v>
      </c>
      <c r="N61" s="141" t="n">
        <f aca="false">MAX(0,M61-M60)</f>
        <v>0</v>
      </c>
      <c r="O61" s="140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RESUMO'!BI12</f>
        <v>0</v>
      </c>
      <c r="N62" s="141" t="n">
        <f aca="false">MAX(0,M62-M61)</f>
        <v>0</v>
      </c>
      <c r="O62" s="140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RESUMO'!BJ12</f>
        <v>0</v>
      </c>
      <c r="N63" s="141" t="n">
        <f aca="false">MAX(0,M63-M62)</f>
        <v>0</v>
      </c>
      <c r="O63" s="140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RESUMO'!BK12</f>
        <v>0</v>
      </c>
      <c r="N64" s="141" t="n">
        <f aca="false">MAX(0,M64-M63)</f>
        <v>0</v>
      </c>
      <c r="O64" s="140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RESUMO'!BL12</f>
        <v>0</v>
      </c>
      <c r="N65" s="141" t="n">
        <f aca="false">MAX(0,M65-M64)</f>
        <v>0</v>
      </c>
      <c r="O65" s="140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RESUMO'!BM12</f>
        <v>0</v>
      </c>
      <c r="N66" s="141" t="n">
        <f aca="false">MAX(0,M66-M65)</f>
        <v>0</v>
      </c>
      <c r="O66" s="140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RESUMO'!BN12</f>
        <v>0</v>
      </c>
      <c r="N67" s="141" t="n">
        <f aca="false">MAX(0,M67-M66)</f>
        <v>0</v>
      </c>
      <c r="O67" s="140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RESUMO'!BO12</f>
        <v>0</v>
      </c>
      <c r="N68" s="141" t="n">
        <f aca="false">MAX(0,M68-M67)</f>
        <v>0</v>
      </c>
      <c r="O68" s="140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RESUMO'!BP12</f>
        <v>0</v>
      </c>
      <c r="N69" s="141" t="n">
        <f aca="false">MAX(0,M69-M68)</f>
        <v>0</v>
      </c>
      <c r="O69" s="140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RESUMO'!BQ12</f>
        <v>0</v>
      </c>
      <c r="N70" s="141" t="n">
        <f aca="false">MAX(0,M70-M69)</f>
        <v>0</v>
      </c>
      <c r="O70" s="140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RESUMO'!BR12</f>
        <v>0</v>
      </c>
      <c r="N71" s="141" t="n">
        <f aca="false">MAX(0,M71-M70)</f>
        <v>0</v>
      </c>
      <c r="O71" s="140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RESUMO'!BS12</f>
        <v>0</v>
      </c>
      <c r="N72" s="141" t="n">
        <f aca="false">MAX(0,M72-M71)</f>
        <v>0</v>
      </c>
      <c r="O72" s="140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RESUMO'!BT12</f>
        <v>0</v>
      </c>
      <c r="N73" s="141" t="n">
        <f aca="false">MAX(0,M73-M72)</f>
        <v>0</v>
      </c>
      <c r="O73" s="140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RESUMO'!BU12</f>
        <v>0</v>
      </c>
      <c r="N74" s="141" t="n">
        <f aca="false">MAX(0,M74-M73)</f>
        <v>0</v>
      </c>
      <c r="O74" s="140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RESUMO'!BV12</f>
        <v>0</v>
      </c>
      <c r="N75" s="141" t="n">
        <f aca="false">MAX(0,M75-M74)</f>
        <v>0</v>
      </c>
      <c r="O75" s="140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RESUMO'!BW12</f>
        <v>0</v>
      </c>
      <c r="N76" s="141" t="n">
        <f aca="false">MAX(0,M76-M75)</f>
        <v>0</v>
      </c>
      <c r="O76" s="140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204942.7</v>
      </c>
      <c r="D78" s="61" t="n">
        <f aca="false">SUM(D5:D76)</f>
        <v>592284.709988291</v>
      </c>
      <c r="E78" s="61" t="n">
        <f aca="false">SUM(E5:E76)</f>
        <v>622.671468331731</v>
      </c>
      <c r="F78" s="146" t="n">
        <f aca="false">SUM(F5:F76)</f>
        <v>1</v>
      </c>
      <c r="H78" s="61" t="n">
        <f aca="false">SUM(H5:H76)</f>
        <v>579343.67</v>
      </c>
      <c r="L78" s="61" t="n">
        <f aca="false">SUM(L5:L76)</f>
        <v>165.974935329839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HISTORICOS'!D13)</f>
        <v>16353.98</v>
      </c>
      <c r="D5" s="45" t="n">
        <f aca="false">IF(B5&lt;='VALOR POR PL'!$P$5,0,IF($K$17&gt;0,$K$18*P5/$K$17,0))</f>
        <v>0</v>
      </c>
      <c r="E5" s="45" t="n">
        <f aca="false">L5+D5/$K$2</f>
        <v>14.2679770913446</v>
      </c>
      <c r="F5" s="117" t="n">
        <f aca="false">IF($K$9=0,0,E5/$K$9)</f>
        <v>0.0199416838436352</v>
      </c>
      <c r="G5" s="117" t="n">
        <f aca="false">F5</f>
        <v>0.0199416838436352</v>
      </c>
      <c r="H5" s="139"/>
      <c r="I5" s="42" t="s">
        <v>3276</v>
      </c>
      <c r="J5" s="56" t="n">
        <f aca="false">'VALOR POR PL'!F19</f>
        <v>805441.86</v>
      </c>
      <c r="K5" s="56" t="n">
        <f aca="false">'VALOR POR PL'!G19</f>
        <v>683.511246</v>
      </c>
      <c r="L5" s="56" t="n">
        <f aca="false">'DADOS HISTORICOS'!$BZ$13</f>
        <v>14.2679770913446</v>
      </c>
      <c r="M5" s="140" t="n">
        <f aca="false">'CP RESUMO'!D13</f>
        <v>0</v>
      </c>
      <c r="N5" s="141" t="n">
        <v>0</v>
      </c>
      <c r="O5" s="140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HISTORICOS'!E13)</f>
        <v>3693.91</v>
      </c>
      <c r="D6" s="45" t="n">
        <f aca="false">IF(B6&lt;='VALOR POR PL'!$P$5,0,IF($K$17&gt;0,$K$18*P6/$K$17,0))</f>
        <v>0</v>
      </c>
      <c r="E6" s="45" t="n">
        <f aca="false">L6+D6/$K$2</f>
        <v>3.1595752688356</v>
      </c>
      <c r="F6" s="117" t="n">
        <f aca="false">IF($K$9=0,0,E6/$K$9)</f>
        <v>0.00441599048610125</v>
      </c>
      <c r="G6" s="117" t="n">
        <f aca="false">G5+F6</f>
        <v>0.0243576743297364</v>
      </c>
      <c r="H6" s="139"/>
      <c r="I6" s="42" t="s">
        <v>3277</v>
      </c>
      <c r="K6" s="52" t="n">
        <f aca="false">'VALOR POR PL'!H19</f>
        <v>718.381166869474</v>
      </c>
      <c r="L6" s="45" t="n">
        <f aca="false">C6/IF(B6&lt;='VALOR POR PL'!$P$5,IFERROR(INDEX('"INCC-FGV"'!$B$2:$B$800,MATCH(B6,'"INCC-FGV"'!$A$2:$A$800,0)),$K$2),$K$2)</f>
        <v>3.1595752688356</v>
      </c>
      <c r="M6" s="140" t="n">
        <f aca="false">'CP RESUMO'!E13</f>
        <v>0</v>
      </c>
      <c r="N6" s="141" t="n">
        <f aca="false">MAX(0,M6-M5)</f>
        <v>0</v>
      </c>
      <c r="O6" s="140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HISTORICOS'!F13)</f>
        <v>35197.33</v>
      </c>
      <c r="D7" s="45" t="n">
        <f aca="false">IF(B7&lt;='VALOR POR PL'!$P$5,0,IF($K$17&gt;0,$K$18*P7/$K$17,0))</f>
        <v>0</v>
      </c>
      <c r="E7" s="45" t="n">
        <f aca="false">L7+D7/$K$2</f>
        <v>29.9864369236012</v>
      </c>
      <c r="F7" s="117" t="n">
        <f aca="false">IF($K$9=0,0,E7/$K$9)</f>
        <v>0.0419106395320973</v>
      </c>
      <c r="G7" s="117" t="n">
        <f aca="false">G6+F7</f>
        <v>0.0662683138618337</v>
      </c>
      <c r="H7" s="139"/>
      <c r="I7" s="42" t="s">
        <v>3278</v>
      </c>
      <c r="J7" s="45" t="n">
        <f aca="false">C78+D78</f>
        <v>900329.286817944</v>
      </c>
      <c r="L7" s="45" t="n">
        <f aca="false">C7/IF(B7&lt;='VALOR POR PL'!$P$5,IFERROR(INDEX('"INCC-FGV"'!$B$2:$B$800,MATCH(B7,'"INCC-FGV"'!$A$2:$A$800,0)),$K$2),$K$2)</f>
        <v>29.9864369236012</v>
      </c>
      <c r="M7" s="140" t="n">
        <f aca="false">'CP RESUMO'!F13</f>
        <v>0</v>
      </c>
      <c r="N7" s="141" t="n">
        <f aca="false">MAX(0,M7-M6)</f>
        <v>0</v>
      </c>
      <c r="O7" s="140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HISTORICOS'!G13)</f>
        <v>4911.58</v>
      </c>
      <c r="D8" s="45" t="n">
        <f aca="false">IF(B8&lt;='VALOR POR PL'!$P$5,0,IF($K$17&gt;0,$K$18*P8/$K$17,0))</f>
        <v>0</v>
      </c>
      <c r="E8" s="45" t="n">
        <f aca="false">L8+D8/$K$2</f>
        <v>4.16805698642041</v>
      </c>
      <c r="F8" s="117" t="n">
        <f aca="false">IF($K$9=0,0,E8/$K$9)</f>
        <v>0.0058254981861355</v>
      </c>
      <c r="G8" s="117" t="n">
        <f aca="false">G7+F8</f>
        <v>0.0720938120479692</v>
      </c>
      <c r="H8" s="139"/>
      <c r="I8" s="42" t="s">
        <v>3279</v>
      </c>
      <c r="K8" s="66" t="n">
        <f aca="false">SUM(L5:L76)</f>
        <v>345.24965676858</v>
      </c>
      <c r="L8" s="45" t="n">
        <f aca="false">C8/IF(B8&lt;='VALOR POR PL'!$P$5,IFERROR(INDEX('"INCC-FGV"'!$B$2:$B$800,MATCH(B8,'"INCC-FGV"'!$A$2:$A$800,0)),$K$2),$K$2)</f>
        <v>4.16805698642041</v>
      </c>
      <c r="M8" s="140" t="n">
        <f aca="false">'CP RESUMO'!G13</f>
        <v>0</v>
      </c>
      <c r="N8" s="141" t="n">
        <f aca="false">MAX(0,M8-M7)</f>
        <v>0</v>
      </c>
      <c r="O8" s="140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HISTORICOS'!H13)</f>
        <v>121600.74</v>
      </c>
      <c r="D9" s="45" t="n">
        <f aca="false">IF(B9&lt;='VALOR POR PL'!$P$5,0,IF($K$17&gt;0,$K$18*P9/$K$17,0))</f>
        <v>0</v>
      </c>
      <c r="E9" s="45" t="n">
        <f aca="false">L9+D9/$K$2</f>
        <v>102.663268217976</v>
      </c>
      <c r="F9" s="117" t="n">
        <f aca="false">IF($K$9=0,0,E9/$K$9)</f>
        <v>0.143487645378905</v>
      </c>
      <c r="G9" s="117" t="n">
        <f aca="false">G8+F9</f>
        <v>0.215581457426874</v>
      </c>
      <c r="H9" s="139"/>
      <c r="I9" s="42" t="s">
        <v>3280</v>
      </c>
      <c r="J9" s="45" t="n">
        <f aca="false">C78+D78</f>
        <v>900329.286817944</v>
      </c>
      <c r="K9" s="45" t="n">
        <f aca="false">E78</f>
        <v>715.485071532638</v>
      </c>
      <c r="L9" s="45" t="n">
        <f aca="false">C9/IF(B9&lt;='VALOR POR PL'!$P$5,IFERROR(INDEX('"INCC-FGV"'!$B$2:$B$800,MATCH(B9,'"INCC-FGV"'!$A$2:$A$800,0)),$K$2),$K$2)</f>
        <v>102.663268217976</v>
      </c>
      <c r="M9" s="140" t="n">
        <f aca="false">'CP RESUMO'!H13</f>
        <v>0</v>
      </c>
      <c r="N9" s="141" t="n">
        <f aca="false">MAX(0,M9-M8)</f>
        <v>0</v>
      </c>
      <c r="O9" s="140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HISTORICOS'!I13)</f>
        <v>13690.21</v>
      </c>
      <c r="D10" s="45" t="n">
        <f aca="false">IF(B10&lt;='VALOR POR PL'!$P$5,0,IF($K$17&gt;0,$K$18*P10/$K$17,0))</f>
        <v>0</v>
      </c>
      <c r="E10" s="45" t="n">
        <f aca="false">L10+D10/$K$2</f>
        <v>11.4915636093197</v>
      </c>
      <c r="F10" s="117" t="n">
        <f aca="false">IF($K$9=0,0,E10/$K$9)</f>
        <v>0.0160612206551056</v>
      </c>
      <c r="G10" s="117" t="n">
        <f aca="false">G9+F10</f>
        <v>0.23164267808198</v>
      </c>
      <c r="H10" s="139"/>
      <c r="I10" s="42" t="s">
        <v>3281</v>
      </c>
      <c r="K10" s="52" t="n">
        <f aca="false">IF(K6-K8&gt;0,(K6-K8)*'VALOR POR PL'!$G$65,K6-K8)</f>
        <v>370.235414764058</v>
      </c>
      <c r="L10" s="45" t="n">
        <f aca="false">C10/IF(B10&lt;='VALOR POR PL'!$P$5,IFERROR(INDEX('"INCC-FGV"'!$B$2:$B$800,MATCH(B10,'"INCC-FGV"'!$A$2:$A$800,0)),$K$2),$K$2)</f>
        <v>11.4915636093197</v>
      </c>
      <c r="M10" s="140" t="n">
        <f aca="false">'CP RESUMO'!I13</f>
        <v>0</v>
      </c>
      <c r="N10" s="141" t="n">
        <f aca="false">MAX(0,M10-M9)</f>
        <v>0</v>
      </c>
      <c r="O10" s="140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HISTORICOS'!J13)</f>
        <v>22921.25</v>
      </c>
      <c r="D11" s="45" t="n">
        <f aca="false">IF(B11&lt;='VALOR POR PL'!$P$5,0,IF($K$17&gt;0,$K$18*P11/$K$17,0))</f>
        <v>0</v>
      </c>
      <c r="E11" s="45" t="n">
        <f aca="false">L11+D11/$K$2</f>
        <v>19.1088603753703</v>
      </c>
      <c r="F11" s="117" t="n">
        <f aca="false">IF($K$9=0,0,E11/$K$9)</f>
        <v>0.0267075598578699</v>
      </c>
      <c r="G11" s="117" t="n">
        <f aca="false">G10+F11</f>
        <v>0.25835023793985</v>
      </c>
      <c r="H11" s="139"/>
      <c r="I11" s="42" t="s">
        <v>3282</v>
      </c>
      <c r="K11" s="56" t="n">
        <f aca="false">SUMPRODUCT((B5:B76&gt;'VALOR POR PL'!$P$5)*H5:H76)</f>
        <v>399387.37</v>
      </c>
      <c r="L11" s="45" t="n">
        <f aca="false">C11/IF(B11&lt;='VALOR POR PL'!$P$5,IFERROR(INDEX('"INCC-FGV"'!$B$2:$B$800,MATCH(B11,'"INCC-FGV"'!$A$2:$A$800,0)),$K$2),$K$2)</f>
        <v>19.1088603753703</v>
      </c>
      <c r="M11" s="140" t="n">
        <f aca="false">'CP RESUMO'!J13</f>
        <v>0</v>
      </c>
      <c r="N11" s="141" t="n">
        <f aca="false">MAX(0,M11-M10)</f>
        <v>0</v>
      </c>
      <c r="O11" s="140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HISTORICOS'!K13)</f>
        <v>8845.26</v>
      </c>
      <c r="D12" s="45" t="n">
        <f aca="false">IF(B12&lt;='VALOR POR PL'!$P$5,0,IF($K$17&gt;0,$K$18*P12/$K$17,0))</f>
        <v>0</v>
      </c>
      <c r="E12" s="45" t="n">
        <f aca="false">L12+D12/$K$2</f>
        <v>7.30728782432623</v>
      </c>
      <c r="F12" s="117" t="n">
        <f aca="false">IF($K$9=0,0,E12/$K$9)</f>
        <v>0.0102130542132393</v>
      </c>
      <c r="G12" s="117" t="n">
        <f aca="false">G11+F12</f>
        <v>0.268563292153089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7.30728782432623</v>
      </c>
      <c r="M12" s="140" t="n">
        <f aca="false">'CP RESUMO'!K13</f>
        <v>0</v>
      </c>
      <c r="N12" s="141" t="n">
        <f aca="false">MAX(0,M12-M11)</f>
        <v>0</v>
      </c>
      <c r="O12" s="140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HISTORICOS'!L13)</f>
        <v>18079.95</v>
      </c>
      <c r="D13" s="45" t="n">
        <f aca="false">IF(B13&lt;='VALOR POR PL'!$P$5,0,IF($K$17&gt;0,$K$18*P13/$K$17,0))</f>
        <v>0</v>
      </c>
      <c r="E13" s="45" t="n">
        <f aca="false">L13+D13/$K$2</f>
        <v>14.8597524792349</v>
      </c>
      <c r="F13" s="117" t="n">
        <f aca="false">IF($K$9=0,0,E13/$K$9)</f>
        <v>0.0207687806083835</v>
      </c>
      <c r="G13" s="117" t="n">
        <f aca="false">G12+F13</f>
        <v>0.289332072761473</v>
      </c>
      <c r="H13" s="139"/>
      <c r="I13" s="42" t="s">
        <v>3284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14.8597524792349</v>
      </c>
      <c r="M13" s="140" t="n">
        <f aca="false">'CP RESUMO'!L13</f>
        <v>0</v>
      </c>
      <c r="N13" s="141" t="n">
        <f aca="false">MAX(0,M13-M12)</f>
        <v>0</v>
      </c>
      <c r="O13" s="140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HISTORICOS'!M13)</f>
        <v>9692.77</v>
      </c>
      <c r="D14" s="45" t="n">
        <f aca="false">IF(B14&lt;='VALOR POR PL'!$P$5,0,IF($K$17&gt;0,$K$18*P14/$K$17,0))</f>
        <v>0</v>
      </c>
      <c r="E14" s="45" t="n">
        <f aca="false">L14+D14/$K$2</f>
        <v>7.95306162804914</v>
      </c>
      <c r="F14" s="117" t="n">
        <f aca="false">IF($K$9=0,0,E14/$K$9)</f>
        <v>0.0111156220366875</v>
      </c>
      <c r="G14" s="117" t="n">
        <f aca="false">G13+F14</f>
        <v>0.30044769479816</v>
      </c>
      <c r="H14" s="139"/>
      <c r="I14" s="42" t="s">
        <v>3285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7.95306162804914</v>
      </c>
      <c r="M14" s="140" t="n">
        <f aca="false">'CP RESUMO'!M13</f>
        <v>0</v>
      </c>
      <c r="N14" s="141" t="n">
        <f aca="false">MAX(0,M14-M13)</f>
        <v>0</v>
      </c>
      <c r="O14" s="140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HISTORICOS'!N13)</f>
        <v>7194.08</v>
      </c>
      <c r="D15" s="45" t="n">
        <f aca="false">IF(B15&lt;='VALOR POR PL'!$P$5,0,IF($K$17&gt;0,$K$18*P15/$K$17,0))</f>
        <v>0</v>
      </c>
      <c r="E15" s="45" t="n">
        <f aca="false">L15+D15/$K$2</f>
        <v>5.88542126843571</v>
      </c>
      <c r="F15" s="117" t="n">
        <f aca="false">IF($K$9=0,0,E15/$K$9)</f>
        <v>0.00822577787098838</v>
      </c>
      <c r="G15" s="117" t="n">
        <f aca="false">G14+F15</f>
        <v>0.308673472669149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5.88542126843571</v>
      </c>
      <c r="M15" s="140" t="n">
        <f aca="false">'CP RESUMO'!N13</f>
        <v>0</v>
      </c>
      <c r="N15" s="141" t="n">
        <f aca="false">MAX(0,M15-M14)</f>
        <v>0</v>
      </c>
      <c r="O15" s="140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HISTORICOS'!O13)</f>
        <v>1210.51</v>
      </c>
      <c r="D16" s="45" t="n">
        <f aca="false">IF(B16&lt;='VALOR POR PL'!$P$5,0,IF($K$17&gt;0,$K$18*P16/$K$17,0))</f>
        <v>0</v>
      </c>
      <c r="E16" s="45" t="n">
        <f aca="false">L16+D16/$K$2</f>
        <v>0.987661069830855</v>
      </c>
      <c r="F16" s="117" t="n">
        <f aca="false">IF($K$9=0,0,E16/$K$9)</f>
        <v>0.00138040765506846</v>
      </c>
      <c r="G16" s="117" t="n">
        <f aca="false">G15+F16</f>
        <v>0.310053880324217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0.987661069830855</v>
      </c>
      <c r="M16" s="140" t="n">
        <f aca="false">'CP RESUMO'!O13</f>
        <v>0</v>
      </c>
      <c r="N16" s="141" t="n">
        <f aca="false">MAX(0,M16-M15)</f>
        <v>0</v>
      </c>
      <c r="O16" s="140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HISTORICOS'!P13)</f>
        <v>11561.11</v>
      </c>
      <c r="D17" s="45" t="n">
        <f aca="false">IF(B17&lt;='VALOR POR PL'!$P$5,0,IF($K$17&gt;0,$K$18*P17/$K$17,0))</f>
        <v>0</v>
      </c>
      <c r="E17" s="45" t="n">
        <f aca="false">L17+D17/$K$2</f>
        <v>9.41335052977582</v>
      </c>
      <c r="F17" s="117" t="n">
        <f aca="false">IF($K$9=0,0,E17/$K$9)</f>
        <v>0.0131565994935597</v>
      </c>
      <c r="G17" s="117" t="n">
        <f aca="false">G16+F17</f>
        <v>0.323210479817777</v>
      </c>
      <c r="H17" s="139"/>
      <c r="I17" s="42" t="s">
        <v>3289</v>
      </c>
      <c r="K17" s="45" t="n">
        <f aca="false">SUM(P5:P76)</f>
        <v>399387.37</v>
      </c>
      <c r="L17" s="45" t="n">
        <f aca="false">C17/IF(B17&lt;='VALOR POR PL'!$P$5,IFERROR(INDEX('"INCC-FGV"'!$B$2:$B$800,MATCH(B17,'"INCC-FGV"'!$A$2:$A$800,0)),$K$2),$K$2)</f>
        <v>9.41335052977582</v>
      </c>
      <c r="M17" s="140" t="n">
        <f aca="false">'CP RESUMO'!P13</f>
        <v>0</v>
      </c>
      <c r="N17" s="141" t="n">
        <f aca="false">MAX(0,M17-M16)</f>
        <v>0</v>
      </c>
      <c r="O17" s="140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HISTORICOS'!Q13)</f>
        <v>17716.58</v>
      </c>
      <c r="D18" s="45" t="n">
        <f aca="false">IF(B18&lt;='VALOR POR PL'!$P$5,0,IF($K$17&gt;0,$K$18*P18/$K$17,0))</f>
        <v>0</v>
      </c>
      <c r="E18" s="45" t="n">
        <f aca="false">L18+D18/$K$2</f>
        <v>14.3217982338428</v>
      </c>
      <c r="F18" s="117" t="n">
        <f aca="false">IF($K$9=0,0,E18/$K$9)</f>
        <v>0.0200169071356921</v>
      </c>
      <c r="G18" s="117" t="n">
        <f aca="false">G17+F18</f>
        <v>0.343227386953469</v>
      </c>
      <c r="H18" s="139"/>
      <c r="I18" s="42" t="s">
        <v>3290</v>
      </c>
      <c r="K18" s="45" t="n">
        <f aca="false">MAX(0,K10)*$K$2</f>
        <v>480154.236817944</v>
      </c>
      <c r="L18" s="45" t="n">
        <f aca="false">C18/IF(B18&lt;='VALOR POR PL'!$P$5,IFERROR(INDEX('"INCC-FGV"'!$B$2:$B$800,MATCH(B18,'"INCC-FGV"'!$A$2:$A$800,0)),$K$2),$K$2)</f>
        <v>14.3217982338428</v>
      </c>
      <c r="M18" s="140" t="n">
        <f aca="false">'CP RESUMO'!Q13</f>
        <v>0</v>
      </c>
      <c r="N18" s="141" t="n">
        <f aca="false">MAX(0,M18-M17)</f>
        <v>0</v>
      </c>
      <c r="O18" s="140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HISTORICOS'!R13)</f>
        <v>7355.76</v>
      </c>
      <c r="D19" s="45" t="n">
        <f aca="false">IF(B19&lt;='VALOR POR PL'!$P$5,0,IF($K$17&gt;0,$K$18*P19/$K$17,0))</f>
        <v>0</v>
      </c>
      <c r="E19" s="45" t="n">
        <f aca="false">L19+D19/$K$2</f>
        <v>5.92976434141273</v>
      </c>
      <c r="F19" s="117" t="n">
        <f aca="false">IF($K$9=0,0,E19/$K$9)</f>
        <v>0.00828775410884619</v>
      </c>
      <c r="G19" s="117" t="n">
        <f aca="false">G18+F19</f>
        <v>0.351515141062315</v>
      </c>
      <c r="H19" s="139"/>
      <c r="I19" s="42" t="s">
        <v>3291</v>
      </c>
      <c r="K19" s="143" t="n">
        <f aca="false">IF(AND(K16="PREVISÃO INFORMADA",K11&gt;0),K18/K11-1,"")</f>
        <v>0.202226892698043</v>
      </c>
      <c r="L19" s="45" t="n">
        <f aca="false">C19/IF(B19&lt;='VALOR POR PL'!$P$5,IFERROR(INDEX('"INCC-FGV"'!$B$2:$B$800,MATCH(B19,'"INCC-FGV"'!$A$2:$A$800,0)),$K$2),$K$2)</f>
        <v>5.92976434141273</v>
      </c>
      <c r="M19" s="140" t="n">
        <f aca="false">'CP RESUMO'!R13</f>
        <v>0</v>
      </c>
      <c r="N19" s="141" t="n">
        <f aca="false">MAX(0,M19-M18)</f>
        <v>0</v>
      </c>
      <c r="O19" s="140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HISTORICOS'!S13)</f>
        <v>15350.39</v>
      </c>
      <c r="D20" s="45" t="n">
        <f aca="false">IF(B20&lt;='VALOR POR PL'!$P$5,0,IF($K$17&gt;0,$K$18*P20/$K$17,0))</f>
        <v>0</v>
      </c>
      <c r="E20" s="45" t="n">
        <f aca="false">L20+D20/$K$2</f>
        <v>12.3080691575641</v>
      </c>
      <c r="F20" s="117" t="n">
        <f aca="false">IF($K$9=0,0,E20/$K$9)</f>
        <v>0.0172024122476784</v>
      </c>
      <c r="G20" s="117" t="n">
        <f aca="false">G19+F20</f>
        <v>0.368717553309994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12.3080691575641</v>
      </c>
      <c r="M20" s="140" t="n">
        <f aca="false">'CP RESUMO'!S13</f>
        <v>0</v>
      </c>
      <c r="N20" s="141" t="n">
        <f aca="false">MAX(0,M20-M19)</f>
        <v>0</v>
      </c>
      <c r="O20" s="140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HISTORICOS'!T13)</f>
        <v>5042.88</v>
      </c>
      <c r="D21" s="45" t="n">
        <f aca="false">IF(B21&lt;='VALOR POR PL'!$P$5,0,IF($K$17&gt;0,$K$18*P21/$K$17,0))</f>
        <v>0</v>
      </c>
      <c r="E21" s="45" t="n">
        <f aca="false">L21+D21/$K$2</f>
        <v>4.00339141286641</v>
      </c>
      <c r="F21" s="117" t="n">
        <f aca="false">IF($K$9=0,0,E21/$K$9)</f>
        <v>0.00559535282027725</v>
      </c>
      <c r="G21" s="117" t="n">
        <f aca="false">G20+F21</f>
        <v>0.374312906130271</v>
      </c>
      <c r="H21" s="139"/>
      <c r="K21" s="144"/>
      <c r="L21" s="45" t="n">
        <f aca="false">C21/IF(B21&lt;='VALOR POR PL'!$P$5,IFERROR(INDEX('"INCC-FGV"'!$B$2:$B$800,MATCH(B21,'"INCC-FGV"'!$A$2:$A$800,0)),$K$2),$K$2)</f>
        <v>4.00339141286641</v>
      </c>
      <c r="M21" s="140" t="n">
        <f aca="false">'CP RESUMO'!T13</f>
        <v>0</v>
      </c>
      <c r="N21" s="141" t="n">
        <f aca="false">MAX(0,M21-M20)</f>
        <v>0</v>
      </c>
      <c r="O21" s="140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HISTORICOS'!U13)</f>
        <v>14373.26</v>
      </c>
      <c r="D22" s="45" t="n">
        <f aca="false">IF(B22&lt;='VALOR POR PL'!$P$5,0,IF($K$17&gt;0,$K$18*P22/$K$17,0))</f>
        <v>0</v>
      </c>
      <c r="E22" s="45" t="n">
        <f aca="false">L22+D22/$K$2</f>
        <v>11.3113374964094</v>
      </c>
      <c r="F22" s="117" t="n">
        <f aca="false">IF($K$9=0,0,E22/$K$9)</f>
        <v>0.0158093270516175</v>
      </c>
      <c r="G22" s="117" t="n">
        <f aca="false">G21+F22</f>
        <v>0.390122233181888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11.3113374964094</v>
      </c>
      <c r="M22" s="140" t="n">
        <f aca="false">'CP RESUMO'!U13</f>
        <v>0</v>
      </c>
      <c r="N22" s="141" t="n">
        <f aca="false">MAX(0,M22-M21)</f>
        <v>0</v>
      </c>
      <c r="O22" s="140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HISTORICOS'!V13)</f>
        <v>15262.28</v>
      </c>
      <c r="D23" s="45" t="n">
        <f aca="false">IF(B23&lt;='VALOR POR PL'!$P$5,0,IF($K$17&gt;0,$K$18*P23/$K$17,0))</f>
        <v>0</v>
      </c>
      <c r="E23" s="45" t="n">
        <f aca="false">L23+D23/$K$2</f>
        <v>11.9176880952585</v>
      </c>
      <c r="F23" s="117" t="n">
        <f aca="false">IF($K$9=0,0,E23/$K$9)</f>
        <v>0.0166567949066075</v>
      </c>
      <c r="G23" s="117" t="n">
        <f aca="false">G22+F23</f>
        <v>0.406779028088496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11.9176880952585</v>
      </c>
      <c r="M23" s="140" t="n">
        <f aca="false">'CP RESUMO'!V13</f>
        <v>0</v>
      </c>
      <c r="N23" s="141" t="n">
        <f aca="false">MAX(0,M23-M22)</f>
        <v>0</v>
      </c>
      <c r="O23" s="140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HISTORICOS'!W13)</f>
        <v>26975.46</v>
      </c>
      <c r="D24" s="45" t="n">
        <f aca="false">IF(B24&lt;='VALOR POR PL'!$P$5,0,IF($K$17&gt;0,$K$18*P24/$K$17,0))</f>
        <v>0</v>
      </c>
      <c r="E24" s="45" t="n">
        <f aca="false">L24+D24/$K$2</f>
        <v>20.9366741408737</v>
      </c>
      <c r="F24" s="117" t="n">
        <f aca="false">IF($K$9=0,0,E24/$K$9)</f>
        <v>0.0292622096167923</v>
      </c>
      <c r="G24" s="117" t="n">
        <f aca="false">G23+F24</f>
        <v>0.436041237705288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20.9366741408737</v>
      </c>
      <c r="M24" s="140" t="n">
        <f aca="false">'CP RESUMO'!W13</f>
        <v>0</v>
      </c>
      <c r="N24" s="141" t="n">
        <f aca="false">MAX(0,M24-M23)</f>
        <v>0</v>
      </c>
      <c r="O24" s="140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HISTORICOS'!X13)</f>
        <v>24720.76</v>
      </c>
      <c r="D25" s="45" t="n">
        <f aca="false">IF(B25&lt;='VALOR POR PL'!$P$5,0,IF($K$17&gt;0,$K$18*P25/$K$17,0))</f>
        <v>0</v>
      </c>
      <c r="E25" s="45" t="n">
        <f aca="false">L25+D25/$K$2</f>
        <v>19.0615850701178</v>
      </c>
      <c r="F25" s="117" t="n">
        <f aca="false">IF($K$9=0,0,E25/$K$9)</f>
        <v>0.0266414853761883</v>
      </c>
      <c r="G25" s="117" t="n">
        <f aca="false">G24+F25</f>
        <v>0.462682723081476</v>
      </c>
      <c r="H25" s="139"/>
      <c r="L25" s="45" t="n">
        <f aca="false">C25/IF(B25&lt;='VALOR POR PL'!$P$5,IFERROR(INDEX('"INCC-FGV"'!$B$2:$B$800,MATCH(B25,'"INCC-FGV"'!$A$2:$A$800,0)),$K$2),$K$2)</f>
        <v>19.0615850701178</v>
      </c>
      <c r="M25" s="140" t="n">
        <f aca="false">'CP RESUMO'!X13</f>
        <v>0</v>
      </c>
      <c r="N25" s="141" t="n">
        <f aca="false">MAX(0,M25-M24)</f>
        <v>0</v>
      </c>
      <c r="O25" s="140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HISTORICOS'!Y13)</f>
        <v>16726.24</v>
      </c>
      <c r="D26" s="45" t="n">
        <f aca="false">IF(B26&lt;='VALOR POR PL'!$P$5,0,IF($K$17&gt;0,$K$18*P26/$K$17,0))</f>
        <v>4498.18000810544</v>
      </c>
      <c r="E26" s="45" t="n">
        <f aca="false">L26+D26/$K$2</f>
        <v>16.3656411675212</v>
      </c>
      <c r="F26" s="117" t="n">
        <f aca="false">IF($K$9=0,0,E26/$K$9)</f>
        <v>0.0228734907528741</v>
      </c>
      <c r="G26" s="117" t="n">
        <f aca="false">G25+F26</f>
        <v>0.48555621383435</v>
      </c>
      <c r="H26" s="139" t="n">
        <v>3741.54</v>
      </c>
      <c r="L26" s="45" t="n">
        <f aca="false">C26/IF(B26&lt;='VALOR POR PL'!$P$5,IFERROR(INDEX('"INCC-FGV"'!$B$2:$B$800,MATCH(B26,'"INCC-FGV"'!$A$2:$A$800,0)),$K$2),$K$2)</f>
        <v>12.8972024591156</v>
      </c>
      <c r="M26" s="140" t="n">
        <f aca="false">'CP RESUMO'!Y13</f>
        <v>0</v>
      </c>
      <c r="N26" s="141" t="n">
        <f aca="false">MAX(0,M26-M25)</f>
        <v>0</v>
      </c>
      <c r="O26" s="140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3741.54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HISTORICOS'!Z13)</f>
        <v>1698.76</v>
      </c>
      <c r="D27" s="45" t="n">
        <f aca="false">IF(B27&lt;='VALOR POR PL'!$P$5,0,IF($K$17&gt;0,$K$18*P27/$K$17,0))</f>
        <v>4498.18000810544</v>
      </c>
      <c r="E27" s="45" t="n">
        <f aca="false">L27+D27/$K$2</f>
        <v>4.77831179700455</v>
      </c>
      <c r="F27" s="117" t="n">
        <f aca="false">IF($K$9=0,0,E27/$K$9)</f>
        <v>0.00667842277515162</v>
      </c>
      <c r="G27" s="117" t="n">
        <f aca="false">G26+F27</f>
        <v>0.492234636609502</v>
      </c>
      <c r="H27" s="139" t="n">
        <v>3741.54</v>
      </c>
      <c r="L27" s="45" t="n">
        <f aca="false">C27/IF(B27&lt;='VALOR POR PL'!$P$5,IFERROR(INDEX('"INCC-FGV"'!$B$2:$B$800,MATCH(B27,'"INCC-FGV"'!$A$2:$A$800,0)),$K$2),$K$2)</f>
        <v>1.30987308859895</v>
      </c>
      <c r="M27" s="140" t="n">
        <f aca="false">'CP RESUMO'!Z13</f>
        <v>0</v>
      </c>
      <c r="N27" s="141" t="n">
        <f aca="false">MAX(0,M27-M26)</f>
        <v>0</v>
      </c>
      <c r="O27" s="140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3741.54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4498.18000810544</v>
      </c>
      <c r="E28" s="45" t="n">
        <f aca="false">L28+D28/$K$2</f>
        <v>3.46843870840561</v>
      </c>
      <c r="F28" s="117" t="n">
        <f aca="false">IF($K$9=0,0,E28/$K$9)</f>
        <v>0.00484767446087432</v>
      </c>
      <c r="G28" s="117" t="n">
        <f aca="false">G27+F28</f>
        <v>0.497082311070376</v>
      </c>
      <c r="H28" s="139" t="n">
        <v>3741.54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RESUMO'!AA13</f>
        <v>0</v>
      </c>
      <c r="N28" s="141" t="n">
        <f aca="false">MAX(0,M28-M27)</f>
        <v>0</v>
      </c>
      <c r="O28" s="140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3741.54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4498.18000810544</v>
      </c>
      <c r="E29" s="45" t="n">
        <f aca="false">L29+D29/$K$2</f>
        <v>3.46843870840561</v>
      </c>
      <c r="F29" s="117" t="n">
        <f aca="false">IF($K$9=0,0,E29/$K$9)</f>
        <v>0.00484767446087432</v>
      </c>
      <c r="G29" s="117" t="n">
        <f aca="false">G28+F29</f>
        <v>0.501929985531251</v>
      </c>
      <c r="H29" s="139" t="n">
        <v>3741.54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RESUMO'!AB13</f>
        <v>0</v>
      </c>
      <c r="N29" s="141" t="n">
        <f aca="false">MAX(0,M29-M28)</f>
        <v>0</v>
      </c>
      <c r="O29" s="140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3741.54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4498.18000810544</v>
      </c>
      <c r="E30" s="45" t="n">
        <f aca="false">L30+D30/$K$2</f>
        <v>3.46843870840561</v>
      </c>
      <c r="F30" s="117" t="n">
        <f aca="false">IF($K$9=0,0,E30/$K$9)</f>
        <v>0.00484767446087432</v>
      </c>
      <c r="G30" s="117" t="n">
        <f aca="false">G29+F30</f>
        <v>0.506777659992125</v>
      </c>
      <c r="H30" s="139" t="n">
        <v>3741.54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RESUMO'!AC13</f>
        <v>0</v>
      </c>
      <c r="N30" s="141" t="n">
        <f aca="false">MAX(0,M30-M29)</f>
        <v>0</v>
      </c>
      <c r="O30" s="140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3741.54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4498.18000810544</v>
      </c>
      <c r="E31" s="45" t="n">
        <f aca="false">L31+D31/$K$2</f>
        <v>3.46843870840561</v>
      </c>
      <c r="F31" s="117" t="n">
        <f aca="false">IF($K$9=0,0,E31/$K$9)</f>
        <v>0.00484767446087432</v>
      </c>
      <c r="G31" s="117" t="n">
        <f aca="false">G30+F31</f>
        <v>0.511625334452999</v>
      </c>
      <c r="H31" s="139" t="n">
        <v>3741.54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RESUMO'!AD13</f>
        <v>0</v>
      </c>
      <c r="N31" s="141" t="n">
        <f aca="false">MAX(0,M31-M30)</f>
        <v>0</v>
      </c>
      <c r="O31" s="140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3741.54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4498.18000810544</v>
      </c>
      <c r="E32" s="45" t="n">
        <f aca="false">L32+D32/$K$2</f>
        <v>3.46843870840561</v>
      </c>
      <c r="F32" s="117" t="n">
        <f aca="false">IF($K$9=0,0,E32/$K$9)</f>
        <v>0.00484767446087432</v>
      </c>
      <c r="G32" s="117" t="n">
        <f aca="false">G31+F32</f>
        <v>0.516473008913874</v>
      </c>
      <c r="H32" s="139" t="n">
        <v>3741.54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RESUMO'!AE13</f>
        <v>0</v>
      </c>
      <c r="N32" s="141" t="n">
        <f aca="false">MAX(0,M32-M31)</f>
        <v>0</v>
      </c>
      <c r="O32" s="140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3741.54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4498.18000810544</v>
      </c>
      <c r="E33" s="45" t="n">
        <f aca="false">L33+D33/$K$2</f>
        <v>3.46843870840561</v>
      </c>
      <c r="F33" s="117" t="n">
        <f aca="false">IF($K$9=0,0,E33/$K$9)</f>
        <v>0.00484767446087432</v>
      </c>
      <c r="G33" s="117" t="n">
        <f aca="false">G32+F33</f>
        <v>0.521320683374748</v>
      </c>
      <c r="H33" s="139" t="n">
        <v>3741.54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RESUMO'!AF13</f>
        <v>0</v>
      </c>
      <c r="N33" s="141" t="n">
        <f aca="false">MAX(0,M33-M32)</f>
        <v>0</v>
      </c>
      <c r="O33" s="140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3741.54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4498.18000810544</v>
      </c>
      <c r="E34" s="45" t="n">
        <f aca="false">L34+D34/$K$2</f>
        <v>3.46843870840561</v>
      </c>
      <c r="F34" s="117" t="n">
        <f aca="false">IF($K$9=0,0,E34/$K$9)</f>
        <v>0.00484767446087432</v>
      </c>
      <c r="G34" s="117" t="n">
        <f aca="false">G33+F34</f>
        <v>0.526168357835622</v>
      </c>
      <c r="H34" s="139" t="n">
        <v>3741.54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RESUMO'!AG13</f>
        <v>0</v>
      </c>
      <c r="N34" s="141" t="n">
        <f aca="false">MAX(0,M34-M33)</f>
        <v>0</v>
      </c>
      <c r="O34" s="140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3741.54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4498.18000810544</v>
      </c>
      <c r="E35" s="45" t="n">
        <f aca="false">L35+D35/$K$2</f>
        <v>3.46843870840561</v>
      </c>
      <c r="F35" s="117" t="n">
        <f aca="false">IF($K$9=0,0,E35/$K$9)</f>
        <v>0.00484767446087432</v>
      </c>
      <c r="G35" s="117" t="n">
        <f aca="false">G34+F35</f>
        <v>0.531016032296496</v>
      </c>
      <c r="H35" s="139" t="n">
        <v>3741.54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RESUMO'!AH13</f>
        <v>0</v>
      </c>
      <c r="N35" s="141" t="n">
        <f aca="false">MAX(0,M35-M34)</f>
        <v>0</v>
      </c>
      <c r="O35" s="140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3741.54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4498.18000810544</v>
      </c>
      <c r="E36" s="45" t="n">
        <f aca="false">L36+D36/$K$2</f>
        <v>3.46843870840561</v>
      </c>
      <c r="F36" s="117" t="n">
        <f aca="false">IF($K$9=0,0,E36/$K$9)</f>
        <v>0.00484767446087432</v>
      </c>
      <c r="G36" s="117" t="n">
        <f aca="false">G35+F36</f>
        <v>0.535863706757371</v>
      </c>
      <c r="H36" s="139" t="n">
        <v>3741.54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RESUMO'!AI13</f>
        <v>0</v>
      </c>
      <c r="N36" s="141" t="n">
        <f aca="false">MAX(0,M36-M35)</f>
        <v>0</v>
      </c>
      <c r="O36" s="140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3741.54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4498.18000810544</v>
      </c>
      <c r="E37" s="45" t="n">
        <f aca="false">L37+D37/$K$2</f>
        <v>3.46843870840561</v>
      </c>
      <c r="F37" s="117" t="n">
        <f aca="false">IF($K$9=0,0,E37/$K$9)</f>
        <v>0.00484767446087432</v>
      </c>
      <c r="G37" s="117" t="n">
        <f aca="false">G36+F37</f>
        <v>0.540711381218245</v>
      </c>
      <c r="H37" s="139" t="n">
        <v>3741.54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RESUMO'!AJ13</f>
        <v>0</v>
      </c>
      <c r="N37" s="141" t="n">
        <f aca="false">MAX(0,M37-M36)</f>
        <v>0</v>
      </c>
      <c r="O37" s="140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3741.54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4498.18000810544</v>
      </c>
      <c r="E38" s="45" t="n">
        <f aca="false">L38+D38/$K$2</f>
        <v>3.46843870840561</v>
      </c>
      <c r="F38" s="117" t="n">
        <f aca="false">IF($K$9=0,0,E38/$K$9)</f>
        <v>0.00484767446087432</v>
      </c>
      <c r="G38" s="117" t="n">
        <f aca="false">G37+F38</f>
        <v>0.545559055679119</v>
      </c>
      <c r="H38" s="139" t="n">
        <v>3741.54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RESUMO'!AK13</f>
        <v>0</v>
      </c>
      <c r="N38" s="141" t="n">
        <f aca="false">MAX(0,M38-M37)</f>
        <v>0</v>
      </c>
      <c r="O38" s="140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3741.54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100084.583325094</v>
      </c>
      <c r="E39" s="45" t="n">
        <f aca="false">L39+D39/$K$2</f>
        <v>77.1728215175655</v>
      </c>
      <c r="F39" s="117" t="n">
        <f aca="false">IF($K$9=0,0,E39/$K$9)</f>
        <v>0.107860840970803</v>
      </c>
      <c r="G39" s="117" t="n">
        <f aca="false">G38+F39</f>
        <v>0.653419896649922</v>
      </c>
      <c r="H39" s="139" t="n">
        <v>83249.33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RESUMO'!AL13</f>
        <v>0</v>
      </c>
      <c r="N39" s="141" t="n">
        <f aca="false">MAX(0,M39-M38)</f>
        <v>0</v>
      </c>
      <c r="O39" s="140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83249.33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100084.583325094</v>
      </c>
      <c r="E40" s="45" t="n">
        <f aca="false">L40+D40/$K$2</f>
        <v>77.1728215175655</v>
      </c>
      <c r="F40" s="117" t="n">
        <f aca="false">IF($K$9=0,0,E40/$K$9)</f>
        <v>0.107860840970803</v>
      </c>
      <c r="G40" s="117" t="n">
        <f aca="false">G39+F40</f>
        <v>0.761280737620726</v>
      </c>
      <c r="H40" s="139" t="n">
        <v>83249.33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RESUMO'!AM13</f>
        <v>0</v>
      </c>
      <c r="N40" s="141" t="n">
        <f aca="false">MAX(0,M40-M39)</f>
        <v>0</v>
      </c>
      <c r="O40" s="140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83249.33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100084.583325094</v>
      </c>
      <c r="E41" s="45" t="n">
        <f aca="false">L41+D41/$K$2</f>
        <v>77.1728215175655</v>
      </c>
      <c r="F41" s="117" t="n">
        <f aca="false">IF($K$9=0,0,E41/$K$9)</f>
        <v>0.107860840970803</v>
      </c>
      <c r="G41" s="117" t="n">
        <f aca="false">G40+F41</f>
        <v>0.869141578591529</v>
      </c>
      <c r="H41" s="139" t="n">
        <v>83249.33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RESUMO'!AN13</f>
        <v>0</v>
      </c>
      <c r="N41" s="141" t="n">
        <f aca="false">MAX(0,M41-M40)</f>
        <v>0</v>
      </c>
      <c r="O41" s="140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83249.33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100084.583325094</v>
      </c>
      <c r="E42" s="45" t="n">
        <f aca="false">L42+D42/$K$2</f>
        <v>77.1728215175655</v>
      </c>
      <c r="F42" s="117" t="n">
        <f aca="false">IF($K$9=0,0,E42/$K$9)</f>
        <v>0.107860840970803</v>
      </c>
      <c r="G42" s="117" t="n">
        <f aca="false">G41+F42</f>
        <v>0.977002419562332</v>
      </c>
      <c r="H42" s="139" t="n">
        <v>83249.33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RESUMO'!AO13</f>
        <v>0</v>
      </c>
      <c r="N42" s="141" t="n">
        <f aca="false">MAX(0,M42-M41)</f>
        <v>0</v>
      </c>
      <c r="O42" s="140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83249.33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21339.563412197</v>
      </c>
      <c r="E43" s="45" t="n">
        <f aca="false">L43+D43/$K$2</f>
        <v>16.4544254845226</v>
      </c>
      <c r="F43" s="117" t="n">
        <f aca="false">IF($K$9=0,0,E43/$K$9)</f>
        <v>0.0229975804376682</v>
      </c>
      <c r="G43" s="117" t="n">
        <f aca="false">G42+F43</f>
        <v>1</v>
      </c>
      <c r="H43" s="139" t="n">
        <v>17750.03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RESUMO'!AP13</f>
        <v>0</v>
      </c>
      <c r="N43" s="141" t="n">
        <f aca="false">MAX(0,M43-M42)</f>
        <v>0</v>
      </c>
      <c r="O43" s="140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17750.03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RESUMO'!AQ13</f>
        <v>0</v>
      </c>
      <c r="N44" s="141" t="n">
        <f aca="false">MAX(0,M44-M43)</f>
        <v>0</v>
      </c>
      <c r="O44" s="140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RESUMO'!AR13</f>
        <v>0</v>
      </c>
      <c r="N45" s="141" t="n">
        <f aca="false">MAX(0,M45-M44)</f>
        <v>0</v>
      </c>
      <c r="O45" s="140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RESUMO'!AS13</f>
        <v>0</v>
      </c>
      <c r="N46" s="141" t="n">
        <f aca="false">MAX(0,M46-M45)</f>
        <v>0</v>
      </c>
      <c r="O46" s="140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RESUMO'!AT13</f>
        <v>0</v>
      </c>
      <c r="N47" s="141" t="n">
        <f aca="false">MAX(0,M47-M46)</f>
        <v>0</v>
      </c>
      <c r="O47" s="140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RESUMO'!AU13</f>
        <v>0</v>
      </c>
      <c r="N48" s="141" t="n">
        <f aca="false">MAX(0,M48-M47)</f>
        <v>0</v>
      </c>
      <c r="O48" s="140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RESUMO'!AV13</f>
        <v>0</v>
      </c>
      <c r="N49" s="141" t="n">
        <f aca="false">MAX(0,M49-M48)</f>
        <v>0</v>
      </c>
      <c r="O49" s="140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RESUMO'!AW13</f>
        <v>0</v>
      </c>
      <c r="N50" s="141" t="n">
        <f aca="false">MAX(0,M50-M49)</f>
        <v>0</v>
      </c>
      <c r="O50" s="140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RESUMO'!AX13</f>
        <v>0</v>
      </c>
      <c r="N51" s="141" t="n">
        <f aca="false">MAX(0,M51-M50)</f>
        <v>0</v>
      </c>
      <c r="O51" s="140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RESUMO'!AY13</f>
        <v>0</v>
      </c>
      <c r="N52" s="141" t="n">
        <f aca="false">MAX(0,M52-M51)</f>
        <v>0</v>
      </c>
      <c r="O52" s="140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RESUMO'!AZ13</f>
        <v>0</v>
      </c>
      <c r="N53" s="141" t="n">
        <f aca="false">MAX(0,M53-M52)</f>
        <v>0</v>
      </c>
      <c r="O53" s="140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RESUMO'!BA13</f>
        <v>0</v>
      </c>
      <c r="N54" s="141" t="n">
        <f aca="false">MAX(0,M54-M53)</f>
        <v>0</v>
      </c>
      <c r="O54" s="140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RESUMO'!BB13</f>
        <v>0</v>
      </c>
      <c r="N55" s="141" t="n">
        <f aca="false">MAX(0,M55-M54)</f>
        <v>0</v>
      </c>
      <c r="O55" s="140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RESUMO'!BC13</f>
        <v>0</v>
      </c>
      <c r="N56" s="141" t="n">
        <f aca="false">MAX(0,M56-M55)</f>
        <v>0</v>
      </c>
      <c r="O56" s="140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RESUMO'!BD13</f>
        <v>0</v>
      </c>
      <c r="N57" s="141" t="n">
        <f aca="false">MAX(0,M57-M56)</f>
        <v>0</v>
      </c>
      <c r="O57" s="140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RESUMO'!BE13</f>
        <v>0</v>
      </c>
      <c r="N58" s="141" t="n">
        <f aca="false">MAX(0,M58-M57)</f>
        <v>0</v>
      </c>
      <c r="O58" s="140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RESUMO'!BF13</f>
        <v>0</v>
      </c>
      <c r="N59" s="141" t="n">
        <f aca="false">MAX(0,M59-M58)</f>
        <v>0</v>
      </c>
      <c r="O59" s="140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RESUMO'!BG13</f>
        <v>0</v>
      </c>
      <c r="N60" s="141" t="n">
        <f aca="false">MAX(0,M60-M59)</f>
        <v>0</v>
      </c>
      <c r="O60" s="140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RESUMO'!BH13</f>
        <v>0</v>
      </c>
      <c r="N61" s="141" t="n">
        <f aca="false">MAX(0,M61-M60)</f>
        <v>0</v>
      </c>
      <c r="O61" s="140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RESUMO'!BI13</f>
        <v>0</v>
      </c>
      <c r="N62" s="141" t="n">
        <f aca="false">MAX(0,M62-M61)</f>
        <v>0</v>
      </c>
      <c r="O62" s="140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RESUMO'!BJ13</f>
        <v>0</v>
      </c>
      <c r="N63" s="141" t="n">
        <f aca="false">MAX(0,M63-M62)</f>
        <v>0</v>
      </c>
      <c r="O63" s="140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RESUMO'!BK13</f>
        <v>0</v>
      </c>
      <c r="N64" s="141" t="n">
        <f aca="false">MAX(0,M64-M63)</f>
        <v>0</v>
      </c>
      <c r="O64" s="140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RESUMO'!BL13</f>
        <v>0</v>
      </c>
      <c r="N65" s="141" t="n">
        <f aca="false">MAX(0,M65-M64)</f>
        <v>0</v>
      </c>
      <c r="O65" s="140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RESUMO'!BM13</f>
        <v>0</v>
      </c>
      <c r="N66" s="141" t="n">
        <f aca="false">MAX(0,M66-M65)</f>
        <v>0</v>
      </c>
      <c r="O66" s="140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RESUMO'!BN13</f>
        <v>0</v>
      </c>
      <c r="N67" s="141" t="n">
        <f aca="false">MAX(0,M67-M66)</f>
        <v>0</v>
      </c>
      <c r="O67" s="140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RESUMO'!BO13</f>
        <v>0</v>
      </c>
      <c r="N68" s="141" t="n">
        <f aca="false">MAX(0,M68-M67)</f>
        <v>0</v>
      </c>
      <c r="O68" s="140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RESUMO'!BP13</f>
        <v>0</v>
      </c>
      <c r="N69" s="141" t="n">
        <f aca="false">MAX(0,M69-M68)</f>
        <v>0</v>
      </c>
      <c r="O69" s="140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RESUMO'!BQ13</f>
        <v>0</v>
      </c>
      <c r="N70" s="141" t="n">
        <f aca="false">MAX(0,M70-M69)</f>
        <v>0</v>
      </c>
      <c r="O70" s="140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RESUMO'!BR13</f>
        <v>0</v>
      </c>
      <c r="N71" s="141" t="n">
        <f aca="false">MAX(0,M71-M70)</f>
        <v>0</v>
      </c>
      <c r="O71" s="140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RESUMO'!BS13</f>
        <v>0</v>
      </c>
      <c r="N72" s="141" t="n">
        <f aca="false">MAX(0,M72-M71)</f>
        <v>0</v>
      </c>
      <c r="O72" s="140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RESUMO'!BT13</f>
        <v>0</v>
      </c>
      <c r="N73" s="141" t="n">
        <f aca="false">MAX(0,M73-M72)</f>
        <v>0</v>
      </c>
      <c r="O73" s="140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RESUMO'!BU13</f>
        <v>0</v>
      </c>
      <c r="N74" s="141" t="n">
        <f aca="false">MAX(0,M74-M73)</f>
        <v>0</v>
      </c>
      <c r="O74" s="140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RESUMO'!BV13</f>
        <v>0</v>
      </c>
      <c r="N75" s="141" t="n">
        <f aca="false">MAX(0,M75-M74)</f>
        <v>0</v>
      </c>
      <c r="O75" s="140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RESUMO'!BW13</f>
        <v>0</v>
      </c>
      <c r="N76" s="141" t="n">
        <f aca="false">MAX(0,M76-M75)</f>
        <v>0</v>
      </c>
      <c r="O76" s="140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420175.05</v>
      </c>
      <c r="D78" s="61" t="n">
        <f aca="false">SUM(D5:D76)</f>
        <v>480154.236817944</v>
      </c>
      <c r="E78" s="61" t="n">
        <f aca="false">SUM(E5:E76)</f>
        <v>715.485071532638</v>
      </c>
      <c r="F78" s="146" t="n">
        <f aca="false">SUM(F5:F76)</f>
        <v>1</v>
      </c>
      <c r="H78" s="61" t="n">
        <f aca="false">SUM(H5:H76)</f>
        <v>399387.37</v>
      </c>
      <c r="L78" s="61" t="n">
        <f aca="false">SUM(L5:L76)</f>
        <v>345.24965676858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HISTORICOS'!D14)</f>
        <v>781406.71</v>
      </c>
      <c r="D5" s="45" t="n">
        <f aca="false">IF(B5&lt;='VALOR POR PL'!$P$5,0,IF($K$17&gt;0,$K$18*P5/$K$17,0))</f>
        <v>0</v>
      </c>
      <c r="E5" s="45" t="n">
        <f aca="false">L5+D5/$K$2</f>
        <v>682.90674818948</v>
      </c>
      <c r="F5" s="117" t="n">
        <f aca="false">IF($K$9=0,0,E5/$K$9)</f>
        <v>0.0519601183311222</v>
      </c>
      <c r="G5" s="117" t="n">
        <f aca="false">F5</f>
        <v>0.0519601183311222</v>
      </c>
      <c r="H5" s="139"/>
      <c r="I5" s="42" t="s">
        <v>3276</v>
      </c>
      <c r="J5" s="56" t="n">
        <f aca="false">'VALOR POR PL'!F20</f>
        <v>14511646.08</v>
      </c>
      <c r="K5" s="56" t="n">
        <f aca="false">'VALOR POR PL'!G20</f>
        <v>12314.822187</v>
      </c>
      <c r="L5" s="56" t="n">
        <f aca="false">'DADOS HISTORICOS'!$BZ$14</f>
        <v>682.90674818948</v>
      </c>
      <c r="M5" s="140" t="n">
        <f aca="false">'CP RESUMO'!D14</f>
        <v>0</v>
      </c>
      <c r="N5" s="141" t="n">
        <v>0</v>
      </c>
      <c r="O5" s="140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HISTORICOS'!E14)</f>
        <v>170959.67</v>
      </c>
      <c r="D6" s="45" t="n">
        <f aca="false">IF(B6&lt;='VALOR POR PL'!$P$5,0,IF($K$17&gt;0,$K$18*P6/$K$17,0))</f>
        <v>0</v>
      </c>
      <c r="E6" s="45" t="n">
        <f aca="false">L6+D6/$K$2</f>
        <v>146.229860852131</v>
      </c>
      <c r="F6" s="117" t="n">
        <f aca="false">IF($K$9=0,0,E6/$K$9)</f>
        <v>0.0111261470084523</v>
      </c>
      <c r="G6" s="117" t="n">
        <f aca="false">G5+F6</f>
        <v>0.0630862653395745</v>
      </c>
      <c r="H6" s="139"/>
      <c r="I6" s="42" t="s">
        <v>3277</v>
      </c>
      <c r="K6" s="52" t="n">
        <f aca="false">'VALOR POR PL'!H20</f>
        <v>13198.2327297366</v>
      </c>
      <c r="L6" s="45" t="n">
        <f aca="false">C6/IF(B6&lt;='VALOR POR PL'!$P$5,IFERROR(INDEX('"INCC-FGV"'!$B$2:$B$800,MATCH(B6,'"INCC-FGV"'!$A$2:$A$800,0)),$K$2),$K$2)</f>
        <v>146.229860852131</v>
      </c>
      <c r="M6" s="140" t="n">
        <f aca="false">'CP RESUMO'!E14</f>
        <v>0</v>
      </c>
      <c r="N6" s="141" t="n">
        <f aca="false">MAX(0,M6-M5)</f>
        <v>0</v>
      </c>
      <c r="O6" s="140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HISTORICOS'!F14)</f>
        <v>210708.95</v>
      </c>
      <c r="D7" s="45" t="n">
        <f aca="false">IF(B7&lt;='VALOR POR PL'!$P$5,0,IF($K$17&gt;0,$K$18*P7/$K$17,0))</f>
        <v>0</v>
      </c>
      <c r="E7" s="45" t="n">
        <f aca="false">L7+D7/$K$2</f>
        <v>179.513918766373</v>
      </c>
      <c r="F7" s="117" t="n">
        <f aca="false">IF($K$9=0,0,E7/$K$9)</f>
        <v>0.01365862101365</v>
      </c>
      <c r="G7" s="117" t="n">
        <f aca="false">G6+F7</f>
        <v>0.0767448863532245</v>
      </c>
      <c r="H7" s="139"/>
      <c r="I7" s="42" t="s">
        <v>3278</v>
      </c>
      <c r="J7" s="45" t="n">
        <f aca="false">C78+D78</f>
        <v>16647692.2758043</v>
      </c>
      <c r="L7" s="45" t="n">
        <f aca="false">C7/IF(B7&lt;='VALOR POR PL'!$P$5,IFERROR(INDEX('"INCC-FGV"'!$B$2:$B$800,MATCH(B7,'"INCC-FGV"'!$A$2:$A$800,0)),$K$2),$K$2)</f>
        <v>179.513918766373</v>
      </c>
      <c r="M7" s="140" t="n">
        <f aca="false">'CP RESUMO'!F14</f>
        <v>0</v>
      </c>
      <c r="N7" s="141" t="n">
        <f aca="false">MAX(0,M7-M6)</f>
        <v>0</v>
      </c>
      <c r="O7" s="140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HISTORICOS'!G14)</f>
        <v>353398.3</v>
      </c>
      <c r="D8" s="45" t="n">
        <f aca="false">IF(B8&lt;='VALOR POR PL'!$P$5,0,IF($K$17&gt;0,$K$18*P8/$K$17,0))</f>
        <v>0</v>
      </c>
      <c r="E8" s="45" t="n">
        <f aca="false">L8+D8/$K$2</f>
        <v>299.900287342178</v>
      </c>
      <c r="F8" s="117" t="n">
        <f aca="false">IF($K$9=0,0,E8/$K$9)</f>
        <v>0.0228184220746835</v>
      </c>
      <c r="G8" s="117" t="n">
        <f aca="false">G7+F8</f>
        <v>0.099563308427908</v>
      </c>
      <c r="H8" s="139"/>
      <c r="I8" s="42" t="s">
        <v>3279</v>
      </c>
      <c r="K8" s="66" t="n">
        <f aca="false">SUM(L5:L76)</f>
        <v>6069.46104273108</v>
      </c>
      <c r="L8" s="45" t="n">
        <f aca="false">C8/IF(B8&lt;='VALOR POR PL'!$P$5,IFERROR(INDEX('"INCC-FGV"'!$B$2:$B$800,MATCH(B8,'"INCC-FGV"'!$A$2:$A$800,0)),$K$2),$K$2)</f>
        <v>299.900287342178</v>
      </c>
      <c r="M8" s="140" t="n">
        <f aca="false">'CP RESUMO'!G14</f>
        <v>0</v>
      </c>
      <c r="N8" s="141" t="n">
        <f aca="false">MAX(0,M8-M7)</f>
        <v>0</v>
      </c>
      <c r="O8" s="140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HISTORICOS'!H14)</f>
        <v>220168.51</v>
      </c>
      <c r="D9" s="45" t="n">
        <f aca="false">IF(B9&lt;='VALOR POR PL'!$P$5,0,IF($K$17&gt;0,$K$18*P9/$K$17,0))</f>
        <v>0</v>
      </c>
      <c r="E9" s="45" t="n">
        <f aca="false">L9+D9/$K$2</f>
        <v>185.880602332536</v>
      </c>
      <c r="F9" s="117" t="n">
        <f aca="false">IF($K$9=0,0,E9/$K$9)</f>
        <v>0.0141430409324042</v>
      </c>
      <c r="G9" s="117" t="n">
        <f aca="false">G8+F9</f>
        <v>0.113706349360312</v>
      </c>
      <c r="H9" s="139"/>
      <c r="I9" s="42" t="s">
        <v>3280</v>
      </c>
      <c r="J9" s="45" t="n">
        <f aca="false">C78+D78</f>
        <v>16647692.2758043</v>
      </c>
      <c r="K9" s="45" t="n">
        <f aca="false">E78</f>
        <v>13142.9020972888</v>
      </c>
      <c r="L9" s="45" t="n">
        <f aca="false">C9/IF(B9&lt;='VALOR POR PL'!$P$5,IFERROR(INDEX('"INCC-FGV"'!$B$2:$B$800,MATCH(B9,'"INCC-FGV"'!$A$2:$A$800,0)),$K$2),$K$2)</f>
        <v>185.880602332536</v>
      </c>
      <c r="M9" s="140" t="n">
        <f aca="false">'CP RESUMO'!H14</f>
        <v>0</v>
      </c>
      <c r="N9" s="141" t="n">
        <f aca="false">MAX(0,M9-M8)</f>
        <v>0</v>
      </c>
      <c r="O9" s="140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HISTORICOS'!I14)</f>
        <v>208139.04</v>
      </c>
      <c r="D10" s="45" t="n">
        <f aca="false">IF(B10&lt;='VALOR POR PL'!$P$5,0,IF($K$17&gt;0,$K$18*P10/$K$17,0))</f>
        <v>0</v>
      </c>
      <c r="E10" s="45" t="n">
        <f aca="false">L10+D10/$K$2</f>
        <v>174.711930477526</v>
      </c>
      <c r="F10" s="117" t="n">
        <f aca="false">IF($K$9=0,0,E10/$K$9)</f>
        <v>0.0132932535892181</v>
      </c>
      <c r="G10" s="117" t="n">
        <f aca="false">G9+F10</f>
        <v>0.12699960294953</v>
      </c>
      <c r="H10" s="139"/>
      <c r="I10" s="42" t="s">
        <v>3281</v>
      </c>
      <c r="K10" s="52" t="n">
        <f aca="false">IF(K6-K8&gt;0,(K6-K8)*'VALOR POR PL'!$G$65,K6-K8)</f>
        <v>7073.44105455771</v>
      </c>
      <c r="L10" s="45" t="n">
        <f aca="false">C10/IF(B10&lt;='VALOR POR PL'!$P$5,IFERROR(INDEX('"INCC-FGV"'!$B$2:$B$800,MATCH(B10,'"INCC-FGV"'!$A$2:$A$800,0)),$K$2),$K$2)</f>
        <v>174.711930477526</v>
      </c>
      <c r="M10" s="140" t="n">
        <f aca="false">'CP RESUMO'!I14</f>
        <v>0</v>
      </c>
      <c r="N10" s="141" t="n">
        <f aca="false">MAX(0,M10-M9)</f>
        <v>0</v>
      </c>
      <c r="O10" s="140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HISTORICOS'!J14)</f>
        <v>207096.94</v>
      </c>
      <c r="D11" s="45" t="n">
        <f aca="false">IF(B11&lt;='VALOR POR PL'!$P$5,0,IF($K$17&gt;0,$K$18*P11/$K$17,0))</f>
        <v>0</v>
      </c>
      <c r="E11" s="45" t="n">
        <f aca="false">L11+D11/$K$2</f>
        <v>172.651426542027</v>
      </c>
      <c r="F11" s="117" t="n">
        <f aca="false">IF($K$9=0,0,E11/$K$9)</f>
        <v>0.0131364766521119</v>
      </c>
      <c r="G11" s="117" t="n">
        <f aca="false">G10+F11</f>
        <v>0.140136079601642</v>
      </c>
      <c r="H11" s="139"/>
      <c r="I11" s="42" t="s">
        <v>3282</v>
      </c>
      <c r="K11" s="56" t="n">
        <f aca="false">SUMPRODUCT((B5:B76&gt;'VALOR POR PL'!$P$5)*H5:H76)</f>
        <v>9660545.89</v>
      </c>
      <c r="L11" s="45" t="n">
        <f aca="false">C11/IF(B11&lt;='VALOR POR PL'!$P$5,IFERROR(INDEX('"INCC-FGV"'!$B$2:$B$800,MATCH(B11,'"INCC-FGV"'!$A$2:$A$800,0)),$K$2),$K$2)</f>
        <v>172.651426542027</v>
      </c>
      <c r="M11" s="140" t="n">
        <f aca="false">'CP RESUMO'!J14</f>
        <v>0</v>
      </c>
      <c r="N11" s="141" t="n">
        <f aca="false">MAX(0,M11-M10)</f>
        <v>0</v>
      </c>
      <c r="O11" s="140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HISTORICOS'!K14)</f>
        <v>224847.54</v>
      </c>
      <c r="D12" s="45" t="n">
        <f aca="false">IF(B12&lt;='VALOR POR PL'!$P$5,0,IF($K$17&gt;0,$K$18*P12/$K$17,0))</f>
        <v>0</v>
      </c>
      <c r="E12" s="45" t="n">
        <f aca="false">L12+D12/$K$2</f>
        <v>185.752108063721</v>
      </c>
      <c r="F12" s="117" t="n">
        <f aca="false">IF($K$9=0,0,E12/$K$9)</f>
        <v>0.0141332642280002</v>
      </c>
      <c r="G12" s="117" t="n">
        <f aca="false">G11+F12</f>
        <v>0.154269343829642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185.752108063721</v>
      </c>
      <c r="M12" s="140" t="n">
        <f aca="false">'CP RESUMO'!K14</f>
        <v>0</v>
      </c>
      <c r="N12" s="141" t="n">
        <f aca="false">MAX(0,M12-M11)</f>
        <v>0</v>
      </c>
      <c r="O12" s="140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HISTORICOS'!L14)</f>
        <v>225258.07</v>
      </c>
      <c r="D13" s="45" t="n">
        <f aca="false">IF(B13&lt;='VALOR POR PL'!$P$5,0,IF($K$17&gt;0,$K$18*P13/$K$17,0))</f>
        <v>0</v>
      </c>
      <c r="E13" s="45" t="n">
        <f aca="false">L13+D13/$K$2</f>
        <v>185.13763390663</v>
      </c>
      <c r="F13" s="117" t="n">
        <f aca="false">IF($K$9=0,0,E13/$K$9)</f>
        <v>0.0140865109194431</v>
      </c>
      <c r="G13" s="117" t="n">
        <f aca="false">G12+F13</f>
        <v>0.168355854749085</v>
      </c>
      <c r="H13" s="139"/>
      <c r="I13" s="42" t="s">
        <v>3284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185.13763390663</v>
      </c>
      <c r="M13" s="140" t="n">
        <f aca="false">'CP RESUMO'!L14</f>
        <v>0</v>
      </c>
      <c r="N13" s="141" t="n">
        <f aca="false">MAX(0,M13-M12)</f>
        <v>0</v>
      </c>
      <c r="O13" s="140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HISTORICOS'!M14)</f>
        <v>227417.36</v>
      </c>
      <c r="D14" s="45" t="n">
        <f aca="false">IF(B14&lt;='VALOR POR PL'!$P$5,0,IF($K$17&gt;0,$K$18*P14/$K$17,0))</f>
        <v>0</v>
      </c>
      <c r="E14" s="45" t="n">
        <f aca="false">L14+D14/$K$2</f>
        <v>186.59931880858</v>
      </c>
      <c r="F14" s="117" t="n">
        <f aca="false">IF($K$9=0,0,E14/$K$9)</f>
        <v>0.0141977256946221</v>
      </c>
      <c r="G14" s="117" t="n">
        <f aca="false">G13+F14</f>
        <v>0.182553580443708</v>
      </c>
      <c r="H14" s="139"/>
      <c r="I14" s="42" t="s">
        <v>3285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186.59931880858</v>
      </c>
      <c r="M14" s="140" t="n">
        <f aca="false">'CP RESUMO'!M14</f>
        <v>0</v>
      </c>
      <c r="N14" s="141" t="n">
        <f aca="false">MAX(0,M14-M13)</f>
        <v>0</v>
      </c>
      <c r="O14" s="140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HISTORICOS'!N14)</f>
        <v>262747.43</v>
      </c>
      <c r="D15" s="45" t="n">
        <f aca="false">IF(B15&lt;='VALOR POR PL'!$P$5,0,IF($K$17&gt;0,$K$18*P15/$K$17,0))</f>
        <v>0</v>
      </c>
      <c r="E15" s="45" t="n">
        <f aca="false">L15+D15/$K$2</f>
        <v>214.951642565668</v>
      </c>
      <c r="F15" s="117" t="n">
        <f aca="false">IF($K$9=0,0,E15/$K$9)</f>
        <v>0.0163549603409136</v>
      </c>
      <c r="G15" s="117" t="n">
        <f aca="false">G14+F15</f>
        <v>0.198908540784621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214.951642565668</v>
      </c>
      <c r="M15" s="140" t="n">
        <f aca="false">'CP RESUMO'!N14</f>
        <v>0</v>
      </c>
      <c r="N15" s="141" t="n">
        <f aca="false">MAX(0,M15-M14)</f>
        <v>0</v>
      </c>
      <c r="O15" s="140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HISTORICOS'!O14)</f>
        <v>273728.97</v>
      </c>
      <c r="D16" s="45" t="n">
        <f aca="false">IF(B16&lt;='VALOR POR PL'!$P$5,0,IF($K$17&gt;0,$K$18*P16/$K$17,0))</f>
        <v>0</v>
      </c>
      <c r="E16" s="45" t="n">
        <f aca="false">L16+D16/$K$2</f>
        <v>223.336814527677</v>
      </c>
      <c r="F16" s="117" t="n">
        <f aca="false">IF($K$9=0,0,E16/$K$9)</f>
        <v>0.0169929603731697</v>
      </c>
      <c r="G16" s="117" t="n">
        <f aca="false">G15+F16</f>
        <v>0.215901501157791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223.336814527677</v>
      </c>
      <c r="M16" s="140" t="n">
        <f aca="false">'CP RESUMO'!O14</f>
        <v>0</v>
      </c>
      <c r="N16" s="141" t="n">
        <f aca="false">MAX(0,M16-M15)</f>
        <v>0</v>
      </c>
      <c r="O16" s="140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HISTORICOS'!P14)</f>
        <v>317992.83</v>
      </c>
      <c r="D17" s="45" t="n">
        <f aca="false">IF(B17&lt;='VALOR POR PL'!$P$5,0,IF($K$17&gt;0,$K$18*P17/$K$17,0))</f>
        <v>0</v>
      </c>
      <c r="E17" s="45" t="n">
        <f aca="false">L17+D17/$K$2</f>
        <v>258.917869888394</v>
      </c>
      <c r="F17" s="117" t="n">
        <f aca="false">IF($K$9=0,0,E17/$K$9)</f>
        <v>0.0197002053254133</v>
      </c>
      <c r="G17" s="117" t="n">
        <f aca="false">G16+F17</f>
        <v>0.235601706483204</v>
      </c>
      <c r="H17" s="139"/>
      <c r="I17" s="42" t="s">
        <v>3289</v>
      </c>
      <c r="K17" s="45" t="n">
        <f aca="false">SUM(P5:P76)</f>
        <v>9660545.89</v>
      </c>
      <c r="L17" s="45" t="n">
        <f aca="false">C17/IF(B17&lt;='VALOR POR PL'!$P$5,IFERROR(INDEX('"INCC-FGV"'!$B$2:$B$800,MATCH(B17,'"INCC-FGV"'!$A$2:$A$800,0)),$K$2),$K$2)</f>
        <v>258.917869888394</v>
      </c>
      <c r="M17" s="140" t="n">
        <f aca="false">'CP RESUMO'!P14</f>
        <v>0</v>
      </c>
      <c r="N17" s="141" t="n">
        <f aca="false">MAX(0,M17-M16)</f>
        <v>0</v>
      </c>
      <c r="O17" s="140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HISTORICOS'!Q14)</f>
        <v>306783.89</v>
      </c>
      <c r="D18" s="45" t="n">
        <f aca="false">IF(B18&lt;='VALOR POR PL'!$P$5,0,IF($K$17&gt;0,$K$18*P18/$K$17,0))</f>
        <v>0</v>
      </c>
      <c r="E18" s="45" t="n">
        <f aca="false">L18+D18/$K$2</f>
        <v>247.9991608975</v>
      </c>
      <c r="F18" s="117" t="n">
        <f aca="false">IF($K$9=0,0,E18/$K$9)</f>
        <v>0.0188694368307483</v>
      </c>
      <c r="G18" s="117" t="n">
        <f aca="false">G17+F18</f>
        <v>0.254471143313952</v>
      </c>
      <c r="H18" s="139"/>
      <c r="I18" s="42" t="s">
        <v>3290</v>
      </c>
      <c r="K18" s="45" t="n">
        <f aca="false">MAX(0,K10)*$K$2</f>
        <v>9173467.8958043</v>
      </c>
      <c r="L18" s="45" t="n">
        <f aca="false">C18/IF(B18&lt;='VALOR POR PL'!$P$5,IFERROR(INDEX('"INCC-FGV"'!$B$2:$B$800,MATCH(B18,'"INCC-FGV"'!$A$2:$A$800,0)),$K$2),$K$2)</f>
        <v>247.9991608975</v>
      </c>
      <c r="M18" s="140" t="n">
        <f aca="false">'CP RESUMO'!Q14</f>
        <v>0</v>
      </c>
      <c r="N18" s="141" t="n">
        <f aca="false">MAX(0,M18-M17)</f>
        <v>0</v>
      </c>
      <c r="O18" s="140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HISTORICOS'!R14)</f>
        <v>265241.92</v>
      </c>
      <c r="D19" s="45" t="n">
        <f aca="false">IF(B19&lt;='VALOR POR PL'!$P$5,0,IF($K$17&gt;0,$K$18*P19/$K$17,0))</f>
        <v>0</v>
      </c>
      <c r="E19" s="45" t="n">
        <f aca="false">L19+D19/$K$2</f>
        <v>213.821832015162</v>
      </c>
      <c r="F19" s="117" t="n">
        <f aca="false">IF($K$9=0,0,E19/$K$9)</f>
        <v>0.0162689967887131</v>
      </c>
      <c r="G19" s="117" t="n">
        <f aca="false">G18+F19</f>
        <v>0.270740140102666</v>
      </c>
      <c r="H19" s="139"/>
      <c r="I19" s="42" t="s">
        <v>3291</v>
      </c>
      <c r="K19" s="143" t="n">
        <f aca="false">IF(AND(K16="PREVISÃO INFORMADA",K11&gt;0),K18/K11-1,"")</f>
        <v>-0.0504193033956702</v>
      </c>
      <c r="L19" s="45" t="n">
        <f aca="false">C19/IF(B19&lt;='VALOR POR PL'!$P$5,IFERROR(INDEX('"INCC-FGV"'!$B$2:$B$800,MATCH(B19,'"INCC-FGV"'!$A$2:$A$800,0)),$K$2),$K$2)</f>
        <v>213.821832015162</v>
      </c>
      <c r="M19" s="140" t="n">
        <f aca="false">'CP RESUMO'!R14</f>
        <v>0</v>
      </c>
      <c r="N19" s="141" t="n">
        <f aca="false">MAX(0,M19-M18)</f>
        <v>0</v>
      </c>
      <c r="O19" s="140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HISTORICOS'!S14)</f>
        <v>320168.89</v>
      </c>
      <c r="D20" s="45" t="n">
        <f aca="false">IF(B20&lt;='VALOR POR PL'!$P$5,0,IF($K$17&gt;0,$K$18*P20/$K$17,0))</f>
        <v>0</v>
      </c>
      <c r="E20" s="45" t="n">
        <f aca="false">L20+D20/$K$2</f>
        <v>256.714053533529</v>
      </c>
      <c r="F20" s="117" t="n">
        <f aca="false">IF($K$9=0,0,E20/$K$9)</f>
        <v>0.0195325242197829</v>
      </c>
      <c r="G20" s="117" t="n">
        <f aca="false">G19+F20</f>
        <v>0.290272664322448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256.714053533529</v>
      </c>
      <c r="M20" s="140" t="n">
        <f aca="false">'CP RESUMO'!S14</f>
        <v>0</v>
      </c>
      <c r="N20" s="141" t="n">
        <f aca="false">MAX(0,M20-M19)</f>
        <v>0</v>
      </c>
      <c r="O20" s="140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HISTORICOS'!T14)</f>
        <v>310668.52</v>
      </c>
      <c r="D21" s="45" t="n">
        <f aca="false">IF(B21&lt;='VALOR POR PL'!$P$5,0,IF($K$17&gt;0,$K$18*P21/$K$17,0))</f>
        <v>0</v>
      </c>
      <c r="E21" s="45" t="n">
        <f aca="false">L21+D21/$K$2</f>
        <v>246.630434437448</v>
      </c>
      <c r="F21" s="117" t="n">
        <f aca="false">IF($K$9=0,0,E21/$K$9)</f>
        <v>0.0187652949563038</v>
      </c>
      <c r="G21" s="117" t="n">
        <f aca="false">G20+F21</f>
        <v>0.309037959278752</v>
      </c>
      <c r="H21" s="139"/>
      <c r="K21" s="144"/>
      <c r="L21" s="45" t="n">
        <f aca="false">C21/IF(B21&lt;='VALOR POR PL'!$P$5,IFERROR(INDEX('"INCC-FGV"'!$B$2:$B$800,MATCH(B21,'"INCC-FGV"'!$A$2:$A$800,0)),$K$2),$K$2)</f>
        <v>246.630434437448</v>
      </c>
      <c r="M21" s="140" t="n">
        <f aca="false">'CP RESUMO'!T14</f>
        <v>0</v>
      </c>
      <c r="N21" s="141" t="n">
        <f aca="false">MAX(0,M21-M20)</f>
        <v>0</v>
      </c>
      <c r="O21" s="140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HISTORICOS'!U14)</f>
        <v>411419.12</v>
      </c>
      <c r="D22" s="45" t="n">
        <f aca="false">IF(B22&lt;='VALOR POR PL'!$P$5,0,IF($K$17&gt;0,$K$18*P22/$K$17,0))</f>
        <v>0</v>
      </c>
      <c r="E22" s="45" t="n">
        <f aca="false">L22+D22/$K$2</f>
        <v>323.774879101594</v>
      </c>
      <c r="F22" s="117" t="n">
        <f aca="false">IF($K$9=0,0,E22/$K$9)</f>
        <v>0.0246349608864837</v>
      </c>
      <c r="G22" s="117" t="n">
        <f aca="false">G21+F22</f>
        <v>0.333672920165236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323.774879101594</v>
      </c>
      <c r="M22" s="140" t="n">
        <f aca="false">'CP RESUMO'!U14</f>
        <v>0</v>
      </c>
      <c r="N22" s="141" t="n">
        <f aca="false">MAX(0,M22-M21)</f>
        <v>0</v>
      </c>
      <c r="O22" s="140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HISTORICOS'!V14)</f>
        <v>405413.32</v>
      </c>
      <c r="D23" s="45" t="n">
        <f aca="false">IF(B23&lt;='VALOR POR PL'!$P$5,0,IF($K$17&gt;0,$K$18*P23/$K$17,0))</f>
        <v>0</v>
      </c>
      <c r="E23" s="45" t="n">
        <f aca="false">L23+D23/$K$2</f>
        <v>316.570623617392</v>
      </c>
      <c r="F23" s="117" t="n">
        <f aca="false">IF($K$9=0,0,E23/$K$9)</f>
        <v>0.0240868128875963</v>
      </c>
      <c r="G23" s="117" t="n">
        <f aca="false">G22+F23</f>
        <v>0.357759733052832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316.570623617392</v>
      </c>
      <c r="M23" s="140" t="n">
        <f aca="false">'CP RESUMO'!V14</f>
        <v>0</v>
      </c>
      <c r="N23" s="141" t="n">
        <f aca="false">MAX(0,M23-M22)</f>
        <v>0</v>
      </c>
      <c r="O23" s="140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HISTORICOS'!W14)</f>
        <v>424292.33</v>
      </c>
      <c r="D24" s="45" t="n">
        <f aca="false">IF(B24&lt;='VALOR POR PL'!$P$5,0,IF($K$17&gt;0,$K$18*P24/$K$17,0))</f>
        <v>0</v>
      </c>
      <c r="E24" s="45" t="n">
        <f aca="false">L24+D24/$K$2</f>
        <v>329.309314973018</v>
      </c>
      <c r="F24" s="117" t="n">
        <f aca="false">IF($K$9=0,0,E24/$K$9)</f>
        <v>0.0250560578276658</v>
      </c>
      <c r="G24" s="117" t="n">
        <f aca="false">G23+F24</f>
        <v>0.382815790880498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329.309314973018</v>
      </c>
      <c r="M24" s="140" t="n">
        <f aca="false">'CP RESUMO'!W14</f>
        <v>0</v>
      </c>
      <c r="N24" s="141" t="n">
        <f aca="false">MAX(0,M24-M23)</f>
        <v>0</v>
      </c>
      <c r="O24" s="140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HISTORICOS'!X14)</f>
        <v>448435.93</v>
      </c>
      <c r="D25" s="45" t="n">
        <f aca="false">IF(B25&lt;='VALOR POR PL'!$P$5,0,IF($K$17&gt;0,$K$18*P25/$K$17,0))</f>
        <v>0</v>
      </c>
      <c r="E25" s="45" t="n">
        <f aca="false">L25+D25/$K$2</f>
        <v>345.778189189669</v>
      </c>
      <c r="F25" s="117" t="n">
        <f aca="false">IF($K$9=0,0,E25/$K$9)</f>
        <v>0.0263091200581185</v>
      </c>
      <c r="G25" s="117" t="n">
        <f aca="false">G24+F25</f>
        <v>0.409124910938617</v>
      </c>
      <c r="H25" s="139"/>
      <c r="L25" s="45" t="n">
        <f aca="false">C25/IF(B25&lt;='VALOR POR PL'!$P$5,IFERROR(INDEX('"INCC-FGV"'!$B$2:$B$800,MATCH(B25,'"INCC-FGV"'!$A$2:$A$800,0)),$K$2),$K$2)</f>
        <v>345.778189189669</v>
      </c>
      <c r="M25" s="140" t="n">
        <f aca="false">'CP RESUMO'!X14</f>
        <v>0</v>
      </c>
      <c r="N25" s="141" t="n">
        <f aca="false">MAX(0,M25-M24)</f>
        <v>0</v>
      </c>
      <c r="O25" s="140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HISTORICOS'!Y14)</f>
        <v>450296.23</v>
      </c>
      <c r="D26" s="45" t="n">
        <f aca="false">IF(B26&lt;='VALOR POR PL'!$P$5,0,IF($K$17&gt;0,$K$18*P26/$K$17,0))</f>
        <v>197211.910249982</v>
      </c>
      <c r="E26" s="45" t="n">
        <f aca="false">L26+D26/$K$2</f>
        <v>499.277995456806</v>
      </c>
      <c r="F26" s="117" t="n">
        <f aca="false">IF($K$9=0,0,E26/$K$9)</f>
        <v>0.0379884131952714</v>
      </c>
      <c r="G26" s="117" t="n">
        <f aca="false">G25+F26</f>
        <v>0.447113324133888</v>
      </c>
      <c r="H26" s="139" t="n">
        <v>207683.15</v>
      </c>
      <c r="L26" s="45" t="n">
        <f aca="false">C26/IF(B26&lt;='VALOR POR PL'!$P$5,IFERROR(INDEX('"INCC-FGV"'!$B$2:$B$800,MATCH(B26,'"INCC-FGV"'!$A$2:$A$800,0)),$K$2),$K$2)</f>
        <v>347.212621897479</v>
      </c>
      <c r="M26" s="140" t="n">
        <f aca="false">'CP RESUMO'!Y14</f>
        <v>0</v>
      </c>
      <c r="N26" s="141" t="n">
        <f aca="false">MAX(0,M26-M25)</f>
        <v>0</v>
      </c>
      <c r="O26" s="140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207683.15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HISTORICOS'!Z14)</f>
        <v>210336.53</v>
      </c>
      <c r="D27" s="45" t="n">
        <f aca="false">IF(B27&lt;='VALOR POR PL'!$P$5,0,IF($K$17&gt;0,$K$18*P27/$K$17,0))</f>
        <v>309076.210178881</v>
      </c>
      <c r="E27" s="45" t="n">
        <f aca="false">L27+D27/$K$2</f>
        <v>400.506705029406</v>
      </c>
      <c r="F27" s="117" t="n">
        <f aca="false">IF($K$9=0,0,E27/$K$9)</f>
        <v>0.0304732320201963</v>
      </c>
      <c r="G27" s="117" t="n">
        <f aca="false">G26+F27</f>
        <v>0.477586556154084</v>
      </c>
      <c r="H27" s="139" t="n">
        <v>325487.04</v>
      </c>
      <c r="L27" s="45" t="n">
        <f aca="false">C27/IF(B27&lt;='VALOR POR PL'!$P$5,IFERROR(INDEX('"INCC-FGV"'!$B$2:$B$800,MATCH(B27,'"INCC-FGV"'!$A$2:$A$800,0)),$K$2),$K$2)</f>
        <v>162.185453034146</v>
      </c>
      <c r="M27" s="140" t="n">
        <f aca="false">'CP RESUMO'!Z14</f>
        <v>0</v>
      </c>
      <c r="N27" s="141" t="n">
        <f aca="false">MAX(0,M27-M26)</f>
        <v>0</v>
      </c>
      <c r="O27" s="140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325487.04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HISTORICOS'!AA14)</f>
        <v>124256.4</v>
      </c>
      <c r="D28" s="45" t="n">
        <f aca="false">IF(B28&lt;='VALOR POR PL'!$P$5,0,IF($K$17&gt;0,$K$18*P28/$K$17,0))</f>
        <v>360277.819743347</v>
      </c>
      <c r="E28" s="45" t="n">
        <f aca="false">L28+D28/$K$2</f>
        <v>373.612714537132</v>
      </c>
      <c r="F28" s="117" t="n">
        <f aca="false">IF($K$9=0,0,E28/$K$9)</f>
        <v>0.0284269571340871</v>
      </c>
      <c r="G28" s="117" t="n">
        <f aca="false">G27+F28</f>
        <v>0.506013513288171</v>
      </c>
      <c r="H28" s="139" t="n">
        <v>379407.27</v>
      </c>
      <c r="L28" s="45" t="n">
        <f aca="false">C28/IF(B28&lt;='VALOR POR PL'!$P$5,IFERROR(INDEX('"INCC-FGV"'!$B$2:$B$800,MATCH(B28,'"INCC-FGV"'!$A$2:$A$800,0)),$K$2),$K$2)</f>
        <v>95.8111295569629</v>
      </c>
      <c r="M28" s="140" t="n">
        <f aca="false">'CP RESUMO'!AA14</f>
        <v>0</v>
      </c>
      <c r="N28" s="141" t="n">
        <f aca="false">MAX(0,M28-M27)</f>
        <v>0</v>
      </c>
      <c r="O28" s="140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379407.27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HISTORICOS'!AB14)</f>
        <v>89672.1</v>
      </c>
      <c r="D29" s="45" t="n">
        <f aca="false">IF(B29&lt;='VALOR POR PL'!$P$5,0,IF($K$17&gt;0,$K$18*P29/$K$17,0))</f>
        <v>423041.305466107</v>
      </c>
      <c r="E29" s="45" t="n">
        <f aca="false">L29+D29/$K$2</f>
        <v>395.34100872635</v>
      </c>
      <c r="F29" s="117" t="n">
        <f aca="false">IF($K$9=0,0,E29/$K$9)</f>
        <v>0.0300801912545558</v>
      </c>
      <c r="G29" s="117" t="n">
        <f aca="false">G28+F29</f>
        <v>0.536093704542727</v>
      </c>
      <c r="H29" s="139" t="n">
        <v>445503.27</v>
      </c>
      <c r="L29" s="45" t="n">
        <f aca="false">C29/IF(B29&lt;='VALOR POR PL'!$P$5,IFERROR(INDEX('"INCC-FGV"'!$B$2:$B$800,MATCH(B29,'"INCC-FGV"'!$A$2:$A$800,0)),$K$2),$K$2)</f>
        <v>69.1440053851949</v>
      </c>
      <c r="M29" s="140" t="n">
        <f aca="false">'CP RESUMO'!AB14</f>
        <v>0</v>
      </c>
      <c r="N29" s="141" t="n">
        <f aca="false">MAX(0,M29-M28)</f>
        <v>0</v>
      </c>
      <c r="O29" s="140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445503.27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499111.293977804</v>
      </c>
      <c r="E30" s="45" t="n">
        <f aca="false">L30+D30/$K$2</f>
        <v>384.852746825522</v>
      </c>
      <c r="F30" s="117" t="n">
        <f aca="false">IF($K$9=0,0,E30/$K$9)</f>
        <v>0.0292821740568936</v>
      </c>
      <c r="G30" s="117" t="n">
        <f aca="false">G29+F30</f>
        <v>0.565375878599621</v>
      </c>
      <c r="H30" s="139" t="n">
        <v>525612.3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RESUMO'!AC14</f>
        <v>0</v>
      </c>
      <c r="N30" s="141" t="n">
        <f aca="false">MAX(0,M30-M29)</f>
        <v>0</v>
      </c>
      <c r="O30" s="140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525612.3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HISTORICOS'!AD14)</f>
        <v>8761.55</v>
      </c>
      <c r="D31" s="45" t="n">
        <f aca="false">IF(B31&lt;='VALOR POR PL'!$P$5,0,IF($K$17&gt;0,$K$18*P31/$K$17,0))</f>
        <v>427768.963888677</v>
      </c>
      <c r="E31" s="45" t="n">
        <f aca="false">L31+D31/$K$2</f>
        <v>336.598208396152</v>
      </c>
      <c r="F31" s="117" t="n">
        <f aca="false">IF($K$9=0,0,E31/$K$9)</f>
        <v>0.0256106456477057</v>
      </c>
      <c r="G31" s="117" t="n">
        <f aca="false">G30+F31</f>
        <v>0.590986524247327</v>
      </c>
      <c r="H31" s="139" t="n">
        <v>450481.95</v>
      </c>
      <c r="L31" s="45" t="n">
        <f aca="false">C31/IF(B31&lt;='VALOR POR PL'!$P$5,IFERROR(INDEX('"INCC-FGV"'!$B$2:$B$800,MATCH(B31,'"INCC-FGV"'!$A$2:$A$800,0)),$K$2),$K$2)</f>
        <v>6.7558210455945</v>
      </c>
      <c r="M31" s="140" t="n">
        <f aca="false">'CP RESUMO'!AD14</f>
        <v>0</v>
      </c>
      <c r="N31" s="141" t="n">
        <f aca="false">MAX(0,M31-M30)</f>
        <v>0</v>
      </c>
      <c r="O31" s="140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450481.95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HISTORICOS'!AE14)</f>
        <v>8662.27</v>
      </c>
      <c r="D32" s="45" t="n">
        <f aca="false">IF(B32&lt;='VALOR POR PL'!$P$5,0,IF($K$17&gt;0,$K$18*P32/$K$17,0))</f>
        <v>407028.288784094</v>
      </c>
      <c r="E32" s="45" t="n">
        <f aca="false">L32+D32/$K$2</f>
        <v>320.529018893748</v>
      </c>
      <c r="F32" s="117" t="n">
        <f aca="false">IF($K$9=0,0,E32/$K$9)</f>
        <v>0.0243879941067102</v>
      </c>
      <c r="G32" s="117" t="n">
        <f aca="false">G31+F32</f>
        <v>0.615374518354037</v>
      </c>
      <c r="H32" s="139" t="n">
        <v>428640.02</v>
      </c>
      <c r="L32" s="45" t="n">
        <f aca="false">C32/IF(B32&lt;='VALOR POR PL'!$P$5,IFERROR(INDEX('"INCC-FGV"'!$B$2:$B$800,MATCH(B32,'"INCC-FGV"'!$A$2:$A$800,0)),$K$2),$K$2)</f>
        <v>6.67926861897973</v>
      </c>
      <c r="M32" s="140" t="n">
        <f aca="false">'CP RESUMO'!AE14</f>
        <v>0</v>
      </c>
      <c r="N32" s="141" t="n">
        <f aca="false">MAX(0,M32-M31)</f>
        <v>0</v>
      </c>
      <c r="O32" s="140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428640.02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398885.074058101</v>
      </c>
      <c r="E33" s="45" t="n">
        <f aca="false">L33+D33/$K$2</f>
        <v>307.570712727227</v>
      </c>
      <c r="F33" s="117" t="n">
        <f aca="false">IF($K$9=0,0,E33/$K$9)</f>
        <v>0.0234020394012274</v>
      </c>
      <c r="G33" s="117" t="n">
        <f aca="false">G32+F33</f>
        <v>0.638776557755264</v>
      </c>
      <c r="H33" s="139" t="n">
        <v>420064.43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RESUMO'!AF14</f>
        <v>0</v>
      </c>
      <c r="N33" s="141" t="n">
        <f aca="false">MAX(0,M33-M32)</f>
        <v>0</v>
      </c>
      <c r="O33" s="140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420064.43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385992.474503199</v>
      </c>
      <c r="E34" s="45" t="n">
        <f aca="false">L34+D34/$K$2</f>
        <v>297.629538459498</v>
      </c>
      <c r="F34" s="117" t="n">
        <f aca="false">IF($K$9=0,0,E34/$K$9)</f>
        <v>0.0226456482941385</v>
      </c>
      <c r="G34" s="117" t="n">
        <f aca="false">G33+F34</f>
        <v>0.661422206049403</v>
      </c>
      <c r="H34" s="139" t="n">
        <v>406487.28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RESUMO'!AG14</f>
        <v>0</v>
      </c>
      <c r="N34" s="141" t="n">
        <f aca="false">MAX(0,M34-M33)</f>
        <v>0</v>
      </c>
      <c r="O34" s="140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406487.28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385992.474503199</v>
      </c>
      <c r="E35" s="45" t="n">
        <f aca="false">L35+D35/$K$2</f>
        <v>297.629538459498</v>
      </c>
      <c r="F35" s="117" t="n">
        <f aca="false">IF($K$9=0,0,E35/$K$9)</f>
        <v>0.0226456482941385</v>
      </c>
      <c r="G35" s="117" t="n">
        <f aca="false">G34+F35</f>
        <v>0.684067854343541</v>
      </c>
      <c r="H35" s="139" t="n">
        <v>406487.28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RESUMO'!AH14</f>
        <v>0</v>
      </c>
      <c r="N35" s="141" t="n">
        <f aca="false">MAX(0,M35-M34)</f>
        <v>0</v>
      </c>
      <c r="O35" s="140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406487.28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HISTORICOS'!AI14)</f>
        <v>3604.42</v>
      </c>
      <c r="D36" s="45" t="n">
        <f aca="false">IF(B36&lt;='VALOR POR PL'!$P$5,0,IF($K$17&gt;0,$K$18*P36/$K$17,0))</f>
        <v>383855.519111947</v>
      </c>
      <c r="E36" s="45" t="n">
        <f aca="false">L36+D36/$K$2</f>
        <v>298.761065219882</v>
      </c>
      <c r="F36" s="117" t="n">
        <f aca="false">IF($K$9=0,0,E36/$K$9)</f>
        <v>0.0227317424270787</v>
      </c>
      <c r="G36" s="117" t="n">
        <f aca="false">G35+F36</f>
        <v>0.70679959677062</v>
      </c>
      <c r="H36" s="139" t="n">
        <v>404236.86</v>
      </c>
      <c r="L36" s="45" t="n">
        <f aca="false">C36/IF(B36&lt;='VALOR POR PL'!$P$5,IFERROR(INDEX('"INCC-FGV"'!$B$2:$B$800,MATCH(B36,'"INCC-FGV"'!$A$2:$A$800,0)),$K$2),$K$2)</f>
        <v>2.77928180437956</v>
      </c>
      <c r="M36" s="140" t="n">
        <f aca="false">'CP RESUMO'!AI14</f>
        <v>0</v>
      </c>
      <c r="N36" s="141" t="n">
        <f aca="false">MAX(0,M36-M35)</f>
        <v>0</v>
      </c>
      <c r="O36" s="140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404236.86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380372.580562293</v>
      </c>
      <c r="E37" s="45" t="n">
        <f aca="false">L37+D37/$K$2</f>
        <v>293.296173043563</v>
      </c>
      <c r="F37" s="117" t="n">
        <f aca="false">IF($K$9=0,0,E37/$K$9)</f>
        <v>0.0223159368359037</v>
      </c>
      <c r="G37" s="117" t="n">
        <f aca="false">G36+F37</f>
        <v>0.729115533606524</v>
      </c>
      <c r="H37" s="139" t="n">
        <v>400568.99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RESUMO'!AJ14</f>
        <v>0</v>
      </c>
      <c r="N37" s="141" t="n">
        <f aca="false">MAX(0,M37-M36)</f>
        <v>0</v>
      </c>
      <c r="O37" s="140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400568.99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380372.580562293</v>
      </c>
      <c r="E38" s="45" t="n">
        <f aca="false">L38+D38/$K$2</f>
        <v>293.296173043563</v>
      </c>
      <c r="F38" s="117" t="n">
        <f aca="false">IF($K$9=0,0,E38/$K$9)</f>
        <v>0.0223159368359037</v>
      </c>
      <c r="G38" s="117" t="n">
        <f aca="false">G37+F38</f>
        <v>0.751431470442427</v>
      </c>
      <c r="H38" s="139" t="n">
        <v>400568.99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RESUMO'!AK14</f>
        <v>0</v>
      </c>
      <c r="N38" s="141" t="n">
        <f aca="false">MAX(0,M38-M37)</f>
        <v>0</v>
      </c>
      <c r="O38" s="140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400568.99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HISTORICOS'!AL14)</f>
        <v>460.91</v>
      </c>
      <c r="D39" s="45" t="n">
        <f aca="false">IF(B39&lt;='VALOR POR PL'!$P$5,0,IF($K$17&gt;0,$K$18*P39/$K$17,0))</f>
        <v>362726.446510839</v>
      </c>
      <c r="E39" s="45" t="n">
        <f aca="false">L39+D39/$K$2</f>
        <v>280.045058991817</v>
      </c>
      <c r="F39" s="117" t="n">
        <f aca="false">IF($K$9=0,0,E39/$K$9)</f>
        <v>0.021307703345792</v>
      </c>
      <c r="G39" s="117" t="n">
        <f aca="false">G38+F39</f>
        <v>0.772739173788219</v>
      </c>
      <c r="H39" s="139" t="n">
        <v>381985.91</v>
      </c>
      <c r="L39" s="45" t="n">
        <f aca="false">C39/IF(B39&lt;='VALOR POR PL'!$P$5,IFERROR(INDEX('"INCC-FGV"'!$B$2:$B$800,MATCH(B39,'"INCC-FGV"'!$A$2:$A$800,0)),$K$2),$K$2)</f>
        <v>0.355396645356696</v>
      </c>
      <c r="M39" s="140" t="n">
        <f aca="false">'CP RESUMO'!AL14</f>
        <v>0</v>
      </c>
      <c r="N39" s="141" t="n">
        <f aca="false">MAX(0,M39-M38)</f>
        <v>0</v>
      </c>
      <c r="O39" s="140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381985.91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465458.239552409</v>
      </c>
      <c r="E40" s="45" t="n">
        <f aca="false">L40+D40/$K$2</f>
        <v>358.903683778958</v>
      </c>
      <c r="F40" s="117" t="n">
        <f aca="false">IF($K$9=0,0,E40/$K$9)</f>
        <v>0.0273077955783446</v>
      </c>
      <c r="G40" s="117" t="n">
        <f aca="false">G39+F40</f>
        <v>0.800046969366564</v>
      </c>
      <c r="H40" s="139" t="n">
        <v>490172.39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RESUMO'!AM14</f>
        <v>0</v>
      </c>
      <c r="N40" s="141" t="n">
        <f aca="false">MAX(0,M40-M39)</f>
        <v>0</v>
      </c>
      <c r="O40" s="140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490172.39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HISTORICOS'!AN14)</f>
        <v>1879.73</v>
      </c>
      <c r="D41" s="45" t="n">
        <f aca="false">IF(B41&lt;='VALOR POR PL'!$P$5,0,IF($K$17&gt;0,$K$18*P41/$K$17,0))</f>
        <v>463673.284229581</v>
      </c>
      <c r="E41" s="45" t="n">
        <f aca="false">L41+D41/$K$2</f>
        <v>358.976762259207</v>
      </c>
      <c r="F41" s="117" t="n">
        <f aca="false">IF($K$9=0,0,E41/$K$9)</f>
        <v>0.0273133558784752</v>
      </c>
      <c r="G41" s="117" t="n">
        <f aca="false">G40+F41</f>
        <v>0.827360325245039</v>
      </c>
      <c r="H41" s="139" t="n">
        <v>488292.66</v>
      </c>
      <c r="L41" s="45" t="n">
        <f aca="false">C41/IF(B41&lt;='VALOR POR PL'!$P$5,IFERROR(INDEX('"INCC-FGV"'!$B$2:$B$800,MATCH(B41,'"INCC-FGV"'!$A$2:$A$800,0)),$K$2),$K$2)</f>
        <v>1.449414714752</v>
      </c>
      <c r="M41" s="140" t="n">
        <f aca="false">'CP RESUMO'!AN14</f>
        <v>0</v>
      </c>
      <c r="N41" s="141" t="n">
        <f aca="false">MAX(0,M41-M40)</f>
        <v>0</v>
      </c>
      <c r="O41" s="140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488292.66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336009.889157999</v>
      </c>
      <c r="E42" s="45" t="n">
        <f aca="false">L42+D42/$K$2</f>
        <v>259.089165809872</v>
      </c>
      <c r="F42" s="117" t="n">
        <f aca="false">IF($K$9=0,0,E42/$K$9)</f>
        <v>0.0197132386661633</v>
      </c>
      <c r="G42" s="117" t="n">
        <f aca="false">G41+F42</f>
        <v>0.847073563911203</v>
      </c>
      <c r="H42" s="139" t="n">
        <v>353850.8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RESUMO'!AO14</f>
        <v>0</v>
      </c>
      <c r="N42" s="141" t="n">
        <f aca="false">MAX(0,M42-M41)</f>
        <v>0</v>
      </c>
      <c r="O42" s="140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353850.8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320369.734832315</v>
      </c>
      <c r="E43" s="45" t="n">
        <f aca="false">L43+D43/$K$2</f>
        <v>247.029417962767</v>
      </c>
      <c r="F43" s="117" t="n">
        <f aca="false">IF($K$9=0,0,E43/$K$9)</f>
        <v>0.018795652294612</v>
      </c>
      <c r="G43" s="117" t="n">
        <f aca="false">G42+F43</f>
        <v>0.865869216205815</v>
      </c>
      <c r="H43" s="139" t="n">
        <v>337380.21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RESUMO'!AP14</f>
        <v>0</v>
      </c>
      <c r="N43" s="141" t="n">
        <f aca="false">MAX(0,M43-M42)</f>
        <v>0</v>
      </c>
      <c r="O43" s="140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337380.21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320369.734832315</v>
      </c>
      <c r="E44" s="45" t="n">
        <f aca="false">L44+D44/$K$2</f>
        <v>247.029417962767</v>
      </c>
      <c r="F44" s="117" t="n">
        <f aca="false">IF($K$9=0,0,E44/$K$9)</f>
        <v>0.018795652294612</v>
      </c>
      <c r="G44" s="117" t="n">
        <f aca="false">G43+F44</f>
        <v>0.884664868500427</v>
      </c>
      <c r="H44" s="139" t="n">
        <v>337380.21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RESUMO'!AQ14</f>
        <v>0</v>
      </c>
      <c r="N44" s="141" t="n">
        <f aca="false">MAX(0,M44-M43)</f>
        <v>0</v>
      </c>
      <c r="O44" s="140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337380.21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138031.344428421</v>
      </c>
      <c r="E45" s="45" t="n">
        <f aca="false">L45+D45/$K$2</f>
        <v>106.432658792249</v>
      </c>
      <c r="F45" s="117" t="n">
        <f aca="false">IF($K$9=0,0,E45/$K$9)</f>
        <v>0.00809810938287404</v>
      </c>
      <c r="G45" s="117" t="n">
        <f aca="false">G44+F45</f>
        <v>0.892762977883301</v>
      </c>
      <c r="H45" s="139" t="n">
        <v>145360.31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RESUMO'!AR14</f>
        <v>0</v>
      </c>
      <c r="N45" s="141" t="n">
        <f aca="false">MAX(0,M45-M44)</f>
        <v>0</v>
      </c>
      <c r="O45" s="140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145360.31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138031.344428421</v>
      </c>
      <c r="E46" s="45" t="n">
        <f aca="false">L46+D46/$K$2</f>
        <v>106.432658792249</v>
      </c>
      <c r="F46" s="117" t="n">
        <f aca="false">IF($K$9=0,0,E46/$K$9)</f>
        <v>0.00809810938287404</v>
      </c>
      <c r="G46" s="117" t="n">
        <f aca="false">G45+F46</f>
        <v>0.900861087266175</v>
      </c>
      <c r="H46" s="139" t="n">
        <v>145360.31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RESUMO'!AS14</f>
        <v>0</v>
      </c>
      <c r="N46" s="141" t="n">
        <f aca="false">MAX(0,M46-M45)</f>
        <v>0</v>
      </c>
      <c r="O46" s="140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145360.31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101794.566389829</v>
      </c>
      <c r="E47" s="45" t="n">
        <f aca="false">L47+D47/$K$2</f>
        <v>78.4913484421789</v>
      </c>
      <c r="F47" s="117" t="n">
        <f aca="false">IF($K$9=0,0,E47/$K$9)</f>
        <v>0.00597214738884577</v>
      </c>
      <c r="G47" s="117" t="n">
        <f aca="false">G46+F47</f>
        <v>0.90683323465502</v>
      </c>
      <c r="H47" s="139" t="n">
        <v>107199.49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RESUMO'!AT14</f>
        <v>0</v>
      </c>
      <c r="N47" s="141" t="n">
        <f aca="false">MAX(0,M47-M46)</f>
        <v>0</v>
      </c>
      <c r="O47" s="140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107199.49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101794.566389829</v>
      </c>
      <c r="E48" s="45" t="n">
        <f aca="false">L48+D48/$K$2</f>
        <v>78.4913484421789</v>
      </c>
      <c r="F48" s="117" t="n">
        <f aca="false">IF($K$9=0,0,E48/$K$9)</f>
        <v>0.00597214738884577</v>
      </c>
      <c r="G48" s="117" t="n">
        <f aca="false">G47+F48</f>
        <v>0.912805382043866</v>
      </c>
      <c r="H48" s="139" t="n">
        <v>107199.49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RESUMO'!AU14</f>
        <v>0</v>
      </c>
      <c r="N48" s="141" t="n">
        <f aca="false">MAX(0,M48-M47)</f>
        <v>0</v>
      </c>
      <c r="O48" s="140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107199.49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101794.566389829</v>
      </c>
      <c r="E49" s="45" t="n">
        <f aca="false">L49+D49/$K$2</f>
        <v>78.4913484421789</v>
      </c>
      <c r="F49" s="117" t="n">
        <f aca="false">IF($K$9=0,0,E49/$K$9)</f>
        <v>0.00597214738884577</v>
      </c>
      <c r="G49" s="117" t="n">
        <f aca="false">G48+F49</f>
        <v>0.918777529432712</v>
      </c>
      <c r="H49" s="139" t="n">
        <v>107199.49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RESUMO'!AV14</f>
        <v>0</v>
      </c>
      <c r="N49" s="141" t="n">
        <f aca="false">MAX(0,M49-M48)</f>
        <v>0</v>
      </c>
      <c r="O49" s="140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107199.49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101794.566389829</v>
      </c>
      <c r="E50" s="45" t="n">
        <f aca="false">L50+D50/$K$2</f>
        <v>78.4913484421789</v>
      </c>
      <c r="F50" s="117" t="n">
        <f aca="false">IF($K$9=0,0,E50/$K$9)</f>
        <v>0.00597214738884577</v>
      </c>
      <c r="G50" s="117" t="n">
        <f aca="false">G49+F50</f>
        <v>0.924749676821558</v>
      </c>
      <c r="H50" s="139" t="n">
        <v>107199.49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RESUMO'!AW14</f>
        <v>0</v>
      </c>
      <c r="N50" s="141" t="n">
        <f aca="false">MAX(0,M50-M49)</f>
        <v>0</v>
      </c>
      <c r="O50" s="140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107199.49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101794.566389829</v>
      </c>
      <c r="E51" s="45" t="n">
        <f aca="false">L51+D51/$K$2</f>
        <v>78.4913484421789</v>
      </c>
      <c r="F51" s="117" t="n">
        <f aca="false">IF($K$9=0,0,E51/$K$9)</f>
        <v>0.00597214738884577</v>
      </c>
      <c r="G51" s="117" t="n">
        <f aca="false">G50+F51</f>
        <v>0.930721824210404</v>
      </c>
      <c r="H51" s="139" t="n">
        <v>107199.49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RESUMO'!AX14</f>
        <v>0</v>
      </c>
      <c r="N51" s="141" t="n">
        <f aca="false">MAX(0,M51-M50)</f>
        <v>0</v>
      </c>
      <c r="O51" s="140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107199.49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139533.343695275</v>
      </c>
      <c r="E52" s="45" t="n">
        <f aca="false">L52+D52/$K$2</f>
        <v>107.590814399131</v>
      </c>
      <c r="F52" s="117" t="n">
        <f aca="false">IF($K$9=0,0,E52/$K$9)</f>
        <v>0.00818622961676981</v>
      </c>
      <c r="G52" s="117" t="n">
        <f aca="false">G51+F52</f>
        <v>0.938908053827173</v>
      </c>
      <c r="H52" s="139" t="n">
        <v>146942.06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RESUMO'!AY14</f>
        <v>0</v>
      </c>
      <c r="N52" s="141" t="n">
        <f aca="false">MAX(0,M52-M51)</f>
        <v>0</v>
      </c>
      <c r="O52" s="140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146942.06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139533.343695275</v>
      </c>
      <c r="E53" s="45" t="n">
        <f aca="false">L53+D53/$K$2</f>
        <v>107.590814399131</v>
      </c>
      <c r="F53" s="117" t="n">
        <f aca="false">IF($K$9=0,0,E53/$K$9)</f>
        <v>0.00818622961676981</v>
      </c>
      <c r="G53" s="117" t="n">
        <f aca="false">G52+F53</f>
        <v>0.947094283443943</v>
      </c>
      <c r="H53" s="139" t="n">
        <v>146942.06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RESUMO'!AZ14</f>
        <v>0</v>
      </c>
      <c r="N53" s="141" t="n">
        <f aca="false">MAX(0,M53-M52)</f>
        <v>0</v>
      </c>
      <c r="O53" s="140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146942.06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0.947094283443943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RESUMO'!BA14</f>
        <v>0</v>
      </c>
      <c r="N54" s="141" t="n">
        <f aca="false">MAX(0,M54-M53)</f>
        <v>0</v>
      </c>
      <c r="O54" s="140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0.947094283443943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RESUMO'!BB14</f>
        <v>0</v>
      </c>
      <c r="N55" s="141" t="n">
        <f aca="false">MAX(0,M55-M54)</f>
        <v>0</v>
      </c>
      <c r="O55" s="140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901771.862902376</v>
      </c>
      <c r="E56" s="45" t="n">
        <f aca="false">L56+D56/$K$2</f>
        <v>695.334653083167</v>
      </c>
      <c r="F56" s="117" t="n">
        <f aca="false">IF($K$9=0,0,E56/$K$9)</f>
        <v>0.052905716556057</v>
      </c>
      <c r="G56" s="117" t="n">
        <f aca="false">G55+F56</f>
        <v>1</v>
      </c>
      <c r="H56" s="139" t="n">
        <v>949652.69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RESUMO'!BC14</f>
        <v>0</v>
      </c>
      <c r="N56" s="141" t="n">
        <f aca="false">MAX(0,M56-M55)</f>
        <v>0</v>
      </c>
      <c r="O56" s="140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949652.69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RESUMO'!BD14</f>
        <v>0</v>
      </c>
      <c r="N57" s="141" t="n">
        <f aca="false">MAX(0,M57-M56)</f>
        <v>0</v>
      </c>
      <c r="O57" s="140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RESUMO'!BE14</f>
        <v>0</v>
      </c>
      <c r="N58" s="141" t="n">
        <f aca="false">MAX(0,M58-M57)</f>
        <v>0</v>
      </c>
      <c r="O58" s="140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RESUMO'!BF14</f>
        <v>0</v>
      </c>
      <c r="N59" s="141" t="n">
        <f aca="false">MAX(0,M59-M58)</f>
        <v>0</v>
      </c>
      <c r="O59" s="140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RESUMO'!BG14</f>
        <v>0</v>
      </c>
      <c r="N60" s="141" t="n">
        <f aca="false">MAX(0,M60-M59)</f>
        <v>0</v>
      </c>
      <c r="O60" s="140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RESUMO'!BH14</f>
        <v>0</v>
      </c>
      <c r="N61" s="141" t="n">
        <f aca="false">MAX(0,M61-M60)</f>
        <v>0</v>
      </c>
      <c r="O61" s="140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RESUMO'!BI14</f>
        <v>0</v>
      </c>
      <c r="N62" s="141" t="n">
        <f aca="false">MAX(0,M62-M61)</f>
        <v>0</v>
      </c>
      <c r="O62" s="140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RESUMO'!BJ14</f>
        <v>0</v>
      </c>
      <c r="N63" s="141" t="n">
        <f aca="false">MAX(0,M63-M62)</f>
        <v>0</v>
      </c>
      <c r="O63" s="140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RESUMO'!BK14</f>
        <v>0</v>
      </c>
      <c r="N64" s="141" t="n">
        <f aca="false">MAX(0,M64-M63)</f>
        <v>0</v>
      </c>
      <c r="O64" s="140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RESUMO'!BL14</f>
        <v>0</v>
      </c>
      <c r="N65" s="141" t="n">
        <f aca="false">MAX(0,M65-M64)</f>
        <v>0</v>
      </c>
      <c r="O65" s="140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RESUMO'!BM14</f>
        <v>0</v>
      </c>
      <c r="N66" s="141" t="n">
        <f aca="false">MAX(0,M66-M65)</f>
        <v>0</v>
      </c>
      <c r="O66" s="140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RESUMO'!BN14</f>
        <v>0</v>
      </c>
      <c r="N67" s="141" t="n">
        <f aca="false">MAX(0,M67-M66)</f>
        <v>0</v>
      </c>
      <c r="O67" s="140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RESUMO'!BO14</f>
        <v>0</v>
      </c>
      <c r="N68" s="141" t="n">
        <f aca="false">MAX(0,M68-M67)</f>
        <v>0</v>
      </c>
      <c r="O68" s="140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RESUMO'!BP14</f>
        <v>0</v>
      </c>
      <c r="N69" s="141" t="n">
        <f aca="false">MAX(0,M69-M68)</f>
        <v>0</v>
      </c>
      <c r="O69" s="140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RESUMO'!BQ14</f>
        <v>0</v>
      </c>
      <c r="N70" s="141" t="n">
        <f aca="false">MAX(0,M70-M69)</f>
        <v>0</v>
      </c>
      <c r="O70" s="140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RESUMO'!BR14</f>
        <v>0</v>
      </c>
      <c r="N71" s="141" t="n">
        <f aca="false">MAX(0,M71-M70)</f>
        <v>0</v>
      </c>
      <c r="O71" s="140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RESUMO'!BS14</f>
        <v>0</v>
      </c>
      <c r="N72" s="141" t="n">
        <f aca="false">MAX(0,M72-M71)</f>
        <v>0</v>
      </c>
      <c r="O72" s="140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RESUMO'!BT14</f>
        <v>0</v>
      </c>
      <c r="N73" s="141" t="n">
        <f aca="false">MAX(0,M73-M72)</f>
        <v>0</v>
      </c>
      <c r="O73" s="140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RESUMO'!BU14</f>
        <v>0</v>
      </c>
      <c r="N74" s="141" t="n">
        <f aca="false">MAX(0,M74-M73)</f>
        <v>0</v>
      </c>
      <c r="O74" s="140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RESUMO'!BV14</f>
        <v>0</v>
      </c>
      <c r="N75" s="141" t="n">
        <f aca="false">MAX(0,M75-M74)</f>
        <v>0</v>
      </c>
      <c r="O75" s="140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RESUMO'!BW14</f>
        <v>0</v>
      </c>
      <c r="N76" s="141" t="n">
        <f aca="false">MAX(0,M76-M75)</f>
        <v>0</v>
      </c>
      <c r="O76" s="140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7474224.38</v>
      </c>
      <c r="D78" s="61" t="n">
        <f aca="false">SUM(D5:D76)</f>
        <v>9173467.8958043</v>
      </c>
      <c r="E78" s="61" t="n">
        <f aca="false">SUM(E5:E76)</f>
        <v>13142.9020972888</v>
      </c>
      <c r="F78" s="146" t="n">
        <f aca="false">SUM(F5:F76)</f>
        <v>1</v>
      </c>
      <c r="H78" s="61" t="n">
        <f aca="false">SUM(H5:H76)</f>
        <v>9660545.89</v>
      </c>
      <c r="L78" s="61" t="n">
        <f aca="false">SUM(L5:L76)</f>
        <v>6069.46104273108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HISTORICOS'!D15)</f>
        <v>22938.18</v>
      </c>
      <c r="D5" s="45" t="n">
        <f aca="false">IF(B5&lt;='VALOR POR PL'!$P$5,0,IF($K$17&gt;0,$K$18*P5/$K$17,0))</f>
        <v>0</v>
      </c>
      <c r="E5" s="45" t="n">
        <f aca="false">L5+D5/$K$2</f>
        <v>19.9816635194857</v>
      </c>
      <c r="F5" s="117" t="n">
        <f aca="false">IF($K$9=0,0,E5/$K$9)</f>
        <v>0.00541294780356336</v>
      </c>
      <c r="G5" s="117" t="n">
        <f aca="false">F5</f>
        <v>0.00541294780356336</v>
      </c>
      <c r="H5" s="139"/>
      <c r="I5" s="42" t="s">
        <v>3276</v>
      </c>
      <c r="J5" s="56" t="n">
        <f aca="false">'VALOR POR PL'!F21</f>
        <v>4368148.8</v>
      </c>
      <c r="K5" s="56" t="n">
        <f aca="false">'VALOR POR PL'!G21</f>
        <v>3706.883114</v>
      </c>
      <c r="L5" s="56" t="n">
        <f aca="false">'DADOS HISTORICOS'!$BZ$15</f>
        <v>19.9816635194857</v>
      </c>
      <c r="M5" s="140" t="n">
        <f aca="false">'CP RESUMO'!D15</f>
        <v>0</v>
      </c>
      <c r="N5" s="141" t="n">
        <v>0</v>
      </c>
      <c r="O5" s="140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HISTORICOS'!E15)</f>
        <v>6024.54</v>
      </c>
      <c r="D6" s="45" t="n">
        <f aca="false">IF(B6&lt;='VALOR POR PL'!$P$5,0,IF($K$17&gt;0,$K$18*P6/$K$17,0))</f>
        <v>0</v>
      </c>
      <c r="E6" s="45" t="n">
        <f aca="false">L6+D6/$K$2</f>
        <v>5.15307292005242</v>
      </c>
      <c r="F6" s="117" t="n">
        <f aca="false">IF($K$9=0,0,E6/$K$9)</f>
        <v>0.00139594557365049</v>
      </c>
      <c r="G6" s="117" t="n">
        <f aca="false">G5+F6</f>
        <v>0.00680889337721385</v>
      </c>
      <c r="H6" s="139"/>
      <c r="I6" s="42" t="s">
        <v>3277</v>
      </c>
      <c r="K6" s="52" t="n">
        <f aca="false">'VALOR POR PL'!H21</f>
        <v>3706.883114</v>
      </c>
      <c r="L6" s="45" t="n">
        <f aca="false">C6/IF(B6&lt;='VALOR POR PL'!$P$5,IFERROR(INDEX('"INCC-FGV"'!$B$2:$B$800,MATCH(B6,'"INCC-FGV"'!$A$2:$A$800,0)),$K$2),$K$2)</f>
        <v>5.15307292005242</v>
      </c>
      <c r="M6" s="140" t="n">
        <f aca="false">'CP RESUMO'!E15</f>
        <v>0</v>
      </c>
      <c r="N6" s="141" t="n">
        <f aca="false">MAX(0,M6-M5)</f>
        <v>0</v>
      </c>
      <c r="O6" s="140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HISTORICOS'!F15)</f>
        <v>1992.71</v>
      </c>
      <c r="D7" s="45" t="n">
        <f aca="false">IF(B7&lt;='VALOR POR PL'!$P$5,0,IF($K$17&gt;0,$K$18*P7/$K$17,0))</f>
        <v>0</v>
      </c>
      <c r="E7" s="45" t="n">
        <f aca="false">L7+D7/$K$2</f>
        <v>1.69769333986497</v>
      </c>
      <c r="F7" s="117" t="n">
        <f aca="false">IF($K$9=0,0,E7/$K$9)</f>
        <v>0.000459897917217191</v>
      </c>
      <c r="G7" s="117" t="n">
        <f aca="false">G6+F7</f>
        <v>0.00726879129443104</v>
      </c>
      <c r="H7" s="139"/>
      <c r="I7" s="42" t="s">
        <v>3278</v>
      </c>
      <c r="J7" s="45" t="n">
        <f aca="false">C78+D78</f>
        <v>4725154.59132267</v>
      </c>
      <c r="L7" s="45" t="n">
        <f aca="false">C7/IF(B7&lt;='VALOR POR PL'!$P$5,IFERROR(INDEX('"INCC-FGV"'!$B$2:$B$800,MATCH(B7,'"INCC-FGV"'!$A$2:$A$800,0)),$K$2),$K$2)</f>
        <v>1.69769333986497</v>
      </c>
      <c r="M7" s="140" t="n">
        <f aca="false">'CP RESUMO'!F15</f>
        <v>0</v>
      </c>
      <c r="N7" s="141" t="n">
        <f aca="false">MAX(0,M7-M6)</f>
        <v>0</v>
      </c>
      <c r="O7" s="140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HISTORICOS'!G15)</f>
        <v>7070.07</v>
      </c>
      <c r="D8" s="45" t="n">
        <f aca="false">IF(B8&lt;='VALOR POR PL'!$P$5,0,IF($K$17&gt;0,$K$18*P8/$K$17,0))</f>
        <v>0</v>
      </c>
      <c r="E8" s="45" t="n">
        <f aca="false">L8+D8/$K$2</f>
        <v>5.99979123988235</v>
      </c>
      <c r="F8" s="117" t="n">
        <f aca="false">IF($K$9=0,0,E8/$K$9)</f>
        <v>0.00162531797125346</v>
      </c>
      <c r="G8" s="117" t="n">
        <f aca="false">G7+F8</f>
        <v>0.0088941092656845</v>
      </c>
      <c r="H8" s="139"/>
      <c r="I8" s="42" t="s">
        <v>3279</v>
      </c>
      <c r="K8" s="66" t="n">
        <f aca="false">SUM(L5:L76)</f>
        <v>1719.37724541176</v>
      </c>
      <c r="L8" s="45" t="n">
        <f aca="false">C8/IF(B8&lt;='VALOR POR PL'!$P$5,IFERROR(INDEX('"INCC-FGV"'!$B$2:$B$800,MATCH(B8,'"INCC-FGV"'!$A$2:$A$800,0)),$K$2),$K$2)</f>
        <v>5.99979123988235</v>
      </c>
      <c r="M8" s="140" t="n">
        <f aca="false">'CP RESUMO'!G15</f>
        <v>0</v>
      </c>
      <c r="N8" s="141" t="n">
        <f aca="false">MAX(0,M8-M7)</f>
        <v>0</v>
      </c>
      <c r="O8" s="140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HISTORICOS'!H15)</f>
        <v>8500.57</v>
      </c>
      <c r="D9" s="45" t="n">
        <f aca="false">IF(B9&lt;='VALOR POR PL'!$P$5,0,IF($K$17&gt;0,$K$18*P9/$K$17,0))</f>
        <v>0</v>
      </c>
      <c r="E9" s="45" t="n">
        <f aca="false">L9+D9/$K$2</f>
        <v>7.17673509154367</v>
      </c>
      <c r="F9" s="117" t="n">
        <f aca="false">IF($K$9=0,0,E9/$K$9)</f>
        <v>0.00194414706326349</v>
      </c>
      <c r="G9" s="117" t="n">
        <f aca="false">G8+F9</f>
        <v>0.010838256328948</v>
      </c>
      <c r="H9" s="139"/>
      <c r="I9" s="42" t="s">
        <v>3280</v>
      </c>
      <c r="J9" s="45" t="n">
        <f aca="false">C78+D78</f>
        <v>4725154.59132267</v>
      </c>
      <c r="K9" s="45" t="n">
        <f aca="false">E78</f>
        <v>3691.45690012598</v>
      </c>
      <c r="L9" s="45" t="n">
        <f aca="false">C9/IF(B9&lt;='VALOR POR PL'!$P$5,IFERROR(INDEX('"INCC-FGV"'!$B$2:$B$800,MATCH(B9,'"INCC-FGV"'!$A$2:$A$800,0)),$K$2),$K$2)</f>
        <v>7.17673509154367</v>
      </c>
      <c r="M9" s="140" t="n">
        <f aca="false">'CP RESUMO'!H15</f>
        <v>0</v>
      </c>
      <c r="N9" s="141" t="n">
        <f aca="false">MAX(0,M9-M8)</f>
        <v>0</v>
      </c>
      <c r="O9" s="140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HISTORICOS'!I15)</f>
        <v>20765.62</v>
      </c>
      <c r="D10" s="45" t="n">
        <f aca="false">IF(B10&lt;='VALOR POR PL'!$P$5,0,IF($K$17&gt;0,$K$18*P10/$K$17,0))</f>
        <v>0</v>
      </c>
      <c r="E10" s="45" t="n">
        <f aca="false">L10+D10/$K$2</f>
        <v>17.4306634534431</v>
      </c>
      <c r="F10" s="117" t="n">
        <f aca="false">IF($K$9=0,0,E10/$K$9)</f>
        <v>0.00472189271743854</v>
      </c>
      <c r="G10" s="117" t="n">
        <f aca="false">G9+F10</f>
        <v>0.0155601490463865</v>
      </c>
      <c r="H10" s="139"/>
      <c r="I10" s="42" t="s">
        <v>3281</v>
      </c>
      <c r="K10" s="52" t="n">
        <f aca="false">IF(K6-K8&gt;0,(K6-K8)*'VALOR POR PL'!$G$65,K6-K8)</f>
        <v>1972.07965471422</v>
      </c>
      <c r="L10" s="45" t="n">
        <f aca="false">C10/IF(B10&lt;='VALOR POR PL'!$P$5,IFERROR(INDEX('"INCC-FGV"'!$B$2:$B$800,MATCH(B10,'"INCC-FGV"'!$A$2:$A$800,0)),$K$2),$K$2)</f>
        <v>17.4306634534431</v>
      </c>
      <c r="M10" s="140" t="n">
        <f aca="false">'CP RESUMO'!I15</f>
        <v>0</v>
      </c>
      <c r="N10" s="141" t="n">
        <f aca="false">MAX(0,M10-M9)</f>
        <v>0</v>
      </c>
      <c r="O10" s="140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HISTORICOS'!J15)</f>
        <v>27993.93</v>
      </c>
      <c r="D11" s="45" t="n">
        <f aca="false">IF(B11&lt;='VALOR POR PL'!$P$5,0,IF($K$17&gt;0,$K$18*P11/$K$17,0))</f>
        <v>0</v>
      </c>
      <c r="E11" s="45" t="n">
        <f aca="false">L11+D11/$K$2</f>
        <v>23.3378240596778</v>
      </c>
      <c r="F11" s="117" t="n">
        <f aca="false">IF($K$9=0,0,E11/$K$9)</f>
        <v>0.00632211744335449</v>
      </c>
      <c r="G11" s="117" t="n">
        <f aca="false">G10+F11</f>
        <v>0.021882266489741</v>
      </c>
      <c r="H11" s="139"/>
      <c r="I11" s="42" t="s">
        <v>3282</v>
      </c>
      <c r="K11" s="56" t="n">
        <f aca="false">SUMPRODUCT((B5:B76&gt;'VALOR POR PL'!$P$5)*H5:H76)</f>
        <v>2721898.04</v>
      </c>
      <c r="L11" s="45" t="n">
        <f aca="false">C11/IF(B11&lt;='VALOR POR PL'!$P$5,IFERROR(INDEX('"INCC-FGV"'!$B$2:$B$800,MATCH(B11,'"INCC-FGV"'!$A$2:$A$800,0)),$K$2),$K$2)</f>
        <v>23.3378240596778</v>
      </c>
      <c r="M11" s="140" t="n">
        <f aca="false">'CP RESUMO'!J15</f>
        <v>0</v>
      </c>
      <c r="N11" s="141" t="n">
        <f aca="false">MAX(0,M11-M10)</f>
        <v>0</v>
      </c>
      <c r="O11" s="140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HISTORICOS'!K15)</f>
        <v>30767.37</v>
      </c>
      <c r="D12" s="45" t="n">
        <f aca="false">IF(B12&lt;='VALOR POR PL'!$P$5,0,IF($K$17&gt;0,$K$18*P12/$K$17,0))</f>
        <v>0</v>
      </c>
      <c r="E12" s="45" t="n">
        <f aca="false">L12+D12/$K$2</f>
        <v>25.4176845211492</v>
      </c>
      <c r="F12" s="117" t="n">
        <f aca="false">IF($K$9=0,0,E12/$K$9)</f>
        <v>0.00688554281110035</v>
      </c>
      <c r="G12" s="117" t="n">
        <f aca="false">G11+F12</f>
        <v>0.0287678093008414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25.4176845211492</v>
      </c>
      <c r="M12" s="140" t="n">
        <f aca="false">'CP RESUMO'!K15</f>
        <v>0</v>
      </c>
      <c r="N12" s="141" t="n">
        <f aca="false">MAX(0,M12-M11)</f>
        <v>0</v>
      </c>
      <c r="O12" s="140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HISTORICOS'!L15)</f>
        <v>24067.83</v>
      </c>
      <c r="D13" s="45" t="n">
        <f aca="false">IF(B13&lt;='VALOR POR PL'!$P$5,0,IF($K$17&gt;0,$K$18*P13/$K$17,0))</f>
        <v>0</v>
      </c>
      <c r="E13" s="45" t="n">
        <f aca="false">L13+D13/$K$2</f>
        <v>19.7811385823691</v>
      </c>
      <c r="F13" s="117" t="n">
        <f aca="false">IF($K$9=0,0,E13/$K$9)</f>
        <v>0.00535862644954464</v>
      </c>
      <c r="G13" s="117" t="n">
        <f aca="false">G12+F13</f>
        <v>0.034126435750386</v>
      </c>
      <c r="H13" s="139"/>
      <c r="I13" s="42" t="s">
        <v>3284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19.7811385823691</v>
      </c>
      <c r="M13" s="140" t="n">
        <f aca="false">'CP RESUMO'!L15</f>
        <v>0</v>
      </c>
      <c r="N13" s="141" t="n">
        <f aca="false">MAX(0,M13-M12)</f>
        <v>0</v>
      </c>
      <c r="O13" s="140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HISTORICOS'!M15)</f>
        <v>28807.04</v>
      </c>
      <c r="D14" s="45" t="n">
        <f aca="false">IF(B14&lt;='VALOR POR PL'!$P$5,0,IF($K$17&gt;0,$K$18*P14/$K$17,0))</f>
        <v>0</v>
      </c>
      <c r="E14" s="45" t="n">
        <f aca="false">L14+D14/$K$2</f>
        <v>23.6366038234351</v>
      </c>
      <c r="F14" s="117" t="n">
        <f aca="false">IF($K$9=0,0,E14/$K$9)</f>
        <v>0.00640305561271172</v>
      </c>
      <c r="G14" s="117" t="n">
        <f aca="false">G13+F14</f>
        <v>0.0405294913630977</v>
      </c>
      <c r="H14" s="139"/>
      <c r="I14" s="42" t="s">
        <v>3285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23.6366038234351</v>
      </c>
      <c r="M14" s="140" t="n">
        <f aca="false">'CP RESUMO'!M15</f>
        <v>0</v>
      </c>
      <c r="N14" s="141" t="n">
        <f aca="false">MAX(0,M14-M13)</f>
        <v>0</v>
      </c>
      <c r="O14" s="140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HISTORICOS'!N15)</f>
        <v>37060.91</v>
      </c>
      <c r="D15" s="45" t="n">
        <f aca="false">IF(B15&lt;='VALOR POR PL'!$P$5,0,IF($K$17&gt;0,$K$18*P15/$K$17,0))</f>
        <v>0</v>
      </c>
      <c r="E15" s="45" t="n">
        <f aca="false">L15+D15/$K$2</f>
        <v>30.319244148186</v>
      </c>
      <c r="F15" s="117" t="n">
        <f aca="false">IF($K$9=0,0,E15/$K$9)</f>
        <v>0.00821335450162001</v>
      </c>
      <c r="G15" s="117" t="n">
        <f aca="false">G14+F15</f>
        <v>0.0487428458647177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30.319244148186</v>
      </c>
      <c r="M15" s="140" t="n">
        <f aca="false">'CP RESUMO'!N15</f>
        <v>0</v>
      </c>
      <c r="N15" s="141" t="n">
        <f aca="false">MAX(0,M15-M14)</f>
        <v>0</v>
      </c>
      <c r="O15" s="140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HISTORICOS'!O15)</f>
        <v>48510.42</v>
      </c>
      <c r="D16" s="45" t="n">
        <f aca="false">IF(B16&lt;='VALOR POR PL'!$P$5,0,IF($K$17&gt;0,$K$18*P16/$K$17,0))</f>
        <v>0</v>
      </c>
      <c r="E16" s="45" t="n">
        <f aca="false">L16+D16/$K$2</f>
        <v>39.5798905545135</v>
      </c>
      <c r="F16" s="117" t="n">
        <f aca="false">IF($K$9=0,0,E16/$K$9)</f>
        <v>0.0107220242915914</v>
      </c>
      <c r="G16" s="117" t="n">
        <f aca="false">G15+F16</f>
        <v>0.0594648701563092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39.5798905545135</v>
      </c>
      <c r="M16" s="140" t="n">
        <f aca="false">'CP RESUMO'!O15</f>
        <v>0</v>
      </c>
      <c r="N16" s="141" t="n">
        <f aca="false">MAX(0,M16-M15)</f>
        <v>0</v>
      </c>
      <c r="O16" s="140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HISTORICOS'!P15)</f>
        <v>47082.83</v>
      </c>
      <c r="D17" s="45" t="n">
        <f aca="false">IF(B17&lt;='VALOR POR PL'!$P$5,0,IF($K$17&gt;0,$K$18*P17/$K$17,0))</f>
        <v>0</v>
      </c>
      <c r="E17" s="45" t="n">
        <f aca="false">L17+D17/$K$2</f>
        <v>38.3360406331092</v>
      </c>
      <c r="F17" s="117" t="n">
        <f aca="false">IF($K$9=0,0,E17/$K$9)</f>
        <v>0.010385070629377</v>
      </c>
      <c r="G17" s="117" t="n">
        <f aca="false">G16+F17</f>
        <v>0.0698499407856861</v>
      </c>
      <c r="H17" s="139"/>
      <c r="I17" s="42" t="s">
        <v>3289</v>
      </c>
      <c r="K17" s="45" t="n">
        <f aca="false">SUM(P5:P76)</f>
        <v>2721898.04</v>
      </c>
      <c r="L17" s="45" t="n">
        <f aca="false">C17/IF(B17&lt;='VALOR POR PL'!$P$5,IFERROR(INDEX('"INCC-FGV"'!$B$2:$B$800,MATCH(B17,'"INCC-FGV"'!$A$2:$A$800,0)),$K$2),$K$2)</f>
        <v>38.3360406331092</v>
      </c>
      <c r="M17" s="140" t="n">
        <f aca="false">'CP RESUMO'!P15</f>
        <v>0</v>
      </c>
      <c r="N17" s="141" t="n">
        <f aca="false">MAX(0,M17-M16)</f>
        <v>0</v>
      </c>
      <c r="O17" s="140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HISTORICOS'!Q15)</f>
        <v>58328.52</v>
      </c>
      <c r="D18" s="45" t="n">
        <f aca="false">IF(B18&lt;='VALOR POR PL'!$P$5,0,IF($K$17&gt;0,$K$18*P18/$K$17,0))</f>
        <v>0</v>
      </c>
      <c r="E18" s="45" t="n">
        <f aca="false">L18+D18/$K$2</f>
        <v>47.1518371332766</v>
      </c>
      <c r="F18" s="117" t="n">
        <f aca="false">IF($K$9=0,0,E18/$K$9)</f>
        <v>0.0127732324686406</v>
      </c>
      <c r="G18" s="117" t="n">
        <f aca="false">G17+F18</f>
        <v>0.0826231732543267</v>
      </c>
      <c r="H18" s="139"/>
      <c r="I18" s="42" t="s">
        <v>3290</v>
      </c>
      <c r="K18" s="45" t="n">
        <f aca="false">MAX(0,K10)*$K$2</f>
        <v>2557568.41132267</v>
      </c>
      <c r="L18" s="45" t="n">
        <f aca="false">C18/IF(B18&lt;='VALOR POR PL'!$P$5,IFERROR(INDEX('"INCC-FGV"'!$B$2:$B$800,MATCH(B18,'"INCC-FGV"'!$A$2:$A$800,0)),$K$2),$K$2)</f>
        <v>47.1518371332766</v>
      </c>
      <c r="M18" s="140" t="n">
        <f aca="false">'CP RESUMO'!Q15</f>
        <v>0</v>
      </c>
      <c r="N18" s="141" t="n">
        <f aca="false">MAX(0,M18-M17)</f>
        <v>0</v>
      </c>
      <c r="O18" s="140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HISTORICOS'!R15)</f>
        <v>308900.42</v>
      </c>
      <c r="D19" s="45" t="n">
        <f aca="false">IF(B19&lt;='VALOR POR PL'!$P$5,0,IF($K$17&gt;0,$K$18*P19/$K$17,0))</f>
        <v>0</v>
      </c>
      <c r="E19" s="45" t="n">
        <f aca="false">L19+D19/$K$2</f>
        <v>249.01664757461</v>
      </c>
      <c r="F19" s="117" t="n">
        <f aca="false">IF($K$9=0,0,E19/$K$9)</f>
        <v>0.0674575524818161</v>
      </c>
      <c r="G19" s="117" t="n">
        <f aca="false">G18+F19</f>
        <v>0.150080725736143</v>
      </c>
      <c r="H19" s="139"/>
      <c r="I19" s="42" t="s">
        <v>3291</v>
      </c>
      <c r="K19" s="143" t="n">
        <f aca="false">IF(AND(K16="PREVISÃO INFORMADA",K11&gt;0),K18/K11-1,"")</f>
        <v>-0.0603731757260579</v>
      </c>
      <c r="L19" s="45" t="n">
        <f aca="false">C19/IF(B19&lt;='VALOR POR PL'!$P$5,IFERROR(INDEX('"INCC-FGV"'!$B$2:$B$800,MATCH(B19,'"INCC-FGV"'!$A$2:$A$800,0)),$K$2),$K$2)</f>
        <v>249.01664757461</v>
      </c>
      <c r="M19" s="140" t="n">
        <f aca="false">'CP RESUMO'!R15</f>
        <v>0</v>
      </c>
      <c r="N19" s="141" t="n">
        <f aca="false">MAX(0,M19-M18)</f>
        <v>0</v>
      </c>
      <c r="O19" s="140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HISTORICOS'!S15)</f>
        <v>194369.88</v>
      </c>
      <c r="D20" s="45" t="n">
        <f aca="false">IF(B20&lt;='VALOR POR PL'!$P$5,0,IF($K$17&gt;0,$K$18*P20/$K$17,0))</f>
        <v>0</v>
      </c>
      <c r="E20" s="45" t="n">
        <f aca="false">L20+D20/$K$2</f>
        <v>155.847370991059</v>
      </c>
      <c r="F20" s="117" t="n">
        <f aca="false">IF($K$9=0,0,E20/$K$9)</f>
        <v>0.0422183910601097</v>
      </c>
      <c r="G20" s="117" t="n">
        <f aca="false">G19+F20</f>
        <v>0.192299116796253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155.847370991059</v>
      </c>
      <c r="M20" s="140" t="n">
        <f aca="false">'CP RESUMO'!S15</f>
        <v>0</v>
      </c>
      <c r="N20" s="141" t="n">
        <f aca="false">MAX(0,M20-M19)</f>
        <v>0</v>
      </c>
      <c r="O20" s="140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HISTORICOS'!T15)</f>
        <v>298001.17</v>
      </c>
      <c r="D21" s="45" t="n">
        <f aca="false">IF(B21&lt;='VALOR POR PL'!$P$5,0,IF($K$17&gt;0,$K$18*P21/$K$17,0))</f>
        <v>0</v>
      </c>
      <c r="E21" s="45" t="n">
        <f aca="false">L21+D21/$K$2</f>
        <v>236.574204621594</v>
      </c>
      <c r="F21" s="117" t="n">
        <f aca="false">IF($K$9=0,0,E21/$K$9)</f>
        <v>0.064086947517529</v>
      </c>
      <c r="G21" s="117" t="n">
        <f aca="false">G20+F21</f>
        <v>0.256386064313782</v>
      </c>
      <c r="H21" s="139"/>
      <c r="K21" s="144"/>
      <c r="L21" s="45" t="n">
        <f aca="false">C21/IF(B21&lt;='VALOR POR PL'!$P$5,IFERROR(INDEX('"INCC-FGV"'!$B$2:$B$800,MATCH(B21,'"INCC-FGV"'!$A$2:$A$800,0)),$K$2),$K$2)</f>
        <v>236.574204621594</v>
      </c>
      <c r="M21" s="140" t="n">
        <f aca="false">'CP RESUMO'!T15</f>
        <v>0</v>
      </c>
      <c r="N21" s="141" t="n">
        <f aca="false">MAX(0,M21-M20)</f>
        <v>0</v>
      </c>
      <c r="O21" s="140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HISTORICOS'!U15)</f>
        <v>153168.16</v>
      </c>
      <c r="D22" s="45" t="n">
        <f aca="false">IF(B22&lt;='VALOR POR PL'!$P$5,0,IF($K$17&gt;0,$K$18*P22/$K$17,0))</f>
        <v>0</v>
      </c>
      <c r="E22" s="45" t="n">
        <f aca="false">L22+D22/$K$2</f>
        <v>120.538886200072</v>
      </c>
      <c r="F22" s="117" t="n">
        <f aca="false">IF($K$9=0,0,E22/$K$9)</f>
        <v>0.0326534724531006</v>
      </c>
      <c r="G22" s="117" t="n">
        <f aca="false">G21+F22</f>
        <v>0.289039536766882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120.538886200072</v>
      </c>
      <c r="M22" s="140" t="n">
        <f aca="false">'CP RESUMO'!U15</f>
        <v>0</v>
      </c>
      <c r="N22" s="141" t="n">
        <f aca="false">MAX(0,M22-M21)</f>
        <v>0</v>
      </c>
      <c r="O22" s="140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HISTORICOS'!V15)</f>
        <v>153659.61</v>
      </c>
      <c r="D23" s="45" t="n">
        <f aca="false">IF(B23&lt;='VALOR POR PL'!$P$5,0,IF($K$17&gt;0,$K$18*P23/$K$17,0))</f>
        <v>0</v>
      </c>
      <c r="E23" s="45" t="n">
        <f aca="false">L23+D23/$K$2</f>
        <v>119.986483331394</v>
      </c>
      <c r="F23" s="117" t="n">
        <f aca="false">IF($K$9=0,0,E23/$K$9)</f>
        <v>0.032503828861526</v>
      </c>
      <c r="G23" s="117" t="n">
        <f aca="false">G22+F23</f>
        <v>0.321543365628408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119.986483331394</v>
      </c>
      <c r="M23" s="140" t="n">
        <f aca="false">'CP RESUMO'!V15</f>
        <v>0</v>
      </c>
      <c r="N23" s="141" t="n">
        <f aca="false">MAX(0,M23-M22)</f>
        <v>0</v>
      </c>
      <c r="O23" s="140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HISTORICOS'!W15)</f>
        <v>137885.78</v>
      </c>
      <c r="D24" s="45" t="n">
        <f aca="false">IF(B24&lt;='VALOR POR PL'!$P$5,0,IF($K$17&gt;0,$K$18*P24/$K$17,0))</f>
        <v>0</v>
      </c>
      <c r="E24" s="45" t="n">
        <f aca="false">L24+D24/$K$2</f>
        <v>107.018365748728</v>
      </c>
      <c r="F24" s="117" t="n">
        <f aca="false">IF($K$9=0,0,E24/$K$9)</f>
        <v>0.0289908208721267</v>
      </c>
      <c r="G24" s="117" t="n">
        <f aca="false">G23+F24</f>
        <v>0.350534186500535</v>
      </c>
      <c r="H24" s="139"/>
      <c r="I24" s="145" t="s">
        <v>3299</v>
      </c>
      <c r="J24" s="145"/>
      <c r="K24" s="145"/>
      <c r="L24" s="45" t="n">
        <f aca="false">C24/IF(B24&lt;='VALOR POR PL'!$P$5,IFERROR(INDEX('"INCC-FGV"'!$B$2:$B$800,MATCH(B24,'"INCC-FGV"'!$A$2:$A$800,0)),$K$2),$K$2)</f>
        <v>107.018365748728</v>
      </c>
      <c r="M24" s="140" t="n">
        <f aca="false">'CP RESUMO'!W15</f>
        <v>0</v>
      </c>
      <c r="N24" s="141" t="n">
        <f aca="false">MAX(0,M24-M23)</f>
        <v>0</v>
      </c>
      <c r="O24" s="140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HISTORICOS'!X15)</f>
        <v>235979.6</v>
      </c>
      <c r="D25" s="45" t="n">
        <f aca="false">IF(B25&lt;='VALOR POR PL'!$P$5,0,IF($K$17&gt;0,$K$18*P25/$K$17,0))</f>
        <v>0</v>
      </c>
      <c r="E25" s="45" t="n">
        <f aca="false">L25+D25/$K$2</f>
        <v>181.958209222223</v>
      </c>
      <c r="F25" s="117" t="n">
        <f aca="false">IF($K$9=0,0,E25/$K$9)</f>
        <v>0.0492917062680628</v>
      </c>
      <c r="G25" s="117" t="n">
        <f aca="false">G24+F25</f>
        <v>0.399825892768598</v>
      </c>
      <c r="H25" s="139"/>
      <c r="L25" s="45" t="n">
        <f aca="false">C25/IF(B25&lt;='VALOR POR PL'!$P$5,IFERROR(INDEX('"INCC-FGV"'!$B$2:$B$800,MATCH(B25,'"INCC-FGV"'!$A$2:$A$800,0)),$K$2),$K$2)</f>
        <v>181.958209222223</v>
      </c>
      <c r="M25" s="140" t="n">
        <f aca="false">'CP RESUMO'!X15</f>
        <v>0</v>
      </c>
      <c r="N25" s="141" t="n">
        <f aca="false">MAX(0,M25-M24)</f>
        <v>0</v>
      </c>
      <c r="O25" s="140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HISTORICOS'!Y15)</f>
        <v>156802.9</v>
      </c>
      <c r="D26" s="45" t="n">
        <f aca="false">IF(B26&lt;='VALOR POR PL'!$P$5,0,IF($K$17&gt;0,$K$18*P26/$K$17,0))</f>
        <v>69505.8593310225</v>
      </c>
      <c r="E26" s="45" t="n">
        <f aca="false">L26+D26/$K$2</f>
        <v>174.501255952531</v>
      </c>
      <c r="F26" s="117" t="n">
        <f aca="false">IF($K$9=0,0,E26/$K$9)</f>
        <v>0.0472716492901695</v>
      </c>
      <c r="G26" s="117" t="n">
        <f aca="false">G25+F26</f>
        <v>0.447097542058767</v>
      </c>
      <c r="H26" s="139" t="n">
        <v>73971.77</v>
      </c>
      <c r="L26" s="45" t="n">
        <f aca="false">C26/IF(B26&lt;='VALOR POR PL'!$P$5,IFERROR(INDEX('"INCC-FGV"'!$B$2:$B$800,MATCH(B26,'"INCC-FGV"'!$A$2:$A$800,0)),$K$2),$K$2)</f>
        <v>120.906955028534</v>
      </c>
      <c r="M26" s="140" t="n">
        <f aca="false">'CP RESUMO'!Y15</f>
        <v>0</v>
      </c>
      <c r="N26" s="141" t="n">
        <f aca="false">MAX(0,M26-M25)</f>
        <v>0</v>
      </c>
      <c r="O26" s="140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73971.77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HISTORICOS'!Z15)</f>
        <v>122453.13</v>
      </c>
      <c r="D27" s="45" t="n">
        <f aca="false">IF(B27&lt;='VALOR POR PL'!$P$5,0,IF($K$17&gt;0,$K$18*P27/$K$17,0))</f>
        <v>159349.274138409</v>
      </c>
      <c r="E27" s="45" t="n">
        <f aca="false">L27+D27/$K$2</f>
        <v>217.291074362115</v>
      </c>
      <c r="F27" s="117" t="n">
        <f aca="false">IF($K$9=0,0,E27/$K$9)</f>
        <v>0.0588632294080691</v>
      </c>
      <c r="G27" s="117" t="n">
        <f aca="false">G26+F27</f>
        <v>0.505960771466836</v>
      </c>
      <c r="H27" s="139" t="n">
        <v>169587.83</v>
      </c>
      <c r="L27" s="45" t="n">
        <f aca="false">C27/IF(B27&lt;='VALOR POR PL'!$P$5,IFERROR(INDEX('"INCC-FGV"'!$B$2:$B$800,MATCH(B27,'"INCC-FGV"'!$A$2:$A$800,0)),$K$2),$K$2)</f>
        <v>94.4206713141988</v>
      </c>
      <c r="M27" s="140" t="n">
        <f aca="false">'CP RESUMO'!Z15</f>
        <v>0</v>
      </c>
      <c r="N27" s="141" t="n">
        <f aca="false">MAX(0,M27-M26)</f>
        <v>0</v>
      </c>
      <c r="O27" s="140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169587.83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HISTORICOS'!AA15)</f>
        <v>17896.58</v>
      </c>
      <c r="D28" s="45" t="n">
        <f aca="false">IF(B28&lt;='VALOR POR PL'!$P$5,0,IF($K$17&gt;0,$K$18*P28/$K$17,0))</f>
        <v>130016.962357586</v>
      </c>
      <c r="E28" s="45" t="n">
        <f aca="false">L28+D28/$K$2</f>
        <v>114.052584575539</v>
      </c>
      <c r="F28" s="117" t="n">
        <f aca="false">IF($K$9=0,0,E28/$K$9)</f>
        <v>0.0308963608844103</v>
      </c>
      <c r="G28" s="117" t="n">
        <f aca="false">G27+F28</f>
        <v>0.536857132351247</v>
      </c>
      <c r="H28" s="139" t="n">
        <v>138370.85</v>
      </c>
      <c r="L28" s="45" t="n">
        <f aca="false">C28/IF(B28&lt;='VALOR POR PL'!$P$5,IFERROR(INDEX('"INCC-FGV"'!$B$2:$B$800,MATCH(B28,'"INCC-FGV"'!$A$2:$A$800,0)),$K$2),$K$2)</f>
        <v>13.7996235606902</v>
      </c>
      <c r="M28" s="140" t="n">
        <f aca="false">'CP RESUMO'!AA15</f>
        <v>0</v>
      </c>
      <c r="N28" s="141" t="n">
        <f aca="false">MAX(0,M28-M27)</f>
        <v>0</v>
      </c>
      <c r="O28" s="140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138370.85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HISTORICOS'!AB15)</f>
        <v>0</v>
      </c>
      <c r="D29" s="45" t="n">
        <f aca="false">IF(B29&lt;='VALOR POR PL'!$P$5,0,IF($K$17&gt;0,$K$18*P29/$K$17,0))</f>
        <v>157333.361164539</v>
      </c>
      <c r="E29" s="45" t="n">
        <f aca="false">L29+D29/$K$2</f>
        <v>121.315980908573</v>
      </c>
      <c r="F29" s="117" t="n">
        <f aca="false">IF($K$9=0,0,E29/$K$9)</f>
        <v>0.0328639841100226</v>
      </c>
      <c r="G29" s="117" t="n">
        <f aca="false">G28+F29</f>
        <v>0.569721116461269</v>
      </c>
      <c r="H29" s="139" t="n">
        <v>167442.39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RESUMO'!AB15</f>
        <v>0</v>
      </c>
      <c r="N29" s="141" t="n">
        <f aca="false">MAX(0,M29-M28)</f>
        <v>0</v>
      </c>
      <c r="O29" s="140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167442.39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HISTORICOS'!AC15)</f>
        <v>2678.29</v>
      </c>
      <c r="D30" s="45" t="n">
        <f aca="false">IF(B30&lt;='VALOR POR PL'!$P$5,0,IF($K$17&gt;0,$K$18*P30/$K$17,0))</f>
        <v>137131.497197868</v>
      </c>
      <c r="E30" s="45" t="n">
        <f aca="false">L30+D30/$K$2</f>
        <v>107.803973353053</v>
      </c>
      <c r="F30" s="117" t="n">
        <f aca="false">IF($K$9=0,0,E30/$K$9)</f>
        <v>0.0292036386363808</v>
      </c>
      <c r="G30" s="117" t="n">
        <f aca="false">G29+F30</f>
        <v>0.59892475509765</v>
      </c>
      <c r="H30" s="139" t="n">
        <v>145942.51</v>
      </c>
      <c r="L30" s="45" t="n">
        <f aca="false">C30/IF(B30&lt;='VALOR POR PL'!$P$5,IFERROR(INDEX('"INCC-FGV"'!$B$2:$B$800,MATCH(B30,'"INCC-FGV"'!$A$2:$A$800,0)),$K$2),$K$2)</f>
        <v>2.06516517604822</v>
      </c>
      <c r="M30" s="140" t="n">
        <f aca="false">'CP RESUMO'!AC15</f>
        <v>0</v>
      </c>
      <c r="N30" s="141" t="n">
        <f aca="false">MAX(0,M30-M29)</f>
        <v>0</v>
      </c>
      <c r="O30" s="140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145942.51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HISTORICOS'!AD15)</f>
        <v>0</v>
      </c>
      <c r="D31" s="45" t="n">
        <f aca="false">IF(B31&lt;='VALOR POR PL'!$P$5,0,IF($K$17&gt;0,$K$18*P31/$K$17,0))</f>
        <v>119253.537085528</v>
      </c>
      <c r="E31" s="45" t="n">
        <f aca="false">L31+D31/$K$2</f>
        <v>91.9535419650625</v>
      </c>
      <c r="F31" s="117" t="n">
        <f aca="false">IF($K$9=0,0,E31/$K$9)</f>
        <v>0.0249098240756717</v>
      </c>
      <c r="G31" s="117" t="n">
        <f aca="false">G30+F31</f>
        <v>0.623834579173322</v>
      </c>
      <c r="H31" s="139" t="n">
        <v>126915.85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RESUMO'!AD15</f>
        <v>0</v>
      </c>
      <c r="N31" s="141" t="n">
        <f aca="false">MAX(0,M31-M30)</f>
        <v>0</v>
      </c>
      <c r="O31" s="140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126915.85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HISTORICOS'!AE15)</f>
        <v>2222.5</v>
      </c>
      <c r="D32" s="45" t="n">
        <f aca="false">IF(B32&lt;='VALOR POR PL'!$P$5,0,IF($K$17&gt;0,$K$18*P32/$K$17,0))</f>
        <v>138077.39133306</v>
      </c>
      <c r="E32" s="45" t="n">
        <f aca="false">L32+D32/$K$2</f>
        <v>108.18188089579</v>
      </c>
      <c r="F32" s="117" t="n">
        <f aca="false">IF($K$9=0,0,E32/$K$9)</f>
        <v>0.0293060121850801</v>
      </c>
      <c r="G32" s="117" t="n">
        <f aca="false">G31+F32</f>
        <v>0.653140591358402</v>
      </c>
      <c r="H32" s="139" t="n">
        <v>146949.18</v>
      </c>
      <c r="L32" s="45" t="n">
        <f aca="false">C32/IF(B32&lt;='VALOR POR PL'!$P$5,IFERROR(INDEX('"INCC-FGV"'!$B$2:$B$800,MATCH(B32,'"INCC-FGV"'!$A$2:$A$800,0)),$K$2),$K$2)</f>
        <v>1.71371643988036</v>
      </c>
      <c r="M32" s="140" t="n">
        <f aca="false">'CP RESUMO'!AE15</f>
        <v>0</v>
      </c>
      <c r="N32" s="141" t="n">
        <f aca="false">MAX(0,M32-M31)</f>
        <v>0</v>
      </c>
      <c r="O32" s="140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146949.18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118094.657738078</v>
      </c>
      <c r="E33" s="45" t="n">
        <f aca="false">L33+D33/$K$2</f>
        <v>91.0599578977676</v>
      </c>
      <c r="F33" s="117" t="n">
        <f aca="false">IF($K$9=0,0,E33/$K$9)</f>
        <v>0.0246677559460765</v>
      </c>
      <c r="G33" s="117" t="n">
        <f aca="false">G32+F33</f>
        <v>0.677808347304478</v>
      </c>
      <c r="H33" s="139" t="n">
        <v>125682.51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RESUMO'!AF15</f>
        <v>0</v>
      </c>
      <c r="N33" s="141" t="n">
        <f aca="false">MAX(0,M33-M32)</f>
        <v>0</v>
      </c>
      <c r="O33" s="140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125682.51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111053.282242334</v>
      </c>
      <c r="E34" s="45" t="n">
        <f aca="false">L34+D34/$K$2</f>
        <v>85.6305221513437</v>
      </c>
      <c r="F34" s="117" t="n">
        <f aca="false">IF($K$9=0,0,E34/$K$9)</f>
        <v>0.0231969448562223</v>
      </c>
      <c r="G34" s="117" t="n">
        <f aca="false">G33+F34</f>
        <v>0.7010052921607</v>
      </c>
      <c r="H34" s="139" t="n">
        <v>118188.71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RESUMO'!AG15</f>
        <v>0</v>
      </c>
      <c r="N34" s="141" t="n">
        <f aca="false">MAX(0,M34-M33)</f>
        <v>0</v>
      </c>
      <c r="O34" s="140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118188.71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92097.8708431354</v>
      </c>
      <c r="E35" s="45" t="n">
        <f aca="false">L35+D35/$K$2</f>
        <v>71.0144590964496</v>
      </c>
      <c r="F35" s="117" t="n">
        <f aca="false">IF($K$9=0,0,E35/$K$9)</f>
        <v>0.0192375154357149</v>
      </c>
      <c r="G35" s="117" t="n">
        <f aca="false">G34+F35</f>
        <v>0.720242807596415</v>
      </c>
      <c r="H35" s="139" t="n">
        <v>98015.37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RESUMO'!AH15</f>
        <v>0</v>
      </c>
      <c r="N35" s="141" t="n">
        <f aca="false">MAX(0,M35-M34)</f>
        <v>0</v>
      </c>
      <c r="O35" s="140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98015.37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75955.0820021091</v>
      </c>
      <c r="E36" s="45" t="n">
        <f aca="false">L36+D36/$K$2</f>
        <v>58.5671418310349</v>
      </c>
      <c r="F36" s="117" t="n">
        <f aca="false">IF($K$9=0,0,E36/$K$9)</f>
        <v>0.0158655900408958</v>
      </c>
      <c r="G36" s="117" t="n">
        <f aca="false">G35+F36</f>
        <v>0.736108397637311</v>
      </c>
      <c r="H36" s="139" t="n">
        <v>80835.37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RESUMO'!AI15</f>
        <v>0</v>
      </c>
      <c r="N36" s="141" t="n">
        <f aca="false">MAX(0,M36-M35)</f>
        <v>0</v>
      </c>
      <c r="O36" s="140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80835.37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86886.0803220081</v>
      </c>
      <c r="E37" s="45" t="n">
        <f aca="false">L37+D37/$K$2</f>
        <v>66.995772438511</v>
      </c>
      <c r="F37" s="117" t="n">
        <f aca="false">IF($K$9=0,0,E37/$K$9)</f>
        <v>0.0181488702837692</v>
      </c>
      <c r="G37" s="117" t="n">
        <f aca="false">G36+F37</f>
        <v>0.75425726792108</v>
      </c>
      <c r="H37" s="139" t="n">
        <v>92468.71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RESUMO'!AJ15</f>
        <v>0</v>
      </c>
      <c r="N37" s="141" t="n">
        <f aca="false">MAX(0,M37-M36)</f>
        <v>0</v>
      </c>
      <c r="O37" s="140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92468.71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105377.804675964</v>
      </c>
      <c r="E38" s="45" t="n">
        <f aca="false">L38+D38/$K$2</f>
        <v>81.2542975350735</v>
      </c>
      <c r="F38" s="117" t="n">
        <f aca="false">IF($K$9=0,0,E38/$K$9)</f>
        <v>0.0220114441895016</v>
      </c>
      <c r="G38" s="117" t="n">
        <f aca="false">G37+F38</f>
        <v>0.776268712110582</v>
      </c>
      <c r="H38" s="139" t="n">
        <v>112148.57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RESUMO'!AK15</f>
        <v>0</v>
      </c>
      <c r="N38" s="141" t="n">
        <f aca="false">MAX(0,M38-M37)</f>
        <v>0</v>
      </c>
      <c r="O38" s="140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112148.57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HISTORICOS'!AL15)</f>
        <v>1502.1</v>
      </c>
      <c r="D39" s="45" t="n">
        <f aca="false">IF(B39&lt;='VALOR POR PL'!$P$5,0,IF($K$17&gt;0,$K$18*P39/$K$17,0))</f>
        <v>48568.0984281168</v>
      </c>
      <c r="E39" s="45" t="n">
        <f aca="false">L39+D39/$K$2</f>
        <v>38.6079289963264</v>
      </c>
      <c r="F39" s="117" t="n">
        <f aca="false">IF($K$9=0,0,E39/$K$9)</f>
        <v>0.0104587240325111</v>
      </c>
      <c r="G39" s="117" t="n">
        <f aca="false">G38+F39</f>
        <v>0.786727436143093</v>
      </c>
      <c r="H39" s="139" t="n">
        <v>51688.71</v>
      </c>
      <c r="L39" s="45" t="n">
        <f aca="false">C39/IF(B39&lt;='VALOR POR PL'!$P$5,IFERROR(INDEX('"INCC-FGV"'!$B$2:$B$800,MATCH(B39,'"INCC-FGV"'!$A$2:$A$800,0)),$K$2),$K$2)</f>
        <v>1.15823327979496</v>
      </c>
      <c r="M39" s="140" t="n">
        <f aca="false">'CP RESUMO'!AL15</f>
        <v>0</v>
      </c>
      <c r="N39" s="141" t="n">
        <f aca="false">MAX(0,M39-M38)</f>
        <v>0</v>
      </c>
      <c r="O39" s="140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51688.71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54882.3906872376</v>
      </c>
      <c r="E40" s="45" t="n">
        <f aca="false">L40+D40/$K$2</f>
        <v>42.3184950194177</v>
      </c>
      <c r="F40" s="117" t="n">
        <f aca="false">IF($K$9=0,0,E40/$K$9)</f>
        <v>0.0114639006127834</v>
      </c>
      <c r="G40" s="117" t="n">
        <f aca="false">G39+F40</f>
        <v>0.798191336755876</v>
      </c>
      <c r="H40" s="139" t="n">
        <v>58408.71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RESUMO'!AM15</f>
        <v>0</v>
      </c>
      <c r="N40" s="141" t="n">
        <f aca="false">MAX(0,M40-M39)</f>
        <v>0</v>
      </c>
      <c r="O40" s="140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58408.71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HISTORICOS'!AN15)</f>
        <v>3196</v>
      </c>
      <c r="D41" s="45" t="n">
        <f aca="false">IF(B41&lt;='VALOR POR PL'!$P$5,0,IF($K$17&gt;0,$K$18*P41/$K$17,0))</f>
        <v>43606.8687959503</v>
      </c>
      <c r="E41" s="45" t="n">
        <f aca="false">L41+D41/$K$2</f>
        <v>36.0885694889465</v>
      </c>
      <c r="F41" s="117" t="n">
        <f aca="false">IF($K$9=0,0,E41/$K$9)</f>
        <v>0.00977624023937945</v>
      </c>
      <c r="G41" s="117" t="n">
        <f aca="false">G40+F41</f>
        <v>0.807967576995256</v>
      </c>
      <c r="H41" s="139" t="n">
        <v>46408.71</v>
      </c>
      <c r="L41" s="45" t="n">
        <f aca="false">C41/IF(B41&lt;='VALOR POR PL'!$P$5,IFERROR(INDEX('"INCC-FGV"'!$B$2:$B$800,MATCH(B41,'"INCC-FGV"'!$A$2:$A$800,0)),$K$2),$K$2)</f>
        <v>2.46435893896856</v>
      </c>
      <c r="M41" s="140" t="n">
        <f aca="false">'CP RESUMO'!AN15</f>
        <v>0</v>
      </c>
      <c r="N41" s="141" t="n">
        <f aca="false">MAX(0,M41-M40)</f>
        <v>0</v>
      </c>
      <c r="O41" s="140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46408.71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46018.5713807413</v>
      </c>
      <c r="E42" s="45" t="n">
        <f aca="false">L42+D42/$K$2</f>
        <v>35.4838165646723</v>
      </c>
      <c r="F42" s="117" t="n">
        <f aca="false">IF($K$9=0,0,E42/$K$9)</f>
        <v>0.0096124152400266</v>
      </c>
      <c r="G42" s="117" t="n">
        <f aca="false">G41+F42</f>
        <v>0.817579992235282</v>
      </c>
      <c r="H42" s="139" t="n">
        <v>48975.37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RESUMO'!AO15</f>
        <v>0</v>
      </c>
      <c r="N42" s="141" t="n">
        <f aca="false">MAX(0,M42-M41)</f>
        <v>0</v>
      </c>
      <c r="O42" s="140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48975.37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46071.2186717054</v>
      </c>
      <c r="E43" s="45" t="n">
        <f aca="false">L43+D43/$K$2</f>
        <v>35.5244116279075</v>
      </c>
      <c r="F43" s="117" t="n">
        <f aca="false">IF($K$9=0,0,E43/$K$9)</f>
        <v>0.00962341227028688</v>
      </c>
      <c r="G43" s="117" t="n">
        <f aca="false">G42+F43</f>
        <v>0.827203404505569</v>
      </c>
      <c r="H43" s="139" t="n">
        <v>49031.4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RESUMO'!AP15</f>
        <v>0</v>
      </c>
      <c r="N43" s="141" t="n">
        <f aca="false">MAX(0,M43-M42)</f>
        <v>0</v>
      </c>
      <c r="O43" s="140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49031.4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35285.6276028627</v>
      </c>
      <c r="E44" s="45" t="n">
        <f aca="false">L44+D44/$K$2</f>
        <v>27.207901063902</v>
      </c>
      <c r="F44" s="117" t="n">
        <f aca="false">IF($K$9=0,0,E44/$K$9)</f>
        <v>0.00737050487111835</v>
      </c>
      <c r="G44" s="117" t="n">
        <f aca="false">G43+F44</f>
        <v>0.834573909376687</v>
      </c>
      <c r="H44" s="139" t="n">
        <v>37552.81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RESUMO'!AQ15</f>
        <v>0</v>
      </c>
      <c r="N44" s="141" t="n">
        <f aca="false">MAX(0,M44-M43)</f>
        <v>0</v>
      </c>
      <c r="O44" s="140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37552.81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35285.6276028627</v>
      </c>
      <c r="E45" s="45" t="n">
        <f aca="false">L45+D45/$K$2</f>
        <v>27.207901063902</v>
      </c>
      <c r="F45" s="117" t="n">
        <f aca="false">IF($K$9=0,0,E45/$K$9)</f>
        <v>0.00737050487111835</v>
      </c>
      <c r="G45" s="117" t="n">
        <f aca="false">G44+F45</f>
        <v>0.841944414247806</v>
      </c>
      <c r="H45" s="139" t="n">
        <v>37552.81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RESUMO'!AR15</f>
        <v>0</v>
      </c>
      <c r="N45" s="141" t="n">
        <f aca="false">MAX(0,M45-M44)</f>
        <v>0</v>
      </c>
      <c r="O45" s="140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37552.81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HISTORICOS'!AS15)</f>
        <v>7661.74</v>
      </c>
      <c r="D46" s="45" t="n">
        <f aca="false">IF(B46&lt;='VALOR POR PL'!$P$5,0,IF($K$17&gt;0,$K$18*P46/$K$17,0))</f>
        <v>14942.7068573319</v>
      </c>
      <c r="E46" s="45" t="n">
        <f aca="false">L46+D46/$K$2</f>
        <v>17.4297467688691</v>
      </c>
      <c r="F46" s="117" t="n">
        <f aca="false">IF($K$9=0,0,E46/$K$9)</f>
        <v>0.00472164439147977</v>
      </c>
      <c r="G46" s="117" t="n">
        <f aca="false">G45+F46</f>
        <v>0.846666058639286</v>
      </c>
      <c r="H46" s="139" t="n">
        <v>15902.81</v>
      </c>
      <c r="L46" s="45" t="n">
        <f aca="false">C46/IF(B46&lt;='VALOR POR PL'!$P$5,IFERROR(INDEX('"INCC-FGV"'!$B$2:$B$800,MATCH(B46,'"INCC-FGV"'!$A$2:$A$800,0)),$K$2),$K$2)</f>
        <v>5.90778393524812</v>
      </c>
      <c r="M46" s="140" t="n">
        <f aca="false">'CP RESUMO'!AS15</f>
        <v>0</v>
      </c>
      <c r="N46" s="141" t="n">
        <f aca="false">MAX(0,M46-M45)</f>
        <v>0</v>
      </c>
      <c r="O46" s="140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15902.81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HISTORICOS'!AT15)</f>
        <v>1010.78</v>
      </c>
      <c r="D47" s="45" t="n">
        <f aca="false">IF(B47&lt;='VALOR POR PL'!$P$5,0,IF($K$17&gt;0,$K$18*P47/$K$17,0))</f>
        <v>14613.837468836</v>
      </c>
      <c r="E47" s="45" t="n">
        <f aca="false">L47+D47/$K$2</f>
        <v>12.0477677494651</v>
      </c>
      <c r="F47" s="117" t="n">
        <f aca="false">IF($K$9=0,0,E47/$K$9)</f>
        <v>0.00326368912746995</v>
      </c>
      <c r="G47" s="117" t="n">
        <f aca="false">G46+F47</f>
        <v>0.849929747766756</v>
      </c>
      <c r="H47" s="139" t="n">
        <v>15552.81</v>
      </c>
      <c r="L47" s="45" t="n">
        <f aca="false">C47/IF(B47&lt;='VALOR POR PL'!$P$5,IFERROR(INDEX('"INCC-FGV"'!$B$2:$B$800,MATCH(B47,'"INCC-FGV"'!$A$2:$A$800,0)),$K$2),$K$2)</f>
        <v>0.779388212869413</v>
      </c>
      <c r="M47" s="140" t="n">
        <f aca="false">'CP RESUMO'!AT15</f>
        <v>0</v>
      </c>
      <c r="N47" s="141" t="n">
        <f aca="false">MAX(0,M47-M46)</f>
        <v>0</v>
      </c>
      <c r="O47" s="140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15552.81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HISTORICOS'!AU15)</f>
        <v>0</v>
      </c>
      <c r="D48" s="45" t="n">
        <f aca="false">IF(B48&lt;='VALOR POR PL'!$P$5,0,IF($K$17&gt;0,$K$18*P48/$K$17,0))</f>
        <v>6107.47099882995</v>
      </c>
      <c r="E48" s="45" t="n">
        <f aca="false">L48+D48/$K$2</f>
        <v>4.70932439000559</v>
      </c>
      <c r="F48" s="117" t="n">
        <f aca="false">IF($K$9=0,0,E48/$K$9)</f>
        <v>0.0012757359810553</v>
      </c>
      <c r="G48" s="117" t="n">
        <f aca="false">G47+F48</f>
        <v>0.851205483747811</v>
      </c>
      <c r="H48" s="139" t="n">
        <v>6499.89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RESUMO'!AU15</f>
        <v>0</v>
      </c>
      <c r="N48" s="141" t="n">
        <f aca="false">MAX(0,M48-M47)</f>
        <v>0</v>
      </c>
      <c r="O48" s="140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6499.89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6107.47099882995</v>
      </c>
      <c r="E49" s="45" t="n">
        <f aca="false">L49+D49/$K$2</f>
        <v>4.70932439000559</v>
      </c>
      <c r="F49" s="117" t="n">
        <f aca="false">IF($K$9=0,0,E49/$K$9)</f>
        <v>0.0012757359810553</v>
      </c>
      <c r="G49" s="117" t="n">
        <f aca="false">G48+F49</f>
        <v>0.852481219728866</v>
      </c>
      <c r="H49" s="139" t="n">
        <v>6499.89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RESUMO'!AV15</f>
        <v>0</v>
      </c>
      <c r="N49" s="141" t="n">
        <f aca="false">MAX(0,M49-M48)</f>
        <v>0</v>
      </c>
      <c r="O49" s="140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6499.89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4228.21735028207</v>
      </c>
      <c r="E50" s="45" t="n">
        <f aca="false">L50+D50/$K$2</f>
        <v>3.26027697843229</v>
      </c>
      <c r="F50" s="117" t="n">
        <f aca="false">IF($K$9=0,0,E50/$K$9)</f>
        <v>0.000883195190040285</v>
      </c>
      <c r="G50" s="117" t="n">
        <f aca="false">G49+F50</f>
        <v>0.853364414918907</v>
      </c>
      <c r="H50" s="139" t="n">
        <v>4499.89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RESUMO'!AW15</f>
        <v>0</v>
      </c>
      <c r="N50" s="141" t="n">
        <f aca="false">MAX(0,M50-M49)</f>
        <v>0</v>
      </c>
      <c r="O50" s="140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4499.89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0.853364414918907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RESUMO'!AX15</f>
        <v>0</v>
      </c>
      <c r="N51" s="141" t="n">
        <f aca="false">MAX(0,M51-M50)</f>
        <v>0</v>
      </c>
      <c r="O51" s="140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701717.64404744</v>
      </c>
      <c r="E52" s="45" t="n">
        <f aca="false">L52+D52/$K$2</f>
        <v>541.077643535754</v>
      </c>
      <c r="F52" s="117" t="n">
        <f aca="false">IF($K$9=0,0,E52/$K$9)</f>
        <v>0.146575636171531</v>
      </c>
      <c r="G52" s="117" t="n">
        <f aca="false">G51+F52</f>
        <v>0.999940051090438</v>
      </c>
      <c r="H52" s="139" t="n">
        <v>746804.61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RESUMO'!AY15</f>
        <v>0</v>
      </c>
      <c r="N52" s="141" t="n">
        <f aca="false">MAX(0,M52-M51)</f>
        <v>0</v>
      </c>
      <c r="O52" s="140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746804.61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0.999940051090438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RESUMO'!AZ15</f>
        <v>0</v>
      </c>
      <c r="N53" s="141" t="n">
        <f aca="false">MAX(0,M53-M52)</f>
        <v>0</v>
      </c>
      <c r="O53" s="140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0.999940051090438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RESUMO'!BA15</f>
        <v>0</v>
      </c>
      <c r="N54" s="141" t="n">
        <f aca="false">MAX(0,M54-M53)</f>
        <v>0</v>
      </c>
      <c r="O54" s="140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0.999940051090438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RESUMO'!BB15</f>
        <v>0</v>
      </c>
      <c r="N55" s="141" t="n">
        <f aca="false">MAX(0,M55-M54)</f>
        <v>0</v>
      </c>
      <c r="O55" s="140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0.999940051090438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RESUMO'!BC15</f>
        <v>0</v>
      </c>
      <c r="N56" s="141" t="n">
        <f aca="false">MAX(0,M56-M55)</f>
        <v>0</v>
      </c>
      <c r="O56" s="140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0.999940051090438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RESUMO'!BD15</f>
        <v>0</v>
      </c>
      <c r="N57" s="141" t="n">
        <f aca="false">MAX(0,M57-M56)</f>
        <v>0</v>
      </c>
      <c r="O57" s="140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0.999940051090438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RESUMO'!BE15</f>
        <v>0</v>
      </c>
      <c r="N58" s="141" t="n">
        <f aca="false">MAX(0,M58-M57)</f>
        <v>0</v>
      </c>
      <c r="O58" s="140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HISTORICOS'!BF15)</f>
        <v>287</v>
      </c>
      <c r="D59" s="45" t="n">
        <f aca="false">IF(B59&lt;='VALOR POR PL'!$P$5,0,IF($K$17&gt;0,$K$18*P59/$K$17,0))</f>
        <v>0</v>
      </c>
      <c r="E59" s="45" t="n">
        <f aca="false">L59+D59/$K$2</f>
        <v>0.221298815858566</v>
      </c>
      <c r="F59" s="117" t="n">
        <f aca="false">IF($K$9=0,0,E59/$K$9)</f>
        <v>5.99489095622419E-005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0.221298815858566</v>
      </c>
      <c r="M59" s="140" t="n">
        <f aca="false">'CP RESUMO'!BF15</f>
        <v>0</v>
      </c>
      <c r="N59" s="141" t="n">
        <f aca="false">MAX(0,M59-M58)</f>
        <v>0</v>
      </c>
      <c r="O59" s="140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RESUMO'!BG15</f>
        <v>0</v>
      </c>
      <c r="N60" s="141" t="n">
        <f aca="false">MAX(0,M60-M59)</f>
        <v>0</v>
      </c>
      <c r="O60" s="140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RESUMO'!BH15</f>
        <v>0</v>
      </c>
      <c r="N61" s="141" t="n">
        <f aca="false">MAX(0,M61-M60)</f>
        <v>0</v>
      </c>
      <c r="O61" s="140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RESUMO'!BI15</f>
        <v>0</v>
      </c>
      <c r="N62" s="141" t="n">
        <f aca="false">MAX(0,M62-M61)</f>
        <v>0</v>
      </c>
      <c r="O62" s="140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RESUMO'!BJ15</f>
        <v>0</v>
      </c>
      <c r="N63" s="141" t="n">
        <f aca="false">MAX(0,M63-M62)</f>
        <v>0</v>
      </c>
      <c r="O63" s="140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RESUMO'!BK15</f>
        <v>0</v>
      </c>
      <c r="N64" s="141" t="n">
        <f aca="false">MAX(0,M64-M63)</f>
        <v>0</v>
      </c>
      <c r="O64" s="140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RESUMO'!BL15</f>
        <v>0</v>
      </c>
      <c r="N65" s="141" t="n">
        <f aca="false">MAX(0,M65-M64)</f>
        <v>0</v>
      </c>
      <c r="O65" s="140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RESUMO'!BM15</f>
        <v>0</v>
      </c>
      <c r="N66" s="141" t="n">
        <f aca="false">MAX(0,M66-M65)</f>
        <v>0</v>
      </c>
      <c r="O66" s="140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RESUMO'!BN15</f>
        <v>0</v>
      </c>
      <c r="N67" s="141" t="n">
        <f aca="false">MAX(0,M67-M66)</f>
        <v>0</v>
      </c>
      <c r="O67" s="140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RESUMO'!BO15</f>
        <v>0</v>
      </c>
      <c r="N68" s="141" t="n">
        <f aca="false">MAX(0,M68-M67)</f>
        <v>0</v>
      </c>
      <c r="O68" s="140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RESUMO'!BP15</f>
        <v>0</v>
      </c>
      <c r="N69" s="141" t="n">
        <f aca="false">MAX(0,M69-M68)</f>
        <v>0</v>
      </c>
      <c r="O69" s="140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RESUMO'!BQ15</f>
        <v>0</v>
      </c>
      <c r="N70" s="141" t="n">
        <f aca="false">MAX(0,M70-M69)</f>
        <v>0</v>
      </c>
      <c r="O70" s="140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RESUMO'!BR15</f>
        <v>0</v>
      </c>
      <c r="N71" s="141" t="n">
        <f aca="false">MAX(0,M71-M70)</f>
        <v>0</v>
      </c>
      <c r="O71" s="140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RESUMO'!BS15</f>
        <v>0</v>
      </c>
      <c r="N72" s="141" t="n">
        <f aca="false">MAX(0,M72-M71)</f>
        <v>0</v>
      </c>
      <c r="O72" s="140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RESUMO'!BT15</f>
        <v>0</v>
      </c>
      <c r="N73" s="141" t="n">
        <f aca="false">MAX(0,M73-M72)</f>
        <v>0</v>
      </c>
      <c r="O73" s="140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RESUMO'!BU15</f>
        <v>0</v>
      </c>
      <c r="N74" s="141" t="n">
        <f aca="false">MAX(0,M74-M73)</f>
        <v>0</v>
      </c>
      <c r="O74" s="140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RESUMO'!BV15</f>
        <v>0</v>
      </c>
      <c r="N75" s="141" t="n">
        <f aca="false">MAX(0,M75-M74)</f>
        <v>0</v>
      </c>
      <c r="O75" s="140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RESUMO'!BW15</f>
        <v>0</v>
      </c>
      <c r="N76" s="141" t="n">
        <f aca="false">MAX(0,M76-M75)</f>
        <v>0</v>
      </c>
      <c r="O76" s="140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2167586.18</v>
      </c>
      <c r="D78" s="61" t="n">
        <f aca="false">SUM(D5:D76)</f>
        <v>2557568.41132267</v>
      </c>
      <c r="E78" s="61" t="n">
        <f aca="false">SUM(E5:E76)</f>
        <v>3691.45690012598</v>
      </c>
      <c r="F78" s="146" t="n">
        <f aca="false">SUM(F5:F76)</f>
        <v>1</v>
      </c>
      <c r="H78" s="61" t="n">
        <f aca="false">SUM(H5:H76)</f>
        <v>2721898.04</v>
      </c>
      <c r="L78" s="61" t="n">
        <f aca="false">SUM(L5:L76)</f>
        <v>1719.37724541176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HISTORICOS'!D16)</f>
        <v>488539.85</v>
      </c>
      <c r="D5" s="45" t="n">
        <f aca="false">IF(B5&lt;='VALOR POR PL'!$P$5,0,IF($K$17&gt;0,$K$18*P5/$K$17,0))</f>
        <v>0</v>
      </c>
      <c r="E5" s="45" t="n">
        <f aca="false">L5+D5/$K$2</f>
        <v>433.793581400339</v>
      </c>
      <c r="F5" s="117" t="n">
        <f aca="false">IF($K$9=0,0,E5/$K$9)</f>
        <v>0.886934337194061</v>
      </c>
      <c r="G5" s="117" t="n">
        <f aca="false">F5</f>
        <v>0.886934337194061</v>
      </c>
      <c r="H5" s="139"/>
      <c r="I5" s="42" t="s">
        <v>3276</v>
      </c>
      <c r="J5" s="56" t="n">
        <f aca="false">'VALOR POR PL'!F22</f>
        <v>595242.68</v>
      </c>
      <c r="K5" s="56" t="n">
        <f aca="false">'VALOR POR PL'!G22</f>
        <v>505.132755</v>
      </c>
      <c r="L5" s="56" t="n">
        <f aca="false">'DADOS HISTORICOS'!$BZ$16</f>
        <v>433.793581400339</v>
      </c>
      <c r="M5" s="140" t="n">
        <f aca="false">'CP RESUMO'!D16</f>
        <v>90</v>
      </c>
      <c r="N5" s="141" t="n">
        <v>0</v>
      </c>
      <c r="O5" s="140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HISTORICOS'!E16)</f>
        <v>1500</v>
      </c>
      <c r="D6" s="45" t="n">
        <f aca="false">IF(B6&lt;='VALOR POR PL'!$P$5,0,IF($K$17&gt;0,$K$18*P6/$K$17,0))</f>
        <v>0</v>
      </c>
      <c r="E6" s="45" t="n">
        <f aca="false">L6+D6/$K$2</f>
        <v>1.28302067545051</v>
      </c>
      <c r="F6" s="117" t="n">
        <f aca="false">IF($K$9=0,0,E6/$K$9)</f>
        <v>0.00262326401583333</v>
      </c>
      <c r="G6" s="117" t="n">
        <f aca="false">G5+F6</f>
        <v>0.889557601209894</v>
      </c>
      <c r="H6" s="139"/>
      <c r="I6" s="42" t="s">
        <v>3277</v>
      </c>
      <c r="K6" s="52" t="n">
        <f aca="false">'VALOR POR PL'!H22</f>
        <v>489.093231831237</v>
      </c>
      <c r="L6" s="45" t="n">
        <f aca="false">C6/IF(B6&lt;='VALOR POR PL'!$P$5,IFERROR(INDEX('"INCC-FGV"'!$B$2:$B$800,MATCH(B6,'"INCC-FGV"'!$A$2:$A$800,0)),$K$2),$K$2)</f>
        <v>1.28302067545051</v>
      </c>
      <c r="M6" s="140" t="n">
        <f aca="false">'CP RESUMO'!E16</f>
        <v>90</v>
      </c>
      <c r="N6" s="141" t="n">
        <f aca="false">MAX(0,M6-M5)</f>
        <v>0</v>
      </c>
      <c r="O6" s="140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HISTORICOS'!F16)</f>
        <v>1500</v>
      </c>
      <c r="D7" s="45" t="n">
        <f aca="false">IF(B7&lt;='VALOR POR PL'!$P$5,0,IF($K$17&gt;0,$K$18*P7/$K$17,0))</f>
        <v>0</v>
      </c>
      <c r="E7" s="45" t="n">
        <f aca="false">L7+D7/$K$2</f>
        <v>1.27792805265064</v>
      </c>
      <c r="F7" s="117" t="n">
        <f aca="false">IF($K$9=0,0,E7/$K$9)</f>
        <v>0.00261285163948371</v>
      </c>
      <c r="G7" s="117" t="n">
        <f aca="false">G6+F7</f>
        <v>0.892170452849378</v>
      </c>
      <c r="H7" s="139"/>
      <c r="I7" s="42" t="s">
        <v>3278</v>
      </c>
      <c r="J7" s="45" t="n">
        <f aca="false">C78+D78</f>
        <v>558350.21</v>
      </c>
      <c r="L7" s="45" t="n">
        <f aca="false">C7/IF(B7&lt;='VALOR POR PL'!$P$5,IFERROR(INDEX('"INCC-FGV"'!$B$2:$B$800,MATCH(B7,'"INCC-FGV"'!$A$2:$A$800,0)),$K$2),$K$2)</f>
        <v>1.27792805265064</v>
      </c>
      <c r="M7" s="140" t="n">
        <f aca="false">'CP RESUMO'!F16</f>
        <v>90</v>
      </c>
      <c r="N7" s="141" t="n">
        <f aca="false">MAX(0,M7-M6)</f>
        <v>0</v>
      </c>
      <c r="O7" s="140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HISTORICOS'!G16)</f>
        <v>3228.72</v>
      </c>
      <c r="D8" s="45" t="n">
        <f aca="false">IF(B8&lt;='VALOR POR PL'!$P$5,0,IF($K$17&gt;0,$K$18*P8/$K$17,0))</f>
        <v>0</v>
      </c>
      <c r="E8" s="45" t="n">
        <f aca="false">L8+D8/$K$2</f>
        <v>2.73995108563747</v>
      </c>
      <c r="F8" s="117" t="n">
        <f aca="false">IF($K$9=0,0,E8/$K$9)</f>
        <v>0.00560210386755649</v>
      </c>
      <c r="G8" s="117" t="n">
        <f aca="false">G7+F8</f>
        <v>0.897772556716934</v>
      </c>
      <c r="H8" s="139"/>
      <c r="I8" s="42" t="s">
        <v>3279</v>
      </c>
      <c r="K8" s="66" t="n">
        <f aca="false">SUM(L5:L76)</f>
        <v>489.093231831237</v>
      </c>
      <c r="L8" s="45" t="n">
        <f aca="false">C8/IF(B8&lt;='VALOR POR PL'!$P$5,IFERROR(INDEX('"INCC-FGV"'!$B$2:$B$800,MATCH(B8,'"INCC-FGV"'!$A$2:$A$800,0)),$K$2),$K$2)</f>
        <v>2.73995108563747</v>
      </c>
      <c r="M8" s="140" t="n">
        <f aca="false">'CP RESUMO'!G16</f>
        <v>90</v>
      </c>
      <c r="N8" s="141" t="n">
        <f aca="false">MAX(0,M8-M7)</f>
        <v>0</v>
      </c>
      <c r="O8" s="140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HISTORICOS'!H16)</f>
        <v>71.28</v>
      </c>
      <c r="D9" s="45" t="n">
        <f aca="false">IF(B9&lt;='VALOR POR PL'!$P$5,0,IF($K$17&gt;0,$K$18*P9/$K$17,0))</f>
        <v>0</v>
      </c>
      <c r="E9" s="45" t="n">
        <f aca="false">L9+D9/$K$2</f>
        <v>0.0601792206081749</v>
      </c>
      <c r="F9" s="117" t="n">
        <f aca="false">IF($K$9=0,0,E9/$K$9)</f>
        <v>0.000123042431772885</v>
      </c>
      <c r="G9" s="117" t="n">
        <f aca="false">G8+F9</f>
        <v>0.897895599148707</v>
      </c>
      <c r="H9" s="139"/>
      <c r="I9" s="42" t="s">
        <v>3280</v>
      </c>
      <c r="J9" s="45" t="n">
        <f aca="false">C78+D78</f>
        <v>558350.21</v>
      </c>
      <c r="K9" s="45" t="n">
        <f aca="false">E78</f>
        <v>489.093231831237</v>
      </c>
      <c r="L9" s="45" t="n">
        <f aca="false">C9/IF(B9&lt;='VALOR POR PL'!$P$5,IFERROR(INDEX('"INCC-FGV"'!$B$2:$B$800,MATCH(B9,'"INCC-FGV"'!$A$2:$A$800,0)),$K$2),$K$2)</f>
        <v>0.0601792206081749</v>
      </c>
      <c r="M9" s="140" t="n">
        <f aca="false">'CP RESUMO'!H16</f>
        <v>90</v>
      </c>
      <c r="N9" s="141" t="n">
        <f aca="false">MAX(0,M9-M8)</f>
        <v>0</v>
      </c>
      <c r="O9" s="140" t="n">
        <f aca="false">IF(B9&lt;='VALOR POR PL'!$P$5,'CP RESUMO'!H58,"")</f>
        <v>90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HISTORICOS'!I16)</f>
        <v>1537.2</v>
      </c>
      <c r="D10" s="45" t="n">
        <f aca="false">IF(B10&lt;='VALOR POR PL'!$P$5,0,IF($K$17&gt;0,$K$18*P10/$K$17,0))</f>
        <v>0</v>
      </c>
      <c r="E10" s="45" t="n">
        <f aca="false">L10+D10/$K$2</f>
        <v>1.29032582993586</v>
      </c>
      <c r="F10" s="117" t="n">
        <f aca="false">IF($K$9=0,0,E10/$K$9)</f>
        <v>0.00263820013436844</v>
      </c>
      <c r="G10" s="117" t="n">
        <f aca="false">G9+F10</f>
        <v>0.900533799283075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1.29032582993586</v>
      </c>
      <c r="M10" s="140" t="n">
        <f aca="false">'CP RESUMO'!I16</f>
        <v>90</v>
      </c>
      <c r="N10" s="141" t="n">
        <f aca="false">MAX(0,M10-M9)</f>
        <v>0</v>
      </c>
      <c r="O10" s="140" t="n">
        <f aca="false">IF(B10&lt;='VALOR POR PL'!$P$5,'CP RESUMO'!I58,"")</f>
        <v>90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HISTORICOS'!J16)</f>
        <v>142.8</v>
      </c>
      <c r="D11" s="45" t="n">
        <f aca="false">IF(B11&lt;='VALOR POR PL'!$P$5,0,IF($K$17&gt;0,$K$18*P11/$K$17,0))</f>
        <v>0</v>
      </c>
      <c r="E11" s="45" t="n">
        <f aca="false">L11+D11/$K$2</f>
        <v>0.119048710764154</v>
      </c>
      <c r="F11" s="117" t="n">
        <f aca="false">IF($K$9=0,0,E11/$K$9)</f>
        <v>0.000243406988721595</v>
      </c>
      <c r="G11" s="117" t="n">
        <f aca="false">G10+F11</f>
        <v>0.900777206271797</v>
      </c>
      <c r="H11" s="139"/>
      <c r="I11" s="42" t="s">
        <v>3282</v>
      </c>
      <c r="K11" s="56" t="n">
        <f aca="false">SUMPRODUCT((B5:B76&gt;'VALOR POR PL'!$P$5)*H5:H76)</f>
        <v>54839.8</v>
      </c>
      <c r="L11" s="45" t="n">
        <f aca="false">C11/IF(B11&lt;='VALOR POR PL'!$P$5,IFERROR(INDEX('"INCC-FGV"'!$B$2:$B$800,MATCH(B11,'"INCC-FGV"'!$A$2:$A$800,0)),$K$2),$K$2)</f>
        <v>0.119048710764154</v>
      </c>
      <c r="M11" s="140" t="n">
        <f aca="false">'CP RESUMO'!J16</f>
        <v>90</v>
      </c>
      <c r="N11" s="141" t="n">
        <f aca="false">MAX(0,M11-M10)</f>
        <v>0</v>
      </c>
      <c r="O11" s="140" t="n">
        <f aca="false">IF(B11&lt;='VALOR POR PL'!$P$5,'CP RESUMO'!J58,"")</f>
        <v>90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HISTORICOS'!K16)</f>
        <v>1500</v>
      </c>
      <c r="D12" s="45" t="n">
        <f aca="false">IF(B12&lt;='VALOR POR PL'!$P$5,0,IF($K$17&gt;0,$K$18*P12/$K$17,0))</f>
        <v>0</v>
      </c>
      <c r="E12" s="45" t="n">
        <f aca="false">L12+D12/$K$2</f>
        <v>1.23918706024349</v>
      </c>
      <c r="F12" s="117" t="n">
        <f aca="false">IF($K$9=0,0,E12/$K$9)</f>
        <v>0.00253364180813501</v>
      </c>
      <c r="G12" s="117" t="n">
        <f aca="false">G11+F12</f>
        <v>0.903310848079932</v>
      </c>
      <c r="H12" s="139"/>
      <c r="I12" s="42" t="s">
        <v>3283</v>
      </c>
      <c r="K12" s="140" t="n">
        <f aca="false">SUMPRODUCT((B5:B76&gt;'VALOR POR PL'!$P$5)*N5:N76)</f>
        <v>10</v>
      </c>
      <c r="L12" s="45" t="n">
        <f aca="false">C12/IF(B12&lt;='VALOR POR PL'!$P$5,IFERROR(INDEX('"INCC-FGV"'!$B$2:$B$800,MATCH(B12,'"INCC-FGV"'!$A$2:$A$800,0)),$K$2),$K$2)</f>
        <v>1.23918706024349</v>
      </c>
      <c r="M12" s="140" t="n">
        <f aca="false">'CP RESUMO'!K16</f>
        <v>90</v>
      </c>
      <c r="N12" s="141" t="n">
        <f aca="false">MAX(0,M12-M11)</f>
        <v>0</v>
      </c>
      <c r="O12" s="140" t="n">
        <f aca="false">IF(B12&lt;='VALOR POR PL'!$P$5,'CP RESUMO'!K58,"")</f>
        <v>90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HISTORICOS'!L16)</f>
        <v>1800</v>
      </c>
      <c r="D13" s="45" t="n">
        <f aca="false">IF(B13&lt;='VALOR POR PL'!$P$5,0,IF($K$17&gt;0,$K$18*P13/$K$17,0))</f>
        <v>0</v>
      </c>
      <c r="E13" s="45" t="n">
        <f aca="false">L13+D13/$K$2</f>
        <v>1.47940422747977</v>
      </c>
      <c r="F13" s="117" t="n">
        <f aca="false">IF($K$9=0,0,E13/$K$9)</f>
        <v>0.00302478981755822</v>
      </c>
      <c r="G13" s="117" t="n">
        <f aca="false">G12+F13</f>
        <v>0.90633563789749</v>
      </c>
      <c r="H13" s="139"/>
      <c r="I13" s="42" t="s">
        <v>3284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1.47940422747977</v>
      </c>
      <c r="M13" s="140" t="n">
        <f aca="false">'CP RESUMO'!L16</f>
        <v>90</v>
      </c>
      <c r="N13" s="141" t="n">
        <f aca="false">MAX(0,M13-M12)</f>
        <v>0</v>
      </c>
      <c r="O13" s="140" t="n">
        <f aca="false">IF(B13&lt;='VALOR POR PL'!$P$5,'CP RESUMO'!L58,"")</f>
        <v>90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HISTORICOS'!M16)</f>
        <v>1800</v>
      </c>
      <c r="D14" s="45" t="n">
        <f aca="false">IF(B14&lt;='VALOR POR PL'!$P$5,0,IF($K$17&gt;0,$K$18*P14/$K$17,0))</f>
        <v>0</v>
      </c>
      <c r="E14" s="45" t="n">
        <f aca="false">L14+D14/$K$2</f>
        <v>1.47692671243498</v>
      </c>
      <c r="F14" s="117" t="n">
        <f aca="false">IF($K$9=0,0,E14/$K$9)</f>
        <v>0.0030197242904081</v>
      </c>
      <c r="G14" s="117" t="n">
        <f aca="false">G13+F14</f>
        <v>0.909355362187898</v>
      </c>
      <c r="H14" s="139"/>
      <c r="I14" s="42" t="s">
        <v>3285</v>
      </c>
      <c r="K14" s="58" t="n">
        <f aca="false">IFERROR(INDEX('CP RESUMO'!$D$58:$BW$58,MATCH('VALOR POR PL'!$P$5,'CP RESUMO'!$D$4:$BW$4,0))/100,0)</f>
        <v>0.9</v>
      </c>
      <c r="L14" s="45" t="n">
        <f aca="false">C14/IF(B14&lt;='VALOR POR PL'!$P$5,IFERROR(INDEX('"INCC-FGV"'!$B$2:$B$800,MATCH(B14,'"INCC-FGV"'!$A$2:$A$800,0)),$K$2),$K$2)</f>
        <v>1.47692671243498</v>
      </c>
      <c r="M14" s="140" t="n">
        <f aca="false">'CP RESUMO'!M16</f>
        <v>90</v>
      </c>
      <c r="N14" s="141" t="n">
        <f aca="false">MAX(0,M14-M13)</f>
        <v>0</v>
      </c>
      <c r="O14" s="140" t="n">
        <f aca="false">IF(B14&lt;='VALOR POR PL'!$P$5,'CP RESUMO'!M58,"")</f>
        <v>90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HISTORICOS'!N16)</f>
        <v>1800</v>
      </c>
      <c r="D15" s="45" t="n">
        <f aca="false">IF(B15&lt;='VALOR POR PL'!$P$5,0,IF($K$17&gt;0,$K$18*P15/$K$17,0))</f>
        <v>0</v>
      </c>
      <c r="E15" s="45" t="n">
        <f aca="false">L15+D15/$K$2</f>
        <v>1.47256609367484</v>
      </c>
      <c r="F15" s="117" t="n">
        <f aca="false">IF($K$9=0,0,E15/$K$9)</f>
        <v>0.00301080856948548</v>
      </c>
      <c r="G15" s="117" t="n">
        <f aca="false">G14+F15</f>
        <v>0.912366170757384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1.47256609367484</v>
      </c>
      <c r="M15" s="140" t="n">
        <f aca="false">'CP RESUMO'!N16</f>
        <v>90</v>
      </c>
      <c r="N15" s="141" t="n">
        <f aca="false">MAX(0,M15-M14)</f>
        <v>0</v>
      </c>
      <c r="O15" s="140" t="n">
        <f aca="false">IF(B15&lt;='VALOR POR PL'!$P$5,'CP RESUMO'!N58,"")</f>
        <v>90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HISTORICOS'!O16)</f>
        <v>1800</v>
      </c>
      <c r="D16" s="45" t="n">
        <f aca="false">IF(B16&lt;='VALOR POR PL'!$P$5,0,IF($K$17&gt;0,$K$18*P16/$K$17,0))</f>
        <v>0</v>
      </c>
      <c r="E16" s="45" t="n">
        <f aca="false">L16+D16/$K$2</f>
        <v>1.46862886361578</v>
      </c>
      <c r="F16" s="117" t="n">
        <f aca="false">IF($K$9=0,0,E16/$K$9)</f>
        <v>0.00300275850908224</v>
      </c>
      <c r="G16" s="117" t="n">
        <f aca="false">G15+F16</f>
        <v>0.915368929266466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1.46862886361578</v>
      </c>
      <c r="M16" s="140" t="n">
        <f aca="false">'CP RESUMO'!O16</f>
        <v>90</v>
      </c>
      <c r="N16" s="141" t="n">
        <f aca="false">MAX(0,M16-M15)</f>
        <v>0</v>
      </c>
      <c r="O16" s="140" t="n">
        <f aca="false">IF(B16&lt;='VALOR POR PL'!$P$5,'CP RESUMO'!O58,"")</f>
        <v>90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HISTORICOS'!P16)</f>
        <v>1800</v>
      </c>
      <c r="D17" s="45" t="n">
        <f aca="false">IF(B17&lt;='VALOR POR PL'!$P$5,0,IF($K$17&gt;0,$K$18*P17/$K$17,0))</f>
        <v>0</v>
      </c>
      <c r="E17" s="45" t="n">
        <f aca="false">L17+D17/$K$2</f>
        <v>1.46560589368983</v>
      </c>
      <c r="F17" s="117" t="n">
        <f aca="false">IF($K$9=0,0,E17/$K$9)</f>
        <v>0.00299657774490641</v>
      </c>
      <c r="G17" s="117" t="n">
        <f aca="false">G16+F17</f>
        <v>0.918365507011372</v>
      </c>
      <c r="H17" s="139"/>
      <c r="I17" s="42" t="s">
        <v>3289</v>
      </c>
      <c r="K17" s="45" t="n">
        <f aca="false">SUM(P5:P76)</f>
        <v>10</v>
      </c>
      <c r="L17" s="45" t="n">
        <f aca="false">C17/IF(B17&lt;='VALOR POR PL'!$P$5,IFERROR(INDEX('"INCC-FGV"'!$B$2:$B$800,MATCH(B17,'"INCC-FGV"'!$A$2:$A$800,0)),$K$2),$K$2)</f>
        <v>1.46560589368983</v>
      </c>
      <c r="M17" s="140" t="n">
        <f aca="false">'CP RESUMO'!P16</f>
        <v>90</v>
      </c>
      <c r="N17" s="141" t="n">
        <f aca="false">MAX(0,M17-M16)</f>
        <v>0</v>
      </c>
      <c r="O17" s="140" t="n">
        <f aca="false">IF(B17&lt;='VALOR POR PL'!$P$5,'CP RESUMO'!P58,"")</f>
        <v>90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HISTORICOS'!Q16)</f>
        <v>1800</v>
      </c>
      <c r="D18" s="45" t="n">
        <f aca="false">IF(B18&lt;='VALOR POR PL'!$P$5,0,IF($K$17&gt;0,$K$18*P18/$K$17,0))</f>
        <v>0</v>
      </c>
      <c r="E18" s="45" t="n">
        <f aca="false">L18+D18/$K$2</f>
        <v>1.45509104019608</v>
      </c>
      <c r="F18" s="117" t="n">
        <f aca="false">IF($K$9=0,0,E18/$K$9)</f>
        <v>0.0029750790759218</v>
      </c>
      <c r="G18" s="117" t="n">
        <f aca="false">G17+F18</f>
        <v>0.921340586087294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1.45509104019608</v>
      </c>
      <c r="M18" s="140" t="n">
        <f aca="false">'CP RESUMO'!Q16</f>
        <v>90</v>
      </c>
      <c r="N18" s="141" t="n">
        <f aca="false">MAX(0,M18-M17)</f>
        <v>0</v>
      </c>
      <c r="O18" s="140" t="n">
        <f aca="false">IF(B18&lt;='VALOR POR PL'!$P$5,'CP RESUMO'!Q58,"")</f>
        <v>90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HISTORICOS'!R16)</f>
        <v>1800</v>
      </c>
      <c r="D19" s="45" t="n">
        <f aca="false">IF(B19&lt;='VALOR POR PL'!$P$5,0,IF($K$17&gt;0,$K$18*P19/$K$17,0))</f>
        <v>0</v>
      </c>
      <c r="E19" s="45" t="n">
        <f aca="false">L19+D19/$K$2</f>
        <v>1.45105003623594</v>
      </c>
      <c r="F19" s="117" t="n">
        <f aca="false">IF($K$9=0,0,E19/$K$9)</f>
        <v>0.00296681683940504</v>
      </c>
      <c r="G19" s="117" t="n">
        <f aca="false">G18+F19</f>
        <v>0.924307402926699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1.45105003623594</v>
      </c>
      <c r="M19" s="140" t="n">
        <f aca="false">'CP RESUMO'!R16</f>
        <v>90</v>
      </c>
      <c r="N19" s="141" t="n">
        <f aca="false">MAX(0,M19-M18)</f>
        <v>0</v>
      </c>
      <c r="O19" s="140" t="n">
        <f aca="false">IF(B19&lt;='VALOR POR PL'!$P$5,'CP RESUMO'!R58,"")</f>
        <v>90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HISTORICOS'!S16)</f>
        <v>1828.88</v>
      </c>
      <c r="D20" s="45" t="n">
        <f aca="false">IF(B20&lt;='VALOR POR PL'!$P$5,0,IF($K$17&gt;0,$K$18*P20/$K$17,0))</f>
        <v>0</v>
      </c>
      <c r="E20" s="45" t="n">
        <f aca="false">L20+D20/$K$2</f>
        <v>1.46641105020041</v>
      </c>
      <c r="F20" s="117" t="n">
        <f aca="false">IF($K$9=0,0,E20/$K$9)</f>
        <v>0.00299822396787204</v>
      </c>
      <c r="G20" s="117" t="n">
        <f aca="false">G19+F20</f>
        <v>0.927305626894571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1.46641105020041</v>
      </c>
      <c r="M20" s="140" t="n">
        <f aca="false">'CP RESUMO'!S16</f>
        <v>90</v>
      </c>
      <c r="N20" s="141" t="n">
        <f aca="false">MAX(0,M20-M19)</f>
        <v>0</v>
      </c>
      <c r="O20" s="140" t="n">
        <f aca="false">IF(B20&lt;='VALOR POR PL'!$P$5,'CP RESUMO'!S58,"")</f>
        <v>90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HISTORICOS'!T16)</f>
        <v>4626.42</v>
      </c>
      <c r="D21" s="45" t="n">
        <f aca="false">IF(B21&lt;='VALOR POR PL'!$P$5,0,IF($K$17&gt;0,$K$18*P21/$K$17,0))</f>
        <v>0</v>
      </c>
      <c r="E21" s="45" t="n">
        <f aca="false">L21+D21/$K$2</f>
        <v>3.67277629059455</v>
      </c>
      <c r="F21" s="117" t="n">
        <f aca="false">IF($K$9=0,0,E21/$K$9)</f>
        <v>0.00750935824002948</v>
      </c>
      <c r="G21" s="117" t="n">
        <f aca="false">G20+F21</f>
        <v>0.934814985134601</v>
      </c>
      <c r="H21" s="139"/>
      <c r="K21" s="144"/>
      <c r="L21" s="45" t="n">
        <f aca="false">C21/IF(B21&lt;='VALOR POR PL'!$P$5,IFERROR(INDEX('"INCC-FGV"'!$B$2:$B$800,MATCH(B21,'"INCC-FGV"'!$A$2:$A$800,0)),$K$2),$K$2)</f>
        <v>3.67277629059455</v>
      </c>
      <c r="M21" s="140" t="n">
        <f aca="false">'CP RESUMO'!T16</f>
        <v>90</v>
      </c>
      <c r="N21" s="141" t="n">
        <f aca="false">MAX(0,M21-M20)</f>
        <v>0</v>
      </c>
      <c r="O21" s="140" t="n">
        <f aca="false">IF(B21&lt;='VALOR POR PL'!$P$5,'CP RESUMO'!T58,"")</f>
        <v>90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HISTORICOS'!U16)</f>
        <v>1800.6</v>
      </c>
      <c r="D22" s="45" t="n">
        <f aca="false">IF(B22&lt;='VALOR POR PL'!$P$5,0,IF($K$17&gt;0,$K$18*P22/$K$17,0))</f>
        <v>0</v>
      </c>
      <c r="E22" s="45" t="n">
        <f aca="false">L22+D22/$K$2</f>
        <v>1.41701981986236</v>
      </c>
      <c r="F22" s="117" t="n">
        <f aca="false">IF($K$9=0,0,E22/$K$9)</f>
        <v>0.00289723866052456</v>
      </c>
      <c r="G22" s="117" t="n">
        <f aca="false">G21+F22</f>
        <v>0.937712223795125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1.41701981986236</v>
      </c>
      <c r="M22" s="140" t="n">
        <f aca="false">'CP RESUMO'!U16</f>
        <v>90</v>
      </c>
      <c r="N22" s="141" t="n">
        <f aca="false">MAX(0,M22-M21)</f>
        <v>0</v>
      </c>
      <c r="O22" s="140" t="n">
        <f aca="false">IF(B22&lt;='VALOR POR PL'!$P$5,'CP RESUMO'!U58,"")</f>
        <v>90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HISTORICOS'!V16)</f>
        <v>1800</v>
      </c>
      <c r="D23" s="45" t="n">
        <f aca="false">IF(B23&lt;='VALOR POR PL'!$P$5,0,IF($K$17&gt;0,$K$18*P23/$K$17,0))</f>
        <v>0</v>
      </c>
      <c r="E23" s="45" t="n">
        <f aca="false">L23+D23/$K$2</f>
        <v>1.40554612885266</v>
      </c>
      <c r="F23" s="117" t="n">
        <f aca="false">IF($K$9=0,0,E23/$K$9)</f>
        <v>0.00287377955239759</v>
      </c>
      <c r="G23" s="117" t="n">
        <f aca="false">G22+F23</f>
        <v>0.940586003347523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1.40554612885266</v>
      </c>
      <c r="M23" s="140" t="n">
        <f aca="false">'CP RESUMO'!V16</f>
        <v>90</v>
      </c>
      <c r="N23" s="141" t="n">
        <f aca="false">MAX(0,M23-M22)</f>
        <v>0</v>
      </c>
      <c r="O23" s="140" t="n">
        <f aca="false">IF(B23&lt;='VALOR POR PL'!$P$5,'CP RESUMO'!V58,"")</f>
        <v>90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HISTORICOS'!W16)</f>
        <v>1800</v>
      </c>
      <c r="D24" s="45" t="n">
        <f aca="false">IF(B24&lt;='VALOR POR PL'!$P$5,0,IF($K$17&gt;0,$K$18*P24/$K$17,0))</f>
        <v>0</v>
      </c>
      <c r="E24" s="45" t="n">
        <f aca="false">L24+D24/$K$2</f>
        <v>1.39704803749677</v>
      </c>
      <c r="F24" s="117" t="n">
        <f aca="false">IF($K$9=0,0,E24/$K$9)</f>
        <v>0.00285640435519015</v>
      </c>
      <c r="G24" s="117" t="n">
        <f aca="false">G23+F24</f>
        <v>0.943442407702713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1.39704803749677</v>
      </c>
      <c r="M24" s="140" t="n">
        <f aca="false">'CP RESUMO'!W16</f>
        <v>90</v>
      </c>
      <c r="N24" s="141" t="n">
        <f aca="false">MAX(0,M24-M23)</f>
        <v>0</v>
      </c>
      <c r="O24" s="140" t="n">
        <f aca="false">IF(B24&lt;='VALOR POR PL'!$P$5,'CP RESUMO'!W58,"")</f>
        <v>90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HISTORICOS'!X16)</f>
        <v>10535.3</v>
      </c>
      <c r="D25" s="45" t="n">
        <f aca="false">IF(B25&lt;='VALOR POR PL'!$P$5,0,IF($K$17&gt;0,$K$18*P25/$K$17,0))</f>
        <v>0</v>
      </c>
      <c r="E25" s="45" t="n">
        <f aca="false">L25+D25/$K$2</f>
        <v>8.12351712444164</v>
      </c>
      <c r="F25" s="117" t="n">
        <f aca="false">IF($K$9=0,0,E25/$K$9)</f>
        <v>0.0166093427505141</v>
      </c>
      <c r="G25" s="117" t="n">
        <f aca="false">G24+F25</f>
        <v>0.960051750453227</v>
      </c>
      <c r="H25" s="139"/>
      <c r="L25" s="45" t="n">
        <f aca="false">C25/IF(B25&lt;='VALOR POR PL'!$P$5,IFERROR(INDEX('"INCC-FGV"'!$B$2:$B$800,MATCH(B25,'"INCC-FGV"'!$A$2:$A$800,0)),$K$2),$K$2)</f>
        <v>8.12351712444164</v>
      </c>
      <c r="M25" s="140" t="n">
        <f aca="false">'CP RESUMO'!X16</f>
        <v>90</v>
      </c>
      <c r="N25" s="141" t="n">
        <f aca="false">MAX(0,M25-M24)</f>
        <v>0</v>
      </c>
      <c r="O25" s="140" t="n">
        <f aca="false">IF(B25&lt;='VALOR POR PL'!$P$5,'CP RESUMO'!X58,"")</f>
        <v>90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HISTORICOS'!Y16)</f>
        <v>810.9</v>
      </c>
      <c r="D26" s="45" t="n">
        <f aca="false">IF(B26&lt;='VALOR POR PL'!$P$5,0,IF($K$17&gt;0,$K$18*P26/$K$17,0))</f>
        <v>0</v>
      </c>
      <c r="E26" s="45" t="n">
        <f aca="false">L26+D26/$K$2</f>
        <v>0.62526553930213</v>
      </c>
      <c r="F26" s="117" t="n">
        <f aca="false">IF($K$9=0,0,E26/$K$9)</f>
        <v>0.00127841789378488</v>
      </c>
      <c r="G26" s="117" t="n">
        <f aca="false">G25+F26</f>
        <v>0.961330168347012</v>
      </c>
      <c r="H26" s="139"/>
      <c r="L26" s="45" t="n">
        <f aca="false">C26/IF(B26&lt;='VALOR POR PL'!$P$5,IFERROR(INDEX('"INCC-FGV"'!$B$2:$B$800,MATCH(B26,'"INCC-FGV"'!$A$2:$A$800,0)),$K$2),$K$2)</f>
        <v>0.62526553930213</v>
      </c>
      <c r="M26" s="140" t="n">
        <f aca="false">'CP RESUMO'!Y16</f>
        <v>90</v>
      </c>
      <c r="N26" s="141" t="n">
        <f aca="false">MAX(0,M26-M25)</f>
        <v>0</v>
      </c>
      <c r="O26" s="140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HISTORICOS'!Z16)</f>
        <v>211.56</v>
      </c>
      <c r="D27" s="45" t="n">
        <f aca="false">IF(B27&lt;='VALOR POR PL'!$P$5,0,IF($K$17&gt;0,$K$18*P27/$K$17,0))</f>
        <v>0</v>
      </c>
      <c r="E27" s="45" t="n">
        <f aca="false">L27+D27/$K$2</f>
        <v>0.163128841404315</v>
      </c>
      <c r="F27" s="117" t="n">
        <f aca="false">IF($K$9=0,0,E27/$K$9)</f>
        <v>0.000333533221863521</v>
      </c>
      <c r="G27" s="117" t="n">
        <f aca="false">G26+F27</f>
        <v>0.961663701568876</v>
      </c>
      <c r="H27" s="139"/>
      <c r="L27" s="45" t="n">
        <f aca="false">C27/IF(B27&lt;='VALOR POR PL'!$P$5,IFERROR(INDEX('"INCC-FGV"'!$B$2:$B$800,MATCH(B27,'"INCC-FGV"'!$A$2:$A$800,0)),$K$2),$K$2)</f>
        <v>0.163128841404315</v>
      </c>
      <c r="M27" s="140" t="n">
        <f aca="false">'CP RESUMO'!Z16</f>
        <v>90</v>
      </c>
      <c r="N27" s="141" t="n">
        <f aca="false">MAX(0,M27-M26)</f>
        <v>0</v>
      </c>
      <c r="O27" s="140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0.961663701568876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RESUMO'!AA16</f>
        <v>90</v>
      </c>
      <c r="N28" s="141" t="n">
        <f aca="false">MAX(0,M28-M27)</f>
        <v>0</v>
      </c>
      <c r="O28" s="140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0.961663701568876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RESUMO'!AB16</f>
        <v>90</v>
      </c>
      <c r="N29" s="141" t="n">
        <f aca="false">MAX(0,M29-M28)</f>
        <v>0</v>
      </c>
      <c r="O29" s="140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0.961663701568876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RESUMO'!AC16</f>
        <v>90.91</v>
      </c>
      <c r="N30" s="141" t="n">
        <f aca="false">MAX(0,M30-M29)</f>
        <v>0.909999999999997</v>
      </c>
      <c r="O30" s="140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0.909999999999997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0.961663701568876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RESUMO'!AD16</f>
        <v>100</v>
      </c>
      <c r="N31" s="141" t="n">
        <f aca="false">MAX(0,M31-M30)</f>
        <v>9.09</v>
      </c>
      <c r="O31" s="140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9.09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HISTORICOS'!AE16)</f>
        <v>23648.9</v>
      </c>
      <c r="D32" s="45" t="n">
        <f aca="false">IF(B32&lt;='VALOR POR PL'!$P$5,0,IF($K$17&gt;0,$K$18*P32/$K$17,0))</f>
        <v>0</v>
      </c>
      <c r="E32" s="45" t="n">
        <f aca="false">L32+D32/$K$2</f>
        <v>18.2350995343472</v>
      </c>
      <c r="F32" s="117" t="n">
        <f aca="false">IF($K$9=0,0,E32/$K$9)</f>
        <v>0.0372834836950663</v>
      </c>
      <c r="G32" s="117" t="n">
        <f aca="false">G31+F32</f>
        <v>0.998947185263942</v>
      </c>
      <c r="H32" s="139"/>
      <c r="L32" s="45" t="n">
        <f aca="false">C32/IF(B32&lt;='VALOR POR PL'!$P$5,IFERROR(INDEX('"INCC-FGV"'!$B$2:$B$800,MATCH(B32,'"INCC-FGV"'!$A$2:$A$800,0)),$K$2),$K$2)</f>
        <v>18.2350995343472</v>
      </c>
      <c r="M32" s="140" t="n">
        <f aca="false">'CP RESUMO'!AE16</f>
        <v>100</v>
      </c>
      <c r="N32" s="141" t="n">
        <f aca="false">MAX(0,M32-M31)</f>
        <v>0</v>
      </c>
      <c r="O32" s="140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0.998947185263942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RESUMO'!AF16</f>
        <v>100</v>
      </c>
      <c r="N33" s="141" t="n">
        <f aca="false">MAX(0,M33-M32)</f>
        <v>0</v>
      </c>
      <c r="O33" s="140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0.998947185263942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RESUMO'!AG16</f>
        <v>100</v>
      </c>
      <c r="N34" s="141" t="n">
        <f aca="false">MAX(0,M34-M33)</f>
        <v>0</v>
      </c>
      <c r="O34" s="140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0.998947185263942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RESUMO'!AH16</f>
        <v>100</v>
      </c>
      <c r="N35" s="141" t="n">
        <f aca="false">MAX(0,M35-M34)</f>
        <v>0</v>
      </c>
      <c r="O35" s="140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0.998947185263942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RESUMO'!AI16</f>
        <v>100</v>
      </c>
      <c r="N36" s="141" t="n">
        <f aca="false">MAX(0,M36-M35)</f>
        <v>0</v>
      </c>
      <c r="O36" s="140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0.998947185263942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RESUMO'!AJ16</f>
        <v>100</v>
      </c>
      <c r="N37" s="141" t="n">
        <f aca="false">MAX(0,M37-M36)</f>
        <v>0</v>
      </c>
      <c r="O37" s="140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0.998947185263942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RESUMO'!AK16</f>
        <v>100</v>
      </c>
      <c r="N38" s="141" t="n">
        <f aca="false">MAX(0,M38-M37)</f>
        <v>0</v>
      </c>
      <c r="O38" s="140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HISTORICOS'!AL16)</f>
        <v>667.8</v>
      </c>
      <c r="D39" s="45" t="n">
        <f aca="false">IF(B39&lt;='VALOR POR PL'!$P$5,0,IF($K$17&gt;0,$K$18*P39/$K$17,0))</f>
        <v>0</v>
      </c>
      <c r="E39" s="45" t="n">
        <f aca="false">L39+D39/$K$2</f>
        <v>0.514924561778225</v>
      </c>
      <c r="F39" s="117" t="n">
        <f aca="false">IF($K$9=0,0,E39/$K$9)</f>
        <v>0.00105281473605814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0.514924561778225</v>
      </c>
      <c r="M39" s="140" t="n">
        <f aca="false">'CP RESUMO'!AL16</f>
        <v>100</v>
      </c>
      <c r="N39" s="141" t="n">
        <f aca="false">MAX(0,M39-M38)</f>
        <v>0</v>
      </c>
      <c r="O39" s="140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RESUMO'!AM16</f>
        <v>100</v>
      </c>
      <c r="N40" s="141" t="n">
        <f aca="false">MAX(0,M40-M39)</f>
        <v>0</v>
      </c>
      <c r="O40" s="140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 t="n">
        <v>54839.8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RESUMO'!AN16</f>
        <v>100</v>
      </c>
      <c r="N41" s="141" t="n">
        <f aca="false">MAX(0,M41-M40)</f>
        <v>0</v>
      </c>
      <c r="O41" s="140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RESUMO'!AO16</f>
        <v>100</v>
      </c>
      <c r="N42" s="141" t="n">
        <f aca="false">MAX(0,M42-M41)</f>
        <v>0</v>
      </c>
      <c r="O42" s="140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RESUMO'!AP16</f>
        <v>100</v>
      </c>
      <c r="N43" s="141" t="n">
        <f aca="false">MAX(0,M43-M42)</f>
        <v>0</v>
      </c>
      <c r="O43" s="140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RESUMO'!AQ16</f>
        <v>100</v>
      </c>
      <c r="N44" s="141" t="n">
        <f aca="false">MAX(0,M44-M43)</f>
        <v>0</v>
      </c>
      <c r="O44" s="140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RESUMO'!AR16</f>
        <v>100</v>
      </c>
      <c r="N45" s="141" t="n">
        <f aca="false">MAX(0,M45-M44)</f>
        <v>0</v>
      </c>
      <c r="O45" s="140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RESUMO'!AS16</f>
        <v>100</v>
      </c>
      <c r="N46" s="141" t="n">
        <f aca="false">MAX(0,M46-M45)</f>
        <v>0</v>
      </c>
      <c r="O46" s="140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RESUMO'!AT16</f>
        <v>100</v>
      </c>
      <c r="N47" s="141" t="n">
        <f aca="false">MAX(0,M47-M46)</f>
        <v>0</v>
      </c>
      <c r="O47" s="140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RESUMO'!AU16</f>
        <v>100</v>
      </c>
      <c r="N48" s="141" t="n">
        <f aca="false">MAX(0,M48-M47)</f>
        <v>0</v>
      </c>
      <c r="O48" s="140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RESUMO'!AV16</f>
        <v>100</v>
      </c>
      <c r="N49" s="141" t="n">
        <f aca="false">MAX(0,M49-M48)</f>
        <v>0</v>
      </c>
      <c r="O49" s="140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RESUMO'!AW16</f>
        <v>100</v>
      </c>
      <c r="N50" s="141" t="n">
        <f aca="false">MAX(0,M50-M49)</f>
        <v>0</v>
      </c>
      <c r="O50" s="140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RESUMO'!AX16</f>
        <v>100</v>
      </c>
      <c r="N51" s="141" t="n">
        <f aca="false">MAX(0,M51-M50)</f>
        <v>0</v>
      </c>
      <c r="O51" s="140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RESUMO'!AY16</f>
        <v>100</v>
      </c>
      <c r="N52" s="141" t="n">
        <f aca="false">MAX(0,M52-M51)</f>
        <v>0</v>
      </c>
      <c r="O52" s="140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RESUMO'!AZ16</f>
        <v>100</v>
      </c>
      <c r="N53" s="141" t="n">
        <f aca="false">MAX(0,M53-M52)</f>
        <v>0</v>
      </c>
      <c r="O53" s="140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RESUMO'!BA16</f>
        <v>100</v>
      </c>
      <c r="N54" s="141" t="n">
        <f aca="false">MAX(0,M54-M53)</f>
        <v>0</v>
      </c>
      <c r="O54" s="140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RESUMO'!BB16</f>
        <v>100</v>
      </c>
      <c r="N55" s="141" t="n">
        <f aca="false">MAX(0,M55-M54)</f>
        <v>0</v>
      </c>
      <c r="O55" s="140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RESUMO'!BC16</f>
        <v>100</v>
      </c>
      <c r="N56" s="141" t="n">
        <f aca="false">MAX(0,M56-M55)</f>
        <v>0</v>
      </c>
      <c r="O56" s="140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RESUMO'!BD16</f>
        <v>100</v>
      </c>
      <c r="N57" s="141" t="n">
        <f aca="false">MAX(0,M57-M56)</f>
        <v>0</v>
      </c>
      <c r="O57" s="140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RESUMO'!BE16</f>
        <v>100</v>
      </c>
      <c r="N58" s="141" t="n">
        <f aca="false">MAX(0,M58-M57)</f>
        <v>0</v>
      </c>
      <c r="O58" s="140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RESUMO'!BF16</f>
        <v>100</v>
      </c>
      <c r="N59" s="141" t="n">
        <f aca="false">MAX(0,M59-M58)</f>
        <v>0</v>
      </c>
      <c r="O59" s="140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RESUMO'!BG16</f>
        <v>100</v>
      </c>
      <c r="N60" s="141" t="n">
        <f aca="false">MAX(0,M60-M59)</f>
        <v>0</v>
      </c>
      <c r="O60" s="140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RESUMO'!BH16</f>
        <v>100</v>
      </c>
      <c r="N61" s="141" t="n">
        <f aca="false">MAX(0,M61-M60)</f>
        <v>0</v>
      </c>
      <c r="O61" s="140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RESUMO'!BI16</f>
        <v>100</v>
      </c>
      <c r="N62" s="141" t="n">
        <f aca="false">MAX(0,M62-M61)</f>
        <v>0</v>
      </c>
      <c r="O62" s="140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RESUMO'!BJ16</f>
        <v>100</v>
      </c>
      <c r="N63" s="141" t="n">
        <f aca="false">MAX(0,M63-M62)</f>
        <v>0</v>
      </c>
      <c r="O63" s="140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RESUMO'!BK16</f>
        <v>100</v>
      </c>
      <c r="N64" s="141" t="n">
        <f aca="false">MAX(0,M64-M63)</f>
        <v>0</v>
      </c>
      <c r="O64" s="140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RESUMO'!BL16</f>
        <v>100</v>
      </c>
      <c r="N65" s="141" t="n">
        <f aca="false">MAX(0,M65-M64)</f>
        <v>0</v>
      </c>
      <c r="O65" s="140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RESUMO'!BM16</f>
        <v>100</v>
      </c>
      <c r="N66" s="141" t="n">
        <f aca="false">MAX(0,M66-M65)</f>
        <v>0</v>
      </c>
      <c r="O66" s="140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RESUMO'!BN16</f>
        <v>100</v>
      </c>
      <c r="N67" s="141" t="n">
        <f aca="false">MAX(0,M67-M66)</f>
        <v>0</v>
      </c>
      <c r="O67" s="140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RESUMO'!BO16</f>
        <v>100</v>
      </c>
      <c r="N68" s="141" t="n">
        <f aca="false">MAX(0,M68-M67)</f>
        <v>0</v>
      </c>
      <c r="O68" s="140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RESUMO'!BP16</f>
        <v>100</v>
      </c>
      <c r="N69" s="141" t="n">
        <f aca="false">MAX(0,M69-M68)</f>
        <v>0</v>
      </c>
      <c r="O69" s="140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RESUMO'!BQ16</f>
        <v>100</v>
      </c>
      <c r="N70" s="141" t="n">
        <f aca="false">MAX(0,M70-M69)</f>
        <v>0</v>
      </c>
      <c r="O70" s="140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RESUMO'!BR16</f>
        <v>100</v>
      </c>
      <c r="N71" s="141" t="n">
        <f aca="false">MAX(0,M71-M70)</f>
        <v>0</v>
      </c>
      <c r="O71" s="140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RESUMO'!BS16</f>
        <v>100</v>
      </c>
      <c r="N72" s="141" t="n">
        <f aca="false">MAX(0,M72-M71)</f>
        <v>0</v>
      </c>
      <c r="O72" s="140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RESUMO'!BT16</f>
        <v>100</v>
      </c>
      <c r="N73" s="141" t="n">
        <f aca="false">MAX(0,M73-M72)</f>
        <v>0</v>
      </c>
      <c r="O73" s="140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RESUMO'!BU16</f>
        <v>100</v>
      </c>
      <c r="N74" s="141" t="n">
        <f aca="false">MAX(0,M74-M73)</f>
        <v>0</v>
      </c>
      <c r="O74" s="140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RESUMO'!BV16</f>
        <v>100</v>
      </c>
      <c r="N75" s="141" t="n">
        <f aca="false">MAX(0,M75-M74)</f>
        <v>0</v>
      </c>
      <c r="O75" s="140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RESUMO'!BW16</f>
        <v>100</v>
      </c>
      <c r="N76" s="141" t="n">
        <f aca="false">MAX(0,M76-M75)</f>
        <v>0</v>
      </c>
      <c r="O76" s="140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558350.21</v>
      </c>
      <c r="D78" s="61" t="n">
        <f aca="false">SUM(D5:D76)</f>
        <v>0</v>
      </c>
      <c r="E78" s="61" t="n">
        <f aca="false">SUM(E5:E76)</f>
        <v>489.093231831237</v>
      </c>
      <c r="F78" s="146" t="n">
        <f aca="false">SUM(F5:F76)</f>
        <v>1</v>
      </c>
      <c r="H78" s="61" t="n">
        <f aca="false">SUM(H5:H76)</f>
        <v>54839.8</v>
      </c>
      <c r="L78" s="61" t="n">
        <f aca="false">SUM(L5:L76)</f>
        <v>489.093231831237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HISTORICOS'!D17)</f>
        <v>496410.43</v>
      </c>
      <c r="D5" s="45" t="n">
        <f aca="false">IF(B5&lt;='VALOR POR PL'!$P$5,0,IF($K$17&gt;0,$K$18*P5/$K$17,0))</f>
        <v>0</v>
      </c>
      <c r="E5" s="45" t="n">
        <f aca="false">L5+D5/$K$2</f>
        <v>429.961628035617</v>
      </c>
      <c r="F5" s="117" t="n">
        <f aca="false">IF($K$9=0,0,E5/$K$9)</f>
        <v>0.401231526912705</v>
      </c>
      <c r="G5" s="117" t="n">
        <f aca="false">F5</f>
        <v>0.401231526912705</v>
      </c>
      <c r="H5" s="139"/>
      <c r="I5" s="42" t="s">
        <v>3276</v>
      </c>
      <c r="J5" s="56" t="n">
        <f aca="false">'VALOR POR PL'!F23</f>
        <v>1384152.81</v>
      </c>
      <c r="K5" s="56" t="n">
        <f aca="false">'VALOR POR PL'!G23</f>
        <v>1174.614899</v>
      </c>
      <c r="L5" s="56" t="n">
        <f aca="false">'DADOS HISTORICOS'!$BZ$17</f>
        <v>429.961628035617</v>
      </c>
      <c r="M5" s="140" t="n">
        <f aca="false">'CP RESUMO'!D17</f>
        <v>65.02</v>
      </c>
      <c r="N5" s="141" t="n">
        <v>0</v>
      </c>
      <c r="O5" s="140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HISTORICOS'!E17)</f>
        <v>401205.91</v>
      </c>
      <c r="D6" s="45" t="n">
        <f aca="false">IF(B6&lt;='VALOR POR PL'!$P$5,0,IF($K$17&gt;0,$K$18*P6/$K$17,0))</f>
        <v>0</v>
      </c>
      <c r="E6" s="45" t="n">
        <f aca="false">L6+D6/$K$2</f>
        <v>343.170318428625</v>
      </c>
      <c r="F6" s="117" t="n">
        <f aca="false">IF($K$9=0,0,E6/$K$9)</f>
        <v>0.320239625762209</v>
      </c>
      <c r="G6" s="117" t="n">
        <f aca="false">G5+F6</f>
        <v>0.721471152674914</v>
      </c>
      <c r="H6" s="139"/>
      <c r="I6" s="42" t="s">
        <v>3277</v>
      </c>
      <c r="K6" s="52" t="n">
        <f aca="false">'VALOR POR PL'!H23</f>
        <v>1071.60479472782</v>
      </c>
      <c r="L6" s="45" t="n">
        <f aca="false">C6/IF(B6&lt;='VALOR POR PL'!$P$5,IFERROR(INDEX('"INCC-FGV"'!$B$2:$B$800,MATCH(B6,'"INCC-FGV"'!$A$2:$A$800,0)),$K$2),$K$2)</f>
        <v>343.170318428625</v>
      </c>
      <c r="M6" s="140" t="n">
        <f aca="false">'CP RESUMO'!E17</f>
        <v>75.52</v>
      </c>
      <c r="N6" s="141" t="n">
        <f aca="false">MAX(0,M6-M5)</f>
        <v>10.5</v>
      </c>
      <c r="O6" s="140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HISTORICOS'!F17)</f>
        <v>102038.67</v>
      </c>
      <c r="D7" s="45" t="n">
        <f aca="false">IF(B7&lt;='VALOR POR PL'!$P$5,0,IF($K$17&gt;0,$K$18*P7/$K$17,0))</f>
        <v>0</v>
      </c>
      <c r="E7" s="45" t="n">
        <f aca="false">L7+D7/$K$2</f>
        <v>86.9320525654406</v>
      </c>
      <c r="F7" s="117" t="n">
        <f aca="false">IF($K$9=0,0,E7/$K$9)</f>
        <v>0.0811232396431382</v>
      </c>
      <c r="G7" s="117" t="n">
        <f aca="false">G6+F7</f>
        <v>0.802594392318052</v>
      </c>
      <c r="H7" s="139"/>
      <c r="I7" s="42" t="s">
        <v>3278</v>
      </c>
      <c r="J7" s="45" t="n">
        <f aca="false">C78+D78</f>
        <v>1252186.97</v>
      </c>
      <c r="L7" s="45" t="n">
        <f aca="false">C7/IF(B7&lt;='VALOR POR PL'!$P$5,IFERROR(INDEX('"INCC-FGV"'!$B$2:$B$800,MATCH(B7,'"INCC-FGV"'!$A$2:$A$800,0)),$K$2),$K$2)</f>
        <v>86.9320525654406</v>
      </c>
      <c r="M7" s="140" t="n">
        <f aca="false">'CP RESUMO'!F17</f>
        <v>82.65</v>
      </c>
      <c r="N7" s="141" t="n">
        <f aca="false">MAX(0,M7-M6)</f>
        <v>7.13000000000001</v>
      </c>
      <c r="O7" s="140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HISTORICOS'!G17)</f>
        <v>63098.19</v>
      </c>
      <c r="D8" s="45" t="n">
        <f aca="false">IF(B8&lt;='VALOR POR PL'!$P$5,0,IF($K$17&gt;0,$K$18*P8/$K$17,0))</f>
        <v>0</v>
      </c>
      <c r="E8" s="45" t="n">
        <f aca="false">L8+D8/$K$2</f>
        <v>53.5462827969783</v>
      </c>
      <c r="F8" s="117" t="n">
        <f aca="false">IF($K$9=0,0,E8/$K$9)</f>
        <v>0.0499683120684234</v>
      </c>
      <c r="G8" s="117" t="n">
        <f aca="false">G7+F8</f>
        <v>0.852562704386475</v>
      </c>
      <c r="H8" s="139"/>
      <c r="I8" s="42" t="s">
        <v>3279</v>
      </c>
      <c r="K8" s="66" t="n">
        <f aca="false">SUM(L5:L76)</f>
        <v>1071.60479472782</v>
      </c>
      <c r="L8" s="45" t="n">
        <f aca="false">C8/IF(B8&lt;='VALOR POR PL'!$P$5,IFERROR(INDEX('"INCC-FGV"'!$B$2:$B$800,MATCH(B8,'"INCC-FGV"'!$A$2:$A$800,0)),$K$2),$K$2)</f>
        <v>53.5462827969783</v>
      </c>
      <c r="M8" s="140" t="n">
        <f aca="false">'CP RESUMO'!G17</f>
        <v>83.36</v>
      </c>
      <c r="N8" s="141" t="n">
        <f aca="false">MAX(0,M8-M7)</f>
        <v>0.709999999999994</v>
      </c>
      <c r="O8" s="140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HISTORICOS'!H17)</f>
        <v>89709.61</v>
      </c>
      <c r="D9" s="45" t="n">
        <f aca="false">IF(B9&lt;='VALOR POR PL'!$P$5,0,IF($K$17&gt;0,$K$18*P9/$K$17,0))</f>
        <v>0</v>
      </c>
      <c r="E9" s="45" t="n">
        <f aca="false">L9+D9/$K$2</f>
        <v>75.738698244435</v>
      </c>
      <c r="F9" s="117" t="n">
        <f aca="false">IF($K$9=0,0,E9/$K$9)</f>
        <v>0.0706778269536135</v>
      </c>
      <c r="G9" s="117" t="n">
        <f aca="false">G8+F9</f>
        <v>0.923240531340089</v>
      </c>
      <c r="H9" s="139"/>
      <c r="I9" s="42" t="s">
        <v>3280</v>
      </c>
      <c r="J9" s="45" t="n">
        <f aca="false">C78+D78</f>
        <v>1252186.97</v>
      </c>
      <c r="K9" s="45" t="n">
        <f aca="false">E78</f>
        <v>1071.60479472782</v>
      </c>
      <c r="L9" s="45" t="n">
        <f aca="false">C9/IF(B9&lt;='VALOR POR PL'!$P$5,IFERROR(INDEX('"INCC-FGV"'!$B$2:$B$800,MATCH(B9,'"INCC-FGV"'!$A$2:$A$800,0)),$K$2),$K$2)</f>
        <v>75.738698244435</v>
      </c>
      <c r="M9" s="140" t="n">
        <f aca="false">'CP RESUMO'!H17</f>
        <v>83.36</v>
      </c>
      <c r="N9" s="141" t="n">
        <f aca="false">MAX(0,M9-M8)</f>
        <v>0</v>
      </c>
      <c r="O9" s="140" t="n">
        <f aca="false">IF(B9&lt;='VALOR POR PL'!$P$5,'CP RESUMO'!H59,"")</f>
        <v>83.36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HISTORICOS'!I17)</f>
        <v>30062.32</v>
      </c>
      <c r="D10" s="45" t="n">
        <f aca="false">IF(B10&lt;='VALOR POR PL'!$P$5,0,IF($K$17&gt;0,$K$18*P10/$K$17,0))</f>
        <v>0</v>
      </c>
      <c r="E10" s="45" t="n">
        <f aca="false">L10+D10/$K$2</f>
        <v>25.2343143402273</v>
      </c>
      <c r="F10" s="117" t="n">
        <f aca="false">IF($K$9=0,0,E10/$K$9)</f>
        <v>0.0235481536331095</v>
      </c>
      <c r="G10" s="117" t="n">
        <f aca="false">G9+F10</f>
        <v>0.946788684973198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25.2343143402273</v>
      </c>
      <c r="M10" s="140" t="n">
        <f aca="false">'CP RESUMO'!I17</f>
        <v>83.36</v>
      </c>
      <c r="N10" s="141" t="n">
        <f aca="false">MAX(0,M10-M9)</f>
        <v>0</v>
      </c>
      <c r="O10" s="140" t="n">
        <f aca="false">IF(B10&lt;='VALOR POR PL'!$P$5,'CP RESUMO'!I59,"")</f>
        <v>83.36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HISTORICOS'!J17)</f>
        <v>5503.54</v>
      </c>
      <c r="D11" s="45" t="n">
        <f aca="false">IF(B11&lt;='VALOR POR PL'!$P$5,0,IF($K$17&gt;0,$K$18*P11/$K$17,0))</f>
        <v>0</v>
      </c>
      <c r="E11" s="45" t="n">
        <f aca="false">L11+D11/$K$2</f>
        <v>4.58816065573497</v>
      </c>
      <c r="F11" s="117" t="n">
        <f aca="false">IF($K$9=0,0,E11/$K$9)</f>
        <v>0.00428157906562965</v>
      </c>
      <c r="G11" s="117" t="n">
        <f aca="false">G10+F11</f>
        <v>0.951070264038828</v>
      </c>
      <c r="H11" s="139"/>
      <c r="I11" s="42" t="s">
        <v>3282</v>
      </c>
      <c r="K11" s="56" t="n">
        <f aca="false">SUMPRODUCT((B5:B76&gt;'VALOR POR PL'!$P$5)*H5:H76)</f>
        <v>35587.31</v>
      </c>
      <c r="L11" s="45" t="n">
        <f aca="false">C11/IF(B11&lt;='VALOR POR PL'!$P$5,IFERROR(INDEX('"INCC-FGV"'!$B$2:$B$800,MATCH(B11,'"INCC-FGV"'!$A$2:$A$800,0)),$K$2),$K$2)</f>
        <v>4.58816065573497</v>
      </c>
      <c r="M11" s="140" t="n">
        <f aca="false">'CP RESUMO'!J17</f>
        <v>83.36</v>
      </c>
      <c r="N11" s="141" t="n">
        <f aca="false">MAX(0,M11-M10)</f>
        <v>0</v>
      </c>
      <c r="O11" s="140" t="n">
        <f aca="false">IF(B11&lt;='VALOR POR PL'!$P$5,'CP RESUMO'!J59,"")</f>
        <v>83.36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HISTORICOS'!K17)</f>
        <v>26424.75</v>
      </c>
      <c r="D12" s="45" t="n">
        <f aca="false">IF(B12&lt;='VALOR POR PL'!$P$5,0,IF($K$17&gt;0,$K$18*P12/$K$17,0))</f>
        <v>0</v>
      </c>
      <c r="E12" s="45" t="n">
        <f aca="false">L12+D12/$K$2</f>
        <v>21.8301388467795</v>
      </c>
      <c r="F12" s="117" t="n">
        <f aca="false">IF($K$9=0,0,E12/$K$9)</f>
        <v>0.0203714456618536</v>
      </c>
      <c r="G12" s="117" t="n">
        <f aca="false">G11+F12</f>
        <v>0.971441709700681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21.8301388467795</v>
      </c>
      <c r="M12" s="140" t="n">
        <f aca="false">'CP RESUMO'!K17</f>
        <v>83.36</v>
      </c>
      <c r="N12" s="141" t="n">
        <f aca="false">MAX(0,M12-M11)</f>
        <v>0</v>
      </c>
      <c r="O12" s="140" t="n">
        <f aca="false">IF(B12&lt;='VALOR POR PL'!$P$5,'CP RESUMO'!K59,"")</f>
        <v>83.36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HISTORICOS'!L17)</f>
        <v>22390.41</v>
      </c>
      <c r="D13" s="45" t="n">
        <f aca="false">IF(B13&lt;='VALOR POR PL'!$P$5,0,IF($K$17&gt;0,$K$18*P13/$K$17,0))</f>
        <v>0</v>
      </c>
      <c r="E13" s="45" t="n">
        <f aca="false">L13+D13/$K$2</f>
        <v>18.4024817827807</v>
      </c>
      <c r="F13" s="117" t="n">
        <f aca="false">IF($K$9=0,0,E13/$K$9)</f>
        <v>0.0171728251621484</v>
      </c>
      <c r="G13" s="117" t="n">
        <f aca="false">G12+F13</f>
        <v>0.98861453486283</v>
      </c>
      <c r="H13" s="139"/>
      <c r="I13" s="42" t="s">
        <v>3284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18.4024817827807</v>
      </c>
      <c r="M13" s="140" t="n">
        <f aca="false">'CP RESUMO'!L17</f>
        <v>83.36</v>
      </c>
      <c r="N13" s="141" t="n">
        <f aca="false">MAX(0,M13-M12)</f>
        <v>0</v>
      </c>
      <c r="O13" s="140" t="n">
        <f aca="false">IF(B13&lt;='VALOR POR PL'!$P$5,'CP RESUMO'!L59,"")</f>
        <v>83.36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0.98861453486283</v>
      </c>
      <c r="H14" s="139"/>
      <c r="I14" s="42" t="s">
        <v>3285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RESUMO'!M17</f>
        <v>94.04</v>
      </c>
      <c r="N14" s="141" t="n">
        <f aca="false">MAX(0,M14-M13)</f>
        <v>10.68</v>
      </c>
      <c r="O14" s="140" t="n">
        <f aca="false">IF(B14&lt;='VALOR POR PL'!$P$5,'CP RESUMO'!M59,"")</f>
        <v>84.78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HISTORICOS'!N17)</f>
        <v>3442.65</v>
      </c>
      <c r="D15" s="45" t="n">
        <f aca="false">IF(B15&lt;='VALOR POR PL'!$P$5,0,IF($K$17&gt;0,$K$18*P15/$K$17,0))</f>
        <v>0</v>
      </c>
      <c r="E15" s="45" t="n">
        <f aca="false">L15+D15/$K$2</f>
        <v>2.81640536799427</v>
      </c>
      <c r="F15" s="117" t="n">
        <f aca="false">IF($K$9=0,0,E15/$K$9)</f>
        <v>0.00262821273463005</v>
      </c>
      <c r="G15" s="117" t="n">
        <f aca="false">G14+F15</f>
        <v>0.99124274759746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2.81640536799427</v>
      </c>
      <c r="M15" s="140" t="n">
        <f aca="false">'CP RESUMO'!N17</f>
        <v>94.04</v>
      </c>
      <c r="N15" s="141" t="n">
        <f aca="false">MAX(0,M15-M14)</f>
        <v>0</v>
      </c>
      <c r="O15" s="140" t="n">
        <f aca="false">IF(B15&lt;='VALOR POR PL'!$P$5,'CP RESUMO'!N59,"")</f>
        <v>94.04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HISTORICOS'!O17)</f>
        <v>1206.52</v>
      </c>
      <c r="D16" s="45" t="n">
        <f aca="false">IF(B16&lt;='VALOR POR PL'!$P$5,0,IF($K$17&gt;0,$K$18*P16/$K$17,0))</f>
        <v>0</v>
      </c>
      <c r="E16" s="45" t="n">
        <f aca="false">L16+D16/$K$2</f>
        <v>0.984405609183173</v>
      </c>
      <c r="F16" s="117" t="n">
        <f aca="false">IF($K$9=0,0,E16/$K$9)</f>
        <v>0.0009186274772438</v>
      </c>
      <c r="G16" s="117" t="n">
        <f aca="false">G15+F16</f>
        <v>0.992161375074704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0.984405609183173</v>
      </c>
      <c r="M16" s="140" t="n">
        <f aca="false">'CP RESUMO'!O17</f>
        <v>100</v>
      </c>
      <c r="N16" s="141" t="n">
        <f aca="false">MAX(0,M16-M15)</f>
        <v>5.95999999999999</v>
      </c>
      <c r="O16" s="140" t="n">
        <f aca="false">IF(B16&lt;='VALOR POR PL'!$P$5,'CP RESUMO'!O59,"")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HISTORICOS'!P17)</f>
        <v>364.29</v>
      </c>
      <c r="D17" s="45" t="n">
        <f aca="false">IF(B17&lt;='VALOR POR PL'!$P$5,0,IF($K$17&gt;0,$K$18*P17/$K$17,0))</f>
        <v>0</v>
      </c>
      <c r="E17" s="45" t="n">
        <f aca="false">L17+D17/$K$2</f>
        <v>0.296614206117928</v>
      </c>
      <c r="F17" s="117" t="n">
        <f aca="false">IF($K$9=0,0,E17/$K$9)</f>
        <v>0.000276794399929189</v>
      </c>
      <c r="G17" s="117" t="n">
        <f aca="false">G16+F17</f>
        <v>0.992438169474633</v>
      </c>
      <c r="H17" s="139"/>
      <c r="I17" s="42" t="s">
        <v>3289</v>
      </c>
      <c r="K17" s="45" t="n">
        <f aca="false">SUM(P5:P76)</f>
        <v>35587.31</v>
      </c>
      <c r="L17" s="45" t="n">
        <f aca="false">C17/IF(B17&lt;='VALOR POR PL'!$P$5,IFERROR(INDEX('"INCC-FGV"'!$B$2:$B$800,MATCH(B17,'"INCC-FGV"'!$A$2:$A$800,0)),$K$2),$K$2)</f>
        <v>0.296614206117928</v>
      </c>
      <c r="M17" s="140" t="n">
        <f aca="false">'CP RESUMO'!P17</f>
        <v>100</v>
      </c>
      <c r="N17" s="141" t="n">
        <f aca="false">MAX(0,M17-M16)</f>
        <v>0</v>
      </c>
      <c r="O17" s="140" t="n">
        <f aca="false">IF(B17&lt;='VALOR POR PL'!$P$5,'CP RESUMO'!P59,"")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HISTORICOS'!Q17)</f>
        <v>3707.67</v>
      </c>
      <c r="D18" s="45" t="n">
        <f aca="false">IF(B18&lt;='VALOR POR PL'!$P$5,0,IF($K$17&gt;0,$K$18*P18/$K$17,0))</f>
        <v>0</v>
      </c>
      <c r="E18" s="45" t="n">
        <f aca="false">L18+D18/$K$2</f>
        <v>2.99722077611323</v>
      </c>
      <c r="F18" s="117" t="n">
        <f aca="false">IF($K$9=0,0,E18/$K$9)</f>
        <v>0.00279694602978565</v>
      </c>
      <c r="G18" s="117" t="n">
        <f aca="false">G17+F18</f>
        <v>0.995235115504419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2.99722077611323</v>
      </c>
      <c r="M18" s="140" t="n">
        <f aca="false">'CP RESUMO'!Q17</f>
        <v>100</v>
      </c>
      <c r="N18" s="141" t="n">
        <f aca="false">MAX(0,M18-M17)</f>
        <v>0</v>
      </c>
      <c r="O18" s="140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0.995235115504419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RESUMO'!R17</f>
        <v>100</v>
      </c>
      <c r="N19" s="141" t="n">
        <f aca="false">MAX(0,M19-M18)</f>
        <v>0</v>
      </c>
      <c r="O19" s="140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0.995235115504419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RESUMO'!S17</f>
        <v>100</v>
      </c>
      <c r="N20" s="141" t="n">
        <f aca="false">MAX(0,M20-M19)</f>
        <v>0</v>
      </c>
      <c r="O20" s="140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0.995235115504419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RESUMO'!T17</f>
        <v>100</v>
      </c>
      <c r="N21" s="141" t="n">
        <f aca="false">MAX(0,M21-M20)</f>
        <v>0</v>
      </c>
      <c r="O21" s="140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0.995235115504419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RESUMO'!U17</f>
        <v>100</v>
      </c>
      <c r="N22" s="141" t="n">
        <f aca="false">MAX(0,M22-M21)</f>
        <v>0</v>
      </c>
      <c r="O22" s="140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0.995235115504419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RESUMO'!V17</f>
        <v>100</v>
      </c>
      <c r="N23" s="141" t="n">
        <f aca="false">MAX(0,M23-M22)</f>
        <v>0</v>
      </c>
      <c r="O23" s="140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0.995235115504419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RESUMO'!W17</f>
        <v>100</v>
      </c>
      <c r="N24" s="141" t="n">
        <f aca="false">MAX(0,M24-M23)</f>
        <v>0</v>
      </c>
      <c r="O24" s="140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HISTORICOS'!X17)</f>
        <v>3269.79</v>
      </c>
      <c r="D25" s="45" t="n">
        <f aca="false">IF(B25&lt;='VALOR POR PL'!$P$5,0,IF($K$17&gt;0,$K$18*P25/$K$17,0))</f>
        <v>0</v>
      </c>
      <c r="E25" s="45" t="n">
        <f aca="false">L25+D25/$K$2</f>
        <v>2.52125663800063</v>
      </c>
      <c r="F25" s="117" t="n">
        <f aca="false">IF($K$9=0,0,E25/$K$9)</f>
        <v>0.00235278588748851</v>
      </c>
      <c r="G25" s="117" t="n">
        <f aca="false">G24+F25</f>
        <v>0.997587901391907</v>
      </c>
      <c r="H25" s="139"/>
      <c r="L25" s="45" t="n">
        <f aca="false">C25/IF(B25&lt;='VALOR POR PL'!$P$5,IFERROR(INDEX('"INCC-FGV"'!$B$2:$B$800,MATCH(B25,'"INCC-FGV"'!$A$2:$A$800,0)),$K$2),$K$2)</f>
        <v>2.52125663800063</v>
      </c>
      <c r="M25" s="140" t="n">
        <f aca="false">'CP RESUMO'!X17</f>
        <v>100</v>
      </c>
      <c r="N25" s="141" t="n">
        <f aca="false">MAX(0,M25-M24)</f>
        <v>0</v>
      </c>
      <c r="O25" s="140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0.997587901391907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RESUMO'!Y17</f>
        <v>100</v>
      </c>
      <c r="N26" s="141" t="n">
        <f aca="false">MAX(0,M26-M25)</f>
        <v>0</v>
      </c>
      <c r="O26" s="140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HISTORICOS'!Z17)</f>
        <v>3352.22</v>
      </c>
      <c r="D27" s="45" t="n">
        <f aca="false">IF(B27&lt;='VALOR POR PL'!$P$5,0,IF($K$17&gt;0,$K$18*P27/$K$17,0))</f>
        <v>0</v>
      </c>
      <c r="E27" s="45" t="n">
        <f aca="false">L27+D27/$K$2</f>
        <v>2.58481643378886</v>
      </c>
      <c r="F27" s="117" t="n">
        <f aca="false">IF($K$9=0,0,E27/$K$9)</f>
        <v>0.0024120986080931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2.58481643378886</v>
      </c>
      <c r="M27" s="140" t="n">
        <f aca="false">'CP RESUMO'!Z17</f>
        <v>100</v>
      </c>
      <c r="N27" s="141" t="n">
        <f aca="false">MAX(0,M27-M26)</f>
        <v>0</v>
      </c>
      <c r="O27" s="140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RESUMO'!AA17</f>
        <v>100</v>
      </c>
      <c r="N28" s="141" t="n">
        <f aca="false">MAX(0,M28-M27)</f>
        <v>0</v>
      </c>
      <c r="O28" s="140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 t="n">
        <v>35587.31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RESUMO'!AB17</f>
        <v>100</v>
      </c>
      <c r="N29" s="141" t="n">
        <f aca="false">MAX(0,M29-M28)</f>
        <v>0</v>
      </c>
      <c r="O29" s="140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35587.31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RESUMO'!AC17</f>
        <v>100</v>
      </c>
      <c r="N30" s="141" t="n">
        <f aca="false">MAX(0,M30-M29)</f>
        <v>0</v>
      </c>
      <c r="O30" s="140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RESUMO'!AD17</f>
        <v>100</v>
      </c>
      <c r="N31" s="141" t="n">
        <f aca="false">MAX(0,M31-M30)</f>
        <v>0</v>
      </c>
      <c r="O31" s="140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RESUMO'!AE17</f>
        <v>100</v>
      </c>
      <c r="N32" s="141" t="n">
        <f aca="false">MAX(0,M32-M31)</f>
        <v>0</v>
      </c>
      <c r="O32" s="140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RESUMO'!AF17</f>
        <v>100</v>
      </c>
      <c r="N33" s="141" t="n">
        <f aca="false">MAX(0,M33-M32)</f>
        <v>0</v>
      </c>
      <c r="O33" s="140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RESUMO'!AG17</f>
        <v>100</v>
      </c>
      <c r="N34" s="141" t="n">
        <f aca="false">MAX(0,M34-M33)</f>
        <v>0</v>
      </c>
      <c r="O34" s="140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RESUMO'!AH17</f>
        <v>100</v>
      </c>
      <c r="N35" s="141" t="n">
        <f aca="false">MAX(0,M35-M34)</f>
        <v>0</v>
      </c>
      <c r="O35" s="140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RESUMO'!AI17</f>
        <v>100</v>
      </c>
      <c r="N36" s="141" t="n">
        <f aca="false">MAX(0,M36-M35)</f>
        <v>0</v>
      </c>
      <c r="O36" s="140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RESUMO'!AJ17</f>
        <v>100</v>
      </c>
      <c r="N37" s="141" t="n">
        <f aca="false">MAX(0,M37-M36)</f>
        <v>0</v>
      </c>
      <c r="O37" s="140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RESUMO'!AK17</f>
        <v>100</v>
      </c>
      <c r="N38" s="141" t="n">
        <f aca="false">MAX(0,M38-M37)</f>
        <v>0</v>
      </c>
      <c r="O38" s="140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RESUMO'!AL17</f>
        <v>100</v>
      </c>
      <c r="N39" s="141" t="n">
        <f aca="false">MAX(0,M39-M38)</f>
        <v>0</v>
      </c>
      <c r="O39" s="140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RESUMO'!AM17</f>
        <v>100</v>
      </c>
      <c r="N40" s="141" t="n">
        <f aca="false">MAX(0,M40-M39)</f>
        <v>0</v>
      </c>
      <c r="O40" s="140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RESUMO'!AN17</f>
        <v>100</v>
      </c>
      <c r="N41" s="141" t="n">
        <f aca="false">MAX(0,M41-M40)</f>
        <v>0</v>
      </c>
      <c r="O41" s="140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RESUMO'!AO17</f>
        <v>100</v>
      </c>
      <c r="N42" s="141" t="n">
        <f aca="false">MAX(0,M42-M41)</f>
        <v>0</v>
      </c>
      <c r="O42" s="140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RESUMO'!AP17</f>
        <v>100</v>
      </c>
      <c r="N43" s="141" t="n">
        <f aca="false">MAX(0,M43-M42)</f>
        <v>0</v>
      </c>
      <c r="O43" s="140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RESUMO'!AQ17</f>
        <v>100</v>
      </c>
      <c r="N44" s="141" t="n">
        <f aca="false">MAX(0,M44-M43)</f>
        <v>0</v>
      </c>
      <c r="O44" s="140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RESUMO'!AR17</f>
        <v>100</v>
      </c>
      <c r="N45" s="141" t="n">
        <f aca="false">MAX(0,M45-M44)</f>
        <v>0</v>
      </c>
      <c r="O45" s="140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RESUMO'!AS17</f>
        <v>100</v>
      </c>
      <c r="N46" s="141" t="n">
        <f aca="false">MAX(0,M46-M45)</f>
        <v>0</v>
      </c>
      <c r="O46" s="140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RESUMO'!AT17</f>
        <v>100</v>
      </c>
      <c r="N47" s="141" t="n">
        <f aca="false">MAX(0,M47-M46)</f>
        <v>0</v>
      </c>
      <c r="O47" s="140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RESUMO'!AU17</f>
        <v>100</v>
      </c>
      <c r="N48" s="141" t="n">
        <f aca="false">MAX(0,M48-M47)</f>
        <v>0</v>
      </c>
      <c r="O48" s="140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RESUMO'!AV17</f>
        <v>100</v>
      </c>
      <c r="N49" s="141" t="n">
        <f aca="false">MAX(0,M49-M48)</f>
        <v>0</v>
      </c>
      <c r="O49" s="140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RESUMO'!AW17</f>
        <v>100</v>
      </c>
      <c r="N50" s="141" t="n">
        <f aca="false">MAX(0,M50-M49)</f>
        <v>0</v>
      </c>
      <c r="O50" s="140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RESUMO'!AX17</f>
        <v>100</v>
      </c>
      <c r="N51" s="141" t="n">
        <f aca="false">MAX(0,M51-M50)</f>
        <v>0</v>
      </c>
      <c r="O51" s="140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RESUMO'!AY17</f>
        <v>100</v>
      </c>
      <c r="N52" s="141" t="n">
        <f aca="false">MAX(0,M52-M51)</f>
        <v>0</v>
      </c>
      <c r="O52" s="140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RESUMO'!AZ17</f>
        <v>100</v>
      </c>
      <c r="N53" s="141" t="n">
        <f aca="false">MAX(0,M53-M52)</f>
        <v>0</v>
      </c>
      <c r="O53" s="140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RESUMO'!BA17</f>
        <v>100</v>
      </c>
      <c r="N54" s="141" t="n">
        <f aca="false">MAX(0,M54-M53)</f>
        <v>0</v>
      </c>
      <c r="O54" s="140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RESUMO'!BB17</f>
        <v>100</v>
      </c>
      <c r="N55" s="141" t="n">
        <f aca="false">MAX(0,M55-M54)</f>
        <v>0</v>
      </c>
      <c r="O55" s="140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RESUMO'!BC17</f>
        <v>100</v>
      </c>
      <c r="N56" s="141" t="n">
        <f aca="false">MAX(0,M56-M55)</f>
        <v>0</v>
      </c>
      <c r="O56" s="140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RESUMO'!BD17</f>
        <v>100</v>
      </c>
      <c r="N57" s="141" t="n">
        <f aca="false">MAX(0,M57-M56)</f>
        <v>0</v>
      </c>
      <c r="O57" s="140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RESUMO'!BE17</f>
        <v>100</v>
      </c>
      <c r="N58" s="141" t="n">
        <f aca="false">MAX(0,M58-M57)</f>
        <v>0</v>
      </c>
      <c r="O58" s="140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RESUMO'!BF17</f>
        <v>100</v>
      </c>
      <c r="N59" s="141" t="n">
        <f aca="false">MAX(0,M59-M58)</f>
        <v>0</v>
      </c>
      <c r="O59" s="140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RESUMO'!BG17</f>
        <v>100</v>
      </c>
      <c r="N60" s="141" t="n">
        <f aca="false">MAX(0,M60-M59)</f>
        <v>0</v>
      </c>
      <c r="O60" s="140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RESUMO'!BH17</f>
        <v>100</v>
      </c>
      <c r="N61" s="141" t="n">
        <f aca="false">MAX(0,M61-M60)</f>
        <v>0</v>
      </c>
      <c r="O61" s="140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RESUMO'!BI17</f>
        <v>100</v>
      </c>
      <c r="N62" s="141" t="n">
        <f aca="false">MAX(0,M62-M61)</f>
        <v>0</v>
      </c>
      <c r="O62" s="140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RESUMO'!BJ17</f>
        <v>100</v>
      </c>
      <c r="N63" s="141" t="n">
        <f aca="false">MAX(0,M63-M62)</f>
        <v>0</v>
      </c>
      <c r="O63" s="140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RESUMO'!BK17</f>
        <v>100</v>
      </c>
      <c r="N64" s="141" t="n">
        <f aca="false">MAX(0,M64-M63)</f>
        <v>0</v>
      </c>
      <c r="O64" s="140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RESUMO'!BL17</f>
        <v>100</v>
      </c>
      <c r="N65" s="141" t="n">
        <f aca="false">MAX(0,M65-M64)</f>
        <v>0</v>
      </c>
      <c r="O65" s="140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RESUMO'!BM17</f>
        <v>100</v>
      </c>
      <c r="N66" s="141" t="n">
        <f aca="false">MAX(0,M66-M65)</f>
        <v>0</v>
      </c>
      <c r="O66" s="140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RESUMO'!BN17</f>
        <v>100</v>
      </c>
      <c r="N67" s="141" t="n">
        <f aca="false">MAX(0,M67-M66)</f>
        <v>0</v>
      </c>
      <c r="O67" s="140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RESUMO'!BO17</f>
        <v>100</v>
      </c>
      <c r="N68" s="141" t="n">
        <f aca="false">MAX(0,M68-M67)</f>
        <v>0</v>
      </c>
      <c r="O68" s="140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RESUMO'!BP17</f>
        <v>100</v>
      </c>
      <c r="N69" s="141" t="n">
        <f aca="false">MAX(0,M69-M68)</f>
        <v>0</v>
      </c>
      <c r="O69" s="140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RESUMO'!BQ17</f>
        <v>100</v>
      </c>
      <c r="N70" s="141" t="n">
        <f aca="false">MAX(0,M70-M69)</f>
        <v>0</v>
      </c>
      <c r="O70" s="140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RESUMO'!BR17</f>
        <v>100</v>
      </c>
      <c r="N71" s="141" t="n">
        <f aca="false">MAX(0,M71-M70)</f>
        <v>0</v>
      </c>
      <c r="O71" s="140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RESUMO'!BS17</f>
        <v>100</v>
      </c>
      <c r="N72" s="141" t="n">
        <f aca="false">MAX(0,M72-M71)</f>
        <v>0</v>
      </c>
      <c r="O72" s="140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RESUMO'!BT17</f>
        <v>100</v>
      </c>
      <c r="N73" s="141" t="n">
        <f aca="false">MAX(0,M73-M72)</f>
        <v>0</v>
      </c>
      <c r="O73" s="140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RESUMO'!BU17</f>
        <v>100</v>
      </c>
      <c r="N74" s="141" t="n">
        <f aca="false">MAX(0,M74-M73)</f>
        <v>0</v>
      </c>
      <c r="O74" s="140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RESUMO'!BV17</f>
        <v>100</v>
      </c>
      <c r="N75" s="141" t="n">
        <f aca="false">MAX(0,M75-M74)</f>
        <v>0</v>
      </c>
      <c r="O75" s="140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RESUMO'!BW17</f>
        <v>100</v>
      </c>
      <c r="N76" s="141" t="n">
        <f aca="false">MAX(0,M76-M75)</f>
        <v>0</v>
      </c>
      <c r="O76" s="140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1252186.97</v>
      </c>
      <c r="D78" s="61" t="n">
        <f aca="false">SUM(D5:D76)</f>
        <v>0</v>
      </c>
      <c r="E78" s="61" t="n">
        <f aca="false">SUM(E5:E76)</f>
        <v>1071.60479472782</v>
      </c>
      <c r="F78" s="146" t="n">
        <f aca="false">SUM(F5:F76)</f>
        <v>1</v>
      </c>
      <c r="H78" s="61" t="n">
        <f aca="false">SUM(H5:H76)</f>
        <v>35587.31</v>
      </c>
      <c r="L78" s="61" t="n">
        <f aca="false">SUM(L5:L76)</f>
        <v>1071.60479472782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HISTORICOS'!D18)</f>
        <v>1557783.63</v>
      </c>
      <c r="D5" s="45" t="n">
        <f aca="false">IF(B5&lt;='VALOR POR PL'!$P$5,0,IF($K$17&gt;0,$K$18*P5/$K$17,0))</f>
        <v>0</v>
      </c>
      <c r="E5" s="45" t="n">
        <f aca="false">L5+D5/$K$2</f>
        <v>1354.58152528882</v>
      </c>
      <c r="F5" s="117" t="n">
        <f aca="false">IF($K$9=0,0,E5/$K$9)</f>
        <v>0.665050201406764</v>
      </c>
      <c r="G5" s="117" t="n">
        <f aca="false">F5</f>
        <v>0.665050201406764</v>
      </c>
      <c r="H5" s="139"/>
      <c r="I5" s="42" t="s">
        <v>3276</v>
      </c>
      <c r="J5" s="56" t="n">
        <f aca="false">'VALOR POR PL'!F24</f>
        <v>2940699.35</v>
      </c>
      <c r="K5" s="56" t="n">
        <f aca="false">'VALOR POR PL'!G24</f>
        <v>2495.525964</v>
      </c>
      <c r="L5" s="56" t="n">
        <f aca="false">'DADOS HISTORICOS'!$BZ$18</f>
        <v>1354.58152528882</v>
      </c>
      <c r="M5" s="140" t="n">
        <f aca="false">'CP RESUMO'!D18</f>
        <v>64</v>
      </c>
      <c r="N5" s="141" t="n">
        <v>0</v>
      </c>
      <c r="O5" s="140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HISTORICOS'!E18)</f>
        <v>994.24</v>
      </c>
      <c r="D6" s="45" t="n">
        <f aca="false">IF(B6&lt;='VALOR POR PL'!$P$5,0,IF($K$17&gt;0,$K$18*P6/$K$17,0))</f>
        <v>0</v>
      </c>
      <c r="E6" s="45" t="n">
        <f aca="false">L6+D6/$K$2</f>
        <v>0.850420317573278</v>
      </c>
      <c r="F6" s="117" t="n">
        <f aca="false">IF($K$9=0,0,E6/$K$9)</f>
        <v>0.000417525407606545</v>
      </c>
      <c r="G6" s="117" t="n">
        <f aca="false">G5+F6</f>
        <v>0.66546772681437</v>
      </c>
      <c r="H6" s="139"/>
      <c r="I6" s="42" t="s">
        <v>3277</v>
      </c>
      <c r="K6" s="52" t="n">
        <f aca="false">'VALOR POR PL'!H24</f>
        <v>2036.81093911935</v>
      </c>
      <c r="L6" s="45" t="n">
        <f aca="false">C6/IF(B6&lt;='VALOR POR PL'!$P$5,IFERROR(INDEX('"INCC-FGV"'!$B$2:$B$800,MATCH(B6,'"INCC-FGV"'!$A$2:$A$800,0)),$K$2),$K$2)</f>
        <v>0.850420317573278</v>
      </c>
      <c r="M6" s="140" t="n">
        <f aca="false">'CP RESUMO'!E18</f>
        <v>72.5</v>
      </c>
      <c r="N6" s="141" t="n">
        <f aca="false">MAX(0,M6-M5)</f>
        <v>8.5</v>
      </c>
      <c r="O6" s="140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HISTORICOS'!F18)</f>
        <v>31243</v>
      </c>
      <c r="D7" s="45" t="n">
        <f aca="false">IF(B7&lt;='VALOR POR PL'!$P$5,0,IF($K$17&gt;0,$K$18*P7/$K$17,0))</f>
        <v>0</v>
      </c>
      <c r="E7" s="45" t="n">
        <f aca="false">L7+D7/$K$2</f>
        <v>26.6175374326425</v>
      </c>
      <c r="F7" s="117" t="n">
        <f aca="false">IF($K$9=0,0,E7/$K$9)</f>
        <v>0.0130682415934741</v>
      </c>
      <c r="G7" s="117" t="n">
        <f aca="false">G6+F7</f>
        <v>0.678535968407845</v>
      </c>
      <c r="H7" s="139"/>
      <c r="I7" s="42" t="s">
        <v>3278</v>
      </c>
      <c r="J7" s="45" t="n">
        <f aca="false">C78+D78</f>
        <v>2371480.27</v>
      </c>
      <c r="L7" s="45" t="n">
        <f aca="false">C7/IF(B7&lt;='VALOR POR PL'!$P$5,IFERROR(INDEX('"INCC-FGV"'!$B$2:$B$800,MATCH(B7,'"INCC-FGV"'!$A$2:$A$800,0)),$K$2),$K$2)</f>
        <v>26.6175374326425</v>
      </c>
      <c r="M7" s="140" t="n">
        <f aca="false">'CP RESUMO'!F18</f>
        <v>82.5</v>
      </c>
      <c r="N7" s="141" t="n">
        <f aca="false">MAX(0,M7-M6)</f>
        <v>10</v>
      </c>
      <c r="O7" s="140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HISTORICOS'!G18)</f>
        <v>359463.36</v>
      </c>
      <c r="D8" s="45" t="n">
        <f aca="false">IF(B8&lt;='VALOR POR PL'!$P$5,0,IF($K$17&gt;0,$K$18*P8/$K$17,0))</f>
        <v>0</v>
      </c>
      <c r="E8" s="45" t="n">
        <f aca="false">L8+D8/$K$2</f>
        <v>305.047208639614</v>
      </c>
      <c r="F8" s="117" t="n">
        <f aca="false">IF($K$9=0,0,E8/$K$9)</f>
        <v>0.149767071052508</v>
      </c>
      <c r="G8" s="117" t="n">
        <f aca="false">G7+F8</f>
        <v>0.828303039460353</v>
      </c>
      <c r="H8" s="139"/>
      <c r="I8" s="42" t="s">
        <v>3279</v>
      </c>
      <c r="K8" s="66" t="n">
        <f aca="false">SUM(L5:L76)</f>
        <v>2036.81093911935</v>
      </c>
      <c r="L8" s="45" t="n">
        <f aca="false">C8/IF(B8&lt;='VALOR POR PL'!$P$5,IFERROR(INDEX('"INCC-FGV"'!$B$2:$B$800,MATCH(B8,'"INCC-FGV"'!$A$2:$A$800,0)),$K$2),$K$2)</f>
        <v>305.047208639614</v>
      </c>
      <c r="M8" s="140" t="n">
        <f aca="false">'CP RESUMO'!G18</f>
        <v>89</v>
      </c>
      <c r="N8" s="141" t="n">
        <f aca="false">MAX(0,M8-M7)</f>
        <v>6.5</v>
      </c>
      <c r="O8" s="140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HISTORICOS'!H18)</f>
        <v>26381.68</v>
      </c>
      <c r="D9" s="45" t="n">
        <f aca="false">IF(B9&lt;='VALOR POR PL'!$P$5,0,IF($K$17&gt;0,$K$18*P9/$K$17,0))</f>
        <v>0</v>
      </c>
      <c r="E9" s="45" t="n">
        <f aca="false">L9+D9/$K$2</f>
        <v>22.2731332875179</v>
      </c>
      <c r="F9" s="117" t="n">
        <f aca="false">IF($K$9=0,0,E9/$K$9)</f>
        <v>0.0109352973610541</v>
      </c>
      <c r="G9" s="117" t="n">
        <f aca="false">G8+F9</f>
        <v>0.839238336821407</v>
      </c>
      <c r="H9" s="139"/>
      <c r="I9" s="42" t="s">
        <v>3280</v>
      </c>
      <c r="J9" s="45" t="n">
        <f aca="false">C78+D78</f>
        <v>2371480.27</v>
      </c>
      <c r="K9" s="45" t="n">
        <f aca="false">E78</f>
        <v>2036.81093911935</v>
      </c>
      <c r="L9" s="45" t="n">
        <f aca="false">C9/IF(B9&lt;='VALOR POR PL'!$P$5,IFERROR(INDEX('"INCC-FGV"'!$B$2:$B$800,MATCH(B9,'"INCC-FGV"'!$A$2:$A$800,0)),$K$2),$K$2)</f>
        <v>22.2731332875179</v>
      </c>
      <c r="M9" s="140" t="n">
        <f aca="false">'CP RESUMO'!H18</f>
        <v>89</v>
      </c>
      <c r="N9" s="141" t="n">
        <f aca="false">MAX(0,M9-M8)</f>
        <v>0</v>
      </c>
      <c r="O9" s="140" t="n">
        <f aca="false">IF(B9&lt;='VALOR POR PL'!$P$5,'CP RESUMO'!H60,"")</f>
        <v>84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HISTORICOS'!I18)</f>
        <v>159.06</v>
      </c>
      <c r="D10" s="45" t="n">
        <f aca="false">IF(B10&lt;='VALOR POR PL'!$P$5,0,IF($K$17&gt;0,$K$18*P10/$K$17,0))</f>
        <v>0</v>
      </c>
      <c r="E10" s="45" t="n">
        <f aca="false">L10+D10/$K$2</f>
        <v>0.133514979514441</v>
      </c>
      <c r="F10" s="117" t="n">
        <f aca="false">IF($K$9=0,0,E10/$K$9)</f>
        <v>6.55509929518387E-005</v>
      </c>
      <c r="G10" s="117" t="n">
        <f aca="false">G9+F10</f>
        <v>0.839303887814358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0.133514979514441</v>
      </c>
      <c r="M10" s="140" t="n">
        <f aca="false">'CP RESUMO'!I18</f>
        <v>89</v>
      </c>
      <c r="N10" s="141" t="n">
        <f aca="false">MAX(0,M10-M9)</f>
        <v>0</v>
      </c>
      <c r="O10" s="140" t="n">
        <f aca="false">IF(B10&lt;='VALOR POR PL'!$P$5,'CP RESUMO'!I60,"")</f>
        <v>89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HISTORICOS'!J18)</f>
        <v>321918.24</v>
      </c>
      <c r="D11" s="45" t="n">
        <f aca="false">IF(B11&lt;='VALOR POR PL'!$P$5,0,IF($K$17&gt;0,$K$18*P11/$K$17,0))</f>
        <v>0</v>
      </c>
      <c r="E11" s="45" t="n">
        <f aca="false">L11+D11/$K$2</f>
        <v>268.375010108303</v>
      </c>
      <c r="F11" s="117" t="n">
        <f aca="false">IF($K$9=0,0,E11/$K$9)</f>
        <v>0.131762357003217</v>
      </c>
      <c r="G11" s="117" t="n">
        <f aca="false">G10+F11</f>
        <v>0.971066244817576</v>
      </c>
      <c r="H11" s="139"/>
      <c r="I11" s="42" t="s">
        <v>3282</v>
      </c>
      <c r="K11" s="56" t="n">
        <f aca="false">SUMPRODUCT((B5:B76&gt;'VALOR POR PL'!$P$5)*H5:H76)</f>
        <v>197672.22</v>
      </c>
      <c r="L11" s="45" t="n">
        <f aca="false">C11/IF(B11&lt;='VALOR POR PL'!$P$5,IFERROR(INDEX('"INCC-FGV"'!$B$2:$B$800,MATCH(B11,'"INCC-FGV"'!$A$2:$A$800,0)),$K$2),$K$2)</f>
        <v>268.375010108303</v>
      </c>
      <c r="M11" s="140" t="n">
        <f aca="false">'CP RESUMO'!J18</f>
        <v>89</v>
      </c>
      <c r="N11" s="141" t="n">
        <f aca="false">MAX(0,M11-M10)</f>
        <v>0</v>
      </c>
      <c r="O11" s="140" t="n">
        <f aca="false">IF(B11&lt;='VALOR POR PL'!$P$5,'CP RESUMO'!J60,"")</f>
        <v>89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HISTORICOS'!K18)</f>
        <v>1407.48</v>
      </c>
      <c r="D12" s="45" t="n">
        <f aca="false">IF(B12&lt;='VALOR POR PL'!$P$5,0,IF($K$17&gt;0,$K$18*P12/$K$17,0))</f>
        <v>0</v>
      </c>
      <c r="E12" s="45" t="n">
        <f aca="false">L12+D12/$K$2</f>
        <v>1.16275400236767</v>
      </c>
      <c r="F12" s="117" t="n">
        <f aca="false">IF($K$9=0,0,E12/$K$9)</f>
        <v>0.000570869873111742</v>
      </c>
      <c r="G12" s="117" t="n">
        <f aca="false">G11+F12</f>
        <v>0.971637114690688</v>
      </c>
      <c r="H12" s="139"/>
      <c r="I12" s="42" t="s">
        <v>3283</v>
      </c>
      <c r="K12" s="140" t="n">
        <f aca="false">SUMPRODUCT((B5:B76&gt;'VALOR POR PL'!$P$5)*N5:N76)</f>
        <v>11</v>
      </c>
      <c r="L12" s="45" t="n">
        <f aca="false">C12/IF(B12&lt;='VALOR POR PL'!$P$5,IFERROR(INDEX('"INCC-FGV"'!$B$2:$B$800,MATCH(B12,'"INCC-FGV"'!$A$2:$A$800,0)),$K$2),$K$2)</f>
        <v>1.16275400236767</v>
      </c>
      <c r="M12" s="140" t="n">
        <f aca="false">'CP RESUMO'!K18</f>
        <v>89</v>
      </c>
      <c r="N12" s="141" t="n">
        <f aca="false">MAX(0,M12-M11)</f>
        <v>0</v>
      </c>
      <c r="O12" s="140" t="n">
        <f aca="false">IF(B12&lt;='VALOR POR PL'!$P$5,'CP RESUMO'!K60,"")</f>
        <v>89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HISTORICOS'!L18)</f>
        <v>4172.54</v>
      </c>
      <c r="D13" s="45" t="n">
        <f aca="false">IF(B13&lt;='VALOR POR PL'!$P$5,0,IF($K$17&gt;0,$K$18*P13/$K$17,0))</f>
        <v>0</v>
      </c>
      <c r="E13" s="45" t="n">
        <f aca="false">L13+D13/$K$2</f>
        <v>3.42937406407135</v>
      </c>
      <c r="F13" s="117" t="n">
        <f aca="false">IF($K$9=0,0,E13/$K$9)</f>
        <v>0.00168369778372955</v>
      </c>
      <c r="G13" s="117" t="n">
        <f aca="false">G12+F13</f>
        <v>0.973320812474417</v>
      </c>
      <c r="H13" s="139"/>
      <c r="I13" s="42" t="s">
        <v>3284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3.42937406407135</v>
      </c>
      <c r="M13" s="140" t="n">
        <f aca="false">'CP RESUMO'!L18</f>
        <v>89</v>
      </c>
      <c r="N13" s="141" t="n">
        <f aca="false">MAX(0,M13-M12)</f>
        <v>0</v>
      </c>
      <c r="O13" s="140" t="n">
        <f aca="false">IF(B13&lt;='VALOR POR PL'!$P$5,'CP RESUMO'!L60,"")</f>
        <v>89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HISTORICOS'!M18)</f>
        <v>5301.04</v>
      </c>
      <c r="D14" s="45" t="n">
        <f aca="false">IF(B14&lt;='VALOR POR PL'!$P$5,0,IF($K$17&gt;0,$K$18*P14/$K$17,0))</f>
        <v>0</v>
      </c>
      <c r="E14" s="45" t="n">
        <f aca="false">L14+D14/$K$2</f>
        <v>4.34958198871464</v>
      </c>
      <c r="F14" s="117" t="n">
        <f aca="false">IF($K$9=0,0,E14/$K$9)</f>
        <v>0.00213548636506992</v>
      </c>
      <c r="G14" s="117" t="n">
        <f aca="false">G13+F14</f>
        <v>0.975456298839487</v>
      </c>
      <c r="H14" s="139"/>
      <c r="I14" s="42" t="s">
        <v>3285</v>
      </c>
      <c r="K14" s="58" t="n">
        <f aca="false">IFERROR(INDEX('CP RESUMO'!$D$60:$BW$60,MATCH('VALOR POR PL'!$P$5,'CP RESUMO'!$D$4:$BW$4,0))/100,0)</f>
        <v>0.89</v>
      </c>
      <c r="L14" s="45" t="n">
        <f aca="false">C14/IF(B14&lt;='VALOR POR PL'!$P$5,IFERROR(INDEX('"INCC-FGV"'!$B$2:$B$800,MATCH(B14,'"INCC-FGV"'!$A$2:$A$800,0)),$K$2),$K$2)</f>
        <v>4.34958198871464</v>
      </c>
      <c r="M14" s="140" t="n">
        <f aca="false">'CP RESUMO'!M18</f>
        <v>89</v>
      </c>
      <c r="N14" s="141" t="n">
        <f aca="false">MAX(0,M14-M13)</f>
        <v>0</v>
      </c>
      <c r="O14" s="140" t="n">
        <f aca="false">IF(B14&lt;='VALOR POR PL'!$P$5,'CP RESUMO'!M60,"")</f>
        <v>89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HISTORICOS'!N18)</f>
        <v>3180.63</v>
      </c>
      <c r="D15" s="45" t="n">
        <f aca="false">IF(B15&lt;='VALOR POR PL'!$P$5,0,IF($K$17&gt;0,$K$18*P15/$K$17,0))</f>
        <v>0</v>
      </c>
      <c r="E15" s="45" t="n">
        <f aca="false">L15+D15/$K$2</f>
        <v>2.60204883029167</v>
      </c>
      <c r="F15" s="117" t="n">
        <f aca="false">IF($K$9=0,0,E15/$K$9)</f>
        <v>0.00127751122125095</v>
      </c>
      <c r="G15" s="117" t="n">
        <f aca="false">G14+F15</f>
        <v>0.976733810060738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2.60204883029167</v>
      </c>
      <c r="M15" s="140" t="n">
        <f aca="false">'CP RESUMO'!N18</f>
        <v>89</v>
      </c>
      <c r="N15" s="141" t="n">
        <f aca="false">MAX(0,M15-M14)</f>
        <v>0</v>
      </c>
      <c r="O15" s="140" t="n">
        <f aca="false">IF(B15&lt;='VALOR POR PL'!$P$5,'CP RESUMO'!N60,"")</f>
        <v>89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0.976733810060738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RESUMO'!O18</f>
        <v>89</v>
      </c>
      <c r="N16" s="141" t="n">
        <f aca="false">MAX(0,M16-M15)</f>
        <v>0</v>
      </c>
      <c r="O16" s="140" t="n">
        <f aca="false">IF(B16&lt;='VALOR POR PL'!$P$5,'CP RESUMO'!O60,"")</f>
        <v>89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HISTORICOS'!P18)</f>
        <v>16033.8</v>
      </c>
      <c r="D17" s="45" t="n">
        <f aca="false">IF(B17&lt;='VALOR POR PL'!$P$5,0,IF($K$17&gt;0,$K$18*P17/$K$17,0))</f>
        <v>0</v>
      </c>
      <c r="E17" s="45" t="n">
        <f aca="false">L17+D17/$K$2</f>
        <v>13.0551287656911</v>
      </c>
      <c r="F17" s="117" t="n">
        <f aca="false">IF($K$9=0,0,E17/$K$9)</f>
        <v>0.00640959281735581</v>
      </c>
      <c r="G17" s="117" t="n">
        <f aca="false">G16+F17</f>
        <v>0.983143402878094</v>
      </c>
      <c r="H17" s="139"/>
      <c r="I17" s="42" t="s">
        <v>3289</v>
      </c>
      <c r="K17" s="45" t="n">
        <f aca="false">SUM(P5:P76)</f>
        <v>11</v>
      </c>
      <c r="L17" s="45" t="n">
        <f aca="false">C17/IF(B17&lt;='VALOR POR PL'!$P$5,IFERROR(INDEX('"INCC-FGV"'!$B$2:$B$800,MATCH(B17,'"INCC-FGV"'!$A$2:$A$800,0)),$K$2),$K$2)</f>
        <v>13.0551287656911</v>
      </c>
      <c r="M17" s="140" t="n">
        <f aca="false">'CP RESUMO'!P18</f>
        <v>89</v>
      </c>
      <c r="N17" s="141" t="n">
        <f aca="false">MAX(0,M17-M16)</f>
        <v>0</v>
      </c>
      <c r="O17" s="140" t="n">
        <f aca="false">IF(B17&lt;='VALOR POR PL'!$P$5,'CP RESUMO'!P60,"")</f>
        <v>89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HISTORICOS'!Q18)</f>
        <v>11145.58</v>
      </c>
      <c r="D18" s="45" t="n">
        <f aca="false">IF(B18&lt;='VALOR POR PL'!$P$5,0,IF($K$17&gt;0,$K$18*P18/$K$17,0))</f>
        <v>0</v>
      </c>
      <c r="E18" s="45" t="n">
        <f aca="false">L18+D18/$K$2</f>
        <v>9.00990755321591</v>
      </c>
      <c r="F18" s="117" t="n">
        <f aca="false">IF($K$9=0,0,E18/$K$9)</f>
        <v>0.00442353651002655</v>
      </c>
      <c r="G18" s="117" t="n">
        <f aca="false">G17+F18</f>
        <v>0.98756693938812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9.00990755321591</v>
      </c>
      <c r="M18" s="140" t="n">
        <f aca="false">'CP RESUMO'!Q18</f>
        <v>89</v>
      </c>
      <c r="N18" s="141" t="n">
        <f aca="false">MAX(0,M18-M17)</f>
        <v>0</v>
      </c>
      <c r="O18" s="140" t="n">
        <f aca="false">IF(B18&lt;='VALOR POR PL'!$P$5,'CP RESUMO'!Q60,"")</f>
        <v>89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0.98756693938812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RESUMO'!R18</f>
        <v>89</v>
      </c>
      <c r="N19" s="141" t="n">
        <f aca="false">MAX(0,M19-M18)</f>
        <v>0</v>
      </c>
      <c r="O19" s="140" t="n">
        <f aca="false">IF(B19&lt;='VALOR POR PL'!$P$5,'CP RESUMO'!R60,"")</f>
        <v>89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0.98756693938812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RESUMO'!S18</f>
        <v>89</v>
      </c>
      <c r="N20" s="141" t="n">
        <f aca="false">MAX(0,M20-M19)</f>
        <v>0</v>
      </c>
      <c r="O20" s="140" t="n">
        <f aca="false">IF(B20&lt;='VALOR POR PL'!$P$5,'CP RESUMO'!S60,"")</f>
        <v>89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HISTORICOS'!T18)</f>
        <v>10506.16</v>
      </c>
      <c r="D21" s="45" t="n">
        <f aca="false">IF(B21&lt;='VALOR POR PL'!$P$5,0,IF($K$17&gt;0,$K$18*P21/$K$17,0))</f>
        <v>0</v>
      </c>
      <c r="E21" s="45" t="n">
        <f aca="false">L21+D21/$K$2</f>
        <v>8.3405257960135</v>
      </c>
      <c r="F21" s="117" t="n">
        <f aca="false">IF($K$9=0,0,E21/$K$9)</f>
        <v>0.00409489444298628</v>
      </c>
      <c r="G21" s="117" t="n">
        <f aca="false">G20+F21</f>
        <v>0.991661833831107</v>
      </c>
      <c r="H21" s="139"/>
      <c r="K21" s="144"/>
      <c r="L21" s="45" t="n">
        <f aca="false">C21/IF(B21&lt;='VALOR POR PL'!$P$5,IFERROR(INDEX('"INCC-FGV"'!$B$2:$B$800,MATCH(B21,'"INCC-FGV"'!$A$2:$A$800,0)),$K$2),$K$2)</f>
        <v>8.3405257960135</v>
      </c>
      <c r="M21" s="140" t="n">
        <f aca="false">'CP RESUMO'!T18</f>
        <v>89</v>
      </c>
      <c r="N21" s="141" t="n">
        <f aca="false">MAX(0,M21-M20)</f>
        <v>0</v>
      </c>
      <c r="O21" s="140" t="n">
        <f aca="false">IF(B21&lt;='VALOR POR PL'!$P$5,'CP RESUMO'!T60,"")</f>
        <v>89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HISTORICOS'!U18)</f>
        <v>660.39</v>
      </c>
      <c r="D22" s="45" t="n">
        <f aca="false">IF(B22&lt;='VALOR POR PL'!$P$5,0,IF($K$17&gt;0,$K$18*P22/$K$17,0))</f>
        <v>0</v>
      </c>
      <c r="E22" s="45" t="n">
        <f aca="false">L22+D22/$K$2</f>
        <v>0.519707719004167</v>
      </c>
      <c r="F22" s="117" t="n">
        <f aca="false">IF($K$9=0,0,E22/$K$9)</f>
        <v>0.000255157564711858</v>
      </c>
      <c r="G22" s="117" t="n">
        <f aca="false">G21+F22</f>
        <v>0.991916991395819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0.519707719004167</v>
      </c>
      <c r="M22" s="140" t="n">
        <f aca="false">'CP RESUMO'!U18</f>
        <v>89</v>
      </c>
      <c r="N22" s="141" t="n">
        <f aca="false">MAX(0,M22-M21)</f>
        <v>0</v>
      </c>
      <c r="O22" s="140" t="n">
        <f aca="false">IF(B22&lt;='VALOR POR PL'!$P$5,'CP RESUMO'!U60,"")</f>
        <v>89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HISTORICOS'!V18)</f>
        <v>17495.34</v>
      </c>
      <c r="D23" s="45" t="n">
        <f aca="false">IF(B23&lt;='VALOR POR PL'!$P$5,0,IF($K$17&gt;0,$K$18*P23/$K$17,0))</f>
        <v>0</v>
      </c>
      <c r="E23" s="45" t="n">
        <f aca="false">L23+D23/$K$2</f>
        <v>13.6613930055339</v>
      </c>
      <c r="F23" s="117" t="n">
        <f aca="false">IF($K$9=0,0,E23/$K$9)</f>
        <v>0.00670724648181665</v>
      </c>
      <c r="G23" s="117" t="n">
        <f aca="false">G22+F23</f>
        <v>0.998624237877635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13.6613930055339</v>
      </c>
      <c r="M23" s="140" t="n">
        <f aca="false">'CP RESUMO'!V18</f>
        <v>89</v>
      </c>
      <c r="N23" s="141" t="n">
        <f aca="false">MAX(0,M23-M22)</f>
        <v>0</v>
      </c>
      <c r="O23" s="140" t="n">
        <f aca="false">IF(B23&lt;='VALOR POR PL'!$P$5,'CP RESUMO'!V60,"")</f>
        <v>89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0.998624237877635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RESUMO'!W18</f>
        <v>89</v>
      </c>
      <c r="N24" s="141" t="n">
        <f aca="false">MAX(0,M24-M23)</f>
        <v>0</v>
      </c>
      <c r="O24" s="140" t="n">
        <f aca="false">IF(B24&lt;='VALOR POR PL'!$P$5,'CP RESUMO'!W60,"")</f>
        <v>89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0.998624237877635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RESUMO'!X18</f>
        <v>89</v>
      </c>
      <c r="N25" s="141" t="n">
        <f aca="false">MAX(0,M25-M24)</f>
        <v>0</v>
      </c>
      <c r="O25" s="140" t="n">
        <f aca="false">IF(B25&lt;='VALOR POR PL'!$P$5,'CP RESUMO'!X60,"")</f>
        <v>89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0.998624237877635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RESUMO'!Y18</f>
        <v>89</v>
      </c>
      <c r="N26" s="141" t="n">
        <f aca="false">MAX(0,M26-M25)</f>
        <v>0</v>
      </c>
      <c r="O26" s="140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HISTORICOS'!Z18)</f>
        <v>3634.1</v>
      </c>
      <c r="D27" s="45" t="n">
        <f aca="false">IF(B27&lt;='VALOR POR PL'!$P$5,0,IF($K$17&gt;0,$K$18*P27/$K$17,0))</f>
        <v>0</v>
      </c>
      <c r="E27" s="45" t="n">
        <f aca="false">L27+D27/$K$2</f>
        <v>2.80216734045859</v>
      </c>
      <c r="F27" s="117" t="n">
        <f aca="false">IF($K$9=0,0,E27/$K$9)</f>
        <v>0.00137576212236476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2.80216734045859</v>
      </c>
      <c r="M27" s="140" t="n">
        <f aca="false">'CP RESUMO'!Z18</f>
        <v>89</v>
      </c>
      <c r="N27" s="141" t="n">
        <f aca="false">MAX(0,M27-M26)</f>
        <v>0</v>
      </c>
      <c r="O27" s="140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RESUMO'!AA18</f>
        <v>89</v>
      </c>
      <c r="N28" s="141" t="n">
        <f aca="false">MAX(0,M28-M27)</f>
        <v>0</v>
      </c>
      <c r="O28" s="140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RESUMO'!AB18</f>
        <v>89</v>
      </c>
      <c r="N29" s="141" t="n">
        <f aca="false">MAX(0,M29-M28)</f>
        <v>0</v>
      </c>
      <c r="O29" s="140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 t="n">
        <v>118482.2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RESUMO'!AC18</f>
        <v>89</v>
      </c>
      <c r="N30" s="141" t="n">
        <f aca="false">MAX(0,M30-M29)</f>
        <v>0</v>
      </c>
      <c r="O30" s="140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79190.02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RESUMO'!AD18</f>
        <v>89.29</v>
      </c>
      <c r="N31" s="141" t="n">
        <f aca="false">MAX(0,M31-M30)</f>
        <v>0.290000000000006</v>
      </c>
      <c r="O31" s="140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0.290000000000006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RESUMO'!AE18</f>
        <v>95.66</v>
      </c>
      <c r="N32" s="141" t="n">
        <f aca="false">MAX(0,M32-M31)</f>
        <v>6.36999999999999</v>
      </c>
      <c r="O32" s="140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6.36999999999999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RESUMO'!AF18</f>
        <v>100</v>
      </c>
      <c r="N33" s="141" t="n">
        <f aca="false">MAX(0,M33-M32)</f>
        <v>4.34</v>
      </c>
      <c r="O33" s="140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4.34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RESUMO'!AG18</f>
        <v>100</v>
      </c>
      <c r="N34" s="141" t="n">
        <f aca="false">MAX(0,M34-M33)</f>
        <v>0</v>
      </c>
      <c r="O34" s="140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RESUMO'!AH18</f>
        <v>100</v>
      </c>
      <c r="N35" s="141" t="n">
        <f aca="false">MAX(0,M35-M34)</f>
        <v>0</v>
      </c>
      <c r="O35" s="140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RESUMO'!AI18</f>
        <v>100</v>
      </c>
      <c r="N36" s="141" t="n">
        <f aca="false">MAX(0,M36-M35)</f>
        <v>0</v>
      </c>
      <c r="O36" s="140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RESUMO'!AJ18</f>
        <v>100</v>
      </c>
      <c r="N37" s="141" t="n">
        <f aca="false">MAX(0,M37-M36)</f>
        <v>0</v>
      </c>
      <c r="O37" s="140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RESUMO'!AK18</f>
        <v>100</v>
      </c>
      <c r="N38" s="141" t="n">
        <f aca="false">MAX(0,M38-M37)</f>
        <v>0</v>
      </c>
      <c r="O38" s="140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RESUMO'!AL18</f>
        <v>100</v>
      </c>
      <c r="N39" s="141" t="n">
        <f aca="false">MAX(0,M39-M38)</f>
        <v>0</v>
      </c>
      <c r="O39" s="140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RESUMO'!AM18</f>
        <v>100</v>
      </c>
      <c r="N40" s="141" t="n">
        <f aca="false">MAX(0,M40-M39)</f>
        <v>0</v>
      </c>
      <c r="O40" s="140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RESUMO'!AN18</f>
        <v>100</v>
      </c>
      <c r="N41" s="141" t="n">
        <f aca="false">MAX(0,M41-M40)</f>
        <v>0</v>
      </c>
      <c r="O41" s="140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RESUMO'!AO18</f>
        <v>100</v>
      </c>
      <c r="N42" s="141" t="n">
        <f aca="false">MAX(0,M42-M41)</f>
        <v>0</v>
      </c>
      <c r="O42" s="140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RESUMO'!AP18</f>
        <v>100</v>
      </c>
      <c r="N43" s="141" t="n">
        <f aca="false">MAX(0,M43-M42)</f>
        <v>0</v>
      </c>
      <c r="O43" s="140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RESUMO'!AQ18</f>
        <v>100</v>
      </c>
      <c r="N44" s="141" t="n">
        <f aca="false">MAX(0,M44-M43)</f>
        <v>0</v>
      </c>
      <c r="O44" s="140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RESUMO'!AR18</f>
        <v>100</v>
      </c>
      <c r="N45" s="141" t="n">
        <f aca="false">MAX(0,M45-M44)</f>
        <v>0</v>
      </c>
      <c r="O45" s="140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RESUMO'!AS18</f>
        <v>100</v>
      </c>
      <c r="N46" s="141" t="n">
        <f aca="false">MAX(0,M46-M45)</f>
        <v>0</v>
      </c>
      <c r="O46" s="140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RESUMO'!AT18</f>
        <v>100</v>
      </c>
      <c r="N47" s="141" t="n">
        <f aca="false">MAX(0,M47-M46)</f>
        <v>0</v>
      </c>
      <c r="O47" s="140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RESUMO'!AU18</f>
        <v>100</v>
      </c>
      <c r="N48" s="141" t="n">
        <f aca="false">MAX(0,M48-M47)</f>
        <v>0</v>
      </c>
      <c r="O48" s="140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RESUMO'!AV18</f>
        <v>100</v>
      </c>
      <c r="N49" s="141" t="n">
        <f aca="false">MAX(0,M49-M48)</f>
        <v>0</v>
      </c>
      <c r="O49" s="140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RESUMO'!AW18</f>
        <v>100</v>
      </c>
      <c r="N50" s="141" t="n">
        <f aca="false">MAX(0,M50-M49)</f>
        <v>0</v>
      </c>
      <c r="O50" s="140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RESUMO'!AX18</f>
        <v>100</v>
      </c>
      <c r="N51" s="141" t="n">
        <f aca="false">MAX(0,M51-M50)</f>
        <v>0</v>
      </c>
      <c r="O51" s="140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RESUMO'!AY18</f>
        <v>100</v>
      </c>
      <c r="N52" s="141" t="n">
        <f aca="false">MAX(0,M52-M51)</f>
        <v>0</v>
      </c>
      <c r="O52" s="140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RESUMO'!AZ18</f>
        <v>100</v>
      </c>
      <c r="N53" s="141" t="n">
        <f aca="false">MAX(0,M53-M52)</f>
        <v>0</v>
      </c>
      <c r="O53" s="140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RESUMO'!BA18</f>
        <v>100</v>
      </c>
      <c r="N54" s="141" t="n">
        <f aca="false">MAX(0,M54-M53)</f>
        <v>0</v>
      </c>
      <c r="O54" s="140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RESUMO'!BB18</f>
        <v>100</v>
      </c>
      <c r="N55" s="141" t="n">
        <f aca="false">MAX(0,M55-M54)</f>
        <v>0</v>
      </c>
      <c r="O55" s="140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RESUMO'!BC18</f>
        <v>100</v>
      </c>
      <c r="N56" s="141" t="n">
        <f aca="false">MAX(0,M56-M55)</f>
        <v>0</v>
      </c>
      <c r="O56" s="140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RESUMO'!BD18</f>
        <v>100</v>
      </c>
      <c r="N57" s="141" t="n">
        <f aca="false">MAX(0,M57-M56)</f>
        <v>0</v>
      </c>
      <c r="O57" s="140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RESUMO'!BE18</f>
        <v>100</v>
      </c>
      <c r="N58" s="141" t="n">
        <f aca="false">MAX(0,M58-M57)</f>
        <v>0</v>
      </c>
      <c r="O58" s="140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RESUMO'!BF18</f>
        <v>100</v>
      </c>
      <c r="N59" s="141" t="n">
        <f aca="false">MAX(0,M59-M58)</f>
        <v>0</v>
      </c>
      <c r="O59" s="140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RESUMO'!BG18</f>
        <v>100</v>
      </c>
      <c r="N60" s="141" t="n">
        <f aca="false">MAX(0,M60-M59)</f>
        <v>0</v>
      </c>
      <c r="O60" s="140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RESUMO'!BH18</f>
        <v>100</v>
      </c>
      <c r="N61" s="141" t="n">
        <f aca="false">MAX(0,M61-M60)</f>
        <v>0</v>
      </c>
      <c r="O61" s="140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RESUMO'!BI18</f>
        <v>100</v>
      </c>
      <c r="N62" s="141" t="n">
        <f aca="false">MAX(0,M62-M61)</f>
        <v>0</v>
      </c>
      <c r="O62" s="140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RESUMO'!BJ18</f>
        <v>100</v>
      </c>
      <c r="N63" s="141" t="n">
        <f aca="false">MAX(0,M63-M62)</f>
        <v>0</v>
      </c>
      <c r="O63" s="140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RESUMO'!BK18</f>
        <v>100</v>
      </c>
      <c r="N64" s="141" t="n">
        <f aca="false">MAX(0,M64-M63)</f>
        <v>0</v>
      </c>
      <c r="O64" s="140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RESUMO'!BL18</f>
        <v>100</v>
      </c>
      <c r="N65" s="141" t="n">
        <f aca="false">MAX(0,M65-M64)</f>
        <v>0</v>
      </c>
      <c r="O65" s="140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RESUMO'!BM18</f>
        <v>100</v>
      </c>
      <c r="N66" s="141" t="n">
        <f aca="false">MAX(0,M66-M65)</f>
        <v>0</v>
      </c>
      <c r="O66" s="140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RESUMO'!BN18</f>
        <v>100</v>
      </c>
      <c r="N67" s="141" t="n">
        <f aca="false">MAX(0,M67-M66)</f>
        <v>0</v>
      </c>
      <c r="O67" s="140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RESUMO'!BO18</f>
        <v>100</v>
      </c>
      <c r="N68" s="141" t="n">
        <f aca="false">MAX(0,M68-M67)</f>
        <v>0</v>
      </c>
      <c r="O68" s="140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RESUMO'!BP18</f>
        <v>100</v>
      </c>
      <c r="N69" s="141" t="n">
        <f aca="false">MAX(0,M69-M68)</f>
        <v>0</v>
      </c>
      <c r="O69" s="140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RESUMO'!BQ18</f>
        <v>100</v>
      </c>
      <c r="N70" s="141" t="n">
        <f aca="false">MAX(0,M70-M69)</f>
        <v>0</v>
      </c>
      <c r="O70" s="140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RESUMO'!BR18</f>
        <v>100</v>
      </c>
      <c r="N71" s="141" t="n">
        <f aca="false">MAX(0,M71-M70)</f>
        <v>0</v>
      </c>
      <c r="O71" s="140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RESUMO'!BS18</f>
        <v>100</v>
      </c>
      <c r="N72" s="141" t="n">
        <f aca="false">MAX(0,M72-M71)</f>
        <v>0</v>
      </c>
      <c r="O72" s="140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RESUMO'!BT18</f>
        <v>100</v>
      </c>
      <c r="N73" s="141" t="n">
        <f aca="false">MAX(0,M73-M72)</f>
        <v>0</v>
      </c>
      <c r="O73" s="140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RESUMO'!BU18</f>
        <v>100</v>
      </c>
      <c r="N74" s="141" t="n">
        <f aca="false">MAX(0,M74-M73)</f>
        <v>0</v>
      </c>
      <c r="O74" s="140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RESUMO'!BV18</f>
        <v>100</v>
      </c>
      <c r="N75" s="141" t="n">
        <f aca="false">MAX(0,M75-M74)</f>
        <v>0</v>
      </c>
      <c r="O75" s="140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RESUMO'!BW18</f>
        <v>100</v>
      </c>
      <c r="N76" s="141" t="n">
        <f aca="false">MAX(0,M76-M75)</f>
        <v>0</v>
      </c>
      <c r="O76" s="140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2371480.27</v>
      </c>
      <c r="D78" s="61" t="n">
        <f aca="false">SUM(D5:D76)</f>
        <v>0</v>
      </c>
      <c r="E78" s="61" t="n">
        <f aca="false">SUM(E5:E76)</f>
        <v>2036.81093911935</v>
      </c>
      <c r="F78" s="146" t="n">
        <f aca="false">SUM(F5:F76)</f>
        <v>1</v>
      </c>
      <c r="H78" s="61" t="n">
        <f aca="false">SUM(H5:H76)</f>
        <v>197672.22</v>
      </c>
      <c r="L78" s="61" t="n">
        <f aca="false">SUM(L5:L76)</f>
        <v>2036.81093911935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PL'!F25</f>
        <v>5345899.12</v>
      </c>
      <c r="K5" s="56" t="n">
        <f aca="false">'VALOR POR PL'!G25</f>
        <v>4536.618156</v>
      </c>
      <c r="L5" s="56" t="n">
        <f aca="false">'DADOS HISTORICOS'!$BZ$19</f>
        <v>0</v>
      </c>
      <c r="M5" s="140" t="n">
        <f aca="false">'CP RESUMO'!D19</f>
        <v>0</v>
      </c>
      <c r="N5" s="141" t="n">
        <v>0</v>
      </c>
      <c r="O5" s="140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HISTORICOS'!E19)</f>
        <v>599065.5</v>
      </c>
      <c r="D6" s="45" t="n">
        <f aca="false">IF(B6&lt;='VALOR POR PL'!$P$5,0,IF($K$17&gt;0,$K$18*P6/$K$17,0))</f>
        <v>0</v>
      </c>
      <c r="E6" s="45" t="n">
        <f aca="false">L6+D6/$K$2</f>
        <v>512.408948299399</v>
      </c>
      <c r="F6" s="117" t="n">
        <f aca="false">IF($K$9=0,0,E6/$K$9)</f>
        <v>0.139522952811119</v>
      </c>
      <c r="G6" s="117" t="n">
        <f aca="false">G5+F6</f>
        <v>0.139522952811119</v>
      </c>
      <c r="H6" s="139"/>
      <c r="I6" s="42" t="s">
        <v>3277</v>
      </c>
      <c r="K6" s="52" t="n">
        <f aca="false">'VALOR POR PL'!H25</f>
        <v>3672.57815273649</v>
      </c>
      <c r="L6" s="45" t="n">
        <f aca="false">C6/IF(B6&lt;='VALOR POR PL'!$P$5,IFERROR(INDEX('"INCC-FGV"'!$B$2:$B$800,MATCH(B6,'"INCC-FGV"'!$A$2:$A$800,0)),$K$2),$K$2)</f>
        <v>512.408948299399</v>
      </c>
      <c r="M6" s="140" t="n">
        <f aca="false">'CP RESUMO'!E19</f>
        <v>0</v>
      </c>
      <c r="N6" s="141" t="n">
        <f aca="false">MAX(0,M6-M5)</f>
        <v>0</v>
      </c>
      <c r="O6" s="140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HISTORICOS'!F19)</f>
        <v>39184.67</v>
      </c>
      <c r="D7" s="45" t="n">
        <f aca="false">IF(B7&lt;='VALOR POR PL'!$P$5,0,IF($K$17&gt;0,$K$18*P7/$K$17,0))</f>
        <v>0</v>
      </c>
      <c r="E7" s="45" t="n">
        <f aca="false">L7+D7/$K$2</f>
        <v>33.3834593512385</v>
      </c>
      <c r="F7" s="117" t="n">
        <f aca="false">IF($K$9=0,0,E7/$K$9)</f>
        <v>0.00908992483287635</v>
      </c>
      <c r="G7" s="117" t="n">
        <f aca="false">G6+F7</f>
        <v>0.148612877643995</v>
      </c>
      <c r="H7" s="139"/>
      <c r="I7" s="42" t="s">
        <v>3278</v>
      </c>
      <c r="J7" s="45" t="n">
        <f aca="false">C78+D78</f>
        <v>4368243.12</v>
      </c>
      <c r="L7" s="45" t="n">
        <f aca="false">C7/IF(B7&lt;='VALOR POR PL'!$P$5,IFERROR(INDEX('"INCC-FGV"'!$B$2:$B$800,MATCH(B7,'"INCC-FGV"'!$A$2:$A$800,0)),$K$2),$K$2)</f>
        <v>33.3834593512385</v>
      </c>
      <c r="M7" s="140" t="n">
        <f aca="false">'CP RESUMO'!F19</f>
        <v>13.33</v>
      </c>
      <c r="N7" s="141" t="n">
        <f aca="false">MAX(0,M7-M6)</f>
        <v>13.33</v>
      </c>
      <c r="O7" s="140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HISTORICOS'!G19)</f>
        <v>401048.36</v>
      </c>
      <c r="D8" s="45" t="n">
        <f aca="false">IF(B8&lt;='VALOR POR PL'!$P$5,0,IF($K$17&gt;0,$K$18*P8/$K$17,0))</f>
        <v>0</v>
      </c>
      <c r="E8" s="45" t="n">
        <f aca="false">L8+D8/$K$2</f>
        <v>340.337003324887</v>
      </c>
      <c r="F8" s="117" t="n">
        <f aca="false">IF($K$9=0,0,E8/$K$9)</f>
        <v>0.0926697783330485</v>
      </c>
      <c r="G8" s="117" t="n">
        <f aca="false">G7+F8</f>
        <v>0.241282655977044</v>
      </c>
      <c r="H8" s="139"/>
      <c r="I8" s="42" t="s">
        <v>3279</v>
      </c>
      <c r="K8" s="66" t="n">
        <f aca="false">SUM(L5:L76)</f>
        <v>3672.57815273649</v>
      </c>
      <c r="L8" s="45" t="n">
        <f aca="false">C8/IF(B8&lt;='VALOR POR PL'!$P$5,IFERROR(INDEX('"INCC-FGV"'!$B$2:$B$800,MATCH(B8,'"INCC-FGV"'!$A$2:$A$800,0)),$K$2),$K$2)</f>
        <v>340.337003324887</v>
      </c>
      <c r="M8" s="140" t="n">
        <f aca="false">'CP RESUMO'!G19</f>
        <v>48.33</v>
      </c>
      <c r="N8" s="141" t="n">
        <f aca="false">MAX(0,M8-M7)</f>
        <v>35</v>
      </c>
      <c r="O8" s="140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HISTORICOS'!H19)</f>
        <v>687004.71</v>
      </c>
      <c r="D9" s="45" t="n">
        <f aca="false">IF(B9&lt;='VALOR POR PL'!$P$5,0,IF($K$17&gt;0,$K$18*P9/$K$17,0))</f>
        <v>0</v>
      </c>
      <c r="E9" s="45" t="n">
        <f aca="false">L9+D9/$K$2</f>
        <v>580.014141441431</v>
      </c>
      <c r="F9" s="117" t="n">
        <f aca="false">IF($K$9=0,0,E9/$K$9)</f>
        <v>0.15793105478484</v>
      </c>
      <c r="G9" s="117" t="n">
        <f aca="false">G8+F9</f>
        <v>0.399213710761883</v>
      </c>
      <c r="H9" s="139"/>
      <c r="I9" s="42" t="s">
        <v>3280</v>
      </c>
      <c r="J9" s="45" t="n">
        <f aca="false">C78+D78</f>
        <v>4368243.12</v>
      </c>
      <c r="K9" s="45" t="n">
        <f aca="false">E78</f>
        <v>3672.57815273649</v>
      </c>
      <c r="L9" s="45" t="n">
        <f aca="false">C9/IF(B9&lt;='VALOR POR PL'!$P$5,IFERROR(INDEX('"INCC-FGV"'!$B$2:$B$800,MATCH(B9,'"INCC-FGV"'!$A$2:$A$800,0)),$K$2),$K$2)</f>
        <v>580.014141441431</v>
      </c>
      <c r="M9" s="140" t="n">
        <f aca="false">'CP RESUMO'!H19</f>
        <v>81.67</v>
      </c>
      <c r="N9" s="141" t="n">
        <f aca="false">MAX(0,M9-M8)</f>
        <v>33.34</v>
      </c>
      <c r="O9" s="140" t="n">
        <f aca="false">IF(B9&lt;='VALOR POR PL'!$P$5,'CP RESUMO'!H61,"")</f>
        <v>70.07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HISTORICOS'!I19)</f>
        <v>1332950.04</v>
      </c>
      <c r="D10" s="45" t="n">
        <f aca="false">IF(B10&lt;='VALOR POR PL'!$P$5,0,IF($K$17&gt;0,$K$18*P10/$K$17,0))</f>
        <v>0</v>
      </c>
      <c r="E10" s="45" t="n">
        <f aca="false">L10+D10/$K$2</f>
        <v>1118.87839358967</v>
      </c>
      <c r="F10" s="117" t="n">
        <f aca="false">IF($K$9=0,0,E10/$K$9)</f>
        <v>0.304657476861583</v>
      </c>
      <c r="G10" s="117" t="n">
        <f aca="false">G9+F10</f>
        <v>0.703871187623466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1118.87839358967</v>
      </c>
      <c r="M10" s="140" t="n">
        <f aca="false">'CP RESUMO'!I19</f>
        <v>100</v>
      </c>
      <c r="N10" s="141" t="n">
        <f aca="false">MAX(0,M10-M9)</f>
        <v>18.33</v>
      </c>
      <c r="O10" s="140" t="n">
        <f aca="false">IF(B10&lt;='VALOR POR PL'!$P$5,'CP RESUMO'!I61,"")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HISTORICOS'!J19)</f>
        <v>1031256.69</v>
      </c>
      <c r="D11" s="45" t="n">
        <f aca="false">IF(B11&lt;='VALOR POR PL'!$P$5,0,IF($K$17&gt;0,$K$18*P11/$K$17,0))</f>
        <v>0</v>
      </c>
      <c r="E11" s="45" t="n">
        <f aca="false">L11+D11/$K$2</f>
        <v>859.732348819392</v>
      </c>
      <c r="F11" s="117" t="n">
        <f aca="false">IF($K$9=0,0,E11/$K$9)</f>
        <v>0.234095045241936</v>
      </c>
      <c r="G11" s="117" t="n">
        <f aca="false">G10+F11</f>
        <v>0.937966232865401</v>
      </c>
      <c r="H11" s="139"/>
      <c r="I11" s="42" t="s">
        <v>3282</v>
      </c>
      <c r="K11" s="56" t="n">
        <f aca="false">SUMPRODUCT((B5:B76&gt;'VALOR POR PL'!$P$5)*H5:H76)</f>
        <v>5194.25</v>
      </c>
      <c r="L11" s="45" t="n">
        <f aca="false">C11/IF(B11&lt;='VALOR POR PL'!$P$5,IFERROR(INDEX('"INCC-FGV"'!$B$2:$B$800,MATCH(B11,'"INCC-FGV"'!$A$2:$A$800,0)),$K$2),$K$2)</f>
        <v>859.732348819392</v>
      </c>
      <c r="M11" s="140" t="n">
        <f aca="false">'CP RESUMO'!J19</f>
        <v>100</v>
      </c>
      <c r="N11" s="141" t="n">
        <f aca="false">MAX(0,M11-M10)</f>
        <v>0</v>
      </c>
      <c r="O11" s="140" t="n">
        <f aca="false">IF(B11&lt;='VALOR POR PL'!$P$5,'CP RESUMO'!J61,"")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HISTORICOS'!K19)</f>
        <v>108710.82</v>
      </c>
      <c r="D12" s="45" t="n">
        <f aca="false">IF(B12&lt;='VALOR POR PL'!$P$5,0,IF($K$17&gt;0,$K$18*P12/$K$17,0))</f>
        <v>0</v>
      </c>
      <c r="E12" s="45" t="n">
        <f aca="false">L12+D12/$K$2</f>
        <v>89.8086943016396</v>
      </c>
      <c r="F12" s="117" t="n">
        <f aca="false">IF($K$9=0,0,E12/$K$9)</f>
        <v>0.024453855184735</v>
      </c>
      <c r="G12" s="117" t="n">
        <f aca="false">G11+F12</f>
        <v>0.962420088050136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89.8086943016396</v>
      </c>
      <c r="M12" s="140" t="n">
        <f aca="false">'CP RESUMO'!K19</f>
        <v>100</v>
      </c>
      <c r="N12" s="141" t="n">
        <f aca="false">MAX(0,M12-M11)</f>
        <v>0</v>
      </c>
      <c r="O12" s="140" t="n">
        <f aca="false">IF(B12&lt;='VALOR POR PL'!$P$5,'CP RESUMO'!K61,"")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HISTORICOS'!L19)</f>
        <v>117502.47</v>
      </c>
      <c r="D13" s="45" t="n">
        <f aca="false">IF(B13&lt;='VALOR POR PL'!$P$5,0,IF($K$17&gt;0,$K$18*P13/$K$17,0))</f>
        <v>0</v>
      </c>
      <c r="E13" s="45" t="n">
        <f aca="false">L13+D13/$K$2</f>
        <v>96.574250476286</v>
      </c>
      <c r="F13" s="117" t="n">
        <f aca="false">IF($K$9=0,0,E13/$K$9)</f>
        <v>0.0262960368601897</v>
      </c>
      <c r="G13" s="117" t="n">
        <f aca="false">G12+F13</f>
        <v>0.988716124910326</v>
      </c>
      <c r="H13" s="139"/>
      <c r="I13" s="42" t="s">
        <v>3284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96.574250476286</v>
      </c>
      <c r="M13" s="140" t="n">
        <f aca="false">'CP RESUMO'!L19</f>
        <v>100</v>
      </c>
      <c r="N13" s="141" t="n">
        <f aca="false">MAX(0,M13-M12)</f>
        <v>0</v>
      </c>
      <c r="O13" s="140" t="n">
        <f aca="false">IF(B13&lt;='VALOR POR PL'!$P$5,'CP RESUMO'!L61,"")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HISTORICOS'!M19)</f>
        <v>9672.07</v>
      </c>
      <c r="D14" s="45" t="n">
        <f aca="false">IF(B14&lt;='VALOR POR PL'!$P$5,0,IF($K$17&gt;0,$K$18*P14/$K$17,0))</f>
        <v>0</v>
      </c>
      <c r="E14" s="45" t="n">
        <f aca="false">L14+D14/$K$2</f>
        <v>7.93607697085613</v>
      </c>
      <c r="F14" s="117" t="n">
        <f aca="false">IF($K$9=0,0,E14/$K$9)</f>
        <v>0.00216090077346424</v>
      </c>
      <c r="G14" s="117" t="n">
        <f aca="false">G13+F14</f>
        <v>0.99087702568379</v>
      </c>
      <c r="H14" s="139"/>
      <c r="I14" s="42" t="s">
        <v>3285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7.93607697085613</v>
      </c>
      <c r="M14" s="140" t="n">
        <f aca="false">'CP RESUMO'!M19</f>
        <v>100</v>
      </c>
      <c r="N14" s="141" t="n">
        <f aca="false">MAX(0,M14-M13)</f>
        <v>0</v>
      </c>
      <c r="O14" s="140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HISTORICOS'!N19)</f>
        <v>1860.02</v>
      </c>
      <c r="D15" s="45" t="n">
        <f aca="false">IF(B15&lt;='VALOR POR PL'!$P$5,0,IF($K$17&gt;0,$K$18*P15/$K$17,0))</f>
        <v>0</v>
      </c>
      <c r="E15" s="45" t="n">
        <f aca="false">L15+D15/$K$2</f>
        <v>1.52166799197615</v>
      </c>
      <c r="F15" s="117" t="n">
        <f aca="false">IF($K$9=0,0,E15/$K$9)</f>
        <v>0.000414332365083187</v>
      </c>
      <c r="G15" s="117" t="n">
        <f aca="false">G14+F15</f>
        <v>0.991291358048873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1.52166799197615</v>
      </c>
      <c r="M15" s="140" t="n">
        <f aca="false">'CP RESUMO'!N19</f>
        <v>100</v>
      </c>
      <c r="N15" s="141" t="n">
        <f aca="false">MAX(0,M15-M14)</f>
        <v>0</v>
      </c>
      <c r="O15" s="140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0.991291358048873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RESUMO'!O19</f>
        <v>100</v>
      </c>
      <c r="N16" s="141" t="n">
        <f aca="false">MAX(0,M16-M15)</f>
        <v>0</v>
      </c>
      <c r="O16" s="140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HISTORICOS'!P19)</f>
        <v>26195.86</v>
      </c>
      <c r="D17" s="45" t="n">
        <f aca="false">IF(B17&lt;='VALOR POR PL'!$P$5,0,IF($K$17&gt;0,$K$18*P17/$K$17,0))</f>
        <v>0</v>
      </c>
      <c r="E17" s="45" t="n">
        <f aca="false">L17+D17/$K$2</f>
        <v>21.3293371145965</v>
      </c>
      <c r="F17" s="117" t="n">
        <f aca="false">IF($K$9=0,0,E17/$K$9)</f>
        <v>0.00580772858399318</v>
      </c>
      <c r="G17" s="117" t="n">
        <f aca="false">G16+F17</f>
        <v>0.997099086632867</v>
      </c>
      <c r="H17" s="139"/>
      <c r="I17" s="42" t="s">
        <v>3289</v>
      </c>
      <c r="K17" s="45" t="n">
        <f aca="false">SUM(P5:P76)</f>
        <v>5194.25</v>
      </c>
      <c r="L17" s="45" t="n">
        <f aca="false">C17/IF(B17&lt;='VALOR POR PL'!$P$5,IFERROR(INDEX('"INCC-FGV"'!$B$2:$B$800,MATCH(B17,'"INCC-FGV"'!$A$2:$A$800,0)),$K$2),$K$2)</f>
        <v>21.3293371145965</v>
      </c>
      <c r="M17" s="140" t="n">
        <f aca="false">'CP RESUMO'!P19</f>
        <v>100</v>
      </c>
      <c r="N17" s="141" t="n">
        <f aca="false">MAX(0,M17-M16)</f>
        <v>0</v>
      </c>
      <c r="O17" s="140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0.997099086632867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RESUMO'!Q19</f>
        <v>100</v>
      </c>
      <c r="N18" s="141" t="n">
        <f aca="false">MAX(0,M18-M17)</f>
        <v>0</v>
      </c>
      <c r="O18" s="140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0.997099086632867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RESUMO'!R19</f>
        <v>100</v>
      </c>
      <c r="N19" s="141" t="n">
        <f aca="false">MAX(0,M19-M18)</f>
        <v>0</v>
      </c>
      <c r="O19" s="140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HISTORICOS'!S19)</f>
        <v>442.89</v>
      </c>
      <c r="D20" s="45" t="n">
        <f aca="false">IF(B20&lt;='VALOR POR PL'!$P$5,0,IF($K$17&gt;0,$K$18*P20/$K$17,0))</f>
        <v>0</v>
      </c>
      <c r="E20" s="45" t="n">
        <f aca="false">L20+D20/$K$2</f>
        <v>0.355112850500449</v>
      </c>
      <c r="F20" s="117" t="n">
        <f aca="false">IF($K$9=0,0,E20/$K$9)</f>
        <v>9.66930683927991E-005</v>
      </c>
      <c r="G20" s="117" t="n">
        <f aca="false">G19+F20</f>
        <v>0.997195779701259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0.355112850500449</v>
      </c>
      <c r="M20" s="140" t="n">
        <f aca="false">'CP RESUMO'!S19</f>
        <v>100</v>
      </c>
      <c r="N20" s="141" t="n">
        <f aca="false">MAX(0,M20-M19)</f>
        <v>0</v>
      </c>
      <c r="O20" s="140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HISTORICOS'!T19)</f>
        <v>239.71</v>
      </c>
      <c r="D21" s="45" t="n">
        <f aca="false">IF(B21&lt;='VALOR POR PL'!$P$5,0,IF($K$17&gt;0,$K$18*P21/$K$17,0))</f>
        <v>0</v>
      </c>
      <c r="E21" s="45" t="n">
        <f aca="false">L21+D21/$K$2</f>
        <v>0.190298590404334</v>
      </c>
      <c r="F21" s="117" t="n">
        <f aca="false">IF($K$9=0,0,E21/$K$9)</f>
        <v>5.18160764700242E-005</v>
      </c>
      <c r="G21" s="117" t="n">
        <f aca="false">G20+F21</f>
        <v>0.997247595777729</v>
      </c>
      <c r="H21" s="139"/>
      <c r="K21" s="144"/>
      <c r="L21" s="45" t="n">
        <f aca="false">C21/IF(B21&lt;='VALOR POR PL'!$P$5,IFERROR(INDEX('"INCC-FGV"'!$B$2:$B$800,MATCH(B21,'"INCC-FGV"'!$A$2:$A$800,0)),$K$2),$K$2)</f>
        <v>0.190298590404334</v>
      </c>
      <c r="M21" s="140" t="n">
        <f aca="false">'CP RESUMO'!T19</f>
        <v>100</v>
      </c>
      <c r="N21" s="141" t="n">
        <f aca="false">MAX(0,M21-M20)</f>
        <v>0</v>
      </c>
      <c r="O21" s="140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HISTORICOS'!U19)</f>
        <v>9.13</v>
      </c>
      <c r="D22" s="45" t="n">
        <f aca="false">IF(B22&lt;='VALOR POR PL'!$P$5,0,IF($K$17&gt;0,$K$18*P22/$K$17,0))</f>
        <v>0</v>
      </c>
      <c r="E22" s="45" t="n">
        <f aca="false">L22+D22/$K$2</f>
        <v>0.00718504440483358</v>
      </c>
      <c r="F22" s="117" t="n">
        <f aca="false">IF($K$9=0,0,E22/$K$9)</f>
        <v>1.95640340546052E-006</v>
      </c>
      <c r="G22" s="117" t="n">
        <f aca="false">G21+F22</f>
        <v>0.997249552181135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0.00718504440483358</v>
      </c>
      <c r="M22" s="140" t="n">
        <f aca="false">'CP RESUMO'!U19</f>
        <v>100</v>
      </c>
      <c r="N22" s="141" t="n">
        <f aca="false">MAX(0,M22-M21)</f>
        <v>0</v>
      </c>
      <c r="O22" s="140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0.997249552181135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RESUMO'!V19</f>
        <v>100</v>
      </c>
      <c r="N23" s="141" t="n">
        <f aca="false">MAX(0,M23-M22)</f>
        <v>0</v>
      </c>
      <c r="O23" s="140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0.997249552181135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RESUMO'!W19</f>
        <v>100</v>
      </c>
      <c r="N24" s="141" t="n">
        <f aca="false">MAX(0,M24-M23)</f>
        <v>0</v>
      </c>
      <c r="O24" s="140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HISTORICOS'!X19)</f>
        <v>46.8</v>
      </c>
      <c r="D25" s="45" t="n">
        <f aca="false">IF(B25&lt;='VALOR POR PL'!$P$5,0,IF($K$17&gt;0,$K$18*P25/$K$17,0))</f>
        <v>0</v>
      </c>
      <c r="E25" s="45" t="n">
        <f aca="false">L25+D25/$K$2</f>
        <v>0.0360863574292017</v>
      </c>
      <c r="F25" s="117" t="n">
        <f aca="false">IF($K$9=0,0,E25/$K$9)</f>
        <v>9.82589231009647E-006</v>
      </c>
      <c r="G25" s="117" t="n">
        <f aca="false">G24+F25</f>
        <v>0.997259378073445</v>
      </c>
      <c r="H25" s="139"/>
      <c r="L25" s="45" t="n">
        <f aca="false">C25/IF(B25&lt;='VALOR POR PL'!$P$5,IFERROR(INDEX('"INCC-FGV"'!$B$2:$B$800,MATCH(B25,'"INCC-FGV"'!$A$2:$A$800,0)),$K$2),$K$2)</f>
        <v>0.0360863574292017</v>
      </c>
      <c r="M25" s="140" t="n">
        <f aca="false">'CP RESUMO'!X19</f>
        <v>100</v>
      </c>
      <c r="N25" s="141" t="n">
        <f aca="false">MAX(0,M25-M24)</f>
        <v>0</v>
      </c>
      <c r="O25" s="140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HISTORICOS'!Y19)</f>
        <v>4944.46</v>
      </c>
      <c r="D26" s="45" t="n">
        <f aca="false">IF(B26&lt;='VALOR POR PL'!$P$5,0,IF($K$17&gt;0,$K$18*P26/$K$17,0))</f>
        <v>0</v>
      </c>
      <c r="E26" s="45" t="n">
        <f aca="false">L26+D26/$K$2</f>
        <v>3.8125545054357</v>
      </c>
      <c r="F26" s="117" t="n">
        <f aca="false">IF($K$9=0,0,E26/$K$9)</f>
        <v>0.00103811392076025</v>
      </c>
      <c r="G26" s="117" t="n">
        <f aca="false">G25+F26</f>
        <v>0.998297491994205</v>
      </c>
      <c r="H26" s="139"/>
      <c r="L26" s="45" t="n">
        <f aca="false">C26/IF(B26&lt;='VALOR POR PL'!$P$5,IFERROR(INDEX('"INCC-FGV"'!$B$2:$B$800,MATCH(B26,'"INCC-FGV"'!$A$2:$A$800,0)),$K$2),$K$2)</f>
        <v>3.8125545054357</v>
      </c>
      <c r="M26" s="140" t="n">
        <f aca="false">'CP RESUMO'!Y19</f>
        <v>100</v>
      </c>
      <c r="N26" s="141" t="n">
        <f aca="false">MAX(0,M26-M25)</f>
        <v>0</v>
      </c>
      <c r="O26" s="140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HISTORICOS'!Z19)</f>
        <v>4259.71</v>
      </c>
      <c r="D27" s="45" t="n">
        <f aca="false">IF(B27&lt;='VALOR POR PL'!$P$5,0,IF($K$17&gt;0,$K$18*P27/$K$17,0))</f>
        <v>0</v>
      </c>
      <c r="E27" s="45" t="n">
        <f aca="false">L27+D27/$K$2</f>
        <v>3.28456020522959</v>
      </c>
      <c r="F27" s="117" t="n">
        <f aca="false">IF($K$9=0,0,E27/$K$9)</f>
        <v>0.00089434725923592</v>
      </c>
      <c r="G27" s="117" t="n">
        <f aca="false">G26+F27</f>
        <v>0.999191839253441</v>
      </c>
      <c r="H27" s="139"/>
      <c r="L27" s="45" t="n">
        <f aca="false">C27/IF(B27&lt;='VALOR POR PL'!$P$5,IFERROR(INDEX('"INCC-FGV"'!$B$2:$B$800,MATCH(B27,'"INCC-FGV"'!$A$2:$A$800,0)),$K$2),$K$2)</f>
        <v>3.28456020522959</v>
      </c>
      <c r="M27" s="140" t="n">
        <f aca="false">'CP RESUMO'!Z19</f>
        <v>100</v>
      </c>
      <c r="N27" s="141" t="n">
        <f aca="false">MAX(0,M27-M26)</f>
        <v>0</v>
      </c>
      <c r="O27" s="140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HISTORICOS'!AA19)</f>
        <v>3849.21</v>
      </c>
      <c r="D28" s="45" t="n">
        <f aca="false">IF(B28&lt;='VALOR POR PL'!$P$5,0,IF($K$17&gt;0,$K$18*P28/$K$17,0))</f>
        <v>0</v>
      </c>
      <c r="E28" s="45" t="n">
        <f aca="false">L28+D28/$K$2</f>
        <v>2.96803350171063</v>
      </c>
      <c r="F28" s="117" t="n">
        <f aca="false">IF($K$9=0,0,E28/$K$9)</f>
        <v>0.000808160746558685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2.96803350171063</v>
      </c>
      <c r="M28" s="140" t="n">
        <f aca="false">'CP RESUMO'!AA19</f>
        <v>100</v>
      </c>
      <c r="N28" s="141" t="n">
        <f aca="false">MAX(0,M28-M27)</f>
        <v>0</v>
      </c>
      <c r="O28" s="140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RESUMO'!AB19</f>
        <v>100</v>
      </c>
      <c r="N29" s="141" t="n">
        <f aca="false">MAX(0,M29-M28)</f>
        <v>0</v>
      </c>
      <c r="O29" s="140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RESUMO'!AC19</f>
        <v>100</v>
      </c>
      <c r="N30" s="141" t="n">
        <f aca="false">MAX(0,M30-M29)</f>
        <v>0</v>
      </c>
      <c r="O30" s="140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5194.25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RESUMO'!AD19</f>
        <v>100</v>
      </c>
      <c r="N31" s="141" t="n">
        <f aca="false">MAX(0,M31-M30)</f>
        <v>0</v>
      </c>
      <c r="O31" s="140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5194.25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RESUMO'!AE19</f>
        <v>100</v>
      </c>
      <c r="N32" s="141" t="n">
        <f aca="false">MAX(0,M32-M31)</f>
        <v>0</v>
      </c>
      <c r="O32" s="140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RESUMO'!AF19</f>
        <v>100</v>
      </c>
      <c r="N33" s="141" t="n">
        <f aca="false">MAX(0,M33-M32)</f>
        <v>0</v>
      </c>
      <c r="O33" s="140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RESUMO'!AG19</f>
        <v>100</v>
      </c>
      <c r="N34" s="141" t="n">
        <f aca="false">MAX(0,M34-M33)</f>
        <v>0</v>
      </c>
      <c r="O34" s="140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RESUMO'!AH19</f>
        <v>100</v>
      </c>
      <c r="N35" s="141" t="n">
        <f aca="false">MAX(0,M35-M34)</f>
        <v>0</v>
      </c>
      <c r="O35" s="140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RESUMO'!AI19</f>
        <v>100</v>
      </c>
      <c r="N36" s="141" t="n">
        <f aca="false">MAX(0,M36-M35)</f>
        <v>0</v>
      </c>
      <c r="O36" s="140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RESUMO'!AJ19</f>
        <v>100</v>
      </c>
      <c r="N37" s="141" t="n">
        <f aca="false">MAX(0,M37-M36)</f>
        <v>0</v>
      </c>
      <c r="O37" s="140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RESUMO'!AK19</f>
        <v>100</v>
      </c>
      <c r="N38" s="141" t="n">
        <f aca="false">MAX(0,M38-M37)</f>
        <v>0</v>
      </c>
      <c r="O38" s="140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RESUMO'!AL19</f>
        <v>100</v>
      </c>
      <c r="N39" s="141" t="n">
        <f aca="false">MAX(0,M39-M38)</f>
        <v>0</v>
      </c>
      <c r="O39" s="140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RESUMO'!AM19</f>
        <v>100</v>
      </c>
      <c r="N40" s="141" t="n">
        <f aca="false">MAX(0,M40-M39)</f>
        <v>0</v>
      </c>
      <c r="O40" s="140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RESUMO'!AN19</f>
        <v>100</v>
      </c>
      <c r="N41" s="141" t="n">
        <f aca="false">MAX(0,M41-M40)</f>
        <v>0</v>
      </c>
      <c r="O41" s="140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RESUMO'!AO19</f>
        <v>100</v>
      </c>
      <c r="N42" s="141" t="n">
        <f aca="false">MAX(0,M42-M41)</f>
        <v>0</v>
      </c>
      <c r="O42" s="140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RESUMO'!AP19</f>
        <v>100</v>
      </c>
      <c r="N43" s="141" t="n">
        <f aca="false">MAX(0,M43-M42)</f>
        <v>0</v>
      </c>
      <c r="O43" s="140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RESUMO'!AQ19</f>
        <v>100</v>
      </c>
      <c r="N44" s="141" t="n">
        <f aca="false">MAX(0,M44-M43)</f>
        <v>0</v>
      </c>
      <c r="O44" s="140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RESUMO'!AR19</f>
        <v>100</v>
      </c>
      <c r="N45" s="141" t="n">
        <f aca="false">MAX(0,M45-M44)</f>
        <v>0</v>
      </c>
      <c r="O45" s="140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RESUMO'!AS19</f>
        <v>100</v>
      </c>
      <c r="N46" s="141" t="n">
        <f aca="false">MAX(0,M46-M45)</f>
        <v>0</v>
      </c>
      <c r="O46" s="140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RESUMO'!AT19</f>
        <v>100</v>
      </c>
      <c r="N47" s="141" t="n">
        <f aca="false">MAX(0,M47-M46)</f>
        <v>0</v>
      </c>
      <c r="O47" s="140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RESUMO'!AU19</f>
        <v>100</v>
      </c>
      <c r="N48" s="141" t="n">
        <f aca="false">MAX(0,M48-M47)</f>
        <v>0</v>
      </c>
      <c r="O48" s="140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RESUMO'!AV19</f>
        <v>100</v>
      </c>
      <c r="N49" s="141" t="n">
        <f aca="false">MAX(0,M49-M48)</f>
        <v>0</v>
      </c>
      <c r="O49" s="140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RESUMO'!AW19</f>
        <v>100</v>
      </c>
      <c r="N50" s="141" t="n">
        <f aca="false">MAX(0,M50-M49)</f>
        <v>0</v>
      </c>
      <c r="O50" s="140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RESUMO'!AX19</f>
        <v>100</v>
      </c>
      <c r="N51" s="141" t="n">
        <f aca="false">MAX(0,M51-M50)</f>
        <v>0</v>
      </c>
      <c r="O51" s="140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RESUMO'!AY19</f>
        <v>100</v>
      </c>
      <c r="N52" s="141" t="n">
        <f aca="false">MAX(0,M52-M51)</f>
        <v>0</v>
      </c>
      <c r="O52" s="140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RESUMO'!AZ19</f>
        <v>100</v>
      </c>
      <c r="N53" s="141" t="n">
        <f aca="false">MAX(0,M53-M52)</f>
        <v>0</v>
      </c>
      <c r="O53" s="140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RESUMO'!BA19</f>
        <v>100</v>
      </c>
      <c r="N54" s="141" t="n">
        <f aca="false">MAX(0,M54-M53)</f>
        <v>0</v>
      </c>
      <c r="O54" s="140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RESUMO'!BB19</f>
        <v>100</v>
      </c>
      <c r="N55" s="141" t="n">
        <f aca="false">MAX(0,M55-M54)</f>
        <v>0</v>
      </c>
      <c r="O55" s="140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RESUMO'!BC19</f>
        <v>100</v>
      </c>
      <c r="N56" s="141" t="n">
        <f aca="false">MAX(0,M56-M55)</f>
        <v>0</v>
      </c>
      <c r="O56" s="140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RESUMO'!BD19</f>
        <v>100</v>
      </c>
      <c r="N57" s="141" t="n">
        <f aca="false">MAX(0,M57-M56)</f>
        <v>0</v>
      </c>
      <c r="O57" s="140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RESUMO'!BE19</f>
        <v>100</v>
      </c>
      <c r="N58" s="141" t="n">
        <f aca="false">MAX(0,M58-M57)</f>
        <v>0</v>
      </c>
      <c r="O58" s="140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RESUMO'!BF19</f>
        <v>100</v>
      </c>
      <c r="N59" s="141" t="n">
        <f aca="false">MAX(0,M59-M58)</f>
        <v>0</v>
      </c>
      <c r="O59" s="140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RESUMO'!BG19</f>
        <v>100</v>
      </c>
      <c r="N60" s="141" t="n">
        <f aca="false">MAX(0,M60-M59)</f>
        <v>0</v>
      </c>
      <c r="O60" s="140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RESUMO'!BH19</f>
        <v>100</v>
      </c>
      <c r="N61" s="141" t="n">
        <f aca="false">MAX(0,M61-M60)</f>
        <v>0</v>
      </c>
      <c r="O61" s="140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RESUMO'!BI19</f>
        <v>100</v>
      </c>
      <c r="N62" s="141" t="n">
        <f aca="false">MAX(0,M62-M61)</f>
        <v>0</v>
      </c>
      <c r="O62" s="140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RESUMO'!BJ19</f>
        <v>100</v>
      </c>
      <c r="N63" s="141" t="n">
        <f aca="false">MAX(0,M63-M62)</f>
        <v>0</v>
      </c>
      <c r="O63" s="140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RESUMO'!BK19</f>
        <v>100</v>
      </c>
      <c r="N64" s="141" t="n">
        <f aca="false">MAX(0,M64-M63)</f>
        <v>0</v>
      </c>
      <c r="O64" s="140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RESUMO'!BL19</f>
        <v>100</v>
      </c>
      <c r="N65" s="141" t="n">
        <f aca="false">MAX(0,M65-M64)</f>
        <v>0</v>
      </c>
      <c r="O65" s="140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RESUMO'!BM19</f>
        <v>100</v>
      </c>
      <c r="N66" s="141" t="n">
        <f aca="false">MAX(0,M66-M65)</f>
        <v>0</v>
      </c>
      <c r="O66" s="140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RESUMO'!BN19</f>
        <v>100</v>
      </c>
      <c r="N67" s="141" t="n">
        <f aca="false">MAX(0,M67-M66)</f>
        <v>0</v>
      </c>
      <c r="O67" s="140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RESUMO'!BO19</f>
        <v>100</v>
      </c>
      <c r="N68" s="141" t="n">
        <f aca="false">MAX(0,M68-M67)</f>
        <v>0</v>
      </c>
      <c r="O68" s="140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RESUMO'!BP19</f>
        <v>100</v>
      </c>
      <c r="N69" s="141" t="n">
        <f aca="false">MAX(0,M69-M68)</f>
        <v>0</v>
      </c>
      <c r="O69" s="140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RESUMO'!BQ19</f>
        <v>100</v>
      </c>
      <c r="N70" s="141" t="n">
        <f aca="false">MAX(0,M70-M69)</f>
        <v>0</v>
      </c>
      <c r="O70" s="140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RESUMO'!BR19</f>
        <v>100</v>
      </c>
      <c r="N71" s="141" t="n">
        <f aca="false">MAX(0,M71-M70)</f>
        <v>0</v>
      </c>
      <c r="O71" s="140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RESUMO'!BS19</f>
        <v>100</v>
      </c>
      <c r="N72" s="141" t="n">
        <f aca="false">MAX(0,M72-M71)</f>
        <v>0</v>
      </c>
      <c r="O72" s="140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RESUMO'!BT19</f>
        <v>100</v>
      </c>
      <c r="N73" s="141" t="n">
        <f aca="false">MAX(0,M73-M72)</f>
        <v>0</v>
      </c>
      <c r="O73" s="140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RESUMO'!BU19</f>
        <v>100</v>
      </c>
      <c r="N74" s="141" t="n">
        <f aca="false">MAX(0,M74-M73)</f>
        <v>0</v>
      </c>
      <c r="O74" s="140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RESUMO'!BV19</f>
        <v>100</v>
      </c>
      <c r="N75" s="141" t="n">
        <f aca="false">MAX(0,M75-M74)</f>
        <v>0</v>
      </c>
      <c r="O75" s="140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RESUMO'!BW19</f>
        <v>100</v>
      </c>
      <c r="N76" s="141" t="n">
        <f aca="false">MAX(0,M76-M75)</f>
        <v>0</v>
      </c>
      <c r="O76" s="140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4368243.12</v>
      </c>
      <c r="D78" s="61" t="n">
        <f aca="false">SUM(D5:D76)</f>
        <v>0</v>
      </c>
      <c r="E78" s="61" t="n">
        <f aca="false">SUM(E5:E76)</f>
        <v>3672.57815273649</v>
      </c>
      <c r="F78" s="146" t="n">
        <f aca="false">SUM(F5:F76)</f>
        <v>1</v>
      </c>
      <c r="H78" s="61" t="n">
        <f aca="false">SUM(H5:H76)</f>
        <v>5194.25</v>
      </c>
      <c r="L78" s="61" t="n">
        <f aca="false">SUM(L5:L76)</f>
        <v>3672.57815273649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PL'!F26</f>
        <v>4052793.15</v>
      </c>
      <c r="K5" s="56" t="n">
        <f aca="false">'VALOR POR PL'!G26</f>
        <v>3439.267102</v>
      </c>
      <c r="L5" s="56" t="n">
        <f aca="false">'DADOS HISTORICOS'!$BZ$20</f>
        <v>0</v>
      </c>
      <c r="M5" s="140" t="n">
        <f aca="false">'CP RESUMO'!D20</f>
        <v>0</v>
      </c>
      <c r="N5" s="141" t="n">
        <v>0</v>
      </c>
      <c r="O5" s="140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PL'!H26</f>
        <v>2728.51380309873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RESUMO'!E20</f>
        <v>0</v>
      </c>
      <c r="N6" s="141" t="n">
        <f aca="false">MAX(0,M6-M5)</f>
        <v>0</v>
      </c>
      <c r="O6" s="140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3371658.86456909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RESUMO'!F20</f>
        <v>0</v>
      </c>
      <c r="N7" s="141" t="n">
        <f aca="false">MAX(0,M7-M6)</f>
        <v>0</v>
      </c>
      <c r="O7" s="140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HISTORICOS'!G20)</f>
        <v>1102.22</v>
      </c>
      <c r="D8" s="45" t="n">
        <f aca="false">IF(B8&lt;='VALOR POR PL'!$P$5,0,IF($K$17&gt;0,$K$18*P8/$K$17,0))</f>
        <v>0</v>
      </c>
      <c r="E8" s="45" t="n">
        <f aca="false">L8+D8/$K$2</f>
        <v>0.935364133653998</v>
      </c>
      <c r="F8" s="117" t="n">
        <f aca="false">IF($K$9=0,0,E8/$K$9)</f>
        <v>0.000343467969770651</v>
      </c>
      <c r="G8" s="117" t="n">
        <f aca="false">G7+F8</f>
        <v>0.000343467969770651</v>
      </c>
      <c r="H8" s="139"/>
      <c r="I8" s="42" t="s">
        <v>3279</v>
      </c>
      <c r="K8" s="66" t="n">
        <f aca="false">SUM(L5:L76)</f>
        <v>2055.94904879392</v>
      </c>
      <c r="L8" s="45" t="n">
        <f aca="false">C8/IF(B8&lt;='VALOR POR PL'!$P$5,IFERROR(INDEX('"INCC-FGV"'!$B$2:$B$800,MATCH(B8,'"INCC-FGV"'!$A$2:$A$800,0)),$K$2),$K$2)</f>
        <v>0.935364133653998</v>
      </c>
      <c r="M8" s="140" t="n">
        <f aca="false">'CP RESUMO'!G20</f>
        <v>0</v>
      </c>
      <c r="N8" s="141" t="n">
        <f aca="false">MAX(0,M8-M7)</f>
        <v>0</v>
      </c>
      <c r="O8" s="140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HISTORICOS'!H20)</f>
        <v>98550.73</v>
      </c>
      <c r="D9" s="45" t="n">
        <f aca="false">IF(B9&lt;='VALOR POR PL'!$P$5,0,IF($K$17&gt;0,$K$18*P9/$K$17,0))</f>
        <v>0</v>
      </c>
      <c r="E9" s="45" t="n">
        <f aca="false">L9+D9/$K$2</f>
        <v>83.2029478362328</v>
      </c>
      <c r="F9" s="117" t="n">
        <f aca="false">IF($K$9=0,0,E9/$K$9)</f>
        <v>0.030552323468515</v>
      </c>
      <c r="G9" s="117" t="n">
        <f aca="false">G8+F9</f>
        <v>0.0308957914382857</v>
      </c>
      <c r="H9" s="139"/>
      <c r="I9" s="42" t="s">
        <v>3280</v>
      </c>
      <c r="J9" s="45" t="n">
        <f aca="false">C78+D78</f>
        <v>3371658.86456909</v>
      </c>
      <c r="K9" s="45" t="n">
        <f aca="false">E78</f>
        <v>2723.2936284527</v>
      </c>
      <c r="L9" s="45" t="n">
        <f aca="false">C9/IF(B9&lt;='VALOR POR PL'!$P$5,IFERROR(INDEX('"INCC-FGV"'!$B$2:$B$800,MATCH(B9,'"INCC-FGV"'!$A$2:$A$800,0)),$K$2),$K$2)</f>
        <v>83.2029478362328</v>
      </c>
      <c r="M9" s="140" t="n">
        <f aca="false">'CP RESUMO'!H20</f>
        <v>0</v>
      </c>
      <c r="N9" s="141" t="n">
        <f aca="false">MAX(0,M9-M8)</f>
        <v>0</v>
      </c>
      <c r="O9" s="140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HISTORICOS'!I20)</f>
        <v>165306.28</v>
      </c>
      <c r="D10" s="45" t="n">
        <f aca="false">IF(B10&lt;='VALOR POR PL'!$P$5,0,IF($K$17&gt;0,$K$18*P10/$K$17,0))</f>
        <v>0</v>
      </c>
      <c r="E10" s="45" t="n">
        <f aca="false">L10+D10/$K$2</f>
        <v>138.758107555692</v>
      </c>
      <c r="F10" s="117" t="n">
        <f aca="false">IF($K$9=0,0,E10/$K$9)</f>
        <v>0.0509523123419235</v>
      </c>
      <c r="G10" s="117" t="n">
        <f aca="false">G9+F10</f>
        <v>0.0818481037802092</v>
      </c>
      <c r="H10" s="139"/>
      <c r="I10" s="42" t="s">
        <v>3281</v>
      </c>
      <c r="K10" s="52" t="n">
        <f aca="false">IF(K6-K8&gt;0,(K6-K8)*'VALOR POR PL'!$G$65,K6-K8)</f>
        <v>667.344579658778</v>
      </c>
      <c r="L10" s="45" t="n">
        <f aca="false">C10/IF(B10&lt;='VALOR POR PL'!$P$5,IFERROR(INDEX('"INCC-FGV"'!$B$2:$B$800,MATCH(B10,'"INCC-FGV"'!$A$2:$A$800,0)),$K$2),$K$2)</f>
        <v>138.758107555692</v>
      </c>
      <c r="M10" s="140" t="n">
        <f aca="false">'CP RESUMO'!I20</f>
        <v>11.02</v>
      </c>
      <c r="N10" s="141" t="n">
        <f aca="false">MAX(0,M10-M9)</f>
        <v>11.02</v>
      </c>
      <c r="O10" s="140" t="n">
        <f aca="false">IF(B10&lt;='VALOR POR PL'!$P$5,'CP RESUMO'!I62,"")</f>
        <v>8.74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HISTORICOS'!J20)</f>
        <v>445497.27</v>
      </c>
      <c r="D11" s="45" t="n">
        <f aca="false">IF(B11&lt;='VALOR POR PL'!$P$5,0,IF($K$17&gt;0,$K$18*P11/$K$17,0))</f>
        <v>0</v>
      </c>
      <c r="E11" s="45" t="n">
        <f aca="false">L11+D11/$K$2</f>
        <v>371.399689372902</v>
      </c>
      <c r="F11" s="117" t="n">
        <f aca="false">IF($K$9=0,0,E11/$K$9)</f>
        <v>0.136378863260485</v>
      </c>
      <c r="G11" s="117" t="n">
        <f aca="false">G10+F11</f>
        <v>0.218226967040695</v>
      </c>
      <c r="H11" s="139"/>
      <c r="I11" s="42" t="s">
        <v>3282</v>
      </c>
      <c r="K11" s="56" t="n">
        <f aca="false">SUMPRODUCT((B5:B76&gt;'VALOR POR PL'!$P$5)*H5:H76)</f>
        <v>974725.74</v>
      </c>
      <c r="L11" s="45" t="n">
        <f aca="false">C11/IF(B11&lt;='VALOR POR PL'!$P$5,IFERROR(INDEX('"INCC-FGV"'!$B$2:$B$800,MATCH(B11,'"INCC-FGV"'!$A$2:$A$800,0)),$K$2),$K$2)</f>
        <v>371.399689372902</v>
      </c>
      <c r="M11" s="140" t="n">
        <f aca="false">'CP RESUMO'!J20</f>
        <v>27.98</v>
      </c>
      <c r="N11" s="141" t="n">
        <f aca="false">MAX(0,M11-M10)</f>
        <v>16.96</v>
      </c>
      <c r="O11" s="140" t="n">
        <f aca="false">IF(B11&lt;='VALOR POR PL'!$P$5,'CP RESUMO'!J62,"")</f>
        <v>31.43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HISTORICOS'!K20)</f>
        <v>522979.47</v>
      </c>
      <c r="D12" s="45" t="n">
        <f aca="false">IF(B12&lt;='VALOR POR PL'!$P$5,0,IF($K$17&gt;0,$K$18*P12/$K$17,0))</f>
        <v>0</v>
      </c>
      <c r="E12" s="45" t="n">
        <f aca="false">L12+D12/$K$2</f>
        <v>432.046261331333</v>
      </c>
      <c r="F12" s="117" t="n">
        <f aca="false">IF($K$9=0,0,E12/$K$9)</f>
        <v>0.158648431009186</v>
      </c>
      <c r="G12" s="117" t="n">
        <f aca="false">G11+F12</f>
        <v>0.37687539804988</v>
      </c>
      <c r="H12" s="139"/>
      <c r="I12" s="42" t="s">
        <v>3283</v>
      </c>
      <c r="K12" s="140" t="n">
        <f aca="false">SUMPRODUCT((B5:B76&gt;'VALOR POR PL'!$P$5)*N5:N76)</f>
        <v>8.14</v>
      </c>
      <c r="L12" s="45" t="n">
        <f aca="false">C12/IF(B12&lt;='VALOR POR PL'!$P$5,IFERROR(INDEX('"INCC-FGV"'!$B$2:$B$800,MATCH(B12,'"INCC-FGV"'!$A$2:$A$800,0)),$K$2),$K$2)</f>
        <v>432.046261331333</v>
      </c>
      <c r="M12" s="140" t="n">
        <f aca="false">'CP RESUMO'!K20</f>
        <v>47.48</v>
      </c>
      <c r="N12" s="141" t="n">
        <f aca="false">MAX(0,M12-M11)</f>
        <v>19.5</v>
      </c>
      <c r="O12" s="140" t="n">
        <f aca="false">IF(B12&lt;='VALOR POR PL'!$P$5,'CP RESUMO'!K62,"")</f>
        <v>52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HISTORICOS'!L20)</f>
        <v>408940.82</v>
      </c>
      <c r="D13" s="45" t="n">
        <f aca="false">IF(B13&lt;='VALOR POR PL'!$P$5,0,IF($K$17&gt;0,$K$18*P13/$K$17,0))</f>
        <v>0</v>
      </c>
      <c r="E13" s="45" t="n">
        <f aca="false">L13+D13/$K$2</f>
        <v>336.104876609469</v>
      </c>
      <c r="F13" s="117" t="n">
        <f aca="false">IF($K$9=0,0,E13/$K$9)</f>
        <v>0.123418522739479</v>
      </c>
      <c r="G13" s="117" t="n">
        <f aca="false">G12+F13</f>
        <v>0.50029392078936</v>
      </c>
      <c r="H13" s="139"/>
      <c r="I13" s="42" t="s">
        <v>3284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336.104876609469</v>
      </c>
      <c r="M13" s="140" t="n">
        <f aca="false">'CP RESUMO'!L20</f>
        <v>65.29</v>
      </c>
      <c r="N13" s="141" t="n">
        <f aca="false">MAX(0,M13-M12)</f>
        <v>17.81</v>
      </c>
      <c r="O13" s="140" t="n">
        <f aca="false">IF(B13&lt;='VALOR POR PL'!$P$5,'CP RESUMO'!L62,"")</f>
        <v>67.23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HISTORICOS'!M20)</f>
        <v>316719.59</v>
      </c>
      <c r="D14" s="45" t="n">
        <f aca="false">IF(B14&lt;='VALOR POR PL'!$P$5,0,IF($K$17&gt;0,$K$18*P14/$K$17,0))</f>
        <v>0</v>
      </c>
      <c r="E14" s="45" t="n">
        <f aca="false">L14+D14/$K$2</f>
        <v>259.873123790253</v>
      </c>
      <c r="F14" s="117" t="n">
        <f aca="false">IF($K$9=0,0,E14/$K$9)</f>
        <v>0.0954260389240165</v>
      </c>
      <c r="G14" s="117" t="n">
        <f aca="false">G13+F14</f>
        <v>0.595719959713376</v>
      </c>
      <c r="H14" s="139"/>
      <c r="I14" s="42" t="s">
        <v>3285</v>
      </c>
      <c r="K14" s="58" t="n">
        <f aca="false">IFERROR(INDEX('CP RESUMO'!$D$62:$BW$62,MATCH('VALOR POR PL'!$P$5,'CP RESUMO'!$D$4:$BW$4,0))/100,0)</f>
        <v>0.8824</v>
      </c>
      <c r="L14" s="45" t="n">
        <f aca="false">C14/IF(B14&lt;='VALOR POR PL'!$P$5,IFERROR(INDEX('"INCC-FGV"'!$B$2:$B$800,MATCH(B14,'"INCC-FGV"'!$A$2:$A$800,0)),$K$2),$K$2)</f>
        <v>259.873123790253</v>
      </c>
      <c r="M14" s="140" t="n">
        <f aca="false">'CP RESUMO'!M20</f>
        <v>73.77</v>
      </c>
      <c r="N14" s="141" t="n">
        <f aca="false">MAX(0,M14-M13)</f>
        <v>8.47999999999999</v>
      </c>
      <c r="O14" s="140" t="n">
        <f aca="false">IF(B14&lt;='VALOR POR PL'!$P$5,'CP RESUMO'!M62,"")</f>
        <v>73.68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HISTORICOS'!N20)</f>
        <v>95793.81</v>
      </c>
      <c r="D15" s="45" t="n">
        <f aca="false">IF(B15&lt;='VALOR POR PL'!$P$5,0,IF($K$17&gt;0,$K$18*P15/$K$17,0))</f>
        <v>0</v>
      </c>
      <c r="E15" s="45" t="n">
        <f aca="false">L15+D15/$K$2</f>
        <v>78.3681758832942</v>
      </c>
      <c r="F15" s="117" t="n">
        <f aca="false">IF($K$9=0,0,E15/$K$9)</f>
        <v>0.0287769835263122</v>
      </c>
      <c r="G15" s="117" t="n">
        <f aca="false">G14+F15</f>
        <v>0.624496943239688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78.3681758832942</v>
      </c>
      <c r="M15" s="140" t="n">
        <f aca="false">'CP RESUMO'!N20</f>
        <v>73.77</v>
      </c>
      <c r="N15" s="141" t="n">
        <f aca="false">MAX(0,M15-M14)</f>
        <v>0</v>
      </c>
      <c r="O15" s="140" t="n">
        <f aca="false">IF(B15&lt;='VALOR POR PL'!$P$5,'CP RESUMO'!N62,"")</f>
        <v>73.62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HISTORICOS'!O20)</f>
        <v>112674.48</v>
      </c>
      <c r="D16" s="45" t="n">
        <f aca="false">IF(B16&lt;='VALOR POR PL'!$P$5,0,IF($K$17&gt;0,$K$18*P16/$K$17,0))</f>
        <v>0</v>
      </c>
      <c r="E16" s="45" t="n">
        <f aca="false">L16+D16/$K$2</f>
        <v>91.9316630671661</v>
      </c>
      <c r="F16" s="117" t="n">
        <f aca="false">IF($K$9=0,0,E16/$K$9)</f>
        <v>0.0337575287903858</v>
      </c>
      <c r="G16" s="117" t="n">
        <f aca="false">G15+F16</f>
        <v>0.658254472030074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91.9316630671661</v>
      </c>
      <c r="M16" s="140" t="n">
        <f aca="false">'CP RESUMO'!O20</f>
        <v>73.77</v>
      </c>
      <c r="N16" s="141" t="n">
        <f aca="false">MAX(0,M16-M15)</f>
        <v>0</v>
      </c>
      <c r="O16" s="140" t="n">
        <f aca="false">IF(B16&lt;='VALOR POR PL'!$P$5,'CP RESUMO'!O62,"")</f>
        <v>73.77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HISTORICOS'!P20)</f>
        <v>14447.63</v>
      </c>
      <c r="D17" s="45" t="n">
        <f aca="false">IF(B17&lt;='VALOR POR PL'!$P$5,0,IF($K$17&gt;0,$K$18*P17/$K$17,0))</f>
        <v>0</v>
      </c>
      <c r="E17" s="45" t="n">
        <f aca="false">L17+D17/$K$2</f>
        <v>11.7636287099167</v>
      </c>
      <c r="F17" s="117" t="n">
        <f aca="false">IF($K$9=0,0,E17/$K$9)</f>
        <v>0.00431963288387689</v>
      </c>
      <c r="G17" s="117" t="n">
        <f aca="false">G16+F17</f>
        <v>0.662574104913951</v>
      </c>
      <c r="H17" s="139"/>
      <c r="I17" s="42" t="s">
        <v>3289</v>
      </c>
      <c r="K17" s="45" t="n">
        <f aca="false">SUM(P5:P76)</f>
        <v>8.14</v>
      </c>
      <c r="L17" s="45" t="n">
        <f aca="false">C17/IF(B17&lt;='VALOR POR PL'!$P$5,IFERROR(INDEX('"INCC-FGV"'!$B$2:$B$800,MATCH(B17,'"INCC-FGV"'!$A$2:$A$800,0)),$K$2),$K$2)</f>
        <v>11.7636287099167</v>
      </c>
      <c r="M17" s="140" t="n">
        <f aca="false">'CP RESUMO'!P20</f>
        <v>73.77</v>
      </c>
      <c r="N17" s="141" t="n">
        <f aca="false">MAX(0,M17-M16)</f>
        <v>0</v>
      </c>
      <c r="O17" s="140" t="n">
        <f aca="false">IF(B17&lt;='VALOR POR PL'!$P$5,'CP RESUMO'!P62,"")</f>
        <v>73.77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HISTORICOS'!Q20)</f>
        <v>19649.73</v>
      </c>
      <c r="D18" s="45" t="n">
        <f aca="false">IF(B18&lt;='VALOR POR PL'!$P$5,0,IF($K$17&gt;0,$K$18*P18/$K$17,0))</f>
        <v>0</v>
      </c>
      <c r="E18" s="45" t="n">
        <f aca="false">L18+D18/$K$2</f>
        <v>15.8845255918179</v>
      </c>
      <c r="F18" s="117" t="n">
        <f aca="false">IF($K$9=0,0,E18/$K$9)</f>
        <v>0.00583283617523205</v>
      </c>
      <c r="G18" s="117" t="n">
        <f aca="false">G17+F18</f>
        <v>0.668406941089183</v>
      </c>
      <c r="H18" s="139"/>
      <c r="I18" s="42" t="s">
        <v>3290</v>
      </c>
      <c r="K18" s="45" t="n">
        <f aca="false">MAX(0,K10)*$K$2</f>
        <v>865471.844569093</v>
      </c>
      <c r="L18" s="45" t="n">
        <f aca="false">C18/IF(B18&lt;='VALOR POR PL'!$P$5,IFERROR(INDEX('"INCC-FGV"'!$B$2:$B$800,MATCH(B18,'"INCC-FGV"'!$A$2:$A$800,0)),$K$2),$K$2)</f>
        <v>15.8845255918179</v>
      </c>
      <c r="M18" s="140" t="n">
        <f aca="false">'CP RESUMO'!Q20</f>
        <v>73.77</v>
      </c>
      <c r="N18" s="141" t="n">
        <f aca="false">MAX(0,M18-M17)</f>
        <v>0</v>
      </c>
      <c r="O18" s="140" t="n">
        <f aca="false">IF(B18&lt;='VALOR POR PL'!$P$5,'CP RESUMO'!Q62,"")</f>
        <v>73.77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HISTORICOS'!R20)</f>
        <v>2468.5</v>
      </c>
      <c r="D19" s="45" t="n">
        <f aca="false">IF(B19&lt;='VALOR POR PL'!$P$5,0,IF($K$17&gt;0,$K$18*P19/$K$17,0))</f>
        <v>0</v>
      </c>
      <c r="E19" s="45" t="n">
        <f aca="false">L19+D19/$K$2</f>
        <v>1.98995389691579</v>
      </c>
      <c r="F19" s="117" t="n">
        <f aca="false">IF($K$9=0,0,E19/$K$9)</f>
        <v>0.000730715878789182</v>
      </c>
      <c r="G19" s="117" t="n">
        <f aca="false">G18+F19</f>
        <v>0.669137656967972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1.98995389691579</v>
      </c>
      <c r="M19" s="140" t="n">
        <f aca="false">'CP RESUMO'!R20</f>
        <v>73.77</v>
      </c>
      <c r="N19" s="141" t="n">
        <f aca="false">MAX(0,M19-M18)</f>
        <v>0</v>
      </c>
      <c r="O19" s="140" t="n">
        <f aca="false">IF(B19&lt;='VALOR POR PL'!$P$5,'CP RESUMO'!R62,"")</f>
        <v>73.77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HISTORICOS'!S20)</f>
        <v>6510.02</v>
      </c>
      <c r="D20" s="45" t="n">
        <f aca="false">IF(B20&lt;='VALOR POR PL'!$P$5,0,IF($K$17&gt;0,$K$18*P20/$K$17,0))</f>
        <v>0</v>
      </c>
      <c r="E20" s="45" t="n">
        <f aca="false">L20+D20/$K$2</f>
        <v>5.21978766514243</v>
      </c>
      <c r="F20" s="117" t="n">
        <f aca="false">IF($K$9=0,0,E20/$K$9)</f>
        <v>0.00191671864194394</v>
      </c>
      <c r="G20" s="117" t="n">
        <f aca="false">G19+F20</f>
        <v>0.671054375609916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5.21978766514243</v>
      </c>
      <c r="M20" s="140" t="n">
        <f aca="false">'CP RESUMO'!S20</f>
        <v>73.77</v>
      </c>
      <c r="N20" s="141" t="n">
        <f aca="false">MAX(0,M20-M19)</f>
        <v>0</v>
      </c>
      <c r="O20" s="140" t="n">
        <f aca="false">IF(B20&lt;='VALOR POR PL'!$P$5,'CP RESUMO'!S62,"")</f>
        <v>73.77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HISTORICOS'!T20)</f>
        <v>6146.49</v>
      </c>
      <c r="D21" s="45" t="n">
        <f aca="false">IF(B21&lt;='VALOR POR PL'!$P$5,0,IF($K$17&gt;0,$K$18*P21/$K$17,0))</f>
        <v>0</v>
      </c>
      <c r="E21" s="45" t="n">
        <f aca="false">L21+D21/$K$2</f>
        <v>4.87951434205638</v>
      </c>
      <c r="F21" s="117" t="n">
        <f aca="false">IF($K$9=0,0,E21/$K$9)</f>
        <v>0.00179176945558705</v>
      </c>
      <c r="G21" s="117" t="n">
        <f aca="false">G20+F21</f>
        <v>0.672846145065503</v>
      </c>
      <c r="H21" s="139"/>
      <c r="K21" s="144"/>
      <c r="L21" s="45" t="n">
        <f aca="false">C21/IF(B21&lt;='VALOR POR PL'!$P$5,IFERROR(INDEX('"INCC-FGV"'!$B$2:$B$800,MATCH(B21,'"INCC-FGV"'!$A$2:$A$800,0)),$K$2),$K$2)</f>
        <v>4.87951434205638</v>
      </c>
      <c r="M21" s="140" t="n">
        <f aca="false">'CP RESUMO'!T20</f>
        <v>73.77</v>
      </c>
      <c r="N21" s="141" t="n">
        <f aca="false">MAX(0,M21-M20)</f>
        <v>0</v>
      </c>
      <c r="O21" s="140" t="n">
        <f aca="false">IF(B21&lt;='VALOR POR PL'!$P$5,'CP RESUMO'!T62,"")</f>
        <v>73.77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HISTORICOS'!U20)</f>
        <v>386.35</v>
      </c>
      <c r="D22" s="45" t="n">
        <f aca="false">IF(B22&lt;='VALOR POR PL'!$P$5,0,IF($K$17&gt;0,$K$18*P22/$K$17,0))</f>
        <v>0</v>
      </c>
      <c r="E22" s="45" t="n">
        <f aca="false">L22+D22/$K$2</f>
        <v>0.304046210931813</v>
      </c>
      <c r="F22" s="117" t="n">
        <f aca="false">IF($K$9=0,0,E22/$K$9)</f>
        <v>0.000111646503247086</v>
      </c>
      <c r="G22" s="117" t="n">
        <f aca="false">G21+F22</f>
        <v>0.67295779156875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0.304046210931813</v>
      </c>
      <c r="M22" s="140" t="n">
        <f aca="false">'CP RESUMO'!U20</f>
        <v>73.77</v>
      </c>
      <c r="N22" s="141" t="n">
        <f aca="false">MAX(0,M22-M21)</f>
        <v>0</v>
      </c>
      <c r="O22" s="140" t="n">
        <f aca="false">IF(B22&lt;='VALOR POR PL'!$P$5,'CP RESUMO'!U62,"")</f>
        <v>73.77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0.67295779156875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RESUMO'!V20</f>
        <v>81.64</v>
      </c>
      <c r="N23" s="141" t="n">
        <f aca="false">MAX(0,M23-M22)</f>
        <v>7.87</v>
      </c>
      <c r="O23" s="140" t="n">
        <f aca="false">IF(B23&lt;='VALOR POR PL'!$P$5,'CP RESUMO'!V62,"")</f>
        <v>75.58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HISTORICOS'!W20)</f>
        <v>86116.88</v>
      </c>
      <c r="D24" s="45" t="n">
        <f aca="false">IF(B24&lt;='VALOR POR PL'!$P$5,0,IF($K$17&gt;0,$K$18*P24/$K$17,0))</f>
        <v>0</v>
      </c>
      <c r="E24" s="45" t="n">
        <f aca="false">L24+D24/$K$2</f>
        <v>66.8385656663027</v>
      </c>
      <c r="F24" s="117" t="n">
        <f aca="false">IF($K$9=0,0,E24/$K$9)</f>
        <v>0.0245432827984394</v>
      </c>
      <c r="G24" s="117" t="n">
        <f aca="false">G23+F24</f>
        <v>0.697501074367189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66.8385656663027</v>
      </c>
      <c r="M24" s="140" t="n">
        <f aca="false">'CP RESUMO'!W20</f>
        <v>91.86</v>
      </c>
      <c r="N24" s="141" t="n">
        <f aca="false">MAX(0,M24-M23)</f>
        <v>10.22</v>
      </c>
      <c r="O24" s="140" t="n">
        <f aca="false">IF(B24&lt;='VALOR POR PL'!$P$5,'CP RESUMO'!W62,"")</f>
        <v>88.24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HISTORICOS'!X20)</f>
        <v>104862.08</v>
      </c>
      <c r="D25" s="45" t="n">
        <f aca="false">IF(B25&lt;='VALOR POR PL'!$P$5,0,IF($K$17&gt;0,$K$18*P25/$K$17,0))</f>
        <v>0</v>
      </c>
      <c r="E25" s="45" t="n">
        <f aca="false">L25+D25/$K$2</f>
        <v>80.8566346078963</v>
      </c>
      <c r="F25" s="117" t="n">
        <f aca="false">IF($K$9=0,0,E25/$K$9)</f>
        <v>0.0296907515822437</v>
      </c>
      <c r="G25" s="117" t="n">
        <f aca="false">G24+F25</f>
        <v>0.727191825949433</v>
      </c>
      <c r="H25" s="139"/>
      <c r="L25" s="45" t="n">
        <f aca="false">C25/IF(B25&lt;='VALOR POR PL'!$P$5,IFERROR(INDEX('"INCC-FGV"'!$B$2:$B$800,MATCH(B25,'"INCC-FGV"'!$A$2:$A$800,0)),$K$2),$K$2)</f>
        <v>80.8566346078963</v>
      </c>
      <c r="M25" s="140" t="n">
        <f aca="false">'CP RESUMO'!X20</f>
        <v>91.86</v>
      </c>
      <c r="N25" s="141" t="n">
        <f aca="false">MAX(0,M25-M24)</f>
        <v>0</v>
      </c>
      <c r="O25" s="140" t="n">
        <f aca="false">IF(B25&lt;='VALOR POR PL'!$P$5,'CP RESUMO'!X62,"")</f>
        <v>88.24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HISTORICOS'!Y20)</f>
        <v>27513.44</v>
      </c>
      <c r="D26" s="45" t="n">
        <f aca="false">IF(B26&lt;='VALOR POR PL'!$P$5,0,IF($K$17&gt;0,$K$18*P26/$K$17,0))</f>
        <v>0</v>
      </c>
      <c r="E26" s="45" t="n">
        <f aca="false">L26+D26/$K$2</f>
        <v>21.2149536313439</v>
      </c>
      <c r="F26" s="117" t="n">
        <f aca="false">IF($K$9=0,0,E26/$K$9)</f>
        <v>0.00779018222996309</v>
      </c>
      <c r="G26" s="117" t="n">
        <f aca="false">G25+F26</f>
        <v>0.734982008179396</v>
      </c>
      <c r="H26" s="139" t="n">
        <v>246530.27</v>
      </c>
      <c r="L26" s="45" t="n">
        <f aca="false">C26/IF(B26&lt;='VALOR POR PL'!$P$5,IFERROR(INDEX('"INCC-FGV"'!$B$2:$B$800,MATCH(B26,'"INCC-FGV"'!$A$2:$A$800,0)),$K$2),$K$2)</f>
        <v>21.2149536313439</v>
      </c>
      <c r="M26" s="140" t="n">
        <f aca="false">'CP RESUMO'!Y20</f>
        <v>91.86</v>
      </c>
      <c r="N26" s="141" t="n">
        <f aca="false">MAX(0,M26-M25)</f>
        <v>0</v>
      </c>
      <c r="O26" s="140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HISTORICOS'!Z20)</f>
        <v>59963.44</v>
      </c>
      <c r="D27" s="45" t="n">
        <f aca="false">IF(B27&lt;='VALOR POR PL'!$P$5,0,IF($K$17&gt;0,$K$18*P27/$K$17,0))</f>
        <v>0</v>
      </c>
      <c r="E27" s="45" t="n">
        <f aca="false">L27+D27/$K$2</f>
        <v>46.2363702676174</v>
      </c>
      <c r="F27" s="117" t="n">
        <f aca="false">IF($K$9=0,0,E27/$K$9)</f>
        <v>0.0169781068719672</v>
      </c>
      <c r="G27" s="117" t="n">
        <f aca="false">G26+F27</f>
        <v>0.751960115051364</v>
      </c>
      <c r="H27" s="139" t="n">
        <v>312244.24</v>
      </c>
      <c r="L27" s="45" t="n">
        <f aca="false">C27/IF(B27&lt;='VALOR POR PL'!$P$5,IFERROR(INDEX('"INCC-FGV"'!$B$2:$B$800,MATCH(B27,'"INCC-FGV"'!$A$2:$A$800,0)),$K$2),$K$2)</f>
        <v>46.2363702676174</v>
      </c>
      <c r="M27" s="140" t="n">
        <f aca="false">'CP RESUMO'!Z20</f>
        <v>91.86</v>
      </c>
      <c r="N27" s="141" t="n">
        <f aca="false">MAX(0,M27-M26)</f>
        <v>0</v>
      </c>
      <c r="O27" s="140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HISTORICOS'!AA20)</f>
        <v>2337.34</v>
      </c>
      <c r="D28" s="45" t="n">
        <f aca="false">IF(B28&lt;='VALOR POR PL'!$P$5,0,IF($K$17&gt;0,$K$18*P28/$K$17,0))</f>
        <v>0</v>
      </c>
      <c r="E28" s="45" t="n">
        <f aca="false">L28+D28/$K$2</f>
        <v>1.80226680926432</v>
      </c>
      <c r="F28" s="117" t="n">
        <f aca="false">IF($K$9=0,0,E28/$K$9)</f>
        <v>0.000661796726740892</v>
      </c>
      <c r="G28" s="117" t="n">
        <f aca="false">G27+F28</f>
        <v>0.752621911778104</v>
      </c>
      <c r="H28" s="139" t="n">
        <v>153041.58</v>
      </c>
      <c r="L28" s="45" t="n">
        <f aca="false">C28/IF(B28&lt;='VALOR POR PL'!$P$5,IFERROR(INDEX('"INCC-FGV"'!$B$2:$B$800,MATCH(B28,'"INCC-FGV"'!$A$2:$A$800,0)),$K$2),$K$2)</f>
        <v>1.80226680926432</v>
      </c>
      <c r="M28" s="140" t="n">
        <f aca="false">'CP RESUMO'!AA20</f>
        <v>91.86</v>
      </c>
      <c r="N28" s="141" t="n">
        <f aca="false">MAX(0,M28-M27)</f>
        <v>0</v>
      </c>
      <c r="O28" s="140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0.752621911778104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RESUMO'!AB20</f>
        <v>91.86</v>
      </c>
      <c r="N29" s="141" t="n">
        <f aca="false">MAX(0,M29-M28)</f>
        <v>0</v>
      </c>
      <c r="O29" s="140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0.752621911778104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RESUMO'!AC20</f>
        <v>91.86</v>
      </c>
      <c r="N30" s="141" t="n">
        <f aca="false">MAX(0,M30-M29)</f>
        <v>0</v>
      </c>
      <c r="O30" s="140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0.752621911778104</v>
      </c>
      <c r="H31" s="139" t="n">
        <v>124718.1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RESUMO'!AD20</f>
        <v>91.86</v>
      </c>
      <c r="N31" s="141" t="n">
        <f aca="false">MAX(0,M31-M30)</f>
        <v>0</v>
      </c>
      <c r="O31" s="140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HISTORICOS'!AE20)</f>
        <v>5108.55</v>
      </c>
      <c r="D32" s="45" t="n">
        <f aca="false">IF(B32&lt;='VALOR POR PL'!$P$5,0,IF($K$17&gt;0,$K$18*P32/$K$17,0))</f>
        <v>0</v>
      </c>
      <c r="E32" s="45" t="n">
        <f aca="false">L32+D32/$K$2</f>
        <v>3.93908036848181</v>
      </c>
      <c r="F32" s="117" t="n">
        <f aca="false">IF($K$9=0,0,E32/$K$9)</f>
        <v>0.00144643982834854</v>
      </c>
      <c r="G32" s="117" t="n">
        <f aca="false">G31+F32</f>
        <v>0.754068351606453</v>
      </c>
      <c r="H32" s="139" t="n">
        <v>124718.1</v>
      </c>
      <c r="L32" s="45" t="n">
        <f aca="false">C32/IF(B32&lt;='VALOR POR PL'!$P$5,IFERROR(INDEX('"INCC-FGV"'!$B$2:$B$800,MATCH(B32,'"INCC-FGV"'!$A$2:$A$800,0)),$K$2),$K$2)</f>
        <v>3.93908036848181</v>
      </c>
      <c r="M32" s="140" t="n">
        <f aca="false">'CP RESUMO'!AE20</f>
        <v>91.86</v>
      </c>
      <c r="N32" s="141" t="n">
        <f aca="false">MAX(0,M32-M31)</f>
        <v>0</v>
      </c>
      <c r="O32" s="140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78679.2585971898</v>
      </c>
      <c r="E33" s="45" t="n">
        <f aca="false">L33+D33/$K$2</f>
        <v>60.6676890598885</v>
      </c>
      <c r="F33" s="117" t="n">
        <f aca="false">IF($K$9=0,0,E33/$K$9)</f>
        <v>0.0222773219993755</v>
      </c>
      <c r="G33" s="117" t="n">
        <f aca="false">G32+F33</f>
        <v>0.776345673605829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RESUMO'!AF20</f>
        <v>92.6</v>
      </c>
      <c r="N33" s="141" t="n">
        <f aca="false">MAX(0,M33-M32)</f>
        <v>0.739999999999995</v>
      </c>
      <c r="O33" s="140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0.739999999999995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262618.60639873</v>
      </c>
      <c r="E34" s="45" t="n">
        <f aca="false">L34+D34/$K$2</f>
        <v>202.498908078278</v>
      </c>
      <c r="F34" s="117" t="n">
        <f aca="false">IF($K$9=0,0,E34/$K$9)</f>
        <v>0.0743580882952134</v>
      </c>
      <c r="G34" s="117" t="n">
        <f aca="false">G33+F34</f>
        <v>0.850703761901042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RESUMO'!AG20</f>
        <v>95.07</v>
      </c>
      <c r="N34" s="141" t="n">
        <f aca="false">MAX(0,M34-M33)</f>
        <v>2.47</v>
      </c>
      <c r="O34" s="140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2.47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288136.203781603</v>
      </c>
      <c r="E35" s="45" t="n">
        <f aca="false">L35+D35/$K$2</f>
        <v>222.174915340945</v>
      </c>
      <c r="F35" s="117" t="n">
        <f aca="false">IF($K$9=0,0,E35/$K$9)</f>
        <v>0.0815831657004166</v>
      </c>
      <c r="G35" s="117" t="n">
        <f aca="false">G34+F35</f>
        <v>0.932286927601459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RESUMO'!AH20</f>
        <v>97.78</v>
      </c>
      <c r="N35" s="141" t="n">
        <f aca="false">MAX(0,M35-M34)</f>
        <v>2.71000000000001</v>
      </c>
      <c r="O35" s="140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2.71000000000001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236037.775791571</v>
      </c>
      <c r="E36" s="45" t="n">
        <f aca="false">L36+D36/$K$2</f>
        <v>182.003067179667</v>
      </c>
      <c r="F36" s="117" t="n">
        <f aca="false">IF($K$9=0,0,E36/$K$9)</f>
        <v>0.066831965998127</v>
      </c>
      <c r="G36" s="117" t="n">
        <f aca="false">G35+F36</f>
        <v>0.999118893599586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RESUMO'!AI20</f>
        <v>100</v>
      </c>
      <c r="N36" s="141" t="n">
        <f aca="false">MAX(0,M36-M35)</f>
        <v>2.22</v>
      </c>
      <c r="O36" s="140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2.22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0.999118893599586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RESUMO'!AJ20</f>
        <v>100</v>
      </c>
      <c r="N37" s="141" t="n">
        <f aca="false">MAX(0,M37-M36)</f>
        <v>0</v>
      </c>
      <c r="O37" s="140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HISTORICOS'!AK20)</f>
        <v>3111.9</v>
      </c>
      <c r="D38" s="45" t="n">
        <f aca="false">IF(B38&lt;='VALOR POR PL'!$P$5,0,IF($K$17&gt;0,$K$18*P38/$K$17,0))</f>
        <v>0</v>
      </c>
      <c r="E38" s="45" t="n">
        <f aca="false">L38+D38/$K$2</f>
        <v>2.39951144623788</v>
      </c>
      <c r="F38" s="117" t="n">
        <f aca="false">IF($K$9=0,0,E38/$K$9)</f>
        <v>0.000881106400414566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2.39951144623788</v>
      </c>
      <c r="M38" s="140" t="n">
        <f aca="false">'CP RESUMO'!AK20</f>
        <v>100</v>
      </c>
      <c r="N38" s="141" t="n">
        <f aca="false">MAX(0,M38-M37)</f>
        <v>0</v>
      </c>
      <c r="O38" s="140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RESUMO'!AL20</f>
        <v>100</v>
      </c>
      <c r="N39" s="141" t="n">
        <f aca="false">MAX(0,M39-M38)</f>
        <v>0</v>
      </c>
      <c r="O39" s="140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RESUMO'!AM20</f>
        <v>100</v>
      </c>
      <c r="N40" s="141" t="n">
        <f aca="false">MAX(0,M40-M39)</f>
        <v>0</v>
      </c>
      <c r="O40" s="140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RESUMO'!AN20</f>
        <v>100</v>
      </c>
      <c r="N41" s="141" t="n">
        <f aca="false">MAX(0,M41-M40)</f>
        <v>0</v>
      </c>
      <c r="O41" s="140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 t="n">
        <v>13473.45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RESUMO'!AO20</f>
        <v>100</v>
      </c>
      <c r="N42" s="141" t="n">
        <f aca="false">MAX(0,M42-M41)</f>
        <v>0</v>
      </c>
      <c r="O42" s="140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RESUMO'!AP20</f>
        <v>100</v>
      </c>
      <c r="N43" s="141" t="n">
        <f aca="false">MAX(0,M43-M42)</f>
        <v>0</v>
      </c>
      <c r="O43" s="140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RESUMO'!AQ20</f>
        <v>100</v>
      </c>
      <c r="N44" s="141" t="n">
        <f aca="false">MAX(0,M44-M43)</f>
        <v>0</v>
      </c>
      <c r="O44" s="140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RESUMO'!AR20</f>
        <v>100</v>
      </c>
      <c r="N45" s="141" t="n">
        <f aca="false">MAX(0,M45-M44)</f>
        <v>0</v>
      </c>
      <c r="O45" s="140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RESUMO'!AS20</f>
        <v>100</v>
      </c>
      <c r="N46" s="141" t="n">
        <f aca="false">MAX(0,M46-M45)</f>
        <v>0</v>
      </c>
      <c r="O46" s="140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RESUMO'!AT20</f>
        <v>100</v>
      </c>
      <c r="N47" s="141" t="n">
        <f aca="false">MAX(0,M47-M46)</f>
        <v>0</v>
      </c>
      <c r="O47" s="140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RESUMO'!AU20</f>
        <v>100</v>
      </c>
      <c r="N48" s="141" t="n">
        <f aca="false">MAX(0,M48-M47)</f>
        <v>0</v>
      </c>
      <c r="O48" s="140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RESUMO'!AV20</f>
        <v>100</v>
      </c>
      <c r="N49" s="141" t="n">
        <f aca="false">MAX(0,M49-M48)</f>
        <v>0</v>
      </c>
      <c r="O49" s="140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RESUMO'!AW20</f>
        <v>100</v>
      </c>
      <c r="N50" s="141" t="n">
        <f aca="false">MAX(0,M50-M49)</f>
        <v>0</v>
      </c>
      <c r="O50" s="140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RESUMO'!AX20</f>
        <v>100</v>
      </c>
      <c r="N51" s="141" t="n">
        <f aca="false">MAX(0,M51-M50)</f>
        <v>0</v>
      </c>
      <c r="O51" s="140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RESUMO'!AY20</f>
        <v>100</v>
      </c>
      <c r="N52" s="141" t="n">
        <f aca="false">MAX(0,M52-M51)</f>
        <v>0</v>
      </c>
      <c r="O52" s="140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RESUMO'!AZ20</f>
        <v>100</v>
      </c>
      <c r="N53" s="141" t="n">
        <f aca="false">MAX(0,M53-M52)</f>
        <v>0</v>
      </c>
      <c r="O53" s="140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RESUMO'!BA20</f>
        <v>100</v>
      </c>
      <c r="N54" s="141" t="n">
        <f aca="false">MAX(0,M54-M53)</f>
        <v>0</v>
      </c>
      <c r="O54" s="140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RESUMO'!BB20</f>
        <v>100</v>
      </c>
      <c r="N55" s="141" t="n">
        <f aca="false">MAX(0,M55-M54)</f>
        <v>0</v>
      </c>
      <c r="O55" s="140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RESUMO'!BC20</f>
        <v>100</v>
      </c>
      <c r="N56" s="141" t="n">
        <f aca="false">MAX(0,M56-M55)</f>
        <v>0</v>
      </c>
      <c r="O56" s="140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RESUMO'!BD20</f>
        <v>100</v>
      </c>
      <c r="N57" s="141" t="n">
        <f aca="false">MAX(0,M57-M56)</f>
        <v>0</v>
      </c>
      <c r="O57" s="140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RESUMO'!BE20</f>
        <v>100</v>
      </c>
      <c r="N58" s="141" t="n">
        <f aca="false">MAX(0,M58-M57)</f>
        <v>0</v>
      </c>
      <c r="O58" s="140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RESUMO'!BF20</f>
        <v>100</v>
      </c>
      <c r="N59" s="141" t="n">
        <f aca="false">MAX(0,M59-M58)</f>
        <v>0</v>
      </c>
      <c r="O59" s="140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RESUMO'!BG20</f>
        <v>100</v>
      </c>
      <c r="N60" s="141" t="n">
        <f aca="false">MAX(0,M60-M59)</f>
        <v>0</v>
      </c>
      <c r="O60" s="140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RESUMO'!BH20</f>
        <v>100</v>
      </c>
      <c r="N61" s="141" t="n">
        <f aca="false">MAX(0,M61-M60)</f>
        <v>0</v>
      </c>
      <c r="O61" s="140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RESUMO'!BI20</f>
        <v>100</v>
      </c>
      <c r="N62" s="141" t="n">
        <f aca="false">MAX(0,M62-M61)</f>
        <v>0</v>
      </c>
      <c r="O62" s="140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RESUMO'!BJ20</f>
        <v>100</v>
      </c>
      <c r="N63" s="141" t="n">
        <f aca="false">MAX(0,M63-M62)</f>
        <v>0</v>
      </c>
      <c r="O63" s="140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RESUMO'!BK20</f>
        <v>100</v>
      </c>
      <c r="N64" s="141" t="n">
        <f aca="false">MAX(0,M64-M63)</f>
        <v>0</v>
      </c>
      <c r="O64" s="140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RESUMO'!BL20</f>
        <v>100</v>
      </c>
      <c r="N65" s="141" t="n">
        <f aca="false">MAX(0,M65-M64)</f>
        <v>0</v>
      </c>
      <c r="O65" s="140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RESUMO'!BM20</f>
        <v>100</v>
      </c>
      <c r="N66" s="141" t="n">
        <f aca="false">MAX(0,M66-M65)</f>
        <v>0</v>
      </c>
      <c r="O66" s="140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RESUMO'!BN20</f>
        <v>100</v>
      </c>
      <c r="N67" s="141" t="n">
        <f aca="false">MAX(0,M67-M66)</f>
        <v>0</v>
      </c>
      <c r="O67" s="140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RESUMO'!BO20</f>
        <v>100</v>
      </c>
      <c r="N68" s="141" t="n">
        <f aca="false">MAX(0,M68-M67)</f>
        <v>0</v>
      </c>
      <c r="O68" s="140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RESUMO'!BP20</f>
        <v>100</v>
      </c>
      <c r="N69" s="141" t="n">
        <f aca="false">MAX(0,M69-M68)</f>
        <v>0</v>
      </c>
      <c r="O69" s="140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RESUMO'!BQ20</f>
        <v>100</v>
      </c>
      <c r="N70" s="141" t="n">
        <f aca="false">MAX(0,M70-M69)</f>
        <v>0</v>
      </c>
      <c r="O70" s="140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RESUMO'!BR20</f>
        <v>100</v>
      </c>
      <c r="N71" s="141" t="n">
        <f aca="false">MAX(0,M71-M70)</f>
        <v>0</v>
      </c>
      <c r="O71" s="140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RESUMO'!BS20</f>
        <v>100</v>
      </c>
      <c r="N72" s="141" t="n">
        <f aca="false">MAX(0,M72-M71)</f>
        <v>0</v>
      </c>
      <c r="O72" s="140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RESUMO'!BT20</f>
        <v>100</v>
      </c>
      <c r="N73" s="141" t="n">
        <f aca="false">MAX(0,M73-M72)</f>
        <v>0</v>
      </c>
      <c r="O73" s="140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RESUMO'!BU20</f>
        <v>100</v>
      </c>
      <c r="N74" s="141" t="n">
        <f aca="false">MAX(0,M74-M73)</f>
        <v>0</v>
      </c>
      <c r="O74" s="140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RESUMO'!BV20</f>
        <v>100</v>
      </c>
      <c r="N75" s="141" t="n">
        <f aca="false">MAX(0,M75-M74)</f>
        <v>0</v>
      </c>
      <c r="O75" s="140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RESUMO'!BW20</f>
        <v>100</v>
      </c>
      <c r="N76" s="141" t="n">
        <f aca="false">MAX(0,M76-M75)</f>
        <v>0</v>
      </c>
      <c r="O76" s="140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2506187.02</v>
      </c>
      <c r="D78" s="61" t="n">
        <f aca="false">SUM(D5:D76)</f>
        <v>865471.844569093</v>
      </c>
      <c r="E78" s="61" t="n">
        <f aca="false">SUM(E5:E76)</f>
        <v>2723.2936284527</v>
      </c>
      <c r="F78" s="146" t="n">
        <f aca="false">SUM(F5:F76)</f>
        <v>1</v>
      </c>
      <c r="H78" s="61" t="n">
        <f aca="false">SUM(H5:H76)</f>
        <v>974725.74</v>
      </c>
      <c r="L78" s="61" t="n">
        <f aca="false">SUM(L5:L76)</f>
        <v>2055.94904879392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PL'!F27</f>
        <v>20273268.87</v>
      </c>
      <c r="K5" s="56" t="n">
        <f aca="false">'VALOR POR PL'!G27</f>
        <v>17204.230308</v>
      </c>
      <c r="L5" s="56" t="n">
        <f aca="false">'DADOS HISTORICOS'!$BZ$21</f>
        <v>0</v>
      </c>
      <c r="M5" s="140" t="n">
        <f aca="false">'CP RESUMO'!D21</f>
        <v>0</v>
      </c>
      <c r="N5" s="141" t="n">
        <v>0</v>
      </c>
      <c r="O5" s="140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PL'!H27</f>
        <v>16778.9749389507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RESUMO'!E21</f>
        <v>0</v>
      </c>
      <c r="N6" s="141" t="n">
        <f aca="false">MAX(0,M6-M5)</f>
        <v>0</v>
      </c>
      <c r="O6" s="140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21237887.9539625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RESUMO'!F21</f>
        <v>0</v>
      </c>
      <c r="N7" s="141" t="n">
        <f aca="false">MAX(0,M7-M6)</f>
        <v>0</v>
      </c>
      <c r="O7" s="140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11632.6028401023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RESUMO'!G21</f>
        <v>0</v>
      </c>
      <c r="N8" s="141" t="n">
        <f aca="false">MAX(0,M8-M7)</f>
        <v>0</v>
      </c>
      <c r="O8" s="140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21237887.9539625</v>
      </c>
      <c r="K9" s="45" t="n">
        <f aca="false">E78</f>
        <v>16739.0308875007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RESUMO'!H21</f>
        <v>0</v>
      </c>
      <c r="N9" s="141" t="n">
        <f aca="false">MAX(0,M9-M8)</f>
        <v>0</v>
      </c>
      <c r="O9" s="140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HISTORICOS'!I21)</f>
        <v>80860.36</v>
      </c>
      <c r="D10" s="45" t="n">
        <f aca="false">IF(B10&lt;='VALOR POR PL'!$P$5,0,IF($K$17&gt;0,$K$18*P10/$K$17,0))</f>
        <v>0</v>
      </c>
      <c r="E10" s="45" t="n">
        <f aca="false">L10+D10/$K$2</f>
        <v>67.8741940709814</v>
      </c>
      <c r="F10" s="117" t="n">
        <f aca="false">IF($K$9=0,0,E10/$K$9)</f>
        <v>0.00405484609755181</v>
      </c>
      <c r="G10" s="117" t="n">
        <f aca="false">G9+F10</f>
        <v>0.00405484609755181</v>
      </c>
      <c r="H10" s="139"/>
      <c r="I10" s="42" t="s">
        <v>3281</v>
      </c>
      <c r="K10" s="52" t="n">
        <f aca="false">IF(K6-K8&gt;0,(K6-K8)*'VALOR POR PL'!$G$65,K6-K8)</f>
        <v>5106.42804739844</v>
      </c>
      <c r="L10" s="45" t="n">
        <f aca="false">C10/IF(B10&lt;='VALOR POR PL'!$P$5,IFERROR(INDEX('"INCC-FGV"'!$B$2:$B$800,MATCH(B10,'"INCC-FGV"'!$A$2:$A$800,0)),$K$2),$K$2)</f>
        <v>67.8741940709814</v>
      </c>
      <c r="M10" s="140" t="n">
        <f aca="false">'CP RESUMO'!I21</f>
        <v>1.09</v>
      </c>
      <c r="N10" s="141" t="n">
        <f aca="false">MAX(0,M10-M9)</f>
        <v>1.09</v>
      </c>
      <c r="O10" s="140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HISTORICOS'!J21)</f>
        <v>164376.56</v>
      </c>
      <c r="D11" s="45" t="n">
        <f aca="false">IF(B11&lt;='VALOR POR PL'!$P$5,0,IF($K$17&gt;0,$K$18*P11/$K$17,0))</f>
        <v>0</v>
      </c>
      <c r="E11" s="45" t="n">
        <f aca="false">L11+D11/$K$2</f>
        <v>137.036537449907</v>
      </c>
      <c r="F11" s="117" t="n">
        <f aca="false">IF($K$9=0,0,E11/$K$9)</f>
        <v>0.0081866470269933</v>
      </c>
      <c r="G11" s="117" t="n">
        <f aca="false">G10+F11</f>
        <v>0.0122414931245451</v>
      </c>
      <c r="H11" s="139"/>
      <c r="I11" s="42" t="s">
        <v>3282</v>
      </c>
      <c r="K11" s="56" t="n">
        <f aca="false">SUMPRODUCT((B5:B76&gt;'VALOR POR PL'!$P$5)*H5:H76)</f>
        <v>7147047.15</v>
      </c>
      <c r="L11" s="45" t="n">
        <f aca="false">C11/IF(B11&lt;='VALOR POR PL'!$P$5,IFERROR(INDEX('"INCC-FGV"'!$B$2:$B$800,MATCH(B11,'"INCC-FGV"'!$A$2:$A$800,0)),$K$2),$K$2)</f>
        <v>137.036537449907</v>
      </c>
      <c r="M11" s="140" t="n">
        <f aca="false">'CP RESUMO'!J21</f>
        <v>3.28</v>
      </c>
      <c r="N11" s="141" t="n">
        <f aca="false">MAX(0,M11-M10)</f>
        <v>2.19</v>
      </c>
      <c r="O11" s="140" t="n">
        <f aca="false">IF(B11&lt;='VALOR POR PL'!$P$5,'CP RESUMO'!J63,"")</f>
        <v>4.36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HISTORICOS'!K21)</f>
        <v>391619.4</v>
      </c>
      <c r="D12" s="45" t="n">
        <f aca="false">IF(B12&lt;='VALOR POR PL'!$P$5,0,IF($K$17&gt;0,$K$18*P12/$K$17,0))</f>
        <v>0</v>
      </c>
      <c r="E12" s="45" t="n">
        <f aca="false">L12+D12/$K$2</f>
        <v>323.526462013547</v>
      </c>
      <c r="F12" s="117" t="n">
        <f aca="false">IF($K$9=0,0,E12/$K$9)</f>
        <v>0.0193276698148116</v>
      </c>
      <c r="G12" s="117" t="n">
        <f aca="false">G11+F12</f>
        <v>0.0315691629393567</v>
      </c>
      <c r="H12" s="139"/>
      <c r="I12" s="42" t="s">
        <v>3283</v>
      </c>
      <c r="K12" s="140" t="n">
        <f aca="false">SUMPRODUCT((B5:B76&gt;'VALOR POR PL'!$P$5)*N5:N76)</f>
        <v>33.01</v>
      </c>
      <c r="L12" s="45" t="n">
        <f aca="false">C12/IF(B12&lt;='VALOR POR PL'!$P$5,IFERROR(INDEX('"INCC-FGV"'!$B$2:$B$800,MATCH(B12,'"INCC-FGV"'!$A$2:$A$800,0)),$K$2),$K$2)</f>
        <v>323.526462013547</v>
      </c>
      <c r="M12" s="140" t="n">
        <f aca="false">'CP RESUMO'!K21</f>
        <v>7.21</v>
      </c>
      <c r="N12" s="141" t="n">
        <f aca="false">MAX(0,M12-M11)</f>
        <v>3.93</v>
      </c>
      <c r="O12" s="140" t="n">
        <f aca="false">IF(B12&lt;='VALOR POR PL'!$P$5,'CP RESUMO'!K63,"")</f>
        <v>8.73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HISTORICOS'!L21)</f>
        <v>641133.73</v>
      </c>
      <c r="D13" s="45" t="n">
        <f aca="false">IF(B13&lt;='VALOR POR PL'!$P$5,0,IF($K$17&gt;0,$K$18*P13/$K$17,0))</f>
        <v>0</v>
      </c>
      <c r="E13" s="45" t="n">
        <f aca="false">L13+D13/$K$2</f>
        <v>526.942194745485</v>
      </c>
      <c r="F13" s="117" t="n">
        <f aca="false">IF($K$9=0,0,E13/$K$9)</f>
        <v>0.0314798507922559</v>
      </c>
      <c r="G13" s="117" t="n">
        <f aca="false">G12+F13</f>
        <v>0.0630490137316127</v>
      </c>
      <c r="H13" s="139"/>
      <c r="I13" s="42" t="s">
        <v>3284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526.942194745485</v>
      </c>
      <c r="M13" s="140" t="n">
        <f aca="false">'CP RESUMO'!L21</f>
        <v>12.37</v>
      </c>
      <c r="N13" s="141" t="n">
        <f aca="false">MAX(0,M13-M12)</f>
        <v>5.16</v>
      </c>
      <c r="O13" s="140" t="n">
        <f aca="false">IF(B13&lt;='VALOR POR PL'!$P$5,'CP RESUMO'!L63,"")</f>
        <v>11.64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HISTORICOS'!M21)</f>
        <v>652820.04</v>
      </c>
      <c r="D14" s="45" t="n">
        <f aca="false">IF(B14&lt;='VALOR POR PL'!$P$5,0,IF($K$17&gt;0,$K$18*P14/$K$17,0))</f>
        <v>0</v>
      </c>
      <c r="E14" s="45" t="n">
        <f aca="false">L14+D14/$K$2</f>
        <v>535.648530827153</v>
      </c>
      <c r="F14" s="117" t="n">
        <f aca="false">IF($K$9=0,0,E14/$K$9)</f>
        <v>0.0319999726643154</v>
      </c>
      <c r="G14" s="117" t="n">
        <f aca="false">G13+F14</f>
        <v>0.095048986395928</v>
      </c>
      <c r="H14" s="139"/>
      <c r="I14" s="42" t="s">
        <v>3285</v>
      </c>
      <c r="K14" s="58" t="n">
        <f aca="false">IFERROR(INDEX('CP RESUMO'!$D$63:$BW$63,MATCH('VALOR POR PL'!$P$5,'CP RESUMO'!$D$4:$BW$4,0))/100,0)</f>
        <v>0.6695</v>
      </c>
      <c r="L14" s="45" t="n">
        <f aca="false">C14/IF(B14&lt;='VALOR POR PL'!$P$5,IFERROR(INDEX('"INCC-FGV"'!$B$2:$B$800,MATCH(B14,'"INCC-FGV"'!$A$2:$A$800,0)),$K$2),$K$2)</f>
        <v>535.648530827153</v>
      </c>
      <c r="M14" s="140" t="n">
        <f aca="false">'CP RESUMO'!M21</f>
        <v>14.59</v>
      </c>
      <c r="N14" s="141" t="n">
        <f aca="false">MAX(0,M14-M13)</f>
        <v>2.22</v>
      </c>
      <c r="O14" s="140" t="n">
        <f aca="false">IF(B14&lt;='VALOR POR PL'!$P$5,'CP RESUMO'!M63,"")</f>
        <v>13.33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HISTORICOS'!N21)</f>
        <v>484126.67</v>
      </c>
      <c r="D15" s="45" t="n">
        <f aca="false">IF(B15&lt;='VALOR POR PL'!$P$5,0,IF($K$17&gt;0,$K$18*P15/$K$17,0))</f>
        <v>0</v>
      </c>
      <c r="E15" s="45" t="n">
        <f aca="false">L15+D15/$K$2</f>
        <v>396.06028849206</v>
      </c>
      <c r="F15" s="117" t="n">
        <f aca="false">IF($K$9=0,0,E15/$K$9)</f>
        <v>0.0236608852181403</v>
      </c>
      <c r="G15" s="117" t="n">
        <f aca="false">G14+F15</f>
        <v>0.118709871614068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396.06028849206</v>
      </c>
      <c r="M15" s="140" t="n">
        <f aca="false">'CP RESUMO'!N21</f>
        <v>20.34</v>
      </c>
      <c r="N15" s="141" t="n">
        <f aca="false">MAX(0,M15-M14)</f>
        <v>5.75</v>
      </c>
      <c r="O15" s="140" t="n">
        <f aca="false">IF(B15&lt;='VALOR POR PL'!$P$5,'CP RESUMO'!N63,"")</f>
        <v>20.32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HISTORICOS'!O21)</f>
        <v>856446.95</v>
      </c>
      <c r="D16" s="45" t="n">
        <f aca="false">IF(B16&lt;='VALOR POR PL'!$P$5,0,IF($K$17&gt;0,$K$18*P16/$K$17,0))</f>
        <v>0</v>
      </c>
      <c r="E16" s="45" t="n">
        <f aca="false">L16+D16/$K$2</f>
        <v>698.779283847612</v>
      </c>
      <c r="F16" s="117" t="n">
        <f aca="false">IF($K$9=0,0,E16/$K$9)</f>
        <v>0.0417455041778674</v>
      </c>
      <c r="G16" s="117" t="n">
        <f aca="false">G15+F16</f>
        <v>0.160455375791936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698.779283847612</v>
      </c>
      <c r="M16" s="140" t="n">
        <f aca="false">'CP RESUMO'!O21</f>
        <v>26.99</v>
      </c>
      <c r="N16" s="141" t="n">
        <f aca="false">MAX(0,M16-M15)</f>
        <v>6.65</v>
      </c>
      <c r="O16" s="140" t="n">
        <f aca="false">IF(B16&lt;='VALOR POR PL'!$P$5,'CP RESUMO'!O63,"")</f>
        <v>26.18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HISTORICOS'!P21)</f>
        <v>726584.17</v>
      </c>
      <c r="D17" s="45" t="n">
        <f aca="false">IF(B17&lt;='VALOR POR PL'!$P$5,0,IF($K$17&gt;0,$K$18*P17/$K$17,0))</f>
        <v>0</v>
      </c>
      <c r="E17" s="45" t="n">
        <f aca="false">L17+D17/$K$2</f>
        <v>591.603356563187</v>
      </c>
      <c r="F17" s="117" t="n">
        <f aca="false">IF($K$9=0,0,E17/$K$9)</f>
        <v>0.0353427483669289</v>
      </c>
      <c r="G17" s="117" t="n">
        <f aca="false">G16+F17</f>
        <v>0.195798124158865</v>
      </c>
      <c r="H17" s="139"/>
      <c r="I17" s="42" t="s">
        <v>3289</v>
      </c>
      <c r="K17" s="45" t="n">
        <f aca="false">SUM(P5:P76)</f>
        <v>7256566.37</v>
      </c>
      <c r="L17" s="45" t="n">
        <f aca="false">C17/IF(B17&lt;='VALOR POR PL'!$P$5,IFERROR(INDEX('"INCC-FGV"'!$B$2:$B$800,MATCH(B17,'"INCC-FGV"'!$A$2:$A$800,0)),$K$2),$K$2)</f>
        <v>591.603356563187</v>
      </c>
      <c r="M17" s="140" t="n">
        <f aca="false">'CP RESUMO'!P21</f>
        <v>32.96</v>
      </c>
      <c r="N17" s="141" t="n">
        <f aca="false">MAX(0,M17-M16)</f>
        <v>5.97</v>
      </c>
      <c r="O17" s="140" t="n">
        <f aca="false">IF(B17&lt;='VALOR POR PL'!$P$5,'CP RESUMO'!P63,"")</f>
        <v>32.56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HISTORICOS'!Q21)</f>
        <v>1564076.7</v>
      </c>
      <c r="D18" s="45" t="n">
        <f aca="false">IF(B18&lt;='VALOR POR PL'!$P$5,0,IF($K$17&gt;0,$K$18*P18/$K$17,0))</f>
        <v>0</v>
      </c>
      <c r="E18" s="45" t="n">
        <f aca="false">L18+D18/$K$2</f>
        <v>1264.37444019414</v>
      </c>
      <c r="F18" s="117" t="n">
        <f aca="false">IF($K$9=0,0,E18/$K$9)</f>
        <v>0.0755345066683801</v>
      </c>
      <c r="G18" s="117" t="n">
        <f aca="false">G17+F18</f>
        <v>0.271332630827245</v>
      </c>
      <c r="H18" s="139"/>
      <c r="I18" s="42" t="s">
        <v>3290</v>
      </c>
      <c r="K18" s="45" t="n">
        <f aca="false">MAX(0,K10)*$K$2</f>
        <v>6622470.36396252</v>
      </c>
      <c r="L18" s="45" t="n">
        <f aca="false">C18/IF(B18&lt;='VALOR POR PL'!$P$5,IFERROR(INDEX('"INCC-FGV"'!$B$2:$B$800,MATCH(B18,'"INCC-FGV"'!$A$2:$A$800,0)),$K$2),$K$2)</f>
        <v>1264.37444019414</v>
      </c>
      <c r="M18" s="140" t="n">
        <f aca="false">'CP RESUMO'!Q21</f>
        <v>37.63</v>
      </c>
      <c r="N18" s="141" t="n">
        <f aca="false">MAX(0,M18-M17)</f>
        <v>4.67</v>
      </c>
      <c r="O18" s="140" t="n">
        <f aca="false">IF(B18&lt;='VALOR POR PL'!$P$5,'CP RESUMO'!Q63,"")</f>
        <v>37.01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HISTORICOS'!R21)</f>
        <v>937286.72</v>
      </c>
      <c r="D19" s="45" t="n">
        <f aca="false">IF(B19&lt;='VALOR POR PL'!$P$5,0,IF($K$17&gt;0,$K$18*P19/$K$17,0))</f>
        <v>0</v>
      </c>
      <c r="E19" s="45" t="n">
        <f aca="false">L19+D19/$K$2</f>
        <v>755.583293899705</v>
      </c>
      <c r="F19" s="117" t="n">
        <f aca="false">IF($K$9=0,0,E19/$K$9)</f>
        <v>0.0451390106737847</v>
      </c>
      <c r="G19" s="117" t="n">
        <f aca="false">G18+F19</f>
        <v>0.316471641501029</v>
      </c>
      <c r="H19" s="139"/>
      <c r="I19" s="42" t="s">
        <v>3291</v>
      </c>
      <c r="K19" s="143" t="n">
        <f aca="false">IF(AND(K16="PREVISÃO INFORMADA",K11&gt;0),K18/K11-1,"")</f>
        <v>-0.0733976948840305</v>
      </c>
      <c r="L19" s="45" t="n">
        <f aca="false">C19/IF(B19&lt;='VALOR POR PL'!$P$5,IFERROR(INDEX('"INCC-FGV"'!$B$2:$B$800,MATCH(B19,'"INCC-FGV"'!$A$2:$A$800,0)),$K$2),$K$2)</f>
        <v>755.583293899705</v>
      </c>
      <c r="M19" s="140" t="n">
        <f aca="false">'CP RESUMO'!R21</f>
        <v>41.46</v>
      </c>
      <c r="N19" s="141" t="n">
        <f aca="false">MAX(0,M19-M18)</f>
        <v>3.83</v>
      </c>
      <c r="O19" s="140" t="n">
        <f aca="false">IF(B19&lt;='VALOR POR PL'!$P$5,'CP RESUMO'!R63,"")</f>
        <v>40.79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HISTORICOS'!S21)</f>
        <v>1000442.67</v>
      </c>
      <c r="D20" s="45" t="n">
        <f aca="false">IF(B20&lt;='VALOR POR PL'!$P$5,0,IF($K$17&gt;0,$K$18*P20/$K$17,0))</f>
        <v>0</v>
      </c>
      <c r="E20" s="45" t="n">
        <f aca="false">L20+D20/$K$2</f>
        <v>802.163174390886</v>
      </c>
      <c r="F20" s="117" t="n">
        <f aca="false">IF($K$9=0,0,E20/$K$9)</f>
        <v>0.0479217213817244</v>
      </c>
      <c r="G20" s="117" t="n">
        <f aca="false">G19+F20</f>
        <v>0.364393362882754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802.163174390886</v>
      </c>
      <c r="M20" s="140" t="n">
        <f aca="false">'CP RESUMO'!S21</f>
        <v>45.79</v>
      </c>
      <c r="N20" s="141" t="n">
        <f aca="false">MAX(0,M20-M19)</f>
        <v>4.33</v>
      </c>
      <c r="O20" s="140" t="n">
        <f aca="false">IF(B20&lt;='VALOR POR PL'!$P$5,'CP RESUMO'!S63,"")</f>
        <v>45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HISTORICOS'!T21)</f>
        <v>744805.48</v>
      </c>
      <c r="D21" s="45" t="n">
        <f aca="false">IF(B21&lt;='VALOR POR PL'!$P$5,0,IF($K$17&gt;0,$K$18*P21/$K$17,0))</f>
        <v>0</v>
      </c>
      <c r="E21" s="45" t="n">
        <f aca="false">L21+D21/$K$2</f>
        <v>591.27876588137</v>
      </c>
      <c r="F21" s="117" t="n">
        <f aca="false">IF($K$9=0,0,E21/$K$9)</f>
        <v>0.0353233571199685</v>
      </c>
      <c r="G21" s="117" t="n">
        <f aca="false">G20+F21</f>
        <v>0.399716720002722</v>
      </c>
      <c r="H21" s="139"/>
      <c r="K21" s="144"/>
      <c r="L21" s="45" t="n">
        <f aca="false">C21/IF(B21&lt;='VALOR POR PL'!$P$5,IFERROR(INDEX('"INCC-FGV"'!$B$2:$B$800,MATCH(B21,'"INCC-FGV"'!$A$2:$A$800,0)),$K$2),$K$2)</f>
        <v>591.27876588137</v>
      </c>
      <c r="M21" s="140" t="n">
        <f aca="false">'CP RESUMO'!T21</f>
        <v>48.42</v>
      </c>
      <c r="N21" s="141" t="n">
        <f aca="false">MAX(0,M21-M20)</f>
        <v>2.63</v>
      </c>
      <c r="O21" s="140" t="n">
        <f aca="false">IF(B21&lt;='VALOR POR PL'!$P$5,'CP RESUMO'!T63,"")</f>
        <v>48.28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HISTORICOS'!U21)</f>
        <v>785035.8</v>
      </c>
      <c r="D22" s="45" t="n">
        <f aca="false">IF(B22&lt;='VALOR POR PL'!$P$5,0,IF($K$17&gt;0,$K$18*P22/$K$17,0))</f>
        <v>0</v>
      </c>
      <c r="E22" s="45" t="n">
        <f aca="false">L22+D22/$K$2</f>
        <v>617.80033761052</v>
      </c>
      <c r="F22" s="117" t="n">
        <f aca="false">IF($K$9=0,0,E22/$K$9)</f>
        <v>0.036907772126273</v>
      </c>
      <c r="G22" s="117" t="n">
        <f aca="false">G21+F22</f>
        <v>0.436624492128995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617.80033761052</v>
      </c>
      <c r="M22" s="140" t="n">
        <f aca="false">'CP RESUMO'!U21</f>
        <v>52.55</v>
      </c>
      <c r="N22" s="141" t="n">
        <f aca="false">MAX(0,M22-M21)</f>
        <v>4.13</v>
      </c>
      <c r="O22" s="140" t="n">
        <f aca="false">IF(B22&lt;='VALOR POR PL'!$P$5,'CP RESUMO'!U63,"")</f>
        <v>52.46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HISTORICOS'!V21)</f>
        <v>801412.33</v>
      </c>
      <c r="D23" s="45" t="n">
        <f aca="false">IF(B23&lt;='VALOR POR PL'!$P$5,0,IF($K$17&gt;0,$K$18*P23/$K$17,0))</f>
        <v>0</v>
      </c>
      <c r="E23" s="45" t="n">
        <f aca="false">L23+D23/$K$2</f>
        <v>625.789998914606</v>
      </c>
      <c r="F23" s="117" t="n">
        <f aca="false">IF($K$9=0,0,E23/$K$9)</f>
        <v>0.0373850794063528</v>
      </c>
      <c r="G23" s="117" t="n">
        <f aca="false">G22+F23</f>
        <v>0.474009571535348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625.789998914606</v>
      </c>
      <c r="M23" s="140" t="n">
        <f aca="false">'CP RESUMO'!V21</f>
        <v>56.39</v>
      </c>
      <c r="N23" s="141" t="n">
        <f aca="false">MAX(0,M23-M22)</f>
        <v>3.84</v>
      </c>
      <c r="O23" s="140" t="n">
        <f aca="false">IF(B23&lt;='VALOR POR PL'!$P$5,'CP RESUMO'!V63,"")</f>
        <v>56.4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HISTORICOS'!W21)</f>
        <v>1780716.73</v>
      </c>
      <c r="D24" s="45" t="n">
        <f aca="false">IF(B24&lt;='VALOR POR PL'!$P$5,0,IF($K$17&gt;0,$K$18*P24/$K$17,0))</f>
        <v>0</v>
      </c>
      <c r="E24" s="45" t="n">
        <f aca="false">L24+D24/$K$2</f>
        <v>1382.08156276898</v>
      </c>
      <c r="F24" s="117" t="n">
        <f aca="false">IF($K$9=0,0,E24/$K$9)</f>
        <v>0.0825664025628272</v>
      </c>
      <c r="G24" s="117" t="n">
        <f aca="false">G23+F24</f>
        <v>0.556575974098175</v>
      </c>
      <c r="H24" s="139"/>
      <c r="I24" s="145" t="s">
        <v>3301</v>
      </c>
      <c r="J24" s="145"/>
      <c r="K24" s="145"/>
      <c r="L24" s="45" t="n">
        <f aca="false">C24/IF(B24&lt;='VALOR POR PL'!$P$5,IFERROR(INDEX('"INCC-FGV"'!$B$2:$B$800,MATCH(B24,'"INCC-FGV"'!$A$2:$A$800,0)),$K$2),$K$2)</f>
        <v>1382.08156276898</v>
      </c>
      <c r="M24" s="140" t="n">
        <f aca="false">'CP RESUMO'!W21</f>
        <v>62.37</v>
      </c>
      <c r="N24" s="141" t="n">
        <f aca="false">MAX(0,M24-M23)</f>
        <v>5.98</v>
      </c>
      <c r="O24" s="140" t="n">
        <f aca="false">IF(B24&lt;='VALOR POR PL'!$P$5,'CP RESUMO'!W63,"")</f>
        <v>62.18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HISTORICOS'!X21)</f>
        <v>1146140.23</v>
      </c>
      <c r="D25" s="45" t="n">
        <f aca="false">IF(B25&lt;='VALOR POR PL'!$P$5,0,IF($K$17&gt;0,$K$18*P25/$K$17,0))</f>
        <v>0</v>
      </c>
      <c r="E25" s="45" t="n">
        <f aca="false">L25+D25/$K$2</f>
        <v>883.761239396741</v>
      </c>
      <c r="F25" s="117" t="n">
        <f aca="false">IF($K$9=0,0,E25/$K$9)</f>
        <v>0.052796439969333</v>
      </c>
      <c r="G25" s="117" t="n">
        <f aca="false">G24+F25</f>
        <v>0.609372414067508</v>
      </c>
      <c r="H25" s="139"/>
      <c r="L25" s="45" t="n">
        <f aca="false">C25/IF(B25&lt;='VALOR POR PL'!$P$5,IFERROR(INDEX('"INCC-FGV"'!$B$2:$B$800,MATCH(B25,'"INCC-FGV"'!$A$2:$A$800,0)),$K$2),$K$2)</f>
        <v>883.761239396741</v>
      </c>
      <c r="M25" s="140" t="n">
        <f aca="false">'CP RESUMO'!X21</f>
        <v>66.99</v>
      </c>
      <c r="N25" s="141" t="n">
        <f aca="false">MAX(0,M25-M24)</f>
        <v>4.62</v>
      </c>
      <c r="O25" s="140" t="n">
        <f aca="false">IF(B25&lt;='VALOR POR PL'!$P$5,'CP RESUMO'!X63,"")</f>
        <v>66.95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HISTORICOS'!Y21)</f>
        <v>1281328.3</v>
      </c>
      <c r="D26" s="45" t="n">
        <f aca="false">IF(B26&lt;='VALOR POR PL'!$P$5,0,IF($K$17&gt;0,$K$18*P26/$K$17,0))</f>
        <v>0</v>
      </c>
      <c r="E26" s="45" t="n">
        <f aca="false">L26+D26/$K$2</f>
        <v>988.001517477595</v>
      </c>
      <c r="F26" s="117" t="n">
        <f aca="false">IF($K$9=0,0,E26/$K$9)</f>
        <v>0.0590238182913774</v>
      </c>
      <c r="G26" s="117" t="n">
        <f aca="false">G25+F26</f>
        <v>0.668396232358886</v>
      </c>
      <c r="H26" s="139" t="n">
        <v>-109519.22</v>
      </c>
      <c r="L26" s="45" t="n">
        <f aca="false">C26/IF(B26&lt;='VALOR POR PL'!$P$5,IFERROR(INDEX('"INCC-FGV"'!$B$2:$B$800,MATCH(B26,'"INCC-FGV"'!$A$2:$A$800,0)),$K$2),$K$2)</f>
        <v>988.001517477595</v>
      </c>
      <c r="M26" s="140" t="n">
        <f aca="false">'CP RESUMO'!Y21</f>
        <v>71.81</v>
      </c>
      <c r="N26" s="141" t="n">
        <f aca="false">MAX(0,M26-M25)</f>
        <v>4.82000000000001</v>
      </c>
      <c r="O26" s="140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HISTORICOS'!Z21)</f>
        <v>302844.71</v>
      </c>
      <c r="D27" s="45" t="n">
        <f aca="false">IF(B27&lt;='VALOR POR PL'!$P$5,0,IF($K$17&gt;0,$K$18*P27/$K$17,0))</f>
        <v>614876.444048065</v>
      </c>
      <c r="E27" s="45" t="n">
        <f aca="false">L27+D27/$K$2</f>
        <v>707.632768917051</v>
      </c>
      <c r="F27" s="117" t="n">
        <f aca="false">IF($K$9=0,0,E27/$K$9)</f>
        <v>0.0422744168209554</v>
      </c>
      <c r="G27" s="117" t="n">
        <f aca="false">G26+F27</f>
        <v>0.710670649179841</v>
      </c>
      <c r="H27" s="139" t="n">
        <v>673750.35</v>
      </c>
      <c r="L27" s="45" t="n">
        <f aca="false">C27/IF(B27&lt;='VALOR POR PL'!$P$5,IFERROR(INDEX('"INCC-FGV"'!$B$2:$B$800,MATCH(B27,'"INCC-FGV"'!$A$2:$A$800,0)),$K$2),$K$2)</f>
        <v>233.51629167955</v>
      </c>
      <c r="M27" s="140" t="n">
        <f aca="false">'CP RESUMO'!Z21</f>
        <v>76.53</v>
      </c>
      <c r="N27" s="141" t="n">
        <f aca="false">MAX(0,M27-M26)</f>
        <v>4.72</v>
      </c>
      <c r="O27" s="140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673750.35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HISTORICOS'!AA21)</f>
        <v>184129.4</v>
      </c>
      <c r="D28" s="45" t="n">
        <f aca="false">IF(B28&lt;='VALOR POR PL'!$P$5,0,IF($K$17&gt;0,$K$18*P28/$K$17,0))</f>
        <v>997275.348353371</v>
      </c>
      <c r="E28" s="45" t="n">
        <f aca="false">L28+D28/$K$2</f>
        <v>910.952863624698</v>
      </c>
      <c r="F28" s="117" t="n">
        <f aca="false">IF($K$9=0,0,E28/$K$9)</f>
        <v>0.0544208843240095</v>
      </c>
      <c r="G28" s="117" t="n">
        <f aca="false">G27+F28</f>
        <v>0.765091533503851</v>
      </c>
      <c r="H28" s="139" t="n">
        <v>1092763.63</v>
      </c>
      <c r="L28" s="45" t="n">
        <f aca="false">C28/IF(B28&lt;='VALOR POR PL'!$P$5,IFERROR(INDEX('"INCC-FGV"'!$B$2:$B$800,MATCH(B28,'"INCC-FGV"'!$A$2:$A$800,0)),$K$2),$K$2)</f>
        <v>141.977763709924</v>
      </c>
      <c r="M28" s="140" t="n">
        <f aca="false">'CP RESUMO'!AA21</f>
        <v>80.97</v>
      </c>
      <c r="N28" s="141" t="n">
        <f aca="false">MAX(0,M28-M27)</f>
        <v>4.44</v>
      </c>
      <c r="O28" s="140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1092763.63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HISTORICOS'!AB21)</f>
        <v>5081.89</v>
      </c>
      <c r="D29" s="45" t="n">
        <f aca="false">IF(B29&lt;='VALOR POR PL'!$P$5,0,IF($K$17&gt;0,$K$18*P29/$K$17,0))</f>
        <v>807268.942969117</v>
      </c>
      <c r="E29" s="45" t="n">
        <f aca="false">L29+D29/$K$2</f>
        <v>626.38424180413</v>
      </c>
      <c r="F29" s="117" t="n">
        <f aca="false">IF($K$9=0,0,E29/$K$9)</f>
        <v>0.0374205798420422</v>
      </c>
      <c r="G29" s="117" t="n">
        <f aca="false">G28+F29</f>
        <v>0.802512113345893</v>
      </c>
      <c r="H29" s="139" t="n">
        <v>884564.27</v>
      </c>
      <c r="L29" s="45" t="n">
        <f aca="false">C29/IF(B29&lt;='VALOR POR PL'!$P$5,IFERROR(INDEX('"INCC-FGV"'!$B$2:$B$800,MATCH(B29,'"INCC-FGV"'!$A$2:$A$800,0)),$K$2),$K$2)</f>
        <v>3.91852348196338</v>
      </c>
      <c r="M29" s="140" t="n">
        <f aca="false">'CP RESUMO'!AB21</f>
        <v>84.79</v>
      </c>
      <c r="N29" s="141" t="n">
        <f aca="false">MAX(0,M29-M28)</f>
        <v>3.82000000000001</v>
      </c>
      <c r="O29" s="140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884564.27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HISTORICOS'!AC21)</f>
        <v>0</v>
      </c>
      <c r="D30" s="45" t="n">
        <f aca="false">IF(B30&lt;='VALOR POR PL'!$P$5,0,IF($K$17&gt;0,$K$18*P30/$K$17,0))</f>
        <v>878399.13636209</v>
      </c>
      <c r="E30" s="45" t="n">
        <f aca="false">L30+D30/$K$2</f>
        <v>677.312504279156</v>
      </c>
      <c r="F30" s="117" t="n">
        <f aca="false">IF($K$9=0,0,E30/$K$9)</f>
        <v>0.0404630655640236</v>
      </c>
      <c r="G30" s="117" t="n">
        <f aca="false">G29+F30</f>
        <v>0.842975178909916</v>
      </c>
      <c r="H30" s="139" t="n">
        <v>962505.12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RESUMO'!AC21</f>
        <v>89.56</v>
      </c>
      <c r="N30" s="141" t="n">
        <f aca="false">MAX(0,M30-M29)</f>
        <v>4.77</v>
      </c>
      <c r="O30" s="140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962505.12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HISTORICOS'!AD21)</f>
        <v>35714.66</v>
      </c>
      <c r="D31" s="45" t="n">
        <f aca="false">IF(B31&lt;='VALOR POR PL'!$P$5,0,IF($K$17&gt;0,$K$18*P31/$K$17,0))</f>
        <v>976264.764234044</v>
      </c>
      <c r="E31" s="45" t="n">
        <f aca="false">L31+D31/$K$2</f>
        <v>780.313060126228</v>
      </c>
      <c r="F31" s="117" t="n">
        <f aca="false">IF($K$9=0,0,E31/$K$9)</f>
        <v>0.0466163821173722</v>
      </c>
      <c r="G31" s="117" t="n">
        <f aca="false">G30+F31</f>
        <v>0.889591561027288</v>
      </c>
      <c r="H31" s="139" t="n">
        <v>1069741.3</v>
      </c>
      <c r="L31" s="45" t="n">
        <f aca="false">C31/IF(B31&lt;='VALOR POR PL'!$P$5,IFERROR(INDEX('"INCC-FGV"'!$B$2:$B$800,MATCH(B31,'"INCC-FGV"'!$A$2:$A$800,0)),$K$2),$K$2)</f>
        <v>27.5387176543251</v>
      </c>
      <c r="M31" s="140" t="n">
        <f aca="false">'CP RESUMO'!AD21</f>
        <v>93.96</v>
      </c>
      <c r="N31" s="141" t="n">
        <f aca="false">MAX(0,M31-M30)</f>
        <v>4.39999999999999</v>
      </c>
      <c r="O31" s="140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1069741.3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HISTORICOS'!AE21)</f>
        <v>728.46</v>
      </c>
      <c r="D32" s="45" t="n">
        <f aca="false">IF(B32&lt;='VALOR POR PL'!$P$5,0,IF($K$17&gt;0,$K$18*P32/$K$17,0))</f>
        <v>821080.187811116</v>
      </c>
      <c r="E32" s="45" t="n">
        <f aca="false">L32+D32/$K$2</f>
        <v>633.676935968395</v>
      </c>
      <c r="F32" s="117" t="n">
        <f aca="false">IF($K$9=0,0,E32/$K$9)</f>
        <v>0.0378562498765428</v>
      </c>
      <c r="G32" s="117" t="n">
        <f aca="false">G31+F32</f>
        <v>0.927447810903831</v>
      </c>
      <c r="H32" s="139" t="n">
        <v>899697.93</v>
      </c>
      <c r="L32" s="45" t="n">
        <f aca="false">C32/IF(B32&lt;='VALOR POR PL'!$P$5,IFERROR(INDEX('"INCC-FGV"'!$B$2:$B$800,MATCH(B32,'"INCC-FGV"'!$A$2:$A$800,0)),$K$2),$K$2)</f>
        <v>0.561698032753767</v>
      </c>
      <c r="M32" s="140" t="n">
        <f aca="false">'CP RESUMO'!AE21</f>
        <v>99.65</v>
      </c>
      <c r="N32" s="141" t="n">
        <f aca="false">MAX(0,M32-M31)</f>
        <v>5.69000000000001</v>
      </c>
      <c r="O32" s="140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899697.93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HISTORICOS'!AF21)</f>
        <v>7700.17</v>
      </c>
      <c r="D33" s="45" t="n">
        <f aca="false">IF(B33&lt;='VALOR POR PL'!$P$5,0,IF($K$17&gt;0,$K$18*P33/$K$17,0))</f>
        <v>586982.112952202</v>
      </c>
      <c r="E33" s="45" t="n">
        <f aca="false">L33+D33/$K$2</f>
        <v>458.545244004847</v>
      </c>
      <c r="F33" s="117" t="n">
        <f aca="false">IF($K$9=0,0,E33/$K$9)</f>
        <v>0.0273937748897548</v>
      </c>
      <c r="G33" s="117" t="n">
        <f aca="false">G32+F33</f>
        <v>0.954841585793586</v>
      </c>
      <c r="H33" s="139" t="n">
        <v>643185.16</v>
      </c>
      <c r="L33" s="45" t="n">
        <f aca="false">C33/IF(B33&lt;='VALOR POR PL'!$P$5,IFERROR(INDEX('"INCC-FGV"'!$B$2:$B$800,MATCH(B33,'"INCC-FGV"'!$A$2:$A$800,0)),$K$2),$K$2)</f>
        <v>5.93741638644479</v>
      </c>
      <c r="M33" s="140" t="n">
        <f aca="false">'CP RESUMO'!AF21</f>
        <v>100</v>
      </c>
      <c r="N33" s="141" t="n">
        <f aca="false">MAX(0,M33-M32)</f>
        <v>0.349999999999994</v>
      </c>
      <c r="O33" s="140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643185.16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369205.419459633</v>
      </c>
      <c r="E34" s="45" t="n">
        <f aca="false">L34+D34/$K$2</f>
        <v>284.685442979031</v>
      </c>
      <c r="F34" s="117" t="n">
        <f aca="false">IF($K$9=0,0,E34/$K$9)</f>
        <v>0.0170072834498209</v>
      </c>
      <c r="G34" s="117" t="n">
        <f aca="false">G33+F34</f>
        <v>0.971848869243407</v>
      </c>
      <c r="H34" s="139" t="n">
        <v>404556.53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RESUMO'!AG21</f>
        <v>100</v>
      </c>
      <c r="N34" s="141" t="n">
        <f aca="false">MAX(0,M34-M33)</f>
        <v>0</v>
      </c>
      <c r="O34" s="140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404556.53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0.971848869243407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RESUMO'!AH21</f>
        <v>100</v>
      </c>
      <c r="N35" s="141" t="n">
        <f aca="false">MAX(0,M35-M34)</f>
        <v>0</v>
      </c>
      <c r="O35" s="140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0.971848869243407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RESUMO'!AI21</f>
        <v>100</v>
      </c>
      <c r="N36" s="141" t="n">
        <f aca="false">MAX(0,M36-M35)</f>
        <v>0</v>
      </c>
      <c r="O36" s="140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355713.08884658</v>
      </c>
      <c r="E37" s="45" t="n">
        <f aca="false">L37+D37/$K$2</f>
        <v>274.281830477844</v>
      </c>
      <c r="F37" s="117" t="n">
        <f aca="false">IF($K$9=0,0,E37/$K$9)</f>
        <v>0.0163857652406063</v>
      </c>
      <c r="G37" s="117" t="n">
        <f aca="false">G36+F37</f>
        <v>0.988234634484013</v>
      </c>
      <c r="H37" s="139" t="n">
        <v>389772.32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RESUMO'!AJ21</f>
        <v>100</v>
      </c>
      <c r="N37" s="141" t="n">
        <f aca="false">MAX(0,M37-M36)</f>
        <v>0</v>
      </c>
      <c r="O37" s="140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389772.32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HISTORICOS'!AK21)</f>
        <v>6971.85</v>
      </c>
      <c r="D38" s="45" t="n">
        <f aca="false">IF(B38&lt;='VALOR POR PL'!$P$5,0,IF($K$17&gt;0,$K$18*P38/$K$17,0))</f>
        <v>0</v>
      </c>
      <c r="E38" s="45" t="n">
        <f aca="false">L38+D38/$K$2</f>
        <v>5.37582630433291</v>
      </c>
      <c r="F38" s="117" t="n">
        <f aca="false">IF($K$9=0,0,E38/$K$9)</f>
        <v>0.000321155169642893</v>
      </c>
      <c r="G38" s="117" t="n">
        <f aca="false">G37+F38</f>
        <v>0.988555789653656</v>
      </c>
      <c r="H38" s="139"/>
      <c r="L38" s="45" t="n">
        <f aca="false">C38/IF(B38&lt;='VALOR POR PL'!$P$5,IFERROR(INDEX('"INCC-FGV"'!$B$2:$B$800,MATCH(B38,'"INCC-FGV"'!$A$2:$A$800,0)),$K$2),$K$2)</f>
        <v>5.37582630433291</v>
      </c>
      <c r="M38" s="140" t="n">
        <f aca="false">'CP RESUMO'!AK21</f>
        <v>100</v>
      </c>
      <c r="N38" s="141" t="n">
        <f aca="false">MAX(0,M38-M37)</f>
        <v>0</v>
      </c>
      <c r="O38" s="140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HISTORICOS'!AL21)</f>
        <v>5200.5</v>
      </c>
      <c r="D39" s="45" t="n">
        <f aca="false">IF(B39&lt;='VALOR POR PL'!$P$5,0,IF($K$17&gt;0,$K$18*P39/$K$17,0))</f>
        <v>0</v>
      </c>
      <c r="E39" s="45" t="n">
        <f aca="false">L39+D39/$K$2</f>
        <v>4.00998080791803</v>
      </c>
      <c r="F39" s="117" t="n">
        <f aca="false">IF($K$9=0,0,E39/$K$9)</f>
        <v>0.000239558719669509</v>
      </c>
      <c r="G39" s="117" t="n">
        <f aca="false">G38+F39</f>
        <v>0.988795348373326</v>
      </c>
      <c r="H39" s="139"/>
      <c r="L39" s="45" t="n">
        <f aca="false">C39/IF(B39&lt;='VALOR POR PL'!$P$5,IFERROR(INDEX('"INCC-FGV"'!$B$2:$B$800,MATCH(B39,'"INCC-FGV"'!$A$2:$A$800,0)),$K$2),$K$2)</f>
        <v>4.00998080791803</v>
      </c>
      <c r="M39" s="140" t="n">
        <f aca="false">'CP RESUMO'!AL21</f>
        <v>100</v>
      </c>
      <c r="N39" s="141" t="n">
        <f aca="false">MAX(0,M39-M38)</f>
        <v>0</v>
      </c>
      <c r="O39" s="140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0.988795348373326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RESUMO'!AM21</f>
        <v>100</v>
      </c>
      <c r="N40" s="141" t="n">
        <f aca="false">MAX(0,M40-M39)</f>
        <v>0</v>
      </c>
      <c r="O40" s="140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HISTORICOS'!AN21)</f>
        <v>11989.8</v>
      </c>
      <c r="D41" s="45" t="n">
        <f aca="false">IF(B41&lt;='VALOR POR PL'!$P$5,0,IF($K$17&gt;0,$K$18*P41/$K$17,0))</f>
        <v>0</v>
      </c>
      <c r="E41" s="45" t="n">
        <f aca="false">L41+D41/$K$2</f>
        <v>9.24504718599664</v>
      </c>
      <c r="F41" s="117" t="n">
        <f aca="false">IF($K$9=0,0,E41/$K$9)</f>
        <v>0.000552304804748289</v>
      </c>
      <c r="G41" s="117" t="n">
        <f aca="false">G40+F41</f>
        <v>0.989347653178074</v>
      </c>
      <c r="H41" s="139"/>
      <c r="L41" s="45" t="n">
        <f aca="false">C41/IF(B41&lt;='VALOR POR PL'!$P$5,IFERROR(INDEX('"INCC-FGV"'!$B$2:$B$800,MATCH(B41,'"INCC-FGV"'!$A$2:$A$800,0)),$K$2),$K$2)</f>
        <v>9.24504718599664</v>
      </c>
      <c r="M41" s="140" t="n">
        <f aca="false">'CP RESUMO'!AN21</f>
        <v>100</v>
      </c>
      <c r="N41" s="141" t="n">
        <f aca="false">MAX(0,M41-M40)</f>
        <v>0</v>
      </c>
      <c r="O41" s="140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HISTORICOS'!AO21)</f>
        <v>15843.31</v>
      </c>
      <c r="D42" s="45" t="n">
        <f aca="false">IF(B42&lt;='VALOR POR PL'!$P$5,0,IF($K$17&gt;0,$K$18*P42/$K$17,0))</f>
        <v>0</v>
      </c>
      <c r="E42" s="45" t="n">
        <f aca="false">L42+D42/$K$2</f>
        <v>12.2163963145651</v>
      </c>
      <c r="F42" s="117" t="n">
        <f aca="false">IF($K$9=0,0,E42/$K$9)</f>
        <v>0.000729815029117801</v>
      </c>
      <c r="G42" s="117" t="n">
        <f aca="false">G41+F42</f>
        <v>0.990077468207192</v>
      </c>
      <c r="H42" s="139"/>
      <c r="L42" s="45" t="n">
        <f aca="false">C42/IF(B42&lt;='VALOR POR PL'!$P$5,IFERROR(INDEX('"INCC-FGV"'!$B$2:$B$800,MATCH(B42,'"INCC-FGV"'!$A$2:$A$800,0)),$K$2),$K$2)</f>
        <v>12.2163963145651</v>
      </c>
      <c r="M42" s="140" t="n">
        <f aca="false">'CP RESUMO'!AO21</f>
        <v>100</v>
      </c>
      <c r="N42" s="141" t="n">
        <f aca="false">MAX(0,M42-M41)</f>
        <v>0</v>
      </c>
      <c r="O42" s="140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0.990077468207192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RESUMO'!AP21</f>
        <v>100</v>
      </c>
      <c r="N43" s="141" t="n">
        <f aca="false">MAX(0,M43-M42)</f>
        <v>0</v>
      </c>
      <c r="O43" s="140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215404.918926303</v>
      </c>
      <c r="E44" s="45" t="n">
        <f aca="false">L44+D44/$K$2</f>
        <v>166.093566162025</v>
      </c>
      <c r="F44" s="117" t="n">
        <f aca="false">IF($K$9=0,0,E44/$K$9)</f>
        <v>0.00992253179280828</v>
      </c>
      <c r="G44" s="117" t="n">
        <f aca="false">G43+F44</f>
        <v>1</v>
      </c>
      <c r="H44" s="139" t="n">
        <v>236029.76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RESUMO'!AQ21</f>
        <v>100</v>
      </c>
      <c r="N44" s="141" t="n">
        <f aca="false">MAX(0,M44-M43)</f>
        <v>0</v>
      </c>
      <c r="O44" s="140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236029.76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RESUMO'!AR21</f>
        <v>100</v>
      </c>
      <c r="N45" s="141" t="n">
        <f aca="false">MAX(0,M45-M44)</f>
        <v>0</v>
      </c>
      <c r="O45" s="140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RESUMO'!AS21</f>
        <v>100</v>
      </c>
      <c r="N46" s="141" t="n">
        <f aca="false">MAX(0,M46-M45)</f>
        <v>0</v>
      </c>
      <c r="O46" s="140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RESUMO'!AT21</f>
        <v>100</v>
      </c>
      <c r="N47" s="141" t="n">
        <f aca="false">MAX(0,M47-M46)</f>
        <v>0</v>
      </c>
      <c r="O47" s="140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RESUMO'!AU21</f>
        <v>100</v>
      </c>
      <c r="N48" s="141" t="n">
        <f aca="false">MAX(0,M48-M47)</f>
        <v>0</v>
      </c>
      <c r="O48" s="140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RESUMO'!AV21</f>
        <v>100</v>
      </c>
      <c r="N49" s="141" t="n">
        <f aca="false">MAX(0,M49-M48)</f>
        <v>0</v>
      </c>
      <c r="O49" s="140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RESUMO'!AW21</f>
        <v>100</v>
      </c>
      <c r="N50" s="141" t="n">
        <f aca="false">MAX(0,M50-M49)</f>
        <v>0</v>
      </c>
      <c r="O50" s="140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RESUMO'!AX21</f>
        <v>100</v>
      </c>
      <c r="N51" s="141" t="n">
        <f aca="false">MAX(0,M51-M50)</f>
        <v>0</v>
      </c>
      <c r="O51" s="140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RESUMO'!AY21</f>
        <v>100</v>
      </c>
      <c r="N52" s="141" t="n">
        <f aca="false">MAX(0,M52-M51)</f>
        <v>0</v>
      </c>
      <c r="O52" s="140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RESUMO'!AZ21</f>
        <v>100</v>
      </c>
      <c r="N53" s="141" t="n">
        <f aca="false">MAX(0,M53-M52)</f>
        <v>0</v>
      </c>
      <c r="O53" s="140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RESUMO'!BA21</f>
        <v>100</v>
      </c>
      <c r="N54" s="141" t="n">
        <f aca="false">MAX(0,M54-M53)</f>
        <v>0</v>
      </c>
      <c r="O54" s="140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RESUMO'!BB21</f>
        <v>100</v>
      </c>
      <c r="N55" s="141" t="n">
        <f aca="false">MAX(0,M55-M54)</f>
        <v>0</v>
      </c>
      <c r="O55" s="140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RESUMO'!BC21</f>
        <v>100</v>
      </c>
      <c r="N56" s="141" t="n">
        <f aca="false">MAX(0,M56-M55)</f>
        <v>0</v>
      </c>
      <c r="O56" s="140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RESUMO'!BD21</f>
        <v>100</v>
      </c>
      <c r="N57" s="141" t="n">
        <f aca="false">MAX(0,M57-M56)</f>
        <v>0</v>
      </c>
      <c r="O57" s="140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RESUMO'!BE21</f>
        <v>100</v>
      </c>
      <c r="N58" s="141" t="n">
        <f aca="false">MAX(0,M58-M57)</f>
        <v>0</v>
      </c>
      <c r="O58" s="140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RESUMO'!BF21</f>
        <v>100</v>
      </c>
      <c r="N59" s="141" t="n">
        <f aca="false">MAX(0,M59-M58)</f>
        <v>0</v>
      </c>
      <c r="O59" s="140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RESUMO'!BG21</f>
        <v>100</v>
      </c>
      <c r="N60" s="141" t="n">
        <f aca="false">MAX(0,M60-M59)</f>
        <v>0</v>
      </c>
      <c r="O60" s="140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RESUMO'!BH21</f>
        <v>100</v>
      </c>
      <c r="N61" s="141" t="n">
        <f aca="false">MAX(0,M61-M60)</f>
        <v>0</v>
      </c>
      <c r="O61" s="140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RESUMO'!BI21</f>
        <v>100</v>
      </c>
      <c r="N62" s="141" t="n">
        <f aca="false">MAX(0,M62-M61)</f>
        <v>0</v>
      </c>
      <c r="O62" s="140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RESUMO'!BJ21</f>
        <v>100</v>
      </c>
      <c r="N63" s="141" t="n">
        <f aca="false">MAX(0,M63-M62)</f>
        <v>0</v>
      </c>
      <c r="O63" s="140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RESUMO'!BK21</f>
        <v>100</v>
      </c>
      <c r="N64" s="141" t="n">
        <f aca="false">MAX(0,M64-M63)</f>
        <v>0</v>
      </c>
      <c r="O64" s="140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RESUMO'!BL21</f>
        <v>100</v>
      </c>
      <c r="N65" s="141" t="n">
        <f aca="false">MAX(0,M65-M64)</f>
        <v>0</v>
      </c>
      <c r="O65" s="140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RESUMO'!BM21</f>
        <v>100</v>
      </c>
      <c r="N66" s="141" t="n">
        <f aca="false">MAX(0,M66-M65)</f>
        <v>0</v>
      </c>
      <c r="O66" s="140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RESUMO'!BN21</f>
        <v>100</v>
      </c>
      <c r="N67" s="141" t="n">
        <f aca="false">MAX(0,M67-M66)</f>
        <v>0</v>
      </c>
      <c r="O67" s="140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RESUMO'!BO21</f>
        <v>100</v>
      </c>
      <c r="N68" s="141" t="n">
        <f aca="false">MAX(0,M68-M67)</f>
        <v>0</v>
      </c>
      <c r="O68" s="140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RESUMO'!BP21</f>
        <v>100</v>
      </c>
      <c r="N69" s="141" t="n">
        <f aca="false">MAX(0,M69-M68)</f>
        <v>0</v>
      </c>
      <c r="O69" s="140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RESUMO'!BQ21</f>
        <v>100</v>
      </c>
      <c r="N70" s="141" t="n">
        <f aca="false">MAX(0,M70-M69)</f>
        <v>0</v>
      </c>
      <c r="O70" s="140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RESUMO'!BR21</f>
        <v>100</v>
      </c>
      <c r="N71" s="141" t="n">
        <f aca="false">MAX(0,M71-M70)</f>
        <v>0</v>
      </c>
      <c r="O71" s="140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RESUMO'!BS21</f>
        <v>100</v>
      </c>
      <c r="N72" s="141" t="n">
        <f aca="false">MAX(0,M72-M71)</f>
        <v>0</v>
      </c>
      <c r="O72" s="140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RESUMO'!BT21</f>
        <v>100</v>
      </c>
      <c r="N73" s="141" t="n">
        <f aca="false">MAX(0,M73-M72)</f>
        <v>0</v>
      </c>
      <c r="O73" s="140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RESUMO'!BU21</f>
        <v>100</v>
      </c>
      <c r="N74" s="141" t="n">
        <f aca="false">MAX(0,M74-M73)</f>
        <v>0</v>
      </c>
      <c r="O74" s="140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RESUMO'!BV21</f>
        <v>100</v>
      </c>
      <c r="N75" s="141" t="n">
        <f aca="false">MAX(0,M75-M74)</f>
        <v>0</v>
      </c>
      <c r="O75" s="140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RESUMO'!BW21</f>
        <v>100</v>
      </c>
      <c r="N76" s="141" t="n">
        <f aca="false">MAX(0,M76-M75)</f>
        <v>0</v>
      </c>
      <c r="O76" s="140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14615417.59</v>
      </c>
      <c r="D78" s="61" t="n">
        <f aca="false">SUM(D5:D76)</f>
        <v>6622470.36396252</v>
      </c>
      <c r="E78" s="61" t="n">
        <f aca="false">SUM(E5:E76)</f>
        <v>16739.0308875007</v>
      </c>
      <c r="F78" s="146" t="n">
        <f aca="false">SUM(F5:F76)</f>
        <v>1</v>
      </c>
      <c r="H78" s="61" t="n">
        <f aca="false">SUM(H5:H76)</f>
        <v>7147047.15</v>
      </c>
      <c r="L78" s="61" t="n">
        <f aca="false">SUM(L5:L76)</f>
        <v>11632.6028401023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-2.72848410531878E-012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PL'!F28</f>
        <v>3009694.16</v>
      </c>
      <c r="K5" s="56" t="n">
        <f aca="false">'VALOR POR PL'!G28</f>
        <v>2554.076099</v>
      </c>
      <c r="L5" s="56" t="n">
        <f aca="false">'DADOS HISTORICOS'!$BZ$22</f>
        <v>0</v>
      </c>
      <c r="M5" s="140" t="n">
        <f aca="false">'CP RESUMO'!D22</f>
        <v>0</v>
      </c>
      <c r="N5" s="141" t="n">
        <v>0</v>
      </c>
      <c r="O5" s="140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PL'!H28</f>
        <v>2818.72407527781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RESUMO'!E22</f>
        <v>0</v>
      </c>
      <c r="N6" s="141" t="n">
        <f aca="false">MAX(0,M6-M5)</f>
        <v>0</v>
      </c>
      <c r="O6" s="140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3626816.026846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RESUMO'!F22</f>
        <v>0</v>
      </c>
      <c r="N7" s="141" t="n">
        <f aca="false">MAX(0,M7-M6)</f>
        <v>0</v>
      </c>
      <c r="O7" s="140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1215.26248167861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RESUMO'!G22</f>
        <v>0</v>
      </c>
      <c r="N8" s="141" t="n">
        <f aca="false">MAX(0,M8-M7)</f>
        <v>0</v>
      </c>
      <c r="O8" s="140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3626816.026846</v>
      </c>
      <c r="K9" s="45" t="n">
        <f aca="false">E78</f>
        <v>2806.27865719247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RESUMO'!H22</f>
        <v>0</v>
      </c>
      <c r="N9" s="141" t="n">
        <f aca="false">MAX(0,M9-M8)</f>
        <v>0</v>
      </c>
      <c r="O9" s="140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1591.01617551386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RESUMO'!I22</f>
        <v>0</v>
      </c>
      <c r="N10" s="141" t="n">
        <f aca="false">MAX(0,M10-M9)</f>
        <v>0</v>
      </c>
      <c r="O10" s="140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2338911.52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RESUMO'!J22</f>
        <v>0</v>
      </c>
      <c r="N11" s="141" t="n">
        <f aca="false">MAX(0,M11-M10)</f>
        <v>0</v>
      </c>
      <c r="O11" s="140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68.83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RESUMO'!K22</f>
        <v>0</v>
      </c>
      <c r="N12" s="141" t="n">
        <f aca="false">MAX(0,M12-M11)</f>
        <v>0</v>
      </c>
      <c r="O12" s="140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RESUMO'!L22</f>
        <v>0</v>
      </c>
      <c r="N13" s="141" t="n">
        <f aca="false">MAX(0,M13-M12)</f>
        <v>0</v>
      </c>
      <c r="O13" s="140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RESUMO'!$D$64:$BW$64,MATCH('VALOR POR PL'!$P$5,'CP RESUMO'!$D$4:$BW$4,0))/100,0)</f>
        <v>0.3102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RESUMO'!M22</f>
        <v>0</v>
      </c>
      <c r="N14" s="141" t="n">
        <f aca="false">MAX(0,M14-M13)</f>
        <v>0</v>
      </c>
      <c r="O14" s="140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RESUMO'!N22</f>
        <v>0</v>
      </c>
      <c r="N15" s="141" t="n">
        <f aca="false">MAX(0,M15-M14)</f>
        <v>0</v>
      </c>
      <c r="O15" s="140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RESUMO'!O22</f>
        <v>0</v>
      </c>
      <c r="N16" s="141" t="n">
        <f aca="false">MAX(0,M16-M15)</f>
        <v>0</v>
      </c>
      <c r="O16" s="140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HISTORICOS'!P22)</f>
        <v>12399.2</v>
      </c>
      <c r="D17" s="45" t="n">
        <f aca="false">IF(B17&lt;='VALOR POR PL'!$P$5,0,IF($K$17&gt;0,$K$18*P17/$K$17,0))</f>
        <v>0</v>
      </c>
      <c r="E17" s="45" t="n">
        <f aca="false">L17+D17/$K$2</f>
        <v>10.0957447761328</v>
      </c>
      <c r="F17" s="117" t="n">
        <f aca="false">IF($K$9=0,0,E17/$K$9)</f>
        <v>0.00359755605533237</v>
      </c>
      <c r="G17" s="117" t="n">
        <f aca="false">G16+F17</f>
        <v>0.00359755605533237</v>
      </c>
      <c r="H17" s="139"/>
      <c r="I17" s="42" t="s">
        <v>3289</v>
      </c>
      <c r="K17" s="45" t="n">
        <f aca="false">SUM(P5:P76)</f>
        <v>68.83</v>
      </c>
      <c r="L17" s="45" t="n">
        <f aca="false">C17/IF(B17&lt;='VALOR POR PL'!$P$5,IFERROR(INDEX('"INCC-FGV"'!$B$2:$B$800,MATCH(B17,'"INCC-FGV"'!$A$2:$A$800,0)),$K$2),$K$2)</f>
        <v>10.0957447761328</v>
      </c>
      <c r="M17" s="140" t="n">
        <f aca="false">'CP RESUMO'!P22</f>
        <v>0</v>
      </c>
      <c r="N17" s="141" t="n">
        <f aca="false">MAX(0,M17-M16)</f>
        <v>0</v>
      </c>
      <c r="O17" s="140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HISTORICOS'!Q22)</f>
        <v>17424.55</v>
      </c>
      <c r="D18" s="45" t="n">
        <f aca="false">IF(B18&lt;='VALOR POR PL'!$P$5,0,IF($K$17&gt;0,$K$18*P18/$K$17,0))</f>
        <v>0</v>
      </c>
      <c r="E18" s="45" t="n">
        <f aca="false">L18+D18/$K$2</f>
        <v>14.0857258802492</v>
      </c>
      <c r="F18" s="117" t="n">
        <f aca="false">IF($K$9=0,0,E18/$K$9)</f>
        <v>0.00501936108310114</v>
      </c>
      <c r="G18" s="117" t="n">
        <f aca="false">G17+F18</f>
        <v>0.00861691713843351</v>
      </c>
      <c r="H18" s="139"/>
      <c r="I18" s="42" t="s">
        <v>3290</v>
      </c>
      <c r="K18" s="45" t="n">
        <f aca="false">MAX(0,K10)*$K$2</f>
        <v>2063371.376846</v>
      </c>
      <c r="L18" s="45" t="n">
        <f aca="false">C18/IF(B18&lt;='VALOR POR PL'!$P$5,IFERROR(INDEX('"INCC-FGV"'!$B$2:$B$800,MATCH(B18,'"INCC-FGV"'!$A$2:$A$800,0)),$K$2),$K$2)</f>
        <v>14.0857258802492</v>
      </c>
      <c r="M18" s="140" t="n">
        <f aca="false">'CP RESUMO'!Q22</f>
        <v>0</v>
      </c>
      <c r="N18" s="141" t="n">
        <f aca="false">MAX(0,M18-M17)</f>
        <v>0</v>
      </c>
      <c r="O18" s="140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HISTORICOS'!R22)</f>
        <v>59972.72</v>
      </c>
      <c r="D19" s="45" t="n">
        <f aca="false">IF(B19&lt;='VALOR POR PL'!$P$5,0,IF($K$17&gt;0,$K$18*P19/$K$17,0))</f>
        <v>0</v>
      </c>
      <c r="E19" s="45" t="n">
        <f aca="false">L19+D19/$K$2</f>
        <v>48.3463430717601</v>
      </c>
      <c r="F19" s="117" t="n">
        <f aca="false">IF($K$9=0,0,E19/$K$9)</f>
        <v>0.0172279195965977</v>
      </c>
      <c r="G19" s="117" t="n">
        <f aca="false">G18+F19</f>
        <v>0.0258448367350312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48.3463430717601</v>
      </c>
      <c r="M19" s="140" t="n">
        <f aca="false">'CP RESUMO'!R22</f>
        <v>0</v>
      </c>
      <c r="N19" s="141" t="n">
        <f aca="false">MAX(0,M19-M18)</f>
        <v>0</v>
      </c>
      <c r="O19" s="140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HISTORICOS'!S22)</f>
        <v>69871.92</v>
      </c>
      <c r="D20" s="45" t="n">
        <f aca="false">IF(B20&lt;='VALOR POR PL'!$P$5,0,IF($K$17&gt;0,$K$18*P20/$K$17,0))</f>
        <v>0</v>
      </c>
      <c r="E20" s="45" t="n">
        <f aca="false">L20+D20/$K$2</f>
        <v>56.0238810565588</v>
      </c>
      <c r="F20" s="117" t="n">
        <f aca="false">IF($K$9=0,0,E20/$K$9)</f>
        <v>0.0199637626552053</v>
      </c>
      <c r="G20" s="117" t="n">
        <f aca="false">G19+F20</f>
        <v>0.0458085993902365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56.0238810565588</v>
      </c>
      <c r="M20" s="140" t="n">
        <f aca="false">'CP RESUMO'!S22</f>
        <v>1.09</v>
      </c>
      <c r="N20" s="141" t="n">
        <f aca="false">MAX(0,M20-M19)</f>
        <v>1.09</v>
      </c>
      <c r="O20" s="140" t="n">
        <f aca="false">IF(B20&lt;='VALOR POR PL'!$P$5,'CP RESUMO'!S64,"")</f>
        <v>0.78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HISTORICOS'!T22)</f>
        <v>65066.02</v>
      </c>
      <c r="D21" s="45" t="n">
        <f aca="false">IF(B21&lt;='VALOR POR PL'!$P$5,0,IF($K$17&gt;0,$K$18*P21/$K$17,0))</f>
        <v>0</v>
      </c>
      <c r="E21" s="45" t="n">
        <f aca="false">L21+D21/$K$2</f>
        <v>51.6539647458187</v>
      </c>
      <c r="F21" s="117" t="n">
        <f aca="false">IF($K$9=0,0,E21/$K$9)</f>
        <v>0.0184065700722307</v>
      </c>
      <c r="G21" s="117" t="n">
        <f aca="false">G20+F21</f>
        <v>0.0642151694624672</v>
      </c>
      <c r="H21" s="139"/>
      <c r="K21" s="144"/>
      <c r="L21" s="45" t="n">
        <f aca="false">C21/IF(B21&lt;='VALOR POR PL'!$P$5,IFERROR(INDEX('"INCC-FGV"'!$B$2:$B$800,MATCH(B21,'"INCC-FGV"'!$A$2:$A$800,0)),$K$2),$K$2)</f>
        <v>51.6539647458187</v>
      </c>
      <c r="M21" s="140" t="n">
        <f aca="false">'CP RESUMO'!T22</f>
        <v>3.42</v>
      </c>
      <c r="N21" s="141" t="n">
        <f aca="false">MAX(0,M21-M20)</f>
        <v>2.33</v>
      </c>
      <c r="O21" s="140" t="n">
        <f aca="false">IF(B21&lt;='VALOR POR PL'!$P$5,'CP RESUMO'!T64,"")</f>
        <v>3.42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HISTORICOS'!U22)</f>
        <v>68507.98</v>
      </c>
      <c r="D22" s="45" t="n">
        <f aca="false">IF(B22&lt;='VALOR POR PL'!$P$5,0,IF($K$17&gt;0,$K$18*P22/$K$17,0))</f>
        <v>0</v>
      </c>
      <c r="E22" s="45" t="n">
        <f aca="false">L22+D22/$K$2</f>
        <v>53.9137873368511</v>
      </c>
      <c r="F22" s="117" t="n">
        <f aca="false">IF($K$9=0,0,E22/$K$9)</f>
        <v>0.0192118438411918</v>
      </c>
      <c r="G22" s="117" t="n">
        <f aca="false">G21+F22</f>
        <v>0.0834270133036589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53.9137873368511</v>
      </c>
      <c r="M22" s="140" t="n">
        <f aca="false">'CP RESUMO'!U22</f>
        <v>7.16</v>
      </c>
      <c r="N22" s="141" t="n">
        <f aca="false">MAX(0,M22-M21)</f>
        <v>3.74</v>
      </c>
      <c r="O22" s="140" t="n">
        <f aca="false">IF(B22&lt;='VALOR POR PL'!$P$5,'CP RESUMO'!U64,"")</f>
        <v>7.29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HISTORICOS'!V22)</f>
        <v>91896.48</v>
      </c>
      <c r="D23" s="45" t="n">
        <f aca="false">IF(B23&lt;='VALOR POR PL'!$P$5,0,IF($K$17&gt;0,$K$18*P23/$K$17,0))</f>
        <v>0</v>
      </c>
      <c r="E23" s="45" t="n">
        <f aca="false">L23+D23/$K$2</f>
        <v>71.7581898439922</v>
      </c>
      <c r="F23" s="117" t="n">
        <f aca="false">IF($K$9=0,0,E23/$K$9)</f>
        <v>0.0255705860357368</v>
      </c>
      <c r="G23" s="117" t="n">
        <f aca="false">G22+F23</f>
        <v>0.108997599339396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71.7581898439922</v>
      </c>
      <c r="M23" s="140" t="n">
        <f aca="false">'CP RESUMO'!V22</f>
        <v>11.41</v>
      </c>
      <c r="N23" s="141" t="n">
        <f aca="false">MAX(0,M23-M22)</f>
        <v>4.25</v>
      </c>
      <c r="O23" s="140" t="n">
        <f aca="false">IF(B23&lt;='VALOR POR PL'!$P$5,'CP RESUMO'!V64,"")</f>
        <v>13.01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HISTORICOS'!W22)</f>
        <v>162298.77</v>
      </c>
      <c r="D24" s="45" t="n">
        <f aca="false">IF(B24&lt;='VALOR POR PL'!$P$5,0,IF($K$17&gt;0,$K$18*P24/$K$17,0))</f>
        <v>0</v>
      </c>
      <c r="E24" s="45" t="n">
        <f aca="false">L24+D24/$K$2</f>
        <v>125.9662100648</v>
      </c>
      <c r="F24" s="117" t="n">
        <f aca="false">IF($K$9=0,0,E24/$K$9)</f>
        <v>0.0448872779408236</v>
      </c>
      <c r="G24" s="117" t="n">
        <f aca="false">G23+F24</f>
        <v>0.153884877280219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125.9662100648</v>
      </c>
      <c r="M24" s="140" t="n">
        <f aca="false">'CP RESUMO'!W22</f>
        <v>21.2</v>
      </c>
      <c r="N24" s="141" t="n">
        <f aca="false">MAX(0,M24-M23)</f>
        <v>9.79</v>
      </c>
      <c r="O24" s="140" t="n">
        <f aca="false">IF(B24&lt;='VALOR POR PL'!$P$5,'CP RESUMO'!W64,"")</f>
        <v>22.06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HISTORICOS'!X22)</f>
        <v>407175.19</v>
      </c>
      <c r="D25" s="45" t="n">
        <f aca="false">IF(B25&lt;='VALOR POR PL'!$P$5,0,IF($K$17&gt;0,$K$18*P25/$K$17,0))</f>
        <v>0</v>
      </c>
      <c r="E25" s="45" t="n">
        <f aca="false">L25+D25/$K$2</f>
        <v>313.963022278699</v>
      </c>
      <c r="F25" s="117" t="n">
        <f aca="false">IF($K$9=0,0,E25/$K$9)</f>
        <v>0.111878776355304</v>
      </c>
      <c r="G25" s="117" t="n">
        <f aca="false">G24+F25</f>
        <v>0.265763653635523</v>
      </c>
      <c r="H25" s="139"/>
      <c r="L25" s="45" t="n">
        <f aca="false">C25/IF(B25&lt;='VALOR POR PL'!$P$5,IFERROR(INDEX('"INCC-FGV"'!$B$2:$B$800,MATCH(B25,'"INCC-FGV"'!$A$2:$A$800,0)),$K$2),$K$2)</f>
        <v>313.963022278699</v>
      </c>
      <c r="M25" s="140" t="n">
        <f aca="false">'CP RESUMO'!X22</f>
        <v>31.17</v>
      </c>
      <c r="N25" s="141" t="n">
        <f aca="false">MAX(0,M25-M24)</f>
        <v>9.97</v>
      </c>
      <c r="O25" s="140" t="n">
        <f aca="false">IF(B25&lt;='VALOR POR PL'!$P$5,'CP RESUMO'!X64,"")</f>
        <v>31.02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HISTORICOS'!Y22)</f>
        <v>246602.12</v>
      </c>
      <c r="D26" s="45" t="n">
        <f aca="false">IF(B26&lt;='VALOR POR PL'!$P$5,0,IF($K$17&gt;0,$K$18*P26/$K$17,0))</f>
        <v>194256.08778094</v>
      </c>
      <c r="E26" s="45" t="n">
        <f aca="false">L26+D26/$K$2</f>
        <v>339.935189350006</v>
      </c>
      <c r="F26" s="117" t="n">
        <f aca="false">IF($K$9=0,0,E26/$K$9)</f>
        <v>0.121133797058519</v>
      </c>
      <c r="G26" s="117" t="n">
        <f aca="false">G25+F26</f>
        <v>0.386897450694042</v>
      </c>
      <c r="H26" s="139" t="n">
        <v>121053.01</v>
      </c>
      <c r="L26" s="45" t="n">
        <f aca="false">C26/IF(B26&lt;='VALOR POR PL'!$P$5,IFERROR(INDEX('"INCC-FGV"'!$B$2:$B$800,MATCH(B26,'"INCC-FGV"'!$A$2:$A$800,0)),$K$2),$K$2)</f>
        <v>190.148979596558</v>
      </c>
      <c r="M26" s="140" t="n">
        <f aca="false">'CP RESUMO'!Y22</f>
        <v>37.65</v>
      </c>
      <c r="N26" s="141" t="n">
        <f aca="false">MAX(0,M26-M25)</f>
        <v>6.48</v>
      </c>
      <c r="O26" s="140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6.48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HISTORICOS'!Z22)</f>
        <v>215169.91</v>
      </c>
      <c r="D27" s="45" t="n">
        <f aca="false">IF(B27&lt;='VALOR POR PL'!$P$5,0,IF($K$17&gt;0,$K$18*P27/$K$17,0))</f>
        <v>35373.7937625785</v>
      </c>
      <c r="E27" s="45" t="n">
        <f aca="false">L27+D27/$K$2</f>
        <v>193.188240290864</v>
      </c>
      <c r="F27" s="117" t="n">
        <f aca="false">IF($K$9=0,0,E27/$K$9)</f>
        <v>0.0688414316218113</v>
      </c>
      <c r="G27" s="117" t="n">
        <f aca="false">G26+F27</f>
        <v>0.455738882315853</v>
      </c>
      <c r="H27" s="139" t="n">
        <v>43464.14</v>
      </c>
      <c r="L27" s="45" t="n">
        <f aca="false">C27/IF(B27&lt;='VALOR POR PL'!$P$5,IFERROR(INDEX('"INCC-FGV"'!$B$2:$B$800,MATCH(B27,'"INCC-FGV"'!$A$2:$A$800,0)),$K$2),$K$2)</f>
        <v>165.912356416008</v>
      </c>
      <c r="M27" s="140" t="n">
        <f aca="false">'CP RESUMO'!Z22</f>
        <v>38.83</v>
      </c>
      <c r="N27" s="141" t="n">
        <f aca="false">MAX(0,M27-M26)</f>
        <v>1.18</v>
      </c>
      <c r="O27" s="140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1.18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HISTORICOS'!AA22)</f>
        <v>100889.73</v>
      </c>
      <c r="D28" s="45" t="n">
        <f aca="false">IF(B28&lt;='VALOR POR PL'!$P$5,0,IF($K$17&gt;0,$K$18*P28/$K$17,0))</f>
        <v>101025.156762618</v>
      </c>
      <c r="E28" s="45" t="n">
        <f aca="false">L28+D28/$K$2</f>
        <v>155.691725940014</v>
      </c>
      <c r="F28" s="117" t="n">
        <f aca="false">IF($K$9=0,0,E28/$K$9)</f>
        <v>0.0554797812187955</v>
      </c>
      <c r="G28" s="117" t="n">
        <f aca="false">G27+F28</f>
        <v>0.511218663534649</v>
      </c>
      <c r="H28" s="139" t="n">
        <v>126800.33</v>
      </c>
      <c r="L28" s="45" t="n">
        <f aca="false">C28/IF(B28&lt;='VALOR POR PL'!$P$5,IFERROR(INDEX('"INCC-FGV"'!$B$2:$B$800,MATCH(B28,'"INCC-FGV"'!$A$2:$A$800,0)),$K$2),$K$2)</f>
        <v>77.7936508058901</v>
      </c>
      <c r="M28" s="140" t="n">
        <f aca="false">'CP RESUMO'!AA22</f>
        <v>42.2</v>
      </c>
      <c r="N28" s="141" t="n">
        <f aca="false">MAX(0,M28-M27)</f>
        <v>3.37</v>
      </c>
      <c r="O28" s="140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3.37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HISTORICOS'!AB22)</f>
        <v>14953.37</v>
      </c>
      <c r="D29" s="45" t="n">
        <f aca="false">IF(B29&lt;='VALOR POR PL'!$P$5,0,IF($K$17&gt;0,$K$18*P29/$K$17,0))</f>
        <v>82139.1482283602</v>
      </c>
      <c r="E29" s="45" t="n">
        <f aca="false">L29+D29/$K$2</f>
        <v>74.8657118908096</v>
      </c>
      <c r="F29" s="117" t="n">
        <f aca="false">IF($K$9=0,0,E29/$K$9)</f>
        <v>0.0266779322498602</v>
      </c>
      <c r="G29" s="117" t="n">
        <f aca="false">G28+F29</f>
        <v>0.537896595784509</v>
      </c>
      <c r="H29" s="139" t="n">
        <v>102733.42</v>
      </c>
      <c r="L29" s="45" t="n">
        <f aca="false">C29/IF(B29&lt;='VALOR POR PL'!$P$5,IFERROR(INDEX('"INCC-FGV"'!$B$2:$B$800,MATCH(B29,'"INCC-FGV"'!$A$2:$A$800,0)),$K$2),$K$2)</f>
        <v>11.5301849271603</v>
      </c>
      <c r="M29" s="140" t="n">
        <f aca="false">'CP RESUMO'!AB22</f>
        <v>44.94</v>
      </c>
      <c r="N29" s="141" t="n">
        <f aca="false">MAX(0,M29-M28)</f>
        <v>2.74</v>
      </c>
      <c r="O29" s="140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2.74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HISTORICOS'!AC22)</f>
        <v>15288.79</v>
      </c>
      <c r="D30" s="45" t="n">
        <f aca="false">IF(B30&lt;='VALOR POR PL'!$P$5,0,IF($K$17&gt;0,$K$18*P30/$K$17,0))</f>
        <v>194555.865694182</v>
      </c>
      <c r="E30" s="45" t="n">
        <f aca="false">L30+D30/$K$2</f>
        <v>161.8061805553</v>
      </c>
      <c r="F30" s="117" t="n">
        <f aca="false">IF($K$9=0,0,E30/$K$9)</f>
        <v>0.0576586292101076</v>
      </c>
      <c r="G30" s="117" t="n">
        <f aca="false">G29+F30</f>
        <v>0.595555224994617</v>
      </c>
      <c r="H30" s="139" t="n">
        <v>229174.54</v>
      </c>
      <c r="L30" s="45" t="n">
        <f aca="false">C30/IF(B30&lt;='VALOR POR PL'!$P$5,IFERROR(INDEX('"INCC-FGV"'!$B$2:$B$800,MATCH(B30,'"INCC-FGV"'!$A$2:$A$800,0)),$K$2),$K$2)</f>
        <v>11.7888192435899</v>
      </c>
      <c r="M30" s="140" t="n">
        <f aca="false">'CP RESUMO'!AC22</f>
        <v>51.43</v>
      </c>
      <c r="N30" s="141" t="n">
        <f aca="false">MAX(0,M30-M29)</f>
        <v>6.49</v>
      </c>
      <c r="O30" s="140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6.49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HISTORICOS'!AD22)</f>
        <v>3099.19</v>
      </c>
      <c r="D31" s="45" t="n">
        <f aca="false">IF(B31&lt;='VALOR POR PL'!$P$5,0,IF($K$17&gt;0,$K$18*P31/$K$17,0))</f>
        <v>192157.642388244</v>
      </c>
      <c r="E31" s="45" t="n">
        <f aca="false">L31+D31/$K$2</f>
        <v>150.557859915725</v>
      </c>
      <c r="F31" s="117" t="n">
        <f aca="false">IF($K$9=0,0,E31/$K$9)</f>
        <v>0.0536503598920392</v>
      </c>
      <c r="G31" s="117" t="n">
        <f aca="false">G30+F31</f>
        <v>0.649205584886656</v>
      </c>
      <c r="H31" s="139" t="n">
        <v>228096.92</v>
      </c>
      <c r="L31" s="45" t="n">
        <f aca="false">C31/IF(B31&lt;='VALOR POR PL'!$P$5,IFERROR(INDEX('"INCC-FGV"'!$B$2:$B$800,MATCH(B31,'"INCC-FGV"'!$A$2:$A$800,0)),$K$2),$K$2)</f>
        <v>2.389711070107</v>
      </c>
      <c r="M31" s="140" t="n">
        <f aca="false">'CP RESUMO'!AD22</f>
        <v>57.84</v>
      </c>
      <c r="N31" s="141" t="n">
        <f aca="false">MAX(0,M31-M30)</f>
        <v>6.41</v>
      </c>
      <c r="O31" s="140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6.41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HISTORICOS'!AE22)</f>
        <v>1524.99</v>
      </c>
      <c r="D32" s="45" t="n">
        <f aca="false">IF(B32&lt;='VALOR POR PL'!$P$5,0,IF($K$17&gt;0,$K$18*P32/$K$17,0))</f>
        <v>253612.114602893</v>
      </c>
      <c r="E32" s="45" t="n">
        <f aca="false">L32+D32/$K$2</f>
        <v>196.730101498967</v>
      </c>
      <c r="F32" s="117" t="n">
        <f aca="false">IF($K$9=0,0,E32/$K$9)</f>
        <v>0.0701035519030687</v>
      </c>
      <c r="G32" s="117" t="n">
        <f aca="false">G31+F32</f>
        <v>0.719309136789725</v>
      </c>
      <c r="H32" s="139" t="n">
        <v>313229.16</v>
      </c>
      <c r="L32" s="45" t="n">
        <f aca="false">C32/IF(B32&lt;='VALOR POR PL'!$P$5,IFERROR(INDEX('"INCC-FGV"'!$B$2:$B$800,MATCH(B32,'"INCC-FGV"'!$A$2:$A$800,0)),$K$2),$K$2)</f>
        <v>1.1758832097427</v>
      </c>
      <c r="M32" s="140" t="n">
        <f aca="false">'CP RESUMO'!AE22</f>
        <v>66.3</v>
      </c>
      <c r="N32" s="141" t="n">
        <f aca="false">MAX(0,M32-M31)</f>
        <v>8.45999999999999</v>
      </c>
      <c r="O32" s="140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8.45999999999999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241021.442246722</v>
      </c>
      <c r="E33" s="45" t="n">
        <f aca="false">L33+D33/$K$2</f>
        <v>185.845852842241</v>
      </c>
      <c r="F33" s="117" t="n">
        <f aca="false">IF($K$9=0,0,E33/$K$9)</f>
        <v>0.0662250173787695</v>
      </c>
      <c r="G33" s="117" t="n">
        <f aca="false">G32+F33</f>
        <v>0.785534154168494</v>
      </c>
      <c r="H33" s="139" t="n">
        <v>369983.98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RESUMO'!AF22</f>
        <v>74.34</v>
      </c>
      <c r="N33" s="141" t="n">
        <f aca="false">MAX(0,M33-M32)</f>
        <v>8.04000000000001</v>
      </c>
      <c r="O33" s="140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8.04000000000001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211343.428835744</v>
      </c>
      <c r="E34" s="45" t="n">
        <f aca="false">L34+D34/$K$2</f>
        <v>162.961848574353</v>
      </c>
      <c r="F34" s="117" t="n">
        <f aca="false">IF($K$9=0,0,E34/$K$9)</f>
        <v>0.0580704443433239</v>
      </c>
      <c r="G34" s="117" t="n">
        <f aca="false">G33+F34</f>
        <v>0.843604598511818</v>
      </c>
      <c r="H34" s="139" t="n">
        <v>251804.63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RESUMO'!AG22</f>
        <v>81.39</v>
      </c>
      <c r="N34" s="141" t="n">
        <f aca="false">MAX(0,M34-M33)</f>
        <v>7.05</v>
      </c>
      <c r="O34" s="140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7.05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221236.099972737</v>
      </c>
      <c r="E35" s="45" t="n">
        <f aca="false">L35+D35/$K$2</f>
        <v>170.589849996983</v>
      </c>
      <c r="F35" s="117" t="n">
        <f aca="false">IF($K$9=0,0,E35/$K$9)</f>
        <v>0.0607886353551391</v>
      </c>
      <c r="G35" s="117" t="n">
        <f aca="false">G34+F35</f>
        <v>0.904393233866957</v>
      </c>
      <c r="H35" s="139" t="n">
        <v>261144.03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RESUMO'!AH22</f>
        <v>88.77</v>
      </c>
      <c r="N35" s="141" t="n">
        <f aca="false">MAX(0,M35-M34)</f>
        <v>7.38</v>
      </c>
      <c r="O35" s="140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7.38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129803.836433869</v>
      </c>
      <c r="E36" s="45" t="n">
        <f aca="false">L36+D36/$K$2</f>
        <v>100.088624727227</v>
      </c>
      <c r="F36" s="117" t="n">
        <f aca="false">IF($K$9=0,0,E36/$K$9)</f>
        <v>0.035665960851999</v>
      </c>
      <c r="G36" s="117" t="n">
        <f aca="false">G35+F36</f>
        <v>0.940059194718956</v>
      </c>
      <c r="H36" s="139" t="n">
        <v>157332.99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RESUMO'!AI22</f>
        <v>93.1</v>
      </c>
      <c r="N36" s="141" t="n">
        <f aca="false">MAX(0,M36-M35)</f>
        <v>4.33</v>
      </c>
      <c r="O36" s="140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4.33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43767.5753333601</v>
      </c>
      <c r="E37" s="45" t="n">
        <f aca="false">L37+D37/$K$2</f>
        <v>33.7481275061783</v>
      </c>
      <c r="F37" s="117" t="n">
        <f aca="false">IF($K$9=0,0,E37/$K$9)</f>
        <v>0.0120259359916672</v>
      </c>
      <c r="G37" s="117" t="n">
        <f aca="false">G36+F37</f>
        <v>0.952085130710623</v>
      </c>
      <c r="H37" s="139" t="n">
        <v>56395.62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RESUMO'!AJ22</f>
        <v>94.56</v>
      </c>
      <c r="N37" s="141" t="n">
        <f aca="false">MAX(0,M37-M36)</f>
        <v>1.46000000000001</v>
      </c>
      <c r="O37" s="140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1.46000000000001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15588.4514885938</v>
      </c>
      <c r="E38" s="45" t="n">
        <f aca="false">L38+D38/$K$2</f>
        <v>12.0198810295976</v>
      </c>
      <c r="F38" s="117" t="n">
        <f aca="false">IF($K$9=0,0,E38/$K$9)</f>
        <v>0.00428321007922386</v>
      </c>
      <c r="G38" s="117" t="n">
        <f aca="false">G37+F38</f>
        <v>0.956368340789847</v>
      </c>
      <c r="H38" s="139" t="n">
        <v>20834.05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RESUMO'!AK22</f>
        <v>95.08</v>
      </c>
      <c r="N38" s="141" t="n">
        <f aca="false">MAX(0,M38-M37)</f>
        <v>0.519999999999996</v>
      </c>
      <c r="O38" s="140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0.519999999999996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5995.5582648439</v>
      </c>
      <c r="E39" s="45" t="n">
        <f aca="false">L39+D39/$K$2</f>
        <v>4.62303116522995</v>
      </c>
      <c r="F39" s="117" t="n">
        <f aca="false">IF($K$9=0,0,E39/$K$9)</f>
        <v>0.00164738849200921</v>
      </c>
      <c r="G39" s="117" t="n">
        <f aca="false">G38+F39</f>
        <v>0.958015729281856</v>
      </c>
      <c r="H39" s="139" t="n">
        <v>11494.65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RESUMO'!AL22</f>
        <v>95.28</v>
      </c>
      <c r="N39" s="141" t="n">
        <f aca="false">MAX(0,M39-M38)</f>
        <v>0.200000000000003</v>
      </c>
      <c r="O39" s="140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0.200000000000003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8393.78157078138</v>
      </c>
      <c r="E40" s="45" t="n">
        <f aca="false">L40+D40/$K$2</f>
        <v>6.47224363132186</v>
      </c>
      <c r="F40" s="117" t="n">
        <f aca="false">IF($K$9=0,0,E40/$K$9)</f>
        <v>0.00230634388881288</v>
      </c>
      <c r="G40" s="117" t="n">
        <f aca="false">G39+F40</f>
        <v>0.960322073170669</v>
      </c>
      <c r="H40" s="139" t="n">
        <v>8261.78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RESUMO'!AM22</f>
        <v>95.56</v>
      </c>
      <c r="N40" s="141" t="n">
        <f aca="false">MAX(0,M40-M39)</f>
        <v>0.280000000000001</v>
      </c>
      <c r="O40" s="140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0.280000000000001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HISTORICOS'!AN22)</f>
        <v>1500.53</v>
      </c>
      <c r="D41" s="45" t="n">
        <f aca="false">IF(B41&lt;='VALOR POR PL'!$P$5,0,IF($K$17&gt;0,$K$18*P41/$K$17,0))</f>
        <v>4496.66869863261</v>
      </c>
      <c r="E41" s="45" t="n">
        <f aca="false">L41+D41/$K$2</f>
        <v>4.62429606437606</v>
      </c>
      <c r="F41" s="117" t="n">
        <f aca="false">IF($K$9=0,0,E41/$K$9)</f>
        <v>0.0016478392309773</v>
      </c>
      <c r="G41" s="117" t="n">
        <f aca="false">G40+F41</f>
        <v>0.961969912401646</v>
      </c>
      <c r="H41" s="139"/>
      <c r="L41" s="45" t="n">
        <f aca="false">C41/IF(B41&lt;='VALOR POR PL'!$P$5,IFERROR(INDEX('"INCC-FGV"'!$B$2:$B$800,MATCH(B41,'"INCC-FGV"'!$A$2:$A$800,0)),$K$2),$K$2)</f>
        <v>1.15702269045385</v>
      </c>
      <c r="M41" s="140" t="n">
        <f aca="false">'CP RESUMO'!AN22</f>
        <v>95.71</v>
      </c>
      <c r="N41" s="141" t="n">
        <f aca="false">MAX(0,M41-M40)</f>
        <v>0.149999999999991</v>
      </c>
      <c r="O41" s="140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0.149999999999991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5396.00243835964</v>
      </c>
      <c r="E42" s="45" t="n">
        <f aca="false">L42+D42/$K$2</f>
        <v>4.16072804870705</v>
      </c>
      <c r="F42" s="117" t="n">
        <f aca="false">IF($K$9=0,0,E42/$K$9)</f>
        <v>0.00148264964280833</v>
      </c>
      <c r="G42" s="117" t="n">
        <f aca="false">G41+F42</f>
        <v>0.963452562044455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RESUMO'!AO22</f>
        <v>95.89</v>
      </c>
      <c r="N42" s="141" t="n">
        <f aca="false">MAX(0,M42-M41)</f>
        <v>0.180000000000007</v>
      </c>
      <c r="O42" s="140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0.180000000000007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74045.1445708211</v>
      </c>
      <c r="E43" s="45" t="n">
        <f aca="false">L43+D43/$K$2</f>
        <v>57.094434890589</v>
      </c>
      <c r="F43" s="117" t="n">
        <f aca="false">IF($K$9=0,0,E43/$K$9)</f>
        <v>0.0203452478763135</v>
      </c>
      <c r="G43" s="117" t="n">
        <f aca="false">G42+F43</f>
        <v>0.983797809920768</v>
      </c>
      <c r="H43" s="139" t="n">
        <v>10000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RESUMO'!AP22</f>
        <v>98.36</v>
      </c>
      <c r="N43" s="141" t="n">
        <f aca="false">MAX(0,M43-M42)</f>
        <v>2.47</v>
      </c>
      <c r="O43" s="140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2.47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49163.5777717193</v>
      </c>
      <c r="E44" s="45" t="n">
        <f aca="false">L44+D44/$K$2</f>
        <v>37.9088555548851</v>
      </c>
      <c r="F44" s="117" t="n">
        <f aca="false">IF($K$9=0,0,E44/$K$9)</f>
        <v>0.0135085856344754</v>
      </c>
      <c r="G44" s="117" t="n">
        <f aca="false">G43+F44</f>
        <v>0.997306395555244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RESUMO'!AQ22</f>
        <v>100</v>
      </c>
      <c r="N44" s="141" t="n">
        <f aca="false">MAX(0,M44-M43)</f>
        <v>1.64</v>
      </c>
      <c r="O44" s="140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1.64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0.997306395555244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RESUMO'!AR22</f>
        <v>100</v>
      </c>
      <c r="N45" s="141" t="n">
        <f aca="false">MAX(0,M45-M44)</f>
        <v>0</v>
      </c>
      <c r="O45" s="140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0.997306395555244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RESUMO'!AS22</f>
        <v>100</v>
      </c>
      <c r="N46" s="141" t="n">
        <f aca="false">MAX(0,M46-M45)</f>
        <v>0</v>
      </c>
      <c r="O46" s="140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HISTORICOS'!AT22)</f>
        <v>9803.19</v>
      </c>
      <c r="D47" s="45" t="n">
        <f aca="false">IF(B47&lt;='VALOR POR PL'!$P$5,0,IF($K$17&gt;0,$K$18*P47/$K$17,0))</f>
        <v>0</v>
      </c>
      <c r="E47" s="45" t="n">
        <f aca="false">L47+D47/$K$2</f>
        <v>7.55900466423881</v>
      </c>
      <c r="F47" s="117" t="n">
        <f aca="false">IF($K$9=0,0,E47/$K$9)</f>
        <v>0.00269360444475645</v>
      </c>
      <c r="G47" s="117" t="n">
        <f aca="false">G46+F47</f>
        <v>1</v>
      </c>
      <c r="H47" s="139" t="n">
        <v>27108.27</v>
      </c>
      <c r="L47" s="45" t="n">
        <f aca="false">C47/IF(B47&lt;='VALOR POR PL'!$P$5,IFERROR(INDEX('"INCC-FGV"'!$B$2:$B$800,MATCH(B47,'"INCC-FGV"'!$A$2:$A$800,0)),$K$2),$K$2)</f>
        <v>7.55900466423881</v>
      </c>
      <c r="M47" s="140" t="n">
        <f aca="false">'CP RESUMO'!AT22</f>
        <v>100</v>
      </c>
      <c r="N47" s="141" t="n">
        <f aca="false">MAX(0,M47-M46)</f>
        <v>0</v>
      </c>
      <c r="O47" s="140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RESUMO'!AU22</f>
        <v>100</v>
      </c>
      <c r="N48" s="141" t="n">
        <f aca="false">MAX(0,M48-M47)</f>
        <v>0</v>
      </c>
      <c r="O48" s="140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RESUMO'!AV22</f>
        <v>100</v>
      </c>
      <c r="N49" s="141" t="n">
        <f aca="false">MAX(0,M49-M48)</f>
        <v>0</v>
      </c>
      <c r="O49" s="140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RESUMO'!AW22</f>
        <v>100</v>
      </c>
      <c r="N50" s="141" t="n">
        <f aca="false">MAX(0,M50-M49)</f>
        <v>0</v>
      </c>
      <c r="O50" s="140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RESUMO'!AX22</f>
        <v>100</v>
      </c>
      <c r="N51" s="141" t="n">
        <f aca="false">MAX(0,M51-M50)</f>
        <v>0</v>
      </c>
      <c r="O51" s="140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RESUMO'!AY22</f>
        <v>100</v>
      </c>
      <c r="N52" s="141" t="n">
        <f aca="false">MAX(0,M52-M51)</f>
        <v>0</v>
      </c>
      <c r="O52" s="140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RESUMO'!AZ22</f>
        <v>100</v>
      </c>
      <c r="N53" s="141" t="n">
        <f aca="false">MAX(0,M53-M52)</f>
        <v>0</v>
      </c>
      <c r="O53" s="140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RESUMO'!BA22</f>
        <v>100</v>
      </c>
      <c r="N54" s="141" t="n">
        <f aca="false">MAX(0,M54-M53)</f>
        <v>0</v>
      </c>
      <c r="O54" s="140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RESUMO'!BB22</f>
        <v>100</v>
      </c>
      <c r="N55" s="141" t="n">
        <f aca="false">MAX(0,M55-M54)</f>
        <v>0</v>
      </c>
      <c r="O55" s="140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RESUMO'!BC22</f>
        <v>100</v>
      </c>
      <c r="N56" s="141" t="n">
        <f aca="false">MAX(0,M56-M55)</f>
        <v>0</v>
      </c>
      <c r="O56" s="140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RESUMO'!BD22</f>
        <v>100</v>
      </c>
      <c r="N57" s="141" t="n">
        <f aca="false">MAX(0,M57-M56)</f>
        <v>0</v>
      </c>
      <c r="O57" s="140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RESUMO'!BE22</f>
        <v>100</v>
      </c>
      <c r="N58" s="141" t="n">
        <f aca="false">MAX(0,M58-M57)</f>
        <v>0</v>
      </c>
      <c r="O58" s="140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RESUMO'!BF22</f>
        <v>100</v>
      </c>
      <c r="N59" s="141" t="n">
        <f aca="false">MAX(0,M59-M58)</f>
        <v>0</v>
      </c>
      <c r="O59" s="140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RESUMO'!BG22</f>
        <v>100</v>
      </c>
      <c r="N60" s="141" t="n">
        <f aca="false">MAX(0,M60-M59)</f>
        <v>0</v>
      </c>
      <c r="O60" s="140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RESUMO'!BH22</f>
        <v>100</v>
      </c>
      <c r="N61" s="141" t="n">
        <f aca="false">MAX(0,M61-M60)</f>
        <v>0</v>
      </c>
      <c r="O61" s="140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RESUMO'!BI22</f>
        <v>100</v>
      </c>
      <c r="N62" s="141" t="n">
        <f aca="false">MAX(0,M62-M61)</f>
        <v>0</v>
      </c>
      <c r="O62" s="140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RESUMO'!BJ22</f>
        <v>100</v>
      </c>
      <c r="N63" s="141" t="n">
        <f aca="false">MAX(0,M63-M62)</f>
        <v>0</v>
      </c>
      <c r="O63" s="140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RESUMO'!BK22</f>
        <v>100</v>
      </c>
      <c r="N64" s="141" t="n">
        <f aca="false">MAX(0,M64-M63)</f>
        <v>0</v>
      </c>
      <c r="O64" s="140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RESUMO'!BL22</f>
        <v>100</v>
      </c>
      <c r="N65" s="141" t="n">
        <f aca="false">MAX(0,M65-M64)</f>
        <v>0</v>
      </c>
      <c r="O65" s="140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RESUMO'!BM22</f>
        <v>100</v>
      </c>
      <c r="N66" s="141" t="n">
        <f aca="false">MAX(0,M66-M65)</f>
        <v>0</v>
      </c>
      <c r="O66" s="140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RESUMO'!BN22</f>
        <v>100</v>
      </c>
      <c r="N67" s="141" t="n">
        <f aca="false">MAX(0,M67-M66)</f>
        <v>0</v>
      </c>
      <c r="O67" s="140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RESUMO'!BO22</f>
        <v>100</v>
      </c>
      <c r="N68" s="141" t="n">
        <f aca="false">MAX(0,M68-M67)</f>
        <v>0</v>
      </c>
      <c r="O68" s="140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RESUMO'!BP22</f>
        <v>100</v>
      </c>
      <c r="N69" s="141" t="n">
        <f aca="false">MAX(0,M69-M68)</f>
        <v>0</v>
      </c>
      <c r="O69" s="140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RESUMO'!BQ22</f>
        <v>100</v>
      </c>
      <c r="N70" s="141" t="n">
        <f aca="false">MAX(0,M70-M69)</f>
        <v>0</v>
      </c>
      <c r="O70" s="140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RESUMO'!BR22</f>
        <v>100</v>
      </c>
      <c r="N71" s="141" t="n">
        <f aca="false">MAX(0,M71-M70)</f>
        <v>0</v>
      </c>
      <c r="O71" s="140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RESUMO'!BS22</f>
        <v>100</v>
      </c>
      <c r="N72" s="141" t="n">
        <f aca="false">MAX(0,M72-M71)</f>
        <v>0</v>
      </c>
      <c r="O72" s="140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RESUMO'!BT22</f>
        <v>100</v>
      </c>
      <c r="N73" s="141" t="n">
        <f aca="false">MAX(0,M73-M72)</f>
        <v>0</v>
      </c>
      <c r="O73" s="140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RESUMO'!BU22</f>
        <v>100</v>
      </c>
      <c r="N74" s="141" t="n">
        <f aca="false">MAX(0,M74-M73)</f>
        <v>0</v>
      </c>
      <c r="O74" s="140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RESUMO'!BV22</f>
        <v>100</v>
      </c>
      <c r="N75" s="141" t="n">
        <f aca="false">MAX(0,M75-M74)</f>
        <v>0</v>
      </c>
      <c r="O75" s="140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RESUMO'!BW22</f>
        <v>100</v>
      </c>
      <c r="N76" s="141" t="n">
        <f aca="false">MAX(0,M76-M75)</f>
        <v>0</v>
      </c>
      <c r="O76" s="140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1563444.65</v>
      </c>
      <c r="D78" s="61" t="n">
        <f aca="false">SUM(D5:D76)</f>
        <v>2063371.376846</v>
      </c>
      <c r="E78" s="61" t="n">
        <f aca="false">SUM(E5:E76)</f>
        <v>2806.27865719247</v>
      </c>
      <c r="F78" s="146" t="n">
        <f aca="false">SUM(F5:F76)</f>
        <v>1</v>
      </c>
      <c r="H78" s="61" t="n">
        <f aca="false">SUM(H5:H76)</f>
        <v>2338911.52</v>
      </c>
      <c r="L78" s="61" t="n">
        <f aca="false">SUM(L5:L76)</f>
        <v>1215.26248167861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PL'!F29</f>
        <v>3799651.26</v>
      </c>
      <c r="K5" s="56" t="n">
        <f aca="false">'VALOR POR PL'!G29</f>
        <v>3224.446723</v>
      </c>
      <c r="L5" s="56" t="n">
        <f aca="false">'DADOS HISTORICOS'!$BZ$23</f>
        <v>0</v>
      </c>
      <c r="M5" s="140" t="n">
        <f aca="false">'CP RESUMO'!D23</f>
        <v>0</v>
      </c>
      <c r="N5" s="141" t="n">
        <v>0</v>
      </c>
      <c r="O5" s="140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PL'!H29</f>
        <v>2555.21006486164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RESUMO'!E23</f>
        <v>0</v>
      </c>
      <c r="N6" s="141" t="n">
        <f aca="false">MAX(0,M6-M5)</f>
        <v>0</v>
      </c>
      <c r="O6" s="140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3290324.63990482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RESUMO'!F23</f>
        <v>0</v>
      </c>
      <c r="N7" s="141" t="n">
        <f aca="false">MAX(0,M7-M6)</f>
        <v>0</v>
      </c>
      <c r="O7" s="140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220.682093841493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RESUMO'!G23</f>
        <v>0</v>
      </c>
      <c r="N8" s="141" t="n">
        <f aca="false">MAX(0,M8-M7)</f>
        <v>0</v>
      </c>
      <c r="O8" s="140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3290324.63990482</v>
      </c>
      <c r="K9" s="45" t="n">
        <f aca="false">E78</f>
        <v>2537.09040627596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RESUMO'!H23</f>
        <v>0</v>
      </c>
      <c r="N9" s="141" t="n">
        <f aca="false">MAX(0,M9-M8)</f>
        <v>0</v>
      </c>
      <c r="O9" s="140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2316.40831243447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RESUMO'!I23</f>
        <v>0</v>
      </c>
      <c r="N10" s="141" t="n">
        <f aca="false">MAX(0,M10-M9)</f>
        <v>0</v>
      </c>
      <c r="O10" s="140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3253995.01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RESUMO'!J23</f>
        <v>0</v>
      </c>
      <c r="N11" s="141" t="n">
        <f aca="false">MAX(0,M11-M10)</f>
        <v>0</v>
      </c>
      <c r="O11" s="140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RESUMO'!K23</f>
        <v>0</v>
      </c>
      <c r="N12" s="141" t="n">
        <f aca="false">MAX(0,M12-M11)</f>
        <v>0</v>
      </c>
      <c r="O12" s="140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RESUMO'!L23</f>
        <v>0</v>
      </c>
      <c r="N13" s="141" t="n">
        <f aca="false">MAX(0,M13-M12)</f>
        <v>0</v>
      </c>
      <c r="O13" s="140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RESUMO'!M23</f>
        <v>0</v>
      </c>
      <c r="N14" s="141" t="n">
        <f aca="false">MAX(0,M14-M13)</f>
        <v>0</v>
      </c>
      <c r="O14" s="140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RESUMO'!N23</f>
        <v>0</v>
      </c>
      <c r="N15" s="141" t="n">
        <f aca="false">MAX(0,M15-M14)</f>
        <v>0</v>
      </c>
      <c r="O15" s="140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RESUMO'!O23</f>
        <v>0</v>
      </c>
      <c r="N16" s="141" t="n">
        <f aca="false">MAX(0,M16-M15)</f>
        <v>0</v>
      </c>
      <c r="O16" s="140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RESUMO'!P23</f>
        <v>0</v>
      </c>
      <c r="N17" s="141" t="n">
        <f aca="false">MAX(0,M17-M16)</f>
        <v>0</v>
      </c>
      <c r="O17" s="140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3004124.45990482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RESUMO'!Q23</f>
        <v>0</v>
      </c>
      <c r="N18" s="141" t="n">
        <f aca="false">MAX(0,M18-M17)</f>
        <v>0</v>
      </c>
      <c r="O18" s="140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RESUMO'!R23</f>
        <v>0</v>
      </c>
      <c r="N19" s="141" t="n">
        <f aca="false">MAX(0,M19-M18)</f>
        <v>0</v>
      </c>
      <c r="O19" s="140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RESUMO'!S23</f>
        <v>0</v>
      </c>
      <c r="N20" s="141" t="n">
        <f aca="false">MAX(0,M20-M19)</f>
        <v>0</v>
      </c>
      <c r="O20" s="140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RESUMO'!T23</f>
        <v>0</v>
      </c>
      <c r="N21" s="141" t="n">
        <f aca="false">MAX(0,M21-M20)</f>
        <v>0</v>
      </c>
      <c r="O21" s="140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RESUMO'!U23</f>
        <v>0</v>
      </c>
      <c r="N22" s="141" t="n">
        <f aca="false">MAX(0,M22-M21)</f>
        <v>0</v>
      </c>
      <c r="O22" s="140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RESUMO'!V23</f>
        <v>0</v>
      </c>
      <c r="N23" s="141" t="n">
        <f aca="false">MAX(0,M23-M22)</f>
        <v>0</v>
      </c>
      <c r="O23" s="140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RESUMO'!W23</f>
        <v>0</v>
      </c>
      <c r="N24" s="141" t="n">
        <f aca="false">MAX(0,M24-M23)</f>
        <v>0</v>
      </c>
      <c r="O24" s="140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HISTORICOS'!X23)</f>
        <v>2270</v>
      </c>
      <c r="D25" s="45" t="n">
        <f aca="false">IF(B25&lt;='VALOR POR PL'!$P$5,0,IF($K$17&gt;0,$K$18*P25/$K$17,0))</f>
        <v>0</v>
      </c>
      <c r="E25" s="45" t="n">
        <f aca="false">L25+D25/$K$2</f>
        <v>1.75034255051897</v>
      </c>
      <c r="F25" s="117" t="n">
        <f aca="false">IF($K$9=0,0,E25/$K$9)</f>
        <v>0.000689901529007078</v>
      </c>
      <c r="G25" s="117" t="n">
        <f aca="false">G24+F25</f>
        <v>0.000689901529007078</v>
      </c>
      <c r="H25" s="139"/>
      <c r="L25" s="45" t="n">
        <f aca="false">C25/IF(B25&lt;='VALOR POR PL'!$P$5,IFERROR(INDEX('"INCC-FGV"'!$B$2:$B$800,MATCH(B25,'"INCC-FGV"'!$A$2:$A$800,0)),$K$2),$K$2)</f>
        <v>1.75034255051897</v>
      </c>
      <c r="M25" s="140" t="n">
        <f aca="false">'CP RESUMO'!X23</f>
        <v>0</v>
      </c>
      <c r="N25" s="141" t="n">
        <f aca="false">MAX(0,M25-M24)</f>
        <v>0</v>
      </c>
      <c r="O25" s="140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HISTORICOS'!Y23)</f>
        <v>103601.62</v>
      </c>
      <c r="D26" s="45" t="n">
        <f aca="false">IF(B26&lt;='VALOR POR PL'!$P$5,0,IF($K$17&gt;0,$K$18*P26/$K$17,0))</f>
        <v>0</v>
      </c>
      <c r="E26" s="45" t="n">
        <f aca="false">L26+D26/$K$2</f>
        <v>79.8847241359901</v>
      </c>
      <c r="F26" s="117" t="n">
        <f aca="false">IF($K$9=0,0,E26/$K$9)</f>
        <v>0.0314867471566565</v>
      </c>
      <c r="G26" s="117" t="n">
        <f aca="false">G25+F26</f>
        <v>0.0321766486856636</v>
      </c>
      <c r="H26" s="139" t="n">
        <v>47730</v>
      </c>
      <c r="L26" s="45" t="n">
        <f aca="false">C26/IF(B26&lt;='VALOR POR PL'!$P$5,IFERROR(INDEX('"INCC-FGV"'!$B$2:$B$800,MATCH(B26,'"INCC-FGV"'!$A$2:$A$800,0)),$K$2),$K$2)</f>
        <v>79.8847241359901</v>
      </c>
      <c r="M26" s="140" t="n">
        <f aca="false">'CP RESUMO'!Y23</f>
        <v>0</v>
      </c>
      <c r="N26" s="141" t="n">
        <f aca="false">MAX(0,M26-M25)</f>
        <v>0</v>
      </c>
      <c r="O26" s="140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HISTORICOS'!Z23)</f>
        <v>93752.28</v>
      </c>
      <c r="D27" s="45" t="n">
        <f aca="false">IF(B27&lt;='VALOR POR PL'!$P$5,0,IF($K$17&gt;0,$K$18*P27/$K$17,0))</f>
        <v>0</v>
      </c>
      <c r="E27" s="45" t="n">
        <f aca="false">L27+D27/$K$2</f>
        <v>72.2901343137308</v>
      </c>
      <c r="F27" s="117" t="n">
        <f aca="false">IF($K$9=0,0,E27/$K$9)</f>
        <v>0.0284933221673567</v>
      </c>
      <c r="G27" s="117" t="n">
        <f aca="false">G26+F27</f>
        <v>0.0606699708530202</v>
      </c>
      <c r="H27" s="139" t="n">
        <v>126000</v>
      </c>
      <c r="L27" s="45" t="n">
        <f aca="false">C27/IF(B27&lt;='VALOR POR PL'!$P$5,IFERROR(INDEX('"INCC-FGV"'!$B$2:$B$800,MATCH(B27,'"INCC-FGV"'!$A$2:$A$800,0)),$K$2),$K$2)</f>
        <v>72.2901343137308</v>
      </c>
      <c r="M27" s="140" t="n">
        <f aca="false">'CP RESUMO'!Z23</f>
        <v>0</v>
      </c>
      <c r="N27" s="141" t="n">
        <f aca="false">MAX(0,M27-M26)</f>
        <v>0</v>
      </c>
      <c r="O27" s="140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HISTORICOS'!AA23)</f>
        <v>83965.92</v>
      </c>
      <c r="D28" s="45" t="n">
        <f aca="false">IF(B28&lt;='VALOR POR PL'!$P$5,0,IF($K$17&gt;0,$K$18*P28/$K$17,0))</f>
        <v>33045.3690589531</v>
      </c>
      <c r="E28" s="45" t="n">
        <f aca="false">L28+D28/$K$2</f>
        <v>90.2245982955774</v>
      </c>
      <c r="F28" s="117" t="n">
        <f aca="false">IF($K$9=0,0,E28/$K$9)</f>
        <v>0.0355622322611722</v>
      </c>
      <c r="G28" s="117" t="n">
        <f aca="false">G27+F28</f>
        <v>0.0962322031141924</v>
      </c>
      <c r="H28" s="139" t="n">
        <v>194009.08</v>
      </c>
      <c r="L28" s="45" t="n">
        <f aca="false">C28/IF(B28&lt;='VALOR POR PL'!$P$5,IFERROR(INDEX('"INCC-FGV"'!$B$2:$B$800,MATCH(B28,'"INCC-FGV"'!$A$2:$A$800,0)),$K$2),$K$2)</f>
        <v>64.7441068587983</v>
      </c>
      <c r="M28" s="140" t="n">
        <f aca="false">'CP RESUMO'!AA23</f>
        <v>1.1</v>
      </c>
      <c r="N28" s="141" t="n">
        <f aca="false">MAX(0,M28-M27)</f>
        <v>1.1</v>
      </c>
      <c r="O28" s="140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1.1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83214.2475393636</v>
      </c>
      <c r="E29" s="45" t="n">
        <f aca="false">L29+D29/$K$2</f>
        <v>64.1645102544348</v>
      </c>
      <c r="F29" s="117" t="n">
        <f aca="false">IF($K$9=0,0,E29/$K$9)</f>
        <v>0.0252905888161147</v>
      </c>
      <c r="G29" s="117" t="n">
        <f aca="false">G28+F29</f>
        <v>0.121522791930307</v>
      </c>
      <c r="H29" s="139" t="n">
        <v>170582.96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RESUMO'!AB23</f>
        <v>3.87</v>
      </c>
      <c r="N29" s="141" t="n">
        <f aca="false">MAX(0,M29-M28)</f>
        <v>2.77</v>
      </c>
      <c r="O29" s="140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2.77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160119.833712927</v>
      </c>
      <c r="E30" s="45" t="n">
        <f aca="false">L30+D30/$K$2</f>
        <v>123.464563052757</v>
      </c>
      <c r="F30" s="117" t="n">
        <f aca="false">IF($K$9=0,0,E30/$K$9)</f>
        <v>0.048663840573968</v>
      </c>
      <c r="G30" s="117" t="n">
        <f aca="false">G29+F30</f>
        <v>0.170186632504275</v>
      </c>
      <c r="H30" s="139" t="n">
        <v>223719.45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RESUMO'!AC23</f>
        <v>9.2</v>
      </c>
      <c r="N30" s="141" t="n">
        <f aca="false">MAX(0,M30-M29)</f>
        <v>5.33</v>
      </c>
      <c r="O30" s="140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5.33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197070.564569757</v>
      </c>
      <c r="E31" s="45" t="n">
        <f aca="false">L31+D31/$K$2</f>
        <v>151.956385295701</v>
      </c>
      <c r="F31" s="117" t="n">
        <f aca="false">IF($K$9=0,0,E31/$K$9)</f>
        <v>0.0598939576294991</v>
      </c>
      <c r="G31" s="117" t="n">
        <f aca="false">G30+F31</f>
        <v>0.230080590133774</v>
      </c>
      <c r="H31" s="139" t="n">
        <v>50366.16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RESUMO'!AD23</f>
        <v>15.76</v>
      </c>
      <c r="N31" s="141" t="n">
        <f aca="false">MAX(0,M31-M30)</f>
        <v>6.56</v>
      </c>
      <c r="O31" s="140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6.56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HISTORICOS'!AE23)</f>
        <v>1646.28</v>
      </c>
      <c r="D32" s="45" t="n">
        <f aca="false">IF(B32&lt;='VALOR POR PL'!$P$5,0,IF($K$17&gt;0,$K$18*P32/$K$17,0))</f>
        <v>139090.962493593</v>
      </c>
      <c r="E32" s="45" t="n">
        <f aca="false">L32+D32/$K$2</f>
        <v>108.519111885129</v>
      </c>
      <c r="F32" s="117" t="n">
        <f aca="false">IF($K$9=0,0,E32/$K$9)</f>
        <v>0.0427730567332907</v>
      </c>
      <c r="G32" s="117" t="n">
        <f aca="false">G31+F32</f>
        <v>0.272853646867065</v>
      </c>
      <c r="H32" s="139" t="n">
        <v>144656.29</v>
      </c>
      <c r="L32" s="45" t="n">
        <f aca="false">C32/IF(B32&lt;='VALOR POR PL'!$P$5,IFERROR(INDEX('"INCC-FGV"'!$B$2:$B$800,MATCH(B32,'"INCC-FGV"'!$A$2:$A$800,0)),$K$2),$K$2)</f>
        <v>1.26940701941338</v>
      </c>
      <c r="M32" s="140" t="n">
        <f aca="false">'CP RESUMO'!AE23</f>
        <v>20.39</v>
      </c>
      <c r="N32" s="141" t="n">
        <f aca="false">MAX(0,M32-M31)</f>
        <v>4.63</v>
      </c>
      <c r="O32" s="140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4.63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219901.910465033</v>
      </c>
      <c r="E33" s="45" t="n">
        <f aca="false">L33+D33/$K$2</f>
        <v>169.561088470203</v>
      </c>
      <c r="F33" s="117" t="n">
        <f aca="false">IF($K$9=0,0,E33/$K$9)</f>
        <v>0.0668328917451118</v>
      </c>
      <c r="G33" s="117" t="n">
        <f aca="false">G32+F33</f>
        <v>0.339686538612177</v>
      </c>
      <c r="H33" s="139" t="n">
        <v>232797.07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RESUMO'!AF23</f>
        <v>27.71</v>
      </c>
      <c r="N33" s="141" t="n">
        <f aca="false">MAX(0,M33-M32)</f>
        <v>7.32</v>
      </c>
      <c r="O33" s="140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7.32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281186.049447092</v>
      </c>
      <c r="E34" s="45" t="n">
        <f aca="false">L34+D34/$K$2</f>
        <v>216.815818043866</v>
      </c>
      <c r="F34" s="117" t="n">
        <f aca="false">IF($K$9=0,0,E34/$K$9)</f>
        <v>0.0854584517396512</v>
      </c>
      <c r="G34" s="117" t="n">
        <f aca="false">G33+F34</f>
        <v>0.425144990351828</v>
      </c>
      <c r="H34" s="139" t="n">
        <v>263836.68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RESUMO'!AG23</f>
        <v>37.07</v>
      </c>
      <c r="N34" s="141" t="n">
        <f aca="false">MAX(0,M34-M33)</f>
        <v>9.36</v>
      </c>
      <c r="O34" s="140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9.36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379120.506839989</v>
      </c>
      <c r="E35" s="45" t="n">
        <f aca="false">L35+D35/$K$2</f>
        <v>292.33072902923</v>
      </c>
      <c r="F35" s="117" t="n">
        <f aca="false">IF($K$9=0,0,E35/$K$9)</f>
        <v>0.115222827025042</v>
      </c>
      <c r="G35" s="117" t="n">
        <f aca="false">G34+F35</f>
        <v>0.540367817376871</v>
      </c>
      <c r="H35" s="139" t="n">
        <v>412592.54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RESUMO'!AH23</f>
        <v>49.69</v>
      </c>
      <c r="N35" s="141" t="n">
        <f aca="false">MAX(0,M35-M34)</f>
        <v>12.62</v>
      </c>
      <c r="O35" s="140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12.62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327449.566129626</v>
      </c>
      <c r="E36" s="45" t="n">
        <f aca="false">L36+D36/$K$2</f>
        <v>252.488506055357</v>
      </c>
      <c r="F36" s="117" t="n">
        <f aca="false">IF($K$9=0,0,E36/$K$9)</f>
        <v>0.0995189235002349</v>
      </c>
      <c r="G36" s="117" t="n">
        <f aca="false">G35+F36</f>
        <v>0.639886740877105</v>
      </c>
      <c r="H36" s="139" t="n">
        <v>232797.07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RESUMO'!AI23</f>
        <v>60.59</v>
      </c>
      <c r="N36" s="141" t="n">
        <f aca="false">MAX(0,M36-M35)</f>
        <v>10.9</v>
      </c>
      <c r="O36" s="140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10.9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160720.658604908</v>
      </c>
      <c r="E37" s="45" t="n">
        <f aca="false">L37+D37/$K$2</f>
        <v>123.927844715244</v>
      </c>
      <c r="F37" s="117" t="n">
        <f aca="false">IF($K$9=0,0,E37/$K$9)</f>
        <v>0.0488464441033262</v>
      </c>
      <c r="G37" s="117" t="n">
        <f aca="false">G36+F37</f>
        <v>0.688733184980432</v>
      </c>
      <c r="H37" s="139" t="n">
        <v>216398.78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RESUMO'!AJ23</f>
        <v>65.94</v>
      </c>
      <c r="N37" s="141" t="n">
        <f aca="false">MAX(0,M37-M36)</f>
        <v>5.34999999999999</v>
      </c>
      <c r="O37" s="140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5.34999999999999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307021.519802273</v>
      </c>
      <c r="E38" s="45" t="n">
        <f aca="false">L38+D38/$K$2</f>
        <v>236.736929530803</v>
      </c>
      <c r="F38" s="117" t="n">
        <f aca="false">IF($K$9=0,0,E38/$K$9)</f>
        <v>0.093310403502055</v>
      </c>
      <c r="G38" s="117" t="n">
        <f aca="false">G37+F38</f>
        <v>0.782043588482487</v>
      </c>
      <c r="H38" s="139" t="n">
        <v>363397.69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RESUMO'!AK23</f>
        <v>76.16</v>
      </c>
      <c r="N38" s="141" t="n">
        <f aca="false">MAX(0,M38-M37)</f>
        <v>10.22</v>
      </c>
      <c r="O38" s="140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10.22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249342.3301721</v>
      </c>
      <c r="E39" s="45" t="n">
        <f aca="false">L39+D39/$K$2</f>
        <v>192.261889932061</v>
      </c>
      <c r="F39" s="117" t="n">
        <f aca="false">IF($K$9=0,0,E39/$K$9)</f>
        <v>0.075780464683665</v>
      </c>
      <c r="G39" s="117" t="n">
        <f aca="false">G38+F39</f>
        <v>0.857824053166151</v>
      </c>
      <c r="H39" s="139" t="n">
        <v>326794.37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RESUMO'!AL23</f>
        <v>84.46</v>
      </c>
      <c r="N39" s="141" t="n">
        <f aca="false">MAX(0,M39-M38)</f>
        <v>8.3</v>
      </c>
      <c r="O39" s="140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8.3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168531.382200661</v>
      </c>
      <c r="E40" s="45" t="n">
        <f aca="false">L40+D40/$K$2</f>
        <v>129.950506327574</v>
      </c>
      <c r="F40" s="117" t="n">
        <f aca="false">IF($K$9=0,0,E40/$K$9)</f>
        <v>0.0512202899849832</v>
      </c>
      <c r="G40" s="117" t="n">
        <f aca="false">G39+F40</f>
        <v>0.909044343151135</v>
      </c>
      <c r="H40" s="139" t="n">
        <v>137042.8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RESUMO'!AM23</f>
        <v>90.07</v>
      </c>
      <c r="N40" s="141" t="n">
        <f aca="false">MAX(0,M40-M39)</f>
        <v>5.61</v>
      </c>
      <c r="O40" s="140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5.61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113856.317030393</v>
      </c>
      <c r="E41" s="45" t="n">
        <f aca="false">L41+D41/$K$2</f>
        <v>87.7918750412665</v>
      </c>
      <c r="F41" s="117" t="n">
        <f aca="false">IF($K$9=0,0,E41/$K$9)</f>
        <v>0.0346033688133845</v>
      </c>
      <c r="G41" s="117" t="n">
        <f aca="false">G40+F41</f>
        <v>0.943647711964519</v>
      </c>
      <c r="H41" s="139" t="n">
        <v>81698.59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RESUMO'!AN23</f>
        <v>93.86</v>
      </c>
      <c r="N41" s="141" t="n">
        <f aca="false">MAX(0,M41-M40)</f>
        <v>3.79000000000001</v>
      </c>
      <c r="O41" s="140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3.79000000000001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167630.144862689</v>
      </c>
      <c r="E42" s="45" t="n">
        <f aca="false">L42+D42/$K$2</f>
        <v>129.255583833843</v>
      </c>
      <c r="F42" s="117" t="n">
        <f aca="false">IF($K$9=0,0,E42/$K$9)</f>
        <v>0.0509463846909459</v>
      </c>
      <c r="G42" s="117" t="n">
        <f aca="false">G41+F42</f>
        <v>0.994594096655465</v>
      </c>
      <c r="H42" s="139" t="n">
        <v>29575.48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RESUMO'!AO23</f>
        <v>99.44</v>
      </c>
      <c r="N42" s="141" t="n">
        <f aca="false">MAX(0,M42-M41)</f>
        <v>5.58</v>
      </c>
      <c r="O42" s="140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5.58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16823.0969754671</v>
      </c>
      <c r="E43" s="45" t="n">
        <f aca="false">L43+D43/$K$2</f>
        <v>12.9718865496331</v>
      </c>
      <c r="F43" s="117" t="n">
        <f aca="false">IF($K$9=0,0,E43/$K$9)</f>
        <v>0.00511289882203043</v>
      </c>
      <c r="G43" s="117" t="n">
        <f aca="false">G42+F43</f>
        <v>0.999706995477495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RESUMO'!AP23</f>
        <v>100</v>
      </c>
      <c r="N43" s="141" t="n">
        <f aca="false">MAX(0,M43-M42)</f>
        <v>0.560000000000002</v>
      </c>
      <c r="O43" s="140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0.560000000000002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0.999706995477495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RESUMO'!AQ23</f>
        <v>100</v>
      </c>
      <c r="N44" s="141" t="n">
        <f aca="false">MAX(0,M44-M43)</f>
        <v>0</v>
      </c>
      <c r="O44" s="140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0.999706995477495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RESUMO'!AR23</f>
        <v>100</v>
      </c>
      <c r="N45" s="141" t="n">
        <f aca="false">MAX(0,M45-M44)</f>
        <v>0</v>
      </c>
      <c r="O45" s="140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0.999706995477495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RESUMO'!AS23</f>
        <v>100</v>
      </c>
      <c r="N46" s="141" t="n">
        <f aca="false">MAX(0,M46-M45)</f>
        <v>0</v>
      </c>
      <c r="O46" s="140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0.999706995477495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RESUMO'!AT23</f>
        <v>100</v>
      </c>
      <c r="N47" s="141" t="n">
        <f aca="false">MAX(0,M47-M46)</f>
        <v>0</v>
      </c>
      <c r="O47" s="140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0.999706995477495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RESUMO'!AU23</f>
        <v>100</v>
      </c>
      <c r="N48" s="141" t="n">
        <f aca="false">MAX(0,M48-M47)</f>
        <v>0</v>
      </c>
      <c r="O48" s="140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0.999706995477495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RESUMO'!AV23</f>
        <v>100</v>
      </c>
      <c r="N49" s="141" t="n">
        <f aca="false">MAX(0,M49-M48)</f>
        <v>0</v>
      </c>
      <c r="O49" s="140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0.999706995477495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RESUMO'!AW23</f>
        <v>100</v>
      </c>
      <c r="N50" s="141" t="n">
        <f aca="false">MAX(0,M50-M49)</f>
        <v>0</v>
      </c>
      <c r="O50" s="140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0.999706995477495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RESUMO'!AX23</f>
        <v>100</v>
      </c>
      <c r="N51" s="141" t="n">
        <f aca="false">MAX(0,M51-M50)</f>
        <v>0</v>
      </c>
      <c r="O51" s="140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0.999706995477495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RESUMO'!AY23</f>
        <v>100</v>
      </c>
      <c r="N52" s="141" t="n">
        <f aca="false">MAX(0,M52-M51)</f>
        <v>0</v>
      </c>
      <c r="O52" s="140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HISTORICOS'!AZ23)</f>
        <v>964.08</v>
      </c>
      <c r="D53" s="45" t="n">
        <f aca="false">IF(B53&lt;='VALOR POR PL'!$P$5,0,IF($K$17&gt;0,$K$18*P53/$K$17,0))</f>
        <v>0</v>
      </c>
      <c r="E53" s="45" t="n">
        <f aca="false">L53+D53/$K$2</f>
        <v>0.743378963041556</v>
      </c>
      <c r="F53" s="117" t="n">
        <f aca="false">IF($K$9=0,0,E53/$K$9)</f>
        <v>0.000293004522504468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0.743378963041556</v>
      </c>
      <c r="M53" s="140" t="n">
        <f aca="false">'CP RESUMO'!AZ23</f>
        <v>100</v>
      </c>
      <c r="N53" s="141" t="n">
        <f aca="false">MAX(0,M53-M52)</f>
        <v>0</v>
      </c>
      <c r="O53" s="140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RESUMO'!BA23</f>
        <v>100</v>
      </c>
      <c r="N54" s="141" t="n">
        <f aca="false">MAX(0,M54-M53)</f>
        <v>0</v>
      </c>
      <c r="O54" s="140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RESUMO'!BB23</f>
        <v>100</v>
      </c>
      <c r="N55" s="141" t="n">
        <f aca="false">MAX(0,M55-M54)</f>
        <v>0</v>
      </c>
      <c r="O55" s="140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RESUMO'!BC23</f>
        <v>100</v>
      </c>
      <c r="N56" s="141" t="n">
        <f aca="false">MAX(0,M56-M55)</f>
        <v>0</v>
      </c>
      <c r="O56" s="140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RESUMO'!BD23</f>
        <v>100</v>
      </c>
      <c r="N57" s="141" t="n">
        <f aca="false">MAX(0,M57-M56)</f>
        <v>0</v>
      </c>
      <c r="O57" s="140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RESUMO'!BE23</f>
        <v>100</v>
      </c>
      <c r="N58" s="141" t="n">
        <f aca="false">MAX(0,M58-M57)</f>
        <v>0</v>
      </c>
      <c r="O58" s="140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RESUMO'!BF23</f>
        <v>100</v>
      </c>
      <c r="N59" s="141" t="n">
        <f aca="false">MAX(0,M59-M58)</f>
        <v>0</v>
      </c>
      <c r="O59" s="140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RESUMO'!BG23</f>
        <v>100</v>
      </c>
      <c r="N60" s="141" t="n">
        <f aca="false">MAX(0,M60-M59)</f>
        <v>0</v>
      </c>
      <c r="O60" s="140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RESUMO'!BH23</f>
        <v>100</v>
      </c>
      <c r="N61" s="141" t="n">
        <f aca="false">MAX(0,M61-M60)</f>
        <v>0</v>
      </c>
      <c r="O61" s="140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RESUMO'!BI23</f>
        <v>100</v>
      </c>
      <c r="N62" s="141" t="n">
        <f aca="false">MAX(0,M62-M61)</f>
        <v>0</v>
      </c>
      <c r="O62" s="140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RESUMO'!BJ23</f>
        <v>100</v>
      </c>
      <c r="N63" s="141" t="n">
        <f aca="false">MAX(0,M63-M62)</f>
        <v>0</v>
      </c>
      <c r="O63" s="140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RESUMO'!BK23</f>
        <v>100</v>
      </c>
      <c r="N64" s="141" t="n">
        <f aca="false">MAX(0,M64-M63)</f>
        <v>0</v>
      </c>
      <c r="O64" s="140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RESUMO'!BL23</f>
        <v>100</v>
      </c>
      <c r="N65" s="141" t="n">
        <f aca="false">MAX(0,M65-M64)</f>
        <v>0</v>
      </c>
      <c r="O65" s="140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RESUMO'!BM23</f>
        <v>100</v>
      </c>
      <c r="N66" s="141" t="n">
        <f aca="false">MAX(0,M66-M65)</f>
        <v>0</v>
      </c>
      <c r="O66" s="140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RESUMO'!BN23</f>
        <v>100</v>
      </c>
      <c r="N67" s="141" t="n">
        <f aca="false">MAX(0,M67-M66)</f>
        <v>0</v>
      </c>
      <c r="O67" s="140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RESUMO'!BO23</f>
        <v>100</v>
      </c>
      <c r="N68" s="141" t="n">
        <f aca="false">MAX(0,M68-M67)</f>
        <v>0</v>
      </c>
      <c r="O68" s="140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RESUMO'!BP23</f>
        <v>100</v>
      </c>
      <c r="N69" s="141" t="n">
        <f aca="false">MAX(0,M69-M68)</f>
        <v>0</v>
      </c>
      <c r="O69" s="140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RESUMO'!BQ23</f>
        <v>100</v>
      </c>
      <c r="N70" s="141" t="n">
        <f aca="false">MAX(0,M70-M69)</f>
        <v>0</v>
      </c>
      <c r="O70" s="140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RESUMO'!BR23</f>
        <v>100</v>
      </c>
      <c r="N71" s="141" t="n">
        <f aca="false">MAX(0,M71-M70)</f>
        <v>0</v>
      </c>
      <c r="O71" s="140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RESUMO'!BS23</f>
        <v>100</v>
      </c>
      <c r="N72" s="141" t="n">
        <f aca="false">MAX(0,M72-M71)</f>
        <v>0</v>
      </c>
      <c r="O72" s="140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RESUMO'!BT23</f>
        <v>100</v>
      </c>
      <c r="N73" s="141" t="n">
        <f aca="false">MAX(0,M73-M72)</f>
        <v>0</v>
      </c>
      <c r="O73" s="140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RESUMO'!BU23</f>
        <v>100</v>
      </c>
      <c r="N74" s="141" t="n">
        <f aca="false">MAX(0,M74-M73)</f>
        <v>0</v>
      </c>
      <c r="O74" s="140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RESUMO'!BV23</f>
        <v>100</v>
      </c>
      <c r="N75" s="141" t="n">
        <f aca="false">MAX(0,M75-M74)</f>
        <v>0</v>
      </c>
      <c r="O75" s="140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RESUMO'!BW23</f>
        <v>100</v>
      </c>
      <c r="N76" s="141" t="n">
        <f aca="false">MAX(0,M76-M75)</f>
        <v>0</v>
      </c>
      <c r="O76" s="140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286200.18</v>
      </c>
      <c r="D78" s="61" t="n">
        <f aca="false">SUM(D5:D76)</f>
        <v>3004124.45990482</v>
      </c>
      <c r="E78" s="61" t="n">
        <f aca="false">SUM(E5:E76)</f>
        <v>2537.09040627596</v>
      </c>
      <c r="F78" s="146" t="n">
        <f aca="false">SUM(F5:F76)</f>
        <v>1</v>
      </c>
      <c r="H78" s="61" t="n">
        <f aca="false">SUM(H5:H76)</f>
        <v>3253995.01</v>
      </c>
      <c r="L78" s="61" t="n">
        <f aca="false">SUM(L5:L76)</f>
        <v>220.682093841493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PL'!F30</f>
        <v>8532606.85</v>
      </c>
      <c r="K5" s="56" t="n">
        <f aca="false">'VALOR POR PL'!G30</f>
        <v>7240.910891</v>
      </c>
      <c r="L5" s="56" t="n">
        <f aca="false">'DADOS HISTORICOS'!$BZ$24</f>
        <v>0</v>
      </c>
      <c r="M5" s="140" t="n">
        <f aca="false">'CP RESUMO'!D24</f>
        <v>0</v>
      </c>
      <c r="N5" s="141" t="n">
        <v>0</v>
      </c>
      <c r="O5" s="140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PL'!H30</f>
        <v>7251.39377492423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RESUMO'!E24</f>
        <v>0</v>
      </c>
      <c r="N6" s="141" t="n">
        <f aca="false">MAX(0,M6-M5)</f>
        <v>0</v>
      </c>
      <c r="O6" s="140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9322902.37383862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RESUMO'!F24</f>
        <v>0</v>
      </c>
      <c r="N7" s="141" t="n">
        <f aca="false">MAX(0,M7-M6)</f>
        <v>0</v>
      </c>
      <c r="O7" s="140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HISTORICOS'!G24)</f>
        <v>1100.75</v>
      </c>
      <c r="D8" s="45" t="n">
        <f aca="false">IF(B8&lt;='VALOR POR PL'!$P$5,0,IF($K$17&gt;0,$K$18*P8/$K$17,0))</f>
        <v>0</v>
      </c>
      <c r="E8" s="45" t="n">
        <f aca="false">L8+D8/$K$2</f>
        <v>0.93411666465827</v>
      </c>
      <c r="F8" s="117" t="n">
        <f aca="false">IF($K$9=0,0,E8/$K$9)</f>
        <v>0.000129702202008764</v>
      </c>
      <c r="G8" s="117" t="n">
        <f aca="false">G7+F8</f>
        <v>0.000129702202008764</v>
      </c>
      <c r="H8" s="139"/>
      <c r="I8" s="42" t="s">
        <v>3279</v>
      </c>
      <c r="K8" s="66" t="n">
        <f aca="false">SUM(L5:L76)</f>
        <v>888.920355274134</v>
      </c>
      <c r="L8" s="45" t="n">
        <f aca="false">C8/IF(B8&lt;='VALOR POR PL'!$P$5,IFERROR(INDEX('"INCC-FGV"'!$B$2:$B$800,MATCH(B8,'"INCC-FGV"'!$A$2:$A$800,0)),$K$2),$K$2)</f>
        <v>0.93411666465827</v>
      </c>
      <c r="M8" s="140" t="n">
        <f aca="false">'CP RESUMO'!G24</f>
        <v>0</v>
      </c>
      <c r="N8" s="141" t="n">
        <f aca="false">MAX(0,M8-M7)</f>
        <v>0</v>
      </c>
      <c r="O8" s="140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HISTORICOS'!H24)</f>
        <v>1100.75</v>
      </c>
      <c r="D9" s="45" t="n">
        <f aca="false">IF(B9&lt;='VALOR POR PL'!$P$5,0,IF($K$17&gt;0,$K$18*P9/$K$17,0))</f>
        <v>0</v>
      </c>
      <c r="E9" s="45" t="n">
        <f aca="false">L9+D9/$K$2</f>
        <v>0.929324874922117</v>
      </c>
      <c r="F9" s="117" t="n">
        <f aca="false">IF($K$9=0,0,E9/$K$9)</f>
        <v>0.000129036861474914</v>
      </c>
      <c r="G9" s="117" t="n">
        <f aca="false">G8+F9</f>
        <v>0.000258739063483678</v>
      </c>
      <c r="H9" s="139"/>
      <c r="I9" s="42" t="s">
        <v>3280</v>
      </c>
      <c r="J9" s="45" t="n">
        <f aca="false">C78+D78</f>
        <v>9322902.37383862</v>
      </c>
      <c r="K9" s="45" t="n">
        <f aca="false">E78</f>
        <v>7202.01083860665</v>
      </c>
      <c r="L9" s="45" t="n">
        <f aca="false">C9/IF(B9&lt;='VALOR POR PL'!$P$5,IFERROR(INDEX('"INCC-FGV"'!$B$2:$B$800,MATCH(B9,'"INCC-FGV"'!$A$2:$A$800,0)),$K$2),$K$2)</f>
        <v>0.929324874922117</v>
      </c>
      <c r="M9" s="140" t="n">
        <f aca="false">'CP RESUMO'!H24</f>
        <v>0</v>
      </c>
      <c r="N9" s="141" t="n">
        <f aca="false">MAX(0,M9-M8)</f>
        <v>0</v>
      </c>
      <c r="O9" s="140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0.000258739063483678</v>
      </c>
      <c r="H10" s="139"/>
      <c r="I10" s="42" t="s">
        <v>3281</v>
      </c>
      <c r="K10" s="52" t="n">
        <f aca="false">IF(K6-K8&gt;0,(K6-K8)*'VALOR POR PL'!$G$65,K6-K8)</f>
        <v>6313.09048333252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RESUMO'!I24</f>
        <v>0</v>
      </c>
      <c r="N10" s="141" t="n">
        <f aca="false">MAX(0,M10-M9)</f>
        <v>0</v>
      </c>
      <c r="O10" s="140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HISTORICOS'!J24)</f>
        <v>510</v>
      </c>
      <c r="D11" s="45" t="n">
        <f aca="false">IF(B11&lt;='VALOR POR PL'!$P$5,0,IF($K$17&gt;0,$K$18*P11/$K$17,0))</f>
        <v>0</v>
      </c>
      <c r="E11" s="45" t="n">
        <f aca="false">L11+D11/$K$2</f>
        <v>0.425173967014837</v>
      </c>
      <c r="F11" s="117" t="n">
        <f aca="false">IF($K$9=0,0,E11/$K$9)</f>
        <v>5.90354522567053E-005</v>
      </c>
      <c r="G11" s="117" t="n">
        <f aca="false">G10+F11</f>
        <v>0.000317774515740384</v>
      </c>
      <c r="H11" s="139"/>
      <c r="I11" s="42" t="s">
        <v>3282</v>
      </c>
      <c r="K11" s="56" t="n">
        <f aca="false">SUMPRODUCT((B5:B76&gt;'VALOR POR PL'!$P$5)*H5:H76)</f>
        <v>8243593.57</v>
      </c>
      <c r="L11" s="45" t="n">
        <f aca="false">C11/IF(B11&lt;='VALOR POR PL'!$P$5,IFERROR(INDEX('"INCC-FGV"'!$B$2:$B$800,MATCH(B11,'"INCC-FGV"'!$A$2:$A$800,0)),$K$2),$K$2)</f>
        <v>0.425173967014837</v>
      </c>
      <c r="M11" s="140" t="n">
        <f aca="false">'CP RESUMO'!J24</f>
        <v>0</v>
      </c>
      <c r="N11" s="141" t="n">
        <f aca="false">MAX(0,M11-M10)</f>
        <v>0</v>
      </c>
      <c r="O11" s="140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0.000317774515740384</v>
      </c>
      <c r="H12" s="139"/>
      <c r="I12" s="42" t="s">
        <v>3283</v>
      </c>
      <c r="K12" s="140" t="n">
        <f aca="false">SUMPRODUCT((B5:B76&gt;'VALOR POR PL'!$P$5)*N5:N76)</f>
        <v>91.94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RESUMO'!K24</f>
        <v>0</v>
      </c>
      <c r="N12" s="141" t="n">
        <f aca="false">MAX(0,M12-M11)</f>
        <v>0</v>
      </c>
      <c r="O12" s="140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HISTORICOS'!L24)</f>
        <v>1836.75</v>
      </c>
      <c r="D13" s="45" t="n">
        <f aca="false">IF(B13&lt;='VALOR POR PL'!$P$5,0,IF($K$17&gt;0,$K$18*P13/$K$17,0))</f>
        <v>0</v>
      </c>
      <c r="E13" s="45" t="n">
        <f aca="false">L13+D13/$K$2</f>
        <v>1.50960873045748</v>
      </c>
      <c r="F13" s="117" t="n">
        <f aca="false">IF($K$9=0,0,E13/$K$9)</f>
        <v>0.00020960933887591</v>
      </c>
      <c r="G13" s="117" t="n">
        <f aca="false">G12+F13</f>
        <v>0.000527383854616294</v>
      </c>
      <c r="H13" s="139"/>
      <c r="I13" s="42" t="s">
        <v>3284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1.50960873045748</v>
      </c>
      <c r="M13" s="140" t="n">
        <f aca="false">'CP RESUMO'!L24</f>
        <v>0</v>
      </c>
      <c r="N13" s="141" t="n">
        <f aca="false">MAX(0,M13-M12)</f>
        <v>0</v>
      </c>
      <c r="O13" s="140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HISTORICOS'!M24)</f>
        <v>80451.53</v>
      </c>
      <c r="D14" s="45" t="n">
        <f aca="false">IF(B14&lt;='VALOR POR PL'!$P$5,0,IF($K$17&gt;0,$K$18*P14/$K$17,0))</f>
        <v>0</v>
      </c>
      <c r="E14" s="45" t="n">
        <f aca="false">L14+D14/$K$2</f>
        <v>66.011674285147</v>
      </c>
      <c r="F14" s="117" t="n">
        <f aca="false">IF($K$9=0,0,E14/$K$9)</f>
        <v>0.00916572826179168</v>
      </c>
      <c r="G14" s="117" t="n">
        <f aca="false">G13+F14</f>
        <v>0.00969311211640797</v>
      </c>
      <c r="H14" s="139"/>
      <c r="I14" s="42" t="s">
        <v>3285</v>
      </c>
      <c r="K14" s="58" t="n">
        <f aca="false">IFERROR(INDEX('CP RESUMO'!$D$66:$BW$66,MATCH('VALOR POR PL'!$P$5,'CP RESUMO'!$D$4:$BW$4,0))/100,0)</f>
        <v>0.0798</v>
      </c>
      <c r="L14" s="45" t="n">
        <f aca="false">C14/IF(B14&lt;='VALOR POR PL'!$P$5,IFERROR(INDEX('"INCC-FGV"'!$B$2:$B$800,MATCH(B14,'"INCC-FGV"'!$A$2:$A$800,0)),$K$2),$K$2)</f>
        <v>66.011674285147</v>
      </c>
      <c r="M14" s="140" t="n">
        <f aca="false">'CP RESUMO'!M24</f>
        <v>0</v>
      </c>
      <c r="N14" s="141" t="n">
        <f aca="false">MAX(0,M14-M13)</f>
        <v>0</v>
      </c>
      <c r="O14" s="140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HISTORICOS'!N24)</f>
        <v>270</v>
      </c>
      <c r="D15" s="45" t="n">
        <f aca="false">IF(B15&lt;='VALOR POR PL'!$P$5,0,IF($K$17&gt;0,$K$18*P15/$K$17,0))</f>
        <v>0</v>
      </c>
      <c r="E15" s="45" t="n">
        <f aca="false">L15+D15/$K$2</f>
        <v>0.220884914051226</v>
      </c>
      <c r="F15" s="117" t="n">
        <f aca="false">IF($K$9=0,0,E15/$K$9)</f>
        <v>3.06698947004028E-005</v>
      </c>
      <c r="G15" s="117" t="n">
        <f aca="false">G14+F15</f>
        <v>0.00972378201110837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0.220884914051226</v>
      </c>
      <c r="M15" s="140" t="n">
        <f aca="false">'CP RESUMO'!N24</f>
        <v>0</v>
      </c>
      <c r="N15" s="141" t="n">
        <f aca="false">MAX(0,M15-M14)</f>
        <v>0</v>
      </c>
      <c r="O15" s="140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HISTORICOS'!O24)</f>
        <v>522</v>
      </c>
      <c r="D16" s="45" t="n">
        <f aca="false">IF(B16&lt;='VALOR POR PL'!$P$5,0,IF($K$17&gt;0,$K$18*P16/$K$17,0))</f>
        <v>0</v>
      </c>
      <c r="E16" s="45" t="n">
        <f aca="false">L16+D16/$K$2</f>
        <v>0.425902370448576</v>
      </c>
      <c r="F16" s="117" t="n">
        <f aca="false">IF($K$9=0,0,E16/$K$9)</f>
        <v>5.91365911538914E-005</v>
      </c>
      <c r="G16" s="117" t="n">
        <f aca="false">G15+F16</f>
        <v>0.00978291860226226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0.425902370448576</v>
      </c>
      <c r="M16" s="140" t="n">
        <f aca="false">'CP RESUMO'!O24</f>
        <v>0</v>
      </c>
      <c r="N16" s="141" t="n">
        <f aca="false">MAX(0,M16-M15)</f>
        <v>0</v>
      </c>
      <c r="O16" s="140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0.00978291860226226</v>
      </c>
      <c r="H17" s="139"/>
      <c r="I17" s="42" t="s">
        <v>3289</v>
      </c>
      <c r="K17" s="45" t="n">
        <f aca="false">SUM(P5:P76)</f>
        <v>91.94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RESUMO'!P24</f>
        <v>0</v>
      </c>
      <c r="N17" s="141" t="n">
        <f aca="false">MAX(0,M17-M16)</f>
        <v>0</v>
      </c>
      <c r="O17" s="140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HISTORICOS'!Q24)</f>
        <v>2854.92</v>
      </c>
      <c r="D18" s="45" t="n">
        <f aca="false">IF(B18&lt;='VALOR POR PL'!$P$5,0,IF($K$17&gt;0,$K$18*P18/$K$17,0))</f>
        <v>0</v>
      </c>
      <c r="E18" s="45" t="n">
        <f aca="false">L18+D18/$K$2</f>
        <v>2.30787139582033</v>
      </c>
      <c r="F18" s="117" t="n">
        <f aca="false">IF($K$9=0,0,E18/$K$9)</f>
        <v>0.000320448198085026</v>
      </c>
      <c r="G18" s="117" t="n">
        <f aca="false">G17+F18</f>
        <v>0.0101033668003473</v>
      </c>
      <c r="H18" s="139"/>
      <c r="I18" s="42" t="s">
        <v>3290</v>
      </c>
      <c r="K18" s="45" t="n">
        <f aca="false">MAX(0,K10)*$K$2</f>
        <v>8187377.60383862</v>
      </c>
      <c r="L18" s="45" t="n">
        <f aca="false">C18/IF(B18&lt;='VALOR POR PL'!$P$5,IFERROR(INDEX('"INCC-FGV"'!$B$2:$B$800,MATCH(B18,'"INCC-FGV"'!$A$2:$A$800,0)),$K$2),$K$2)</f>
        <v>2.30787139582033</v>
      </c>
      <c r="M18" s="140" t="n">
        <f aca="false">'CP RESUMO'!Q24</f>
        <v>0.09</v>
      </c>
      <c r="N18" s="141" t="n">
        <f aca="false">MAX(0,M18-M17)</f>
        <v>0.09</v>
      </c>
      <c r="O18" s="140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HISTORICOS'!R24)</f>
        <v>29643.63</v>
      </c>
      <c r="D19" s="45" t="n">
        <f aca="false">IF(B19&lt;='VALOR POR PL'!$P$5,0,IF($K$17&gt;0,$K$18*P19/$K$17,0))</f>
        <v>0</v>
      </c>
      <c r="E19" s="45" t="n">
        <f aca="false">L19+D19/$K$2</f>
        <v>23.8968835475916</v>
      </c>
      <c r="F19" s="117" t="n">
        <f aca="false">IF($K$9=0,0,E19/$K$9)</f>
        <v>0.00331808491865792</v>
      </c>
      <c r="G19" s="117" t="n">
        <f aca="false">G18+F19</f>
        <v>0.0134214517190052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23.8968835475916</v>
      </c>
      <c r="M19" s="140" t="n">
        <f aca="false">'CP RESUMO'!R24</f>
        <v>3.99</v>
      </c>
      <c r="N19" s="141" t="n">
        <f aca="false">MAX(0,M19-M18)</f>
        <v>3.9</v>
      </c>
      <c r="O19" s="140" t="n">
        <f aca="false">IF(B19&lt;='VALOR POR PL'!$P$5,'CP RESUMO'!R66,"")</f>
        <v>3.94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HISTORICOS'!S24)</f>
        <v>66813.08</v>
      </c>
      <c r="D20" s="45" t="n">
        <f aca="false">IF(B20&lt;='VALOR POR PL'!$P$5,0,IF($K$17&gt;0,$K$18*P20/$K$17,0))</f>
        <v>0</v>
      </c>
      <c r="E20" s="45" t="n">
        <f aca="false">L20+D20/$K$2</f>
        <v>53.5712779460239</v>
      </c>
      <c r="F20" s="117" t="n">
        <f aca="false">IF($K$9=0,0,E20/$K$9)</f>
        <v>0.00743837785675814</v>
      </c>
      <c r="G20" s="117" t="n">
        <f aca="false">G19+F20</f>
        <v>0.0208598295757634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53.5712779460239</v>
      </c>
      <c r="M20" s="140" t="n">
        <f aca="false">'CP RESUMO'!S24</f>
        <v>5.14</v>
      </c>
      <c r="N20" s="141" t="n">
        <f aca="false">MAX(0,M20-M19)</f>
        <v>1.15</v>
      </c>
      <c r="O20" s="140" t="n">
        <f aca="false">IF(B20&lt;='VALOR POR PL'!$P$5,'CP RESUMO'!S66,"")</f>
        <v>4.39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HISTORICOS'!T24)</f>
        <v>89613.39</v>
      </c>
      <c r="D21" s="45" t="n">
        <f aca="false">IF(B21&lt;='VALOR POR PL'!$P$5,0,IF($K$17&gt;0,$K$18*P21/$K$17,0))</f>
        <v>0</v>
      </c>
      <c r="E21" s="45" t="n">
        <f aca="false">L21+D21/$K$2</f>
        <v>71.141386668699</v>
      </c>
      <c r="F21" s="117" t="n">
        <f aca="false">IF($K$9=0,0,E21/$K$9)</f>
        <v>0.00987798939253783</v>
      </c>
      <c r="G21" s="117" t="n">
        <f aca="false">G20+F21</f>
        <v>0.0307378189683012</v>
      </c>
      <c r="H21" s="139"/>
      <c r="K21" s="144"/>
      <c r="L21" s="45" t="n">
        <f aca="false">C21/IF(B21&lt;='VALOR POR PL'!$P$5,IFERROR(INDEX('"INCC-FGV"'!$B$2:$B$800,MATCH(B21,'"INCC-FGV"'!$A$2:$A$800,0)),$K$2),$K$2)</f>
        <v>71.141386668699</v>
      </c>
      <c r="M21" s="140" t="n">
        <f aca="false">'CP RESUMO'!T24</f>
        <v>6.3</v>
      </c>
      <c r="N21" s="141" t="n">
        <f aca="false">MAX(0,M21-M20)</f>
        <v>1.16</v>
      </c>
      <c r="O21" s="140" t="n">
        <f aca="false">IF(B21&lt;='VALOR POR PL'!$P$5,'CP RESUMO'!T66,"")</f>
        <v>4.72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HISTORICOS'!U24)</f>
        <v>147329.24</v>
      </c>
      <c r="D22" s="45" t="n">
        <f aca="false">IF(B22&lt;='VALOR POR PL'!$P$5,0,IF($K$17&gt;0,$K$18*P22/$K$17,0))</f>
        <v>0</v>
      </c>
      <c r="E22" s="45" t="n">
        <f aca="false">L22+D22/$K$2</f>
        <v>115.943826016471</v>
      </c>
      <c r="F22" s="117" t="n">
        <f aca="false">IF($K$9=0,0,E22/$K$9)</f>
        <v>0.0160988130419007</v>
      </c>
      <c r="G22" s="117" t="n">
        <f aca="false">G21+F22</f>
        <v>0.0468366320102019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115.943826016471</v>
      </c>
      <c r="M22" s="140" t="n">
        <f aca="false">'CP RESUMO'!U24</f>
        <v>7.46</v>
      </c>
      <c r="N22" s="141" t="n">
        <f aca="false">MAX(0,M22-M21)</f>
        <v>1.16</v>
      </c>
      <c r="O22" s="140" t="n">
        <f aca="false">IF(B22&lt;='VALOR POR PL'!$P$5,'CP RESUMO'!U66,"")</f>
        <v>7.46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HISTORICOS'!V24)</f>
        <v>90338.15</v>
      </c>
      <c r="D23" s="45" t="n">
        <f aca="false">IF(B23&lt;='VALOR POR PL'!$P$5,0,IF($K$17&gt;0,$K$18*P23/$K$17,0))</f>
        <v>0</v>
      </c>
      <c r="E23" s="45" t="n">
        <f aca="false">L23+D23/$K$2</f>
        <v>70.5413539001172</v>
      </c>
      <c r="F23" s="117" t="n">
        <f aca="false">IF($K$9=0,0,E23/$K$9)</f>
        <v>0.00979467477638017</v>
      </c>
      <c r="G23" s="117" t="n">
        <f aca="false">G22+F23</f>
        <v>0.0566313067865821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70.5413539001172</v>
      </c>
      <c r="M23" s="140" t="n">
        <f aca="false">'CP RESUMO'!V24</f>
        <v>7.7</v>
      </c>
      <c r="N23" s="141" t="n">
        <f aca="false">MAX(0,M23-M22)</f>
        <v>0.24</v>
      </c>
      <c r="O23" s="140" t="n">
        <f aca="false">IF(B23&lt;='VALOR POR PL'!$P$5,'CP RESUMO'!V66,"")</f>
        <v>7.7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HISTORICOS'!W24)</f>
        <v>113065.99</v>
      </c>
      <c r="D24" s="45" t="n">
        <f aca="false">IF(B24&lt;='VALOR POR PL'!$P$5,0,IF($K$17&gt;0,$K$18*P24/$K$17,0))</f>
        <v>0</v>
      </c>
      <c r="E24" s="45" t="n">
        <f aca="false">L24+D24/$K$2</f>
        <v>87.754788576183</v>
      </c>
      <c r="F24" s="117" t="n">
        <f aca="false">IF($K$9=0,0,E24/$K$9)</f>
        <v>0.0121847620814134</v>
      </c>
      <c r="G24" s="117" t="n">
        <f aca="false">G23+F24</f>
        <v>0.0688160688679955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87.754788576183</v>
      </c>
      <c r="M24" s="140" t="n">
        <f aca="false">'CP RESUMO'!W24</f>
        <v>7.7</v>
      </c>
      <c r="N24" s="141" t="n">
        <f aca="false">MAX(0,M24-M23)</f>
        <v>0</v>
      </c>
      <c r="O24" s="140" t="n">
        <f aca="false">IF(B24&lt;='VALOR POR PL'!$P$5,'CP RESUMO'!W66,"")</f>
        <v>7.7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HISTORICOS'!X24)</f>
        <v>119466.04</v>
      </c>
      <c r="D25" s="45" t="n">
        <f aca="false">IF(B25&lt;='VALOR POR PL'!$P$5,0,IF($K$17&gt;0,$K$18*P25/$K$17,0))</f>
        <v>0</v>
      </c>
      <c r="E25" s="45" t="n">
        <f aca="false">L25+D25/$K$2</f>
        <v>92.117397865199</v>
      </c>
      <c r="F25" s="117" t="n">
        <f aca="false">IF($K$9=0,0,E25/$K$9)</f>
        <v>0.0127905108627996</v>
      </c>
      <c r="G25" s="117" t="n">
        <f aca="false">G24+F25</f>
        <v>0.0816065797307952</v>
      </c>
      <c r="H25" s="139"/>
      <c r="L25" s="45" t="n">
        <f aca="false">C25/IF(B25&lt;='VALOR POR PL'!$P$5,IFERROR(INDEX('"INCC-FGV"'!$B$2:$B$800,MATCH(B25,'"INCC-FGV"'!$A$2:$A$800,0)),$K$2),$K$2)</f>
        <v>92.117397865199</v>
      </c>
      <c r="M25" s="140" t="n">
        <f aca="false">'CP RESUMO'!X24</f>
        <v>8.06</v>
      </c>
      <c r="N25" s="141" t="n">
        <f aca="false">MAX(0,M25-M24)</f>
        <v>0.36</v>
      </c>
      <c r="O25" s="140" t="n">
        <f aca="false">IF(B25&lt;='VALOR POR PL'!$P$5,'CP RESUMO'!X66,"")</f>
        <v>7.98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HISTORICOS'!Y24)</f>
        <v>187211.7</v>
      </c>
      <c r="D26" s="45" t="n">
        <f aca="false">IF(B26&lt;='VALOR POR PL'!$P$5,0,IF($K$17&gt;0,$K$18*P26/$K$17,0))</f>
        <v>186117.24159259</v>
      </c>
      <c r="E26" s="45" t="n">
        <f aca="false">L26+D26/$K$2</f>
        <v>287.864991986662</v>
      </c>
      <c r="F26" s="117" t="n">
        <f aca="false">IF($K$9=0,0,E26/$K$9)</f>
        <v>0.0399700859159432</v>
      </c>
      <c r="G26" s="117" t="n">
        <f aca="false">G25+F26</f>
        <v>0.121576665646738</v>
      </c>
      <c r="H26" s="139" t="n">
        <v>61700.27</v>
      </c>
      <c r="L26" s="45" t="n">
        <f aca="false">C26/IF(B26&lt;='VALOR POR PL'!$P$5,IFERROR(INDEX('"INCC-FGV"'!$B$2:$B$800,MATCH(B26,'"INCC-FGV"'!$A$2:$A$800,0)),$K$2),$K$2)</f>
        <v>144.354451306164</v>
      </c>
      <c r="M26" s="140" t="n">
        <f aca="false">'CP RESUMO'!Y24</f>
        <v>10.15</v>
      </c>
      <c r="N26" s="141" t="n">
        <f aca="false">MAX(0,M26-M25)</f>
        <v>2.09</v>
      </c>
      <c r="O26" s="140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2.09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HISTORICOS'!Z24)</f>
        <v>148443.07</v>
      </c>
      <c r="D27" s="45" t="n">
        <f aca="false">IF(B27&lt;='VALOR POR PL'!$P$5,0,IF($K$17&gt;0,$K$18*P27/$K$17,0))</f>
        <v>119328.757767498</v>
      </c>
      <c r="E27" s="45" t="n">
        <f aca="false">L27+D27/$K$2</f>
        <v>206.472433467705</v>
      </c>
      <c r="F27" s="117" t="n">
        <f aca="false">IF($K$9=0,0,E27/$K$9)</f>
        <v>0.0286687201803281</v>
      </c>
      <c r="G27" s="117" t="n">
        <f aca="false">G26+F27</f>
        <v>0.150245385827067</v>
      </c>
      <c r="H27" s="139" t="n">
        <v>111856.75</v>
      </c>
      <c r="L27" s="45" t="n">
        <f aca="false">C27/IF(B27&lt;='VALOR POR PL'!$P$5,IFERROR(INDEX('"INCC-FGV"'!$B$2:$B$800,MATCH(B27,'"INCC-FGV"'!$A$2:$A$800,0)),$K$2),$K$2)</f>
        <v>114.46089063906</v>
      </c>
      <c r="M27" s="140" t="n">
        <f aca="false">'CP RESUMO'!Z24</f>
        <v>11.49</v>
      </c>
      <c r="N27" s="141" t="n">
        <f aca="false">MAX(0,M27-M26)</f>
        <v>1.34</v>
      </c>
      <c r="O27" s="140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1.34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HISTORICOS'!AA24)</f>
        <v>41419.08</v>
      </c>
      <c r="D28" s="45" t="n">
        <f aca="false">IF(B28&lt;='VALOR POR PL'!$P$5,0,IF($K$17&gt;0,$K$18*P28/$K$17,0))</f>
        <v>115766.705296826</v>
      </c>
      <c r="E28" s="45" t="n">
        <f aca="false">L28+D28/$K$2</f>
        <v>121.202188696817</v>
      </c>
      <c r="F28" s="117" t="n">
        <f aca="false">IF($K$9=0,0,E28/$K$9)</f>
        <v>0.0168289372805589</v>
      </c>
      <c r="G28" s="117" t="n">
        <f aca="false">G27+F28</f>
        <v>0.167074323107625</v>
      </c>
      <c r="H28" s="139" t="n">
        <v>165179.61</v>
      </c>
      <c r="L28" s="45" t="n">
        <f aca="false">C28/IF(B28&lt;='VALOR POR PL'!$P$5,IFERROR(INDEX('"INCC-FGV"'!$B$2:$B$800,MATCH(B28,'"INCC-FGV"'!$A$2:$A$800,0)),$K$2),$K$2)</f>
        <v>31.9372590869381</v>
      </c>
      <c r="M28" s="140" t="n">
        <f aca="false">'CP RESUMO'!AA24</f>
        <v>12.79</v>
      </c>
      <c r="N28" s="141" t="n">
        <f aca="false">MAX(0,M28-M27)</f>
        <v>1.3</v>
      </c>
      <c r="O28" s="140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HISTORICOS'!AB24)</f>
        <v>4854.7</v>
      </c>
      <c r="D29" s="45" t="n">
        <f aca="false">IF(B29&lt;='VALOR POR PL'!$P$5,0,IF($K$17&gt;0,$K$18*P29/$K$17,0))</f>
        <v>40963.6034127232</v>
      </c>
      <c r="E29" s="45" t="n">
        <f aca="false">L29+D29/$K$2</f>
        <v>35.3293947382723</v>
      </c>
      <c r="F29" s="117" t="n">
        <f aca="false">IF($K$9=0,0,E29/$K$9)</f>
        <v>0.00490549035956566</v>
      </c>
      <c r="G29" s="117" t="n">
        <f aca="false">G28+F29</f>
        <v>0.171979813467191</v>
      </c>
      <c r="H29" s="139" t="n">
        <v>131060.6</v>
      </c>
      <c r="L29" s="45" t="n">
        <f aca="false">C29/IF(B29&lt;='VALOR POR PL'!$P$5,IFERROR(INDEX('"INCC-FGV"'!$B$2:$B$800,MATCH(B29,'"INCC-FGV"'!$A$2:$A$800,0)),$K$2),$K$2)</f>
        <v>3.74334272246892</v>
      </c>
      <c r="M29" s="140" t="n">
        <f aca="false">'CP RESUMO'!AB24</f>
        <v>13.25</v>
      </c>
      <c r="N29" s="141" t="n">
        <f aca="false">MAX(0,M29-M28)</f>
        <v>0.460000000000001</v>
      </c>
      <c r="O29" s="140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0.460000000000001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HISTORICOS'!AC24)</f>
        <v>2170</v>
      </c>
      <c r="D30" s="45" t="n">
        <f aca="false">IF(B30&lt;='VALOR POR PL'!$P$5,0,IF($K$17&gt;0,$K$18*P30/$K$17,0))</f>
        <v>81927.2068254463</v>
      </c>
      <c r="E30" s="45" t="n">
        <f aca="false">L30+D30/$K$2</f>
        <v>64.8453389807812</v>
      </c>
      <c r="F30" s="117" t="n">
        <f aca="false">IF($K$9=0,0,E30/$K$9)</f>
        <v>0.00900378247602396</v>
      </c>
      <c r="G30" s="117" t="n">
        <f aca="false">G29+F30</f>
        <v>0.180983595943215</v>
      </c>
      <c r="H30" s="139" t="n">
        <v>149288.74</v>
      </c>
      <c r="L30" s="45" t="n">
        <f aca="false">C30/IF(B30&lt;='VALOR POR PL'!$P$5,IFERROR(INDEX('"INCC-FGV"'!$B$2:$B$800,MATCH(B30,'"INCC-FGV"'!$A$2:$A$800,0)),$K$2),$K$2)</f>
        <v>1.67323494917452</v>
      </c>
      <c r="M30" s="140" t="n">
        <f aca="false">'CP RESUMO'!AC24</f>
        <v>14.17</v>
      </c>
      <c r="N30" s="141" t="n">
        <f aca="false">MAX(0,M30-M29)</f>
        <v>0.92</v>
      </c>
      <c r="O30" s="140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0.92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142482.098826863</v>
      </c>
      <c r="E31" s="45" t="n">
        <f aca="false">L31+D31/$K$2</f>
        <v>109.86452875062</v>
      </c>
      <c r="F31" s="117" t="n">
        <f aca="false">IF($K$9=0,0,E31/$K$9)</f>
        <v>0.0152547019454188</v>
      </c>
      <c r="G31" s="117" t="n">
        <f aca="false">G30+F31</f>
        <v>0.196238297888634</v>
      </c>
      <c r="H31" s="139" t="n">
        <v>188806.34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RESUMO'!AD24</f>
        <v>15.77</v>
      </c>
      <c r="N31" s="141" t="n">
        <f aca="false">MAX(0,M31-M30)</f>
        <v>1.6</v>
      </c>
      <c r="O31" s="140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194131.859651601</v>
      </c>
      <c r="E32" s="45" t="n">
        <f aca="false">L32+D32/$K$2</f>
        <v>149.69042042272</v>
      </c>
      <c r="F32" s="117" t="n">
        <f aca="false">IF($K$9=0,0,E32/$K$9)</f>
        <v>0.0207845314006331</v>
      </c>
      <c r="G32" s="117" t="n">
        <f aca="false">G31+F32</f>
        <v>0.217022829289267</v>
      </c>
      <c r="H32" s="139" t="n">
        <v>246307.64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RESUMO'!AE24</f>
        <v>17.95</v>
      </c>
      <c r="N32" s="141" t="n">
        <f aca="false">MAX(0,M32-M31)</f>
        <v>2.18</v>
      </c>
      <c r="O32" s="140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2.18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223518.792534642</v>
      </c>
      <c r="E33" s="45" t="n">
        <f aca="false">L33+D33/$K$2</f>
        <v>172.349979477536</v>
      </c>
      <c r="F33" s="117" t="n">
        <f aca="false">IF($K$9=0,0,E33/$K$9)</f>
        <v>0.0239308136768758</v>
      </c>
      <c r="G33" s="117" t="n">
        <f aca="false">G32+F33</f>
        <v>0.240953642966143</v>
      </c>
      <c r="H33" s="139" t="n">
        <v>225553.41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RESUMO'!AF24</f>
        <v>20.46</v>
      </c>
      <c r="N33" s="141" t="n">
        <f aca="false">MAX(0,M33-M32)</f>
        <v>2.51</v>
      </c>
      <c r="O33" s="140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183445.702239586</v>
      </c>
      <c r="E34" s="45" t="n">
        <f aca="false">L34+D34/$K$2</f>
        <v>141.450580766424</v>
      </c>
      <c r="F34" s="117" t="n">
        <f aca="false">IF($K$9=0,0,E34/$K$9)</f>
        <v>0.0196404287547267</v>
      </c>
      <c r="G34" s="117" t="n">
        <f aca="false">G33+F34</f>
        <v>0.260594071720869</v>
      </c>
      <c r="H34" s="139" t="n">
        <v>224144.24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RESUMO'!AG24</f>
        <v>22.52</v>
      </c>
      <c r="N34" s="141" t="n">
        <f aca="false">MAX(0,M34-M33)</f>
        <v>2.06</v>
      </c>
      <c r="O34" s="140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2.06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167416.466121564</v>
      </c>
      <c r="E35" s="45" t="n">
        <f aca="false">L35+D35/$K$2</f>
        <v>129.090821281979</v>
      </c>
      <c r="F35" s="117" t="n">
        <f aca="false">IF($K$9=0,0,E35/$K$9)</f>
        <v>0.0179242747858671</v>
      </c>
      <c r="G35" s="117" t="n">
        <f aca="false">G34+F35</f>
        <v>0.278518346506737</v>
      </c>
      <c r="H35" s="139" t="n">
        <v>222955.82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RESUMO'!AH24</f>
        <v>24.4</v>
      </c>
      <c r="N35" s="141" t="n">
        <f aca="false">MAX(0,M35-M34)</f>
        <v>1.88</v>
      </c>
      <c r="O35" s="140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1.88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366891.404479173</v>
      </c>
      <c r="E36" s="45" t="n">
        <f aca="false">L36+D36/$K$2</f>
        <v>282.901161532847</v>
      </c>
      <c r="F36" s="117" t="n">
        <f aca="false">IF($K$9=0,0,E36/$K$9)</f>
        <v>0.0392808575094535</v>
      </c>
      <c r="G36" s="117" t="n">
        <f aca="false">G35+F36</f>
        <v>0.31779920401619</v>
      </c>
      <c r="H36" s="139" t="n">
        <v>435582.23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RESUMO'!AI24</f>
        <v>28.52</v>
      </c>
      <c r="N36" s="141" t="n">
        <f aca="false">MAX(0,M36-M35)</f>
        <v>4.12</v>
      </c>
      <c r="O36" s="140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4.12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345519.089655143</v>
      </c>
      <c r="E37" s="45" t="n">
        <f aca="false">L37+D37/$K$2</f>
        <v>266.421482220254</v>
      </c>
      <c r="F37" s="117" t="n">
        <f aca="false">IF($K$9=0,0,E37/$K$9)</f>
        <v>0.0369926522176406</v>
      </c>
      <c r="G37" s="117" t="n">
        <f aca="false">G36+F37</f>
        <v>0.354791856233831</v>
      </c>
      <c r="H37" s="139" t="n">
        <v>397162.69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RESUMO'!AJ24</f>
        <v>32.4</v>
      </c>
      <c r="N37" s="141" t="n">
        <f aca="false">MAX(0,M37-M36)</f>
        <v>3.88</v>
      </c>
      <c r="O37" s="140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3.88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637607.392250213</v>
      </c>
      <c r="E38" s="45" t="n">
        <f aca="false">L38+D38/$K$2</f>
        <v>491.643766159026</v>
      </c>
      <c r="F38" s="117" t="n">
        <f aca="false">IF($K$9=0,0,E38/$K$9)</f>
        <v>0.0682647912057492</v>
      </c>
      <c r="G38" s="117" t="n">
        <f aca="false">G37+F38</f>
        <v>0.42305664743958</v>
      </c>
      <c r="H38" s="139" t="n">
        <v>390671.44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RESUMO'!AK24</f>
        <v>39.56</v>
      </c>
      <c r="N38" s="141" t="n">
        <f aca="false">MAX(0,M38-M37)</f>
        <v>7.16</v>
      </c>
      <c r="O38" s="140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7.16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704395.876075305</v>
      </c>
      <c r="E39" s="45" t="n">
        <f aca="false">L39+D39/$K$2</f>
        <v>543.142764010879</v>
      </c>
      <c r="F39" s="117" t="n">
        <f aca="false">IF($K$9=0,0,E39/$K$9)</f>
        <v>0.0754154327426642</v>
      </c>
      <c r="G39" s="117" t="n">
        <f aca="false">G38+F39</f>
        <v>0.498472080182244</v>
      </c>
      <c r="H39" s="139" t="n">
        <v>393220.84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RESUMO'!AL24</f>
        <v>47.47</v>
      </c>
      <c r="N39" s="141" t="n">
        <f aca="false">MAX(0,M39-M38)</f>
        <v>7.91</v>
      </c>
      <c r="O39" s="140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7.91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HISTORICOS'!AM24)</f>
        <v>6510</v>
      </c>
      <c r="D40" s="45" t="n">
        <f aca="false">IF(B40&lt;='VALOR POR PL'!$P$5,0,IF($K$17&gt;0,$K$18*P40/$K$17,0))</f>
        <v>544994.028012752</v>
      </c>
      <c r="E40" s="45" t="n">
        <f aca="false">L40+D40/$K$2</f>
        <v>425.251527318647</v>
      </c>
      <c r="F40" s="117" t="n">
        <f aca="false">IF($K$9=0,0,E40/$K$9)</f>
        <v>0.0590462215134514</v>
      </c>
      <c r="G40" s="117" t="n">
        <f aca="false">G39+F40</f>
        <v>0.557518301695696</v>
      </c>
      <c r="H40" s="139" t="n">
        <v>467610.51</v>
      </c>
      <c r="L40" s="45" t="n">
        <f aca="false">C40/IF(B40&lt;='VALOR POR PL'!$P$5,IFERROR(INDEX('"INCC-FGV"'!$B$2:$B$800,MATCH(B40,'"INCC-FGV"'!$A$2:$A$800,0)),$K$2),$K$2)</f>
        <v>5.01970484752357</v>
      </c>
      <c r="M40" s="140" t="n">
        <f aca="false">'CP RESUMO'!AM24</f>
        <v>53.59</v>
      </c>
      <c r="N40" s="141" t="n">
        <f aca="false">MAX(0,M40-M39)</f>
        <v>6.12</v>
      </c>
      <c r="O40" s="140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338394.9847138</v>
      </c>
      <c r="E41" s="45" t="n">
        <f aca="false">L41+D41/$K$2</f>
        <v>260.928255782723</v>
      </c>
      <c r="F41" s="117" t="n">
        <f aca="false">IF($K$9=0,0,E41/$K$9)</f>
        <v>0.0362299171203697</v>
      </c>
      <c r="G41" s="117" t="n">
        <f aca="false">G40+F41</f>
        <v>0.593748218816065</v>
      </c>
      <c r="H41" s="139" t="n">
        <v>441433.45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RESUMO'!AN24</f>
        <v>57.39</v>
      </c>
      <c r="N41" s="141" t="n">
        <f aca="false">MAX(0,M41-M40)</f>
        <v>3.8</v>
      </c>
      <c r="O41" s="140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3.8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515607.095129711</v>
      </c>
      <c r="E42" s="45" t="n">
        <f aca="false">L42+D42/$K$2</f>
        <v>397.572263416307</v>
      </c>
      <c r="F42" s="117" t="n">
        <f aca="false">IF($K$9=0,0,E42/$K$9)</f>
        <v>0.0552029526649843</v>
      </c>
      <c r="G42" s="117" t="n">
        <f aca="false">G41+F42</f>
        <v>0.64895117148105</v>
      </c>
      <c r="H42" s="139" t="n">
        <v>934984.97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RESUMO'!AO24</f>
        <v>63.18</v>
      </c>
      <c r="N42" s="141" t="n">
        <f aca="false">MAX(0,M42-M41)</f>
        <v>5.79</v>
      </c>
      <c r="O42" s="140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5.79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716863.059722656</v>
      </c>
      <c r="E43" s="45" t="n">
        <f aca="false">L43+D43/$K$2</f>
        <v>552.755910276559</v>
      </c>
      <c r="F43" s="117" t="n">
        <f aca="false">IF($K$9=0,0,E43/$K$9)</f>
        <v>0.0767502191628885</v>
      </c>
      <c r="G43" s="117" t="n">
        <f aca="false">G42+F43</f>
        <v>0.725701390643938</v>
      </c>
      <c r="H43" s="139" t="n">
        <v>767664.4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RESUMO'!AP24</f>
        <v>71.23</v>
      </c>
      <c r="N43" s="141" t="n">
        <f aca="false">MAX(0,M43-M42)</f>
        <v>8.05</v>
      </c>
      <c r="O43" s="140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8.05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780980.004194743</v>
      </c>
      <c r="E44" s="45" t="n">
        <f aca="false">L44+D44/$K$2</f>
        <v>602.194948214337</v>
      </c>
      <c r="F44" s="117" t="n">
        <f aca="false">IF($K$9=0,0,E44/$K$9)</f>
        <v>0.0836148350383268</v>
      </c>
      <c r="G44" s="117" t="n">
        <f aca="false">G43+F44</f>
        <v>0.809316225682265</v>
      </c>
      <c r="H44" s="139" t="n">
        <v>784149.83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RESUMO'!AQ24</f>
        <v>80</v>
      </c>
      <c r="N44" s="141" t="n">
        <f aca="false">MAX(0,M44-M43)</f>
        <v>8.77</v>
      </c>
      <c r="O44" s="140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8.77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290307.276359734</v>
      </c>
      <c r="E45" s="45" t="n">
        <f aca="false">L45+D45/$K$2</f>
        <v>223.848977329389</v>
      </c>
      <c r="F45" s="117" t="n">
        <f aca="false">IF($K$9=0,0,E45/$K$9)</f>
        <v>0.0310814552137909</v>
      </c>
      <c r="G45" s="117" t="n">
        <f aca="false">G44+F45</f>
        <v>0.840397680896056</v>
      </c>
      <c r="H45" s="139" t="n">
        <v>337037.34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RESUMO'!AR24</f>
        <v>83.26</v>
      </c>
      <c r="N45" s="141" t="n">
        <f aca="false">MAX(0,M45-M44)</f>
        <v>3.26000000000001</v>
      </c>
      <c r="O45" s="140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3.26000000000001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185226.728474922</v>
      </c>
      <c r="E46" s="45" t="n">
        <f aca="false">L46+D46/$K$2</f>
        <v>142.823887375806</v>
      </c>
      <c r="F46" s="117" t="n">
        <f aca="false">IF($K$9=0,0,E46/$K$9)</f>
        <v>0.0198311125290444</v>
      </c>
      <c r="G46" s="117" t="n">
        <f aca="false">G45+F46</f>
        <v>0.8602287934251</v>
      </c>
      <c r="H46" s="139" t="n">
        <v>207812.12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RESUMO'!AS24</f>
        <v>85.34</v>
      </c>
      <c r="N46" s="141" t="n">
        <f aca="false">MAX(0,M46-M45)</f>
        <v>2.08</v>
      </c>
      <c r="O46" s="140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2.08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300102.92065408</v>
      </c>
      <c r="E47" s="45" t="n">
        <f aca="false">L47+D47/$K$2</f>
        <v>231.402163680993</v>
      </c>
      <c r="F47" s="117" t="n">
        <f aca="false">IF($K$9=0,0,E47/$K$9)</f>
        <v>0.0321302159725383</v>
      </c>
      <c r="G47" s="117" t="n">
        <f aca="false">G46+F47</f>
        <v>0.892359009397639</v>
      </c>
      <c r="H47" s="139" t="n">
        <v>144172.44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RESUMO'!AT24</f>
        <v>88.71</v>
      </c>
      <c r="N47" s="141" t="n">
        <f aca="false">MAX(0,M47-M46)</f>
        <v>3.36999999999999</v>
      </c>
      <c r="O47" s="140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3.36999999999999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268934.961535705</v>
      </c>
      <c r="E48" s="45" t="n">
        <f aca="false">L48+D48/$K$2</f>
        <v>207.369298016796</v>
      </c>
      <c r="F48" s="117" t="n">
        <f aca="false">IF($K$9=0,0,E48/$K$9)</f>
        <v>0.0287932499219781</v>
      </c>
      <c r="G48" s="117" t="n">
        <f aca="false">G47+F48</f>
        <v>0.921152259319617</v>
      </c>
      <c r="H48" s="139" t="n">
        <v>105324.5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RESUMO'!AU24</f>
        <v>91.73</v>
      </c>
      <c r="N48" s="141" t="n">
        <f aca="false">MAX(0,M48-M47)</f>
        <v>3.02000000000001</v>
      </c>
      <c r="O48" s="140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3.02000000000001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187898.267827926</v>
      </c>
      <c r="E49" s="45" t="n">
        <f aca="false">L49+D49/$K$2</f>
        <v>144.88384728988</v>
      </c>
      <c r="F49" s="117" t="n">
        <f aca="false">IF($K$9=0,0,E49/$K$9)</f>
        <v>0.0201171381905211</v>
      </c>
      <c r="G49" s="117" t="n">
        <f aca="false">G48+F49</f>
        <v>0.941269397510138</v>
      </c>
      <c r="H49" s="139" t="n">
        <v>48359.25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RESUMO'!AV24</f>
        <v>93.84</v>
      </c>
      <c r="N49" s="141" t="n">
        <f aca="false">MAX(0,M49-M48)</f>
        <v>2.11</v>
      </c>
      <c r="O49" s="140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2.11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148715.690650539</v>
      </c>
      <c r="E50" s="45" t="n">
        <f aca="false">L50+D50/$K$2</f>
        <v>114.67110188346</v>
      </c>
      <c r="F50" s="117" t="n">
        <f aca="false">IF($K$9=0,0,E50/$K$9)</f>
        <v>0.0159220951555309</v>
      </c>
      <c r="G50" s="117" t="n">
        <f aca="false">G49+F50</f>
        <v>0.957191492665669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RESUMO'!AW24</f>
        <v>95.51</v>
      </c>
      <c r="N50" s="141" t="n">
        <f aca="false">MAX(0,M50-M49)</f>
        <v>1.67</v>
      </c>
      <c r="O50" s="140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1.67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162963.900533225</v>
      </c>
      <c r="E51" s="45" t="n">
        <f aca="false">L51+D51/$K$2</f>
        <v>125.657554758522</v>
      </c>
      <c r="F51" s="117" t="n">
        <f aca="false">IF($K$9=0,0,E51/$K$9)</f>
        <v>0.0174475653500728</v>
      </c>
      <c r="G51" s="117" t="n">
        <f aca="false">G50+F51</f>
        <v>0.974639058015741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RESUMO'!AX24</f>
        <v>97.34</v>
      </c>
      <c r="N51" s="141" t="n">
        <f aca="false">MAX(0,M51-M50)</f>
        <v>1.83</v>
      </c>
      <c r="O51" s="140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1.83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83708.2330607819</v>
      </c>
      <c r="E52" s="45" t="n">
        <f aca="false">L52+D52/$K$2</f>
        <v>64.5454106409893</v>
      </c>
      <c r="F52" s="117" t="n">
        <f aca="false">IF($K$9=0,0,E52/$K$9)</f>
        <v>0.00896213739293353</v>
      </c>
      <c r="G52" s="117" t="n">
        <f aca="false">G51+F52</f>
        <v>0.983601195408675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RESUMO'!AY24</f>
        <v>98.28</v>
      </c>
      <c r="N52" s="141" t="n">
        <f aca="false">MAX(0,M52-M51)</f>
        <v>0.939999999999998</v>
      </c>
      <c r="O52" s="140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0.939999999999998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107752.087237815</v>
      </c>
      <c r="E53" s="45" t="n">
        <f aca="false">L53+D53/$K$2</f>
        <v>83.0850498676562</v>
      </c>
      <c r="F53" s="117" t="n">
        <f aca="false">IF($K$9=0,0,E53/$K$9)</f>
        <v>0.0115363683462229</v>
      </c>
      <c r="G53" s="117" t="n">
        <f aca="false">G52+F53</f>
        <v>0.995137563754898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RESUMO'!AZ24</f>
        <v>99.49</v>
      </c>
      <c r="N53" s="141" t="n">
        <f aca="false">MAX(0,M53-M52)</f>
        <v>1.20999999999999</v>
      </c>
      <c r="O53" s="140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1.20999999999999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45416.1690010631</v>
      </c>
      <c r="E54" s="45" t="n">
        <f aca="false">L54+D54/$K$2</f>
        <v>35.0193185392606</v>
      </c>
      <c r="F54" s="117" t="n">
        <f aca="false">IF($K$9=0,0,E54/$K$9)</f>
        <v>0.0048624362451023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RESUMO'!BA24</f>
        <v>100</v>
      </c>
      <c r="N54" s="141" t="n">
        <f aca="false">MAX(0,M54-M53)</f>
        <v>0.510000000000005</v>
      </c>
      <c r="O54" s="140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0.510000000000005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RESUMO'!BB24</f>
        <v>100</v>
      </c>
      <c r="N55" s="141" t="n">
        <f aca="false">MAX(0,M55-M54)</f>
        <v>0</v>
      </c>
      <c r="O55" s="140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 t="n">
        <v>517382.46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RESUMO'!BC24</f>
        <v>100</v>
      </c>
      <c r="N56" s="141" t="n">
        <f aca="false">MAX(0,M56-M55)</f>
        <v>0</v>
      </c>
      <c r="O56" s="140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RESUMO'!BD24</f>
        <v>100</v>
      </c>
      <c r="N57" s="141" t="n">
        <f aca="false">MAX(0,M57-M56)</f>
        <v>0</v>
      </c>
      <c r="O57" s="140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RESUMO'!BE24</f>
        <v>100</v>
      </c>
      <c r="N58" s="141" t="n">
        <f aca="false">MAX(0,M58-M57)</f>
        <v>0</v>
      </c>
      <c r="O58" s="140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RESUMO'!BF24</f>
        <v>100</v>
      </c>
      <c r="N59" s="141" t="n">
        <f aca="false">MAX(0,M59-M58)</f>
        <v>0</v>
      </c>
      <c r="O59" s="140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RESUMO'!BG24</f>
        <v>100</v>
      </c>
      <c r="N60" s="141" t="n">
        <f aca="false">MAX(0,M60-M59)</f>
        <v>0</v>
      </c>
      <c r="O60" s="140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RESUMO'!BH24</f>
        <v>100</v>
      </c>
      <c r="N61" s="141" t="n">
        <f aca="false">MAX(0,M61-M60)</f>
        <v>0</v>
      </c>
      <c r="O61" s="140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RESUMO'!BI24</f>
        <v>100</v>
      </c>
      <c r="N62" s="141" t="n">
        <f aca="false">MAX(0,M62-M61)</f>
        <v>0</v>
      </c>
      <c r="O62" s="140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RESUMO'!BJ24</f>
        <v>100</v>
      </c>
      <c r="N63" s="141" t="n">
        <f aca="false">MAX(0,M63-M62)</f>
        <v>0</v>
      </c>
      <c r="O63" s="140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RESUMO'!BK24</f>
        <v>100</v>
      </c>
      <c r="N64" s="141" t="n">
        <f aca="false">MAX(0,M64-M63)</f>
        <v>0</v>
      </c>
      <c r="O64" s="140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RESUMO'!BL24</f>
        <v>100</v>
      </c>
      <c r="N65" s="141" t="n">
        <f aca="false">MAX(0,M65-M64)</f>
        <v>0</v>
      </c>
      <c r="O65" s="140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RESUMO'!BM24</f>
        <v>100</v>
      </c>
      <c r="N66" s="141" t="n">
        <f aca="false">MAX(0,M66-M65)</f>
        <v>0</v>
      </c>
      <c r="O66" s="140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RESUMO'!BN24</f>
        <v>100</v>
      </c>
      <c r="N67" s="141" t="n">
        <f aca="false">MAX(0,M67-M66)</f>
        <v>0</v>
      </c>
      <c r="O67" s="140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RESUMO'!BO24</f>
        <v>100</v>
      </c>
      <c r="N68" s="141" t="n">
        <f aca="false">MAX(0,M68-M67)</f>
        <v>0</v>
      </c>
      <c r="O68" s="140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RESUMO'!BP24</f>
        <v>100</v>
      </c>
      <c r="N69" s="141" t="n">
        <f aca="false">MAX(0,M69-M68)</f>
        <v>0</v>
      </c>
      <c r="O69" s="140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RESUMO'!BQ24</f>
        <v>100</v>
      </c>
      <c r="N70" s="141" t="n">
        <f aca="false">MAX(0,M70-M69)</f>
        <v>0</v>
      </c>
      <c r="O70" s="140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RESUMO'!BR24</f>
        <v>100</v>
      </c>
      <c r="N71" s="141" t="n">
        <f aca="false">MAX(0,M71-M70)</f>
        <v>0</v>
      </c>
      <c r="O71" s="140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RESUMO'!BS24</f>
        <v>100</v>
      </c>
      <c r="N72" s="141" t="n">
        <f aca="false">MAX(0,M72-M71)</f>
        <v>0</v>
      </c>
      <c r="O72" s="140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RESUMO'!BT24</f>
        <v>100</v>
      </c>
      <c r="N73" s="141" t="n">
        <f aca="false">MAX(0,M73-M72)</f>
        <v>0</v>
      </c>
      <c r="O73" s="140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RESUMO'!BU24</f>
        <v>100</v>
      </c>
      <c r="N74" s="141" t="n">
        <f aca="false">MAX(0,M74-M73)</f>
        <v>0</v>
      </c>
      <c r="O74" s="140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RESUMO'!BV24</f>
        <v>100</v>
      </c>
      <c r="N75" s="141" t="n">
        <f aca="false">MAX(0,M75-M74)</f>
        <v>0</v>
      </c>
      <c r="O75" s="140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RESUMO'!BW24</f>
        <v>100</v>
      </c>
      <c r="N76" s="141" t="n">
        <f aca="false">MAX(0,M76-M75)</f>
        <v>0</v>
      </c>
      <c r="O76" s="140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1135524.77</v>
      </c>
      <c r="D78" s="61" t="n">
        <f aca="false">SUM(D5:D76)</f>
        <v>8187377.60383862</v>
      </c>
      <c r="E78" s="61" t="n">
        <f aca="false">SUM(E5:E76)</f>
        <v>7202.01083860665</v>
      </c>
      <c r="F78" s="146" t="n">
        <f aca="false">SUM(F5:F76)</f>
        <v>1</v>
      </c>
      <c r="H78" s="61" t="n">
        <f aca="false">SUM(H5:H76)</f>
        <v>8243593.57</v>
      </c>
      <c r="L78" s="61" t="n">
        <f aca="false">SUM(L5:L76)</f>
        <v>888.920355274134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HISTORICOS'!D25)</f>
        <v>11290</v>
      </c>
      <c r="D5" s="45" t="n">
        <f aca="false">IF(B5&lt;='VALOR POR PL'!$P$5,0,IF($K$17&gt;0,$K$18*P5/$K$17,0))</f>
        <v>0</v>
      </c>
      <c r="E5" s="45" t="n">
        <f aca="false">L5+D5/$K$2</f>
        <v>9.73665328200246</v>
      </c>
      <c r="F5" s="117" t="n">
        <f aca="false">IF($K$9=0,0,E5/$K$9)</f>
        <v>0.0022484434038983</v>
      </c>
      <c r="G5" s="117" t="n">
        <f aca="false">F5</f>
        <v>0.0022484434038983</v>
      </c>
      <c r="H5" s="139"/>
      <c r="I5" s="42" t="s">
        <v>3276</v>
      </c>
      <c r="J5" s="56" t="n">
        <f aca="false">'VALOR POR PL'!F31</f>
        <v>5180198.4</v>
      </c>
      <c r="K5" s="56" t="n">
        <f aca="false">'VALOR POR PL'!G31</f>
        <v>4396.001794</v>
      </c>
      <c r="L5" s="56" t="n">
        <f aca="false">'DADOS HISTORICOS'!$BZ$25</f>
        <v>9.73665328200246</v>
      </c>
      <c r="M5" s="140" t="n">
        <f aca="false">'CP RESUMO'!D25</f>
        <v>0</v>
      </c>
      <c r="N5" s="141" t="n">
        <v>0</v>
      </c>
      <c r="O5" s="140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HISTORICOS'!E25)</f>
        <v>5533.2</v>
      </c>
      <c r="D6" s="45" t="n">
        <f aca="false">IF(B6&lt;='VALOR POR PL'!$P$5,0,IF($K$17&gt;0,$K$18*P6/$K$17,0))</f>
        <v>0</v>
      </c>
      <c r="E6" s="45" t="n">
        <f aca="false">L6+D6/$K$2</f>
        <v>4.73280666760185</v>
      </c>
      <c r="F6" s="117" t="n">
        <f aca="false">IF($K$9=0,0,E6/$K$9)</f>
        <v>0.00109292665821481</v>
      </c>
      <c r="G6" s="117" t="n">
        <f aca="false">G5+F6</f>
        <v>0.00334137006211311</v>
      </c>
      <c r="H6" s="139"/>
      <c r="I6" s="42" t="s">
        <v>3277</v>
      </c>
      <c r="K6" s="52" t="n">
        <f aca="false">'VALOR POR PL'!H31</f>
        <v>4360.02891567954</v>
      </c>
      <c r="L6" s="45" t="n">
        <f aca="false">C6/IF(B6&lt;='VALOR POR PL'!$P$5,IFERROR(INDEX('"INCC-FGV"'!$B$2:$B$800,MATCH(B6,'"INCC-FGV"'!$A$2:$A$800,0)),$K$2),$K$2)</f>
        <v>4.73280666760185</v>
      </c>
      <c r="M6" s="140" t="n">
        <f aca="false">'CP RESUMO'!E25</f>
        <v>0</v>
      </c>
      <c r="N6" s="141" t="n">
        <f aca="false">MAX(0,M6-M5)</f>
        <v>0</v>
      </c>
      <c r="O6" s="140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HISTORICOS'!F25)</f>
        <v>8558.7</v>
      </c>
      <c r="D7" s="45" t="n">
        <f aca="false">IF(B7&lt;='VALOR POR PL'!$P$5,0,IF($K$17&gt;0,$K$18*P7/$K$17,0))</f>
        <v>0</v>
      </c>
      <c r="E7" s="45" t="n">
        <f aca="false">L7+D7/$K$2</f>
        <v>7.291601882814</v>
      </c>
      <c r="F7" s="117" t="n">
        <f aca="false">IF($K$9=0,0,E7/$K$9)</f>
        <v>0.00168381821581037</v>
      </c>
      <c r="G7" s="117" t="n">
        <f aca="false">G6+F7</f>
        <v>0.00502518827792348</v>
      </c>
      <c r="H7" s="139"/>
      <c r="I7" s="42" t="s">
        <v>3278</v>
      </c>
      <c r="J7" s="45" t="n">
        <f aca="false">C78+D78</f>
        <v>5602741.91962381</v>
      </c>
      <c r="L7" s="45" t="n">
        <f aca="false">C7/IF(B7&lt;='VALOR POR PL'!$P$5,IFERROR(INDEX('"INCC-FGV"'!$B$2:$B$800,MATCH(B7,'"INCC-FGV"'!$A$2:$A$800,0)),$K$2),$K$2)</f>
        <v>7.291601882814</v>
      </c>
      <c r="M7" s="140" t="n">
        <f aca="false">'CP RESUMO'!F25</f>
        <v>0</v>
      </c>
      <c r="N7" s="141" t="n">
        <f aca="false">MAX(0,M7-M6)</f>
        <v>0</v>
      </c>
      <c r="O7" s="140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HISTORICOS'!G25)</f>
        <v>620.11</v>
      </c>
      <c r="D8" s="45" t="n">
        <f aca="false">IF(B8&lt;='VALOR POR PL'!$P$5,0,IF($K$17&gt;0,$K$18*P8/$K$17,0))</f>
        <v>0</v>
      </c>
      <c r="E8" s="45" t="n">
        <f aca="false">L8+D8/$K$2</f>
        <v>0.526236733973418</v>
      </c>
      <c r="F8" s="117" t="n">
        <f aca="false">IF($K$9=0,0,E8/$K$9)</f>
        <v>0.000121521582326301</v>
      </c>
      <c r="G8" s="117" t="n">
        <f aca="false">G7+F8</f>
        <v>0.00514670986024978</v>
      </c>
      <c r="H8" s="139"/>
      <c r="I8" s="42" t="s">
        <v>3279</v>
      </c>
      <c r="K8" s="66" t="n">
        <f aca="false">SUM(L5:L76)</f>
        <v>542.308104596919</v>
      </c>
      <c r="L8" s="45" t="n">
        <f aca="false">C8/IF(B8&lt;='VALOR POR PL'!$P$5,IFERROR(INDEX('"INCC-FGV"'!$B$2:$B$800,MATCH(B8,'"INCC-FGV"'!$A$2:$A$800,0)),$K$2),$K$2)</f>
        <v>0.526236733973418</v>
      </c>
      <c r="M8" s="140" t="n">
        <f aca="false">'CP RESUMO'!G25</f>
        <v>0</v>
      </c>
      <c r="N8" s="141" t="n">
        <f aca="false">MAX(0,M8-M7)</f>
        <v>0</v>
      </c>
      <c r="O8" s="140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HISTORICOS'!H25)</f>
        <v>8573.45</v>
      </c>
      <c r="D9" s="45" t="n">
        <f aca="false">IF(B9&lt;='VALOR POR PL'!$P$5,0,IF($K$17&gt;0,$K$18*P9/$K$17,0))</f>
        <v>0</v>
      </c>
      <c r="E9" s="45" t="n">
        <f aca="false">L9+D9/$K$2</f>
        <v>7.23826513640792</v>
      </c>
      <c r="F9" s="117" t="n">
        <f aca="false">IF($K$9=0,0,E9/$K$9)</f>
        <v>0.00167150139069924</v>
      </c>
      <c r="G9" s="117" t="n">
        <f aca="false">G8+F9</f>
        <v>0.00681821125094901</v>
      </c>
      <c r="H9" s="139"/>
      <c r="I9" s="42" t="s">
        <v>3280</v>
      </c>
      <c r="J9" s="45" t="n">
        <f aca="false">C78+D78</f>
        <v>5602741.91962381</v>
      </c>
      <c r="K9" s="45" t="n">
        <f aca="false">E78</f>
        <v>4330.39731625946</v>
      </c>
      <c r="L9" s="45" t="n">
        <f aca="false">C9/IF(B9&lt;='VALOR POR PL'!$P$5,IFERROR(INDEX('"INCC-FGV"'!$B$2:$B$800,MATCH(B9,'"INCC-FGV"'!$A$2:$A$800,0)),$K$2),$K$2)</f>
        <v>7.23826513640792</v>
      </c>
      <c r="M9" s="140" t="n">
        <f aca="false">'CP RESUMO'!H25</f>
        <v>0</v>
      </c>
      <c r="N9" s="141" t="n">
        <f aca="false">MAX(0,M9-M8)</f>
        <v>0</v>
      </c>
      <c r="O9" s="140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HISTORICOS'!I25)</f>
        <v>3992.76</v>
      </c>
      <c r="D10" s="45" t="n">
        <f aca="false">IF(B10&lt;='VALOR POR PL'!$P$5,0,IF($K$17&gt;0,$K$18*P10/$K$17,0))</f>
        <v>0</v>
      </c>
      <c r="E10" s="45" t="n">
        <f aca="false">L10+D10/$K$2</f>
        <v>3.35152313344699</v>
      </c>
      <c r="F10" s="117" t="n">
        <f aca="false">IF($K$9=0,0,E10/$K$9)</f>
        <v>0.000773952801250577</v>
      </c>
      <c r="G10" s="117" t="n">
        <f aca="false">G9+F10</f>
        <v>0.00759216405219959</v>
      </c>
      <c r="H10" s="139"/>
      <c r="I10" s="42" t="s">
        <v>3281</v>
      </c>
      <c r="K10" s="52" t="n">
        <f aca="false">IF(K6-K8&gt;0,(K6-K8)*'VALOR POR PL'!$G$65,K6-K8)</f>
        <v>3788.08921166254</v>
      </c>
      <c r="L10" s="45" t="n">
        <f aca="false">C10/IF(B10&lt;='VALOR POR PL'!$P$5,IFERROR(INDEX('"INCC-FGV"'!$B$2:$B$800,MATCH(B10,'"INCC-FGV"'!$A$2:$A$800,0)),$K$2),$K$2)</f>
        <v>3.35152313344699</v>
      </c>
      <c r="M10" s="140" t="n">
        <f aca="false">'CP RESUMO'!I25</f>
        <v>0</v>
      </c>
      <c r="N10" s="141" t="n">
        <f aca="false">MAX(0,M10-M9)</f>
        <v>0</v>
      </c>
      <c r="O10" s="140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0.00759216405219959</v>
      </c>
      <c r="H11" s="139"/>
      <c r="I11" s="42" t="s">
        <v>3282</v>
      </c>
      <c r="K11" s="56" t="n">
        <f aca="false">SUMPRODUCT((B5:B76&gt;'VALOR POR PL'!$P$5)*H5:H76)</f>
        <v>4237436.74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RESUMO'!J25</f>
        <v>0</v>
      </c>
      <c r="N11" s="141" t="n">
        <f aca="false">MAX(0,M11-M10)</f>
        <v>0</v>
      </c>
      <c r="O11" s="140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HISTORICOS'!K25)</f>
        <v>4231.38</v>
      </c>
      <c r="D12" s="45" t="n">
        <f aca="false">IF(B12&lt;='VALOR POR PL'!$P$5,0,IF($K$17&gt;0,$K$18*P12/$K$17,0))</f>
        <v>0</v>
      </c>
      <c r="E12" s="45" t="n">
        <f aca="false">L12+D12/$K$2</f>
        <v>3.49564756198207</v>
      </c>
      <c r="F12" s="117" t="n">
        <f aca="false">IF($K$9=0,0,E12/$K$9)</f>
        <v>0.000807234834747581</v>
      </c>
      <c r="G12" s="117" t="n">
        <f aca="false">G11+F12</f>
        <v>0.00839939888694717</v>
      </c>
      <c r="H12" s="139"/>
      <c r="I12" s="42" t="s">
        <v>3283</v>
      </c>
      <c r="K12" s="140" t="n">
        <f aca="false">SUMPRODUCT((B5:B76&gt;'VALOR POR PL'!$P$5)*N5:N76)</f>
        <v>98.49</v>
      </c>
      <c r="L12" s="45" t="n">
        <f aca="false">C12/IF(B12&lt;='VALOR POR PL'!$P$5,IFERROR(INDEX('"INCC-FGV"'!$B$2:$B$800,MATCH(B12,'"INCC-FGV"'!$A$2:$A$800,0)),$K$2),$K$2)</f>
        <v>3.49564756198207</v>
      </c>
      <c r="M12" s="140" t="n">
        <f aca="false">'CP RESUMO'!K25</f>
        <v>0</v>
      </c>
      <c r="N12" s="141" t="n">
        <f aca="false">MAX(0,M12-M11)</f>
        <v>0</v>
      </c>
      <c r="O12" s="140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HISTORICOS'!L25)</f>
        <v>2147.1</v>
      </c>
      <c r="D13" s="45" t="n">
        <f aca="false">IF(B13&lt;='VALOR POR PL'!$P$5,0,IF($K$17&gt;0,$K$18*P13/$K$17,0))</f>
        <v>0</v>
      </c>
      <c r="E13" s="45" t="n">
        <f aca="false">L13+D13/$K$2</f>
        <v>1.76468267601212</v>
      </c>
      <c r="F13" s="117" t="n">
        <f aca="false">IF($K$9=0,0,E13/$K$9)</f>
        <v>0.000407510569384989</v>
      </c>
      <c r="G13" s="117" t="n">
        <f aca="false">G12+F13</f>
        <v>0.00880690945633216</v>
      </c>
      <c r="H13" s="139"/>
      <c r="I13" s="42" t="s">
        <v>3284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1.76468267601212</v>
      </c>
      <c r="M13" s="140" t="n">
        <f aca="false">'CP RESUMO'!L25</f>
        <v>0</v>
      </c>
      <c r="N13" s="141" t="n">
        <f aca="false">MAX(0,M13-M12)</f>
        <v>0</v>
      </c>
      <c r="O13" s="140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HISTORICOS'!M25)</f>
        <v>9724</v>
      </c>
      <c r="D14" s="45" t="n">
        <f aca="false">IF(B14&lt;='VALOR POR PL'!$P$5,0,IF($K$17&gt;0,$K$18*P14/$K$17,0))</f>
        <v>0</v>
      </c>
      <c r="E14" s="45" t="n">
        <f aca="false">L14+D14/$K$2</f>
        <v>7.97868630650988</v>
      </c>
      <c r="F14" s="117" t="n">
        <f aca="false">IF($K$9=0,0,E14/$K$9)</f>
        <v>0.00184248366230787</v>
      </c>
      <c r="G14" s="117" t="n">
        <f aca="false">G13+F14</f>
        <v>0.01064939311864</v>
      </c>
      <c r="H14" s="139"/>
      <c r="I14" s="42" t="s">
        <v>3285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7.97868630650988</v>
      </c>
      <c r="M14" s="140" t="n">
        <f aca="false">'CP RESUMO'!M25</f>
        <v>0</v>
      </c>
      <c r="N14" s="141" t="n">
        <f aca="false">MAX(0,M14-M13)</f>
        <v>0</v>
      </c>
      <c r="O14" s="140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HISTORICOS'!N25)</f>
        <v>16171.31</v>
      </c>
      <c r="D15" s="45" t="n">
        <f aca="false">IF(B15&lt;='VALOR POR PL'!$P$5,0,IF($K$17&gt;0,$K$18*P15/$K$17,0))</f>
        <v>0</v>
      </c>
      <c r="E15" s="45" t="n">
        <f aca="false">L15+D15/$K$2</f>
        <v>13.2296237757249</v>
      </c>
      <c r="F15" s="117" t="n">
        <f aca="false">IF($K$9=0,0,E15/$K$9)</f>
        <v>0.00305506003480357</v>
      </c>
      <c r="G15" s="117" t="n">
        <f aca="false">G14+F15</f>
        <v>0.0137044531534436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13.2296237757249</v>
      </c>
      <c r="M15" s="140" t="n">
        <f aca="false">'CP RESUMO'!N25</f>
        <v>0</v>
      </c>
      <c r="N15" s="141" t="n">
        <f aca="false">MAX(0,M15-M14)</f>
        <v>0</v>
      </c>
      <c r="O15" s="140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HISTORICOS'!O25)</f>
        <v>803</v>
      </c>
      <c r="D16" s="45" t="n">
        <f aca="false">IF(B16&lt;='VALOR POR PL'!$P$5,0,IF($K$17&gt;0,$K$18*P16/$K$17,0))</f>
        <v>0</v>
      </c>
      <c r="E16" s="45" t="n">
        <f aca="false">L16+D16/$K$2</f>
        <v>0.655171654157484</v>
      </c>
      <c r="F16" s="117" t="n">
        <f aca="false">IF($K$9=0,0,E16/$K$9)</f>
        <v>0.000151295968085306</v>
      </c>
      <c r="G16" s="117" t="n">
        <f aca="false">G15+F16</f>
        <v>0.0138557491215289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0.655171654157484</v>
      </c>
      <c r="M16" s="140" t="n">
        <f aca="false">'CP RESUMO'!O25</f>
        <v>0</v>
      </c>
      <c r="N16" s="141" t="n">
        <f aca="false">MAX(0,M16-M15)</f>
        <v>0</v>
      </c>
      <c r="O16" s="140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HISTORICOS'!P25)</f>
        <v>10520.79</v>
      </c>
      <c r="D17" s="45" t="n">
        <f aca="false">IF(B17&lt;='VALOR POR PL'!$P$5,0,IF($K$17&gt;0,$K$18*P17/$K$17,0))</f>
        <v>0</v>
      </c>
      <c r="E17" s="45" t="n">
        <f aca="false">L17+D17/$K$2</f>
        <v>8.56629546126282</v>
      </c>
      <c r="F17" s="117" t="n">
        <f aca="false">IF($K$9=0,0,E17/$K$9)</f>
        <v>0.00197817771341644</v>
      </c>
      <c r="G17" s="117" t="n">
        <f aca="false">G16+F17</f>
        <v>0.0158339268349453</v>
      </c>
      <c r="H17" s="139"/>
      <c r="I17" s="42" t="s">
        <v>3289</v>
      </c>
      <c r="K17" s="45" t="n">
        <f aca="false">SUM(P5:P76)</f>
        <v>98.49</v>
      </c>
      <c r="L17" s="45" t="n">
        <f aca="false">C17/IF(B17&lt;='VALOR POR PL'!$P$5,IFERROR(INDEX('"INCC-FGV"'!$B$2:$B$800,MATCH(B17,'"INCC-FGV"'!$A$2:$A$800,0)),$K$2),$K$2)</f>
        <v>8.56629546126282</v>
      </c>
      <c r="M17" s="140" t="n">
        <f aca="false">'CP RESUMO'!P25</f>
        <v>0</v>
      </c>
      <c r="N17" s="141" t="n">
        <f aca="false">MAX(0,M17-M16)</f>
        <v>0</v>
      </c>
      <c r="O17" s="140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HISTORICOS'!Q25)</f>
        <v>16111.37</v>
      </c>
      <c r="D18" s="45" t="n">
        <f aca="false">IF(B18&lt;='VALOR POR PL'!$P$5,0,IF($K$17&gt;0,$K$18*P18/$K$17,0))</f>
        <v>0</v>
      </c>
      <c r="E18" s="45" t="n">
        <f aca="false">L18+D18/$K$2</f>
        <v>13.0241722957133</v>
      </c>
      <c r="F18" s="117" t="n">
        <f aca="false">IF($K$9=0,0,E18/$K$9)</f>
        <v>0.00300761600946202</v>
      </c>
      <c r="G18" s="117" t="n">
        <f aca="false">G17+F18</f>
        <v>0.0188415428444074</v>
      </c>
      <c r="H18" s="139"/>
      <c r="I18" s="42" t="s">
        <v>3290</v>
      </c>
      <c r="K18" s="45" t="n">
        <f aca="false">MAX(0,K10)*$K$2</f>
        <v>4912731.22962382</v>
      </c>
      <c r="L18" s="45" t="n">
        <f aca="false">C18/IF(B18&lt;='VALOR POR PL'!$P$5,IFERROR(INDEX('"INCC-FGV"'!$B$2:$B$800,MATCH(B18,'"INCC-FGV"'!$A$2:$A$800,0)),$K$2),$K$2)</f>
        <v>13.0241722957133</v>
      </c>
      <c r="M18" s="140" t="n">
        <f aca="false">'CP RESUMO'!Q25</f>
        <v>0</v>
      </c>
      <c r="N18" s="141" t="n">
        <f aca="false">MAX(0,M18-M17)</f>
        <v>0</v>
      </c>
      <c r="O18" s="140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HISTORICOS'!R25)</f>
        <v>12473.01</v>
      </c>
      <c r="D19" s="45" t="n">
        <f aca="false">IF(B19&lt;='VALOR POR PL'!$P$5,0,IF($K$17&gt;0,$K$18*P19/$K$17,0))</f>
        <v>0</v>
      </c>
      <c r="E19" s="45" t="n">
        <f aca="false">L19+D19/$K$2</f>
        <v>10.0549786735952</v>
      </c>
      <c r="F19" s="117" t="n">
        <f aca="false">IF($K$9=0,0,E19/$K$9)</f>
        <v>0.00232195291546147</v>
      </c>
      <c r="G19" s="117" t="n">
        <f aca="false">G18+F19</f>
        <v>0.0211634957598688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10.0549786735952</v>
      </c>
      <c r="M19" s="140" t="n">
        <f aca="false">'CP RESUMO'!R25</f>
        <v>0</v>
      </c>
      <c r="N19" s="141" t="n">
        <f aca="false">MAX(0,M19-M18)</f>
        <v>0</v>
      </c>
      <c r="O19" s="140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HISTORICOS'!S25)</f>
        <v>747.79</v>
      </c>
      <c r="D20" s="45" t="n">
        <f aca="false">IF(B20&lt;='VALOR POR PL'!$P$5,0,IF($K$17&gt;0,$K$18*P20/$K$17,0))</f>
        <v>0</v>
      </c>
      <c r="E20" s="45" t="n">
        <f aca="false">L20+D20/$K$2</f>
        <v>0.599584182247805</v>
      </c>
      <c r="F20" s="117" t="n">
        <f aca="false">IF($K$9=0,0,E20/$K$9)</f>
        <v>0.000138459392628138</v>
      </c>
      <c r="G20" s="117" t="n">
        <f aca="false">G19+F20</f>
        <v>0.021301955152497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0.599584182247805</v>
      </c>
      <c r="M20" s="140" t="n">
        <f aca="false">'CP RESUMO'!S25</f>
        <v>0</v>
      </c>
      <c r="N20" s="141" t="n">
        <f aca="false">MAX(0,M20-M19)</f>
        <v>0</v>
      </c>
      <c r="O20" s="140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HISTORICOS'!T25)</f>
        <v>8127.83</v>
      </c>
      <c r="D21" s="45" t="n">
        <f aca="false">IF(B21&lt;='VALOR POR PL'!$P$5,0,IF($K$17&gt;0,$K$18*P21/$K$17,0))</f>
        <v>0</v>
      </c>
      <c r="E21" s="45" t="n">
        <f aca="false">L21+D21/$K$2</f>
        <v>6.45244083286495</v>
      </c>
      <c r="F21" s="117" t="n">
        <f aca="false">IF($K$9=0,0,E21/$K$9)</f>
        <v>0.00149003436904919</v>
      </c>
      <c r="G21" s="117" t="n">
        <f aca="false">G20+F21</f>
        <v>0.0227919895215462</v>
      </c>
      <c r="H21" s="139"/>
      <c r="K21" s="144"/>
      <c r="L21" s="45" t="n">
        <f aca="false">C21/IF(B21&lt;='VALOR POR PL'!$P$5,IFERROR(INDEX('"INCC-FGV"'!$B$2:$B$800,MATCH(B21,'"INCC-FGV"'!$A$2:$A$800,0)),$K$2),$K$2)</f>
        <v>6.45244083286495</v>
      </c>
      <c r="M21" s="140" t="n">
        <f aca="false">'CP RESUMO'!T25</f>
        <v>0</v>
      </c>
      <c r="N21" s="141" t="n">
        <f aca="false">MAX(0,M21-M20)</f>
        <v>0</v>
      </c>
      <c r="O21" s="140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HISTORICOS'!U25)</f>
        <v>111279.04</v>
      </c>
      <c r="D22" s="45" t="n">
        <f aca="false">IF(B22&lt;='VALOR POR PL'!$P$5,0,IF($K$17&gt;0,$K$18*P22/$K$17,0))</f>
        <v>0</v>
      </c>
      <c r="E22" s="45" t="n">
        <f aca="false">L22+D22/$K$2</f>
        <v>87.5733673304766</v>
      </c>
      <c r="F22" s="117" t="n">
        <f aca="false">IF($K$9=0,0,E22/$K$9)</f>
        <v>0.0202229405144102</v>
      </c>
      <c r="G22" s="117" t="n">
        <f aca="false">G21+F22</f>
        <v>0.0430149300359564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87.5733673304766</v>
      </c>
      <c r="M22" s="140" t="n">
        <f aca="false">'CP RESUMO'!U25</f>
        <v>0</v>
      </c>
      <c r="N22" s="141" t="n">
        <f aca="false">MAX(0,M22-M21)</f>
        <v>0</v>
      </c>
      <c r="O22" s="140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HISTORICOS'!V25)</f>
        <v>165375.97</v>
      </c>
      <c r="D23" s="45" t="n">
        <f aca="false">IF(B23&lt;='VALOR POR PL'!$P$5,0,IF($K$17&gt;0,$K$18*P23/$K$17,0))</f>
        <v>0</v>
      </c>
      <c r="E23" s="45" t="n">
        <f aca="false">L23+D23/$K$2</f>
        <v>129.13530802153</v>
      </c>
      <c r="F23" s="117" t="n">
        <f aca="false">IF($K$9=0,0,E23/$K$9)</f>
        <v>0.0298206604591828</v>
      </c>
      <c r="G23" s="117" t="n">
        <f aca="false">G22+F23</f>
        <v>0.0728355904951392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129.13530802153</v>
      </c>
      <c r="M23" s="140" t="n">
        <f aca="false">'CP RESUMO'!V25</f>
        <v>0</v>
      </c>
      <c r="N23" s="141" t="n">
        <f aca="false">MAX(0,M23-M22)</f>
        <v>0</v>
      </c>
      <c r="O23" s="140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HISTORICOS'!W25)</f>
        <v>81590.6</v>
      </c>
      <c r="D24" s="45" t="n">
        <f aca="false">IF(B24&lt;='VALOR POR PL'!$P$5,0,IF($K$17&gt;0,$K$18*P24/$K$17,0))</f>
        <v>0</v>
      </c>
      <c r="E24" s="45" t="n">
        <f aca="false">L24+D24/$K$2</f>
        <v>63.3255486712133</v>
      </c>
      <c r="F24" s="117" t="n">
        <f aca="false">IF($K$9=0,0,E24/$K$9)</f>
        <v>0.0146234961936271</v>
      </c>
      <c r="G24" s="117" t="n">
        <f aca="false">G23+F24</f>
        <v>0.0874590866887663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63.3255486712133</v>
      </c>
      <c r="M24" s="140" t="n">
        <f aca="false">'CP RESUMO'!W25</f>
        <v>0</v>
      </c>
      <c r="N24" s="141" t="n">
        <f aca="false">MAX(0,M24-M23)</f>
        <v>0</v>
      </c>
      <c r="O24" s="140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HISTORICOS'!X25)</f>
        <v>74562.48</v>
      </c>
      <c r="D25" s="45" t="n">
        <f aca="false">IF(B25&lt;='VALOR POR PL'!$P$5,0,IF($K$17&gt;0,$K$18*P25/$K$17,0))</f>
        <v>0</v>
      </c>
      <c r="E25" s="45" t="n">
        <f aca="false">L25+D25/$K$2</f>
        <v>57.4933398309339</v>
      </c>
      <c r="F25" s="117" t="n">
        <f aca="false">IF($K$9=0,0,E25/$K$9)</f>
        <v>0.0132766893271114</v>
      </c>
      <c r="G25" s="117" t="n">
        <f aca="false">G24+F25</f>
        <v>0.100735776015878</v>
      </c>
      <c r="H25" s="139"/>
      <c r="L25" s="45" t="n">
        <f aca="false">C25/IF(B25&lt;='VALOR POR PL'!$P$5,IFERROR(INDEX('"INCC-FGV"'!$B$2:$B$800,MATCH(B25,'"INCC-FGV"'!$A$2:$A$800,0)),$K$2),$K$2)</f>
        <v>57.4933398309339</v>
      </c>
      <c r="M25" s="140" t="n">
        <f aca="false">'CP RESUMO'!X25</f>
        <v>1.51</v>
      </c>
      <c r="N25" s="141" t="n">
        <f aca="false">MAX(0,M25-M24)</f>
        <v>1.51</v>
      </c>
      <c r="O25" s="140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HISTORICOS'!Y25)</f>
        <v>70101.38</v>
      </c>
      <c r="D26" s="45" t="n">
        <f aca="false">IF(B26&lt;='VALOR POR PL'!$P$5,0,IF($K$17&gt;0,$K$18*P26/$K$17,0))</f>
        <v>334199.40337577</v>
      </c>
      <c r="E26" s="45" t="n">
        <f aca="false">L26+D26/$K$2</f>
        <v>311.746636277869</v>
      </c>
      <c r="F26" s="117" t="n">
        <f aca="false">IF($K$9=0,0,E26/$K$9)</f>
        <v>0.0719903079348738</v>
      </c>
      <c r="G26" s="117" t="n">
        <f aca="false">G25+F26</f>
        <v>0.172726083950752</v>
      </c>
      <c r="H26" s="139" t="n">
        <v>129965.83</v>
      </c>
      <c r="L26" s="45" t="n">
        <f aca="false">C26/IF(B26&lt;='VALOR POR PL'!$P$5,IFERROR(INDEX('"INCC-FGV"'!$B$2:$B$800,MATCH(B26,'"INCC-FGV"'!$A$2:$A$800,0)),$K$2),$K$2)</f>
        <v>54.0534926273567</v>
      </c>
      <c r="M26" s="140" t="n">
        <f aca="false">'CP RESUMO'!Y25</f>
        <v>8.21</v>
      </c>
      <c r="N26" s="141" t="n">
        <f aca="false">MAX(0,M26-M25)</f>
        <v>6.7</v>
      </c>
      <c r="O26" s="140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6.7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HISTORICOS'!Z25)</f>
        <v>48287.92</v>
      </c>
      <c r="D27" s="45" t="n">
        <f aca="false">IF(B27&lt;='VALOR POR PL'!$P$5,0,IF($K$17&gt;0,$K$18*P27/$K$17,0))</f>
        <v>191541.150591486</v>
      </c>
      <c r="E27" s="45" t="n">
        <f aca="false">L27+D27/$K$2</f>
        <v>184.926443659778</v>
      </c>
      <c r="F27" s="117" t="n">
        <f aca="false">IF($K$9=0,0,E27/$K$9)</f>
        <v>0.0427042671039514</v>
      </c>
      <c r="G27" s="117" t="n">
        <f aca="false">G26+F27</f>
        <v>0.215430351054703</v>
      </c>
      <c r="H27" s="139" t="n">
        <v>106514.42</v>
      </c>
      <c r="L27" s="45" t="n">
        <f aca="false">C27/IF(B27&lt;='VALOR POR PL'!$P$5,IFERROR(INDEX('"INCC-FGV"'!$B$2:$B$800,MATCH(B27,'"INCC-FGV"'!$A$2:$A$800,0)),$K$2),$K$2)</f>
        <v>37.233656851126</v>
      </c>
      <c r="M27" s="140" t="n">
        <f aca="false">'CP RESUMO'!Z25</f>
        <v>12.05</v>
      </c>
      <c r="N27" s="141" t="n">
        <f aca="false">MAX(0,M27-M26)</f>
        <v>3.84</v>
      </c>
      <c r="O27" s="140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3.84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HISTORICOS'!AA25)</f>
        <v>573.57</v>
      </c>
      <c r="D28" s="45" t="n">
        <f aca="false">IF(B28&lt;='VALOR POR PL'!$P$5,0,IF($K$17&gt;0,$K$18*P28/$K$17,0))</f>
        <v>334698.208455435</v>
      </c>
      <c r="E28" s="45" t="n">
        <f aca="false">L28+D28/$K$2</f>
        <v>258.520026351858</v>
      </c>
      <c r="F28" s="117" t="n">
        <f aca="false">IF($K$9=0,0,E28/$K$9)</f>
        <v>0.0596989161666959</v>
      </c>
      <c r="G28" s="117" t="n">
        <f aca="false">G27+F28</f>
        <v>0.275129267221399</v>
      </c>
      <c r="H28" s="139" t="n">
        <v>118735.58</v>
      </c>
      <c r="L28" s="45" t="n">
        <f aca="false">C28/IF(B28&lt;='VALOR POR PL'!$P$5,IFERROR(INDEX('"INCC-FGV"'!$B$2:$B$800,MATCH(B28,'"INCC-FGV"'!$A$2:$A$800,0)),$K$2),$K$2)</f>
        <v>0.442266069031351</v>
      </c>
      <c r="M28" s="140" t="n">
        <f aca="false">'CP RESUMO'!AA25</f>
        <v>18.76</v>
      </c>
      <c r="N28" s="141" t="n">
        <f aca="false">MAX(0,M28-M27)</f>
        <v>6.71</v>
      </c>
      <c r="O28" s="140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6.71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HISTORICOS'!AB25)</f>
        <v>1316.89</v>
      </c>
      <c r="D29" s="45" t="n">
        <f aca="false">IF(B29&lt;='VALOR POR PL'!$P$5,0,IF($K$17&gt;0,$K$18*P29/$K$17,0))</f>
        <v>93775.3549770816</v>
      </c>
      <c r="E29" s="45" t="n">
        <f aca="false">L29+D29/$K$2</f>
        <v>73.3233491664141</v>
      </c>
      <c r="F29" s="117" t="n">
        <f aca="false">IF($K$9=0,0,E29/$K$9)</f>
        <v>0.0169322451986345</v>
      </c>
      <c r="G29" s="117" t="n">
        <f aca="false">G28+F29</f>
        <v>0.292061512420033</v>
      </c>
      <c r="H29" s="139" t="n">
        <v>60712.61</v>
      </c>
      <c r="L29" s="45" t="n">
        <f aca="false">C29/IF(B29&lt;='VALOR POR PL'!$P$5,IFERROR(INDEX('"INCC-FGV"'!$B$2:$B$800,MATCH(B29,'"INCC-FGV"'!$A$2:$A$800,0)),$K$2),$K$2)</f>
        <v>1.0154222913449</v>
      </c>
      <c r="M29" s="140" t="n">
        <f aca="false">'CP RESUMO'!AB25</f>
        <v>20.64</v>
      </c>
      <c r="N29" s="141" t="n">
        <f aca="false">MAX(0,M29-M28)</f>
        <v>1.88</v>
      </c>
      <c r="O29" s="140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1.88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HISTORICOS'!AC25)</f>
        <v>2100</v>
      </c>
      <c r="D30" s="45" t="n">
        <f aca="false">IF(B30&lt;='VALOR POR PL'!$P$5,0,IF($K$17&gt;0,$K$18*P30/$K$17,0))</f>
        <v>165104.481369224</v>
      </c>
      <c r="E30" s="45" t="n">
        <f aca="false">L30+D30/$K$2</f>
        <v>128.927364924233</v>
      </c>
      <c r="F30" s="117" t="n">
        <f aca="false">IF($K$9=0,0,E30/$K$9)</f>
        <v>0.0297726410553937</v>
      </c>
      <c r="G30" s="117" t="n">
        <f aca="false">G29+F30</f>
        <v>0.321834153475427</v>
      </c>
      <c r="H30" s="139" t="n">
        <v>94293.26</v>
      </c>
      <c r="L30" s="45" t="n">
        <f aca="false">C30/IF(B30&lt;='VALOR POR PL'!$P$5,IFERROR(INDEX('"INCC-FGV"'!$B$2:$B$800,MATCH(B30,'"INCC-FGV"'!$A$2:$A$800,0)),$K$2),$K$2)</f>
        <v>1.61925962823341</v>
      </c>
      <c r="M30" s="140" t="n">
        <f aca="false">'CP RESUMO'!AC25</f>
        <v>23.95</v>
      </c>
      <c r="N30" s="141" t="n">
        <f aca="false">MAX(0,M30-M29)</f>
        <v>3.31</v>
      </c>
      <c r="O30" s="140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3.31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286812.920807564</v>
      </c>
      <c r="E31" s="45" t="n">
        <f aca="false">L31+D31/$K$2</f>
        <v>221.154563580664</v>
      </c>
      <c r="F31" s="117" t="n">
        <f aca="false">IF($K$9=0,0,E31/$K$9)</f>
        <v>0.0510702707925411</v>
      </c>
      <c r="G31" s="117" t="n">
        <f aca="false">G30+F31</f>
        <v>0.372904424267968</v>
      </c>
      <c r="H31" s="139" t="n">
        <v>203748.91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RESUMO'!AD25</f>
        <v>29.7</v>
      </c>
      <c r="N31" s="141" t="n">
        <f aca="false">MAX(0,M31-M30)</f>
        <v>5.75</v>
      </c>
      <c r="O31" s="140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5.75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HISTORICOS'!AE25)</f>
        <v>1427.67</v>
      </c>
      <c r="D32" s="45" t="n">
        <f aca="false">IF(B32&lt;='VALOR POR PL'!$P$5,0,IF($K$17&gt;0,$K$18*P32/$K$17,0))</f>
        <v>377595.445306653</v>
      </c>
      <c r="E32" s="45" t="n">
        <f aca="false">L32+D32/$K$2</f>
        <v>292.255632753962</v>
      </c>
      <c r="F32" s="117" t="n">
        <f aca="false">IF($K$9=0,0,E32/$K$9)</f>
        <v>0.0674893344443528</v>
      </c>
      <c r="G32" s="117" t="n">
        <f aca="false">G31+F32</f>
        <v>0.440393758712321</v>
      </c>
      <c r="H32" s="139" t="n">
        <v>243825.49</v>
      </c>
      <c r="L32" s="45" t="n">
        <f aca="false">C32/IF(B32&lt;='VALOR POR PL'!$P$5,IFERROR(INDEX('"INCC-FGV"'!$B$2:$B$800,MATCH(B32,'"INCC-FGV"'!$A$2:$A$800,0)),$K$2),$K$2)</f>
        <v>1.10084209211428</v>
      </c>
      <c r="M32" s="140" t="n">
        <f aca="false">'CP RESUMO'!AE25</f>
        <v>37.27</v>
      </c>
      <c r="N32" s="141" t="n">
        <f aca="false">MAX(0,M32-M31)</f>
        <v>7.57</v>
      </c>
      <c r="O32" s="140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7.57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446929.351380134</v>
      </c>
      <c r="E33" s="45" t="n">
        <f aca="false">L33+D33/$K$2</f>
        <v>344.616502553521</v>
      </c>
      <c r="F33" s="117" t="n">
        <f aca="false">IF($K$9=0,0,E33/$K$9)</f>
        <v>0.0795808045741162</v>
      </c>
      <c r="G33" s="117" t="n">
        <f aca="false">G32+F33</f>
        <v>0.519974563286437</v>
      </c>
      <c r="H33" s="139" t="n">
        <v>273332.42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RESUMO'!AF25</f>
        <v>46.23</v>
      </c>
      <c r="N33" s="141" t="n">
        <f aca="false">MAX(0,M33-M32)</f>
        <v>8.95999999999999</v>
      </c>
      <c r="O33" s="140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8.95999999999999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HISTORICOS'!AG25)</f>
        <v>493.5</v>
      </c>
      <c r="D34" s="45" t="n">
        <f aca="false">IF(B34&lt;='VALOR POR PL'!$P$5,0,IF($K$17&gt;0,$K$18*P34/$K$17,0))</f>
        <v>492819.418709344</v>
      </c>
      <c r="E34" s="45" t="n">
        <f aca="false">L34+D34/$K$2</f>
        <v>380.381758739063</v>
      </c>
      <c r="F34" s="117" t="n">
        <f aca="false">IF($K$9=0,0,E34/$K$9)</f>
        <v>0.0878399211339877</v>
      </c>
      <c r="G34" s="117" t="n">
        <f aca="false">G33+F34</f>
        <v>0.607814484420425</v>
      </c>
      <c r="H34" s="139" t="n">
        <v>295792.92</v>
      </c>
      <c r="L34" s="45" t="n">
        <f aca="false">C34/IF(B34&lt;='VALOR POR PL'!$P$5,IFERROR(INDEX('"INCC-FGV"'!$B$2:$B$800,MATCH(B34,'"INCC-FGV"'!$A$2:$A$800,0)),$K$2),$K$2)</f>
        <v>0.380526012634852</v>
      </c>
      <c r="M34" s="140" t="n">
        <f aca="false">'CP RESUMO'!AG25</f>
        <v>56.11</v>
      </c>
      <c r="N34" s="141" t="n">
        <f aca="false">MAX(0,M34-M33)</f>
        <v>9.88</v>
      </c>
      <c r="O34" s="140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9.88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675382.077866854</v>
      </c>
      <c r="E35" s="45" t="n">
        <f aca="false">L35+D35/$K$2</f>
        <v>520.770920153424</v>
      </c>
      <c r="F35" s="117" t="n">
        <f aca="false">IF($K$9=0,0,E35/$K$9)</f>
        <v>0.120259385483653</v>
      </c>
      <c r="G35" s="117" t="n">
        <f aca="false">G34+F35</f>
        <v>0.728073869904078</v>
      </c>
      <c r="H35" s="139" t="n">
        <v>375285.48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RESUMO'!AH25</f>
        <v>69.65</v>
      </c>
      <c r="N35" s="141" t="n">
        <f aca="false">MAX(0,M35-M34)</f>
        <v>13.54</v>
      </c>
      <c r="O35" s="140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13.54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879892.160529639</v>
      </c>
      <c r="E36" s="45" t="n">
        <f aca="false">L36+D36/$K$2</f>
        <v>678.463739402245</v>
      </c>
      <c r="F36" s="117" t="n">
        <f aca="false">IF($K$9=0,0,E36/$K$9)</f>
        <v>0.156674709005291</v>
      </c>
      <c r="G36" s="117" t="n">
        <f aca="false">G35+F36</f>
        <v>0.88474857890937</v>
      </c>
      <c r="H36" s="139" t="n">
        <v>484851.22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RESUMO'!AI25</f>
        <v>87.29</v>
      </c>
      <c r="N36" s="141" t="n">
        <f aca="false">MAX(0,M36-M35)</f>
        <v>17.64</v>
      </c>
      <c r="O36" s="140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17.64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430468.783751178</v>
      </c>
      <c r="E37" s="45" t="n">
        <f aca="false">L37+D37/$K$2</f>
        <v>331.924153687153</v>
      </c>
      <c r="F37" s="117" t="n">
        <f aca="false">IF($K$9=0,0,E37/$K$9)</f>
        <v>0.0766498151199356</v>
      </c>
      <c r="G37" s="117" t="n">
        <f aca="false">G36+F37</f>
        <v>0.961398394029306</v>
      </c>
      <c r="H37" s="139" t="n">
        <v>286450.13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RESUMO'!AJ25</f>
        <v>95.92</v>
      </c>
      <c r="N37" s="141" t="n">
        <f aca="false">MAX(0,M37-M36)</f>
        <v>8.63</v>
      </c>
      <c r="O37" s="140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8.63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178073.413440522</v>
      </c>
      <c r="E38" s="45" t="n">
        <f aca="false">L38+D38/$K$2</f>
        <v>137.308137736168</v>
      </c>
      <c r="F38" s="117" t="n">
        <f aca="false">IF($K$9=0,0,E38/$K$9)</f>
        <v>0.0317079768224994</v>
      </c>
      <c r="G38" s="117" t="n">
        <f aca="false">G37+F38</f>
        <v>0.993106370851805</v>
      </c>
      <c r="H38" s="139" t="n">
        <v>290633.94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RESUMO'!AK25</f>
        <v>99.49</v>
      </c>
      <c r="N38" s="141" t="n">
        <f aca="false">MAX(0,M38-M37)</f>
        <v>3.56999999999999</v>
      </c>
      <c r="O38" s="140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3.56999999999999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20949.8133459439</v>
      </c>
      <c r="E39" s="45" t="n">
        <f aca="false">L39+D39/$K$2</f>
        <v>16.1538985571964</v>
      </c>
      <c r="F39" s="117" t="n">
        <f aca="false">IF($K$9=0,0,E39/$K$9)</f>
        <v>0.00373035021441172</v>
      </c>
      <c r="G39" s="117" t="n">
        <f aca="false">G38+F39</f>
        <v>0.996836721066217</v>
      </c>
      <c r="H39" s="139" t="n">
        <v>191433.4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RESUMO'!AL25</f>
        <v>99.91</v>
      </c>
      <c r="N39" s="141" t="n">
        <f aca="false">MAX(0,M39-M38)</f>
        <v>0.420000000000002</v>
      </c>
      <c r="O39" s="140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0.420000000000002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4489.24571698812</v>
      </c>
      <c r="E40" s="45" t="n">
        <f aca="false">L40+D40/$K$2</f>
        <v>3.46154969082791</v>
      </c>
      <c r="F40" s="117" t="n">
        <f aca="false">IF($K$9=0,0,E40/$K$9)</f>
        <v>0.000799360760231109</v>
      </c>
      <c r="G40" s="117" t="n">
        <f aca="false">G39+F40</f>
        <v>0.997636081826448</v>
      </c>
      <c r="H40" s="139" t="n">
        <v>158513.35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RESUMO'!AM25</f>
        <v>100</v>
      </c>
      <c r="N40" s="141" t="n">
        <f aca="false">MAX(0,M40-M39)</f>
        <v>0.0900000000000034</v>
      </c>
      <c r="O40" s="140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0.0900000000000034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HISTORICOS'!AN25)</f>
        <v>12767.04</v>
      </c>
      <c r="D41" s="45" t="n">
        <f aca="false">IF(B41&lt;='VALOR POR PL'!$P$5,0,IF($K$17&gt;0,$K$18*P41/$K$17,0))</f>
        <v>0</v>
      </c>
      <c r="E41" s="45" t="n">
        <f aca="false">L41+D41/$K$2</f>
        <v>9.84435830668623</v>
      </c>
      <c r="F41" s="117" t="n">
        <f aca="false">IF($K$9=0,0,E41/$K$9)</f>
        <v>0.00227331526133257</v>
      </c>
      <c r="G41" s="117" t="n">
        <f aca="false">G40+F41</f>
        <v>0.99990939708778</v>
      </c>
      <c r="H41" s="139" t="n">
        <v>135722.54</v>
      </c>
      <c r="L41" s="45" t="n">
        <f aca="false">C41/IF(B41&lt;='VALOR POR PL'!$P$5,IFERROR(INDEX('"INCC-FGV"'!$B$2:$B$800,MATCH(B41,'"INCC-FGV"'!$A$2:$A$800,0)),$K$2),$K$2)</f>
        <v>9.84435830668623</v>
      </c>
      <c r="M41" s="140" t="n">
        <f aca="false">'CP RESUMO'!AN25</f>
        <v>100</v>
      </c>
      <c r="N41" s="141" t="n">
        <f aca="false">MAX(0,M41-M40)</f>
        <v>0</v>
      </c>
      <c r="O41" s="140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0.99990939708778</v>
      </c>
      <c r="H42" s="139" t="n">
        <v>101040.89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RESUMO'!AO25</f>
        <v>100</v>
      </c>
      <c r="N42" s="141" t="n">
        <f aca="false">MAX(0,M42-M41)</f>
        <v>0</v>
      </c>
      <c r="O42" s="140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0.99990939708778</v>
      </c>
      <c r="H43" s="139" t="n">
        <v>97407.57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RESUMO'!AP25</f>
        <v>100</v>
      </c>
      <c r="N43" s="141" t="n">
        <f aca="false">MAX(0,M43-M42)</f>
        <v>0</v>
      </c>
      <c r="O43" s="140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0.99990939708778</v>
      </c>
      <c r="H44" s="139" t="n">
        <v>96416.67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RESUMO'!AQ25</f>
        <v>100</v>
      </c>
      <c r="N44" s="141" t="n">
        <f aca="false">MAX(0,M44-M43)</f>
        <v>0</v>
      </c>
      <c r="O44" s="140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0.99990939708778</v>
      </c>
      <c r="H45" s="139" t="n">
        <v>77133.33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RESUMO'!AR25</f>
        <v>100</v>
      </c>
      <c r="N45" s="141" t="n">
        <f aca="false">MAX(0,M45-M44)</f>
        <v>0</v>
      </c>
      <c r="O45" s="140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0.99990939708778</v>
      </c>
      <c r="H46" s="139" t="n">
        <v>77133.33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RESUMO'!AS25</f>
        <v>100</v>
      </c>
      <c r="N46" s="141" t="n">
        <f aca="false">MAX(0,M46-M45)</f>
        <v>0</v>
      </c>
      <c r="O46" s="140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0.99990939708778</v>
      </c>
      <c r="H47" s="139" t="n">
        <v>77133.33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RESUMO'!AT25</f>
        <v>100</v>
      </c>
      <c r="N47" s="141" t="n">
        <f aca="false">MAX(0,M47-M46)</f>
        <v>0</v>
      </c>
      <c r="O47" s="140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0.99990939708778</v>
      </c>
      <c r="H48" s="139" t="n">
        <v>40572.76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RESUMO'!AU25</f>
        <v>100</v>
      </c>
      <c r="N48" s="141" t="n">
        <f aca="false">MAX(0,M48-M47)</f>
        <v>0</v>
      </c>
      <c r="O48" s="140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HISTORICOS'!AV25)</f>
        <v>508.83</v>
      </c>
      <c r="D49" s="45" t="n">
        <f aca="false">IF(B49&lt;='VALOR POR PL'!$P$5,0,IF($K$17&gt;0,$K$18*P49/$K$17,0))</f>
        <v>0</v>
      </c>
      <c r="E49" s="45" t="n">
        <f aca="false">L49+D49/$K$2</f>
        <v>0.392346607920956</v>
      </c>
      <c r="F49" s="117" t="n">
        <f aca="false">IF($K$9=0,0,E49/$K$9)</f>
        <v>9.06029122195789E-005</v>
      </c>
      <c r="G49" s="117" t="n">
        <f aca="false">G48+F49</f>
        <v>1</v>
      </c>
      <c r="H49" s="139" t="n">
        <v>40572.76</v>
      </c>
      <c r="L49" s="45" t="n">
        <f aca="false">C49/IF(B49&lt;='VALOR POR PL'!$P$5,IFERROR(INDEX('"INCC-FGV"'!$B$2:$B$800,MATCH(B49,'"INCC-FGV"'!$A$2:$A$800,0)),$K$2),$K$2)</f>
        <v>0.392346607920956</v>
      </c>
      <c r="M49" s="140" t="n">
        <f aca="false">'CP RESUMO'!AV25</f>
        <v>100</v>
      </c>
      <c r="N49" s="141" t="n">
        <f aca="false">MAX(0,M49-M48)</f>
        <v>0</v>
      </c>
      <c r="O49" s="140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RESUMO'!AW25</f>
        <v>100</v>
      </c>
      <c r="N50" s="141" t="n">
        <f aca="false">MAX(0,M50-M49)</f>
        <v>0</v>
      </c>
      <c r="O50" s="140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RESUMO'!AX25</f>
        <v>100</v>
      </c>
      <c r="N51" s="141" t="n">
        <f aca="false">MAX(0,M51-M50)</f>
        <v>0</v>
      </c>
      <c r="O51" s="140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RESUMO'!AY25</f>
        <v>100</v>
      </c>
      <c r="N52" s="141" t="n">
        <f aca="false">MAX(0,M52-M51)</f>
        <v>0</v>
      </c>
      <c r="O52" s="140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RESUMO'!AZ25</f>
        <v>100</v>
      </c>
      <c r="N53" s="141" t="n">
        <f aca="false">MAX(0,M53-M52)</f>
        <v>0</v>
      </c>
      <c r="O53" s="140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 t="n">
        <v>36042.92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RESUMO'!BA25</f>
        <v>100</v>
      </c>
      <c r="N54" s="141" t="n">
        <f aca="false">MAX(0,M54-M53)</f>
        <v>0</v>
      </c>
      <c r="O54" s="140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RESUMO'!BB25</f>
        <v>100</v>
      </c>
      <c r="N55" s="141" t="n">
        <f aca="false">MAX(0,M55-M54)</f>
        <v>0</v>
      </c>
      <c r="O55" s="140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RESUMO'!BC25</f>
        <v>100</v>
      </c>
      <c r="N56" s="141" t="n">
        <f aca="false">MAX(0,M56-M55)</f>
        <v>0</v>
      </c>
      <c r="O56" s="140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RESUMO'!BD25</f>
        <v>100</v>
      </c>
      <c r="N57" s="141" t="n">
        <f aca="false">MAX(0,M57-M56)</f>
        <v>0</v>
      </c>
      <c r="O57" s="140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RESUMO'!BE25</f>
        <v>100</v>
      </c>
      <c r="N58" s="141" t="n">
        <f aca="false">MAX(0,M58-M57)</f>
        <v>0</v>
      </c>
      <c r="O58" s="140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RESUMO'!BF25</f>
        <v>100</v>
      </c>
      <c r="N59" s="141" t="n">
        <f aca="false">MAX(0,M59-M58)</f>
        <v>0</v>
      </c>
      <c r="O59" s="140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RESUMO'!BG25</f>
        <v>100</v>
      </c>
      <c r="N60" s="141" t="n">
        <f aca="false">MAX(0,M60-M59)</f>
        <v>0</v>
      </c>
      <c r="O60" s="140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RESUMO'!BH25</f>
        <v>100</v>
      </c>
      <c r="N61" s="141" t="n">
        <f aca="false">MAX(0,M61-M60)</f>
        <v>0</v>
      </c>
      <c r="O61" s="140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RESUMO'!BI25</f>
        <v>100</v>
      </c>
      <c r="N62" s="141" t="n">
        <f aca="false">MAX(0,M62-M61)</f>
        <v>0</v>
      </c>
      <c r="O62" s="140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RESUMO'!BJ25</f>
        <v>100</v>
      </c>
      <c r="N63" s="141" t="n">
        <f aca="false">MAX(0,M63-M62)</f>
        <v>0</v>
      </c>
      <c r="O63" s="140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RESUMO'!BK25</f>
        <v>100</v>
      </c>
      <c r="N64" s="141" t="n">
        <f aca="false">MAX(0,M64-M63)</f>
        <v>0</v>
      </c>
      <c r="O64" s="140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RESUMO'!BL25</f>
        <v>100</v>
      </c>
      <c r="N65" s="141" t="n">
        <f aca="false">MAX(0,M65-M64)</f>
        <v>0</v>
      </c>
      <c r="O65" s="140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RESUMO'!BM25</f>
        <v>100</v>
      </c>
      <c r="N66" s="141" t="n">
        <f aca="false">MAX(0,M66-M65)</f>
        <v>0</v>
      </c>
      <c r="O66" s="140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RESUMO'!BN25</f>
        <v>100</v>
      </c>
      <c r="N67" s="141" t="n">
        <f aca="false">MAX(0,M67-M66)</f>
        <v>0</v>
      </c>
      <c r="O67" s="140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RESUMO'!BO25</f>
        <v>100</v>
      </c>
      <c r="N68" s="141" t="n">
        <f aca="false">MAX(0,M68-M67)</f>
        <v>0</v>
      </c>
      <c r="O68" s="140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RESUMO'!BP25</f>
        <v>100</v>
      </c>
      <c r="N69" s="141" t="n">
        <f aca="false">MAX(0,M69-M68)</f>
        <v>0</v>
      </c>
      <c r="O69" s="140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RESUMO'!BQ25</f>
        <v>100</v>
      </c>
      <c r="N70" s="141" t="n">
        <f aca="false">MAX(0,M70-M69)</f>
        <v>0</v>
      </c>
      <c r="O70" s="140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RESUMO'!BR25</f>
        <v>100</v>
      </c>
      <c r="N71" s="141" t="n">
        <f aca="false">MAX(0,M71-M70)</f>
        <v>0</v>
      </c>
      <c r="O71" s="140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RESUMO'!BS25</f>
        <v>100</v>
      </c>
      <c r="N72" s="141" t="n">
        <f aca="false">MAX(0,M72-M71)</f>
        <v>0</v>
      </c>
      <c r="O72" s="140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RESUMO'!BT25</f>
        <v>100</v>
      </c>
      <c r="N73" s="141" t="n">
        <f aca="false">MAX(0,M73-M72)</f>
        <v>0</v>
      </c>
      <c r="O73" s="140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RESUMO'!BU25</f>
        <v>100</v>
      </c>
      <c r="N74" s="141" t="n">
        <f aca="false">MAX(0,M74-M73)</f>
        <v>0</v>
      </c>
      <c r="O74" s="140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RESUMO'!BV25</f>
        <v>100</v>
      </c>
      <c r="N75" s="141" t="n">
        <f aca="false">MAX(0,M75-M74)</f>
        <v>0</v>
      </c>
      <c r="O75" s="140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RESUMO'!BW25</f>
        <v>100</v>
      </c>
      <c r="N76" s="141" t="n">
        <f aca="false">MAX(0,M76-M75)</f>
        <v>0</v>
      </c>
      <c r="O76" s="140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690010.69</v>
      </c>
      <c r="D78" s="61" t="n">
        <f aca="false">SUM(D5:D76)</f>
        <v>4912731.22962382</v>
      </c>
      <c r="E78" s="61" t="n">
        <f aca="false">SUM(E5:E76)</f>
        <v>4330.39731625946</v>
      </c>
      <c r="F78" s="146" t="n">
        <f aca="false">SUM(F5:F76)</f>
        <v>1</v>
      </c>
      <c r="H78" s="61" t="n">
        <f aca="false">SUM(H5:H76)</f>
        <v>4237436.74</v>
      </c>
      <c r="L78" s="61" t="n">
        <f aca="false">SUM(L5:L76)</f>
        <v>542.308104596919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PL'!F32</f>
        <v>647524.8</v>
      </c>
      <c r="K5" s="56" t="n">
        <f aca="false">'VALOR POR PL'!G32</f>
        <v>549.500224</v>
      </c>
      <c r="L5" s="56" t="n">
        <f aca="false">'DADOS HISTORICOS'!$BZ$26</f>
        <v>0</v>
      </c>
      <c r="M5" s="140" t="n">
        <f aca="false">'CP RESUMO'!D26</f>
        <v>0</v>
      </c>
      <c r="N5" s="141" t="n">
        <v>0</v>
      </c>
      <c r="O5" s="140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PL'!H32</f>
        <v>603.130676562086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RESUMO'!E26</f>
        <v>0</v>
      </c>
      <c r="N6" s="141" t="n">
        <f aca="false">MAX(0,M6-M5)</f>
        <v>0</v>
      </c>
      <c r="O6" s="140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776378.603817036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RESUMO'!F26</f>
        <v>0</v>
      </c>
      <c r="N7" s="141" t="n">
        <f aca="false">MAX(0,M7-M6)</f>
        <v>0</v>
      </c>
      <c r="O7" s="140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25.4455084436679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RESUMO'!G26</f>
        <v>0</v>
      </c>
      <c r="N8" s="141" t="n">
        <f aca="false">MAX(0,M8-M7)</f>
        <v>0</v>
      </c>
      <c r="O8" s="140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776378.603817036</v>
      </c>
      <c r="K9" s="45" t="n">
        <f aca="false">E78</f>
        <v>598.646918754833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RESUMO'!H26</f>
        <v>0</v>
      </c>
      <c r="N9" s="141" t="n">
        <f aca="false">MAX(0,M9-M8)</f>
        <v>0</v>
      </c>
      <c r="O9" s="140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573.201410311165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RESUMO'!I26</f>
        <v>0</v>
      </c>
      <c r="N10" s="141" t="n">
        <f aca="false">MAX(0,M10-M9)</f>
        <v>0</v>
      </c>
      <c r="O10" s="140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506387.17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RESUMO'!J26</f>
        <v>0</v>
      </c>
      <c r="N11" s="141" t="n">
        <f aca="false">MAX(0,M11-M10)</f>
        <v>0</v>
      </c>
      <c r="O11" s="140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RESUMO'!K26</f>
        <v>0</v>
      </c>
      <c r="N12" s="141" t="n">
        <f aca="false">MAX(0,M12-M11)</f>
        <v>0</v>
      </c>
      <c r="O12" s="140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RESUMO'!L26</f>
        <v>0</v>
      </c>
      <c r="N13" s="141" t="n">
        <f aca="false">MAX(0,M13-M12)</f>
        <v>0</v>
      </c>
      <c r="O13" s="140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RESUMO'!M26</f>
        <v>0</v>
      </c>
      <c r="N14" s="141" t="n">
        <f aca="false">MAX(0,M14-M13)</f>
        <v>0</v>
      </c>
      <c r="O14" s="140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RESUMO'!N26</f>
        <v>0</v>
      </c>
      <c r="N15" s="141" t="n">
        <f aca="false">MAX(0,M15-M14)</f>
        <v>0</v>
      </c>
      <c r="O15" s="140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RESUMO'!O26</f>
        <v>0</v>
      </c>
      <c r="N16" s="141" t="n">
        <f aca="false">MAX(0,M16-M15)</f>
        <v>0</v>
      </c>
      <c r="O16" s="140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RESUMO'!P26</f>
        <v>0</v>
      </c>
      <c r="N17" s="141" t="n">
        <f aca="false">MAX(0,M17-M16)</f>
        <v>0</v>
      </c>
      <c r="O17" s="140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743378.603817036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RESUMO'!Q26</f>
        <v>0</v>
      </c>
      <c r="N18" s="141" t="n">
        <f aca="false">MAX(0,M18-M17)</f>
        <v>0</v>
      </c>
      <c r="O18" s="140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RESUMO'!R26</f>
        <v>0</v>
      </c>
      <c r="N19" s="141" t="n">
        <f aca="false">MAX(0,M19-M18)</f>
        <v>0</v>
      </c>
      <c r="O19" s="140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RESUMO'!S26</f>
        <v>0</v>
      </c>
      <c r="N20" s="141" t="n">
        <f aca="false">MAX(0,M20-M19)</f>
        <v>0</v>
      </c>
      <c r="O20" s="140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RESUMO'!T26</f>
        <v>0</v>
      </c>
      <c r="N21" s="141" t="n">
        <f aca="false">MAX(0,M21-M20)</f>
        <v>0</v>
      </c>
      <c r="O21" s="140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RESUMO'!U26</f>
        <v>0</v>
      </c>
      <c r="N22" s="141" t="n">
        <f aca="false">MAX(0,M22-M21)</f>
        <v>0</v>
      </c>
      <c r="O22" s="140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RESUMO'!V26</f>
        <v>0</v>
      </c>
      <c r="N23" s="141" t="n">
        <f aca="false">MAX(0,M23-M22)</f>
        <v>0</v>
      </c>
      <c r="O23" s="140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RESUMO'!W26</f>
        <v>0</v>
      </c>
      <c r="N24" s="141" t="n">
        <f aca="false">MAX(0,M24-M23)</f>
        <v>0</v>
      </c>
      <c r="O24" s="140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RESUMO'!X26</f>
        <v>0</v>
      </c>
      <c r="N25" s="141" t="n">
        <f aca="false">MAX(0,M25-M24)</f>
        <v>0</v>
      </c>
      <c r="O25" s="140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17395.0593293186</v>
      </c>
      <c r="E26" s="45" t="n">
        <f aca="false">L26+D26/$K$2</f>
        <v>13.4129130012813</v>
      </c>
      <c r="F26" s="117" t="n">
        <f aca="false">IF($K$9=0,0,E26/$K$9)</f>
        <v>0.0224053821728168</v>
      </c>
      <c r="G26" s="117" t="n">
        <f aca="false">G25+F26</f>
        <v>0.0224053821728168</v>
      </c>
      <c r="H26" s="139" t="n">
        <v>27976.77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RESUMO'!Y26</f>
        <v>2.34</v>
      </c>
      <c r="N26" s="141" t="n">
        <f aca="false">MAX(0,M26-M25)</f>
        <v>2.34</v>
      </c>
      <c r="O26" s="140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2.34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HISTORICOS'!Z26)</f>
        <v>10998.91</v>
      </c>
      <c r="D27" s="45" t="n">
        <f aca="false">IF(B27&lt;='VALOR POR PL'!$P$5,0,IF($K$17&gt;0,$K$18*P27/$K$17,0))</f>
        <v>70472.291641855</v>
      </c>
      <c r="E27" s="45" t="n">
        <f aca="false">L27+D27/$K$2</f>
        <v>62.8204893725331</v>
      </c>
      <c r="F27" s="117" t="n">
        <f aca="false">IF($K$9=0,0,E27/$K$9)</f>
        <v>0.104937463811219</v>
      </c>
      <c r="G27" s="117" t="n">
        <f aca="false">G26+F27</f>
        <v>0.127342845984036</v>
      </c>
      <c r="H27" s="139" t="n">
        <v>32639.57</v>
      </c>
      <c r="L27" s="45" t="n">
        <f aca="false">C27/IF(B27&lt;='VALOR POR PL'!$P$5,IFERROR(INDEX('"INCC-FGV"'!$B$2:$B$800,MATCH(B27,'"INCC-FGV"'!$A$2:$A$800,0)),$K$2),$K$2)</f>
        <v>8.48099567503464</v>
      </c>
      <c r="M27" s="140" t="n">
        <f aca="false">'CP RESUMO'!Z26</f>
        <v>11.82</v>
      </c>
      <c r="N27" s="141" t="n">
        <f aca="false">MAX(0,M27-M26)</f>
        <v>9.48</v>
      </c>
      <c r="O27" s="140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9.48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HISTORICOS'!AA26)</f>
        <v>10998.9</v>
      </c>
      <c r="D28" s="45" t="n">
        <f aca="false">IF(B28&lt;='VALOR POR PL'!$P$5,0,IF($K$17&gt;0,$K$18*P28/$K$17,0))</f>
        <v>19550.857280388</v>
      </c>
      <c r="E28" s="45" t="n">
        <f aca="false">L28+D28/$K$2</f>
        <v>23.5561850554581</v>
      </c>
      <c r="F28" s="117" t="n">
        <f aca="false">IF($K$9=0,0,E28/$K$9)</f>
        <v>0.0393490458523603</v>
      </c>
      <c r="G28" s="117" t="n">
        <f aca="false">G27+F28</f>
        <v>0.166691891836396</v>
      </c>
      <c r="H28" s="139"/>
      <c r="L28" s="45" t="n">
        <f aca="false">C28/IF(B28&lt;='VALOR POR PL'!$P$5,IFERROR(INDEX('"INCC-FGV"'!$B$2:$B$800,MATCH(B28,'"INCC-FGV"'!$A$2:$A$800,0)),$K$2),$K$2)</f>
        <v>8.48098796427451</v>
      </c>
      <c r="M28" s="140" t="n">
        <f aca="false">'CP RESUMO'!AA26</f>
        <v>14.45</v>
      </c>
      <c r="N28" s="141" t="n">
        <f aca="false">MAX(0,M28-M27)</f>
        <v>2.63</v>
      </c>
      <c r="O28" s="140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HISTORICOS'!AB26)</f>
        <v>11002.19</v>
      </c>
      <c r="D29" s="45" t="n">
        <f aca="false">IF(B29&lt;='VALOR POR PL'!$P$5,0,IF($K$17&gt;0,$K$18*P29/$K$17,0))</f>
        <v>19550.857280388</v>
      </c>
      <c r="E29" s="45" t="n">
        <f aca="false">L29+D29/$K$2</f>
        <v>23.5587218955424</v>
      </c>
      <c r="F29" s="117" t="n">
        <f aca="false">IF($K$9=0,0,E29/$K$9)</f>
        <v>0.0393532834755815</v>
      </c>
      <c r="G29" s="117" t="n">
        <f aca="false">G28+F29</f>
        <v>0.206045175311978</v>
      </c>
      <c r="H29" s="139" t="n">
        <v>16350.87</v>
      </c>
      <c r="L29" s="45" t="n">
        <f aca="false">C29/IF(B29&lt;='VALOR POR PL'!$P$5,IFERROR(INDEX('"INCC-FGV"'!$B$2:$B$800,MATCH(B29,'"INCC-FGV"'!$A$2:$A$800,0)),$K$2),$K$2)</f>
        <v>8.48352480435874</v>
      </c>
      <c r="M29" s="140" t="n">
        <f aca="false">'CP RESUMO'!AB26</f>
        <v>17.08</v>
      </c>
      <c r="N29" s="141" t="n">
        <f aca="false">MAX(0,M29-M28)</f>
        <v>2.63</v>
      </c>
      <c r="O29" s="140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2.63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28545.7383865742</v>
      </c>
      <c r="E30" s="45" t="n">
        <f aca="false">L30+D30/$K$2</f>
        <v>22.0109341559487</v>
      </c>
      <c r="F30" s="117" t="n">
        <f aca="false">IF($K$9=0,0,E30/$K$9)</f>
        <v>0.0367678066425712</v>
      </c>
      <c r="G30" s="117" t="n">
        <f aca="false">G29+F30</f>
        <v>0.242812981954549</v>
      </c>
      <c r="H30" s="139" t="n">
        <v>23873.51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RESUMO'!AC26</f>
        <v>20.92</v>
      </c>
      <c r="N30" s="141" t="n">
        <f aca="false">MAX(0,M30-M29)</f>
        <v>3.84</v>
      </c>
      <c r="O30" s="140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3.84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52110.8401275742</v>
      </c>
      <c r="E31" s="45" t="n">
        <f aca="false">L31+D31/$K$2</f>
        <v>40.1814188628126</v>
      </c>
      <c r="F31" s="117" t="n">
        <f aca="false">IF($K$9=0,0,E31/$K$9)</f>
        <v>0.0671203970219855</v>
      </c>
      <c r="G31" s="117" t="n">
        <f aca="false">G30+F31</f>
        <v>0.309933378976534</v>
      </c>
      <c r="H31" s="139" t="n">
        <v>43581.6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RESUMO'!AD26</f>
        <v>27.93</v>
      </c>
      <c r="N31" s="141" t="n">
        <f aca="false">MAX(0,M31-M30)</f>
        <v>7.01</v>
      </c>
      <c r="O31" s="140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7.01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32559.9828471862</v>
      </c>
      <c r="E32" s="45" t="n">
        <f aca="false">L32+D32/$K$2</f>
        <v>25.106221771629</v>
      </c>
      <c r="F32" s="117" t="n">
        <f aca="false">IF($K$9=0,0,E32/$K$9)</f>
        <v>0.0419382794516828</v>
      </c>
      <c r="G32" s="117" t="n">
        <f aca="false">G31+F32</f>
        <v>0.351871658428217</v>
      </c>
      <c r="H32" s="139" t="n">
        <v>27230.73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RESUMO'!AE26</f>
        <v>32.31</v>
      </c>
      <c r="N32" s="141" t="n">
        <f aca="false">MAX(0,M32-M31)</f>
        <v>4.38</v>
      </c>
      <c r="O32" s="140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4.38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58652.5718411642</v>
      </c>
      <c r="E33" s="45" t="n">
        <f aca="false">L33+D33/$K$2</f>
        <v>45.2255912735509</v>
      </c>
      <c r="F33" s="117" t="n">
        <f aca="false">IF($K$9=0,0,E33/$K$9)</f>
        <v>0.0755463527109081</v>
      </c>
      <c r="G33" s="117" t="n">
        <f aca="false">G32+F33</f>
        <v>0.427418011139125</v>
      </c>
      <c r="H33" s="139" t="n">
        <v>45384.54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RESUMO'!AF26</f>
        <v>40.2</v>
      </c>
      <c r="N33" s="141" t="n">
        <f aca="false">MAX(0,M33-M32)</f>
        <v>7.89</v>
      </c>
      <c r="O33" s="140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7.89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46609.8384593281</v>
      </c>
      <c r="E34" s="45" t="n">
        <f aca="false">L34+D34/$K$2</f>
        <v>35.93972842651</v>
      </c>
      <c r="F34" s="117" t="n">
        <f aca="false">IF($K$9=0,0,E34/$K$9)</f>
        <v>0.0600349342835733</v>
      </c>
      <c r="G34" s="117" t="n">
        <f aca="false">G33+F34</f>
        <v>0.487452945422699</v>
      </c>
      <c r="H34" s="139" t="n">
        <v>42649.04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RESUMO'!AG26</f>
        <v>46.47</v>
      </c>
      <c r="N34" s="141" t="n">
        <f aca="false">MAX(0,M34-M33)</f>
        <v>6.27</v>
      </c>
      <c r="O34" s="140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6.27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74114.8468005585</v>
      </c>
      <c r="E35" s="45" t="n">
        <f aca="false">L35+D35/$K$2</f>
        <v>57.1481806080231</v>
      </c>
      <c r="F35" s="117" t="n">
        <f aca="false">IF($K$9=0,0,E35/$K$9)</f>
        <v>0.0954622479756341</v>
      </c>
      <c r="G35" s="117" t="n">
        <f aca="false">G34+F35</f>
        <v>0.582915193398333</v>
      </c>
      <c r="H35" s="139" t="n">
        <v>61984.1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RESUMO'!AH26</f>
        <v>56.44</v>
      </c>
      <c r="N35" s="141" t="n">
        <f aca="false">MAX(0,M35-M34)</f>
        <v>9.97</v>
      </c>
      <c r="O35" s="140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9.97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61626.0862564323</v>
      </c>
      <c r="E36" s="45" t="n">
        <f aca="false">L36+D36/$K$2</f>
        <v>47.5183969147956</v>
      </c>
      <c r="F36" s="117" t="n">
        <f aca="false">IF($K$9=0,0,E36/$K$9)</f>
        <v>0.0793763325695093</v>
      </c>
      <c r="G36" s="117" t="n">
        <f aca="false">G35+F36</f>
        <v>0.662291525967842</v>
      </c>
      <c r="H36" s="139" t="n">
        <v>51539.43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RESUMO'!AI26</f>
        <v>64.73</v>
      </c>
      <c r="N36" s="141" t="n">
        <f aca="false">MAX(0,M36-M35)</f>
        <v>8.29000000000001</v>
      </c>
      <c r="O36" s="140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8.29000000000001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51367.4615237572</v>
      </c>
      <c r="E37" s="45" t="n">
        <f aca="false">L37+D37/$K$2</f>
        <v>39.6082174525015</v>
      </c>
      <c r="F37" s="117" t="n">
        <f aca="false">IF($K$9=0,0,E37/$K$9)</f>
        <v>0.0661629020573352</v>
      </c>
      <c r="G37" s="117" t="n">
        <f aca="false">G36+F37</f>
        <v>0.728454428025177</v>
      </c>
      <c r="H37" s="139" t="n">
        <v>49114.78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RESUMO'!AJ26</f>
        <v>71.64</v>
      </c>
      <c r="N37" s="141" t="n">
        <f aca="false">MAX(0,M37-M36)</f>
        <v>6.91</v>
      </c>
      <c r="O37" s="140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15016.2477971041</v>
      </c>
      <c r="E38" s="45" t="n">
        <f aca="false">L38+D38/$K$2</f>
        <v>11.5786684882855</v>
      </c>
      <c r="F38" s="117" t="n">
        <f aca="false">IF($K$9=0,0,E38/$K$9)</f>
        <v>0.0193413982859359</v>
      </c>
      <c r="G38" s="117" t="n">
        <f aca="false">G37+F38</f>
        <v>0.747795826311113</v>
      </c>
      <c r="H38" s="139" t="n">
        <v>16537.38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RESUMO'!AK26</f>
        <v>73.66</v>
      </c>
      <c r="N38" s="141" t="n">
        <f aca="false">MAX(0,M38-M37)</f>
        <v>2.02</v>
      </c>
      <c r="O38" s="140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2.02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6021.36669091801</v>
      </c>
      <c r="E39" s="45" t="n">
        <f aca="false">L39+D39/$K$2</f>
        <v>4.64293142352045</v>
      </c>
      <c r="F39" s="117" t="n">
        <f aca="false">IF($K$9=0,0,E39/$K$9)</f>
        <v>0.00775570921366739</v>
      </c>
      <c r="G39" s="117" t="n">
        <f aca="false">G38+F39</f>
        <v>0.75555153552478</v>
      </c>
      <c r="H39" s="139" t="n">
        <v>8330.86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RESUMO'!AL26</f>
        <v>74.47</v>
      </c>
      <c r="N39" s="141" t="n">
        <f aca="false">MAX(0,M39-M38)</f>
        <v>0.810000000000002</v>
      </c>
      <c r="O39" s="140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0.810000000000002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15387.9370990127</v>
      </c>
      <c r="E40" s="45" t="n">
        <f aca="false">L40+D40/$K$2</f>
        <v>11.8652691934412</v>
      </c>
      <c r="F40" s="117" t="n">
        <f aca="false">IF($K$9=0,0,E40/$K$9)</f>
        <v>0.0198201457682611</v>
      </c>
      <c r="G40" s="117" t="n">
        <f aca="false">G39+F40</f>
        <v>0.775371681293041</v>
      </c>
      <c r="H40" s="139" t="n">
        <v>9512.1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RESUMO'!AM26</f>
        <v>76.54</v>
      </c>
      <c r="N40" s="141" t="n">
        <f aca="false">MAX(0,M40-M39)</f>
        <v>2.07000000000001</v>
      </c>
      <c r="O40" s="140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2.07000000000001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1561.09506801573</v>
      </c>
      <c r="E41" s="45" t="n">
        <f aca="false">L41+D41/$K$2</f>
        <v>1.20372296165341</v>
      </c>
      <c r="F41" s="117" t="n">
        <f aca="false">IF($K$9=0,0,E41/$K$9)</f>
        <v>0.00201073942576555</v>
      </c>
      <c r="G41" s="117" t="n">
        <f aca="false">G40+F41</f>
        <v>0.777382420718807</v>
      </c>
      <c r="H41" s="139" t="n">
        <v>7398.3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RESUMO'!AN26</f>
        <v>76.75</v>
      </c>
      <c r="N41" s="141" t="n">
        <f aca="false">MAX(0,M41-M40)</f>
        <v>0.209999999999994</v>
      </c>
      <c r="O41" s="140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0.209999999999994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28620.0762469558</v>
      </c>
      <c r="E42" s="45" t="n">
        <f aca="false">L42+D42/$K$2</f>
        <v>22.0682542969798</v>
      </c>
      <c r="F42" s="117" t="n">
        <f aca="false">IF($K$9=0,0,E42/$K$9)</f>
        <v>0.0368635561390362</v>
      </c>
      <c r="G42" s="117" t="n">
        <f aca="false">G41+F42</f>
        <v>0.814245976857843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RESUMO'!AO26</f>
        <v>80.6</v>
      </c>
      <c r="N42" s="141" t="n">
        <f aca="false">MAX(0,M42-M41)</f>
        <v>3.84999999999999</v>
      </c>
      <c r="O42" s="140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3.84999999999999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22673.0474164197</v>
      </c>
      <c r="E43" s="45" t="n">
        <f aca="false">L43+D43/$K$2</f>
        <v>17.4826430144906</v>
      </c>
      <c r="F43" s="117" t="n">
        <f aca="false">IF($K$9=0,0,E43/$K$9)</f>
        <v>0.029203596421834</v>
      </c>
      <c r="G43" s="117" t="n">
        <f aca="false">G42+F43</f>
        <v>0.843449573279677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RESUMO'!AP26</f>
        <v>83.65</v>
      </c>
      <c r="N43" s="141" t="n">
        <f aca="false">MAX(0,M43-M42)</f>
        <v>3.05000000000001</v>
      </c>
      <c r="O43" s="140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3.05000000000001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12488.7605441262</v>
      </c>
      <c r="E44" s="45" t="n">
        <f aca="false">L44+D44/$K$2</f>
        <v>9.62978369322752</v>
      </c>
      <c r="F44" s="117" t="n">
        <f aca="false">IF($K$9=0,0,E44/$K$9)</f>
        <v>0.0160859154061248</v>
      </c>
      <c r="G44" s="117" t="n">
        <f aca="false">G43+F44</f>
        <v>0.859535488685802</v>
      </c>
      <c r="H44" s="139" t="n">
        <v>42283.59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RESUMO'!AQ26</f>
        <v>85.33</v>
      </c>
      <c r="N44" s="141" t="n">
        <f aca="false">MAX(0,M44-M43)</f>
        <v>1.67999999999999</v>
      </c>
      <c r="O44" s="140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1.67999999999999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7879.8132004606</v>
      </c>
      <c r="E45" s="45" t="n">
        <f aca="false">L45+D45/$K$2</f>
        <v>6.07593494929836</v>
      </c>
      <c r="F45" s="117" t="n">
        <f aca="false">IF($K$9=0,0,E45/$K$9)</f>
        <v>0.0101494466252931</v>
      </c>
      <c r="G45" s="117" t="n">
        <f aca="false">G44+F45</f>
        <v>0.869684935311095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RESUMO'!AR26</f>
        <v>86.39</v>
      </c>
      <c r="N45" s="141" t="n">
        <f aca="false">MAX(0,M45-M44)</f>
        <v>1.06</v>
      </c>
      <c r="O45" s="140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1.06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7805.47534007886</v>
      </c>
      <c r="E46" s="45" t="n">
        <f aca="false">L46+D46/$K$2</f>
        <v>6.01861480826721</v>
      </c>
      <c r="F46" s="117" t="n">
        <f aca="false">IF($K$9=0,0,E46/$K$9)</f>
        <v>0.010053697128828</v>
      </c>
      <c r="G46" s="117" t="n">
        <f aca="false">G45+F46</f>
        <v>0.879738632439923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RESUMO'!AS26</f>
        <v>87.44</v>
      </c>
      <c r="N46" s="141" t="n">
        <f aca="false">MAX(0,M46-M45)</f>
        <v>1.05</v>
      </c>
      <c r="O46" s="140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1.05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18584.4650954259</v>
      </c>
      <c r="E47" s="45" t="n">
        <f aca="false">L47+D47/$K$2</f>
        <v>14.3300352577791</v>
      </c>
      <c r="F47" s="117" t="n">
        <f aca="false">IF($K$9=0,0,E47/$K$9)</f>
        <v>0.0239373741162573</v>
      </c>
      <c r="G47" s="117" t="n">
        <f aca="false">G46+F47</f>
        <v>0.903676006556181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RESUMO'!AT26</f>
        <v>89.94</v>
      </c>
      <c r="N47" s="141" t="n">
        <f aca="false">MAX(0,M47-M46)</f>
        <v>2.5</v>
      </c>
      <c r="O47" s="140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2.5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17692.4107708454</v>
      </c>
      <c r="E48" s="45" t="n">
        <f aca="false">L48+D48/$K$2</f>
        <v>13.6421935654057</v>
      </c>
      <c r="F48" s="117" t="n">
        <f aca="false">IF($K$9=0,0,E48/$K$9)</f>
        <v>0.0227883801586769</v>
      </c>
      <c r="G48" s="117" t="n">
        <f aca="false">G47+F48</f>
        <v>0.926464386714857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RESUMO'!AU26</f>
        <v>92.32</v>
      </c>
      <c r="N48" s="141" t="n">
        <f aca="false">MAX(0,M48-M47)</f>
        <v>2.38</v>
      </c>
      <c r="O48" s="140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2.38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9069.21896656794</v>
      </c>
      <c r="E49" s="45" t="n">
        <f aca="false">L49+D49/$K$2</f>
        <v>6.99305720579628</v>
      </c>
      <c r="F49" s="117" t="n">
        <f aca="false">IF($K$9=0,0,E49/$K$9)</f>
        <v>0.0116814385687337</v>
      </c>
      <c r="G49" s="117" t="n">
        <f aca="false">G48+F49</f>
        <v>0.938145825283591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RESUMO'!AV26</f>
        <v>93.54</v>
      </c>
      <c r="N49" s="141" t="n">
        <f aca="false">MAX(0,M49-M48)</f>
        <v>1.22000000000001</v>
      </c>
      <c r="O49" s="140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1.22000000000001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7805.47534007886</v>
      </c>
      <c r="E50" s="45" t="n">
        <f aca="false">L50+D50/$K$2</f>
        <v>6.01861480826721</v>
      </c>
      <c r="F50" s="117" t="n">
        <f aca="false">IF($K$9=0,0,E50/$K$9)</f>
        <v>0.010053697128828</v>
      </c>
      <c r="G50" s="117" t="n">
        <f aca="false">G49+F50</f>
        <v>0.948199522412419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RESUMO'!AW26</f>
        <v>94.59</v>
      </c>
      <c r="N50" s="141" t="n">
        <f aca="false">MAX(0,M50-M49)</f>
        <v>1.05</v>
      </c>
      <c r="O50" s="140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1.05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9663.92184962145</v>
      </c>
      <c r="E51" s="45" t="n">
        <f aca="false">L51+D51/$K$2</f>
        <v>7.45161833404513</v>
      </c>
      <c r="F51" s="117" t="n">
        <f aca="false">IF($K$9=0,0,E51/$K$9)</f>
        <v>0.0124474345404538</v>
      </c>
      <c r="G51" s="117" t="n">
        <f aca="false">G50+F51</f>
        <v>0.960646956952873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RESUMO'!AX26</f>
        <v>95.89</v>
      </c>
      <c r="N51" s="141" t="n">
        <f aca="false">MAX(0,M51-M50)</f>
        <v>1.3</v>
      </c>
      <c r="O51" s="140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1.3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6690.40743435337</v>
      </c>
      <c r="E52" s="45" t="n">
        <f aca="false">L52+D52/$K$2</f>
        <v>5.15881269280052</v>
      </c>
      <c r="F52" s="117" t="n">
        <f aca="false">IF($K$9=0,0,E52/$K$9)</f>
        <v>0.00861745468185268</v>
      </c>
      <c r="G52" s="117" t="n">
        <f aca="false">G51+F52</f>
        <v>0.969264411634726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RESUMO'!AY26</f>
        <v>96.79</v>
      </c>
      <c r="N52" s="141" t="n">
        <f aca="false">MAX(0,M52-M51)</f>
        <v>0.900000000000006</v>
      </c>
      <c r="O52" s="140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0.900000000000006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8400.17822313247</v>
      </c>
      <c r="E53" s="45" t="n">
        <f aca="false">L53+D53/$K$2</f>
        <v>6.47717593651614</v>
      </c>
      <c r="F53" s="117" t="n">
        <f aca="false">IF($K$9=0,0,E53/$K$9)</f>
        <v>0.0108196931005483</v>
      </c>
      <c r="G53" s="117" t="n">
        <f aca="false">G52+F53</f>
        <v>0.980084104735274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RESUMO'!AZ26</f>
        <v>97.92</v>
      </c>
      <c r="N53" s="141" t="n">
        <f aca="false">MAX(0,M53-M52)</f>
        <v>1.13</v>
      </c>
      <c r="O53" s="140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1.13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13603.8284498517</v>
      </c>
      <c r="E54" s="45" t="n">
        <f aca="false">L54+D54/$K$2</f>
        <v>10.4895858086943</v>
      </c>
      <c r="F54" s="117" t="n">
        <f aca="false">IF($K$9=0,0,E54/$K$9)</f>
        <v>0.0175221578531003</v>
      </c>
      <c r="G54" s="117" t="n">
        <f aca="false">G53+F54</f>
        <v>0.997606262588374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RESUMO'!BA26</f>
        <v>99.75</v>
      </c>
      <c r="N54" s="141" t="n">
        <f aca="false">MAX(0,M54-M53)</f>
        <v>1.83</v>
      </c>
      <c r="O54" s="140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1.83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1858.44650954259</v>
      </c>
      <c r="E55" s="45" t="n">
        <f aca="false">L55+D55/$K$2</f>
        <v>1.43300352577791</v>
      </c>
      <c r="F55" s="117" t="n">
        <f aca="false">IF($K$9=0,0,E55/$K$9)</f>
        <v>0.00239373741162573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RESUMO'!BB26</f>
        <v>100</v>
      </c>
      <c r="N55" s="141" t="n">
        <f aca="false">MAX(0,M55-M54)</f>
        <v>0.25</v>
      </c>
      <c r="O55" s="140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0.25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RESUMO'!BC26</f>
        <v>100</v>
      </c>
      <c r="N56" s="141" t="n">
        <f aca="false">MAX(0,M56-M55)</f>
        <v>0</v>
      </c>
      <c r="O56" s="140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RESUMO'!BD26</f>
        <v>100</v>
      </c>
      <c r="N57" s="141" t="n">
        <f aca="false">MAX(0,M57-M56)</f>
        <v>0</v>
      </c>
      <c r="O57" s="140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RESUMO'!BE26</f>
        <v>100</v>
      </c>
      <c r="N58" s="141" t="n">
        <f aca="false">MAX(0,M58-M57)</f>
        <v>0</v>
      </c>
      <c r="O58" s="140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RESUMO'!BF26</f>
        <v>100</v>
      </c>
      <c r="N59" s="141" t="n">
        <f aca="false">MAX(0,M59-M58)</f>
        <v>0</v>
      </c>
      <c r="O59" s="140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RESUMO'!BG26</f>
        <v>100</v>
      </c>
      <c r="N60" s="141" t="n">
        <f aca="false">MAX(0,M60-M59)</f>
        <v>0</v>
      </c>
      <c r="O60" s="140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RESUMO'!BH26</f>
        <v>100</v>
      </c>
      <c r="N61" s="141" t="n">
        <f aca="false">MAX(0,M61-M60)</f>
        <v>0</v>
      </c>
      <c r="O61" s="140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RESUMO'!BI26</f>
        <v>100</v>
      </c>
      <c r="N62" s="141" t="n">
        <f aca="false">MAX(0,M62-M61)</f>
        <v>0</v>
      </c>
      <c r="O62" s="140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RESUMO'!BJ26</f>
        <v>100</v>
      </c>
      <c r="N63" s="141" t="n">
        <f aca="false">MAX(0,M63-M62)</f>
        <v>0</v>
      </c>
      <c r="O63" s="140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RESUMO'!BK26</f>
        <v>100</v>
      </c>
      <c r="N64" s="141" t="n">
        <f aca="false">MAX(0,M64-M63)</f>
        <v>0</v>
      </c>
      <c r="O64" s="140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RESUMO'!BL26</f>
        <v>100</v>
      </c>
      <c r="N65" s="141" t="n">
        <f aca="false">MAX(0,M65-M64)</f>
        <v>0</v>
      </c>
      <c r="O65" s="140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RESUMO'!BM26</f>
        <v>100</v>
      </c>
      <c r="N66" s="141" t="n">
        <f aca="false">MAX(0,M66-M65)</f>
        <v>0</v>
      </c>
      <c r="O66" s="140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RESUMO'!BN26</f>
        <v>100</v>
      </c>
      <c r="N67" s="141" t="n">
        <f aca="false">MAX(0,M67-M66)</f>
        <v>0</v>
      </c>
      <c r="O67" s="140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RESUMO'!BO26</f>
        <v>100</v>
      </c>
      <c r="N68" s="141" t="n">
        <f aca="false">MAX(0,M68-M67)</f>
        <v>0</v>
      </c>
      <c r="O68" s="140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RESUMO'!BP26</f>
        <v>100</v>
      </c>
      <c r="N69" s="141" t="n">
        <f aca="false">MAX(0,M69-M68)</f>
        <v>0</v>
      </c>
      <c r="O69" s="140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RESUMO'!BQ26</f>
        <v>100</v>
      </c>
      <c r="N70" s="141" t="n">
        <f aca="false">MAX(0,M70-M69)</f>
        <v>0</v>
      </c>
      <c r="O70" s="140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RESUMO'!BR26</f>
        <v>100</v>
      </c>
      <c r="N71" s="141" t="n">
        <f aca="false">MAX(0,M71-M70)</f>
        <v>0</v>
      </c>
      <c r="O71" s="140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RESUMO'!BS26</f>
        <v>100</v>
      </c>
      <c r="N72" s="141" t="n">
        <f aca="false">MAX(0,M72-M71)</f>
        <v>0</v>
      </c>
      <c r="O72" s="140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RESUMO'!BT26</f>
        <v>100</v>
      </c>
      <c r="N73" s="141" t="n">
        <f aca="false">MAX(0,M73-M72)</f>
        <v>0</v>
      </c>
      <c r="O73" s="140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RESUMO'!BU26</f>
        <v>100</v>
      </c>
      <c r="N74" s="141" t="n">
        <f aca="false">MAX(0,M74-M73)</f>
        <v>0</v>
      </c>
      <c r="O74" s="140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RESUMO'!BV26</f>
        <v>100</v>
      </c>
      <c r="N75" s="141" t="n">
        <f aca="false">MAX(0,M75-M74)</f>
        <v>0</v>
      </c>
      <c r="O75" s="140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RESUMO'!BW26</f>
        <v>100</v>
      </c>
      <c r="N76" s="141" t="n">
        <f aca="false">MAX(0,M76-M75)</f>
        <v>0</v>
      </c>
      <c r="O76" s="140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33000</v>
      </c>
      <c r="D78" s="61" t="n">
        <f aca="false">SUM(D5:D76)</f>
        <v>743378.603817036</v>
      </c>
      <c r="E78" s="61" t="n">
        <f aca="false">SUM(E5:E76)</f>
        <v>598.646918754833</v>
      </c>
      <c r="F78" s="146" t="n">
        <f aca="false">SUM(F5:F76)</f>
        <v>1</v>
      </c>
      <c r="H78" s="61" t="n">
        <f aca="false">SUM(H5:H76)</f>
        <v>506387.17</v>
      </c>
      <c r="L78" s="61" t="n">
        <f aca="false">SUM(L5:L76)</f>
        <v>25.4455084436679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PL'!F33</f>
        <v>5085820.25</v>
      </c>
      <c r="K5" s="56" t="n">
        <f aca="false">'VALOR POR PL'!G33</f>
        <v>4315.910939</v>
      </c>
      <c r="L5" s="56" t="n">
        <f aca="false">'DADOS HISTORICOS'!$BZ$27</f>
        <v>0</v>
      </c>
      <c r="M5" s="140" t="n">
        <f aca="false">'CP RESUMO'!D27</f>
        <v>0</v>
      </c>
      <c r="N5" s="141" t="n">
        <v>0</v>
      </c>
      <c r="O5" s="140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PL'!H33</f>
        <v>4315.910939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RESUMO'!E27</f>
        <v>0</v>
      </c>
      <c r="N6" s="141" t="n">
        <f aca="false">MAX(0,M6-M5)</f>
        <v>0</v>
      </c>
      <c r="O6" s="140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5553813.78144508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RESUMO'!F27</f>
        <v>0</v>
      </c>
      <c r="N7" s="141" t="n">
        <f aca="false">MAX(0,M7-M6)</f>
        <v>0</v>
      </c>
      <c r="O7" s="140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RESUMO'!G27</f>
        <v>0</v>
      </c>
      <c r="N8" s="141" t="n">
        <f aca="false">MAX(0,M8-M7)</f>
        <v>0</v>
      </c>
      <c r="O8" s="140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5553813.78144508</v>
      </c>
      <c r="K9" s="45" t="n">
        <f aca="false">E78</f>
        <v>4282.4125900097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RESUMO'!H27</f>
        <v>0</v>
      </c>
      <c r="N9" s="141" t="n">
        <f aca="false">MAX(0,M9-M8)</f>
        <v>0</v>
      </c>
      <c r="O9" s="140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4282.4125900097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RESUMO'!I27</f>
        <v>0</v>
      </c>
      <c r="N10" s="141" t="n">
        <f aca="false">MAX(0,M10-M9)</f>
        <v>0</v>
      </c>
      <c r="O10" s="140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5085820.23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RESUMO'!J27</f>
        <v>0</v>
      </c>
      <c r="N11" s="141" t="n">
        <f aca="false">MAX(0,M11-M10)</f>
        <v>0</v>
      </c>
      <c r="O11" s="140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RESUMO'!K27</f>
        <v>0</v>
      </c>
      <c r="N12" s="141" t="n">
        <f aca="false">MAX(0,M12-M11)</f>
        <v>0</v>
      </c>
      <c r="O12" s="140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RESUMO'!L27</f>
        <v>0</v>
      </c>
      <c r="N13" s="141" t="n">
        <f aca="false">MAX(0,M13-M12)</f>
        <v>0</v>
      </c>
      <c r="O13" s="140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RESUMO'!M27</f>
        <v>0</v>
      </c>
      <c r="N14" s="141" t="n">
        <f aca="false">MAX(0,M14-M13)</f>
        <v>0</v>
      </c>
      <c r="O14" s="140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RESUMO'!N27</f>
        <v>0</v>
      </c>
      <c r="N15" s="141" t="n">
        <f aca="false">MAX(0,M15-M14)</f>
        <v>0</v>
      </c>
      <c r="O15" s="140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RESUMO'!O27</f>
        <v>0</v>
      </c>
      <c r="N16" s="141" t="n">
        <f aca="false">MAX(0,M16-M15)</f>
        <v>0</v>
      </c>
      <c r="O16" s="140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RESUMO'!P27</f>
        <v>0</v>
      </c>
      <c r="N17" s="141" t="n">
        <f aca="false">MAX(0,M17-M16)</f>
        <v>0</v>
      </c>
      <c r="O17" s="140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5553813.78144509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RESUMO'!Q27</f>
        <v>0</v>
      </c>
      <c r="N18" s="141" t="n">
        <f aca="false">MAX(0,M18-M17)</f>
        <v>0</v>
      </c>
      <c r="O18" s="140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RESUMO'!R27</f>
        <v>0</v>
      </c>
      <c r="N19" s="141" t="n">
        <f aca="false">MAX(0,M19-M18)</f>
        <v>0</v>
      </c>
      <c r="O19" s="140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RESUMO'!S27</f>
        <v>0</v>
      </c>
      <c r="N20" s="141" t="n">
        <f aca="false">MAX(0,M20-M19)</f>
        <v>0</v>
      </c>
      <c r="O20" s="140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RESUMO'!T27</f>
        <v>0</v>
      </c>
      <c r="N21" s="141" t="n">
        <f aca="false">MAX(0,M21-M20)</f>
        <v>0</v>
      </c>
      <c r="O21" s="140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RESUMO'!U27</f>
        <v>0</v>
      </c>
      <c r="N22" s="141" t="n">
        <f aca="false">MAX(0,M22-M21)</f>
        <v>0</v>
      </c>
      <c r="O22" s="140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RESUMO'!V27</f>
        <v>0</v>
      </c>
      <c r="N23" s="141" t="n">
        <f aca="false">MAX(0,M23-M22)</f>
        <v>0</v>
      </c>
      <c r="O23" s="140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RESUMO'!W27</f>
        <v>0</v>
      </c>
      <c r="N24" s="141" t="n">
        <f aca="false">MAX(0,M24-M23)</f>
        <v>0</v>
      </c>
      <c r="O24" s="140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RESUMO'!X27</f>
        <v>0</v>
      </c>
      <c r="N25" s="141" t="n">
        <f aca="false">MAX(0,M25-M24)</f>
        <v>0</v>
      </c>
      <c r="O25" s="140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13884.5344536127</v>
      </c>
      <c r="E26" s="45" t="n">
        <f aca="false">L26+D26/$K$2</f>
        <v>10.7060314750242</v>
      </c>
      <c r="F26" s="117" t="n">
        <f aca="false">IF($K$9=0,0,E26/$K$9)</f>
        <v>0.0025</v>
      </c>
      <c r="G26" s="117" t="n">
        <f aca="false">G25+F26</f>
        <v>0.0025</v>
      </c>
      <c r="H26" s="139" t="n">
        <v>2108.66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RESUMO'!Y27</f>
        <v>0.25</v>
      </c>
      <c r="N26" s="141" t="n">
        <f aca="false">MAX(0,M26-M25)</f>
        <v>0.25</v>
      </c>
      <c r="O26" s="140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0.25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35544.4082012485</v>
      </c>
      <c r="E27" s="45" t="n">
        <f aca="false">L27+D27/$K$2</f>
        <v>27.4074405760621</v>
      </c>
      <c r="F27" s="117" t="n">
        <f aca="false">IF($K$9=0,0,E27/$K$9)</f>
        <v>0.0064</v>
      </c>
      <c r="G27" s="117" t="n">
        <f aca="false">G26+F27</f>
        <v>0.0089</v>
      </c>
      <c r="H27" s="139" t="n">
        <v>3477.93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RESUMO'!Z27</f>
        <v>0.89</v>
      </c>
      <c r="N27" s="141" t="n">
        <f aca="false">MAX(0,M27-M26)</f>
        <v>0.64</v>
      </c>
      <c r="O27" s="140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11663.0089410347</v>
      </c>
      <c r="E28" s="45" t="n">
        <f aca="false">L28+D28/$K$2</f>
        <v>8.99306643902037</v>
      </c>
      <c r="F28" s="117" t="n">
        <f aca="false">IF($K$9=0,0,E28/$K$9)</f>
        <v>0.0021</v>
      </c>
      <c r="G28" s="117" t="n">
        <f aca="false">G27+F28</f>
        <v>0.011</v>
      </c>
      <c r="H28" s="139" t="n">
        <v>8847.01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RESUMO'!AA27</f>
        <v>1.1</v>
      </c>
      <c r="N28" s="141" t="n">
        <f aca="false">MAX(0,M28-M27)</f>
        <v>0.21</v>
      </c>
      <c r="O28" s="140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0.21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109410.131494468</v>
      </c>
      <c r="E29" s="45" t="n">
        <f aca="false">L29+D29/$K$2</f>
        <v>84.363528023191</v>
      </c>
      <c r="F29" s="117" t="n">
        <f aca="false">IF($K$9=0,0,E29/$K$9)</f>
        <v>0.0197</v>
      </c>
      <c r="G29" s="117" t="n">
        <f aca="false">G28+F29</f>
        <v>0.0307</v>
      </c>
      <c r="H29" s="139" t="n">
        <v>13585.01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RESUMO'!AB27</f>
        <v>3.07</v>
      </c>
      <c r="N29" s="141" t="n">
        <f aca="false">MAX(0,M29-M28)</f>
        <v>1.97</v>
      </c>
      <c r="O29" s="140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164948.269308919</v>
      </c>
      <c r="E30" s="45" t="n">
        <f aca="false">L30+D30/$K$2</f>
        <v>127.187653923288</v>
      </c>
      <c r="F30" s="117" t="n">
        <f aca="false">IF($K$9=0,0,E30/$K$9)</f>
        <v>0.0297</v>
      </c>
      <c r="G30" s="117" t="n">
        <f aca="false">G29+F30</f>
        <v>0.0604</v>
      </c>
      <c r="H30" s="139" t="n">
        <v>89009.24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RESUMO'!AC27</f>
        <v>6.04</v>
      </c>
      <c r="N30" s="141" t="n">
        <f aca="false">MAX(0,M30-M29)</f>
        <v>2.97</v>
      </c>
      <c r="O30" s="140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2.97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240480.136736572</v>
      </c>
      <c r="E31" s="45" t="n">
        <f aca="false">L31+D31/$K$2</f>
        <v>185.42846514742</v>
      </c>
      <c r="F31" s="117" t="n">
        <f aca="false">IF($K$9=0,0,E31/$K$9)</f>
        <v>0.0433</v>
      </c>
      <c r="G31" s="117" t="n">
        <f aca="false">G30+F31</f>
        <v>0.1037</v>
      </c>
      <c r="H31" s="139" t="n">
        <v>97775.43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RESUMO'!AD27</f>
        <v>10.37</v>
      </c>
      <c r="N31" s="141" t="n">
        <f aca="false">MAX(0,M31-M30)</f>
        <v>4.33</v>
      </c>
      <c r="O31" s="140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4.33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417091.414986526</v>
      </c>
      <c r="E32" s="45" t="n">
        <f aca="false">L32+D32/$K$2</f>
        <v>321.609185509728</v>
      </c>
      <c r="F32" s="117" t="n">
        <f aca="false">IF($K$9=0,0,E32/$K$9)</f>
        <v>0.0751</v>
      </c>
      <c r="G32" s="117" t="n">
        <f aca="false">G31+F32</f>
        <v>0.1788</v>
      </c>
      <c r="H32" s="139" t="n">
        <v>164074.48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RESUMO'!AE27</f>
        <v>17.88</v>
      </c>
      <c r="N32" s="141" t="n">
        <f aca="false">MAX(0,M32-M31)</f>
        <v>7.51</v>
      </c>
      <c r="O32" s="140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7.51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453746.585944064</v>
      </c>
      <c r="E33" s="45" t="n">
        <f aca="false">L33+D33/$K$2</f>
        <v>349.873108603792</v>
      </c>
      <c r="F33" s="117" t="n">
        <f aca="false">IF($K$9=0,0,E33/$K$9)</f>
        <v>0.0817</v>
      </c>
      <c r="G33" s="117" t="n">
        <f aca="false">G32+F33</f>
        <v>0.2605</v>
      </c>
      <c r="H33" s="139" t="n">
        <v>162176.45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RESUMO'!AF27</f>
        <v>26.05</v>
      </c>
      <c r="N33" s="141" t="n">
        <f aca="false">MAX(0,M33-M32)</f>
        <v>8.17</v>
      </c>
      <c r="O33" s="140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8.17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429865.18668385</v>
      </c>
      <c r="E34" s="45" t="n">
        <f aca="false">L34+D34/$K$2</f>
        <v>331.45873446675</v>
      </c>
      <c r="F34" s="117" t="n">
        <f aca="false">IF($K$9=0,0,E34/$K$9)</f>
        <v>0.0774</v>
      </c>
      <c r="G34" s="117" t="n">
        <f aca="false">G33+F34</f>
        <v>0.3379</v>
      </c>
      <c r="H34" s="139" t="n">
        <v>198279.99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RESUMO'!AG27</f>
        <v>33.79</v>
      </c>
      <c r="N34" s="141" t="n">
        <f aca="false">MAX(0,M34-M33)</f>
        <v>7.74</v>
      </c>
      <c r="O34" s="140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580928.921539156</v>
      </c>
      <c r="E35" s="45" t="n">
        <f aca="false">L35+D35/$K$2</f>
        <v>447.940356915014</v>
      </c>
      <c r="F35" s="117" t="n">
        <f aca="false">IF($K$9=0,0,E35/$K$9)</f>
        <v>0.1046</v>
      </c>
      <c r="G35" s="117" t="n">
        <f aca="false">G34+F35</f>
        <v>0.4425</v>
      </c>
      <c r="H35" s="139" t="n">
        <v>134897.95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RESUMO'!AH27</f>
        <v>44.25</v>
      </c>
      <c r="N35" s="141" t="n">
        <f aca="false">MAX(0,M35-M34)</f>
        <v>10.46</v>
      </c>
      <c r="O35" s="140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10.46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706445.112999815</v>
      </c>
      <c r="E36" s="45" t="n">
        <f aca="false">L36+D36/$K$2</f>
        <v>544.722881449233</v>
      </c>
      <c r="F36" s="117" t="n">
        <f aca="false">IF($K$9=0,0,E36/$K$9)</f>
        <v>0.1272</v>
      </c>
      <c r="G36" s="117" t="n">
        <f aca="false">G35+F36</f>
        <v>0.5697</v>
      </c>
      <c r="H36" s="139" t="n">
        <v>134426.8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RESUMO'!AI27</f>
        <v>56.97</v>
      </c>
      <c r="N36" s="141" t="n">
        <f aca="false">MAX(0,M36-M35)</f>
        <v>12.72</v>
      </c>
      <c r="O36" s="140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12.72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216598.737476358</v>
      </c>
      <c r="E37" s="45" t="n">
        <f aca="false">L37+D37/$K$2</f>
        <v>167.014091010378</v>
      </c>
      <c r="F37" s="117" t="n">
        <f aca="false">IF($K$9=0,0,E37/$K$9)</f>
        <v>0.039</v>
      </c>
      <c r="G37" s="117" t="n">
        <f aca="false">G36+F37</f>
        <v>0.6087</v>
      </c>
      <c r="H37" s="139" t="n">
        <v>270261.29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RESUMO'!AJ27</f>
        <v>60.87</v>
      </c>
      <c r="N37" s="141" t="n">
        <f aca="false">MAX(0,M37-M36)</f>
        <v>3.9</v>
      </c>
      <c r="O37" s="140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3.9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224374.076770381</v>
      </c>
      <c r="E38" s="45" t="n">
        <f aca="false">L38+D38/$K$2</f>
        <v>173.009468636392</v>
      </c>
      <c r="F38" s="117" t="n">
        <f aca="false">IF($K$9=0,0,E38/$K$9)</f>
        <v>0.0404</v>
      </c>
      <c r="G38" s="117" t="n">
        <f aca="false">G37+F38</f>
        <v>0.6491</v>
      </c>
      <c r="H38" s="139" t="n">
        <v>311960.24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RESUMO'!AK27</f>
        <v>64.91</v>
      </c>
      <c r="N38" s="141" t="n">
        <f aca="false">MAX(0,M38-M37)</f>
        <v>4.04</v>
      </c>
      <c r="O38" s="140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4.04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302127.469710613</v>
      </c>
      <c r="E39" s="45" t="n">
        <f aca="false">L39+D39/$K$2</f>
        <v>232.963244896527</v>
      </c>
      <c r="F39" s="117" t="n">
        <f aca="false">IF($K$9=0,0,E39/$K$9)</f>
        <v>0.0544</v>
      </c>
      <c r="G39" s="117" t="n">
        <f aca="false">G38+F39</f>
        <v>0.7035</v>
      </c>
      <c r="H39" s="139" t="n">
        <v>562701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RESUMO'!AL27</f>
        <v>70.35</v>
      </c>
      <c r="N39" s="141" t="n">
        <f aca="false">MAX(0,M39-M38)</f>
        <v>5.44</v>
      </c>
      <c r="O39" s="140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5.44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215487.97472007</v>
      </c>
      <c r="E40" s="45" t="n">
        <f aca="false">L40+D40/$K$2</f>
        <v>166.157608492377</v>
      </c>
      <c r="F40" s="117" t="n">
        <f aca="false">IF($K$9=0,0,E40/$K$9)</f>
        <v>0.0388000000000001</v>
      </c>
      <c r="G40" s="117" t="n">
        <f aca="false">G39+F40</f>
        <v>0.7423</v>
      </c>
      <c r="H40" s="139" t="n">
        <v>579252.3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RESUMO'!AM27</f>
        <v>74.23</v>
      </c>
      <c r="N40" s="141" t="n">
        <f aca="false">MAX(0,M40-M39)</f>
        <v>3.88000000000001</v>
      </c>
      <c r="O40" s="140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3.88000000000001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640910.110378762</v>
      </c>
      <c r="E41" s="45" t="n">
        <f aca="false">L41+D41/$K$2</f>
        <v>494.190412887119</v>
      </c>
      <c r="F41" s="117" t="n">
        <f aca="false">IF($K$9=0,0,E41/$K$9)</f>
        <v>0.1154</v>
      </c>
      <c r="G41" s="117" t="n">
        <f aca="false">G40+F41</f>
        <v>0.8577</v>
      </c>
      <c r="H41" s="139" t="n">
        <v>577805.76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RESUMO'!AN27</f>
        <v>85.77</v>
      </c>
      <c r="N41" s="141" t="n">
        <f aca="false">MAX(0,M41-M40)</f>
        <v>11.54</v>
      </c>
      <c r="O41" s="140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11.54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485958.705876445</v>
      </c>
      <c r="E42" s="45" t="n">
        <f aca="false">L42+D42/$K$2</f>
        <v>374.711101625848</v>
      </c>
      <c r="F42" s="117" t="n">
        <f aca="false">IF($K$9=0,0,E42/$K$9)</f>
        <v>0.0875</v>
      </c>
      <c r="G42" s="117" t="n">
        <f aca="false">G41+F42</f>
        <v>0.9452</v>
      </c>
      <c r="H42" s="139" t="n">
        <v>381554.3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RESUMO'!AO27</f>
        <v>94.52</v>
      </c>
      <c r="N42" s="141" t="n">
        <f aca="false">MAX(0,M42-M41)</f>
        <v>8.75</v>
      </c>
      <c r="O42" s="140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8.75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19993.7296132023</v>
      </c>
      <c r="E43" s="45" t="n">
        <f aca="false">L43+D43/$K$2</f>
        <v>15.4166853240349</v>
      </c>
      <c r="F43" s="117" t="n">
        <f aca="false">IF($K$9=0,0,E43/$K$9)</f>
        <v>0.00359999999999999</v>
      </c>
      <c r="G43" s="117" t="n">
        <f aca="false">G42+F43</f>
        <v>0.9488</v>
      </c>
      <c r="H43" s="139" t="n">
        <v>174324.57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RESUMO'!AP27</f>
        <v>94.88</v>
      </c>
      <c r="N43" s="141" t="n">
        <f aca="false">MAX(0,M43-M42)</f>
        <v>0.359999999999999</v>
      </c>
      <c r="O43" s="140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0.359999999999999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248255.476030595</v>
      </c>
      <c r="E44" s="45" t="n">
        <f aca="false">L44+D44/$K$2</f>
        <v>191.423842773433</v>
      </c>
      <c r="F44" s="117" t="n">
        <f aca="false">IF($K$9=0,0,E44/$K$9)</f>
        <v>0.0447</v>
      </c>
      <c r="G44" s="117" t="n">
        <f aca="false">G43+F44</f>
        <v>0.9935</v>
      </c>
      <c r="H44" s="139" t="n">
        <v>215293.07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RESUMO'!AQ27</f>
        <v>99.35</v>
      </c>
      <c r="N44" s="141" t="n">
        <f aca="false">MAX(0,M44-M43)</f>
        <v>4.47</v>
      </c>
      <c r="O44" s="140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4.47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2221.52551257838</v>
      </c>
      <c r="E45" s="45" t="n">
        <f aca="false">L45+D45/$K$2</f>
        <v>1.71296503600415</v>
      </c>
      <c r="F45" s="117" t="n">
        <f aca="false">IF($K$9=0,0,E45/$K$9)</f>
        <v>0.000400000000000063</v>
      </c>
      <c r="G45" s="117" t="n">
        <f aca="false">G44+F45</f>
        <v>0.9939</v>
      </c>
      <c r="H45" s="139" t="n">
        <v>32880.2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RESUMO'!AR27</f>
        <v>99.39</v>
      </c>
      <c r="N45" s="141" t="n">
        <f aca="false">MAX(0,M45-M44)</f>
        <v>0.0400000000000063</v>
      </c>
      <c r="O45" s="140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0.0400000000000063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3887.66964701118</v>
      </c>
      <c r="E46" s="45" t="n">
        <f aca="false">L46+D46/$K$2</f>
        <v>2.9976888130065</v>
      </c>
      <c r="F46" s="117" t="n">
        <f aca="false">IF($K$9=0,0,E46/$K$9)</f>
        <v>0.000699999999999932</v>
      </c>
      <c r="G46" s="117" t="n">
        <f aca="false">G45+F46</f>
        <v>0.9946</v>
      </c>
      <c r="H46" s="139" t="n">
        <v>29882.14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RESUMO'!AS27</f>
        <v>99.46</v>
      </c>
      <c r="N46" s="141" t="n">
        <f aca="false">MAX(0,M46-M45)</f>
        <v>0.0699999999999932</v>
      </c>
      <c r="O46" s="140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0.0699999999999932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2776.90689072317</v>
      </c>
      <c r="E47" s="45" t="n">
        <f aca="false">L47+D47/$K$2</f>
        <v>2.14120629500534</v>
      </c>
      <c r="F47" s="117" t="n">
        <f aca="false">IF($K$9=0,0,E47/$K$9)</f>
        <v>0.000500000000000114</v>
      </c>
      <c r="G47" s="117" t="n">
        <f aca="false">G46+F47</f>
        <v>0.9951</v>
      </c>
      <c r="H47" s="139" t="n">
        <v>19277.27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RESUMO'!AT27</f>
        <v>99.51</v>
      </c>
      <c r="N47" s="141" t="n">
        <f aca="false">MAX(0,M47-M46)</f>
        <v>0.0500000000000114</v>
      </c>
      <c r="O47" s="140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0.0500000000000114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5553.81378144477</v>
      </c>
      <c r="E48" s="45" t="n">
        <f aca="false">L48+D48/$K$2</f>
        <v>4.28241259000945</v>
      </c>
      <c r="F48" s="117" t="n">
        <f aca="false">IF($K$9=0,0,E48/$K$9)</f>
        <v>0.000999999999999943</v>
      </c>
      <c r="G48" s="117" t="n">
        <f aca="false">G47+F48</f>
        <v>0.9961</v>
      </c>
      <c r="H48" s="139" t="n">
        <v>19287.83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RESUMO'!AU27</f>
        <v>99.61</v>
      </c>
      <c r="N48" s="141" t="n">
        <f aca="false">MAX(0,M48-M47)</f>
        <v>0.0999999999999943</v>
      </c>
      <c r="O48" s="140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0.0999999999999943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6109.19515958956</v>
      </c>
      <c r="E49" s="45" t="n">
        <f aca="false">L49+D49/$K$2</f>
        <v>4.71065384901064</v>
      </c>
      <c r="F49" s="117" t="n">
        <f aca="false">IF($K$9=0,0,E49/$K$9)</f>
        <v>0.00109999999999999</v>
      </c>
      <c r="G49" s="117" t="n">
        <f aca="false">G48+F49</f>
        <v>0.9972</v>
      </c>
      <c r="H49" s="139" t="n">
        <v>19006.95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RESUMO'!AV27</f>
        <v>99.72</v>
      </c>
      <c r="N49" s="141" t="n">
        <f aca="false">MAX(0,M49-M48)</f>
        <v>0.109999999999999</v>
      </c>
      <c r="O49" s="140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0.109999999999999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1666.14413443359</v>
      </c>
      <c r="E50" s="45" t="n">
        <f aca="false">L50+D50/$K$2</f>
        <v>1.28472377700296</v>
      </c>
      <c r="F50" s="117" t="n">
        <f aca="false">IF($K$9=0,0,E50/$K$9)</f>
        <v>0.000300000000000011</v>
      </c>
      <c r="G50" s="117" t="n">
        <f aca="false">G49+F50</f>
        <v>0.9975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RESUMO'!AW27</f>
        <v>99.75</v>
      </c>
      <c r="N50" s="141" t="n">
        <f aca="false">MAX(0,M50-M49)</f>
        <v>0.0300000000000011</v>
      </c>
      <c r="O50" s="140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0.0300000000000011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3332.28826886718</v>
      </c>
      <c r="E51" s="45" t="n">
        <f aca="false">L51+D51/$K$2</f>
        <v>2.56944755400592</v>
      </c>
      <c r="F51" s="117" t="n">
        <f aca="false">IF($K$9=0,0,E51/$K$9)</f>
        <v>0.000600000000000023</v>
      </c>
      <c r="G51" s="117" t="n">
        <f aca="false">G50+F51</f>
        <v>0.9981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RESUMO'!AX27</f>
        <v>99.81</v>
      </c>
      <c r="N51" s="141" t="n">
        <f aca="false">MAX(0,M51-M50)</f>
        <v>0.0600000000000023</v>
      </c>
      <c r="O51" s="140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0.0600000000000023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2221.52551257759</v>
      </c>
      <c r="E52" s="45" t="n">
        <f aca="false">L52+D52/$K$2</f>
        <v>1.71296503600354</v>
      </c>
      <c r="F52" s="117" t="n">
        <f aca="false">IF($K$9=0,0,E52/$K$9)</f>
        <v>0.00039999999999992</v>
      </c>
      <c r="G52" s="117" t="n">
        <f aca="false">G51+F52</f>
        <v>0.9985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RESUMO'!AY27</f>
        <v>99.85</v>
      </c>
      <c r="N52" s="141" t="n">
        <f aca="false">MAX(0,M52-M51)</f>
        <v>0.039999999999992</v>
      </c>
      <c r="O52" s="140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0.039999999999992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2221.52551257838</v>
      </c>
      <c r="E53" s="45" t="n">
        <f aca="false">L53+D53/$K$2</f>
        <v>1.71296503600415</v>
      </c>
      <c r="F53" s="117" t="n">
        <f aca="false">IF($K$9=0,0,E53/$K$9)</f>
        <v>0.000400000000000063</v>
      </c>
      <c r="G53" s="117" t="n">
        <f aca="false">G52+F53</f>
        <v>0.9989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RESUMO'!AZ27</f>
        <v>99.89</v>
      </c>
      <c r="N53" s="141" t="n">
        <f aca="false">MAX(0,M53-M52)</f>
        <v>0.0400000000000063</v>
      </c>
      <c r="O53" s="140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0.0400000000000063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3887.66964701118</v>
      </c>
      <c r="E54" s="45" t="n">
        <f aca="false">L54+D54/$K$2</f>
        <v>2.9976888130065</v>
      </c>
      <c r="F54" s="117" t="n">
        <f aca="false">IF($K$9=0,0,E54/$K$9)</f>
        <v>0.000699999999999932</v>
      </c>
      <c r="G54" s="117" t="n">
        <f aca="false">G53+F54</f>
        <v>0.9996</v>
      </c>
      <c r="H54" s="139" t="n">
        <v>883674.36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RESUMO'!BA27</f>
        <v>99.96</v>
      </c>
      <c r="N54" s="141" t="n">
        <f aca="false">MAX(0,M54-M53)</f>
        <v>0.0699999999999932</v>
      </c>
      <c r="O54" s="140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0.0699999999999932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2221.52551257838</v>
      </c>
      <c r="E55" s="45" t="n">
        <f aca="false">L55+D55/$K$2</f>
        <v>1.71296503600415</v>
      </c>
      <c r="F55" s="117" t="n">
        <f aca="false">IF($K$9=0,0,E55/$K$9)</f>
        <v>0.000400000000000063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RESUMO'!BB27</f>
        <v>100</v>
      </c>
      <c r="N55" s="141" t="n">
        <f aca="false">MAX(0,M55-M54)</f>
        <v>0.0400000000000063</v>
      </c>
      <c r="O55" s="140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RESUMO'!BC27</f>
        <v>100</v>
      </c>
      <c r="N56" s="141" t="n">
        <f aca="false">MAX(0,M56-M55)</f>
        <v>0</v>
      </c>
      <c r="O56" s="140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RESUMO'!BD27</f>
        <v>100</v>
      </c>
      <c r="N57" s="141" t="n">
        <f aca="false">MAX(0,M57-M56)</f>
        <v>0</v>
      </c>
      <c r="O57" s="140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RESUMO'!BE27</f>
        <v>100</v>
      </c>
      <c r="N58" s="141" t="n">
        <f aca="false">MAX(0,M58-M57)</f>
        <v>0</v>
      </c>
      <c r="O58" s="140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RESUMO'!BF27</f>
        <v>100</v>
      </c>
      <c r="N59" s="141" t="n">
        <f aca="false">MAX(0,M59-M58)</f>
        <v>0</v>
      </c>
      <c r="O59" s="140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RESUMO'!BG27</f>
        <v>100</v>
      </c>
      <c r="N60" s="141" t="n">
        <f aca="false">MAX(0,M60-M59)</f>
        <v>0</v>
      </c>
      <c r="O60" s="140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RESUMO'!BH27</f>
        <v>100</v>
      </c>
      <c r="N61" s="141" t="n">
        <f aca="false">MAX(0,M61-M60)</f>
        <v>0</v>
      </c>
      <c r="O61" s="140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RESUMO'!BI27</f>
        <v>100</v>
      </c>
      <c r="N62" s="141" t="n">
        <f aca="false">MAX(0,M62-M61)</f>
        <v>0</v>
      </c>
      <c r="O62" s="140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RESUMO'!BJ27</f>
        <v>100</v>
      </c>
      <c r="N63" s="141" t="n">
        <f aca="false">MAX(0,M63-M62)</f>
        <v>0</v>
      </c>
      <c r="O63" s="140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RESUMO'!BK27</f>
        <v>100</v>
      </c>
      <c r="N64" s="141" t="n">
        <f aca="false">MAX(0,M64-M63)</f>
        <v>0</v>
      </c>
      <c r="O64" s="140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RESUMO'!BL27</f>
        <v>100</v>
      </c>
      <c r="N65" s="141" t="n">
        <f aca="false">MAX(0,M65-M64)</f>
        <v>0</v>
      </c>
      <c r="O65" s="140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RESUMO'!BM27</f>
        <v>100</v>
      </c>
      <c r="N66" s="141" t="n">
        <f aca="false">MAX(0,M66-M65)</f>
        <v>0</v>
      </c>
      <c r="O66" s="140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RESUMO'!BN27</f>
        <v>100</v>
      </c>
      <c r="N67" s="141" t="n">
        <f aca="false">MAX(0,M67-M66)</f>
        <v>0</v>
      </c>
      <c r="O67" s="140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RESUMO'!BO27</f>
        <v>100</v>
      </c>
      <c r="N68" s="141" t="n">
        <f aca="false">MAX(0,M68-M67)</f>
        <v>0</v>
      </c>
      <c r="O68" s="140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RESUMO'!BP27</f>
        <v>100</v>
      </c>
      <c r="N69" s="141" t="n">
        <f aca="false">MAX(0,M69-M68)</f>
        <v>0</v>
      </c>
      <c r="O69" s="140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RESUMO'!BQ27</f>
        <v>100</v>
      </c>
      <c r="N70" s="141" t="n">
        <f aca="false">MAX(0,M70-M69)</f>
        <v>0</v>
      </c>
      <c r="O70" s="140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RESUMO'!BR27</f>
        <v>100</v>
      </c>
      <c r="N71" s="141" t="n">
        <f aca="false">MAX(0,M71-M70)</f>
        <v>0</v>
      </c>
      <c r="O71" s="140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RESUMO'!BS27</f>
        <v>100</v>
      </c>
      <c r="N72" s="141" t="n">
        <f aca="false">MAX(0,M72-M71)</f>
        <v>0</v>
      </c>
      <c r="O72" s="140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RESUMO'!BT27</f>
        <v>100</v>
      </c>
      <c r="N73" s="141" t="n">
        <f aca="false">MAX(0,M73-M72)</f>
        <v>0</v>
      </c>
      <c r="O73" s="140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RESUMO'!BU27</f>
        <v>100</v>
      </c>
      <c r="N74" s="141" t="n">
        <f aca="false">MAX(0,M74-M73)</f>
        <v>0</v>
      </c>
      <c r="O74" s="140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RESUMO'!BV27</f>
        <v>100</v>
      </c>
      <c r="N75" s="141" t="n">
        <f aca="false">MAX(0,M75-M74)</f>
        <v>0</v>
      </c>
      <c r="O75" s="140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RESUMO'!BW27</f>
        <v>100</v>
      </c>
      <c r="N76" s="141" t="n">
        <f aca="false">MAX(0,M76-M75)</f>
        <v>0</v>
      </c>
      <c r="O76" s="140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5553813.78144508</v>
      </c>
      <c r="E78" s="61" t="n">
        <f aca="false">SUM(E5:E76)</f>
        <v>4282.4125900097</v>
      </c>
      <c r="F78" s="146" t="n">
        <f aca="false">SUM(F5:F76)</f>
        <v>1</v>
      </c>
      <c r="H78" s="61" t="n">
        <f aca="false">SUM(H5:H76)</f>
        <v>5085820.23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PL'!F34</f>
        <v>2639985.62</v>
      </c>
      <c r="K5" s="56" t="n">
        <f aca="false">'VALOR POR PL'!G34</f>
        <v>2240.335333</v>
      </c>
      <c r="L5" s="56" t="n">
        <f aca="false">'DADOS HISTORICOS'!$BZ$28</f>
        <v>0</v>
      </c>
      <c r="M5" s="140" t="n">
        <f aca="false">'CP RESUMO'!D28</f>
        <v>0</v>
      </c>
      <c r="N5" s="141" t="n">
        <v>0</v>
      </c>
      <c r="O5" s="140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PL'!H34</f>
        <v>1873.26196712293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RESUMO'!E28</f>
        <v>0</v>
      </c>
      <c r="N6" s="141" t="n">
        <f aca="false">MAX(0,M6-M5)</f>
        <v>0</v>
      </c>
      <c r="O6" s="140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2413916.1749925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RESUMO'!F28</f>
        <v>0</v>
      </c>
      <c r="N7" s="141" t="n">
        <f aca="false">MAX(0,M7-M6)</f>
        <v>0</v>
      </c>
      <c r="O7" s="140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701.915100953951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RESUMO'!G28</f>
        <v>0</v>
      </c>
      <c r="N8" s="141" t="n">
        <f aca="false">MAX(0,M8-M7)</f>
        <v>0</v>
      </c>
      <c r="O8" s="140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2413916.1749925</v>
      </c>
      <c r="K9" s="45" t="n">
        <f aca="false">E78</f>
        <v>1864.17044816756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RESUMO'!H28</f>
        <v>0</v>
      </c>
      <c r="N9" s="141" t="n">
        <f aca="false">MAX(0,M9-M8)</f>
        <v>0</v>
      </c>
      <c r="O9" s="140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1162.2553472136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RESUMO'!I28</f>
        <v>0</v>
      </c>
      <c r="N10" s="141" t="n">
        <f aca="false">MAX(0,M10-M9)</f>
        <v>0</v>
      </c>
      <c r="O10" s="140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1833015.65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RESUMO'!J28</f>
        <v>0</v>
      </c>
      <c r="N11" s="141" t="n">
        <f aca="false">MAX(0,M11-M10)</f>
        <v>0</v>
      </c>
      <c r="O11" s="140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RESUMO'!K28</f>
        <v>0</v>
      </c>
      <c r="N12" s="141" t="n">
        <f aca="false">MAX(0,M12-M11)</f>
        <v>0</v>
      </c>
      <c r="O12" s="140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RESUMO'!L28</f>
        <v>0</v>
      </c>
      <c r="N13" s="141" t="n">
        <f aca="false">MAX(0,M13-M12)</f>
        <v>0</v>
      </c>
      <c r="O13" s="140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RESUMO'!M28</f>
        <v>0</v>
      </c>
      <c r="N14" s="141" t="n">
        <f aca="false">MAX(0,M14-M13)</f>
        <v>0</v>
      </c>
      <c r="O14" s="140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RESUMO'!N28</f>
        <v>0</v>
      </c>
      <c r="N15" s="141" t="n">
        <f aca="false">MAX(0,M15-M14)</f>
        <v>0</v>
      </c>
      <c r="O15" s="140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RESUMO'!O28</f>
        <v>0</v>
      </c>
      <c r="N16" s="141" t="n">
        <f aca="false">MAX(0,M16-M15)</f>
        <v>0</v>
      </c>
      <c r="O16" s="140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1833015.65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RESUMO'!P28</f>
        <v>0</v>
      </c>
      <c r="N17" s="141" t="n">
        <f aca="false">MAX(0,M17-M16)</f>
        <v>0</v>
      </c>
      <c r="O17" s="140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1507316.1749925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RESUMO'!Q28</f>
        <v>0</v>
      </c>
      <c r="N18" s="141" t="n">
        <f aca="false">MAX(0,M18-M17)</f>
        <v>0</v>
      </c>
      <c r="O18" s="140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-0.177685048683298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RESUMO'!R28</f>
        <v>0</v>
      </c>
      <c r="N19" s="141" t="n">
        <f aca="false">MAX(0,M19-M18)</f>
        <v>0</v>
      </c>
      <c r="O19" s="140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RESUMO'!S28</f>
        <v>0</v>
      </c>
      <c r="N20" s="141" t="n">
        <f aca="false">MAX(0,M20-M19)</f>
        <v>0</v>
      </c>
      <c r="O20" s="140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RESUMO'!T28</f>
        <v>0</v>
      </c>
      <c r="N21" s="141" t="n">
        <f aca="false">MAX(0,M21-M20)</f>
        <v>0</v>
      </c>
      <c r="O21" s="140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RESUMO'!U28</f>
        <v>0</v>
      </c>
      <c r="N22" s="141" t="n">
        <f aca="false">MAX(0,M22-M21)</f>
        <v>0</v>
      </c>
      <c r="O22" s="140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HISTORICOS'!V28)</f>
        <v>200000</v>
      </c>
      <c r="D23" s="45" t="n">
        <f aca="false">IF(B23&lt;='VALOR POR PL'!$P$5,0,IF($K$17&gt;0,$K$18*P23/$K$17,0))</f>
        <v>0</v>
      </c>
      <c r="E23" s="45" t="n">
        <f aca="false">L23+D23/$K$2</f>
        <v>156.17179209474</v>
      </c>
      <c r="F23" s="117" t="n">
        <f aca="false">IF($K$9=0,0,E23/$K$9)</f>
        <v>0.0837754896545292</v>
      </c>
      <c r="G23" s="117" t="n">
        <f aca="false">G22+F23</f>
        <v>0.0837754896545292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156.17179209474</v>
      </c>
      <c r="M23" s="140" t="n">
        <f aca="false">'CP RESUMO'!V28</f>
        <v>0</v>
      </c>
      <c r="N23" s="141" t="n">
        <f aca="false">MAX(0,M23-M22)</f>
        <v>0</v>
      </c>
      <c r="O23" s="140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HISTORICOS'!W28)</f>
        <v>178000</v>
      </c>
      <c r="D24" s="45" t="n">
        <f aca="false">IF(B24&lt;='VALOR POR PL'!$P$5,0,IF($K$17&gt;0,$K$18*P24/$K$17,0))</f>
        <v>0</v>
      </c>
      <c r="E24" s="45" t="n">
        <f aca="false">L24+D24/$K$2</f>
        <v>138.152528152458</v>
      </c>
      <c r="F24" s="117" t="n">
        <f aca="false">IF($K$9=0,0,E24/$K$9)</f>
        <v>0.0741093864502893</v>
      </c>
      <c r="G24" s="117" t="n">
        <f aca="false">G23+F24</f>
        <v>0.157884876104819</v>
      </c>
      <c r="H24" s="139"/>
      <c r="I24" s="145" t="s">
        <v>3302</v>
      </c>
      <c r="J24" s="145"/>
      <c r="K24" s="145"/>
      <c r="L24" s="45" t="n">
        <f aca="false">C24/IF(B24&lt;='VALOR POR PL'!$P$5,IFERROR(INDEX('"INCC-FGV"'!$B$2:$B$800,MATCH(B24,'"INCC-FGV"'!$A$2:$A$800,0)),$K$2),$K$2)</f>
        <v>138.152528152458</v>
      </c>
      <c r="M24" s="140" t="n">
        <f aca="false">'CP RESUMO'!W28</f>
        <v>0</v>
      </c>
      <c r="N24" s="141" t="n">
        <f aca="false">MAX(0,M24-M23)</f>
        <v>0</v>
      </c>
      <c r="O24" s="140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HISTORICOS'!X28)</f>
        <v>176200</v>
      </c>
      <c r="D25" s="45" t="n">
        <f aca="false">IF(B25&lt;='VALOR POR PL'!$P$5,0,IF($K$17&gt;0,$K$18*P25/$K$17,0))</f>
        <v>0</v>
      </c>
      <c r="E25" s="45" t="n">
        <f aca="false">L25+D25/$K$2</f>
        <v>135.863593568918</v>
      </c>
      <c r="F25" s="117" t="n">
        <f aca="false">IF($K$9=0,0,E25/$K$9)</f>
        <v>0.0728815295309874</v>
      </c>
      <c r="G25" s="117" t="n">
        <f aca="false">G24+F25</f>
        <v>0.230766405635806</v>
      </c>
      <c r="H25" s="139"/>
      <c r="L25" s="45" t="n">
        <f aca="false">C25/IF(B25&lt;='VALOR POR PL'!$P$5,IFERROR(INDEX('"INCC-FGV"'!$B$2:$B$800,MATCH(B25,'"INCC-FGV"'!$A$2:$A$800,0)),$K$2),$K$2)</f>
        <v>135.863593568918</v>
      </c>
      <c r="M25" s="140" t="n">
        <f aca="false">'CP RESUMO'!X28</f>
        <v>0</v>
      </c>
      <c r="N25" s="141" t="n">
        <f aca="false">MAX(0,M25-M24)</f>
        <v>0</v>
      </c>
      <c r="O25" s="140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HISTORICOS'!Y28)</f>
        <v>176200</v>
      </c>
      <c r="D26" s="45" t="n">
        <f aca="false">IF(B26&lt;='VALOR POR PL'!$P$5,0,IF($K$17&gt;0,$K$18*P26/$K$17,0))</f>
        <v>145026.458040636</v>
      </c>
      <c r="E26" s="45" t="n">
        <f aca="false">L26+D26/$K$2</f>
        <v>247.690016678865</v>
      </c>
      <c r="F26" s="117" t="n">
        <f aca="false">IF($K$9=0,0,E26/$K$9)</f>
        <v>0.132868760430324</v>
      </c>
      <c r="G26" s="117" t="n">
        <f aca="false">G25+F26</f>
        <v>0.36363516606613</v>
      </c>
      <c r="H26" s="139" t="n">
        <v>176363.64</v>
      </c>
      <c r="L26" s="45" t="n">
        <f aca="false">C26/IF(B26&lt;='VALOR POR PL'!$P$5,IFERROR(INDEX('"INCC-FGV"'!$B$2:$B$800,MATCH(B26,'"INCC-FGV"'!$A$2:$A$800,0)),$K$2),$K$2)</f>
        <v>135.863593568918</v>
      </c>
      <c r="M26" s="140" t="n">
        <f aca="false">'CP RESUMO'!Y28</f>
        <v>0</v>
      </c>
      <c r="N26" s="141" t="n">
        <f aca="false">MAX(0,M26-M25)</f>
        <v>0</v>
      </c>
      <c r="O26" s="140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176363.64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HISTORICOS'!Z28)</f>
        <v>176200</v>
      </c>
      <c r="D27" s="45" t="n">
        <f aca="false">IF(B27&lt;='VALOR POR PL'!$P$5,0,IF($K$17&gt;0,$K$18*P27/$K$17,0))</f>
        <v>145026.458040636</v>
      </c>
      <c r="E27" s="45" t="n">
        <f aca="false">L27+D27/$K$2</f>
        <v>247.690016678865</v>
      </c>
      <c r="F27" s="117" t="n">
        <f aca="false">IF($K$9=0,0,E27/$K$9)</f>
        <v>0.132868760430324</v>
      </c>
      <c r="G27" s="117" t="n">
        <f aca="false">G26+F27</f>
        <v>0.496503926496454</v>
      </c>
      <c r="H27" s="139" t="n">
        <v>176363.64</v>
      </c>
      <c r="L27" s="45" t="n">
        <f aca="false">C27/IF(B27&lt;='VALOR POR PL'!$P$5,IFERROR(INDEX('"INCC-FGV"'!$B$2:$B$800,MATCH(B27,'"INCC-FGV"'!$A$2:$A$800,0)),$K$2),$K$2)</f>
        <v>135.863593568918</v>
      </c>
      <c r="M27" s="140" t="n">
        <f aca="false">'CP RESUMO'!Z28</f>
        <v>0</v>
      </c>
      <c r="N27" s="141" t="n">
        <f aca="false">MAX(0,M27-M26)</f>
        <v>0</v>
      </c>
      <c r="O27" s="140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176363.64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145026.458040636</v>
      </c>
      <c r="E28" s="45" t="n">
        <f aca="false">L28+D28/$K$2</f>
        <v>111.826423109947</v>
      </c>
      <c r="F28" s="117" t="n">
        <f aca="false">IF($K$9=0,0,E28/$K$9)</f>
        <v>0.0599872308993368</v>
      </c>
      <c r="G28" s="117" t="n">
        <f aca="false">G27+F28</f>
        <v>0.556491157395791</v>
      </c>
      <c r="H28" s="139" t="n">
        <v>176363.64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RESUMO'!AA28</f>
        <v>0</v>
      </c>
      <c r="N28" s="141" t="n">
        <f aca="false">MAX(0,M28-M27)</f>
        <v>0</v>
      </c>
      <c r="O28" s="140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176363.64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145026.458040636</v>
      </c>
      <c r="E29" s="45" t="n">
        <f aca="false">L29+D29/$K$2</f>
        <v>111.826423109947</v>
      </c>
      <c r="F29" s="117" t="n">
        <f aca="false">IF($K$9=0,0,E29/$K$9)</f>
        <v>0.0599872308993368</v>
      </c>
      <c r="G29" s="117" t="n">
        <f aca="false">G28+F29</f>
        <v>0.616478388295128</v>
      </c>
      <c r="H29" s="139" t="n">
        <v>176363.64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RESUMO'!AB28</f>
        <v>0</v>
      </c>
      <c r="N29" s="141" t="n">
        <f aca="false">MAX(0,M29-M28)</f>
        <v>0</v>
      </c>
      <c r="O29" s="140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176363.64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145026.458040636</v>
      </c>
      <c r="E30" s="45" t="n">
        <f aca="false">L30+D30/$K$2</f>
        <v>111.826423109947</v>
      </c>
      <c r="F30" s="117" t="n">
        <f aca="false">IF($K$9=0,0,E30/$K$9)</f>
        <v>0.0599872308993368</v>
      </c>
      <c r="G30" s="117" t="n">
        <f aca="false">G29+F30</f>
        <v>0.676465619194465</v>
      </c>
      <c r="H30" s="139" t="n">
        <v>176363.64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RESUMO'!AC28</f>
        <v>0</v>
      </c>
      <c r="N30" s="141" t="n">
        <f aca="false">MAX(0,M30-M29)</f>
        <v>0</v>
      </c>
      <c r="O30" s="140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176363.64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145026.458040636</v>
      </c>
      <c r="E31" s="45" t="n">
        <f aca="false">L31+D31/$K$2</f>
        <v>111.826423109947</v>
      </c>
      <c r="F31" s="117" t="n">
        <f aca="false">IF($K$9=0,0,E31/$K$9)</f>
        <v>0.0599872308993368</v>
      </c>
      <c r="G31" s="117" t="n">
        <f aca="false">G30+F31</f>
        <v>0.736452850093801</v>
      </c>
      <c r="H31" s="139" t="n">
        <v>176363.64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RESUMO'!AD28</f>
        <v>0</v>
      </c>
      <c r="N31" s="141" t="n">
        <f aca="false">MAX(0,M31-M30)</f>
        <v>0</v>
      </c>
      <c r="O31" s="140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176363.64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145026.458040636</v>
      </c>
      <c r="E32" s="45" t="n">
        <f aca="false">L32+D32/$K$2</f>
        <v>111.826423109947</v>
      </c>
      <c r="F32" s="117" t="n">
        <f aca="false">IF($K$9=0,0,E32/$K$9)</f>
        <v>0.0599872308993368</v>
      </c>
      <c r="G32" s="117" t="n">
        <f aca="false">G31+F32</f>
        <v>0.796440080993138</v>
      </c>
      <c r="H32" s="139" t="n">
        <v>176363.64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RESUMO'!AE28</f>
        <v>0</v>
      </c>
      <c r="N32" s="141" t="n">
        <f aca="false">MAX(0,M32-M31)</f>
        <v>0</v>
      </c>
      <c r="O32" s="140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176363.64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145026.458040636</v>
      </c>
      <c r="E33" s="45" t="n">
        <f aca="false">L33+D33/$K$2</f>
        <v>111.826423109947</v>
      </c>
      <c r="F33" s="117" t="n">
        <f aca="false">IF($K$9=0,0,E33/$K$9)</f>
        <v>0.0599872308993368</v>
      </c>
      <c r="G33" s="117" t="n">
        <f aca="false">G32+F33</f>
        <v>0.856427311892475</v>
      </c>
      <c r="H33" s="139" t="n">
        <v>176363.64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RESUMO'!AF28</f>
        <v>0.21</v>
      </c>
      <c r="N33" s="141" t="n">
        <f aca="false">MAX(0,M33-M32)</f>
        <v>0.21</v>
      </c>
      <c r="O33" s="140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176363.64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151334.781404466</v>
      </c>
      <c r="E34" s="45" t="n">
        <f aca="false">L34+D34/$K$2</f>
        <v>116.690619940848</v>
      </c>
      <c r="F34" s="117" t="n">
        <f aca="false">IF($K$9=0,0,E34/$K$9)</f>
        <v>0.0625965399545694</v>
      </c>
      <c r="G34" s="117" t="n">
        <f aca="false">G33+F34</f>
        <v>0.919023851847044</v>
      </c>
      <c r="H34" s="139" t="n">
        <v>184035.06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RESUMO'!AG28</f>
        <v>1.06</v>
      </c>
      <c r="N34" s="141" t="n">
        <f aca="false">MAX(0,M34-M33)</f>
        <v>0.85</v>
      </c>
      <c r="O34" s="140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184035.06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6308.33158697949</v>
      </c>
      <c r="E35" s="45" t="n">
        <f aca="false">L35+D35/$K$2</f>
        <v>4.86420317157404</v>
      </c>
      <c r="F35" s="117" t="n">
        <f aca="false">IF($K$9=0,0,E35/$K$9)</f>
        <v>0.00260931245657041</v>
      </c>
      <c r="G35" s="117" t="n">
        <f aca="false">G34+F35</f>
        <v>0.921633164303615</v>
      </c>
      <c r="H35" s="139" t="n">
        <v>7671.43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RESUMO'!AH28</f>
        <v>6.43</v>
      </c>
      <c r="N35" s="141" t="n">
        <f aca="false">MAX(0,M35-M34)</f>
        <v>5.37</v>
      </c>
      <c r="O35" s="140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7671.43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6308.33158697949</v>
      </c>
      <c r="E36" s="45" t="n">
        <f aca="false">L36+D36/$K$2</f>
        <v>4.86420317157404</v>
      </c>
      <c r="F36" s="117" t="n">
        <f aca="false">IF($K$9=0,0,E36/$K$9)</f>
        <v>0.00260931245657041</v>
      </c>
      <c r="G36" s="117" t="n">
        <f aca="false">G35+F36</f>
        <v>0.924242476760185</v>
      </c>
      <c r="H36" s="139" t="n">
        <v>7671.43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RESUMO'!AI28</f>
        <v>23.43</v>
      </c>
      <c r="N36" s="141" t="n">
        <f aca="false">MAX(0,M36-M35)</f>
        <v>17</v>
      </c>
      <c r="O36" s="140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7671.43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5125.07793408135</v>
      </c>
      <c r="E37" s="45" t="n">
        <f aca="false">L37+D37/$K$2</f>
        <v>3.95182466200372</v>
      </c>
      <c r="F37" s="117" t="n">
        <f aca="false">IF($K$9=0,0,E37/$K$9)</f>
        <v>0.00211988376164223</v>
      </c>
      <c r="G37" s="117" t="n">
        <f aca="false">G36+F37</f>
        <v>0.926362360521827</v>
      </c>
      <c r="H37" s="139" t="n">
        <v>6232.5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RESUMO'!AJ28</f>
        <v>40.44</v>
      </c>
      <c r="N37" s="141" t="n">
        <f aca="false">MAX(0,M37-M36)</f>
        <v>17.01</v>
      </c>
      <c r="O37" s="140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6232.5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5125.07793408135</v>
      </c>
      <c r="E38" s="45" t="n">
        <f aca="false">L38+D38/$K$2</f>
        <v>3.95182466200372</v>
      </c>
      <c r="F38" s="117" t="n">
        <f aca="false">IF($K$9=0,0,E38/$K$9)</f>
        <v>0.00211988376164223</v>
      </c>
      <c r="G38" s="117" t="n">
        <f aca="false">G37+F38</f>
        <v>0.928482244283469</v>
      </c>
      <c r="H38" s="139" t="n">
        <v>6232.5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RESUMO'!AK28</f>
        <v>57.34</v>
      </c>
      <c r="N38" s="141" t="n">
        <f aca="false">MAX(0,M38-M37)</f>
        <v>16.9</v>
      </c>
      <c r="O38" s="140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6232.5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6308.33158697949</v>
      </c>
      <c r="E39" s="45" t="n">
        <f aca="false">L39+D39/$K$2</f>
        <v>4.86420317157404</v>
      </c>
      <c r="F39" s="117" t="n">
        <f aca="false">IF($K$9=0,0,E39/$K$9)</f>
        <v>0.00260931245657041</v>
      </c>
      <c r="G39" s="117" t="n">
        <f aca="false">G38+F39</f>
        <v>0.93109155674004</v>
      </c>
      <c r="H39" s="139" t="n">
        <v>7671.43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RESUMO'!AL28</f>
        <v>72.93</v>
      </c>
      <c r="N39" s="141" t="n">
        <f aca="false">MAX(0,M39-M38)</f>
        <v>15.59</v>
      </c>
      <c r="O39" s="140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7671.43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6308.33158697949</v>
      </c>
      <c r="E40" s="45" t="n">
        <f aca="false">L40+D40/$K$2</f>
        <v>4.86420317157404</v>
      </c>
      <c r="F40" s="117" t="n">
        <f aca="false">IF($K$9=0,0,E40/$K$9)</f>
        <v>0.00260931245657041</v>
      </c>
      <c r="G40" s="117" t="n">
        <f aca="false">G39+F40</f>
        <v>0.93370086919661</v>
      </c>
      <c r="H40" s="139" t="n">
        <v>7671.43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RESUMO'!AM28</f>
        <v>87.56</v>
      </c>
      <c r="N40" s="141" t="n">
        <f aca="false">MAX(0,M40-M39)</f>
        <v>14.63</v>
      </c>
      <c r="O40" s="140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7671.43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6308.33158697949</v>
      </c>
      <c r="E41" s="45" t="n">
        <f aca="false">L41+D41/$K$2</f>
        <v>4.86420317157404</v>
      </c>
      <c r="F41" s="117" t="n">
        <f aca="false">IF($K$9=0,0,E41/$K$9)</f>
        <v>0.00260931245657041</v>
      </c>
      <c r="G41" s="117" t="n">
        <f aca="false">G40+F41</f>
        <v>0.93631018165318</v>
      </c>
      <c r="H41" s="139" t="n">
        <v>7671.43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RESUMO'!AN28</f>
        <v>97.07</v>
      </c>
      <c r="N41" s="141" t="n">
        <f aca="false">MAX(0,M41-M40)</f>
        <v>9.50999999999999</v>
      </c>
      <c r="O41" s="140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7671.43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8473.07569632071</v>
      </c>
      <c r="E42" s="45" t="n">
        <f aca="false">L42+D42/$K$2</f>
        <v>6.53338542953229</v>
      </c>
      <c r="F42" s="117" t="n">
        <f aca="false">IF($K$9=0,0,E42/$K$9)</f>
        <v>0.00350471462304023</v>
      </c>
      <c r="G42" s="117" t="n">
        <f aca="false">G41+F42</f>
        <v>0.939814896276221</v>
      </c>
      <c r="H42" s="139" t="n">
        <v>10303.93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RESUMO'!AO28</f>
        <v>100</v>
      </c>
      <c r="N42" s="141" t="n">
        <f aca="false">MAX(0,M42-M41)</f>
        <v>2.93000000000001</v>
      </c>
      <c r="O42" s="140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10303.93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5125.07793408135</v>
      </c>
      <c r="E43" s="45" t="n">
        <f aca="false">L43+D43/$K$2</f>
        <v>3.95182466200372</v>
      </c>
      <c r="F43" s="117" t="n">
        <f aca="false">IF($K$9=0,0,E43/$K$9)</f>
        <v>0.00211988376164223</v>
      </c>
      <c r="G43" s="117" t="n">
        <f aca="false">G42+F43</f>
        <v>0.941934780037863</v>
      </c>
      <c r="H43" s="139" t="n">
        <v>6232.5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RESUMO'!AP28</f>
        <v>100</v>
      </c>
      <c r="N43" s="141" t="n">
        <f aca="false">MAX(0,M43-M42)</f>
        <v>0</v>
      </c>
      <c r="O43" s="140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6232.5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2960.33382474013</v>
      </c>
      <c r="E44" s="45" t="n">
        <f aca="false">L44+D44/$K$2</f>
        <v>2.28264240404547</v>
      </c>
      <c r="F44" s="117" t="n">
        <f aca="false">IF($K$9=0,0,E44/$K$9)</f>
        <v>0.00122448159517241</v>
      </c>
      <c r="G44" s="117" t="n">
        <f aca="false">G43+F44</f>
        <v>0.943159261633035</v>
      </c>
      <c r="H44" s="139" t="n">
        <v>3600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RESUMO'!AQ28</f>
        <v>100</v>
      </c>
      <c r="N44" s="141" t="n">
        <f aca="false">MAX(0,M44-M43)</f>
        <v>0</v>
      </c>
      <c r="O44" s="140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3600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2960.33382474013</v>
      </c>
      <c r="E45" s="45" t="n">
        <f aca="false">L45+D45/$K$2</f>
        <v>2.28264240404547</v>
      </c>
      <c r="F45" s="117" t="n">
        <f aca="false">IF($K$9=0,0,E45/$K$9)</f>
        <v>0.00122448159517241</v>
      </c>
      <c r="G45" s="117" t="n">
        <f aca="false">G44+F45</f>
        <v>0.944383743228208</v>
      </c>
      <c r="H45" s="139" t="n">
        <v>3600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RESUMO'!AR28</f>
        <v>100</v>
      </c>
      <c r="N45" s="141" t="n">
        <f aca="false">MAX(0,M45-M44)</f>
        <v>0</v>
      </c>
      <c r="O45" s="140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3600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0.944383743228208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RESUMO'!AS28</f>
        <v>100</v>
      </c>
      <c r="N46" s="141" t="n">
        <f aca="false">MAX(0,M46-M45)</f>
        <v>0</v>
      </c>
      <c r="O46" s="140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0.944383743228208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RESUMO'!AT28</f>
        <v>100</v>
      </c>
      <c r="N47" s="141" t="n">
        <f aca="false">MAX(0,M47-M46)</f>
        <v>0</v>
      </c>
      <c r="O47" s="140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134459.094180003</v>
      </c>
      <c r="E48" s="45" t="n">
        <f aca="false">L48+D48/$K$2</f>
        <v>103.678182311673</v>
      </c>
      <c r="F48" s="117" t="n">
        <f aca="false">IF($K$9=0,0,E48/$K$9)</f>
        <v>0.0556162567717918</v>
      </c>
      <c r="G48" s="117" t="n">
        <f aca="false">G47+F48</f>
        <v>0.999999999999999</v>
      </c>
      <c r="H48" s="139" t="n">
        <v>163512.89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RESUMO'!AU28</f>
        <v>100</v>
      </c>
      <c r="N48" s="141" t="n">
        <f aca="false">MAX(0,M48-M47)</f>
        <v>0</v>
      </c>
      <c r="O48" s="140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163512.89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0.999999999999999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RESUMO'!AV28</f>
        <v>100</v>
      </c>
      <c r="N49" s="141" t="n">
        <f aca="false">MAX(0,M49-M48)</f>
        <v>0</v>
      </c>
      <c r="O49" s="140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0.999999999999999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RESUMO'!AW28</f>
        <v>100</v>
      </c>
      <c r="N50" s="141" t="n">
        <f aca="false">MAX(0,M50-M49)</f>
        <v>0</v>
      </c>
      <c r="O50" s="140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0.999999999999999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RESUMO'!AX28</f>
        <v>100</v>
      </c>
      <c r="N51" s="141" t="n">
        <f aca="false">MAX(0,M51-M50)</f>
        <v>0</v>
      </c>
      <c r="O51" s="140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0.999999999999999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RESUMO'!AY28</f>
        <v>100</v>
      </c>
      <c r="N52" s="141" t="n">
        <f aca="false">MAX(0,M52-M51)</f>
        <v>0</v>
      </c>
      <c r="O52" s="140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0.999999999999999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RESUMO'!AZ28</f>
        <v>100</v>
      </c>
      <c r="N53" s="141" t="n">
        <f aca="false">MAX(0,M53-M52)</f>
        <v>0</v>
      </c>
      <c r="O53" s="140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0.999999999999999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RESUMO'!BA28</f>
        <v>100</v>
      </c>
      <c r="N54" s="141" t="n">
        <f aca="false">MAX(0,M54-M53)</f>
        <v>0</v>
      </c>
      <c r="O54" s="140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0.999999999999999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RESUMO'!BB28</f>
        <v>100</v>
      </c>
      <c r="N55" s="141" t="n">
        <f aca="false">MAX(0,M55-M54)</f>
        <v>0</v>
      </c>
      <c r="O55" s="140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0.999999999999999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RESUMO'!BC28</f>
        <v>100</v>
      </c>
      <c r="N56" s="141" t="n">
        <f aca="false">MAX(0,M56-M55)</f>
        <v>0</v>
      </c>
      <c r="O56" s="140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0.999999999999999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RESUMO'!BD28</f>
        <v>100</v>
      </c>
      <c r="N57" s="141" t="n">
        <f aca="false">MAX(0,M57-M56)</f>
        <v>0</v>
      </c>
      <c r="O57" s="140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0.999999999999999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RESUMO'!BE28</f>
        <v>100</v>
      </c>
      <c r="N58" s="141" t="n">
        <f aca="false">MAX(0,M58-M57)</f>
        <v>0</v>
      </c>
      <c r="O58" s="140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0.999999999999999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RESUMO'!BF28</f>
        <v>100</v>
      </c>
      <c r="N59" s="141" t="n">
        <f aca="false">MAX(0,M59-M58)</f>
        <v>0</v>
      </c>
      <c r="O59" s="140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0.999999999999999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RESUMO'!BG28</f>
        <v>100</v>
      </c>
      <c r="N60" s="141" t="n">
        <f aca="false">MAX(0,M60-M59)</f>
        <v>0</v>
      </c>
      <c r="O60" s="140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0.999999999999999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RESUMO'!BH28</f>
        <v>100</v>
      </c>
      <c r="N61" s="141" t="n">
        <f aca="false">MAX(0,M61-M60)</f>
        <v>0</v>
      </c>
      <c r="O61" s="140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0.999999999999999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RESUMO'!BI28</f>
        <v>100</v>
      </c>
      <c r="N62" s="141" t="n">
        <f aca="false">MAX(0,M62-M61)</f>
        <v>0</v>
      </c>
      <c r="O62" s="140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0.999999999999999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RESUMO'!BJ28</f>
        <v>100</v>
      </c>
      <c r="N63" s="141" t="n">
        <f aca="false">MAX(0,M63-M62)</f>
        <v>0</v>
      </c>
      <c r="O63" s="140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0.999999999999999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RESUMO'!BK28</f>
        <v>100</v>
      </c>
      <c r="N64" s="141" t="n">
        <f aca="false">MAX(0,M64-M63)</f>
        <v>0</v>
      </c>
      <c r="O64" s="140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0.999999999999999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RESUMO'!BL28</f>
        <v>100</v>
      </c>
      <c r="N65" s="141" t="n">
        <f aca="false">MAX(0,M65-M64)</f>
        <v>0</v>
      </c>
      <c r="O65" s="140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0.999999999999999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RESUMO'!BM28</f>
        <v>100</v>
      </c>
      <c r="N66" s="141" t="n">
        <f aca="false">MAX(0,M66-M65)</f>
        <v>0</v>
      </c>
      <c r="O66" s="140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0.999999999999999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RESUMO'!BN28</f>
        <v>100</v>
      </c>
      <c r="N67" s="141" t="n">
        <f aca="false">MAX(0,M67-M66)</f>
        <v>0</v>
      </c>
      <c r="O67" s="140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0.999999999999999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RESUMO'!BO28</f>
        <v>100</v>
      </c>
      <c r="N68" s="141" t="n">
        <f aca="false">MAX(0,M68-M67)</f>
        <v>0</v>
      </c>
      <c r="O68" s="140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0.999999999999999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RESUMO'!BP28</f>
        <v>100</v>
      </c>
      <c r="N69" s="141" t="n">
        <f aca="false">MAX(0,M69-M68)</f>
        <v>0</v>
      </c>
      <c r="O69" s="140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0.999999999999999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RESUMO'!BQ28</f>
        <v>100</v>
      </c>
      <c r="N70" s="141" t="n">
        <f aca="false">MAX(0,M70-M69)</f>
        <v>0</v>
      </c>
      <c r="O70" s="140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0.999999999999999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RESUMO'!BR28</f>
        <v>100</v>
      </c>
      <c r="N71" s="141" t="n">
        <f aca="false">MAX(0,M71-M70)</f>
        <v>0</v>
      </c>
      <c r="O71" s="140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0.999999999999999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RESUMO'!BS28</f>
        <v>100</v>
      </c>
      <c r="N72" s="141" t="n">
        <f aca="false">MAX(0,M72-M71)</f>
        <v>0</v>
      </c>
      <c r="O72" s="140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0.999999999999999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RESUMO'!BT28</f>
        <v>100</v>
      </c>
      <c r="N73" s="141" t="n">
        <f aca="false">MAX(0,M73-M72)</f>
        <v>0</v>
      </c>
      <c r="O73" s="140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0.999999999999999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RESUMO'!BU28</f>
        <v>100</v>
      </c>
      <c r="N74" s="141" t="n">
        <f aca="false">MAX(0,M74-M73)</f>
        <v>0</v>
      </c>
      <c r="O74" s="140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0.999999999999999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RESUMO'!BV28</f>
        <v>100</v>
      </c>
      <c r="N75" s="141" t="n">
        <f aca="false">MAX(0,M75-M74)</f>
        <v>0</v>
      </c>
      <c r="O75" s="140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0.999999999999999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RESUMO'!BW28</f>
        <v>100</v>
      </c>
      <c r="N76" s="141" t="n">
        <f aca="false">MAX(0,M76-M75)</f>
        <v>0</v>
      </c>
      <c r="O76" s="140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906600</v>
      </c>
      <c r="D78" s="61" t="n">
        <f aca="false">SUM(D5:D76)</f>
        <v>1507316.1749925</v>
      </c>
      <c r="E78" s="61" t="n">
        <f aca="false">SUM(E5:E76)</f>
        <v>1864.17044816756</v>
      </c>
      <c r="F78" s="146" t="n">
        <f aca="false">SUM(F5:F76)</f>
        <v>1</v>
      </c>
      <c r="H78" s="61" t="n">
        <f aca="false">SUM(H5:H76)</f>
        <v>1833015.65</v>
      </c>
      <c r="L78" s="61" t="n">
        <f aca="false">SUM(L5:L76)</f>
        <v>701.915100953951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PL'!F35</f>
        <v>12959647.29</v>
      </c>
      <c r="K5" s="56" t="n">
        <f aca="false">'VALOR POR PL'!G35</f>
        <v>10997.770422</v>
      </c>
      <c r="L5" s="56" t="n">
        <f aca="false">'DADOS HISTORICOS'!$BZ$29</f>
        <v>0</v>
      </c>
      <c r="M5" s="140" t="n">
        <f aca="false">'CP RESUMO'!D29</f>
        <v>0</v>
      </c>
      <c r="N5" s="141" t="n">
        <v>0</v>
      </c>
      <c r="O5" s="140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PL'!H35</f>
        <v>10997.770422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RESUMO'!E29</f>
        <v>0</v>
      </c>
      <c r="N6" s="141" t="n">
        <f aca="false">MAX(0,M6-M5)</f>
        <v>0</v>
      </c>
      <c r="O6" s="140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14152236.5996004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RESUMO'!F29</f>
        <v>0</v>
      </c>
      <c r="N7" s="141" t="n">
        <f aca="false">MAX(0,M7-M6)</f>
        <v>0</v>
      </c>
      <c r="O7" s="140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32.2517930723492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RESUMO'!G29</f>
        <v>0</v>
      </c>
      <c r="N8" s="141" t="n">
        <f aca="false">MAX(0,M8-M7)</f>
        <v>0</v>
      </c>
      <c r="O8" s="140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14152236.5996004</v>
      </c>
      <c r="K9" s="45" t="n">
        <f aca="false">E78</f>
        <v>10912.6605170267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RESUMO'!H29</f>
        <v>0</v>
      </c>
      <c r="N9" s="141" t="n">
        <f aca="false">MAX(0,M9-M8)</f>
        <v>0</v>
      </c>
      <c r="O9" s="140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10880.4087239544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RESUMO'!I29</f>
        <v>0</v>
      </c>
      <c r="N10" s="141" t="n">
        <f aca="false">MAX(0,M10-M9)</f>
        <v>0</v>
      </c>
      <c r="O10" s="140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12918093.13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RESUMO'!J29</f>
        <v>0</v>
      </c>
      <c r="N11" s="141" t="n">
        <f aca="false">MAX(0,M11-M10)</f>
        <v>0</v>
      </c>
      <c r="O11" s="140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RESUMO'!K29</f>
        <v>0</v>
      </c>
      <c r="N12" s="141" t="n">
        <f aca="false">MAX(0,M12-M11)</f>
        <v>0</v>
      </c>
      <c r="O12" s="140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RESUMO'!L29</f>
        <v>0</v>
      </c>
      <c r="N13" s="141" t="n">
        <f aca="false">MAX(0,M13-M12)</f>
        <v>0</v>
      </c>
      <c r="O13" s="140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RESUMO'!M29</f>
        <v>0</v>
      </c>
      <c r="N14" s="141" t="n">
        <f aca="false">MAX(0,M14-M13)</f>
        <v>0</v>
      </c>
      <c r="O14" s="140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RESUMO'!N29</f>
        <v>0</v>
      </c>
      <c r="N15" s="141" t="n">
        <f aca="false">MAX(0,M15-M14)</f>
        <v>0</v>
      </c>
      <c r="O15" s="140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RESUMO'!O29</f>
        <v>0</v>
      </c>
      <c r="N16" s="141" t="n">
        <f aca="false">MAX(0,M16-M15)</f>
        <v>0</v>
      </c>
      <c r="O16" s="140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12918093.13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RESUMO'!P29</f>
        <v>0</v>
      </c>
      <c r="N17" s="141" t="n">
        <f aca="false">MAX(0,M17-M16)</f>
        <v>0</v>
      </c>
      <c r="O17" s="140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14110682.3896004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RESUMO'!Q29</f>
        <v>0</v>
      </c>
      <c r="N18" s="141" t="n">
        <f aca="false">MAX(0,M18-M17)</f>
        <v>0</v>
      </c>
      <c r="O18" s="140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0.0923192957040124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RESUMO'!R29</f>
        <v>0</v>
      </c>
      <c r="N19" s="141" t="n">
        <f aca="false">MAX(0,M19-M18)</f>
        <v>0</v>
      </c>
      <c r="O19" s="140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RESUMO'!S29</f>
        <v>0</v>
      </c>
      <c r="N20" s="141" t="n">
        <f aca="false">MAX(0,M20-M19)</f>
        <v>0</v>
      </c>
      <c r="O20" s="140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RESUMO'!T29</f>
        <v>0</v>
      </c>
      <c r="N21" s="141" t="n">
        <f aca="false">MAX(0,M21-M20)</f>
        <v>0</v>
      </c>
      <c r="O21" s="140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RESUMO'!U29</f>
        <v>0</v>
      </c>
      <c r="N22" s="141" t="n">
        <f aca="false">MAX(0,M22-M21)</f>
        <v>0</v>
      </c>
      <c r="O22" s="140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RESUMO'!V29</f>
        <v>0</v>
      </c>
      <c r="N23" s="141" t="n">
        <f aca="false">MAX(0,M23-M22)</f>
        <v>0</v>
      </c>
      <c r="O23" s="140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HISTORICOS'!W29)</f>
        <v>41554.21</v>
      </c>
      <c r="D24" s="45" t="n">
        <f aca="false">IF(B24&lt;='VALOR POR PL'!$P$5,0,IF($K$17&gt;0,$K$18*P24/$K$17,0))</f>
        <v>0</v>
      </c>
      <c r="E24" s="45" t="n">
        <f aca="false">L24+D24/$K$2</f>
        <v>32.2517930723492</v>
      </c>
      <c r="F24" s="117" t="n">
        <f aca="false">IF($K$9=0,0,E24/$K$9)</f>
        <v>0.00295544730105254</v>
      </c>
      <c r="G24" s="117" t="n">
        <f aca="false">G23+F24</f>
        <v>0.00295544730105254</v>
      </c>
      <c r="H24" s="139"/>
      <c r="I24" s="145" t="s">
        <v>3303</v>
      </c>
      <c r="J24" s="145"/>
      <c r="K24" s="145"/>
      <c r="L24" s="45" t="n">
        <f aca="false">C24/IF(B24&lt;='VALOR POR PL'!$P$5,IFERROR(INDEX('"INCC-FGV"'!$B$2:$B$800,MATCH(B24,'"INCC-FGV"'!$A$2:$A$800,0)),$K$2),$K$2)</f>
        <v>32.2517930723492</v>
      </c>
      <c r="M24" s="140" t="n">
        <f aca="false">'CP RESUMO'!W29</f>
        <v>0</v>
      </c>
      <c r="N24" s="141" t="n">
        <f aca="false">MAX(0,M24-M23)</f>
        <v>0</v>
      </c>
      <c r="O24" s="140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0.00295544730105254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RESUMO'!X29</f>
        <v>0</v>
      </c>
      <c r="N25" s="141" t="n">
        <f aca="false">MAX(0,M25-M24)</f>
        <v>0</v>
      </c>
      <c r="O25" s="140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0.00295544730105254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RESUMO'!Y29</f>
        <v>0.14</v>
      </c>
      <c r="N26" s="141" t="n">
        <f aca="false">MAX(0,M26-M25)</f>
        <v>0.14</v>
      </c>
      <c r="O26" s="140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551621.244330526</v>
      </c>
      <c r="E27" s="45" t="n">
        <f aca="false">L27+D27/$K$2</f>
        <v>425.341910009666</v>
      </c>
      <c r="F27" s="117" t="n">
        <f aca="false">IF($K$9=0,0,E27/$K$9)</f>
        <v>0.0389769212875282</v>
      </c>
      <c r="G27" s="117" t="n">
        <f aca="false">G26+F27</f>
        <v>0.0419323685885807</v>
      </c>
      <c r="H27" s="139" t="n">
        <v>505000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RESUMO'!Z29</f>
        <v>0.89</v>
      </c>
      <c r="N27" s="141" t="n">
        <f aca="false">MAX(0,M27-M26)</f>
        <v>0.75</v>
      </c>
      <c r="O27" s="140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505000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551621.244330526</v>
      </c>
      <c r="E28" s="45" t="n">
        <f aca="false">L28+D28/$K$2</f>
        <v>425.341910009666</v>
      </c>
      <c r="F28" s="117" t="n">
        <f aca="false">IF($K$9=0,0,E28/$K$9)</f>
        <v>0.0389769212875282</v>
      </c>
      <c r="G28" s="117" t="n">
        <f aca="false">G27+F28</f>
        <v>0.0809092898761089</v>
      </c>
      <c r="H28" s="139" t="n">
        <v>505000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RESUMO'!AA29</f>
        <v>1.57</v>
      </c>
      <c r="N28" s="141" t="n">
        <f aca="false">MAX(0,M28-M27)</f>
        <v>0.68</v>
      </c>
      <c r="O28" s="140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505000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551621.244330526</v>
      </c>
      <c r="E29" s="45" t="n">
        <f aca="false">L29+D29/$K$2</f>
        <v>425.341910009666</v>
      </c>
      <c r="F29" s="117" t="n">
        <f aca="false">IF($K$9=0,0,E29/$K$9)</f>
        <v>0.0389769212875282</v>
      </c>
      <c r="G29" s="117" t="n">
        <f aca="false">G28+F29</f>
        <v>0.119886211163637</v>
      </c>
      <c r="H29" s="139" t="n">
        <v>505000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RESUMO'!AB29</f>
        <v>2.36</v>
      </c>
      <c r="N29" s="141" t="n">
        <f aca="false">MAX(0,M29-M28)</f>
        <v>0.79</v>
      </c>
      <c r="O29" s="140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505000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1073612.56314157</v>
      </c>
      <c r="E30" s="45" t="n">
        <f aca="false">L30+D30/$K$2</f>
        <v>827.836895171117</v>
      </c>
      <c r="F30" s="117" t="n">
        <f aca="false">IF($K$9=0,0,E30/$K$9)</f>
        <v>0.0758602261913552</v>
      </c>
      <c r="G30" s="117" t="n">
        <f aca="false">G29+F30</f>
        <v>0.195746437354992</v>
      </c>
      <c r="H30" s="139" t="n">
        <v>982874.3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RESUMO'!AC29</f>
        <v>2.94</v>
      </c>
      <c r="N30" s="141" t="n">
        <f aca="false">MAX(0,M30-M29)</f>
        <v>0.58</v>
      </c>
      <c r="O30" s="140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982874.3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1396955.3065347</v>
      </c>
      <c r="E31" s="45" t="n">
        <f aca="false">L31+D31/$K$2</f>
        <v>1077.15872872289</v>
      </c>
      <c r="F31" s="117" t="n">
        <f aca="false">IF($K$9=0,0,E31/$K$9)</f>
        <v>0.0987072517322634</v>
      </c>
      <c r="G31" s="117" t="n">
        <f aca="false">G30+F31</f>
        <v>0.294453689087256</v>
      </c>
      <c r="H31" s="139" t="n">
        <v>1278889.16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RESUMO'!AD29</f>
        <v>3.67</v>
      </c>
      <c r="N31" s="141" t="n">
        <f aca="false">MAX(0,M31-M30)</f>
        <v>0.73</v>
      </c>
      <c r="O31" s="140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1278889.16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1396955.3065347</v>
      </c>
      <c r="E32" s="45" t="n">
        <f aca="false">L32+D32/$K$2</f>
        <v>1077.15872872289</v>
      </c>
      <c r="F32" s="117" t="n">
        <f aca="false">IF($K$9=0,0,E32/$K$9)</f>
        <v>0.0987072517322634</v>
      </c>
      <c r="G32" s="117" t="n">
        <f aca="false">G31+F32</f>
        <v>0.393160940819519</v>
      </c>
      <c r="H32" s="139" t="n">
        <v>1278889.16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RESUMO'!AE29</f>
        <v>5.14</v>
      </c>
      <c r="N32" s="141" t="n">
        <f aca="false">MAX(0,M32-M31)</f>
        <v>1.47</v>
      </c>
      <c r="O32" s="140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1278889.16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331862.833899613</v>
      </c>
      <c r="E33" s="45" t="n">
        <f aca="false">L33+D33/$K$2</f>
        <v>255.891470973702</v>
      </c>
      <c r="F33" s="117" t="n">
        <f aca="false">IF($K$9=0,0,E33/$K$9)</f>
        <v>0.0234490453152503</v>
      </c>
      <c r="G33" s="117" t="n">
        <f aca="false">G32+F33</f>
        <v>0.416609986134769</v>
      </c>
      <c r="H33" s="139" t="n">
        <v>303814.86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RESUMO'!AF29</f>
        <v>9.95</v>
      </c>
      <c r="N33" s="141" t="n">
        <f aca="false">MAX(0,M33-M32)</f>
        <v>4.81</v>
      </c>
      <c r="O33" s="140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303814.86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8520.0905064913</v>
      </c>
      <c r="E34" s="45" t="n">
        <f aca="false">L34+D34/$K$2</f>
        <v>6.56963742193148</v>
      </c>
      <c r="F34" s="117" t="n">
        <f aca="false">IF($K$9=0,0,E34/$K$9)</f>
        <v>0.000602019774342019</v>
      </c>
      <c r="G34" s="117" t="n">
        <f aca="false">G33+F34</f>
        <v>0.417212005909111</v>
      </c>
      <c r="H34" s="139" t="n">
        <v>7800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RESUMO'!AG29</f>
        <v>14.33</v>
      </c>
      <c r="N34" s="141" t="n">
        <f aca="false">MAX(0,M34-M33)</f>
        <v>4.38</v>
      </c>
      <c r="O34" s="140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7800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8520.0905064913</v>
      </c>
      <c r="E35" s="45" t="n">
        <f aca="false">L35+D35/$K$2</f>
        <v>6.56963742193148</v>
      </c>
      <c r="F35" s="117" t="n">
        <f aca="false">IF($K$9=0,0,E35/$K$9)</f>
        <v>0.000602019774342019</v>
      </c>
      <c r="G35" s="117" t="n">
        <f aca="false">G34+F35</f>
        <v>0.417814025683453</v>
      </c>
      <c r="H35" s="139" t="n">
        <v>7800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RESUMO'!AH29</f>
        <v>20.59</v>
      </c>
      <c r="N35" s="141" t="n">
        <f aca="false">MAX(0,M35-M34)</f>
        <v>6.26</v>
      </c>
      <c r="O35" s="140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7800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493534.205596174</v>
      </c>
      <c r="E36" s="45" t="n">
        <f aca="false">L36+D36/$K$2</f>
        <v>380.552387749587</v>
      </c>
      <c r="F36" s="117" t="n">
        <f aca="false">IF($K$9=0,0,E36/$K$9)</f>
        <v>0.0348725580857044</v>
      </c>
      <c r="G36" s="117" t="n">
        <f aca="false">G35+F36</f>
        <v>0.452686583769158</v>
      </c>
      <c r="H36" s="139" t="n">
        <v>451822.29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RESUMO'!AI29</f>
        <v>27.53</v>
      </c>
      <c r="N36" s="141" t="n">
        <f aca="false">MAX(0,M36-M35)</f>
        <v>6.94</v>
      </c>
      <c r="O36" s="140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451822.29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687539.856001324</v>
      </c>
      <c r="E37" s="45" t="n">
        <f aca="false">L37+D37/$K$2</f>
        <v>530.145491249694</v>
      </c>
      <c r="F37" s="117" t="n">
        <f aca="false">IF($K$9=0,0,E37/$K$9)</f>
        <v>0.0485807737189775</v>
      </c>
      <c r="G37" s="117" t="n">
        <f aca="false">G36+F37</f>
        <v>0.501267357488135</v>
      </c>
      <c r="H37" s="139" t="n">
        <v>629431.21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RESUMO'!AJ29</f>
        <v>33.49</v>
      </c>
      <c r="N37" s="141" t="n">
        <f aca="false">MAX(0,M37-M36)</f>
        <v>5.96</v>
      </c>
      <c r="O37" s="140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629431.21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679019.765494833</v>
      </c>
      <c r="E38" s="45" t="n">
        <f aca="false">L38+D38/$K$2</f>
        <v>523.575853827762</v>
      </c>
      <c r="F38" s="117" t="n">
        <f aca="false">IF($K$9=0,0,E38/$K$9)</f>
        <v>0.0479787539446354</v>
      </c>
      <c r="G38" s="117" t="n">
        <f aca="false">G37+F38</f>
        <v>0.549246111432771</v>
      </c>
      <c r="H38" s="139" t="n">
        <v>621631.21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RESUMO'!AK29</f>
        <v>42.21</v>
      </c>
      <c r="N38" s="141" t="n">
        <f aca="false">MAX(0,M38-M37)</f>
        <v>8.72</v>
      </c>
      <c r="O38" s="140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621631.21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679019.765494833</v>
      </c>
      <c r="E39" s="45" t="n">
        <f aca="false">L39+D39/$K$2</f>
        <v>523.575853827762</v>
      </c>
      <c r="F39" s="117" t="n">
        <f aca="false">IF($K$9=0,0,E39/$K$9)</f>
        <v>0.0479787539446354</v>
      </c>
      <c r="G39" s="117" t="n">
        <f aca="false">G38+F39</f>
        <v>0.597224865377406</v>
      </c>
      <c r="H39" s="139" t="n">
        <v>621631.21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RESUMO'!AL29</f>
        <v>48.05</v>
      </c>
      <c r="N39" s="141" t="n">
        <f aca="false">MAX(0,M39-M38)</f>
        <v>5.84</v>
      </c>
      <c r="O39" s="140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621631.21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194005.65040515</v>
      </c>
      <c r="E40" s="45" t="n">
        <f aca="false">L40+D40/$K$2</f>
        <v>149.593103500107</v>
      </c>
      <c r="F40" s="117" t="n">
        <f aca="false">IF($K$9=0,0,E40/$K$9)</f>
        <v>0.0137082156332731</v>
      </c>
      <c r="G40" s="117" t="n">
        <f aca="false">G39+F40</f>
        <v>0.610933081010679</v>
      </c>
      <c r="H40" s="139" t="n">
        <v>177608.92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RESUMO'!AM29</f>
        <v>53.81</v>
      </c>
      <c r="N40" s="141" t="n">
        <f aca="false">MAX(0,M40-M39)</f>
        <v>5.76000000000001</v>
      </c>
      <c r="O40" s="140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177608.92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194005.65040515</v>
      </c>
      <c r="E41" s="45" t="n">
        <f aca="false">L41+D41/$K$2</f>
        <v>149.593103500107</v>
      </c>
      <c r="F41" s="117" t="n">
        <f aca="false">IF($K$9=0,0,E41/$K$9)</f>
        <v>0.0137082156332731</v>
      </c>
      <c r="G41" s="117" t="n">
        <f aca="false">G40+F41</f>
        <v>0.624641296643952</v>
      </c>
      <c r="H41" s="139" t="n">
        <v>177608.92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RESUMO'!AN29</f>
        <v>57.6</v>
      </c>
      <c r="N41" s="141" t="n">
        <f aca="false">MAX(0,M41-M40)</f>
        <v>3.79</v>
      </c>
      <c r="O41" s="140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177608.92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194005.65040515</v>
      </c>
      <c r="E42" s="45" t="n">
        <f aca="false">L42+D42/$K$2</f>
        <v>149.593103500107</v>
      </c>
      <c r="F42" s="117" t="n">
        <f aca="false">IF($K$9=0,0,E42/$K$9)</f>
        <v>0.0137082156332731</v>
      </c>
      <c r="G42" s="117" t="n">
        <f aca="false">G41+F42</f>
        <v>0.638349512277225</v>
      </c>
      <c r="H42" s="139" t="n">
        <v>177608.92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RESUMO'!AO29</f>
        <v>61.33</v>
      </c>
      <c r="N42" s="141" t="n">
        <f aca="false">MAX(0,M42-M41)</f>
        <v>3.73</v>
      </c>
      <c r="O42" s="140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177608.92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194005.65040515</v>
      </c>
      <c r="E43" s="45" t="n">
        <f aca="false">L43+D43/$K$2</f>
        <v>149.593103500107</v>
      </c>
      <c r="F43" s="117" t="n">
        <f aca="false">IF($K$9=0,0,E43/$K$9)</f>
        <v>0.0137082156332731</v>
      </c>
      <c r="G43" s="117" t="n">
        <f aca="false">G42+F43</f>
        <v>0.652057727910498</v>
      </c>
      <c r="H43" s="139" t="n">
        <v>177608.92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RESUMO'!AP29</f>
        <v>75.03</v>
      </c>
      <c r="N43" s="141" t="n">
        <f aca="false">MAX(0,M43-M42)</f>
        <v>13.7</v>
      </c>
      <c r="O43" s="140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177608.92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194005.65040515</v>
      </c>
      <c r="E44" s="45" t="n">
        <f aca="false">L44+D44/$K$2</f>
        <v>149.593103500107</v>
      </c>
      <c r="F44" s="117" t="n">
        <f aca="false">IF($K$9=0,0,E44/$K$9)</f>
        <v>0.0137082156332731</v>
      </c>
      <c r="G44" s="117" t="n">
        <f aca="false">G43+F44</f>
        <v>0.665765943543772</v>
      </c>
      <c r="H44" s="139" t="n">
        <v>177608.92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RESUMO'!AQ29</f>
        <v>79.12</v>
      </c>
      <c r="N44" s="141" t="n">
        <f aca="false">MAX(0,M44-M43)</f>
        <v>4.09</v>
      </c>
      <c r="O44" s="140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177608.92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194005.65040515</v>
      </c>
      <c r="E45" s="45" t="n">
        <f aca="false">L45+D45/$K$2</f>
        <v>149.593103500107</v>
      </c>
      <c r="F45" s="117" t="n">
        <f aca="false">IF($K$9=0,0,E45/$K$9)</f>
        <v>0.0137082156332731</v>
      </c>
      <c r="G45" s="117" t="n">
        <f aca="false">G44+F45</f>
        <v>0.679474159177045</v>
      </c>
      <c r="H45" s="139" t="n">
        <v>177608.92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RESUMO'!AR29</f>
        <v>82.39</v>
      </c>
      <c r="N45" s="141" t="n">
        <f aca="false">MAX(0,M45-M44)</f>
        <v>3.27</v>
      </c>
      <c r="O45" s="140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177608.92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194005.65040515</v>
      </c>
      <c r="E46" s="45" t="n">
        <f aca="false">L46+D46/$K$2</f>
        <v>149.593103500107</v>
      </c>
      <c r="F46" s="117" t="n">
        <f aca="false">IF($K$9=0,0,E46/$K$9)</f>
        <v>0.0137082156332731</v>
      </c>
      <c r="G46" s="117" t="n">
        <f aca="false">G45+F46</f>
        <v>0.693182374810318</v>
      </c>
      <c r="H46" s="139" t="n">
        <v>177608.92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RESUMO'!AS29</f>
        <v>87.32</v>
      </c>
      <c r="N46" s="141" t="n">
        <f aca="false">MAX(0,M46-M45)</f>
        <v>4.92999999999999</v>
      </c>
      <c r="O46" s="140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177608.92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0.693182374810318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RESUMO'!AT29</f>
        <v>91.55</v>
      </c>
      <c r="N47" s="141" t="n">
        <f aca="false">MAX(0,M47-M46)</f>
        <v>4.23</v>
      </c>
      <c r="O47" s="140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0.693182374810318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RESUMO'!AU29</f>
        <v>95.28</v>
      </c>
      <c r="N48" s="141" t="n">
        <f aca="false">MAX(0,M48-M47)</f>
        <v>3.73</v>
      </c>
      <c r="O48" s="140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0.693182374810318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RESUMO'!AV29</f>
        <v>99.04</v>
      </c>
      <c r="N49" s="141" t="n">
        <f aca="false">MAX(0,M49-M48)</f>
        <v>3.76000000000001</v>
      </c>
      <c r="O49" s="140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0.693182374810318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RESUMO'!AW29</f>
        <v>100</v>
      </c>
      <c r="N50" s="141" t="n">
        <f aca="false">MAX(0,M50-M49)</f>
        <v>0.959999999999994</v>
      </c>
      <c r="O50" s="140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0.693182374810318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RESUMO'!AX29</f>
        <v>100</v>
      </c>
      <c r="N51" s="141" t="n">
        <f aca="false">MAX(0,M51-M50)</f>
        <v>0</v>
      </c>
      <c r="O51" s="140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4342239.32006208</v>
      </c>
      <c r="E52" s="45" t="n">
        <f aca="false">L52+D52/$K$2</f>
        <v>3348.19658433535</v>
      </c>
      <c r="F52" s="117" t="n">
        <f aca="false">IF($K$9=0,0,E52/$K$9)</f>
        <v>0.306817625189683</v>
      </c>
      <c r="G52" s="117" t="n">
        <f aca="false">G51+F52</f>
        <v>1</v>
      </c>
      <c r="H52" s="139" t="n">
        <v>3975247.29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RESUMO'!AY29</f>
        <v>100</v>
      </c>
      <c r="N52" s="141" t="n">
        <f aca="false">MAX(0,M52-M51)</f>
        <v>0</v>
      </c>
      <c r="O52" s="140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3975247.29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RESUMO'!AZ29</f>
        <v>100</v>
      </c>
      <c r="N53" s="141" t="n">
        <f aca="false">MAX(0,M53-M52)</f>
        <v>0</v>
      </c>
      <c r="O53" s="140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RESUMO'!BA29</f>
        <v>100</v>
      </c>
      <c r="N54" s="141" t="n">
        <f aca="false">MAX(0,M54-M53)</f>
        <v>0</v>
      </c>
      <c r="O54" s="140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RESUMO'!BB29</f>
        <v>100</v>
      </c>
      <c r="N55" s="141" t="n">
        <f aca="false">MAX(0,M55-M54)</f>
        <v>0</v>
      </c>
      <c r="O55" s="140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RESUMO'!BC29</f>
        <v>100</v>
      </c>
      <c r="N56" s="141" t="n">
        <f aca="false">MAX(0,M56-M55)</f>
        <v>0</v>
      </c>
      <c r="O56" s="140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RESUMO'!BD29</f>
        <v>100</v>
      </c>
      <c r="N57" s="141" t="n">
        <f aca="false">MAX(0,M57-M56)</f>
        <v>0</v>
      </c>
      <c r="O57" s="140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RESUMO'!BE29</f>
        <v>100</v>
      </c>
      <c r="N58" s="141" t="n">
        <f aca="false">MAX(0,M58-M57)</f>
        <v>0</v>
      </c>
      <c r="O58" s="140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RESUMO'!BF29</f>
        <v>100</v>
      </c>
      <c r="N59" s="141" t="n">
        <f aca="false">MAX(0,M59-M58)</f>
        <v>0</v>
      </c>
      <c r="O59" s="140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RESUMO'!BG29</f>
        <v>100</v>
      </c>
      <c r="N60" s="141" t="n">
        <f aca="false">MAX(0,M60-M59)</f>
        <v>0</v>
      </c>
      <c r="O60" s="140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RESUMO'!BH29</f>
        <v>100</v>
      </c>
      <c r="N61" s="141" t="n">
        <f aca="false">MAX(0,M61-M60)</f>
        <v>0</v>
      </c>
      <c r="O61" s="140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RESUMO'!BI29</f>
        <v>100</v>
      </c>
      <c r="N62" s="141" t="n">
        <f aca="false">MAX(0,M62-M61)</f>
        <v>0</v>
      </c>
      <c r="O62" s="140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RESUMO'!BJ29</f>
        <v>100</v>
      </c>
      <c r="N63" s="141" t="n">
        <f aca="false">MAX(0,M63-M62)</f>
        <v>0</v>
      </c>
      <c r="O63" s="140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RESUMO'!BK29</f>
        <v>100</v>
      </c>
      <c r="N64" s="141" t="n">
        <f aca="false">MAX(0,M64-M63)</f>
        <v>0</v>
      </c>
      <c r="O64" s="140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RESUMO'!BL29</f>
        <v>100</v>
      </c>
      <c r="N65" s="141" t="n">
        <f aca="false">MAX(0,M65-M64)</f>
        <v>0</v>
      </c>
      <c r="O65" s="140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RESUMO'!BM29</f>
        <v>100</v>
      </c>
      <c r="N66" s="141" t="n">
        <f aca="false">MAX(0,M66-M65)</f>
        <v>0</v>
      </c>
      <c r="O66" s="140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RESUMO'!BN29</f>
        <v>100</v>
      </c>
      <c r="N67" s="141" t="n">
        <f aca="false">MAX(0,M67-M66)</f>
        <v>0</v>
      </c>
      <c r="O67" s="140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RESUMO'!BO29</f>
        <v>100</v>
      </c>
      <c r="N68" s="141" t="n">
        <f aca="false">MAX(0,M68-M67)</f>
        <v>0</v>
      </c>
      <c r="O68" s="140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RESUMO'!BP29</f>
        <v>100</v>
      </c>
      <c r="N69" s="141" t="n">
        <f aca="false">MAX(0,M69-M68)</f>
        <v>0</v>
      </c>
      <c r="O69" s="140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RESUMO'!BQ29</f>
        <v>100</v>
      </c>
      <c r="N70" s="141" t="n">
        <f aca="false">MAX(0,M70-M69)</f>
        <v>0</v>
      </c>
      <c r="O70" s="140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RESUMO'!BR29</f>
        <v>100</v>
      </c>
      <c r="N71" s="141" t="n">
        <f aca="false">MAX(0,M71-M70)</f>
        <v>0</v>
      </c>
      <c r="O71" s="140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RESUMO'!BS29</f>
        <v>100</v>
      </c>
      <c r="N72" s="141" t="n">
        <f aca="false">MAX(0,M72-M71)</f>
        <v>0</v>
      </c>
      <c r="O72" s="140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RESUMO'!BT29</f>
        <v>100</v>
      </c>
      <c r="N73" s="141" t="n">
        <f aca="false">MAX(0,M73-M72)</f>
        <v>0</v>
      </c>
      <c r="O73" s="140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RESUMO'!BU29</f>
        <v>100</v>
      </c>
      <c r="N74" s="141" t="n">
        <f aca="false">MAX(0,M74-M73)</f>
        <v>0</v>
      </c>
      <c r="O74" s="140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RESUMO'!BV29</f>
        <v>100</v>
      </c>
      <c r="N75" s="141" t="n">
        <f aca="false">MAX(0,M75-M74)</f>
        <v>0</v>
      </c>
      <c r="O75" s="140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RESUMO'!BW29</f>
        <v>100</v>
      </c>
      <c r="N76" s="141" t="n">
        <f aca="false">MAX(0,M76-M75)</f>
        <v>0</v>
      </c>
      <c r="O76" s="140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41554.21</v>
      </c>
      <c r="D78" s="61" t="n">
        <f aca="false">SUM(D5:D76)</f>
        <v>14110682.3896004</v>
      </c>
      <c r="E78" s="61" t="n">
        <f aca="false">SUM(E5:E76)</f>
        <v>10912.6605170267</v>
      </c>
      <c r="F78" s="146" t="n">
        <f aca="false">SUM(F5:F76)</f>
        <v>1</v>
      </c>
      <c r="H78" s="61" t="n">
        <f aca="false">SUM(H5:H76)</f>
        <v>12918093.13</v>
      </c>
      <c r="L78" s="61" t="n">
        <f aca="false">SUM(L5:L76)</f>
        <v>32.2517930723492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PL'!F36</f>
        <v>445157.53</v>
      </c>
      <c r="K5" s="56" t="n">
        <f aca="false">'VALOR POR PL'!G36</f>
        <v>377.768024</v>
      </c>
      <c r="L5" s="56" t="n">
        <f aca="false">'DADOS HISTORICOS'!$BZ$30</f>
        <v>0</v>
      </c>
      <c r="M5" s="140" t="n">
        <f aca="false">'CP RESUMO'!D30</f>
        <v>0</v>
      </c>
      <c r="N5" s="141" t="n">
        <v>0</v>
      </c>
      <c r="O5" s="140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PL'!H36</f>
        <v>377.768024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RESUMO'!E30</f>
        <v>0</v>
      </c>
      <c r="N6" s="141" t="n">
        <f aca="false">MAX(0,M6-M5)</f>
        <v>0</v>
      </c>
      <c r="O6" s="140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486166.015211666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RESUMO'!F30</f>
        <v>0</v>
      </c>
      <c r="N7" s="141" t="n">
        <f aca="false">MAX(0,M7-M6)</f>
        <v>0</v>
      </c>
      <c r="O7" s="140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4.51079467865022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RESUMO'!G30</f>
        <v>0</v>
      </c>
      <c r="N8" s="141" t="n">
        <f aca="false">MAX(0,M8-M7)</f>
        <v>0</v>
      </c>
      <c r="O8" s="140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486166.015211666</v>
      </c>
      <c r="K9" s="45" t="n">
        <f aca="false">E78</f>
        <v>374.870952881601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RESUMO'!H30</f>
        <v>0</v>
      </c>
      <c r="N9" s="141" t="n">
        <f aca="false">MAX(0,M9-M8)</f>
        <v>0</v>
      </c>
      <c r="O9" s="140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370.360158202951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RESUMO'!I30</f>
        <v>0</v>
      </c>
      <c r="N10" s="141" t="n">
        <f aca="false">MAX(0,M10-M9)</f>
        <v>0</v>
      </c>
      <c r="O10" s="140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471145.09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RESUMO'!J30</f>
        <v>0</v>
      </c>
      <c r="N11" s="141" t="n">
        <f aca="false">MAX(0,M11-M10)</f>
        <v>0</v>
      </c>
      <c r="O11" s="140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RESUMO'!K30</f>
        <v>0</v>
      </c>
      <c r="N12" s="141" t="n">
        <f aca="false">MAX(0,M12-M11)</f>
        <v>0</v>
      </c>
      <c r="O12" s="140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RESUMO'!L30</f>
        <v>0</v>
      </c>
      <c r="N13" s="141" t="n">
        <f aca="false">MAX(0,M13-M12)</f>
        <v>0</v>
      </c>
      <c r="O13" s="140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RESUMO'!M30</f>
        <v>0</v>
      </c>
      <c r="N14" s="141" t="n">
        <f aca="false">MAX(0,M14-M13)</f>
        <v>0</v>
      </c>
      <c r="O14" s="140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RESUMO'!N30</f>
        <v>0</v>
      </c>
      <c r="N15" s="141" t="n">
        <f aca="false">MAX(0,M15-M14)</f>
        <v>0</v>
      </c>
      <c r="O15" s="140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RESUMO'!O30</f>
        <v>0</v>
      </c>
      <c r="N16" s="141" t="n">
        <f aca="false">MAX(0,M16-M15)</f>
        <v>0</v>
      </c>
      <c r="O16" s="140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RESUMO'!P30</f>
        <v>0</v>
      </c>
      <c r="N17" s="141" t="n">
        <f aca="false">MAX(0,M17-M16)</f>
        <v>0</v>
      </c>
      <c r="O17" s="140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480316.015211666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RESUMO'!Q30</f>
        <v>0</v>
      </c>
      <c r="N18" s="141" t="n">
        <f aca="false">MAX(0,M18-M17)</f>
        <v>0</v>
      </c>
      <c r="O18" s="140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RESUMO'!R30</f>
        <v>0</v>
      </c>
      <c r="N19" s="141" t="n">
        <f aca="false">MAX(0,M19-M18)</f>
        <v>0</v>
      </c>
      <c r="O19" s="140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RESUMO'!S30</f>
        <v>0</v>
      </c>
      <c r="N20" s="141" t="n">
        <f aca="false">MAX(0,M20-M19)</f>
        <v>0</v>
      </c>
      <c r="O20" s="140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RESUMO'!T30</f>
        <v>0</v>
      </c>
      <c r="N21" s="141" t="n">
        <f aca="false">MAX(0,M21-M20)</f>
        <v>0</v>
      </c>
      <c r="O21" s="140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RESUMO'!U30</f>
        <v>0</v>
      </c>
      <c r="N22" s="141" t="n">
        <f aca="false">MAX(0,M22-M21)</f>
        <v>0</v>
      </c>
      <c r="O22" s="140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RESUMO'!V30</f>
        <v>0</v>
      </c>
      <c r="N23" s="141" t="n">
        <f aca="false">MAX(0,M23-M22)</f>
        <v>0</v>
      </c>
      <c r="O23" s="140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RESUMO'!W30</f>
        <v>0</v>
      </c>
      <c r="N24" s="141" t="n">
        <f aca="false">MAX(0,M24-M23)</f>
        <v>0</v>
      </c>
      <c r="O24" s="140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HISTORICOS'!X30)</f>
        <v>5500</v>
      </c>
      <c r="D25" s="45" t="n">
        <f aca="false">IF(B25&lt;='VALOR POR PL'!$P$5,0,IF($K$17&gt;0,$K$18*P25/$K$17,0))</f>
        <v>0</v>
      </c>
      <c r="E25" s="45" t="n">
        <f aca="false">L25+D25/$K$2</f>
        <v>4.24091807394465</v>
      </c>
      <c r="F25" s="117" t="n">
        <f aca="false">IF($K$9=0,0,E25/$K$9)</f>
        <v>0.0113130079600595</v>
      </c>
      <c r="G25" s="117" t="n">
        <f aca="false">G24+F25</f>
        <v>0.0113130079600595</v>
      </c>
      <c r="H25" s="139"/>
      <c r="L25" s="45" t="n">
        <f aca="false">C25/IF(B25&lt;='VALOR POR PL'!$P$5,IFERROR(INDEX('"INCC-FGV"'!$B$2:$B$800,MATCH(B25,'"INCC-FGV"'!$A$2:$A$800,0)),$K$2),$K$2)</f>
        <v>4.24091807394465</v>
      </c>
      <c r="M25" s="140" t="n">
        <f aca="false">'CP RESUMO'!X30</f>
        <v>0</v>
      </c>
      <c r="N25" s="141" t="n">
        <f aca="false">MAX(0,M25-M24)</f>
        <v>0</v>
      </c>
      <c r="O25" s="140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0.0113130079600595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RESUMO'!Y30</f>
        <v>0</v>
      </c>
      <c r="N26" s="141" t="n">
        <f aca="false">MAX(0,M26-M25)</f>
        <v>0</v>
      </c>
      <c r="O26" s="140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HISTORICOS'!Z30)</f>
        <v>350</v>
      </c>
      <c r="D27" s="45" t="n">
        <f aca="false">IF(B27&lt;='VALOR POR PL'!$P$5,0,IF($K$17&gt;0,$K$18*P27/$K$17,0))</f>
        <v>0</v>
      </c>
      <c r="E27" s="45" t="n">
        <f aca="false">L27+D27/$K$2</f>
        <v>0.269876604705569</v>
      </c>
      <c r="F27" s="117" t="n">
        <f aca="false">IF($K$9=0,0,E27/$K$9)</f>
        <v>0.000719918688367424</v>
      </c>
      <c r="G27" s="117" t="n">
        <f aca="false">G26+F27</f>
        <v>0.0120329266484269</v>
      </c>
      <c r="H27" s="139"/>
      <c r="L27" s="45" t="n">
        <f aca="false">C27/IF(B27&lt;='VALOR POR PL'!$P$5,IFERROR(INDEX('"INCC-FGV"'!$B$2:$B$800,MATCH(B27,'"INCC-FGV"'!$A$2:$A$800,0)),$K$2),$K$2)</f>
        <v>0.269876604705569</v>
      </c>
      <c r="M27" s="140" t="n">
        <f aca="false">'CP RESUMO'!Z30</f>
        <v>0</v>
      </c>
      <c r="N27" s="141" t="n">
        <f aca="false">MAX(0,M27-M26)</f>
        <v>0</v>
      </c>
      <c r="O27" s="140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0.0120329266484269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RESUMO'!AA30</f>
        <v>0</v>
      </c>
      <c r="N28" s="141" t="n">
        <f aca="false">MAX(0,M28-M27)</f>
        <v>0</v>
      </c>
      <c r="O28" s="140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0.0120329266484269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RESUMO'!AB30</f>
        <v>0</v>
      </c>
      <c r="N29" s="141" t="n">
        <f aca="false">MAX(0,M29-M28)</f>
        <v>0</v>
      </c>
      <c r="O29" s="140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0.0120329266484269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RESUMO'!AC30</f>
        <v>0</v>
      </c>
      <c r="N30" s="141" t="n">
        <f aca="false">MAX(0,M30-M29)</f>
        <v>0</v>
      </c>
      <c r="O30" s="140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0.0120329266484269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RESUMO'!AD30</f>
        <v>0</v>
      </c>
      <c r="N31" s="141" t="n">
        <f aca="false">MAX(0,M31-M30)</f>
        <v>0</v>
      </c>
      <c r="O31" s="140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0.0120329266484269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RESUMO'!AE30</f>
        <v>0</v>
      </c>
      <c r="N32" s="141" t="n">
        <f aca="false">MAX(0,M32-M31)</f>
        <v>0</v>
      </c>
      <c r="O32" s="140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0.0120329266484269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RESUMO'!AF30</f>
        <v>0</v>
      </c>
      <c r="N33" s="141" t="n">
        <f aca="false">MAX(0,M33-M32)</f>
        <v>0</v>
      </c>
      <c r="O33" s="140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0.0120329266484269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RESUMO'!AG30</f>
        <v>0</v>
      </c>
      <c r="N34" s="141" t="n">
        <f aca="false">MAX(0,M34-M33)</f>
        <v>0</v>
      </c>
      <c r="O34" s="140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0.0120329266484269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RESUMO'!AH30</f>
        <v>0</v>
      </c>
      <c r="N35" s="141" t="n">
        <f aca="false">MAX(0,M35-M34)</f>
        <v>0</v>
      </c>
      <c r="O35" s="140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0.0120329266484269</v>
      </c>
      <c r="H36" s="139" t="n">
        <v>14464.15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RESUMO'!AI30</f>
        <v>0</v>
      </c>
      <c r="N36" s="141" t="n">
        <f aca="false">MAX(0,M36-M35)</f>
        <v>0</v>
      </c>
      <c r="O36" s="140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0.0120329266484269</v>
      </c>
      <c r="H37" s="139" t="n">
        <v>9187.33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RESUMO'!AJ30</f>
        <v>0</v>
      </c>
      <c r="N37" s="141" t="n">
        <f aca="false">MAX(0,M37-M36)</f>
        <v>0</v>
      </c>
      <c r="O37" s="140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0.0120329266484269</v>
      </c>
      <c r="H38" s="139" t="n">
        <v>15783.36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RESUMO'!AK30</f>
        <v>0</v>
      </c>
      <c r="N38" s="141" t="n">
        <f aca="false">MAX(0,M38-M37)</f>
        <v>0</v>
      </c>
      <c r="O38" s="140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10711.0471392202</v>
      </c>
      <c r="E39" s="45" t="n">
        <f aca="false">L39+D39/$K$2</f>
        <v>8.2590315279258</v>
      </c>
      <c r="F39" s="117" t="n">
        <f aca="false">IF($K$9=0,0,E39/$K$9)</f>
        <v>0.0220316657357401</v>
      </c>
      <c r="G39" s="117" t="n">
        <f aca="false">G38+F39</f>
        <v>0.034064592384167</v>
      </c>
      <c r="H39" s="139" t="n">
        <v>7915.24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RESUMO'!AL30</f>
        <v>2.23</v>
      </c>
      <c r="N39" s="141" t="n">
        <f aca="false">MAX(0,M39-M38)</f>
        <v>2.23</v>
      </c>
      <c r="O39" s="140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13400.8168244055</v>
      </c>
      <c r="E40" s="45" t="n">
        <f aca="false">L40+D40/$K$2</f>
        <v>10.3330484138623</v>
      </c>
      <c r="F40" s="117" t="n">
        <f aca="false">IF($K$9=0,0,E40/$K$9)</f>
        <v>0.0275642813465089</v>
      </c>
      <c r="G40" s="117" t="n">
        <f aca="false">G39+F40</f>
        <v>0.0616288737306759</v>
      </c>
      <c r="H40" s="139" t="n">
        <v>14181.47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RESUMO'!AM30</f>
        <v>5.02</v>
      </c>
      <c r="N40" s="141" t="n">
        <f aca="false">MAX(0,M40-M39)</f>
        <v>2.79</v>
      </c>
      <c r="O40" s="140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2.79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0.0616288737306759</v>
      </c>
      <c r="H41" s="139" t="n">
        <v>64499.76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RESUMO'!AN30</f>
        <v>5.02</v>
      </c>
      <c r="N41" s="141" t="n">
        <f aca="false">MAX(0,M41-M40)</f>
        <v>0</v>
      </c>
      <c r="O41" s="140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53699.3305006643</v>
      </c>
      <c r="E42" s="45" t="n">
        <f aca="false">L42+D42/$K$2</f>
        <v>41.4062656870899</v>
      </c>
      <c r="F42" s="117" t="n">
        <f aca="false">IF($K$9=0,0,E42/$K$9)</f>
        <v>0.110454718800706</v>
      </c>
      <c r="G42" s="117" t="n">
        <f aca="false">G41+F42</f>
        <v>0.172083592531382</v>
      </c>
      <c r="H42" s="139" t="n">
        <v>85465.72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RESUMO'!AO30</f>
        <v>16.2</v>
      </c>
      <c r="N42" s="141" t="n">
        <f aca="false">MAX(0,M42-M41)</f>
        <v>11.18</v>
      </c>
      <c r="O42" s="140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11.18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78243.4788779805</v>
      </c>
      <c r="E43" s="45" t="n">
        <f aca="false">L43+D43/$K$2</f>
        <v>60.3316697712607</v>
      </c>
      <c r="F43" s="117" t="n">
        <f aca="false">IF($K$9=0,0,E43/$K$9)</f>
        <v>0.160939836248971</v>
      </c>
      <c r="G43" s="117" t="n">
        <f aca="false">G42+F43</f>
        <v>0.333023428780353</v>
      </c>
      <c r="H43" s="139" t="n">
        <v>131355.25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RESUMO'!AP30</f>
        <v>32.49</v>
      </c>
      <c r="N43" s="141" t="n">
        <f aca="false">MAX(0,M43-M42)</f>
        <v>16.29</v>
      </c>
      <c r="O43" s="140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16.29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113882.927206686</v>
      </c>
      <c r="E44" s="45" t="n">
        <f aca="false">L44+D44/$K$2</f>
        <v>87.8123935099196</v>
      </c>
      <c r="F44" s="117" t="n">
        <f aca="false">IF($K$9=0,0,E44/$K$9)</f>
        <v>0.234246993091658</v>
      </c>
      <c r="G44" s="117" t="n">
        <f aca="false">G43+F44</f>
        <v>0.567270421872011</v>
      </c>
      <c r="H44" s="139" t="n">
        <v>24970.69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RESUMO'!AQ30</f>
        <v>56.2</v>
      </c>
      <c r="N44" s="141" t="n">
        <f aca="false">MAX(0,M44-M43)</f>
        <v>23.71</v>
      </c>
      <c r="O44" s="140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23.71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16090.5865095908</v>
      </c>
      <c r="E45" s="45" t="n">
        <f aca="false">L45+D45/$K$2</f>
        <v>12.4070652997988</v>
      </c>
      <c r="F45" s="117" t="n">
        <f aca="false">IF($K$9=0,0,E45/$K$9)</f>
        <v>0.0330968969572776</v>
      </c>
      <c r="G45" s="117" t="n">
        <f aca="false">G44+F45</f>
        <v>0.600367318829289</v>
      </c>
      <c r="H45" s="139" t="n">
        <v>39434.85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RESUMO'!AR30</f>
        <v>59.55</v>
      </c>
      <c r="N45" s="141" t="n">
        <f aca="false">MAX(0,M45-M44)</f>
        <v>3.34999999999999</v>
      </c>
      <c r="O45" s="140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3.34999999999999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14745.7016669982</v>
      </c>
      <c r="E46" s="45" t="n">
        <f aca="false">L46+D46/$K$2</f>
        <v>11.3700568568306</v>
      </c>
      <c r="F46" s="117" t="n">
        <f aca="false">IF($K$9=0,0,E46/$K$9)</f>
        <v>0.0303305891518933</v>
      </c>
      <c r="G46" s="117" t="n">
        <f aca="false">G45+F46</f>
        <v>0.630697907981182</v>
      </c>
      <c r="H46" s="139" t="n">
        <v>24970.69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RESUMO'!AS30</f>
        <v>62.62</v>
      </c>
      <c r="N46" s="141" t="n">
        <f aca="false">MAX(0,M46-M45)</f>
        <v>3.07</v>
      </c>
      <c r="O46" s="140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3.07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30836.288176589</v>
      </c>
      <c r="E47" s="45" t="n">
        <f aca="false">L47+D47/$K$2</f>
        <v>23.7771221566295</v>
      </c>
      <c r="F47" s="117" t="n">
        <f aca="false">IF($K$9=0,0,E47/$K$9)</f>
        <v>0.0634274861091711</v>
      </c>
      <c r="G47" s="117" t="n">
        <f aca="false">G46+F47</f>
        <v>0.694125394090353</v>
      </c>
      <c r="H47" s="139" t="n">
        <v>28221.59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RESUMO'!AT30</f>
        <v>69.04</v>
      </c>
      <c r="N47" s="141" t="n">
        <f aca="false">MAX(0,M47-M46)</f>
        <v>6.42000000000001</v>
      </c>
      <c r="O47" s="140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6.42000000000001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35351.2587195786</v>
      </c>
      <c r="E48" s="45" t="n">
        <f aca="false">L48+D48/$K$2</f>
        <v>27.2585076437372</v>
      </c>
      <c r="F48" s="117" t="n">
        <f aca="false">IF($K$9=0,0,E48/$K$9)</f>
        <v>0.0727143765986758</v>
      </c>
      <c r="G48" s="117" t="n">
        <f aca="false">G47+F48</f>
        <v>0.766839770689029</v>
      </c>
      <c r="H48" s="139" t="n">
        <v>10694.99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RESUMO'!AU30</f>
        <v>76.4</v>
      </c>
      <c r="N48" s="141" t="n">
        <f aca="false">MAX(0,M48-M47)</f>
        <v>7.36</v>
      </c>
      <c r="O48" s="140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7.36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17387.4397506623</v>
      </c>
      <c r="E49" s="45" t="n">
        <f aca="false">L49+D49/$K$2</f>
        <v>13.4070377269468</v>
      </c>
      <c r="F49" s="117" t="n">
        <f aca="false">IF($K$9=0,0,E49/$K$9)</f>
        <v>0.0357644080553269</v>
      </c>
      <c r="G49" s="117" t="n">
        <f aca="false">G48+F49</f>
        <v>0.802604178744356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RESUMO'!AV30</f>
        <v>80.02</v>
      </c>
      <c r="N49" s="141" t="n">
        <f aca="false">MAX(0,M49-M48)</f>
        <v>3.61999999999999</v>
      </c>
      <c r="O49" s="140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3.61999999999999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16090.5865095909</v>
      </c>
      <c r="E50" s="45" t="n">
        <f aca="false">L50+D50/$K$2</f>
        <v>12.4070652997989</v>
      </c>
      <c r="F50" s="117" t="n">
        <f aca="false">IF($K$9=0,0,E50/$K$9)</f>
        <v>0.0330968969572778</v>
      </c>
      <c r="G50" s="117" t="n">
        <f aca="false">G49+F50</f>
        <v>0.835701075701634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RESUMO'!AW30</f>
        <v>83.37</v>
      </c>
      <c r="N50" s="141" t="n">
        <f aca="false">MAX(0,M50-M49)</f>
        <v>3.35000000000001</v>
      </c>
      <c r="O50" s="140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3.35000000000001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20125.2410373688</v>
      </c>
      <c r="E51" s="45" t="n">
        <f aca="false">L51+D51/$K$2</f>
        <v>15.5180906287036</v>
      </c>
      <c r="F51" s="117" t="n">
        <f aca="false">IF($K$9=0,0,E51/$K$9)</f>
        <v>0.0413958203734309</v>
      </c>
      <c r="G51" s="117" t="n">
        <f aca="false">G50+F51</f>
        <v>0.877096896075065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RESUMO'!AX30</f>
        <v>87.56</v>
      </c>
      <c r="N51" s="141" t="n">
        <f aca="false">MAX(0,M51-M50)</f>
        <v>4.19</v>
      </c>
      <c r="O51" s="140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4.19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12055.9319818128</v>
      </c>
      <c r="E52" s="45" t="n">
        <f aca="false">L52+D52/$K$2</f>
        <v>9.29603997089403</v>
      </c>
      <c r="F52" s="117" t="n">
        <f aca="false">IF($K$9=0,0,E52/$K$9)</f>
        <v>0.0247979735411244</v>
      </c>
      <c r="G52" s="117" t="n">
        <f aca="false">G51+F52</f>
        <v>0.901894869616189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RESUMO'!AY30</f>
        <v>90.07</v>
      </c>
      <c r="N52" s="141" t="n">
        <f aca="false">MAX(0,M52-M51)</f>
        <v>2.50999999999999</v>
      </c>
      <c r="O52" s="140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2.50999999999999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17435.4713521835</v>
      </c>
      <c r="E53" s="45" t="n">
        <f aca="false">L53+D53/$K$2</f>
        <v>13.4440737427671</v>
      </c>
      <c r="F53" s="117" t="n">
        <f aca="false">IF($K$9=0,0,E53/$K$9)</f>
        <v>0.0358632047626622</v>
      </c>
      <c r="G53" s="117" t="n">
        <f aca="false">G52+F53</f>
        <v>0.937758074378851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RESUMO'!AZ30</f>
        <v>93.7</v>
      </c>
      <c r="N53" s="141" t="n">
        <f aca="false">MAX(0,M53-M52)</f>
        <v>3.63000000000001</v>
      </c>
      <c r="O53" s="140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3.63000000000001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29203.2137248693</v>
      </c>
      <c r="E54" s="45" t="n">
        <f aca="false">L54+D54/$K$2</f>
        <v>22.5178976187394</v>
      </c>
      <c r="F54" s="117" t="n">
        <f aca="false">IF($K$9=0,0,E54/$K$9)</f>
        <v>0.0600683980597756</v>
      </c>
      <c r="G54" s="117" t="n">
        <f aca="false">G53+F54</f>
        <v>0.997826472438627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RESUMO'!BA30</f>
        <v>99.78</v>
      </c>
      <c r="N54" s="141" t="n">
        <f aca="false">MAX(0,M54-M53)</f>
        <v>6.08</v>
      </c>
      <c r="O54" s="140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6.08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1056.69523346566</v>
      </c>
      <c r="E55" s="45" t="n">
        <f aca="false">L55+D55/$K$2</f>
        <v>0.814792348046487</v>
      </c>
      <c r="F55" s="117" t="n">
        <f aca="false">IF($K$9=0,0,E55/$K$9)</f>
        <v>0.00217352756137345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RESUMO'!BB30</f>
        <v>100</v>
      </c>
      <c r="N55" s="141" t="n">
        <f aca="false">MAX(0,M55-M54)</f>
        <v>0.219999999999999</v>
      </c>
      <c r="O55" s="140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0.219999999999999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RESUMO'!BC30</f>
        <v>100</v>
      </c>
      <c r="N56" s="141" t="n">
        <f aca="false">MAX(0,M56-M55)</f>
        <v>0</v>
      </c>
      <c r="O56" s="140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RESUMO'!BD30</f>
        <v>100</v>
      </c>
      <c r="N57" s="141" t="n">
        <f aca="false">MAX(0,M57-M56)</f>
        <v>0</v>
      </c>
      <c r="O57" s="140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RESUMO'!BE30</f>
        <v>100</v>
      </c>
      <c r="N58" s="141" t="n">
        <f aca="false">MAX(0,M58-M57)</f>
        <v>0</v>
      </c>
      <c r="O58" s="140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RESUMO'!BF30</f>
        <v>100</v>
      </c>
      <c r="N59" s="141" t="n">
        <f aca="false">MAX(0,M59-M58)</f>
        <v>0</v>
      </c>
      <c r="O59" s="140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RESUMO'!BG30</f>
        <v>100</v>
      </c>
      <c r="N60" s="141" t="n">
        <f aca="false">MAX(0,M60-M59)</f>
        <v>0</v>
      </c>
      <c r="O60" s="140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RESUMO'!BH30</f>
        <v>100</v>
      </c>
      <c r="N61" s="141" t="n">
        <f aca="false">MAX(0,M61-M60)</f>
        <v>0</v>
      </c>
      <c r="O61" s="140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RESUMO'!BI30</f>
        <v>100</v>
      </c>
      <c r="N62" s="141" t="n">
        <f aca="false">MAX(0,M62-M61)</f>
        <v>0</v>
      </c>
      <c r="O62" s="140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RESUMO'!BJ30</f>
        <v>100</v>
      </c>
      <c r="N63" s="141" t="n">
        <f aca="false">MAX(0,M63-M62)</f>
        <v>0</v>
      </c>
      <c r="O63" s="140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RESUMO'!BK30</f>
        <v>100</v>
      </c>
      <c r="N64" s="141" t="n">
        <f aca="false">MAX(0,M64-M63)</f>
        <v>0</v>
      </c>
      <c r="O64" s="140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RESUMO'!BL30</f>
        <v>100</v>
      </c>
      <c r="N65" s="141" t="n">
        <f aca="false">MAX(0,M65-M64)</f>
        <v>0</v>
      </c>
      <c r="O65" s="140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RESUMO'!BM30</f>
        <v>100</v>
      </c>
      <c r="N66" s="141" t="n">
        <f aca="false">MAX(0,M66-M65)</f>
        <v>0</v>
      </c>
      <c r="O66" s="140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RESUMO'!BN30</f>
        <v>100</v>
      </c>
      <c r="N67" s="141" t="n">
        <f aca="false">MAX(0,M67-M66)</f>
        <v>0</v>
      </c>
      <c r="O67" s="140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RESUMO'!BO30</f>
        <v>100</v>
      </c>
      <c r="N68" s="141" t="n">
        <f aca="false">MAX(0,M68-M67)</f>
        <v>0</v>
      </c>
      <c r="O68" s="140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RESUMO'!BP30</f>
        <v>100</v>
      </c>
      <c r="N69" s="141" t="n">
        <f aca="false">MAX(0,M69-M68)</f>
        <v>0</v>
      </c>
      <c r="O69" s="140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RESUMO'!BQ30</f>
        <v>100</v>
      </c>
      <c r="N70" s="141" t="n">
        <f aca="false">MAX(0,M70-M69)</f>
        <v>0</v>
      </c>
      <c r="O70" s="140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RESUMO'!BR30</f>
        <v>100</v>
      </c>
      <c r="N71" s="141" t="n">
        <f aca="false">MAX(0,M71-M70)</f>
        <v>0</v>
      </c>
      <c r="O71" s="140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RESUMO'!BS30</f>
        <v>100</v>
      </c>
      <c r="N72" s="141" t="n">
        <f aca="false">MAX(0,M72-M71)</f>
        <v>0</v>
      </c>
      <c r="O72" s="140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RESUMO'!BT30</f>
        <v>100</v>
      </c>
      <c r="N73" s="141" t="n">
        <f aca="false">MAX(0,M73-M72)</f>
        <v>0</v>
      </c>
      <c r="O73" s="140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RESUMO'!BU30</f>
        <v>100</v>
      </c>
      <c r="N74" s="141" t="n">
        <f aca="false">MAX(0,M74-M73)</f>
        <v>0</v>
      </c>
      <c r="O74" s="140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RESUMO'!BV30</f>
        <v>100</v>
      </c>
      <c r="N75" s="141" t="n">
        <f aca="false">MAX(0,M75-M74)</f>
        <v>0</v>
      </c>
      <c r="O75" s="140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RESUMO'!BW30</f>
        <v>100</v>
      </c>
      <c r="N76" s="141" t="n">
        <f aca="false">MAX(0,M76-M75)</f>
        <v>0</v>
      </c>
      <c r="O76" s="140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5850</v>
      </c>
      <c r="D78" s="61" t="n">
        <f aca="false">SUM(D5:D76)</f>
        <v>480316.015211666</v>
      </c>
      <c r="E78" s="61" t="n">
        <f aca="false">SUM(E5:E76)</f>
        <v>374.870952881601</v>
      </c>
      <c r="F78" s="146" t="n">
        <f aca="false">SUM(F5:F76)</f>
        <v>1</v>
      </c>
      <c r="H78" s="61" t="n">
        <f aca="false">SUM(H5:H76)</f>
        <v>471145.09</v>
      </c>
      <c r="L78" s="61" t="n">
        <f aca="false">SUM(L5:L76)</f>
        <v>4.51079467865022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PL'!F37</f>
        <v>1728851.77</v>
      </c>
      <c r="K5" s="56" t="n">
        <f aca="false">'VALOR POR PL'!G37</f>
        <v>1467.132128</v>
      </c>
      <c r="L5" s="56" t="n">
        <f aca="false">'DADOS HISTORICOS'!$BZ$31</f>
        <v>0</v>
      </c>
      <c r="M5" s="140" t="n">
        <f aca="false">'CP RESUMO'!D31</f>
        <v>0</v>
      </c>
      <c r="N5" s="141" t="n">
        <v>0</v>
      </c>
      <c r="O5" s="140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PL'!H37</f>
        <v>1467.132128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RESUMO'!E31</f>
        <v>0</v>
      </c>
      <c r="N6" s="141" t="n">
        <f aca="false">MAX(0,M6-M5)</f>
        <v>0</v>
      </c>
      <c r="O6" s="140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1887939.47485283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RESUMO'!F31</f>
        <v>0</v>
      </c>
      <c r="N7" s="141" t="n">
        <f aca="false">MAX(0,M7-M6)</f>
        <v>0</v>
      </c>
      <c r="O7" s="140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RESUMO'!G31</f>
        <v>0</v>
      </c>
      <c r="N8" s="141" t="n">
        <f aca="false">MAX(0,M8-M7)</f>
        <v>0</v>
      </c>
      <c r="O8" s="140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1887939.47485283</v>
      </c>
      <c r="K9" s="45" t="n">
        <f aca="false">E78</f>
        <v>1455.74484389399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RESUMO'!H31</f>
        <v>0</v>
      </c>
      <c r="N9" s="141" t="n">
        <f aca="false">MAX(0,M9-M8)</f>
        <v>0</v>
      </c>
      <c r="O9" s="140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1455.74484389399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RESUMO'!I31</f>
        <v>0</v>
      </c>
      <c r="N10" s="141" t="n">
        <f aca="false">MAX(0,M10-M9)</f>
        <v>0</v>
      </c>
      <c r="O10" s="140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1728851.76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RESUMO'!J31</f>
        <v>0</v>
      </c>
      <c r="N11" s="141" t="n">
        <f aca="false">MAX(0,M11-M10)</f>
        <v>0</v>
      </c>
      <c r="O11" s="140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RESUMO'!K31</f>
        <v>0</v>
      </c>
      <c r="N12" s="141" t="n">
        <f aca="false">MAX(0,M12-M11)</f>
        <v>0</v>
      </c>
      <c r="O12" s="140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RESUMO'!L31</f>
        <v>0</v>
      </c>
      <c r="N13" s="141" t="n">
        <f aca="false">MAX(0,M13-M12)</f>
        <v>0</v>
      </c>
      <c r="O13" s="140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RESUMO'!M31</f>
        <v>0</v>
      </c>
      <c r="N14" s="141" t="n">
        <f aca="false">MAX(0,M14-M13)</f>
        <v>0</v>
      </c>
      <c r="O14" s="140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RESUMO'!N31</f>
        <v>0</v>
      </c>
      <c r="N15" s="141" t="n">
        <f aca="false">MAX(0,M15-M14)</f>
        <v>0</v>
      </c>
      <c r="O15" s="140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RESUMO'!O31</f>
        <v>0</v>
      </c>
      <c r="N16" s="141" t="n">
        <f aca="false">MAX(0,M16-M15)</f>
        <v>0</v>
      </c>
      <c r="O16" s="140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RESUMO'!P31</f>
        <v>0</v>
      </c>
      <c r="N17" s="141" t="n">
        <f aca="false">MAX(0,M17-M16)</f>
        <v>0</v>
      </c>
      <c r="O17" s="140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1887939.47485283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RESUMO'!Q31</f>
        <v>0</v>
      </c>
      <c r="N18" s="141" t="n">
        <f aca="false">MAX(0,M18-M17)</f>
        <v>0</v>
      </c>
      <c r="O18" s="140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RESUMO'!R31</f>
        <v>0</v>
      </c>
      <c r="N19" s="141" t="n">
        <f aca="false">MAX(0,M19-M18)</f>
        <v>0</v>
      </c>
      <c r="O19" s="140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RESUMO'!S31</f>
        <v>0</v>
      </c>
      <c r="N20" s="141" t="n">
        <f aca="false">MAX(0,M20-M19)</f>
        <v>0</v>
      </c>
      <c r="O20" s="140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RESUMO'!T31</f>
        <v>0</v>
      </c>
      <c r="N21" s="141" t="n">
        <f aca="false">MAX(0,M21-M20)</f>
        <v>0</v>
      </c>
      <c r="O21" s="140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RESUMO'!U31</f>
        <v>0</v>
      </c>
      <c r="N22" s="141" t="n">
        <f aca="false">MAX(0,M22-M21)</f>
        <v>0</v>
      </c>
      <c r="O22" s="140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RESUMO'!V31</f>
        <v>0</v>
      </c>
      <c r="N23" s="141" t="n">
        <f aca="false">MAX(0,M23-M22)</f>
        <v>0</v>
      </c>
      <c r="O23" s="140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RESUMO'!W31</f>
        <v>0</v>
      </c>
      <c r="N24" s="141" t="n">
        <f aca="false">MAX(0,M24-M23)</f>
        <v>0</v>
      </c>
      <c r="O24" s="140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RESUMO'!X31</f>
        <v>0</v>
      </c>
      <c r="N25" s="141" t="n">
        <f aca="false">MAX(0,M25-M24)</f>
        <v>0</v>
      </c>
      <c r="O25" s="140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RESUMO'!Y31</f>
        <v>0</v>
      </c>
      <c r="N26" s="141" t="n">
        <f aca="false">MAX(0,M26-M25)</f>
        <v>0</v>
      </c>
      <c r="O26" s="140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RESUMO'!Z31</f>
        <v>0</v>
      </c>
      <c r="N27" s="141" t="n">
        <f aca="false">MAX(0,M27-M26)</f>
        <v>0</v>
      </c>
      <c r="O27" s="140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RESUMO'!AA31</f>
        <v>0</v>
      </c>
      <c r="N28" s="141" t="n">
        <f aca="false">MAX(0,M28-M27)</f>
        <v>0</v>
      </c>
      <c r="O28" s="140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RESUMO'!AB31</f>
        <v>0</v>
      </c>
      <c r="N29" s="141" t="n">
        <f aca="false">MAX(0,M29-M28)</f>
        <v>0</v>
      </c>
      <c r="O29" s="140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RESUMO'!AC31</f>
        <v>0</v>
      </c>
      <c r="N30" s="141" t="n">
        <f aca="false">MAX(0,M30-M29)</f>
        <v>0</v>
      </c>
      <c r="O30" s="140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RESUMO'!AD31</f>
        <v>0</v>
      </c>
      <c r="N31" s="141" t="n">
        <f aca="false">MAX(0,M31-M30)</f>
        <v>0</v>
      </c>
      <c r="O31" s="140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RESUMO'!AE31</f>
        <v>0</v>
      </c>
      <c r="N32" s="141" t="n">
        <f aca="false">MAX(0,M32-M31)</f>
        <v>0</v>
      </c>
      <c r="O32" s="140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RESUMO'!AF31</f>
        <v>0</v>
      </c>
      <c r="N33" s="141" t="n">
        <f aca="false">MAX(0,M33-M32)</f>
        <v>0</v>
      </c>
      <c r="O33" s="140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RESUMO'!AG31</f>
        <v>0</v>
      </c>
      <c r="N34" s="141" t="n">
        <f aca="false">MAX(0,M34-M33)</f>
        <v>0</v>
      </c>
      <c r="O34" s="140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RESUMO'!AH31</f>
        <v>0</v>
      </c>
      <c r="N35" s="141" t="n">
        <f aca="false">MAX(0,M35-M34)</f>
        <v>0</v>
      </c>
      <c r="O35" s="140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92886.6221627594</v>
      </c>
      <c r="E36" s="45" t="n">
        <f aca="false">L36+D36/$K$2</f>
        <v>71.6226463195843</v>
      </c>
      <c r="F36" s="117" t="n">
        <f aca="false">IF($K$9=0,0,E36/$K$9)</f>
        <v>0.0492</v>
      </c>
      <c r="G36" s="117" t="n">
        <f aca="false">G35+F36</f>
        <v>0.0492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RESUMO'!AI31</f>
        <v>4.92</v>
      </c>
      <c r="N36" s="141" t="n">
        <f aca="false">MAX(0,M36-M35)</f>
        <v>4.92</v>
      </c>
      <c r="O36" s="140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4.92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111577.222963802</v>
      </c>
      <c r="E37" s="45" t="n">
        <f aca="false">L37+D37/$K$2</f>
        <v>86.0345202741348</v>
      </c>
      <c r="F37" s="117" t="n">
        <f aca="false">IF($K$9=0,0,E37/$K$9)</f>
        <v>0.0591</v>
      </c>
      <c r="G37" s="117" t="n">
        <f aca="false">G36+F37</f>
        <v>0.1083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RESUMO'!AJ31</f>
        <v>10.83</v>
      </c>
      <c r="N37" s="141" t="n">
        <f aca="false">MAX(0,M37-M36)</f>
        <v>5.91</v>
      </c>
      <c r="O37" s="140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5.91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0.1083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RESUMO'!AK31</f>
        <v>10.83</v>
      </c>
      <c r="N38" s="141" t="n">
        <f aca="false">MAX(0,M38-M37)</f>
        <v>0</v>
      </c>
      <c r="O38" s="140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209183.693813694</v>
      </c>
      <c r="E39" s="45" t="n">
        <f aca="false">L39+D39/$K$2</f>
        <v>161.296528703454</v>
      </c>
      <c r="F39" s="117" t="n">
        <f aca="false">IF($K$9=0,0,E39/$K$9)</f>
        <v>0.1108</v>
      </c>
      <c r="G39" s="117" t="n">
        <f aca="false">G38+F39</f>
        <v>0.2191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RESUMO'!AL31</f>
        <v>21.91</v>
      </c>
      <c r="N39" s="141" t="n">
        <f aca="false">MAX(0,M39-M38)</f>
        <v>11.08</v>
      </c>
      <c r="O39" s="140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11.08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123660.035602861</v>
      </c>
      <c r="E40" s="45" t="n">
        <f aca="false">L40+D40/$K$2</f>
        <v>95.3512872750563</v>
      </c>
      <c r="F40" s="117" t="n">
        <f aca="false">IF($K$9=0,0,E40/$K$9)</f>
        <v>0.0655</v>
      </c>
      <c r="G40" s="117" t="n">
        <f aca="false">G39+F40</f>
        <v>0.2846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RESUMO'!AM31</f>
        <v>28.46</v>
      </c>
      <c r="N40" s="141" t="n">
        <f aca="false">MAX(0,M40-M39)</f>
        <v>6.55</v>
      </c>
      <c r="O40" s="140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6.55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151412.745883197</v>
      </c>
      <c r="E41" s="45" t="n">
        <f aca="false">L41+D41/$K$2</f>
        <v>116.750736480298</v>
      </c>
      <c r="F41" s="117" t="n">
        <f aca="false">IF($K$9=0,0,E41/$K$9)</f>
        <v>0.0802</v>
      </c>
      <c r="G41" s="117" t="n">
        <f aca="false">G40+F41</f>
        <v>0.3648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RESUMO'!AN31</f>
        <v>36.48</v>
      </c>
      <c r="N41" s="141" t="n">
        <f aca="false">MAX(0,M41-M40)</f>
        <v>8.02</v>
      </c>
      <c r="O41" s="140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8.02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154811.036937932</v>
      </c>
      <c r="E42" s="45" t="n">
        <f aca="false">L42+D42/$K$2</f>
        <v>119.371077199307</v>
      </c>
      <c r="F42" s="117" t="n">
        <f aca="false">IF($K$9=0,0,E42/$K$9)</f>
        <v>0.082</v>
      </c>
      <c r="G42" s="117" t="n">
        <f aca="false">G41+F42</f>
        <v>0.4468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RESUMO'!AO31</f>
        <v>44.68</v>
      </c>
      <c r="N42" s="141" t="n">
        <f aca="false">MAX(0,M42-M41)</f>
        <v>8.2</v>
      </c>
      <c r="O42" s="140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8.2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115919.483755964</v>
      </c>
      <c r="E43" s="45" t="n">
        <f aca="false">L43+D43/$K$2</f>
        <v>89.382733415091</v>
      </c>
      <c r="F43" s="117" t="n">
        <f aca="false">IF($K$9=0,0,E43/$K$9)</f>
        <v>0.0614</v>
      </c>
      <c r="G43" s="117" t="n">
        <f aca="false">G42+F43</f>
        <v>0.5082</v>
      </c>
      <c r="H43" s="139" t="n">
        <v>288141.96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RESUMO'!AP31</f>
        <v>50.82</v>
      </c>
      <c r="N43" s="141" t="n">
        <f aca="false">MAX(0,M43-M42)</f>
        <v>6.14</v>
      </c>
      <c r="O43" s="140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6.14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219000.979082929</v>
      </c>
      <c r="E44" s="45" t="n">
        <f aca="false">L44+D44/$K$2</f>
        <v>168.866401891703</v>
      </c>
      <c r="F44" s="117" t="n">
        <f aca="false">IF($K$9=0,0,E44/$K$9)</f>
        <v>0.116</v>
      </c>
      <c r="G44" s="117" t="n">
        <f aca="false">G43+F44</f>
        <v>0.6242</v>
      </c>
      <c r="H44" s="139" t="n">
        <v>288141.96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RESUMO'!AQ31</f>
        <v>62.42</v>
      </c>
      <c r="N44" s="141" t="n">
        <f aca="false">MAX(0,M44-M43)</f>
        <v>11.6</v>
      </c>
      <c r="O44" s="140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11.6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131589.381397242</v>
      </c>
      <c r="E45" s="45" t="n">
        <f aca="false">L45+D45/$K$2</f>
        <v>101.465415619411</v>
      </c>
      <c r="F45" s="117" t="n">
        <f aca="false">IF($K$9=0,0,E45/$K$9)</f>
        <v>0.0697</v>
      </c>
      <c r="G45" s="117" t="n">
        <f aca="false">G44+F45</f>
        <v>0.6939</v>
      </c>
      <c r="H45" s="139" t="n">
        <v>288141.96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RESUMO'!AR31</f>
        <v>69.39</v>
      </c>
      <c r="N45" s="141" t="n">
        <f aca="false">MAX(0,M45-M44)</f>
        <v>6.97</v>
      </c>
      <c r="O45" s="140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6.97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175578.371161313</v>
      </c>
      <c r="E46" s="45" t="n">
        <f aca="false">L46+D46/$K$2</f>
        <v>135.384270482141</v>
      </c>
      <c r="F46" s="117" t="n">
        <f aca="false">IF($K$9=0,0,E46/$K$9)</f>
        <v>0.093</v>
      </c>
      <c r="G46" s="117" t="n">
        <f aca="false">G45+F46</f>
        <v>0.7869</v>
      </c>
      <c r="H46" s="139" t="n">
        <v>288141.96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RESUMO'!AS31</f>
        <v>78.69</v>
      </c>
      <c r="N46" s="141" t="n">
        <f aca="false">MAX(0,M46-M45)</f>
        <v>9.3</v>
      </c>
      <c r="O46" s="140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92886.6221627594</v>
      </c>
      <c r="E47" s="45" t="n">
        <f aca="false">L47+D47/$K$2</f>
        <v>71.6226463195843</v>
      </c>
      <c r="F47" s="117" t="n">
        <f aca="false">IF($K$9=0,0,E47/$K$9)</f>
        <v>0.0492</v>
      </c>
      <c r="G47" s="117" t="n">
        <f aca="false">G46+F47</f>
        <v>0.8361</v>
      </c>
      <c r="H47" s="139" t="n">
        <v>288141.96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RESUMO'!AT31</f>
        <v>83.61</v>
      </c>
      <c r="N47" s="141" t="n">
        <f aca="false">MAX(0,M47-M46)</f>
        <v>4.92</v>
      </c>
      <c r="O47" s="140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4.92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115919.483755964</v>
      </c>
      <c r="E48" s="45" t="n">
        <f aca="false">L48+D48/$K$2</f>
        <v>89.382733415091</v>
      </c>
      <c r="F48" s="117" t="n">
        <f aca="false">IF($K$9=0,0,E48/$K$9)</f>
        <v>0.0614</v>
      </c>
      <c r="G48" s="117" t="n">
        <f aca="false">G47+F48</f>
        <v>0.8975</v>
      </c>
      <c r="H48" s="139" t="n">
        <v>288141.96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RESUMO'!AU31</f>
        <v>89.75</v>
      </c>
      <c r="N48" s="141" t="n">
        <f aca="false">MAX(0,M48-M47)</f>
        <v>6.14</v>
      </c>
      <c r="O48" s="140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6.14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116108.277703449</v>
      </c>
      <c r="E49" s="45" t="n">
        <f aca="false">L49+D49/$K$2</f>
        <v>89.5283078994804</v>
      </c>
      <c r="F49" s="117" t="n">
        <f aca="false">IF($K$9=0,0,E49/$K$9)</f>
        <v>0.0615000000000001</v>
      </c>
      <c r="G49" s="117" t="n">
        <f aca="false">G48+F49</f>
        <v>0.959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RESUMO'!AV31</f>
        <v>95.9</v>
      </c>
      <c r="N49" s="141" t="n">
        <f aca="false">MAX(0,M49-M48)</f>
        <v>6.15000000000001</v>
      </c>
      <c r="O49" s="140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6.15000000000001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77405.518468966</v>
      </c>
      <c r="E50" s="45" t="n">
        <f aca="false">L50+D50/$K$2</f>
        <v>59.6855385996535</v>
      </c>
      <c r="F50" s="117" t="n">
        <f aca="false">IF($K$9=0,0,E50/$K$9)</f>
        <v>0.0409999999999999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RESUMO'!AW31</f>
        <v>100</v>
      </c>
      <c r="N50" s="141" t="n">
        <f aca="false">MAX(0,M50-M49)</f>
        <v>4.09999999999999</v>
      </c>
      <c r="O50" s="140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4.09999999999999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RESUMO'!AX31</f>
        <v>100</v>
      </c>
      <c r="N51" s="141" t="n">
        <f aca="false">MAX(0,M51-M50)</f>
        <v>0</v>
      </c>
      <c r="O51" s="140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RESUMO'!AY31</f>
        <v>100</v>
      </c>
      <c r="N52" s="141" t="n">
        <f aca="false">MAX(0,M52-M51)</f>
        <v>0</v>
      </c>
      <c r="O52" s="140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RESUMO'!AZ31</f>
        <v>100</v>
      </c>
      <c r="N53" s="141" t="n">
        <f aca="false">MAX(0,M53-M52)</f>
        <v>0</v>
      </c>
      <c r="O53" s="140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RESUMO'!BA31</f>
        <v>100</v>
      </c>
      <c r="N54" s="141" t="n">
        <f aca="false">MAX(0,M54-M53)</f>
        <v>0</v>
      </c>
      <c r="O54" s="140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RESUMO'!BB31</f>
        <v>100</v>
      </c>
      <c r="N55" s="141" t="n">
        <f aca="false">MAX(0,M55-M54)</f>
        <v>0</v>
      </c>
      <c r="O55" s="140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RESUMO'!BC31</f>
        <v>100</v>
      </c>
      <c r="N56" s="141" t="n">
        <f aca="false">MAX(0,M56-M55)</f>
        <v>0</v>
      </c>
      <c r="O56" s="140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RESUMO'!BD31</f>
        <v>100</v>
      </c>
      <c r="N57" s="141" t="n">
        <f aca="false">MAX(0,M57-M56)</f>
        <v>0</v>
      </c>
      <c r="O57" s="140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RESUMO'!BE31</f>
        <v>100</v>
      </c>
      <c r="N58" s="141" t="n">
        <f aca="false">MAX(0,M58-M57)</f>
        <v>0</v>
      </c>
      <c r="O58" s="140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RESUMO'!BF31</f>
        <v>100</v>
      </c>
      <c r="N59" s="141" t="n">
        <f aca="false">MAX(0,M59-M58)</f>
        <v>0</v>
      </c>
      <c r="O59" s="140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RESUMO'!BG31</f>
        <v>100</v>
      </c>
      <c r="N60" s="141" t="n">
        <f aca="false">MAX(0,M60-M59)</f>
        <v>0</v>
      </c>
      <c r="O60" s="140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RESUMO'!BH31</f>
        <v>100</v>
      </c>
      <c r="N61" s="141" t="n">
        <f aca="false">MAX(0,M61-M60)</f>
        <v>0</v>
      </c>
      <c r="O61" s="140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RESUMO'!BI31</f>
        <v>100</v>
      </c>
      <c r="N62" s="141" t="n">
        <f aca="false">MAX(0,M62-M61)</f>
        <v>0</v>
      </c>
      <c r="O62" s="140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RESUMO'!BJ31</f>
        <v>100</v>
      </c>
      <c r="N63" s="141" t="n">
        <f aca="false">MAX(0,M63-M62)</f>
        <v>0</v>
      </c>
      <c r="O63" s="140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RESUMO'!BK31</f>
        <v>100</v>
      </c>
      <c r="N64" s="141" t="n">
        <f aca="false">MAX(0,M64-M63)</f>
        <v>0</v>
      </c>
      <c r="O64" s="140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RESUMO'!BL31</f>
        <v>100</v>
      </c>
      <c r="N65" s="141" t="n">
        <f aca="false">MAX(0,M65-M64)</f>
        <v>0</v>
      </c>
      <c r="O65" s="140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RESUMO'!BM31</f>
        <v>100</v>
      </c>
      <c r="N66" s="141" t="n">
        <f aca="false">MAX(0,M66-M65)</f>
        <v>0</v>
      </c>
      <c r="O66" s="140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RESUMO'!BN31</f>
        <v>100</v>
      </c>
      <c r="N67" s="141" t="n">
        <f aca="false">MAX(0,M67-M66)</f>
        <v>0</v>
      </c>
      <c r="O67" s="140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RESUMO'!BO31</f>
        <v>100</v>
      </c>
      <c r="N68" s="141" t="n">
        <f aca="false">MAX(0,M68-M67)</f>
        <v>0</v>
      </c>
      <c r="O68" s="140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RESUMO'!BP31</f>
        <v>100</v>
      </c>
      <c r="N69" s="141" t="n">
        <f aca="false">MAX(0,M69-M68)</f>
        <v>0</v>
      </c>
      <c r="O69" s="140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RESUMO'!BQ31</f>
        <v>100</v>
      </c>
      <c r="N70" s="141" t="n">
        <f aca="false">MAX(0,M70-M69)</f>
        <v>0</v>
      </c>
      <c r="O70" s="140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RESUMO'!BR31</f>
        <v>100</v>
      </c>
      <c r="N71" s="141" t="n">
        <f aca="false">MAX(0,M71-M70)</f>
        <v>0</v>
      </c>
      <c r="O71" s="140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RESUMO'!BS31</f>
        <v>100</v>
      </c>
      <c r="N72" s="141" t="n">
        <f aca="false">MAX(0,M72-M71)</f>
        <v>0</v>
      </c>
      <c r="O72" s="140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RESUMO'!BT31</f>
        <v>100</v>
      </c>
      <c r="N73" s="141" t="n">
        <f aca="false">MAX(0,M73-M72)</f>
        <v>0</v>
      </c>
      <c r="O73" s="140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RESUMO'!BU31</f>
        <v>100</v>
      </c>
      <c r="N74" s="141" t="n">
        <f aca="false">MAX(0,M74-M73)</f>
        <v>0</v>
      </c>
      <c r="O74" s="140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RESUMO'!BV31</f>
        <v>100</v>
      </c>
      <c r="N75" s="141" t="n">
        <f aca="false">MAX(0,M75-M74)</f>
        <v>0</v>
      </c>
      <c r="O75" s="140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RESUMO'!BW31</f>
        <v>100</v>
      </c>
      <c r="N76" s="141" t="n">
        <f aca="false">MAX(0,M76-M75)</f>
        <v>0</v>
      </c>
      <c r="O76" s="140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1887939.47485283</v>
      </c>
      <c r="E78" s="61" t="n">
        <f aca="false">SUM(E5:E76)</f>
        <v>1455.74484389399</v>
      </c>
      <c r="F78" s="146" t="n">
        <f aca="false">SUM(F5:F76)</f>
        <v>1</v>
      </c>
      <c r="H78" s="61" t="n">
        <f aca="false">SUM(H5:H76)</f>
        <v>1728851.76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PL'!F38</f>
        <v>1122595.5</v>
      </c>
      <c r="K5" s="56" t="n">
        <f aca="false">'VALOR POR PL'!G38</f>
        <v>952.653053</v>
      </c>
      <c r="L5" s="56" t="n">
        <f aca="false">'DADOS HISTORICOS'!$BZ$32</f>
        <v>0</v>
      </c>
      <c r="M5" s="140" t="n">
        <f aca="false">'CP RESUMO'!D32</f>
        <v>0</v>
      </c>
      <c r="N5" s="141" t="n">
        <v>0</v>
      </c>
      <c r="O5" s="140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PL'!H38</f>
        <v>952.653053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RESUMO'!E32</f>
        <v>0</v>
      </c>
      <c r="N6" s="141" t="n">
        <f aca="false">MAX(0,M6-M5)</f>
        <v>0</v>
      </c>
      <c r="O6" s="140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1225895.9300752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RESUMO'!F32</f>
        <v>0</v>
      </c>
      <c r="N7" s="141" t="n">
        <f aca="false">MAX(0,M7-M6)</f>
        <v>0</v>
      </c>
      <c r="O7" s="140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RESUMO'!G32</f>
        <v>0</v>
      </c>
      <c r="N8" s="141" t="n">
        <f aca="false">MAX(0,M8-M7)</f>
        <v>0</v>
      </c>
      <c r="O8" s="140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1225895.9300752</v>
      </c>
      <c r="K9" s="45" t="n">
        <f aca="false">E78</f>
        <v>945.2589466602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RESUMO'!H32</f>
        <v>0</v>
      </c>
      <c r="N9" s="141" t="n">
        <f aca="false">MAX(0,M9-M8)</f>
        <v>0</v>
      </c>
      <c r="O9" s="140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945.2589466602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RESUMO'!I32</f>
        <v>0</v>
      </c>
      <c r="N10" s="141" t="n">
        <f aca="false">MAX(0,M10-M9)</f>
        <v>0</v>
      </c>
      <c r="O10" s="140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943925.35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RESUMO'!J32</f>
        <v>0</v>
      </c>
      <c r="N11" s="141" t="n">
        <f aca="false">MAX(0,M11-M10)</f>
        <v>0</v>
      </c>
      <c r="O11" s="140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99.52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RESUMO'!K32</f>
        <v>0</v>
      </c>
      <c r="N12" s="141" t="n">
        <f aca="false">MAX(0,M12-M11)</f>
        <v>0</v>
      </c>
      <c r="O12" s="140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RESUMO'!L32</f>
        <v>0</v>
      </c>
      <c r="N13" s="141" t="n">
        <f aca="false">MAX(0,M13-M12)</f>
        <v>0</v>
      </c>
      <c r="O13" s="140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RESUMO'!$D$74:$BW$74,MATCH('VALOR POR PL'!$P$5,'CP RESUMO'!$D$4:$BW$4,0))/100,0)</f>
        <v>0.0049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RESUMO'!M32</f>
        <v>0</v>
      </c>
      <c r="N14" s="141" t="n">
        <f aca="false">MAX(0,M14-M13)</f>
        <v>0</v>
      </c>
      <c r="O14" s="140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RESUMO'!N32</f>
        <v>0</v>
      </c>
      <c r="N15" s="141" t="n">
        <f aca="false">MAX(0,M15-M14)</f>
        <v>0</v>
      </c>
      <c r="O15" s="140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RESUMO'!O32</f>
        <v>0</v>
      </c>
      <c r="N16" s="141" t="n">
        <f aca="false">MAX(0,M16-M15)</f>
        <v>0</v>
      </c>
      <c r="O16" s="140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99.52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RESUMO'!P32</f>
        <v>0</v>
      </c>
      <c r="N17" s="141" t="n">
        <f aca="false">MAX(0,M17-M16)</f>
        <v>0</v>
      </c>
      <c r="O17" s="140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1225895.9300752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RESUMO'!Q32</f>
        <v>0</v>
      </c>
      <c r="N18" s="141" t="n">
        <f aca="false">MAX(0,M18-M17)</f>
        <v>0</v>
      </c>
      <c r="O18" s="140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RESUMO'!R32</f>
        <v>0</v>
      </c>
      <c r="N19" s="141" t="n">
        <f aca="false">MAX(0,M19-M18)</f>
        <v>0</v>
      </c>
      <c r="O19" s="140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RESUMO'!S32</f>
        <v>0</v>
      </c>
      <c r="N20" s="141" t="n">
        <f aca="false">MAX(0,M20-M19)</f>
        <v>0</v>
      </c>
      <c r="O20" s="140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RESUMO'!T32</f>
        <v>0</v>
      </c>
      <c r="N21" s="141" t="n">
        <f aca="false">MAX(0,M21-M20)</f>
        <v>0</v>
      </c>
      <c r="O21" s="140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RESUMO'!U32</f>
        <v>0</v>
      </c>
      <c r="N22" s="141" t="n">
        <f aca="false">MAX(0,M22-M21)</f>
        <v>0</v>
      </c>
      <c r="O22" s="140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RESUMO'!V32</f>
        <v>0.09</v>
      </c>
      <c r="N23" s="141" t="n">
        <f aca="false">MAX(0,M23-M22)</f>
        <v>0.09</v>
      </c>
      <c r="O23" s="140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3304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RESUMO'!W32</f>
        <v>0.3</v>
      </c>
      <c r="N24" s="141" t="n">
        <f aca="false">MAX(0,M24-M23)</f>
        <v>0.21</v>
      </c>
      <c r="O24" s="140" t="n">
        <f aca="false">IF(B24&lt;='VALOR POR PL'!$P$5,'CP RESUMO'!W74,"")</f>
        <v>0.32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RESUMO'!X32</f>
        <v>0.49</v>
      </c>
      <c r="N25" s="141" t="n">
        <f aca="false">MAX(0,M25-M24)</f>
        <v>0.19</v>
      </c>
      <c r="O25" s="140" t="n">
        <f aca="false">IF(B25&lt;='VALOR POR PL'!$P$5,'CP RESUMO'!X74,"")</f>
        <v>0.49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615.904305704985</v>
      </c>
      <c r="E26" s="45" t="n">
        <f aca="false">L26+D26/$K$2</f>
        <v>0.474909036706291</v>
      </c>
      <c r="F26" s="117" t="n">
        <f aca="false">IF($K$9=0,0,E26/$K$9)</f>
        <v>0.000502411575562702</v>
      </c>
      <c r="G26" s="117" t="n">
        <f aca="false">G25+F26</f>
        <v>0.000502411575562702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RESUMO'!Y32</f>
        <v>0.54</v>
      </c>
      <c r="N26" s="141" t="n">
        <f aca="false">MAX(0,M26-M25)</f>
        <v>0.05</v>
      </c>
      <c r="O26" s="140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0.05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3202.70238966592</v>
      </c>
      <c r="E27" s="45" t="n">
        <f aca="false">L27+D27/$K$2</f>
        <v>2.46952699087271</v>
      </c>
      <c r="F27" s="117" t="n">
        <f aca="false">IF($K$9=0,0,E27/$K$9)</f>
        <v>0.00261254019292605</v>
      </c>
      <c r="G27" s="117" t="n">
        <f aca="false">G26+F27</f>
        <v>0.00311495176848875</v>
      </c>
      <c r="H27" s="139" t="n">
        <v>3226.59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RESUMO'!Z32</f>
        <v>0.8</v>
      </c>
      <c r="N27" s="141" t="n">
        <f aca="false">MAX(0,M27-M26)</f>
        <v>0.26</v>
      </c>
      <c r="O27" s="140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0.26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44837.8334553228</v>
      </c>
      <c r="E28" s="45" t="n">
        <f aca="false">L28+D28/$K$2</f>
        <v>34.5733778722179</v>
      </c>
      <c r="F28" s="117" t="n">
        <f aca="false">IF($K$9=0,0,E28/$K$9)</f>
        <v>0.0365755627009646</v>
      </c>
      <c r="G28" s="117" t="n">
        <f aca="false">G27+F28</f>
        <v>0.0396905144694534</v>
      </c>
      <c r="H28" s="139" t="n">
        <v>28746.02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RESUMO'!AA32</f>
        <v>4.44</v>
      </c>
      <c r="N28" s="141" t="n">
        <f aca="false">MAX(0,M28-M27)</f>
        <v>3.64</v>
      </c>
      <c r="O28" s="140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48902.8018729757</v>
      </c>
      <c r="E29" s="45" t="n">
        <f aca="false">L29+D29/$K$2</f>
        <v>37.7077775144794</v>
      </c>
      <c r="F29" s="117" t="n">
        <f aca="false">IF($K$9=0,0,E29/$K$9)</f>
        <v>0.0398914790996785</v>
      </c>
      <c r="G29" s="117" t="n">
        <f aca="false">G28+F29</f>
        <v>0.0795819935691318</v>
      </c>
      <c r="H29" s="139" t="n">
        <v>80469.3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RESUMO'!AB32</f>
        <v>8.41</v>
      </c>
      <c r="N29" s="141" t="n">
        <f aca="false">MAX(0,M29-M28)</f>
        <v>3.97</v>
      </c>
      <c r="O29" s="140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71198.5377394961</v>
      </c>
      <c r="E30" s="45" t="n">
        <f aca="false">L30+D30/$K$2</f>
        <v>54.8994846432471</v>
      </c>
      <c r="F30" s="117" t="n">
        <f aca="false">IF($K$9=0,0,E30/$K$9)</f>
        <v>0.0580787781350482</v>
      </c>
      <c r="G30" s="117" t="n">
        <f aca="false">G29+F30</f>
        <v>0.13766077170418</v>
      </c>
      <c r="H30" s="139" t="n">
        <v>63749.67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RESUMO'!AC32</f>
        <v>14.19</v>
      </c>
      <c r="N30" s="141" t="n">
        <f aca="false">MAX(0,M30-M29)</f>
        <v>5.78</v>
      </c>
      <c r="O30" s="140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5.78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59373.1750699605</v>
      </c>
      <c r="E31" s="45" t="n">
        <f aca="false">L31+D31/$K$2</f>
        <v>45.7812311384864</v>
      </c>
      <c r="F31" s="117" t="n">
        <f aca="false">IF($K$9=0,0,E31/$K$9)</f>
        <v>0.0484324758842444</v>
      </c>
      <c r="G31" s="117" t="n">
        <f aca="false">G30+F31</f>
        <v>0.186093247588424</v>
      </c>
      <c r="H31" s="139" t="n">
        <v>28257.14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RESUMO'!AD32</f>
        <v>19.01</v>
      </c>
      <c r="N31" s="141" t="n">
        <f aca="false">MAX(0,M31-M30)</f>
        <v>4.82</v>
      </c>
      <c r="O31" s="140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4.82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59373.1750699604</v>
      </c>
      <c r="E32" s="45" t="n">
        <f aca="false">L32+D32/$K$2</f>
        <v>45.7812311384863</v>
      </c>
      <c r="F32" s="117" t="n">
        <f aca="false">IF($K$9=0,0,E32/$K$9)</f>
        <v>0.0484324758842443</v>
      </c>
      <c r="G32" s="117" t="n">
        <f aca="false">G31+F32</f>
        <v>0.234525723472669</v>
      </c>
      <c r="H32" s="139" t="n">
        <v>31483.73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RESUMO'!AE32</f>
        <v>23.83</v>
      </c>
      <c r="N32" s="141" t="n">
        <f aca="false">MAX(0,M32-M31)</f>
        <v>4.82</v>
      </c>
      <c r="O32" s="140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4.82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21187.1081162515</v>
      </c>
      <c r="E33" s="45" t="n">
        <f aca="false">L33+D33/$K$2</f>
        <v>16.3368708626964</v>
      </c>
      <c r="F33" s="117" t="n">
        <f aca="false">IF($K$9=0,0,E33/$K$9)</f>
        <v>0.0172829581993569</v>
      </c>
      <c r="G33" s="117" t="n">
        <f aca="false">G32+F33</f>
        <v>0.251808681672026</v>
      </c>
      <c r="H33" s="139" t="n">
        <v>74113.88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RESUMO'!AF32</f>
        <v>25.55</v>
      </c>
      <c r="N33" s="141" t="n">
        <f aca="false">MAX(0,M33-M32)</f>
        <v>1.72</v>
      </c>
      <c r="O33" s="140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1.72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129709.44678147</v>
      </c>
      <c r="E34" s="45" t="n">
        <f aca="false">L34+D34/$K$2</f>
        <v>100.015843130345</v>
      </c>
      <c r="F34" s="117" t="n">
        <f aca="false">IF($K$9=0,0,E34/$K$9)</f>
        <v>0.105807877813505</v>
      </c>
      <c r="G34" s="117" t="n">
        <f aca="false">G33+F34</f>
        <v>0.357616559485531</v>
      </c>
      <c r="H34" s="139" t="n">
        <v>108335.33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RESUMO'!AG32</f>
        <v>36.08</v>
      </c>
      <c r="N34" s="141" t="n">
        <f aca="false">MAX(0,M34-M33)</f>
        <v>10.53</v>
      </c>
      <c r="O34" s="140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10.53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118623.16927878</v>
      </c>
      <c r="E35" s="45" t="n">
        <f aca="false">L35+D35/$K$2</f>
        <v>91.4674804696315</v>
      </c>
      <c r="F35" s="117" t="n">
        <f aca="false">IF($K$9=0,0,E35/$K$9)</f>
        <v>0.0967644694533762</v>
      </c>
      <c r="G35" s="117" t="n">
        <f aca="false">G34+F35</f>
        <v>0.454381028938907</v>
      </c>
      <c r="H35" s="139" t="n">
        <v>99828.86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RESUMO'!AH32</f>
        <v>45.71</v>
      </c>
      <c r="N35" s="141" t="n">
        <f aca="false">MAX(0,M35-M34)</f>
        <v>9.63</v>
      </c>
      <c r="O35" s="140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9.63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110862.775026897</v>
      </c>
      <c r="E36" s="45" t="n">
        <f aca="false">L36+D36/$K$2</f>
        <v>85.4836266071322</v>
      </c>
      <c r="F36" s="117" t="n">
        <f aca="false">IF($K$9=0,0,E36/$K$9)</f>
        <v>0.0904340836012862</v>
      </c>
      <c r="G36" s="117" t="n">
        <f aca="false">G35+F36</f>
        <v>0.544815112540193</v>
      </c>
      <c r="H36" s="139" t="n">
        <v>99828.86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RESUMO'!AI32</f>
        <v>54.71</v>
      </c>
      <c r="N36" s="141" t="n">
        <f aca="false">MAX(0,M36-M35)</f>
        <v>9</v>
      </c>
      <c r="O36" s="140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119239.073584485</v>
      </c>
      <c r="E37" s="45" t="n">
        <f aca="false">L37+D37/$K$2</f>
        <v>91.9423895063378</v>
      </c>
      <c r="F37" s="117" t="n">
        <f aca="false">IF($K$9=0,0,E37/$K$9)</f>
        <v>0.0972668810289389</v>
      </c>
      <c r="G37" s="117" t="n">
        <f aca="false">G36+F37</f>
        <v>0.642081993569132</v>
      </c>
      <c r="H37" s="139" t="n">
        <v>43216.8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RESUMO'!AJ32</f>
        <v>64.39</v>
      </c>
      <c r="N37" s="141" t="n">
        <f aca="false">MAX(0,M37-M36)</f>
        <v>9.68</v>
      </c>
      <c r="O37" s="140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9.68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83886.1664370188</v>
      </c>
      <c r="E38" s="45" t="n">
        <f aca="false">L38+D38/$K$2</f>
        <v>64.6826107993967</v>
      </c>
      <c r="F38" s="117" t="n">
        <f aca="false">IF($K$9=0,0,E38/$K$9)</f>
        <v>0.0684284565916399</v>
      </c>
      <c r="G38" s="117" t="n">
        <f aca="false">G37+F38</f>
        <v>0.710510450160772</v>
      </c>
      <c r="H38" s="139" t="n">
        <v>96504.49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RESUMO'!AK32</f>
        <v>71.2</v>
      </c>
      <c r="N38" s="141" t="n">
        <f aca="false">MAX(0,M38-M37)</f>
        <v>6.81</v>
      </c>
      <c r="O38" s="140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6.81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109630.966415487</v>
      </c>
      <c r="E39" s="45" t="n">
        <f aca="false">L39+D39/$K$2</f>
        <v>84.5338085337196</v>
      </c>
      <c r="F39" s="117" t="n">
        <f aca="false">IF($K$9=0,0,E39/$K$9)</f>
        <v>0.0894292604501607</v>
      </c>
      <c r="G39" s="117" t="n">
        <f aca="false">G38+F39</f>
        <v>0.799939710610932</v>
      </c>
      <c r="H39" s="139" t="n">
        <v>79198.21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RESUMO'!AL32</f>
        <v>80.1</v>
      </c>
      <c r="N39" s="141" t="n">
        <f aca="false">MAX(0,M39-M38)</f>
        <v>8.89999999999999</v>
      </c>
      <c r="O39" s="140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8.89999999999999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71937.6229063422</v>
      </c>
      <c r="E40" s="45" t="n">
        <f aca="false">L40+D40/$K$2</f>
        <v>55.4693754872947</v>
      </c>
      <c r="F40" s="117" t="n">
        <f aca="false">IF($K$9=0,0,E40/$K$9)</f>
        <v>0.0586816720257235</v>
      </c>
      <c r="G40" s="117" t="n">
        <f aca="false">G39+F40</f>
        <v>0.858621382636656</v>
      </c>
      <c r="H40" s="139" t="n">
        <v>40870.19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RESUMO'!AM32</f>
        <v>85.94</v>
      </c>
      <c r="N40" s="141" t="n">
        <f aca="false">MAX(0,M40-M39)</f>
        <v>5.84</v>
      </c>
      <c r="O40" s="140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5.84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31780.6621743772</v>
      </c>
      <c r="E41" s="45" t="n">
        <f aca="false">L41+D41/$K$2</f>
        <v>24.5053062940446</v>
      </c>
      <c r="F41" s="117" t="n">
        <f aca="false">IF($K$9=0,0,E41/$K$9)</f>
        <v>0.0259244372990354</v>
      </c>
      <c r="G41" s="117" t="n">
        <f aca="false">G40+F41</f>
        <v>0.884545819935691</v>
      </c>
      <c r="H41" s="139" t="n">
        <v>65509.63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RESUMO'!AN32</f>
        <v>88.52</v>
      </c>
      <c r="N41" s="141" t="n">
        <f aca="false">MAX(0,M41-M40)</f>
        <v>2.58</v>
      </c>
      <c r="O41" s="140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2.58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63314.9626264724</v>
      </c>
      <c r="E42" s="45" t="n">
        <f aca="false">L42+D42/$K$2</f>
        <v>48.8206489734066</v>
      </c>
      <c r="F42" s="117" t="n">
        <f aca="false">IF($K$9=0,0,E42/$K$9)</f>
        <v>0.0516479099678457</v>
      </c>
      <c r="G42" s="117" t="n">
        <f aca="false">G41+F42</f>
        <v>0.936193729903537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RESUMO'!AO32</f>
        <v>93.66</v>
      </c>
      <c r="N42" s="141" t="n">
        <f aca="false">MAX(0,M42-M41)</f>
        <v>5.14</v>
      </c>
      <c r="O42" s="140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5.14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70705.8142949323</v>
      </c>
      <c r="E43" s="45" t="n">
        <f aca="false">L43+D43/$K$2</f>
        <v>54.5195574138822</v>
      </c>
      <c r="F43" s="117" t="n">
        <f aca="false">IF($K$9=0,0,E43/$K$9)</f>
        <v>0.0576768488745982</v>
      </c>
      <c r="G43" s="117" t="n">
        <f aca="false">G42+F43</f>
        <v>0.993870578778135</v>
      </c>
      <c r="H43" s="139" t="n">
        <v>586.65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RESUMO'!AP32</f>
        <v>99.4</v>
      </c>
      <c r="N43" s="141" t="n">
        <f aca="false">MAX(0,M43-M42)</f>
        <v>5.74000000000001</v>
      </c>
      <c r="O43" s="140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5.74000000000001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739.085166845834</v>
      </c>
      <c r="E44" s="45" t="n">
        <f aca="false">L44+D44/$K$2</f>
        <v>0.569890844047435</v>
      </c>
      <c r="F44" s="117" t="n">
        <f aca="false">IF($K$9=0,0,E44/$K$9)</f>
        <v>0.000602893890675121</v>
      </c>
      <c r="G44" s="117" t="n">
        <f aca="false">G43+F44</f>
        <v>0.99447347266881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RESUMO'!AQ32</f>
        <v>99.46</v>
      </c>
      <c r="N44" s="141" t="n">
        <f aca="false">MAX(0,M44-M43)</f>
        <v>0.0599999999999881</v>
      </c>
      <c r="O44" s="140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0.0599999999999881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6774.94736275496</v>
      </c>
      <c r="E45" s="45" t="n">
        <f aca="false">L45+D45/$K$2</f>
        <v>5.2239994037693</v>
      </c>
      <c r="F45" s="117" t="n">
        <f aca="false">IF($K$9=0,0,E45/$K$9)</f>
        <v>0.00552652733118982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RESUMO'!AR32</f>
        <v>100.01</v>
      </c>
      <c r="N45" s="141" t="n">
        <f aca="false">MAX(0,M45-M44)</f>
        <v>0.550000000000011</v>
      </c>
      <c r="O45" s="140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0.550000000000011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RESUMO'!AS32</f>
        <v>100.01</v>
      </c>
      <c r="N46" s="141" t="n">
        <f aca="false">MAX(0,M46-M45)</f>
        <v>0</v>
      </c>
      <c r="O46" s="140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RESUMO'!AT32</f>
        <v>100.01</v>
      </c>
      <c r="N47" s="141" t="n">
        <f aca="false">MAX(0,M47-M46)</f>
        <v>0</v>
      </c>
      <c r="O47" s="140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RESUMO'!AU32</f>
        <v>100.01</v>
      </c>
      <c r="N48" s="141" t="n">
        <f aca="false">MAX(0,M48-M47)</f>
        <v>0</v>
      </c>
      <c r="O48" s="140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RESUMO'!AV32</f>
        <v>100.01</v>
      </c>
      <c r="N49" s="141" t="n">
        <f aca="false">MAX(0,M49-M48)</f>
        <v>0</v>
      </c>
      <c r="O49" s="140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RESUMO'!AW32</f>
        <v>100.01</v>
      </c>
      <c r="N50" s="141" t="n">
        <f aca="false">MAX(0,M50-M49)</f>
        <v>0</v>
      </c>
      <c r="O50" s="140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RESUMO'!AX32</f>
        <v>100.01</v>
      </c>
      <c r="N51" s="141" t="n">
        <f aca="false">MAX(0,M51-M50)</f>
        <v>0</v>
      </c>
      <c r="O51" s="140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RESUMO'!AY32</f>
        <v>100.01</v>
      </c>
      <c r="N52" s="141" t="n">
        <f aca="false">MAX(0,M52-M51)</f>
        <v>0</v>
      </c>
      <c r="O52" s="140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RESUMO'!AZ32</f>
        <v>100.01</v>
      </c>
      <c r="N53" s="141" t="n">
        <f aca="false">MAX(0,M53-M52)</f>
        <v>0</v>
      </c>
      <c r="O53" s="140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RESUMO'!BA32</f>
        <v>100.01</v>
      </c>
      <c r="N54" s="141" t="n">
        <f aca="false">MAX(0,M54-M53)</f>
        <v>0</v>
      </c>
      <c r="O54" s="140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RESUMO'!BB32</f>
        <v>100.01</v>
      </c>
      <c r="N55" s="141" t="n">
        <f aca="false">MAX(0,M55-M54)</f>
        <v>0</v>
      </c>
      <c r="O55" s="140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RESUMO'!BC32</f>
        <v>100.01</v>
      </c>
      <c r="N56" s="141" t="n">
        <f aca="false">MAX(0,M56-M55)</f>
        <v>0</v>
      </c>
      <c r="O56" s="140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RESUMO'!BD32</f>
        <v>100.01</v>
      </c>
      <c r="N57" s="141" t="n">
        <f aca="false">MAX(0,M57-M56)</f>
        <v>0</v>
      </c>
      <c r="O57" s="140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RESUMO'!BE32</f>
        <v>100.01</v>
      </c>
      <c r="N58" s="141" t="n">
        <f aca="false">MAX(0,M58-M57)</f>
        <v>0</v>
      </c>
      <c r="O58" s="140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RESUMO'!BF32</f>
        <v>100.01</v>
      </c>
      <c r="N59" s="141" t="n">
        <f aca="false">MAX(0,M59-M58)</f>
        <v>0</v>
      </c>
      <c r="O59" s="140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RESUMO'!BG32</f>
        <v>100.01</v>
      </c>
      <c r="N60" s="141" t="n">
        <f aca="false">MAX(0,M60-M59)</f>
        <v>0</v>
      </c>
      <c r="O60" s="140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RESUMO'!BH32</f>
        <v>100.01</v>
      </c>
      <c r="N61" s="141" t="n">
        <f aca="false">MAX(0,M61-M60)</f>
        <v>0</v>
      </c>
      <c r="O61" s="140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RESUMO'!BI32</f>
        <v>100.01</v>
      </c>
      <c r="N62" s="141" t="n">
        <f aca="false">MAX(0,M62-M61)</f>
        <v>0</v>
      </c>
      <c r="O62" s="140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RESUMO'!BJ32</f>
        <v>100.01</v>
      </c>
      <c r="N63" s="141" t="n">
        <f aca="false">MAX(0,M63-M62)</f>
        <v>0</v>
      </c>
      <c r="O63" s="140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RESUMO'!BK32</f>
        <v>100.01</v>
      </c>
      <c r="N64" s="141" t="n">
        <f aca="false">MAX(0,M64-M63)</f>
        <v>0</v>
      </c>
      <c r="O64" s="140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RESUMO'!BL32</f>
        <v>100.01</v>
      </c>
      <c r="N65" s="141" t="n">
        <f aca="false">MAX(0,M65-M64)</f>
        <v>0</v>
      </c>
      <c r="O65" s="140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RESUMO'!BM32</f>
        <v>100.01</v>
      </c>
      <c r="N66" s="141" t="n">
        <f aca="false">MAX(0,M66-M65)</f>
        <v>0</v>
      </c>
      <c r="O66" s="140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RESUMO'!BN32</f>
        <v>100.01</v>
      </c>
      <c r="N67" s="141" t="n">
        <f aca="false">MAX(0,M67-M66)</f>
        <v>0</v>
      </c>
      <c r="O67" s="140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RESUMO'!BO32</f>
        <v>100.01</v>
      </c>
      <c r="N68" s="141" t="n">
        <f aca="false">MAX(0,M68-M67)</f>
        <v>0</v>
      </c>
      <c r="O68" s="140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RESUMO'!BP32</f>
        <v>100.01</v>
      </c>
      <c r="N69" s="141" t="n">
        <f aca="false">MAX(0,M69-M68)</f>
        <v>0</v>
      </c>
      <c r="O69" s="140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RESUMO'!BQ32</f>
        <v>100.01</v>
      </c>
      <c r="N70" s="141" t="n">
        <f aca="false">MAX(0,M70-M69)</f>
        <v>0</v>
      </c>
      <c r="O70" s="140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RESUMO'!BR32</f>
        <v>100.01</v>
      </c>
      <c r="N71" s="141" t="n">
        <f aca="false">MAX(0,M71-M70)</f>
        <v>0</v>
      </c>
      <c r="O71" s="140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RESUMO'!BS32</f>
        <v>100.01</v>
      </c>
      <c r="N72" s="141" t="n">
        <f aca="false">MAX(0,M72-M71)</f>
        <v>0</v>
      </c>
      <c r="O72" s="140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RESUMO'!BT32</f>
        <v>100.01</v>
      </c>
      <c r="N73" s="141" t="n">
        <f aca="false">MAX(0,M73-M72)</f>
        <v>0</v>
      </c>
      <c r="O73" s="140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RESUMO'!BU32</f>
        <v>100.01</v>
      </c>
      <c r="N74" s="141" t="n">
        <f aca="false">MAX(0,M74-M73)</f>
        <v>0</v>
      </c>
      <c r="O74" s="140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RESUMO'!BV32</f>
        <v>100.01</v>
      </c>
      <c r="N75" s="141" t="n">
        <f aca="false">MAX(0,M75-M74)</f>
        <v>0</v>
      </c>
      <c r="O75" s="140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RESUMO'!BW32</f>
        <v>100.01</v>
      </c>
      <c r="N76" s="141" t="n">
        <f aca="false">MAX(0,M76-M75)</f>
        <v>0</v>
      </c>
      <c r="O76" s="140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1225895.9300752</v>
      </c>
      <c r="E78" s="61" t="n">
        <f aca="false">SUM(E5:E76)</f>
        <v>945.2589466602</v>
      </c>
      <c r="F78" s="146" t="n">
        <f aca="false">SUM(F5:F76)</f>
        <v>1</v>
      </c>
      <c r="H78" s="61" t="n">
        <f aca="false">SUM(H5:H76)</f>
        <v>943925.35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PL'!F39</f>
        <v>2524242.57</v>
      </c>
      <c r="K5" s="56" t="n">
        <f aca="false">'VALOR POR PL'!G39</f>
        <v>2142.113877</v>
      </c>
      <c r="L5" s="56" t="n">
        <f aca="false">'DADOS HISTORICOS'!$BZ$33</f>
        <v>0</v>
      </c>
      <c r="M5" s="140" t="n">
        <f aca="false">'CP RESUMO'!D33</f>
        <v>0</v>
      </c>
      <c r="N5" s="141" t="n">
        <v>0</v>
      </c>
      <c r="O5" s="140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PL'!H39</f>
        <v>2142.113877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RESUMO'!E33</f>
        <v>0</v>
      </c>
      <c r="N6" s="141" t="n">
        <f aca="false">MAX(0,M6-M5)</f>
        <v>0</v>
      </c>
      <c r="O6" s="140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2756537.26632694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RESUMO'!F33</f>
        <v>0</v>
      </c>
      <c r="N7" s="141" t="n">
        <f aca="false">MAX(0,M7-M6)</f>
        <v>0</v>
      </c>
      <c r="O7" s="140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414.872462612193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RESUMO'!G33</f>
        <v>0</v>
      </c>
      <c r="N8" s="141" t="n">
        <f aca="false">MAX(0,M8-M7)</f>
        <v>0</v>
      </c>
      <c r="O8" s="140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2756537.26632694</v>
      </c>
      <c r="K9" s="45" t="n">
        <f aca="false">E78</f>
        <v>2128.70773018478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RESUMO'!H33</f>
        <v>0</v>
      </c>
      <c r="N9" s="141" t="n">
        <f aca="false">MAX(0,M9-M8)</f>
        <v>0</v>
      </c>
      <c r="O9" s="140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1713.83526757258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RESUMO'!I33</f>
        <v>0</v>
      </c>
      <c r="N10" s="141" t="n">
        <f aca="false">MAX(0,M10-M9)</f>
        <v>0</v>
      </c>
      <c r="O10" s="140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2143275.65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RESUMO'!J33</f>
        <v>0</v>
      </c>
      <c r="N11" s="141" t="n">
        <f aca="false">MAX(0,M11-M10)</f>
        <v>0</v>
      </c>
      <c r="O11" s="140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91.4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RESUMO'!K33</f>
        <v>0</v>
      </c>
      <c r="N12" s="141" t="n">
        <f aca="false">MAX(0,M12-M11)</f>
        <v>0</v>
      </c>
      <c r="O12" s="140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RESUMO'!L33</f>
        <v>0</v>
      </c>
      <c r="N13" s="141" t="n">
        <f aca="false">MAX(0,M13-M12)</f>
        <v>0</v>
      </c>
      <c r="O13" s="140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RESUMO'!$D$75:$BW$75,MATCH('VALOR POR PL'!$P$5,'CP RESUMO'!$D$4:$BW$4,0))/100,0)</f>
        <v>0.1506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RESUMO'!M33</f>
        <v>0</v>
      </c>
      <c r="N14" s="141" t="n">
        <f aca="false">MAX(0,M14-M13)</f>
        <v>0</v>
      </c>
      <c r="O14" s="140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RESUMO'!N33</f>
        <v>0</v>
      </c>
      <c r="N15" s="141" t="n">
        <f aca="false">MAX(0,M15-M14)</f>
        <v>0</v>
      </c>
      <c r="O15" s="140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RESUMO'!O33</f>
        <v>0</v>
      </c>
      <c r="N16" s="141" t="n">
        <f aca="false">MAX(0,M16-M15)</f>
        <v>0</v>
      </c>
      <c r="O16" s="140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91.4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RESUMO'!P33</f>
        <v>0</v>
      </c>
      <c r="N17" s="141" t="n">
        <f aca="false">MAX(0,M17-M16)</f>
        <v>0</v>
      </c>
      <c r="O17" s="140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2222654.10632694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RESUMO'!Q33</f>
        <v>0</v>
      </c>
      <c r="N18" s="141" t="n">
        <f aca="false">MAX(0,M18-M17)</f>
        <v>0</v>
      </c>
      <c r="O18" s="140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RESUMO'!R33</f>
        <v>0</v>
      </c>
      <c r="N19" s="141" t="n">
        <f aca="false">MAX(0,M19-M18)</f>
        <v>0</v>
      </c>
      <c r="O19" s="140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HISTORICOS'!S33)</f>
        <v>7919.3</v>
      </c>
      <c r="D20" s="45" t="n">
        <f aca="false">IF(B20&lt;='VALOR POR PL'!$P$5,0,IF($K$17&gt;0,$K$18*P20/$K$17,0))</f>
        <v>0</v>
      </c>
      <c r="E20" s="45" t="n">
        <f aca="false">L20+D20/$K$2</f>
        <v>6.34975997870397</v>
      </c>
      <c r="F20" s="117" t="n">
        <f aca="false">IF($K$9=0,0,E20/$K$9)</f>
        <v>0.0029829177057354</v>
      </c>
      <c r="G20" s="117" t="n">
        <f aca="false">G19+F20</f>
        <v>0.0029829177057354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6.34975997870397</v>
      </c>
      <c r="M20" s="140" t="n">
        <f aca="false">'CP RESUMO'!S33</f>
        <v>0</v>
      </c>
      <c r="N20" s="141" t="n">
        <f aca="false">MAX(0,M20-M19)</f>
        <v>0</v>
      </c>
      <c r="O20" s="140" t="n">
        <f aca="false">IF(B20&lt;='VALOR POR PL'!$P$5,'CP RESUMO'!S75,"")</f>
        <v>4.93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HISTORICOS'!T33)</f>
        <v>70931.89</v>
      </c>
      <c r="D21" s="45" t="n">
        <f aca="false">IF(B21&lt;='VALOR POR PL'!$P$5,0,IF($K$17&gt;0,$K$18*P21/$K$17,0))</f>
        <v>0</v>
      </c>
      <c r="E21" s="45" t="n">
        <f aca="false">L21+D21/$K$2</f>
        <v>56.3107032736026</v>
      </c>
      <c r="F21" s="117" t="n">
        <f aca="false">IF($K$9=0,0,E21/$K$9)</f>
        <v>0.0264529989134369</v>
      </c>
      <c r="G21" s="117" t="n">
        <f aca="false">G20+F21</f>
        <v>0.0294359166191723</v>
      </c>
      <c r="H21" s="139"/>
      <c r="K21" s="144"/>
      <c r="L21" s="45" t="n">
        <f aca="false">C21/IF(B21&lt;='VALOR POR PL'!$P$5,IFERROR(INDEX('"INCC-FGV"'!$B$2:$B$800,MATCH(B21,'"INCC-FGV"'!$A$2:$A$800,0)),$K$2),$K$2)</f>
        <v>56.3107032736026</v>
      </c>
      <c r="M21" s="140" t="n">
        <f aca="false">'CP RESUMO'!T33</f>
        <v>0</v>
      </c>
      <c r="N21" s="141" t="n">
        <f aca="false">MAX(0,M21-M20)</f>
        <v>0</v>
      </c>
      <c r="O21" s="140" t="n">
        <f aca="false">IF(B21&lt;='VALOR POR PL'!$P$5,'CP RESUMO'!T75,"")</f>
        <v>4.93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HISTORICOS'!U33)</f>
        <v>32198.53</v>
      </c>
      <c r="D22" s="45" t="n">
        <f aca="false">IF(B22&lt;='VALOR POR PL'!$P$5,0,IF($K$17&gt;0,$K$18*P22/$K$17,0))</f>
        <v>0</v>
      </c>
      <c r="E22" s="45" t="n">
        <f aca="false">L22+D22/$K$2</f>
        <v>25.3393064425374</v>
      </c>
      <c r="F22" s="117" t="n">
        <f aca="false">IF($K$9=0,0,E22/$K$9)</f>
        <v>0.0119036099147053</v>
      </c>
      <c r="G22" s="117" t="n">
        <f aca="false">G21+F22</f>
        <v>0.0413395265338776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25.3393064425374</v>
      </c>
      <c r="M22" s="140" t="n">
        <f aca="false">'CP RESUMO'!U33</f>
        <v>0.82</v>
      </c>
      <c r="N22" s="141" t="n">
        <f aca="false">MAX(0,M22-M21)</f>
        <v>0.82</v>
      </c>
      <c r="O22" s="140" t="n">
        <f aca="false">IF(B22&lt;='VALOR POR PL'!$P$5,'CP RESUMO'!U75,"")</f>
        <v>10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HISTORICOS'!V33)</f>
        <v>66047.95</v>
      </c>
      <c r="D23" s="45" t="n">
        <f aca="false">IF(B23&lt;='VALOR POR PL'!$P$5,0,IF($K$17&gt;0,$K$18*P23/$K$17,0))</f>
        <v>0</v>
      </c>
      <c r="E23" s="45" t="n">
        <f aca="false">L23+D23/$K$2</f>
        <v>51.5741335784189</v>
      </c>
      <c r="F23" s="117" t="n">
        <f aca="false">IF($K$9=0,0,E23/$K$9)</f>
        <v>0.0242279073106679</v>
      </c>
      <c r="G23" s="117" t="n">
        <f aca="false">G22+F23</f>
        <v>0.0655674338445455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51.5741335784189</v>
      </c>
      <c r="M23" s="140" t="n">
        <f aca="false">'CP RESUMO'!V33</f>
        <v>3.28</v>
      </c>
      <c r="N23" s="141" t="n">
        <f aca="false">MAX(0,M23-M22)</f>
        <v>2.46</v>
      </c>
      <c r="O23" s="140" t="n">
        <f aca="false">IF(B23&lt;='VALOR POR PL'!$P$5,'CP RESUMO'!V75,"")</f>
        <v>10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HISTORICOS'!W33)</f>
        <v>37501.8</v>
      </c>
      <c r="D24" s="45" t="n">
        <f aca="false">IF(B24&lt;='VALOR POR PL'!$P$5,0,IF($K$17&gt;0,$K$18*P24/$K$17,0))</f>
        <v>0</v>
      </c>
      <c r="E24" s="45" t="n">
        <f aca="false">L24+D24/$K$2</f>
        <v>29.1065644958869</v>
      </c>
      <c r="F24" s="117" t="n">
        <f aca="false">IF($K$9=0,0,E24/$K$9)</f>
        <v>0.0136733493673931</v>
      </c>
      <c r="G24" s="117" t="n">
        <f aca="false">G23+F24</f>
        <v>0.0792407832119386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29.1065644958869</v>
      </c>
      <c r="M24" s="140" t="n">
        <f aca="false">'CP RESUMO'!W33</f>
        <v>5.97</v>
      </c>
      <c r="N24" s="141" t="n">
        <f aca="false">MAX(0,M24-M23)</f>
        <v>2.69</v>
      </c>
      <c r="O24" s="140" t="n">
        <f aca="false">IF(B24&lt;='VALOR POR PL'!$P$5,'CP RESUMO'!W75,"")</f>
        <v>11.69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HISTORICOS'!X33)</f>
        <v>63429.66</v>
      </c>
      <c r="D25" s="45" t="n">
        <f aca="false">IF(B25&lt;='VALOR POR PL'!$P$5,0,IF($K$17&gt;0,$K$18*P25/$K$17,0))</f>
        <v>0</v>
      </c>
      <c r="E25" s="45" t="n">
        <f aca="false">L25+D25/$K$2</f>
        <v>48.9090893669389</v>
      </c>
      <c r="F25" s="117" t="n">
        <f aca="false">IF($K$9=0,0,E25/$K$9)</f>
        <v>0.0229759532853735</v>
      </c>
      <c r="G25" s="117" t="n">
        <f aca="false">G24+F25</f>
        <v>0.102216736497312</v>
      </c>
      <c r="H25" s="139"/>
      <c r="L25" s="45" t="n">
        <f aca="false">C25/IF(B25&lt;='VALOR POR PL'!$P$5,IFERROR(INDEX('"INCC-FGV"'!$B$2:$B$800,MATCH(B25,'"INCC-FGV"'!$A$2:$A$800,0)),$K$2),$K$2)</f>
        <v>48.9090893669389</v>
      </c>
      <c r="M25" s="140" t="n">
        <f aca="false">'CP RESUMO'!X33</f>
        <v>8.6</v>
      </c>
      <c r="N25" s="141" t="n">
        <f aca="false">MAX(0,M25-M24)</f>
        <v>2.63</v>
      </c>
      <c r="O25" s="140" t="n">
        <f aca="false">IF(B25&lt;='VALOR POR PL'!$P$5,'CP RESUMO'!X75,"")</f>
        <v>15.06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HISTORICOS'!Y33)</f>
        <v>131447.21</v>
      </c>
      <c r="D26" s="45" t="n">
        <f aca="false">IF(B26&lt;='VALOR POR PL'!$P$5,0,IF($K$17&gt;0,$K$18*P26/$K$17,0))</f>
        <v>96055.6205688338</v>
      </c>
      <c r="E26" s="45" t="n">
        <f aca="false">L26+D26/$K$2</f>
        <v>175.421975642352</v>
      </c>
      <c r="F26" s="117" t="n">
        <f aca="false">IF($K$9=0,0,E26/$K$9)</f>
        <v>0.0824077317683836</v>
      </c>
      <c r="G26" s="117" t="n">
        <f aca="false">G25+F26</f>
        <v>0.184624468265696</v>
      </c>
      <c r="H26" s="139" t="n">
        <v>188.02</v>
      </c>
      <c r="L26" s="45" t="n">
        <f aca="false">C26/IF(B26&lt;='VALOR POR PL'!$P$5,IFERROR(INDEX('"INCC-FGV"'!$B$2:$B$800,MATCH(B26,'"INCC-FGV"'!$A$2:$A$800,0)),$K$2),$K$2)</f>
        <v>101.3557906652</v>
      </c>
      <c r="M26" s="140" t="n">
        <f aca="false">'CP RESUMO'!Y33</f>
        <v>12.55</v>
      </c>
      <c r="N26" s="141" t="n">
        <f aca="false">MAX(0,M26-M25)</f>
        <v>3.95</v>
      </c>
      <c r="O26" s="140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3.95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HISTORICOS'!Z33)</f>
        <v>97969.18</v>
      </c>
      <c r="D27" s="45" t="n">
        <f aca="false">IF(B27&lt;='VALOR POR PL'!$P$5,0,IF($K$17&gt;0,$K$18*P27/$K$17,0))</f>
        <v>80492.1782488202</v>
      </c>
      <c r="E27" s="45" t="n">
        <f aca="false">L27+D27/$K$2</f>
        <v>137.607272672388</v>
      </c>
      <c r="F27" s="117" t="n">
        <f aca="false">IF($K$9=0,0,E27/$K$9)</f>
        <v>0.0646435725868497</v>
      </c>
      <c r="G27" s="117" t="n">
        <f aca="false">G26+F27</f>
        <v>0.249268040852545</v>
      </c>
      <c r="H27" s="139" t="n">
        <v>234754.56</v>
      </c>
      <c r="L27" s="45" t="n">
        <f aca="false">C27/IF(B27&lt;='VALOR POR PL'!$P$5,IFERROR(INDEX('"INCC-FGV"'!$B$2:$B$800,MATCH(B27,'"INCC-FGV"'!$A$2:$A$800,0)),$K$2),$K$2)</f>
        <v>75.5416847548248</v>
      </c>
      <c r="M27" s="140" t="n">
        <f aca="false">'CP RESUMO'!Z33</f>
        <v>15.86</v>
      </c>
      <c r="N27" s="141" t="n">
        <f aca="false">MAX(0,M27-M26)</f>
        <v>3.31</v>
      </c>
      <c r="O27" s="140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HISTORICOS'!AA33)</f>
        <v>2170.68</v>
      </c>
      <c r="D28" s="45" t="n">
        <f aca="false">IF(B28&lt;='VALOR POR PL'!$P$5,0,IF($K$17&gt;0,$K$18*P28/$K$17,0))</f>
        <v>103837.341728841</v>
      </c>
      <c r="E28" s="45" t="n">
        <f aca="false">L28+D28/$K$2</f>
        <v>81.7402427878103</v>
      </c>
      <c r="F28" s="117" t="n">
        <f aca="false">IF($K$9=0,0,E28/$K$9)</f>
        <v>0.0383989974897658</v>
      </c>
      <c r="G28" s="117" t="n">
        <f aca="false">G27+F28</f>
        <v>0.287667038342311</v>
      </c>
      <c r="H28" s="139" t="n">
        <v>114348.19</v>
      </c>
      <c r="L28" s="45" t="n">
        <f aca="false">C28/IF(B28&lt;='VALOR POR PL'!$P$5,IFERROR(INDEX('"INCC-FGV"'!$B$2:$B$800,MATCH(B28,'"INCC-FGV"'!$A$2:$A$800,0)),$K$2),$K$2)</f>
        <v>1.67375928086367</v>
      </c>
      <c r="M28" s="140" t="n">
        <f aca="false">'CP RESUMO'!AA33</f>
        <v>20.13</v>
      </c>
      <c r="N28" s="141" t="n">
        <f aca="false">MAX(0,M28-M27)</f>
        <v>4.27</v>
      </c>
      <c r="O28" s="140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4.27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96541.9781413342</v>
      </c>
      <c r="E29" s="45" t="n">
        <f aca="false">L29+D29/$K$2</f>
        <v>74.4412036352643</v>
      </c>
      <c r="F29" s="117" t="n">
        <f aca="false">IF($K$9=0,0,E29/$K$9)</f>
        <v>0.0349701382579198</v>
      </c>
      <c r="G29" s="117" t="n">
        <f aca="false">G28+F29</f>
        <v>0.322637176600231</v>
      </c>
      <c r="H29" s="139" t="n">
        <v>17669.7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RESUMO'!AB33</f>
        <v>24.1</v>
      </c>
      <c r="N29" s="141" t="n">
        <f aca="false">MAX(0,M29-M28)</f>
        <v>3.97</v>
      </c>
      <c r="O29" s="140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101891.911438839</v>
      </c>
      <c r="E30" s="45" t="n">
        <f aca="false">L30+D30/$K$2</f>
        <v>78.566408874498</v>
      </c>
      <c r="F30" s="117" t="n">
        <f aca="false">IF($K$9=0,0,E30/$K$9)</f>
        <v>0.0369080300505501</v>
      </c>
      <c r="G30" s="117" t="n">
        <f aca="false">G29+F30</f>
        <v>0.359545206650781</v>
      </c>
      <c r="H30" s="139" t="n">
        <v>79261.22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RESUMO'!AC33</f>
        <v>28.29</v>
      </c>
      <c r="N30" s="141" t="n">
        <f aca="false">MAX(0,M30-M29)</f>
        <v>4.19</v>
      </c>
      <c r="O30" s="140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4.19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86571.6479050755</v>
      </c>
      <c r="E31" s="45" t="n">
        <f aca="false">L31+D31/$K$2</f>
        <v>66.7533211439649</v>
      </c>
      <c r="F31" s="117" t="n">
        <f aca="false">IF($K$9=0,0,E31/$K$9)</f>
        <v>0.0313586126443815</v>
      </c>
      <c r="G31" s="117" t="n">
        <f aca="false">G30+F31</f>
        <v>0.390903819295163</v>
      </c>
      <c r="H31" s="139" t="n">
        <v>158522.43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RESUMO'!AD33</f>
        <v>31.85</v>
      </c>
      <c r="N31" s="141" t="n">
        <f aca="false">MAX(0,M31-M30)</f>
        <v>3.56</v>
      </c>
      <c r="O31" s="140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3.56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HISTORICOS'!AE33)</f>
        <v>6409.49</v>
      </c>
      <c r="D32" s="45" t="n">
        <f aca="false">IF(B32&lt;='VALOR POR PL'!$P$5,0,IF($K$17&gt;0,$K$18*P32/$K$17,0))</f>
        <v>127182.505208861</v>
      </c>
      <c r="E32" s="45" t="n">
        <f aca="false">L32+D32/$K$2</f>
        <v>103.009583093743</v>
      </c>
      <c r="F32" s="117" t="n">
        <f aca="false">IF($K$9=0,0,E32/$K$9)</f>
        <v>0.0483906652064449</v>
      </c>
      <c r="G32" s="117" t="n">
        <f aca="false">G31+F32</f>
        <v>0.439294484501608</v>
      </c>
      <c r="H32" s="139" t="n">
        <v>167357.28</v>
      </c>
      <c r="L32" s="45" t="n">
        <f aca="false">C32/IF(B32&lt;='VALOR POR PL'!$P$5,IFERROR(INDEX('"INCC-FGV"'!$B$2:$B$800,MATCH(B32,'"INCC-FGV"'!$A$2:$A$800,0)),$K$2),$K$2)</f>
        <v>4.94220399741227</v>
      </c>
      <c r="M32" s="140" t="n">
        <f aca="false">'CP RESUMO'!AE33</f>
        <v>37.08</v>
      </c>
      <c r="N32" s="141" t="n">
        <f aca="false">MAX(0,M32-M31)</f>
        <v>5.23</v>
      </c>
      <c r="O32" s="140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5.23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183356.80483266</v>
      </c>
      <c r="E33" s="45" t="n">
        <f aca="false">L33+D33/$K$2</f>
        <v>141.382034108285</v>
      </c>
      <c r="F33" s="117" t="n">
        <f aca="false">IF($K$9=0,0,E33/$K$9)</f>
        <v>0.0664168368928754</v>
      </c>
      <c r="G33" s="117" t="n">
        <f aca="false">G32+F33</f>
        <v>0.505711321394483</v>
      </c>
      <c r="H33" s="139" t="n">
        <v>202444.25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RESUMO'!AF33</f>
        <v>44.62</v>
      </c>
      <c r="N33" s="141" t="n">
        <f aca="false">MAX(0,M33-M32)</f>
        <v>7.54</v>
      </c>
      <c r="O33" s="140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178250.050321406</v>
      </c>
      <c r="E34" s="45" t="n">
        <f aca="false">L34+D34/$K$2</f>
        <v>137.444338198108</v>
      </c>
      <c r="F34" s="117" t="n">
        <f aca="false">IF($K$9=0,0,E34/$K$9)</f>
        <v>0.0645670310908192</v>
      </c>
      <c r="G34" s="117" t="n">
        <f aca="false">G33+F34</f>
        <v>0.570278352485302</v>
      </c>
      <c r="H34" s="139" t="n">
        <v>185026.98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RESUMO'!AG33</f>
        <v>51.95</v>
      </c>
      <c r="N34" s="141" t="n">
        <f aca="false">MAX(0,M34-M33)</f>
        <v>7.33000000000001</v>
      </c>
      <c r="O34" s="140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7.33000000000001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198433.889580173</v>
      </c>
      <c r="E35" s="45" t="n">
        <f aca="false">L35+D35/$K$2</f>
        <v>153.007612509762</v>
      </c>
      <c r="F35" s="117" t="n">
        <f aca="false">IF($K$9=0,0,E35/$K$9)</f>
        <v>0.0718781683084699</v>
      </c>
      <c r="G35" s="117" t="n">
        <f aca="false">G34+F35</f>
        <v>0.642156520793772</v>
      </c>
      <c r="H35" s="139" t="n">
        <v>123183.04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RESUMO'!AH33</f>
        <v>60.11</v>
      </c>
      <c r="N35" s="141" t="n">
        <f aca="false">MAX(0,M35-M34)</f>
        <v>8.16</v>
      </c>
      <c r="O35" s="140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8.16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101891.911438839</v>
      </c>
      <c r="E36" s="45" t="n">
        <f aca="false">L36+D36/$K$2</f>
        <v>78.566408874498</v>
      </c>
      <c r="F36" s="117" t="n">
        <f aca="false">IF($K$9=0,0,E36/$K$9)</f>
        <v>0.0369080300505501</v>
      </c>
      <c r="G36" s="117" t="n">
        <f aca="false">G35+F36</f>
        <v>0.679064550844322</v>
      </c>
      <c r="H36" s="139" t="n">
        <v>273123.05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RESUMO'!AI33</f>
        <v>64.3</v>
      </c>
      <c r="N36" s="141" t="n">
        <f aca="false">MAX(0,M36-M35)</f>
        <v>4.19</v>
      </c>
      <c r="O36" s="140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4.19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203540.644091428</v>
      </c>
      <c r="E37" s="45" t="n">
        <f aca="false">L37+D37/$K$2</f>
        <v>156.94530841994</v>
      </c>
      <c r="F37" s="117" t="n">
        <f aca="false">IF($K$9=0,0,E37/$K$9)</f>
        <v>0.0737279741105262</v>
      </c>
      <c r="G37" s="117" t="n">
        <f aca="false">G36+F37</f>
        <v>0.752792524954848</v>
      </c>
      <c r="H37" s="139" t="n">
        <v>185026.98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RESUMO'!AJ33</f>
        <v>72.67</v>
      </c>
      <c r="N37" s="141" t="n">
        <f aca="false">MAX(0,M37-M36)</f>
        <v>8.37000000000001</v>
      </c>
      <c r="O37" s="140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8.37000000000001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122075.750697606</v>
      </c>
      <c r="E38" s="45" t="n">
        <f aca="false">L38+D38/$K$2</f>
        <v>94.1296831861527</v>
      </c>
      <c r="F38" s="117" t="n">
        <f aca="false">IF($K$9=0,0,E38/$K$9)</f>
        <v>0.0442191672682008</v>
      </c>
      <c r="G38" s="117" t="n">
        <f aca="false">G37+F38</f>
        <v>0.797011692223049</v>
      </c>
      <c r="H38" s="139" t="n">
        <v>86329.1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RESUMO'!AK33</f>
        <v>77.69</v>
      </c>
      <c r="N38" s="141" t="n">
        <f aca="false">MAX(0,M38-M37)</f>
        <v>5.02</v>
      </c>
      <c r="O38" s="140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5.02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101891.911438839</v>
      </c>
      <c r="E39" s="45" t="n">
        <f aca="false">L39+D39/$K$2</f>
        <v>78.566408874498</v>
      </c>
      <c r="F39" s="117" t="n">
        <f aca="false">IF($K$9=0,0,E39/$K$9)</f>
        <v>0.0369080300505501</v>
      </c>
      <c r="G39" s="117" t="n">
        <f aca="false">G38+F39</f>
        <v>0.833919722273599</v>
      </c>
      <c r="H39" s="139" t="n">
        <v>49222.73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RESUMO'!AL33</f>
        <v>81.88</v>
      </c>
      <c r="N39" s="141" t="n">
        <f aca="false">MAX(0,M39-M38)</f>
        <v>4.19</v>
      </c>
      <c r="O39" s="140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4.19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HISTORICOS'!AM33)</f>
        <v>595</v>
      </c>
      <c r="D40" s="45" t="n">
        <f aca="false">IF(B40&lt;='VALOR POR PL'!$P$5,0,IF($K$17&gt;0,$K$18*P40/$K$17,0))</f>
        <v>95082.9054238332</v>
      </c>
      <c r="E40" s="45" t="n">
        <f aca="false">L40+D40/$K$2</f>
        <v>73.7749378889274</v>
      </c>
      <c r="F40" s="117" t="n">
        <f aca="false">IF($K$9=0,0,E40/$K$9)</f>
        <v>0.034657147546753</v>
      </c>
      <c r="G40" s="117" t="n">
        <f aca="false">G39+F40</f>
        <v>0.868576869820352</v>
      </c>
      <c r="H40" s="139" t="n">
        <v>32562.73</v>
      </c>
      <c r="L40" s="45" t="n">
        <f aca="false">C40/IF(B40&lt;='VALOR POR PL'!$P$5,IFERROR(INDEX('"INCC-FGV"'!$B$2:$B$800,MATCH(B40,'"INCC-FGV"'!$A$2:$A$800,0)),$K$2),$K$2)</f>
        <v>0.458790227999466</v>
      </c>
      <c r="M40" s="140" t="n">
        <f aca="false">'CP RESUMO'!AM33</f>
        <v>85.79</v>
      </c>
      <c r="N40" s="141" t="n">
        <f aca="false">MAX(0,M40-M39)</f>
        <v>3.91000000000001</v>
      </c>
      <c r="O40" s="140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3.91000000000001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HISTORICOS'!AN33)</f>
        <v>12504.4</v>
      </c>
      <c r="D41" s="45" t="n">
        <f aca="false">IF(B41&lt;='VALOR POR PL'!$P$5,0,IF($K$17&gt;0,$K$18*P41/$K$17,0))</f>
        <v>51310.7238987947</v>
      </c>
      <c r="E41" s="45" t="n">
        <f aca="false">L41+D41/$K$2</f>
        <v>49.2063113333483</v>
      </c>
      <c r="F41" s="117" t="n">
        <f aca="false">IF($K$9=0,0,E41/$K$9)</f>
        <v>0.0231155788254112</v>
      </c>
      <c r="G41" s="117" t="n">
        <f aca="false">G40+F41</f>
        <v>0.891692448645764</v>
      </c>
      <c r="H41" s="139" t="n">
        <v>36464.8</v>
      </c>
      <c r="L41" s="45" t="n">
        <f aca="false">C41/IF(B41&lt;='VALOR POR PL'!$P$5,IFERROR(INDEX('"INCC-FGV"'!$B$2:$B$800,MATCH(B41,'"INCC-FGV"'!$A$2:$A$800,0)),$K$2),$K$2)</f>
        <v>9.64184290251517</v>
      </c>
      <c r="M41" s="140" t="n">
        <f aca="false">'CP RESUMO'!AN33</f>
        <v>87.9</v>
      </c>
      <c r="N41" s="141" t="n">
        <f aca="false">MAX(0,M41-M40)</f>
        <v>2.11</v>
      </c>
      <c r="O41" s="140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2.11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91921.5812025802</v>
      </c>
      <c r="E42" s="45" t="n">
        <f aca="false">L42+D42/$K$2</f>
        <v>70.8785263831987</v>
      </c>
      <c r="F42" s="117" t="n">
        <f aca="false">IF($K$9=0,0,E42/$K$9)</f>
        <v>0.0332965044370118</v>
      </c>
      <c r="G42" s="117" t="n">
        <f aca="false">G41+F42</f>
        <v>0.924988953082775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RESUMO'!AO33</f>
        <v>91.68</v>
      </c>
      <c r="N42" s="141" t="n">
        <f aca="false">MAX(0,M42-M41)</f>
        <v>3.78</v>
      </c>
      <c r="O42" s="140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3.78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0.924988953082775</v>
      </c>
      <c r="H43" s="139" t="n">
        <v>194188.65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RESUMO'!AP33</f>
        <v>91.68</v>
      </c>
      <c r="N43" s="141" t="n">
        <f aca="false">MAX(0,M43-M42)</f>
        <v>0</v>
      </c>
      <c r="O43" s="140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202324.750160176</v>
      </c>
      <c r="E44" s="45" t="n">
        <f aca="false">L44+D44/$K$2</f>
        <v>156.007761774659</v>
      </c>
      <c r="F44" s="117" t="n">
        <f aca="false">IF($K$9=0,0,E44/$K$9)</f>
        <v>0.0732875441576555</v>
      </c>
      <c r="G44" s="117" t="n">
        <f aca="false">G43+F44</f>
        <v>0.998276497240431</v>
      </c>
      <c r="H44" s="139" t="n">
        <v>3601.94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RESUMO'!AQ33</f>
        <v>100</v>
      </c>
      <c r="N44" s="141" t="n">
        <f aca="false">MAX(0,M44-M43)</f>
        <v>8.31999999999999</v>
      </c>
      <c r="O44" s="140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8.31999999999999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0.998276497240431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RESUMO'!AR33</f>
        <v>100</v>
      </c>
      <c r="N45" s="141" t="n">
        <f aca="false">MAX(0,M45-M44)</f>
        <v>0</v>
      </c>
      <c r="O45" s="140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0.998276497240431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RESUMO'!AS33</f>
        <v>100</v>
      </c>
      <c r="N46" s="141" t="n">
        <f aca="false">MAX(0,M46-M45)</f>
        <v>0</v>
      </c>
      <c r="O46" s="140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0.998276497240431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RESUMO'!AT33</f>
        <v>100</v>
      </c>
      <c r="N47" s="141" t="n">
        <f aca="false">MAX(0,M47-M46)</f>
        <v>0</v>
      </c>
      <c r="O47" s="140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0.998276497240431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RESUMO'!AU33</f>
        <v>100</v>
      </c>
      <c r="N48" s="141" t="n">
        <f aca="false">MAX(0,M48-M47)</f>
        <v>0</v>
      </c>
      <c r="O48" s="140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0.998276497240431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RESUMO'!AV33</f>
        <v>100</v>
      </c>
      <c r="N49" s="141" t="n">
        <f aca="false">MAX(0,M49-M48)</f>
        <v>0</v>
      </c>
      <c r="O49" s="140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0.998276497240431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RESUMO'!AW33</f>
        <v>100</v>
      </c>
      <c r="N50" s="141" t="n">
        <f aca="false">MAX(0,M50-M49)</f>
        <v>0</v>
      </c>
      <c r="O50" s="140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0.998276497240431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RESUMO'!AX33</f>
        <v>100</v>
      </c>
      <c r="N51" s="141" t="n">
        <f aca="false">MAX(0,M51-M50)</f>
        <v>0</v>
      </c>
      <c r="O51" s="140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0.998276497240431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RESUMO'!AY33</f>
        <v>100</v>
      </c>
      <c r="N52" s="141" t="n">
        <f aca="false">MAX(0,M52-M51)</f>
        <v>0</v>
      </c>
      <c r="O52" s="140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HISTORICOS'!AZ33)</f>
        <v>4758.07</v>
      </c>
      <c r="D53" s="45" t="n">
        <f aca="false">IF(B53&lt;='VALOR POR PL'!$P$5,0,IF($K$17&gt;0,$K$18*P53/$K$17,0))</f>
        <v>0</v>
      </c>
      <c r="E53" s="45" t="n">
        <f aca="false">L53+D53/$K$2</f>
        <v>3.66883364728978</v>
      </c>
      <c r="F53" s="117" t="n">
        <f aca="false">IF($K$9=0,0,E53/$K$9)</f>
        <v>0.00172350275956922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3.66883364728978</v>
      </c>
      <c r="M53" s="140" t="n">
        <f aca="false">'CP RESUMO'!AZ33</f>
        <v>100</v>
      </c>
      <c r="N53" s="141" t="n">
        <f aca="false">MAX(0,M53-M52)</f>
        <v>0</v>
      </c>
      <c r="O53" s="140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RESUMO'!BA33</f>
        <v>100</v>
      </c>
      <c r="N54" s="141" t="n">
        <f aca="false">MAX(0,M54-M53)</f>
        <v>0</v>
      </c>
      <c r="O54" s="140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RESUMO'!BB33</f>
        <v>100</v>
      </c>
      <c r="N55" s="141" t="n">
        <f aca="false">MAX(0,M55-M54)</f>
        <v>0</v>
      </c>
      <c r="O55" s="140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RESUMO'!BC33</f>
        <v>100</v>
      </c>
      <c r="N56" s="141" t="n">
        <f aca="false">MAX(0,M56-M55)</f>
        <v>0</v>
      </c>
      <c r="O56" s="140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RESUMO'!BD33</f>
        <v>100</v>
      </c>
      <c r="N57" s="141" t="n">
        <f aca="false">MAX(0,M57-M56)</f>
        <v>0</v>
      </c>
      <c r="O57" s="140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RESUMO'!BE33</f>
        <v>100</v>
      </c>
      <c r="N58" s="141" t="n">
        <f aca="false">MAX(0,M58-M57)</f>
        <v>0</v>
      </c>
      <c r="O58" s="140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RESUMO'!BF33</f>
        <v>100</v>
      </c>
      <c r="N59" s="141" t="n">
        <f aca="false">MAX(0,M59-M58)</f>
        <v>0</v>
      </c>
      <c r="O59" s="140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RESUMO'!BG33</f>
        <v>100</v>
      </c>
      <c r="N60" s="141" t="n">
        <f aca="false">MAX(0,M60-M59)</f>
        <v>0</v>
      </c>
      <c r="O60" s="140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RESUMO'!BH33</f>
        <v>100</v>
      </c>
      <c r="N61" s="141" t="n">
        <f aca="false">MAX(0,M61-M60)</f>
        <v>0</v>
      </c>
      <c r="O61" s="140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RESUMO'!BI33</f>
        <v>100</v>
      </c>
      <c r="N62" s="141" t="n">
        <f aca="false">MAX(0,M62-M61)</f>
        <v>0</v>
      </c>
      <c r="O62" s="140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RESUMO'!BJ33</f>
        <v>100</v>
      </c>
      <c r="N63" s="141" t="n">
        <f aca="false">MAX(0,M63-M62)</f>
        <v>0</v>
      </c>
      <c r="O63" s="140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RESUMO'!BK33</f>
        <v>100</v>
      </c>
      <c r="N64" s="141" t="n">
        <f aca="false">MAX(0,M64-M63)</f>
        <v>0</v>
      </c>
      <c r="O64" s="140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RESUMO'!BL33</f>
        <v>100</v>
      </c>
      <c r="N65" s="141" t="n">
        <f aca="false">MAX(0,M65-M64)</f>
        <v>0</v>
      </c>
      <c r="O65" s="140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RESUMO'!BM33</f>
        <v>100</v>
      </c>
      <c r="N66" s="141" t="n">
        <f aca="false">MAX(0,M66-M65)</f>
        <v>0</v>
      </c>
      <c r="O66" s="140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RESUMO'!BN33</f>
        <v>100</v>
      </c>
      <c r="N67" s="141" t="n">
        <f aca="false">MAX(0,M67-M66)</f>
        <v>0</v>
      </c>
      <c r="O67" s="140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RESUMO'!BO33</f>
        <v>100</v>
      </c>
      <c r="N68" s="141" t="n">
        <f aca="false">MAX(0,M68-M67)</f>
        <v>0</v>
      </c>
      <c r="O68" s="140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RESUMO'!BP33</f>
        <v>100</v>
      </c>
      <c r="N69" s="141" t="n">
        <f aca="false">MAX(0,M69-M68)</f>
        <v>0</v>
      </c>
      <c r="O69" s="140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RESUMO'!BQ33</f>
        <v>100</v>
      </c>
      <c r="N70" s="141" t="n">
        <f aca="false">MAX(0,M70-M69)</f>
        <v>0</v>
      </c>
      <c r="O70" s="140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RESUMO'!BR33</f>
        <v>100</v>
      </c>
      <c r="N71" s="141" t="n">
        <f aca="false">MAX(0,M71-M70)</f>
        <v>0</v>
      </c>
      <c r="O71" s="140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RESUMO'!BS33</f>
        <v>100</v>
      </c>
      <c r="N72" s="141" t="n">
        <f aca="false">MAX(0,M72-M71)</f>
        <v>0</v>
      </c>
      <c r="O72" s="140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RESUMO'!BT33</f>
        <v>100</v>
      </c>
      <c r="N73" s="141" t="n">
        <f aca="false">MAX(0,M73-M72)</f>
        <v>0</v>
      </c>
      <c r="O73" s="140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RESUMO'!BU33</f>
        <v>100</v>
      </c>
      <c r="N74" s="141" t="n">
        <f aca="false">MAX(0,M74-M73)</f>
        <v>0</v>
      </c>
      <c r="O74" s="140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RESUMO'!BV33</f>
        <v>100</v>
      </c>
      <c r="N75" s="141" t="n">
        <f aca="false">MAX(0,M75-M74)</f>
        <v>0</v>
      </c>
      <c r="O75" s="140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RESUMO'!BW33</f>
        <v>100</v>
      </c>
      <c r="N76" s="141" t="n">
        <f aca="false">MAX(0,M76-M75)</f>
        <v>0</v>
      </c>
      <c r="O76" s="140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533883.16</v>
      </c>
      <c r="D78" s="61" t="n">
        <f aca="false">SUM(D5:D76)</f>
        <v>2222654.10632694</v>
      </c>
      <c r="E78" s="61" t="n">
        <f aca="false">SUM(E5:E76)</f>
        <v>2128.70773018478</v>
      </c>
      <c r="F78" s="146" t="n">
        <f aca="false">SUM(F5:F76)</f>
        <v>1</v>
      </c>
      <c r="H78" s="61" t="n">
        <f aca="false">SUM(H5:H76)</f>
        <v>2143275.65</v>
      </c>
      <c r="L78" s="61" t="n">
        <f aca="false">SUM(L5:L76)</f>
        <v>414.872462612193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PL'!F40</f>
        <v>17569932.69</v>
      </c>
      <c r="K5" s="56" t="n">
        <f aca="false">'VALOR POR PL'!G40</f>
        <v>14910.134644</v>
      </c>
      <c r="L5" s="56" t="n">
        <f aca="false">'DADOS HISTORICOS'!$BZ$34</f>
        <v>0</v>
      </c>
      <c r="M5" s="140" t="n">
        <f aca="false">'CP RESUMO'!D34</f>
        <v>0</v>
      </c>
      <c r="N5" s="141" t="n">
        <v>0</v>
      </c>
      <c r="O5" s="140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PL'!H40</f>
        <v>14910.134644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RESUMO'!E34</f>
        <v>0</v>
      </c>
      <c r="N6" s="141" t="n">
        <f aca="false">MAX(0,M6-M5)</f>
        <v>0</v>
      </c>
      <c r="O6" s="140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19186705.2956926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RESUMO'!F34</f>
        <v>0</v>
      </c>
      <c r="N7" s="141" t="n">
        <f aca="false">MAX(0,M7-M6)</f>
        <v>0</v>
      </c>
      <c r="O7" s="140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RESUMO'!G34</f>
        <v>0</v>
      </c>
      <c r="N8" s="141" t="n">
        <f aca="false">MAX(0,M8-M7)</f>
        <v>0</v>
      </c>
      <c r="O8" s="140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19186705.2956926</v>
      </c>
      <c r="K9" s="45" t="n">
        <f aca="false">E78</f>
        <v>14794.4082305368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RESUMO'!H34</f>
        <v>0</v>
      </c>
      <c r="N9" s="141" t="n">
        <f aca="false">MAX(0,M9-M8)</f>
        <v>0</v>
      </c>
      <c r="O9" s="140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14794.4082305368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RESUMO'!I34</f>
        <v>0</v>
      </c>
      <c r="N10" s="141" t="n">
        <f aca="false">MAX(0,M10-M9)</f>
        <v>0</v>
      </c>
      <c r="O10" s="140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17569932.7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RESUMO'!J34</f>
        <v>0</v>
      </c>
      <c r="N11" s="141" t="n">
        <f aca="false">MAX(0,M11-M10)</f>
        <v>0</v>
      </c>
      <c r="O11" s="140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RESUMO'!K34</f>
        <v>0</v>
      </c>
      <c r="N12" s="141" t="n">
        <f aca="false">MAX(0,M12-M11)</f>
        <v>0</v>
      </c>
      <c r="O12" s="140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RESUMO'!L34</f>
        <v>0</v>
      </c>
      <c r="N13" s="141" t="n">
        <f aca="false">MAX(0,M13-M12)</f>
        <v>0</v>
      </c>
      <c r="O13" s="140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RESUMO'!$D$76:$BW$76,MATCH('VALOR POR PL'!$P$5,'CP RESUMO'!$D$4:$BW$4,0))/100,0)</f>
        <v>0.0001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RESUMO'!M34</f>
        <v>0</v>
      </c>
      <c r="N14" s="141" t="n">
        <f aca="false">MAX(0,M14-M13)</f>
        <v>0</v>
      </c>
      <c r="O14" s="140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RESUMO'!N34</f>
        <v>0</v>
      </c>
      <c r="N15" s="141" t="n">
        <f aca="false">MAX(0,M15-M14)</f>
        <v>0</v>
      </c>
      <c r="O15" s="140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RESUMO'!O34</f>
        <v>0</v>
      </c>
      <c r="N16" s="141" t="n">
        <f aca="false">MAX(0,M16-M15)</f>
        <v>0</v>
      </c>
      <c r="O16" s="140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RESUMO'!P34</f>
        <v>0</v>
      </c>
      <c r="N17" s="141" t="n">
        <f aca="false">MAX(0,M17-M16)</f>
        <v>0</v>
      </c>
      <c r="O17" s="140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19186705.2956926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RESUMO'!Q34</f>
        <v>0</v>
      </c>
      <c r="N18" s="141" t="n">
        <f aca="false">MAX(0,M18-M17)</f>
        <v>0</v>
      </c>
      <c r="O18" s="140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RESUMO'!R34</f>
        <v>0</v>
      </c>
      <c r="N19" s="141" t="n">
        <f aca="false">MAX(0,M19-M18)</f>
        <v>0</v>
      </c>
      <c r="O19" s="140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RESUMO'!S34</f>
        <v>0</v>
      </c>
      <c r="N20" s="141" t="n">
        <f aca="false">MAX(0,M20-M19)</f>
        <v>0</v>
      </c>
      <c r="O20" s="140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RESUMO'!T34</f>
        <v>0</v>
      </c>
      <c r="N21" s="141" t="n">
        <f aca="false">MAX(0,M21-M20)</f>
        <v>0</v>
      </c>
      <c r="O21" s="140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RESUMO'!U34</f>
        <v>0</v>
      </c>
      <c r="N22" s="141" t="n">
        <f aca="false">MAX(0,M22-M21)</f>
        <v>0</v>
      </c>
      <c r="O22" s="140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RESUMO'!V34</f>
        <v>0</v>
      </c>
      <c r="N23" s="141" t="n">
        <f aca="false">MAX(0,M23-M22)</f>
        <v>0</v>
      </c>
      <c r="O23" s="140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RESUMO'!W34</f>
        <v>0</v>
      </c>
      <c r="N24" s="141" t="n">
        <f aca="false">MAX(0,M24-M23)</f>
        <v>0</v>
      </c>
      <c r="O24" s="140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RESUMO'!X34</f>
        <v>0</v>
      </c>
      <c r="N25" s="141" t="n">
        <f aca="false">MAX(0,M25-M24)</f>
        <v>0</v>
      </c>
      <c r="O25" s="140" t="n">
        <f aca="false">IF(B25&lt;='VALOR POR PL'!$P$5,'CP RESUMO'!X76,"")</f>
        <v>0.01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RESUMO'!Y34</f>
        <v>0</v>
      </c>
      <c r="N26" s="141" t="n">
        <f aca="false">MAX(0,M26-M25)</f>
        <v>0</v>
      </c>
      <c r="O26" s="140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1918.67052956926</v>
      </c>
      <c r="E27" s="45" t="n">
        <f aca="false">L27+D27/$K$2</f>
        <v>1.47944082305368</v>
      </c>
      <c r="F27" s="117" t="n">
        <f aca="false">IF($K$9=0,0,E27/$K$9)</f>
        <v>0.0001</v>
      </c>
      <c r="G27" s="117" t="n">
        <f aca="false">G26+F27</f>
        <v>0.0001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RESUMO'!Z34</f>
        <v>0.01</v>
      </c>
      <c r="N27" s="141" t="n">
        <f aca="false">MAX(0,M27-M26)</f>
        <v>0.01</v>
      </c>
      <c r="O27" s="140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0.01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1918.67052956926</v>
      </c>
      <c r="E28" s="45" t="n">
        <f aca="false">L28+D28/$K$2</f>
        <v>1.47944082305368</v>
      </c>
      <c r="F28" s="117" t="n">
        <f aca="false">IF($K$9=0,0,E28/$K$9)</f>
        <v>0.0001</v>
      </c>
      <c r="G28" s="117" t="n">
        <f aca="false">G27+F28</f>
        <v>0.0002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RESUMO'!AA34</f>
        <v>0.02</v>
      </c>
      <c r="N28" s="141" t="n">
        <f aca="false">MAX(0,M28-M27)</f>
        <v>0.01</v>
      </c>
      <c r="O28" s="140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0.01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0.0002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RESUMO'!AB34</f>
        <v>0.02</v>
      </c>
      <c r="N29" s="141" t="n">
        <f aca="false">MAX(0,M29-M28)</f>
        <v>0</v>
      </c>
      <c r="O29" s="140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28780.0579435389</v>
      </c>
      <c r="E30" s="45" t="n">
        <f aca="false">L30+D30/$K$2</f>
        <v>22.1916123458052</v>
      </c>
      <c r="F30" s="117" t="n">
        <f aca="false">IF($K$9=0,0,E30/$K$9)</f>
        <v>0.0015</v>
      </c>
      <c r="G30" s="117" t="n">
        <f aca="false">G29+F30</f>
        <v>0.0017</v>
      </c>
      <c r="H30" s="139" t="n">
        <v>140514.84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RESUMO'!AC34</f>
        <v>0.17</v>
      </c>
      <c r="N30" s="141" t="n">
        <f aca="false">MAX(0,M30-M29)</f>
        <v>0.15</v>
      </c>
      <c r="O30" s="140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552577.112515947</v>
      </c>
      <c r="E31" s="45" t="n">
        <f aca="false">L31+D31/$K$2</f>
        <v>426.078957039459</v>
      </c>
      <c r="F31" s="117" t="n">
        <f aca="false">IF($K$9=0,0,E31/$K$9)</f>
        <v>0.0288</v>
      </c>
      <c r="G31" s="117" t="n">
        <f aca="false">G30+F31</f>
        <v>0.0305</v>
      </c>
      <c r="H31" s="139" t="n">
        <v>196591.87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RESUMO'!AD34</f>
        <v>3.05</v>
      </c>
      <c r="N31" s="141" t="n">
        <f aca="false">MAX(0,M31-M30)</f>
        <v>2.88</v>
      </c>
      <c r="O31" s="140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2.88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976603.299550755</v>
      </c>
      <c r="E32" s="45" t="n">
        <f aca="false">L32+D32/$K$2</f>
        <v>753.035378934323</v>
      </c>
      <c r="F32" s="117" t="n">
        <f aca="false">IF($K$9=0,0,E32/$K$9)</f>
        <v>0.0509</v>
      </c>
      <c r="G32" s="117" t="n">
        <f aca="false">G31+F32</f>
        <v>0.0814</v>
      </c>
      <c r="H32" s="139" t="n">
        <v>201103.81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RESUMO'!AE34</f>
        <v>8.14</v>
      </c>
      <c r="N32" s="141" t="n">
        <f aca="false">MAX(0,M32-M31)</f>
        <v>5.09</v>
      </c>
      <c r="O32" s="140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5.09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1452433.59088393</v>
      </c>
      <c r="E33" s="45" t="n">
        <f aca="false">L33+D33/$K$2</f>
        <v>1119.93670305163</v>
      </c>
      <c r="F33" s="117" t="n">
        <f aca="false">IF($K$9=0,0,E33/$K$9)</f>
        <v>0.0757</v>
      </c>
      <c r="G33" s="117" t="n">
        <f aca="false">G32+F33</f>
        <v>0.1571</v>
      </c>
      <c r="H33" s="139" t="n">
        <v>115288.45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RESUMO'!AF34</f>
        <v>15.71</v>
      </c>
      <c r="N33" s="141" t="n">
        <f aca="false">MAX(0,M33-M32)</f>
        <v>7.57</v>
      </c>
      <c r="O33" s="140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7.57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420188.845975668</v>
      </c>
      <c r="E34" s="45" t="n">
        <f aca="false">L34+D34/$K$2</f>
        <v>323.997540248755</v>
      </c>
      <c r="F34" s="117" t="n">
        <f aca="false">IF($K$9=0,0,E34/$K$9)</f>
        <v>0.0219</v>
      </c>
      <c r="G34" s="117" t="n">
        <f aca="false">G33+F34</f>
        <v>0.179</v>
      </c>
      <c r="H34" s="139" t="n">
        <v>510508.11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RESUMO'!AG34</f>
        <v>17.9</v>
      </c>
      <c r="N34" s="141" t="n">
        <f aca="false">MAX(0,M34-M33)</f>
        <v>2.19</v>
      </c>
      <c r="O34" s="140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2.19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1120503.58926845</v>
      </c>
      <c r="E35" s="45" t="n">
        <f aca="false">L35+D35/$K$2</f>
        <v>863.993440663348</v>
      </c>
      <c r="F35" s="117" t="n">
        <f aca="false">IF($K$9=0,0,E35/$K$9)</f>
        <v>0.0584</v>
      </c>
      <c r="G35" s="117" t="n">
        <f aca="false">G34+F35</f>
        <v>0.2374</v>
      </c>
      <c r="H35" s="139" t="n">
        <v>887692.31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RESUMO'!AH34</f>
        <v>23.74</v>
      </c>
      <c r="N35" s="141" t="n">
        <f aca="false">MAX(0,M35-M34)</f>
        <v>5.84</v>
      </c>
      <c r="O35" s="140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5.84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2068326.83087567</v>
      </c>
      <c r="E36" s="45" t="n">
        <f aca="false">L36+D36/$K$2</f>
        <v>1594.83720725187</v>
      </c>
      <c r="F36" s="117" t="n">
        <f aca="false">IF($K$9=0,0,E36/$K$9)</f>
        <v>0.1078</v>
      </c>
      <c r="G36" s="117" t="n">
        <f aca="false">G35+F36</f>
        <v>0.3452</v>
      </c>
      <c r="H36" s="139" t="n">
        <v>1083261.64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RESUMO'!AI34</f>
        <v>34.52</v>
      </c>
      <c r="N36" s="141" t="n">
        <f aca="false">MAX(0,M36-M35)</f>
        <v>10.78</v>
      </c>
      <c r="O36" s="140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10.78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1607845.90377904</v>
      </c>
      <c r="E37" s="45" t="n">
        <f aca="false">L37+D37/$K$2</f>
        <v>1239.77140971898</v>
      </c>
      <c r="F37" s="117" t="n">
        <f aca="false">IF($K$9=0,0,E37/$K$9)</f>
        <v>0.0838</v>
      </c>
      <c r="G37" s="117" t="n">
        <f aca="false">G36+F37</f>
        <v>0.429</v>
      </c>
      <c r="H37" s="139" t="n">
        <v>867401.83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RESUMO'!AJ34</f>
        <v>42.9</v>
      </c>
      <c r="N37" s="141" t="n">
        <f aca="false">MAX(0,M37-M36)</f>
        <v>8.38</v>
      </c>
      <c r="O37" s="140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8.38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2183447.06264982</v>
      </c>
      <c r="E38" s="45" t="n">
        <f aca="false">L38+D38/$K$2</f>
        <v>1683.60365663509</v>
      </c>
      <c r="F38" s="117" t="n">
        <f aca="false">IF($K$9=0,0,E38/$K$9)</f>
        <v>0.1138</v>
      </c>
      <c r="G38" s="117" t="n">
        <f aca="false">G37+F38</f>
        <v>0.5428</v>
      </c>
      <c r="H38" s="139" t="n">
        <v>901160.37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RESUMO'!AK34</f>
        <v>54.28</v>
      </c>
      <c r="N38" s="141" t="n">
        <f aca="false">MAX(0,M38-M37)</f>
        <v>11.38</v>
      </c>
      <c r="O38" s="140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11.38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1132015.61244586</v>
      </c>
      <c r="E39" s="45" t="n">
        <f aca="false">L39+D39/$K$2</f>
        <v>872.87008560167</v>
      </c>
      <c r="F39" s="117" t="n">
        <f aca="false">IF($K$9=0,0,E39/$K$9)</f>
        <v>0.059</v>
      </c>
      <c r="G39" s="117" t="n">
        <f aca="false">G38+F39</f>
        <v>0.6018</v>
      </c>
      <c r="H39" s="139" t="n">
        <v>1321310.17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RESUMO'!AL34</f>
        <v>60.18</v>
      </c>
      <c r="N39" s="141" t="n">
        <f aca="false">MAX(0,M39-M38)</f>
        <v>5.9</v>
      </c>
      <c r="O39" s="140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1513831.04783015</v>
      </c>
      <c r="E40" s="45" t="n">
        <f aca="false">L40+D40/$K$2</f>
        <v>1167.27880938935</v>
      </c>
      <c r="F40" s="117" t="n">
        <f aca="false">IF($K$9=0,0,E40/$K$9)</f>
        <v>0.0788999999999999</v>
      </c>
      <c r="G40" s="117" t="n">
        <f aca="false">G39+F40</f>
        <v>0.6807</v>
      </c>
      <c r="H40" s="139" t="n">
        <v>1586808.43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RESUMO'!AM34</f>
        <v>68.07</v>
      </c>
      <c r="N40" s="141" t="n">
        <f aca="false">MAX(0,M40-M39)</f>
        <v>7.88999999999999</v>
      </c>
      <c r="O40" s="140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7.88999999999999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1087886.19026577</v>
      </c>
      <c r="E41" s="45" t="n">
        <f aca="false">L41+D41/$K$2</f>
        <v>838.842946671436</v>
      </c>
      <c r="F41" s="117" t="n">
        <f aca="false">IF($K$9=0,0,E41/$K$9)</f>
        <v>0.0567</v>
      </c>
      <c r="G41" s="117" t="n">
        <f aca="false">G40+F41</f>
        <v>0.7374</v>
      </c>
      <c r="H41" s="139" t="n">
        <v>1577632.14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RESUMO'!AN34</f>
        <v>73.74</v>
      </c>
      <c r="N41" s="141" t="n">
        <f aca="false">MAX(0,M41-M40)</f>
        <v>5.67</v>
      </c>
      <c r="O41" s="140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5.67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1333476.01805064</v>
      </c>
      <c r="E42" s="45" t="n">
        <f aca="false">L42+D42/$K$2</f>
        <v>1028.21137202231</v>
      </c>
      <c r="F42" s="117" t="n">
        <f aca="false">IF($K$9=0,0,E42/$K$9)</f>
        <v>0.0695</v>
      </c>
      <c r="G42" s="117" t="n">
        <f aca="false">G41+F42</f>
        <v>0.8069</v>
      </c>
      <c r="H42" s="139" t="n">
        <v>1177051.68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RESUMO'!AO34</f>
        <v>80.69</v>
      </c>
      <c r="N42" s="141" t="n">
        <f aca="false">MAX(0,M42-M41)</f>
        <v>6.95</v>
      </c>
      <c r="O42" s="140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6.95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1226030.46839476</v>
      </c>
      <c r="E43" s="45" t="n">
        <f aca="false">L43+D43/$K$2</f>
        <v>945.362685931301</v>
      </c>
      <c r="F43" s="117" t="n">
        <f aca="false">IF($K$9=0,0,E43/$K$9)</f>
        <v>0.0639</v>
      </c>
      <c r="G43" s="117" t="n">
        <f aca="false">G42+F43</f>
        <v>0.8708</v>
      </c>
      <c r="H43" s="139" t="n">
        <v>1274343.71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RESUMO'!AP34</f>
        <v>87.08</v>
      </c>
      <c r="N43" s="141" t="n">
        <f aca="false">MAX(0,M43-M42)</f>
        <v>6.39</v>
      </c>
      <c r="O43" s="140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6.39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945904.571077647</v>
      </c>
      <c r="E44" s="45" t="n">
        <f aca="false">L44+D44/$K$2</f>
        <v>729.364325765465</v>
      </c>
      <c r="F44" s="117" t="n">
        <f aca="false">IF($K$9=0,0,E44/$K$9)</f>
        <v>0.0493000000000001</v>
      </c>
      <c r="G44" s="117" t="n">
        <f aca="false">G43+F44</f>
        <v>0.9201</v>
      </c>
      <c r="H44" s="139" t="n">
        <v>1339123.05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RESUMO'!AQ34</f>
        <v>92.01</v>
      </c>
      <c r="N44" s="141" t="n">
        <f aca="false">MAX(0,M44-M43)</f>
        <v>4.93000000000001</v>
      </c>
      <c r="O44" s="140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4.93000000000001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731013.471765887</v>
      </c>
      <c r="E45" s="45" t="n">
        <f aca="false">L45+D45/$K$2</f>
        <v>563.66695358345</v>
      </c>
      <c r="F45" s="117" t="n">
        <f aca="false">IF($K$9=0,0,E45/$K$9)</f>
        <v>0.0380999999999999</v>
      </c>
      <c r="G45" s="117" t="n">
        <f aca="false">G44+F45</f>
        <v>0.9582</v>
      </c>
      <c r="H45" s="139" t="n">
        <v>1253709.38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RESUMO'!AR34</f>
        <v>95.82</v>
      </c>
      <c r="N45" s="141" t="n">
        <f aca="false">MAX(0,M45-M44)</f>
        <v>3.80999999999999</v>
      </c>
      <c r="O45" s="140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3.80999999999999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170761.677131664</v>
      </c>
      <c r="E46" s="45" t="n">
        <f aca="false">L46+D46/$K$2</f>
        <v>131.670233251777</v>
      </c>
      <c r="F46" s="117" t="n">
        <f aca="false">IF($K$9=0,0,E46/$K$9)</f>
        <v>0.00890000000000001</v>
      </c>
      <c r="G46" s="117" t="n">
        <f aca="false">G45+F46</f>
        <v>0.9671</v>
      </c>
      <c r="H46" s="139" t="n">
        <v>1234983.72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RESUMO'!AS34</f>
        <v>96.71</v>
      </c>
      <c r="N46" s="141" t="n">
        <f aca="false">MAX(0,M46-M45)</f>
        <v>0.890000000000001</v>
      </c>
      <c r="O46" s="140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0.890000000000001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214891.099311758</v>
      </c>
      <c r="E47" s="45" t="n">
        <f aca="false">L47+D47/$K$2</f>
        <v>165.697372182013</v>
      </c>
      <c r="F47" s="117" t="n">
        <f aca="false">IF($K$9=0,0,E47/$K$9)</f>
        <v>0.0112</v>
      </c>
      <c r="G47" s="117" t="n">
        <f aca="false">G46+F47</f>
        <v>0.9783</v>
      </c>
      <c r="H47" s="139" t="n">
        <v>783212.44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RESUMO'!AT34</f>
        <v>97.83</v>
      </c>
      <c r="N47" s="141" t="n">
        <f aca="false">MAX(0,M47-M46)</f>
        <v>1.12</v>
      </c>
      <c r="O47" s="140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1.12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153493.64236554</v>
      </c>
      <c r="E48" s="45" t="n">
        <f aca="false">L48+D48/$K$2</f>
        <v>118.355265844294</v>
      </c>
      <c r="F48" s="117" t="n">
        <f aca="false">IF($K$9=0,0,E48/$K$9)</f>
        <v>0.00799999999999997</v>
      </c>
      <c r="G48" s="117" t="n">
        <f aca="false">G47+F48</f>
        <v>0.9863</v>
      </c>
      <c r="H48" s="139" t="n">
        <v>788892.06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RESUMO'!AU34</f>
        <v>98.63</v>
      </c>
      <c r="N48" s="141" t="n">
        <f aca="false">MAX(0,M48-M47)</f>
        <v>0.799999999999997</v>
      </c>
      <c r="O48" s="140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0.799999999999997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199541.735075204</v>
      </c>
      <c r="E49" s="45" t="n">
        <f aca="false">L49+D49/$K$2</f>
        <v>153.861845597584</v>
      </c>
      <c r="F49" s="117" t="n">
        <f aca="false">IF($K$9=0,0,E49/$K$9)</f>
        <v>0.0104000000000001</v>
      </c>
      <c r="G49" s="117" t="n">
        <f aca="false">G48+F49</f>
        <v>0.9967</v>
      </c>
      <c r="H49" s="139" t="n">
        <v>329342.69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RESUMO'!AV34</f>
        <v>99.67</v>
      </c>
      <c r="N49" s="141" t="n">
        <f aca="false">MAX(0,M49-M48)</f>
        <v>1.04000000000001</v>
      </c>
      <c r="O49" s="140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1.04000000000001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61397.4569462151</v>
      </c>
      <c r="E50" s="45" t="n">
        <f aca="false">L50+D50/$K$2</f>
        <v>47.3421063377167</v>
      </c>
      <c r="F50" s="117" t="n">
        <f aca="false">IF($K$9=0,0,E50/$K$9)</f>
        <v>0.00319999999999993</v>
      </c>
      <c r="G50" s="117" t="n">
        <f aca="false">G49+F50</f>
        <v>0.9999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RESUMO'!AW34</f>
        <v>99.99</v>
      </c>
      <c r="N50" s="141" t="n">
        <f aca="false">MAX(0,M50-M49)</f>
        <v>0.319999999999993</v>
      </c>
      <c r="O50" s="140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0.319999999999993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1918.67052957024</v>
      </c>
      <c r="E51" s="45" t="n">
        <f aca="false">L51+D51/$K$2</f>
        <v>1.47944082305444</v>
      </c>
      <c r="F51" s="117" t="n">
        <f aca="false">IF($K$9=0,0,E51/$K$9)</f>
        <v>0.000100000000000051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RESUMO'!AX34</f>
        <v>100</v>
      </c>
      <c r="N51" s="141" t="n">
        <f aca="false">MAX(0,M51-M50)</f>
        <v>0.0100000000000051</v>
      </c>
      <c r="O51" s="140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0.0100000000000051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RESUMO'!AY34</f>
        <v>100</v>
      </c>
      <c r="N52" s="141" t="n">
        <f aca="false">MAX(0,M52-M51)</f>
        <v>0</v>
      </c>
      <c r="O52" s="140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RESUMO'!AZ34</f>
        <v>100</v>
      </c>
      <c r="N53" s="141" t="n">
        <f aca="false">MAX(0,M53-M52)</f>
        <v>0</v>
      </c>
      <c r="O53" s="140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RESUMO'!BA34</f>
        <v>100</v>
      </c>
      <c r="N54" s="141" t="n">
        <f aca="false">MAX(0,M54-M53)</f>
        <v>0</v>
      </c>
      <c r="O54" s="140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RESUMO'!BB34</f>
        <v>100</v>
      </c>
      <c r="N55" s="141" t="n">
        <f aca="false">MAX(0,M55-M54)</f>
        <v>0</v>
      </c>
      <c r="O55" s="140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RESUMO'!BC34</f>
        <v>100</v>
      </c>
      <c r="N56" s="141" t="n">
        <f aca="false">MAX(0,M56-M55)</f>
        <v>0</v>
      </c>
      <c r="O56" s="140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RESUMO'!BD34</f>
        <v>100</v>
      </c>
      <c r="N57" s="141" t="n">
        <f aca="false">MAX(0,M57-M56)</f>
        <v>0</v>
      </c>
      <c r="O57" s="140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RESUMO'!BE34</f>
        <v>100</v>
      </c>
      <c r="N58" s="141" t="n">
        <f aca="false">MAX(0,M58-M57)</f>
        <v>0</v>
      </c>
      <c r="O58" s="140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RESUMO'!BF34</f>
        <v>100</v>
      </c>
      <c r="N59" s="141" t="n">
        <f aca="false">MAX(0,M59-M58)</f>
        <v>0</v>
      </c>
      <c r="O59" s="140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RESUMO'!BG34</f>
        <v>100</v>
      </c>
      <c r="N60" s="141" t="n">
        <f aca="false">MAX(0,M60-M59)</f>
        <v>0</v>
      </c>
      <c r="O60" s="140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RESUMO'!BH34</f>
        <v>100</v>
      </c>
      <c r="N61" s="141" t="n">
        <f aca="false">MAX(0,M61-M60)</f>
        <v>0</v>
      </c>
      <c r="O61" s="140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RESUMO'!BI34</f>
        <v>100</v>
      </c>
      <c r="N62" s="141" t="n">
        <f aca="false">MAX(0,M62-M61)</f>
        <v>0</v>
      </c>
      <c r="O62" s="140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RESUMO'!BJ34</f>
        <v>100</v>
      </c>
      <c r="N63" s="141" t="n">
        <f aca="false">MAX(0,M63-M62)</f>
        <v>0</v>
      </c>
      <c r="O63" s="140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RESUMO'!BK34</f>
        <v>100</v>
      </c>
      <c r="N64" s="141" t="n">
        <f aca="false">MAX(0,M64-M63)</f>
        <v>0</v>
      </c>
      <c r="O64" s="140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RESUMO'!BL34</f>
        <v>100</v>
      </c>
      <c r="N65" s="141" t="n">
        <f aca="false">MAX(0,M65-M64)</f>
        <v>0</v>
      </c>
      <c r="O65" s="140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RESUMO'!BM34</f>
        <v>100</v>
      </c>
      <c r="N66" s="141" t="n">
        <f aca="false">MAX(0,M66-M65)</f>
        <v>0</v>
      </c>
      <c r="O66" s="140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RESUMO'!BN34</f>
        <v>100</v>
      </c>
      <c r="N67" s="141" t="n">
        <f aca="false">MAX(0,M67-M66)</f>
        <v>0</v>
      </c>
      <c r="O67" s="140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RESUMO'!BO34</f>
        <v>100</v>
      </c>
      <c r="N68" s="141" t="n">
        <f aca="false">MAX(0,M68-M67)</f>
        <v>0</v>
      </c>
      <c r="O68" s="140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RESUMO'!BP34</f>
        <v>100</v>
      </c>
      <c r="N69" s="141" t="n">
        <f aca="false">MAX(0,M69-M68)</f>
        <v>0</v>
      </c>
      <c r="O69" s="140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RESUMO'!BQ34</f>
        <v>100</v>
      </c>
      <c r="N70" s="141" t="n">
        <f aca="false">MAX(0,M70-M69)</f>
        <v>0</v>
      </c>
      <c r="O70" s="140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RESUMO'!BR34</f>
        <v>100</v>
      </c>
      <c r="N71" s="141" t="n">
        <f aca="false">MAX(0,M71-M70)</f>
        <v>0</v>
      </c>
      <c r="O71" s="140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RESUMO'!BS34</f>
        <v>100</v>
      </c>
      <c r="N72" s="141" t="n">
        <f aca="false">MAX(0,M72-M71)</f>
        <v>0</v>
      </c>
      <c r="O72" s="140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RESUMO'!BT34</f>
        <v>100</v>
      </c>
      <c r="N73" s="141" t="n">
        <f aca="false">MAX(0,M73-M72)</f>
        <v>0</v>
      </c>
      <c r="O73" s="140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RESUMO'!BU34</f>
        <v>100</v>
      </c>
      <c r="N74" s="141" t="n">
        <f aca="false">MAX(0,M74-M73)</f>
        <v>0</v>
      </c>
      <c r="O74" s="140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RESUMO'!BV34</f>
        <v>100</v>
      </c>
      <c r="N75" s="141" t="n">
        <f aca="false">MAX(0,M75-M74)</f>
        <v>0</v>
      </c>
      <c r="O75" s="140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RESUMO'!BW34</f>
        <v>100</v>
      </c>
      <c r="N76" s="141" t="n">
        <f aca="false">MAX(0,M76-M75)</f>
        <v>0</v>
      </c>
      <c r="O76" s="140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19186705.2956926</v>
      </c>
      <c r="E78" s="61" t="n">
        <f aca="false">SUM(E5:E76)</f>
        <v>14794.4082305368</v>
      </c>
      <c r="F78" s="146" t="n">
        <f aca="false">SUM(F5:F76)</f>
        <v>1</v>
      </c>
      <c r="H78" s="61" t="n">
        <f aca="false">SUM(H5:H76)</f>
        <v>17569932.7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ESTRUTURA METÁLICA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PL'!F41</f>
        <v>195186</v>
      </c>
      <c r="K5" s="56" t="n">
        <f aca="false">'VALOR POR PL'!G41</f>
        <v>165.638059</v>
      </c>
      <c r="L5" s="56" t="n">
        <f aca="false">'DADOS HISTORICOS'!$BZ$35</f>
        <v>0</v>
      </c>
      <c r="M5" s="140" t="n">
        <f aca="false">'CP RESUMO'!D35</f>
        <v>0</v>
      </c>
      <c r="N5" s="141" t="n">
        <v>0</v>
      </c>
      <c r="O5" s="140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PL'!H41</f>
        <v>165.638059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RESUMO'!E35</f>
        <v>0</v>
      </c>
      <c r="N6" s="141" t="n">
        <f aca="false">MAX(0,M6-M5)</f>
        <v>0</v>
      </c>
      <c r="O6" s="140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213146.876246515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RESUMO'!F35</f>
        <v>0</v>
      </c>
      <c r="N7" s="141" t="n">
        <f aca="false">MAX(0,M7-M6)</f>
        <v>0</v>
      </c>
      <c r="O7" s="140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RESUMO'!G35</f>
        <v>0</v>
      </c>
      <c r="N8" s="141" t="n">
        <f aca="false">MAX(0,M8-M7)</f>
        <v>0</v>
      </c>
      <c r="O8" s="140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213146.876246515</v>
      </c>
      <c r="K9" s="45" t="n">
        <f aca="false">E78</f>
        <v>164.352443614307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RESUMO'!H35</f>
        <v>0</v>
      </c>
      <c r="N9" s="141" t="n">
        <f aca="false">MAX(0,M9-M8)</f>
        <v>0</v>
      </c>
      <c r="O9" s="140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164.352443614307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RESUMO'!I35</f>
        <v>0</v>
      </c>
      <c r="N10" s="141" t="n">
        <f aca="false">MAX(0,M10-M9)</f>
        <v>0</v>
      </c>
      <c r="O10" s="140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195186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RESUMO'!J35</f>
        <v>0</v>
      </c>
      <c r="N11" s="141" t="n">
        <f aca="false">MAX(0,M11-M10)</f>
        <v>0</v>
      </c>
      <c r="O11" s="140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RESUMO'!K35</f>
        <v>0</v>
      </c>
      <c r="N12" s="141" t="n">
        <f aca="false">MAX(0,M12-M11)</f>
        <v>0</v>
      </c>
      <c r="O12" s="140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RESUMO'!L35</f>
        <v>0</v>
      </c>
      <c r="N13" s="141" t="n">
        <f aca="false">MAX(0,M13-M12)</f>
        <v>0</v>
      </c>
      <c r="O13" s="140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RESUMO'!M35</f>
        <v>0</v>
      </c>
      <c r="N14" s="141" t="n">
        <f aca="false">MAX(0,M14-M13)</f>
        <v>0</v>
      </c>
      <c r="O14" s="140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RESUMO'!N35</f>
        <v>0</v>
      </c>
      <c r="N15" s="141" t="n">
        <f aca="false">MAX(0,M15-M14)</f>
        <v>0</v>
      </c>
      <c r="O15" s="140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RESUMO'!O35</f>
        <v>0</v>
      </c>
      <c r="N16" s="141" t="n">
        <f aca="false">MAX(0,M16-M15)</f>
        <v>0</v>
      </c>
      <c r="O16" s="140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RESUMO'!P35</f>
        <v>0</v>
      </c>
      <c r="N17" s="141" t="n">
        <f aca="false">MAX(0,M17-M16)</f>
        <v>0</v>
      </c>
      <c r="O17" s="140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213146.876246515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RESUMO'!Q35</f>
        <v>0</v>
      </c>
      <c r="N18" s="141" t="n">
        <f aca="false">MAX(0,M18-M17)</f>
        <v>0</v>
      </c>
      <c r="O18" s="140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RESUMO'!R35</f>
        <v>0</v>
      </c>
      <c r="N19" s="141" t="n">
        <f aca="false">MAX(0,M19-M18)</f>
        <v>0</v>
      </c>
      <c r="O19" s="140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RESUMO'!S35</f>
        <v>0</v>
      </c>
      <c r="N20" s="141" t="n">
        <f aca="false">MAX(0,M20-M19)</f>
        <v>0</v>
      </c>
      <c r="O20" s="140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RESUMO'!T35</f>
        <v>0</v>
      </c>
      <c r="N21" s="141" t="n">
        <f aca="false">MAX(0,M21-M20)</f>
        <v>0</v>
      </c>
      <c r="O21" s="140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RESUMO'!U35</f>
        <v>0</v>
      </c>
      <c r="N22" s="141" t="n">
        <f aca="false">MAX(0,M22-M21)</f>
        <v>0</v>
      </c>
      <c r="O22" s="140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RESUMO'!V35</f>
        <v>0</v>
      </c>
      <c r="N23" s="141" t="n">
        <f aca="false">MAX(0,M23-M22)</f>
        <v>0</v>
      </c>
      <c r="O23" s="140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3305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RESUMO'!W35</f>
        <v>0</v>
      </c>
      <c r="N24" s="141" t="n">
        <f aca="false">MAX(0,M24-M23)</f>
        <v>0</v>
      </c>
      <c r="O24" s="140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RESUMO'!X35</f>
        <v>0</v>
      </c>
      <c r="N25" s="141" t="n">
        <f aca="false">MAX(0,M25-M24)</f>
        <v>0</v>
      </c>
      <c r="O25" s="140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RESUMO'!Y35</f>
        <v>0</v>
      </c>
      <c r="N26" s="141" t="n">
        <f aca="false">MAX(0,M26-M25)</f>
        <v>0</v>
      </c>
      <c r="O26" s="140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RESUMO'!Z35</f>
        <v>0</v>
      </c>
      <c r="N27" s="141" t="n">
        <f aca="false">MAX(0,M27-M26)</f>
        <v>0</v>
      </c>
      <c r="O27" s="140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RESUMO'!AA35</f>
        <v>0</v>
      </c>
      <c r="N28" s="141" t="n">
        <f aca="false">MAX(0,M28-M27)</f>
        <v>0</v>
      </c>
      <c r="O28" s="140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RESUMO'!AB35</f>
        <v>0</v>
      </c>
      <c r="N29" s="141" t="n">
        <f aca="false">MAX(0,M29-M28)</f>
        <v>0</v>
      </c>
      <c r="O29" s="140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RESUMO'!AC35</f>
        <v>0</v>
      </c>
      <c r="N30" s="141" t="n">
        <f aca="false">MAX(0,M30-M29)</f>
        <v>0</v>
      </c>
      <c r="O30" s="140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RESUMO'!AD35</f>
        <v>0</v>
      </c>
      <c r="N31" s="141" t="n">
        <f aca="false">MAX(0,M31-M30)</f>
        <v>0</v>
      </c>
      <c r="O31" s="140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RESUMO'!AE35</f>
        <v>0</v>
      </c>
      <c r="N32" s="141" t="n">
        <f aca="false">MAX(0,M32-M31)</f>
        <v>0</v>
      </c>
      <c r="O32" s="140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RESUMO'!AF35</f>
        <v>0</v>
      </c>
      <c r="N33" s="141" t="n">
        <f aca="false">MAX(0,M33-M32)</f>
        <v>0</v>
      </c>
      <c r="O33" s="140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RESUMO'!AG35</f>
        <v>0</v>
      </c>
      <c r="N34" s="141" t="n">
        <f aca="false">MAX(0,M34-M33)</f>
        <v>0</v>
      </c>
      <c r="O34" s="140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RESUMO'!AH35</f>
        <v>0</v>
      </c>
      <c r="N35" s="141" t="n">
        <f aca="false">MAX(0,M35-M34)</f>
        <v>0</v>
      </c>
      <c r="O35" s="140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RESUMO'!AI35</f>
        <v>0</v>
      </c>
      <c r="N36" s="141" t="n">
        <f aca="false">MAX(0,M36-M35)</f>
        <v>0</v>
      </c>
      <c r="O36" s="140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RESUMO'!AJ35</f>
        <v>0</v>
      </c>
      <c r="N37" s="141" t="n">
        <f aca="false">MAX(0,M37-M36)</f>
        <v>0</v>
      </c>
      <c r="O37" s="140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RESUMO'!AK35</f>
        <v>0</v>
      </c>
      <c r="N38" s="141" t="n">
        <f aca="false">MAX(0,M38-M37)</f>
        <v>0</v>
      </c>
      <c r="O38" s="140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RESUMO'!AL35</f>
        <v>0</v>
      </c>
      <c r="N39" s="141" t="n">
        <f aca="false">MAX(0,M39-M38)</f>
        <v>0</v>
      </c>
      <c r="O39" s="140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RESUMO'!AM35</f>
        <v>0</v>
      </c>
      <c r="N40" s="141" t="n">
        <f aca="false">MAX(0,M40-M39)</f>
        <v>0</v>
      </c>
      <c r="O40" s="140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RESUMO'!AN35</f>
        <v>0</v>
      </c>
      <c r="N41" s="141" t="n">
        <f aca="false">MAX(0,M41-M40)</f>
        <v>0</v>
      </c>
      <c r="O41" s="140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9" t="n">
        <v>98000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RESUMO'!AO35</f>
        <v>0</v>
      </c>
      <c r="N42" s="141" t="n">
        <f aca="false">MAX(0,M42-M41)</f>
        <v>0</v>
      </c>
      <c r="O42" s="140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9" t="n">
        <v>97186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RESUMO'!AP35</f>
        <v>0</v>
      </c>
      <c r="N43" s="141" t="n">
        <f aca="false">MAX(0,M43-M42)</f>
        <v>0</v>
      </c>
      <c r="O43" s="140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RESUMO'!AQ35</f>
        <v>0</v>
      </c>
      <c r="N44" s="141" t="n">
        <f aca="false">MAX(0,M44-M43)</f>
        <v>0</v>
      </c>
      <c r="O44" s="140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21314.6876246515</v>
      </c>
      <c r="E45" s="45" t="n">
        <f aca="false">L45+D45/$K$2</f>
        <v>16.4352443614307</v>
      </c>
      <c r="F45" s="117" t="n">
        <f aca="false">IF($K$9=0,0,E45/$K$9)</f>
        <v>0.1</v>
      </c>
      <c r="G45" s="117" t="n">
        <f aca="false">G44+F45</f>
        <v>0.1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RESUMO'!AR35</f>
        <v>10</v>
      </c>
      <c r="N45" s="141" t="n">
        <f aca="false">MAX(0,M45-M44)</f>
        <v>10</v>
      </c>
      <c r="O45" s="140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10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117230.781935583</v>
      </c>
      <c r="E46" s="45" t="n">
        <f aca="false">L46+D46/$K$2</f>
        <v>90.3938439878689</v>
      </c>
      <c r="F46" s="117" t="n">
        <f aca="false">IF($K$9=0,0,E46/$K$9)</f>
        <v>0.55</v>
      </c>
      <c r="G46" s="117" t="n">
        <f aca="false">G45+F46</f>
        <v>0.65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RESUMO'!AS35</f>
        <v>65</v>
      </c>
      <c r="N46" s="141" t="n">
        <f aca="false">MAX(0,M46-M45)</f>
        <v>55</v>
      </c>
      <c r="O46" s="140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55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74601.4066862803</v>
      </c>
      <c r="E47" s="45" t="n">
        <f aca="false">L47+D47/$K$2</f>
        <v>57.5233552650075</v>
      </c>
      <c r="F47" s="117" t="n">
        <f aca="false">IF($K$9=0,0,E47/$K$9)</f>
        <v>0.35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RESUMO'!AT35</f>
        <v>100</v>
      </c>
      <c r="N47" s="141" t="n">
        <f aca="false">MAX(0,M47-M46)</f>
        <v>35</v>
      </c>
      <c r="O47" s="140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35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RESUMO'!AU35</f>
        <v>100</v>
      </c>
      <c r="N48" s="141" t="n">
        <f aca="false">MAX(0,M48-M47)</f>
        <v>0</v>
      </c>
      <c r="O48" s="140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RESUMO'!AV35</f>
        <v>100</v>
      </c>
      <c r="N49" s="141" t="n">
        <f aca="false">MAX(0,M49-M48)</f>
        <v>0</v>
      </c>
      <c r="O49" s="140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RESUMO'!AW35</f>
        <v>100</v>
      </c>
      <c r="N50" s="141" t="n">
        <f aca="false">MAX(0,M50-M49)</f>
        <v>0</v>
      </c>
      <c r="O50" s="140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RESUMO'!AX35</f>
        <v>100</v>
      </c>
      <c r="N51" s="141" t="n">
        <f aca="false">MAX(0,M51-M50)</f>
        <v>0</v>
      </c>
      <c r="O51" s="140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RESUMO'!AY35</f>
        <v>100</v>
      </c>
      <c r="N52" s="141" t="n">
        <f aca="false">MAX(0,M52-M51)</f>
        <v>0</v>
      </c>
      <c r="O52" s="140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RESUMO'!AZ35</f>
        <v>100</v>
      </c>
      <c r="N53" s="141" t="n">
        <f aca="false">MAX(0,M53-M52)</f>
        <v>0</v>
      </c>
      <c r="O53" s="140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RESUMO'!BA35</f>
        <v>100</v>
      </c>
      <c r="N54" s="141" t="n">
        <f aca="false">MAX(0,M54-M53)</f>
        <v>0</v>
      </c>
      <c r="O54" s="140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RESUMO'!BB35</f>
        <v>100</v>
      </c>
      <c r="N55" s="141" t="n">
        <f aca="false">MAX(0,M55-M54)</f>
        <v>0</v>
      </c>
      <c r="O55" s="140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RESUMO'!BC35</f>
        <v>100</v>
      </c>
      <c r="N56" s="141" t="n">
        <f aca="false">MAX(0,M56-M55)</f>
        <v>0</v>
      </c>
      <c r="O56" s="140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RESUMO'!BD35</f>
        <v>100</v>
      </c>
      <c r="N57" s="141" t="n">
        <f aca="false">MAX(0,M57-M56)</f>
        <v>0</v>
      </c>
      <c r="O57" s="140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RESUMO'!BE35</f>
        <v>100</v>
      </c>
      <c r="N58" s="141" t="n">
        <f aca="false">MAX(0,M58-M57)</f>
        <v>0</v>
      </c>
      <c r="O58" s="140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RESUMO'!BF35</f>
        <v>100</v>
      </c>
      <c r="N59" s="141" t="n">
        <f aca="false">MAX(0,M59-M58)</f>
        <v>0</v>
      </c>
      <c r="O59" s="140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RESUMO'!BG35</f>
        <v>100</v>
      </c>
      <c r="N60" s="141" t="n">
        <f aca="false">MAX(0,M60-M59)</f>
        <v>0</v>
      </c>
      <c r="O60" s="140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RESUMO'!BH35</f>
        <v>100</v>
      </c>
      <c r="N61" s="141" t="n">
        <f aca="false">MAX(0,M61-M60)</f>
        <v>0</v>
      </c>
      <c r="O61" s="140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RESUMO'!BI35</f>
        <v>100</v>
      </c>
      <c r="N62" s="141" t="n">
        <f aca="false">MAX(0,M62-M61)</f>
        <v>0</v>
      </c>
      <c r="O62" s="140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RESUMO'!BJ35</f>
        <v>100</v>
      </c>
      <c r="N63" s="141" t="n">
        <f aca="false">MAX(0,M63-M62)</f>
        <v>0</v>
      </c>
      <c r="O63" s="140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RESUMO'!BK35</f>
        <v>100</v>
      </c>
      <c r="N64" s="141" t="n">
        <f aca="false">MAX(0,M64-M63)</f>
        <v>0</v>
      </c>
      <c r="O64" s="140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RESUMO'!BL35</f>
        <v>100</v>
      </c>
      <c r="N65" s="141" t="n">
        <f aca="false">MAX(0,M65-M64)</f>
        <v>0</v>
      </c>
      <c r="O65" s="140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RESUMO'!BM35</f>
        <v>100</v>
      </c>
      <c r="N66" s="141" t="n">
        <f aca="false">MAX(0,M66-M65)</f>
        <v>0</v>
      </c>
      <c r="O66" s="140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RESUMO'!BN35</f>
        <v>100</v>
      </c>
      <c r="N67" s="141" t="n">
        <f aca="false">MAX(0,M67-M66)</f>
        <v>0</v>
      </c>
      <c r="O67" s="140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RESUMO'!BO35</f>
        <v>100</v>
      </c>
      <c r="N68" s="141" t="n">
        <f aca="false">MAX(0,M68-M67)</f>
        <v>0</v>
      </c>
      <c r="O68" s="140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RESUMO'!BP35</f>
        <v>100</v>
      </c>
      <c r="N69" s="141" t="n">
        <f aca="false">MAX(0,M69-M68)</f>
        <v>0</v>
      </c>
      <c r="O69" s="140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RESUMO'!BQ35</f>
        <v>100</v>
      </c>
      <c r="N70" s="141" t="n">
        <f aca="false">MAX(0,M70-M69)</f>
        <v>0</v>
      </c>
      <c r="O70" s="140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RESUMO'!BR35</f>
        <v>100</v>
      </c>
      <c r="N71" s="141" t="n">
        <f aca="false">MAX(0,M71-M70)</f>
        <v>0</v>
      </c>
      <c r="O71" s="140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RESUMO'!BS35</f>
        <v>100</v>
      </c>
      <c r="N72" s="141" t="n">
        <f aca="false">MAX(0,M72-M71)</f>
        <v>0</v>
      </c>
      <c r="O72" s="140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RESUMO'!BT35</f>
        <v>100</v>
      </c>
      <c r="N73" s="141" t="n">
        <f aca="false">MAX(0,M73-M72)</f>
        <v>0</v>
      </c>
      <c r="O73" s="140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RESUMO'!BU35</f>
        <v>100</v>
      </c>
      <c r="N74" s="141" t="n">
        <f aca="false">MAX(0,M74-M73)</f>
        <v>0</v>
      </c>
      <c r="O74" s="140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RESUMO'!BV35</f>
        <v>100</v>
      </c>
      <c r="N75" s="141" t="n">
        <f aca="false">MAX(0,M75-M74)</f>
        <v>0</v>
      </c>
      <c r="O75" s="140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RESUMO'!BW35</f>
        <v>100</v>
      </c>
      <c r="N76" s="141" t="n">
        <f aca="false">MAX(0,M76-M75)</f>
        <v>0</v>
      </c>
      <c r="O76" s="140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213146.876246515</v>
      </c>
      <c r="E78" s="61" t="n">
        <f aca="false">SUM(E5:E76)</f>
        <v>164.352443614307</v>
      </c>
      <c r="F78" s="146" t="n">
        <f aca="false">SUM(F5:F76)</f>
        <v>1</v>
      </c>
      <c r="H78" s="61" t="n">
        <f aca="false">SUM(H5:H76)</f>
        <v>195186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  FACHADA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PL'!F42</f>
        <v>7404956.91</v>
      </c>
      <c r="K5" s="56" t="n">
        <f aca="false">'VALOR POR PL'!G42</f>
        <v>6283.968554</v>
      </c>
      <c r="L5" s="56" t="n">
        <f aca="false">'DADOS HISTORICOS'!$BZ$36</f>
        <v>0</v>
      </c>
      <c r="M5" s="140" t="n">
        <f aca="false">'CP RESUMO'!D36</f>
        <v>0</v>
      </c>
      <c r="N5" s="141" t="n">
        <v>0</v>
      </c>
      <c r="O5" s="140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PL'!H42</f>
        <v>6283.968554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RESUMO'!E36</f>
        <v>0</v>
      </c>
      <c r="N6" s="141" t="n">
        <f aca="false">MAX(0,M6-M5)</f>
        <v>0</v>
      </c>
      <c r="O6" s="140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8088432.55977984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RESUMO'!F36</f>
        <v>0</v>
      </c>
      <c r="N7" s="141" t="n">
        <f aca="false">MAX(0,M7-M6)</f>
        <v>0</v>
      </c>
      <c r="O7" s="140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274.16303659972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RESUMO'!G36</f>
        <v>0</v>
      </c>
      <c r="N8" s="141" t="n">
        <f aca="false">MAX(0,M8-M7)</f>
        <v>0</v>
      </c>
      <c r="O8" s="140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8088432.55977984</v>
      </c>
      <c r="K9" s="45" t="n">
        <f aca="false">E78</f>
        <v>6237.32288280078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RESUMO'!H36</f>
        <v>0</v>
      </c>
      <c r="N9" s="141" t="n">
        <f aca="false">MAX(0,M9-M8)</f>
        <v>0</v>
      </c>
      <c r="O9" s="140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5963.15984620106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RESUMO'!I36</f>
        <v>0</v>
      </c>
      <c r="N10" s="141" t="n">
        <f aca="false">MAX(0,M10-M9)</f>
        <v>0</v>
      </c>
      <c r="O10" s="140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7375952.91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RESUMO'!J36</f>
        <v>0</v>
      </c>
      <c r="N11" s="141" t="n">
        <f aca="false">MAX(0,M11-M10)</f>
        <v>0</v>
      </c>
      <c r="O11" s="140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RESUMO'!K36</f>
        <v>0</v>
      </c>
      <c r="N12" s="141" t="n">
        <f aca="false">MAX(0,M12-M11)</f>
        <v>0</v>
      </c>
      <c r="O12" s="140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HISTORICOS'!L36)</f>
        <v>3000</v>
      </c>
      <c r="D13" s="45" t="n">
        <f aca="false">IF(B13&lt;='VALOR POR PL'!$P$5,0,IF($K$17&gt;0,$K$18*P13/$K$17,0))</f>
        <v>0</v>
      </c>
      <c r="E13" s="45" t="n">
        <f aca="false">L13+D13/$K$2</f>
        <v>2.46567371246628</v>
      </c>
      <c r="F13" s="117" t="n">
        <f aca="false">IF($K$9=0,0,E13/$K$9)</f>
        <v>0.000395309615807336</v>
      </c>
      <c r="G13" s="117" t="n">
        <f aca="false">G12+F13</f>
        <v>0.000395309615807336</v>
      </c>
      <c r="H13" s="139"/>
      <c r="I13" s="42" t="s">
        <v>3284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2.46567371246628</v>
      </c>
      <c r="M13" s="140" t="n">
        <f aca="false">'CP RESUMO'!L36</f>
        <v>0</v>
      </c>
      <c r="N13" s="141" t="n">
        <f aca="false">MAX(0,M13-M12)</f>
        <v>0</v>
      </c>
      <c r="O13" s="140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HISTORICOS'!M36)</f>
        <v>4904.21</v>
      </c>
      <c r="D14" s="45" t="n">
        <f aca="false">IF(B14&lt;='VALOR POR PL'!$P$5,0,IF($K$17&gt;0,$K$18*P14/$K$17,0))</f>
        <v>0</v>
      </c>
      <c r="E14" s="45" t="n">
        <f aca="false">L14+D14/$K$2</f>
        <v>4.02397708466154</v>
      </c>
      <c r="F14" s="117" t="n">
        <f aca="false">IF($K$9=0,0,E14/$K$9)</f>
        <v>0.000645144905959179</v>
      </c>
      <c r="G14" s="117" t="n">
        <f aca="false">G13+F14</f>
        <v>0.00104045452176652</v>
      </c>
      <c r="H14" s="139"/>
      <c r="I14" s="42" t="s">
        <v>3285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4.02397708466154</v>
      </c>
      <c r="M14" s="140" t="n">
        <f aca="false">'CP RESUMO'!M36</f>
        <v>0</v>
      </c>
      <c r="N14" s="141" t="n">
        <f aca="false">MAX(0,M14-M13)</f>
        <v>0</v>
      </c>
      <c r="O14" s="140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HISTORICOS'!N36)</f>
        <v>2800</v>
      </c>
      <c r="D15" s="45" t="n">
        <f aca="false">IF(B15&lt;='VALOR POR PL'!$P$5,0,IF($K$17&gt;0,$K$18*P15/$K$17,0))</f>
        <v>0</v>
      </c>
      <c r="E15" s="45" t="n">
        <f aca="false">L15+D15/$K$2</f>
        <v>2.29065836793864</v>
      </c>
      <c r="F15" s="117" t="n">
        <f aca="false">IF($K$9=0,0,E15/$K$9)</f>
        <v>0.000367250246777356</v>
      </c>
      <c r="G15" s="117" t="n">
        <f aca="false">G14+F15</f>
        <v>0.00140770476854387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2.29065836793864</v>
      </c>
      <c r="M15" s="140" t="n">
        <f aca="false">'CP RESUMO'!N36</f>
        <v>0</v>
      </c>
      <c r="N15" s="141" t="n">
        <f aca="false">MAX(0,M15-M14)</f>
        <v>0</v>
      </c>
      <c r="O15" s="140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0.00140770476854387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RESUMO'!O36</f>
        <v>0</v>
      </c>
      <c r="N16" s="141" t="n">
        <f aca="false">MAX(0,M16-M15)</f>
        <v>0</v>
      </c>
      <c r="O16" s="140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0.00140770476854387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RESUMO'!P36</f>
        <v>0</v>
      </c>
      <c r="N17" s="141" t="n">
        <f aca="false">MAX(0,M17-M16)</f>
        <v>0</v>
      </c>
      <c r="O17" s="140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0.00140770476854387</v>
      </c>
      <c r="H18" s="139"/>
      <c r="I18" s="42" t="s">
        <v>3290</v>
      </c>
      <c r="K18" s="45" t="n">
        <f aca="false">MAX(0,K10)*$K$2</f>
        <v>7733556.40977984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RESUMO'!Q36</f>
        <v>0</v>
      </c>
      <c r="N18" s="141" t="n">
        <f aca="false">MAX(0,M18-M17)</f>
        <v>0</v>
      </c>
      <c r="O18" s="140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0.00140770476854387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RESUMO'!R36</f>
        <v>0</v>
      </c>
      <c r="N19" s="141" t="n">
        <f aca="false">MAX(0,M19-M18)</f>
        <v>0</v>
      </c>
      <c r="O19" s="140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0.00140770476854387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RESUMO'!S36</f>
        <v>0</v>
      </c>
      <c r="N20" s="141" t="n">
        <f aca="false">MAX(0,M20-M19)</f>
        <v>0</v>
      </c>
      <c r="O20" s="140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0.00140770476854387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RESUMO'!T36</f>
        <v>0</v>
      </c>
      <c r="N21" s="141" t="n">
        <f aca="false">MAX(0,M21-M20)</f>
        <v>0</v>
      </c>
      <c r="O21" s="140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0.00140770476854387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RESUMO'!U36</f>
        <v>0</v>
      </c>
      <c r="N22" s="141" t="n">
        <f aca="false">MAX(0,M22-M21)</f>
        <v>0</v>
      </c>
      <c r="O22" s="140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0.00140770476854387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RESUMO'!V36</f>
        <v>0</v>
      </c>
      <c r="N23" s="141" t="n">
        <f aca="false">MAX(0,M23-M22)</f>
        <v>0</v>
      </c>
      <c r="O23" s="140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0.00140770476854387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RESUMO'!W36</f>
        <v>0</v>
      </c>
      <c r="N24" s="141" t="n">
        <f aca="false">MAX(0,M24-M23)</f>
        <v>0</v>
      </c>
      <c r="O24" s="140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HISTORICOS'!X36)</f>
        <v>9579.71</v>
      </c>
      <c r="D25" s="45" t="n">
        <f aca="false">IF(B25&lt;='VALOR POR PL'!$P$5,0,IF($K$17&gt;0,$K$18*P25/$K$17,0))</f>
        <v>0</v>
      </c>
      <c r="E25" s="45" t="n">
        <f aca="false">L25+D25/$K$2</f>
        <v>7.38668459675423</v>
      </c>
      <c r="F25" s="117" t="n">
        <f aca="false">IF($K$9=0,0,E25/$K$9)</f>
        <v>0.0011842716395399</v>
      </c>
      <c r="G25" s="117" t="n">
        <f aca="false">G24+F25</f>
        <v>0.00259197640808378</v>
      </c>
      <c r="H25" s="139"/>
      <c r="L25" s="45" t="n">
        <f aca="false">C25/IF(B25&lt;='VALOR POR PL'!$P$5,IFERROR(INDEX('"INCC-FGV"'!$B$2:$B$800,MATCH(B25,'"INCC-FGV"'!$A$2:$A$800,0)),$K$2),$K$2)</f>
        <v>7.38668459675423</v>
      </c>
      <c r="M25" s="140" t="n">
        <f aca="false">'CP RESUMO'!X36</f>
        <v>0</v>
      </c>
      <c r="N25" s="141" t="n">
        <f aca="false">MAX(0,M25-M24)</f>
        <v>0</v>
      </c>
      <c r="O25" s="140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HISTORICOS'!Y36)</f>
        <v>272811.13</v>
      </c>
      <c r="D26" s="45" t="n">
        <f aca="false">IF(B26&lt;='VALOR POR PL'!$P$5,0,IF($K$17&gt;0,$K$18*P26/$K$17,0))</f>
        <v>290781.721007722</v>
      </c>
      <c r="E26" s="45" t="n">
        <f aca="false">L26+D26/$K$2</f>
        <v>434.572928760844</v>
      </c>
      <c r="F26" s="117" t="n">
        <f aca="false">IF($K$9=0,0,E26/$K$9)</f>
        <v>0.0696729890253341</v>
      </c>
      <c r="G26" s="117" t="n">
        <f aca="false">G25+F26</f>
        <v>0.0722649654334179</v>
      </c>
      <c r="H26" s="139" t="n">
        <v>75315.92</v>
      </c>
      <c r="L26" s="45" t="n">
        <f aca="false">C26/IF(B26&lt;='VALOR POR PL'!$P$5,IFERROR(INDEX('"INCC-FGV"'!$B$2:$B$800,MATCH(B26,'"INCC-FGV"'!$A$2:$A$800,0)),$K$2),$K$2)</f>
        <v>210.358118543684</v>
      </c>
      <c r="M26" s="140" t="n">
        <f aca="false">'CP RESUMO'!Y36</f>
        <v>3.76</v>
      </c>
      <c r="N26" s="141" t="n">
        <f aca="false">MAX(0,M26-M25)</f>
        <v>3.76</v>
      </c>
      <c r="O26" s="140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3.76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HISTORICOS'!Z36)</f>
        <v>49609.75</v>
      </c>
      <c r="D27" s="45" t="n">
        <f aca="false">IF(B27&lt;='VALOR POR PL'!$P$5,0,IF($K$17&gt;0,$K$18*P27/$K$17,0))</f>
        <v>520468.346378183</v>
      </c>
      <c r="E27" s="45" t="n">
        <f aca="false">L27+D27/$K$2</f>
        <v>439.573545907308</v>
      </c>
      <c r="F27" s="117" t="n">
        <f aca="false">IF($K$9=0,0,E27/$K$9)</f>
        <v>0.0704747139384781</v>
      </c>
      <c r="G27" s="117" t="n">
        <f aca="false">G26+F27</f>
        <v>0.142739679371896</v>
      </c>
      <c r="H27" s="139" t="n">
        <v>94583.85</v>
      </c>
      <c r="L27" s="45" t="n">
        <f aca="false">C27/IF(B27&lt;='VALOR POR PL'!$P$5,IFERROR(INDEX('"INCC-FGV"'!$B$2:$B$800,MATCH(B27,'"INCC-FGV"'!$A$2:$A$800,0)),$K$2),$K$2)</f>
        <v>38.2528882579774</v>
      </c>
      <c r="M27" s="140" t="n">
        <f aca="false">'CP RESUMO'!Z36</f>
        <v>10.49</v>
      </c>
      <c r="N27" s="141" t="n">
        <f aca="false">MAX(0,M27-M26)</f>
        <v>6.73</v>
      </c>
      <c r="O27" s="140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6.73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HISTORICOS'!AA36)</f>
        <v>10492.67</v>
      </c>
      <c r="D28" s="45" t="n">
        <f aca="false">IF(B28&lt;='VALOR POR PL'!$P$5,0,IF($K$17&gt;0,$K$18*P28/$K$17,0))</f>
        <v>736234.570211041</v>
      </c>
      <c r="E28" s="45" t="n">
        <f aca="false">L28+D28/$K$2</f>
        <v>575.783463512329</v>
      </c>
      <c r="F28" s="117" t="n">
        <f aca="false">IF($K$9=0,0,E28/$K$9)</f>
        <v>0.092312595376461</v>
      </c>
      <c r="G28" s="117" t="n">
        <f aca="false">G27+F28</f>
        <v>0.235052274748357</v>
      </c>
      <c r="H28" s="139" t="n">
        <v>152611.43</v>
      </c>
      <c r="L28" s="45" t="n">
        <f aca="false">C28/IF(B28&lt;='VALOR POR PL'!$P$5,IFERROR(INDEX('"INCC-FGV"'!$B$2:$B$800,MATCH(B28,'"INCC-FGV"'!$A$2:$A$800,0)),$K$2),$K$2)</f>
        <v>8.09064615398851</v>
      </c>
      <c r="M28" s="140" t="n">
        <f aca="false">'CP RESUMO'!AA36</f>
        <v>20.01</v>
      </c>
      <c r="N28" s="141" t="n">
        <f aca="false">MAX(0,M28-M27)</f>
        <v>9.52</v>
      </c>
      <c r="O28" s="140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9.52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396731.443821706</v>
      </c>
      <c r="E29" s="45" t="n">
        <f aca="false">L29+D29/$K$2</f>
        <v>305.910100110114</v>
      </c>
      <c r="F29" s="117" t="n">
        <f aca="false">IF($K$9=0,0,E29/$K$9)</f>
        <v>0.0490450960866002</v>
      </c>
      <c r="G29" s="117" t="n">
        <f aca="false">G28+F29</f>
        <v>0.284097370834957</v>
      </c>
      <c r="H29" s="139" t="n">
        <v>307960.59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RESUMO'!AB36</f>
        <v>25.14</v>
      </c>
      <c r="N29" s="141" t="n">
        <f aca="false">MAX(0,M29-M28)</f>
        <v>5.13</v>
      </c>
      <c r="O29" s="140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486440.698175152</v>
      </c>
      <c r="E30" s="45" t="n">
        <f aca="false">L30+D30/$K$2</f>
        <v>375.082754326046</v>
      </c>
      <c r="F30" s="117" t="n">
        <f aca="false">IF($K$9=0,0,E30/$K$9)</f>
        <v>0.0601352152796716</v>
      </c>
      <c r="G30" s="117" t="n">
        <f aca="false">G29+F30</f>
        <v>0.344232586114629</v>
      </c>
      <c r="H30" s="139" t="n">
        <v>270357.07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RESUMO'!AC36</f>
        <v>31.43</v>
      </c>
      <c r="N30" s="141" t="n">
        <f aca="false">MAX(0,M30-M29)</f>
        <v>6.29</v>
      </c>
      <c r="O30" s="140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6.29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232006.692293395</v>
      </c>
      <c r="E31" s="45" t="n">
        <f aca="false">L31+D31/$K$2</f>
        <v>178.894795386032</v>
      </c>
      <c r="F31" s="117" t="n">
        <f aca="false">IF($K$9=0,0,E31/$K$9)</f>
        <v>0.0286813427407019</v>
      </c>
      <c r="G31" s="117" t="n">
        <f aca="false">G30+F31</f>
        <v>0.372913928855331</v>
      </c>
      <c r="H31" s="139" t="n">
        <v>393960.29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RESUMO'!AD36</f>
        <v>34.43</v>
      </c>
      <c r="N31" s="141" t="n">
        <f aca="false">MAX(0,M31-M30)</f>
        <v>3</v>
      </c>
      <c r="O31" s="140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276861.319470118</v>
      </c>
      <c r="E32" s="45" t="n">
        <f aca="false">L32+D32/$K$2</f>
        <v>213.481122493998</v>
      </c>
      <c r="F32" s="117" t="n">
        <f aca="false">IF($K$9=0,0,E32/$K$9)</f>
        <v>0.0342264023372375</v>
      </c>
      <c r="G32" s="117" t="n">
        <f aca="false">G31+F32</f>
        <v>0.407140331192568</v>
      </c>
      <c r="H32" s="139" t="n">
        <v>221184.1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RESUMO'!AE36</f>
        <v>38.01</v>
      </c>
      <c r="N32" s="141" t="n">
        <f aca="false">MAX(0,M32-M31)</f>
        <v>3.58</v>
      </c>
      <c r="O32" s="140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3.58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692153.298675296</v>
      </c>
      <c r="E33" s="45" t="n">
        <f aca="false">L33+D33/$K$2</f>
        <v>533.702806234995</v>
      </c>
      <c r="F33" s="117" t="n">
        <f aca="false">IF($K$9=0,0,E33/$K$9)</f>
        <v>0.0855660058430939</v>
      </c>
      <c r="G33" s="117" t="n">
        <f aca="false">G32+F33</f>
        <v>0.492706337035662</v>
      </c>
      <c r="H33" s="139" t="n">
        <v>103698.08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RESUMO'!AF36</f>
        <v>46.96</v>
      </c>
      <c r="N33" s="141" t="n">
        <f aca="false">MAX(0,M33-M32)</f>
        <v>8.95</v>
      </c>
      <c r="O33" s="140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519694.990737205</v>
      </c>
      <c r="E34" s="45" t="n">
        <f aca="false">L34+D34/$K$2</f>
        <v>400.724341664711</v>
      </c>
      <c r="F34" s="117" t="n">
        <f aca="false">IF($K$9=0,0,E34/$K$9)</f>
        <v>0.0642462077391722</v>
      </c>
      <c r="G34" s="117" t="n">
        <f aca="false">G33+F34</f>
        <v>0.556952544774834</v>
      </c>
      <c r="H34" s="139" t="n">
        <v>238730.08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RESUMO'!AG36</f>
        <v>53.68</v>
      </c>
      <c r="N34" s="141" t="n">
        <f aca="false">MAX(0,M34-M33)</f>
        <v>6.72</v>
      </c>
      <c r="O34" s="140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6.72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635698.336883903</v>
      </c>
      <c r="E35" s="45" t="n">
        <f aca="false">L35+D35/$K$2</f>
        <v>490.171739357727</v>
      </c>
      <c r="F35" s="117" t="n">
        <f aca="false">IF($K$9=0,0,E35/$K$9)</f>
        <v>0.0785868791095231</v>
      </c>
      <c r="G35" s="117" t="n">
        <f aca="false">G34+F35</f>
        <v>0.635539423884357</v>
      </c>
      <c r="H35" s="139" t="n">
        <v>132522.19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RESUMO'!AH36</f>
        <v>61.9</v>
      </c>
      <c r="N35" s="141" t="n">
        <f aca="false">MAX(0,M35-M34)</f>
        <v>8.22</v>
      </c>
      <c r="O35" s="140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8.22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777222.419182874</v>
      </c>
      <c r="E36" s="45" t="n">
        <f aca="false">L36+D36/$K$2</f>
        <v>599.297564543207</v>
      </c>
      <c r="F36" s="117" t="n">
        <f aca="false">IF($K$9=0,0,E36/$K$9)</f>
        <v>0.0960824981813513</v>
      </c>
      <c r="G36" s="117" t="n">
        <f aca="false">G35+F36</f>
        <v>0.731621922065709</v>
      </c>
      <c r="H36" s="139" t="n">
        <v>193508.3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RESUMO'!AI36</f>
        <v>71.95</v>
      </c>
      <c r="N36" s="141" t="n">
        <f aca="false">MAX(0,M36-M35)</f>
        <v>10.05</v>
      </c>
      <c r="O36" s="140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10.05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750154.971748645</v>
      </c>
      <c r="E37" s="45" t="n">
        <f aca="false">L37+D37/$K$2</f>
        <v>578.426505081503</v>
      </c>
      <c r="F37" s="117" t="n">
        <f aca="false">IF($K$9=0,0,E37/$K$9)</f>
        <v>0.0927363415282694</v>
      </c>
      <c r="G37" s="117" t="n">
        <f aca="false">G36+F37</f>
        <v>0.824358263593978</v>
      </c>
      <c r="H37" s="139" t="n">
        <v>300377.15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RESUMO'!AJ36</f>
        <v>81.65</v>
      </c>
      <c r="N37" s="141" t="n">
        <f aca="false">MAX(0,M37-M36)</f>
        <v>9.7</v>
      </c>
      <c r="O37" s="140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9.7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455506.472536033</v>
      </c>
      <c r="E38" s="45" t="n">
        <f aca="false">L38+D38/$K$2</f>
        <v>351.230114941242</v>
      </c>
      <c r="F38" s="117" t="n">
        <f aca="false">IF($K$9=0,0,E38/$K$9)</f>
        <v>0.056311036247578</v>
      </c>
      <c r="G38" s="117" t="n">
        <f aca="false">G37+F38</f>
        <v>0.880669299841556</v>
      </c>
      <c r="H38" s="139" t="n">
        <v>431447.19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RESUMO'!AK36</f>
        <v>87.54</v>
      </c>
      <c r="N38" s="141" t="n">
        <f aca="false">MAX(0,M38-M37)</f>
        <v>5.89</v>
      </c>
      <c r="O38" s="140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5.89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331769.569979555</v>
      </c>
      <c r="E39" s="45" t="n">
        <f aca="false">L39+D39/$K$2</f>
        <v>255.819557402025</v>
      </c>
      <c r="F39" s="117" t="n">
        <f aca="false">IF($K$9=0,0,E39/$K$9)</f>
        <v>0.0410143201192036</v>
      </c>
      <c r="G39" s="117" t="n">
        <f aca="false">G38+F39</f>
        <v>0.92168361996076</v>
      </c>
      <c r="H39" s="139" t="n">
        <v>604299.42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RESUMO'!AL36</f>
        <v>91.83</v>
      </c>
      <c r="N39" s="141" t="n">
        <f aca="false">MAX(0,M39-M38)</f>
        <v>4.28999999999999</v>
      </c>
      <c r="O39" s="140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4.28999999999999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256754.072804691</v>
      </c>
      <c r="E40" s="45" t="n">
        <f aca="false">L40+D40/$K$2</f>
        <v>197.976906893876</v>
      </c>
      <c r="F40" s="117" t="n">
        <f aca="false">IF($K$9=0,0,E40/$K$9)</f>
        <v>0.0317406859663768</v>
      </c>
      <c r="G40" s="117" t="n">
        <f aca="false">G39+F40</f>
        <v>0.953424305927137</v>
      </c>
      <c r="H40" s="139" t="n">
        <v>723496.74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RESUMO'!AM36</f>
        <v>95.15</v>
      </c>
      <c r="N40" s="141" t="n">
        <f aca="false">MAX(0,M40-M39)</f>
        <v>3.32000000000001</v>
      </c>
      <c r="O40" s="140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3.32000000000001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167044.818451244</v>
      </c>
      <c r="E41" s="45" t="n">
        <f aca="false">L41+D41/$K$2</f>
        <v>128.804252677943</v>
      </c>
      <c r="F41" s="117" t="n">
        <f aca="false">IF($K$9=0,0,E41/$K$9)</f>
        <v>0.0206505667733053</v>
      </c>
      <c r="G41" s="117" t="n">
        <f aca="false">G40+F41</f>
        <v>0.974074872700442</v>
      </c>
      <c r="H41" s="139" t="n">
        <v>304130.98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RESUMO'!AN36</f>
        <v>97.31</v>
      </c>
      <c r="N41" s="141" t="n">
        <f aca="false">MAX(0,M41-M40)</f>
        <v>2.16</v>
      </c>
      <c r="O41" s="140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2.16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103629.65589105</v>
      </c>
      <c r="E42" s="45" t="n">
        <f aca="false">L42+D42/$K$2</f>
        <v>79.9063419390944</v>
      </c>
      <c r="F42" s="117" t="n">
        <f aca="false">IF($K$9=0,0,E42/$K$9)</f>
        <v>0.0128109997575135</v>
      </c>
      <c r="G42" s="117" t="n">
        <f aca="false">G41+F42</f>
        <v>0.986885872457955</v>
      </c>
      <c r="H42" s="139" t="n">
        <v>163099.32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RESUMO'!AO36</f>
        <v>98.65</v>
      </c>
      <c r="N42" s="141" t="n">
        <f aca="false">MAX(0,M42-M41)</f>
        <v>1.34</v>
      </c>
      <c r="O42" s="140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1.34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64188.5182011726</v>
      </c>
      <c r="E43" s="45" t="n">
        <f aca="false">L43+D43/$K$2</f>
        <v>49.4942267234687</v>
      </c>
      <c r="F43" s="117" t="n">
        <f aca="false">IF($K$9=0,0,E43/$K$9)</f>
        <v>0.00793517149159417</v>
      </c>
      <c r="G43" s="117" t="n">
        <f aca="false">G42+F43</f>
        <v>0.99482104394955</v>
      </c>
      <c r="H43" s="139" t="n">
        <v>97116.33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RESUMO'!AP36</f>
        <v>99.48</v>
      </c>
      <c r="N43" s="141" t="n">
        <f aca="false">MAX(0,M43-M42)</f>
        <v>0.829999999999998</v>
      </c>
      <c r="O43" s="140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0.829999999999998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40214.4933308549</v>
      </c>
      <c r="E44" s="45" t="n">
        <f aca="false">L44+D44/$K$2</f>
        <v>31.0084312002453</v>
      </c>
      <c r="F44" s="117" t="n">
        <f aca="false">IF($K$9=0,0,E44/$K$9)</f>
        <v>0.00497143274172162</v>
      </c>
      <c r="G44" s="117" t="n">
        <f aca="false">G43+F44</f>
        <v>0.999792476691271</v>
      </c>
      <c r="H44" s="139" t="n">
        <v>60713.37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RESUMO'!AQ36</f>
        <v>100</v>
      </c>
      <c r="N44" s="141" t="n">
        <f aca="false">MAX(0,M44-M43)</f>
        <v>0.519999999999996</v>
      </c>
      <c r="O44" s="140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0.519999999999996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0.999792476691271</v>
      </c>
      <c r="H45" s="139" t="n">
        <v>46385.34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RESUMO'!AR36</f>
        <v>100</v>
      </c>
      <c r="N45" s="141" t="n">
        <f aca="false">MAX(0,M45-M44)</f>
        <v>0</v>
      </c>
      <c r="O45" s="140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0.999792476691271</v>
      </c>
      <c r="H46" s="139" t="n">
        <v>30923.56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RESUMO'!AS36</f>
        <v>100</v>
      </c>
      <c r="N46" s="141" t="n">
        <f aca="false">MAX(0,M46-M45)</f>
        <v>0</v>
      </c>
      <c r="O46" s="140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0.999792476691271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RESUMO'!AT36</f>
        <v>100</v>
      </c>
      <c r="N47" s="141" t="n">
        <f aca="false">MAX(0,M47-M46)</f>
        <v>0</v>
      </c>
      <c r="O47" s="140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HISTORICOS'!AU36)</f>
        <v>1678.68</v>
      </c>
      <c r="D48" s="45" t="n">
        <f aca="false">IF(B48&lt;='VALOR POR PL'!$P$5,0,IF($K$17&gt;0,$K$18*P48/$K$17,0))</f>
        <v>0</v>
      </c>
      <c r="E48" s="45" t="n">
        <f aca="false">L48+D48/$K$2</f>
        <v>1.29438988224898</v>
      </c>
      <c r="F48" s="117" t="n">
        <f aca="false">IF($K$9=0,0,E48/$K$9)</f>
        <v>0.000207523308728849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1.29438988224898</v>
      </c>
      <c r="M48" s="140" t="n">
        <f aca="false">'CP RESUMO'!AU36</f>
        <v>100</v>
      </c>
      <c r="N48" s="141" t="n">
        <f aca="false">MAX(0,M48-M47)</f>
        <v>0</v>
      </c>
      <c r="O48" s="140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RESUMO'!AV36</f>
        <v>100</v>
      </c>
      <c r="N49" s="141" t="n">
        <f aca="false">MAX(0,M49-M48)</f>
        <v>0</v>
      </c>
      <c r="O49" s="140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RESUMO'!AW36</f>
        <v>100</v>
      </c>
      <c r="N50" s="141" t="n">
        <f aca="false">MAX(0,M50-M49)</f>
        <v>0</v>
      </c>
      <c r="O50" s="140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RESUMO'!AX36</f>
        <v>100</v>
      </c>
      <c r="N51" s="141" t="n">
        <f aca="false">MAX(0,M51-M50)</f>
        <v>0</v>
      </c>
      <c r="O51" s="140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93814.6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RESUMO'!AY36</f>
        <v>100</v>
      </c>
      <c r="N52" s="141" t="n">
        <f aca="false">MAX(0,M52-M51)</f>
        <v>0</v>
      </c>
      <c r="O52" s="140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RESUMO'!AZ36</f>
        <v>100</v>
      </c>
      <c r="N53" s="141" t="n">
        <f aca="false">MAX(0,M53-M52)</f>
        <v>0</v>
      </c>
      <c r="O53" s="140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RESUMO'!BA36</f>
        <v>100</v>
      </c>
      <c r="N54" s="141" t="n">
        <f aca="false">MAX(0,M54-M53)</f>
        <v>0</v>
      </c>
      <c r="O54" s="140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 t="n">
        <v>2335717.01</v>
      </c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RESUMO'!BB36</f>
        <v>100</v>
      </c>
      <c r="N55" s="141" t="n">
        <f aca="false">MAX(0,M55-M54)</f>
        <v>0</v>
      </c>
      <c r="O55" s="140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RESUMO'!BC36</f>
        <v>100</v>
      </c>
      <c r="N56" s="141" t="n">
        <f aca="false">MAX(0,M56-M55)</f>
        <v>0</v>
      </c>
      <c r="O56" s="140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RESUMO'!BD36</f>
        <v>100</v>
      </c>
      <c r="N57" s="141" t="n">
        <f aca="false">MAX(0,M57-M56)</f>
        <v>0</v>
      </c>
      <c r="O57" s="140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RESUMO'!BE36</f>
        <v>100</v>
      </c>
      <c r="N58" s="141" t="n">
        <f aca="false">MAX(0,M58-M57)</f>
        <v>0</v>
      </c>
      <c r="O58" s="140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RESUMO'!BF36</f>
        <v>100</v>
      </c>
      <c r="N59" s="141" t="n">
        <f aca="false">MAX(0,M59-M58)</f>
        <v>0</v>
      </c>
      <c r="O59" s="140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RESUMO'!BG36</f>
        <v>100</v>
      </c>
      <c r="N60" s="141" t="n">
        <f aca="false">MAX(0,M60-M59)</f>
        <v>0</v>
      </c>
      <c r="O60" s="140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RESUMO'!BH36</f>
        <v>100</v>
      </c>
      <c r="N61" s="141" t="n">
        <f aca="false">MAX(0,M61-M60)</f>
        <v>0</v>
      </c>
      <c r="O61" s="140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RESUMO'!BI36</f>
        <v>100</v>
      </c>
      <c r="N62" s="141" t="n">
        <f aca="false">MAX(0,M62-M61)</f>
        <v>0</v>
      </c>
      <c r="O62" s="140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RESUMO'!BJ36</f>
        <v>100</v>
      </c>
      <c r="N63" s="141" t="n">
        <f aca="false">MAX(0,M63-M62)</f>
        <v>0</v>
      </c>
      <c r="O63" s="140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RESUMO'!BK36</f>
        <v>100</v>
      </c>
      <c r="N64" s="141" t="n">
        <f aca="false">MAX(0,M64-M63)</f>
        <v>0</v>
      </c>
      <c r="O64" s="140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RESUMO'!BL36</f>
        <v>100</v>
      </c>
      <c r="N65" s="141" t="n">
        <f aca="false">MAX(0,M65-M64)</f>
        <v>0</v>
      </c>
      <c r="O65" s="140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RESUMO'!BM36</f>
        <v>100</v>
      </c>
      <c r="N66" s="141" t="n">
        <f aca="false">MAX(0,M66-M65)</f>
        <v>0</v>
      </c>
      <c r="O66" s="140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RESUMO'!BN36</f>
        <v>100</v>
      </c>
      <c r="N67" s="141" t="n">
        <f aca="false">MAX(0,M67-M66)</f>
        <v>0</v>
      </c>
      <c r="O67" s="140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RESUMO'!BO36</f>
        <v>100</v>
      </c>
      <c r="N68" s="141" t="n">
        <f aca="false">MAX(0,M68-M67)</f>
        <v>0</v>
      </c>
      <c r="O68" s="140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RESUMO'!BP36</f>
        <v>100</v>
      </c>
      <c r="N69" s="141" t="n">
        <f aca="false">MAX(0,M69-M68)</f>
        <v>0</v>
      </c>
      <c r="O69" s="140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RESUMO'!BQ36</f>
        <v>100</v>
      </c>
      <c r="N70" s="141" t="n">
        <f aca="false">MAX(0,M70-M69)</f>
        <v>0</v>
      </c>
      <c r="O70" s="140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RESUMO'!BR36</f>
        <v>100</v>
      </c>
      <c r="N71" s="141" t="n">
        <f aca="false">MAX(0,M71-M70)</f>
        <v>0</v>
      </c>
      <c r="O71" s="140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RESUMO'!BS36</f>
        <v>100</v>
      </c>
      <c r="N72" s="141" t="n">
        <f aca="false">MAX(0,M72-M71)</f>
        <v>0</v>
      </c>
      <c r="O72" s="140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RESUMO'!BT36</f>
        <v>100</v>
      </c>
      <c r="N73" s="141" t="n">
        <f aca="false">MAX(0,M73-M72)</f>
        <v>0</v>
      </c>
      <c r="O73" s="140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RESUMO'!BU36</f>
        <v>100</v>
      </c>
      <c r="N74" s="141" t="n">
        <f aca="false">MAX(0,M74-M73)</f>
        <v>0</v>
      </c>
      <c r="O74" s="140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RESUMO'!BV36</f>
        <v>100</v>
      </c>
      <c r="N75" s="141" t="n">
        <f aca="false">MAX(0,M75-M74)</f>
        <v>0</v>
      </c>
      <c r="O75" s="140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RESUMO'!BW36</f>
        <v>100</v>
      </c>
      <c r="N76" s="141" t="n">
        <f aca="false">MAX(0,M76-M75)</f>
        <v>0</v>
      </c>
      <c r="O76" s="140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354876.15</v>
      </c>
      <c r="D78" s="61" t="n">
        <f aca="false">SUM(D5:D76)</f>
        <v>7733556.40977984</v>
      </c>
      <c r="E78" s="61" t="n">
        <f aca="false">SUM(E5:E76)</f>
        <v>6237.32288280078</v>
      </c>
      <c r="F78" s="146" t="n">
        <f aca="false">SUM(F5:F76)</f>
        <v>1</v>
      </c>
      <c r="H78" s="61" t="n">
        <f aca="false">SUM(H5:H76)</f>
        <v>7375952.91</v>
      </c>
      <c r="L78" s="61" t="n">
        <f aca="false">SUM(L5:L76)</f>
        <v>274.16303659972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PL'!F43</f>
        <v>2024194.97</v>
      </c>
      <c r="K5" s="56" t="n">
        <f aca="false">'VALOR POR PL'!G43</f>
        <v>1717.765235</v>
      </c>
      <c r="L5" s="56" t="n">
        <f aca="false">'DADOS HISTORICOS'!$BZ$37</f>
        <v>0</v>
      </c>
      <c r="M5" s="140" t="n">
        <f aca="false">'CP RESUMO'!D37</f>
        <v>0</v>
      </c>
      <c r="N5" s="141" t="n">
        <v>0</v>
      </c>
      <c r="O5" s="140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PL'!H43</f>
        <v>1717.765235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RESUMO'!E37</f>
        <v>0</v>
      </c>
      <c r="N6" s="141" t="n">
        <f aca="false">MAX(0,M6-M5)</f>
        <v>0</v>
      </c>
      <c r="O6" s="140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2210459.94003776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RESUMO'!F37</f>
        <v>0</v>
      </c>
      <c r="N7" s="141" t="n">
        <f aca="false">MAX(0,M7-M6)</f>
        <v>0</v>
      </c>
      <c r="O7" s="140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RESUMO'!G37</f>
        <v>0</v>
      </c>
      <c r="N8" s="141" t="n">
        <f aca="false">MAX(0,M8-M7)</f>
        <v>0</v>
      </c>
      <c r="O8" s="140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2210459.94003776</v>
      </c>
      <c r="K9" s="45" t="n">
        <f aca="false">E78</f>
        <v>1704.43263844304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RESUMO'!H37</f>
        <v>0</v>
      </c>
      <c r="N9" s="141" t="n">
        <f aca="false">MAX(0,M9-M8)</f>
        <v>0</v>
      </c>
      <c r="O9" s="140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1704.43263844304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RESUMO'!I37</f>
        <v>0</v>
      </c>
      <c r="N10" s="141" t="n">
        <f aca="false">MAX(0,M10-M9)</f>
        <v>0</v>
      </c>
      <c r="O10" s="140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2024195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RESUMO'!J37</f>
        <v>0</v>
      </c>
      <c r="N11" s="141" t="n">
        <f aca="false">MAX(0,M11-M10)</f>
        <v>0</v>
      </c>
      <c r="O11" s="140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RESUMO'!K37</f>
        <v>0</v>
      </c>
      <c r="N12" s="141" t="n">
        <f aca="false">MAX(0,M12-M11)</f>
        <v>0</v>
      </c>
      <c r="O12" s="140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RESUMO'!L37</f>
        <v>0</v>
      </c>
      <c r="N13" s="141" t="n">
        <f aca="false">MAX(0,M13-M12)</f>
        <v>0</v>
      </c>
      <c r="O13" s="140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RESUMO'!M37</f>
        <v>0</v>
      </c>
      <c r="N14" s="141" t="n">
        <f aca="false">MAX(0,M14-M13)</f>
        <v>0</v>
      </c>
      <c r="O14" s="140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RESUMO'!N37</f>
        <v>0</v>
      </c>
      <c r="N15" s="141" t="n">
        <f aca="false">MAX(0,M15-M14)</f>
        <v>0</v>
      </c>
      <c r="O15" s="140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RESUMO'!O37</f>
        <v>0</v>
      </c>
      <c r="N16" s="141" t="n">
        <f aca="false">MAX(0,M16-M15)</f>
        <v>0</v>
      </c>
      <c r="O16" s="140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RESUMO'!P37</f>
        <v>0</v>
      </c>
      <c r="N17" s="141" t="n">
        <f aca="false">MAX(0,M17-M16)</f>
        <v>0</v>
      </c>
      <c r="O17" s="140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2210459.94003776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RESUMO'!Q37</f>
        <v>0</v>
      </c>
      <c r="N18" s="141" t="n">
        <f aca="false">MAX(0,M18-M17)</f>
        <v>0</v>
      </c>
      <c r="O18" s="140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RESUMO'!R37</f>
        <v>0</v>
      </c>
      <c r="N19" s="141" t="n">
        <f aca="false">MAX(0,M19-M18)</f>
        <v>0</v>
      </c>
      <c r="O19" s="140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RESUMO'!S37</f>
        <v>0</v>
      </c>
      <c r="N20" s="141" t="n">
        <f aca="false">MAX(0,M20-M19)</f>
        <v>0</v>
      </c>
      <c r="O20" s="140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RESUMO'!T37</f>
        <v>0</v>
      </c>
      <c r="N21" s="141" t="n">
        <f aca="false">MAX(0,M21-M20)</f>
        <v>0</v>
      </c>
      <c r="O21" s="140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RESUMO'!U37</f>
        <v>0</v>
      </c>
      <c r="N22" s="141" t="n">
        <f aca="false">MAX(0,M22-M21)</f>
        <v>0</v>
      </c>
      <c r="O22" s="140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RESUMO'!V37</f>
        <v>0</v>
      </c>
      <c r="N23" s="141" t="n">
        <f aca="false">MAX(0,M23-M22)</f>
        <v>0</v>
      </c>
      <c r="O23" s="140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RESUMO'!W37</f>
        <v>0</v>
      </c>
      <c r="N24" s="141" t="n">
        <f aca="false">MAX(0,M24-M23)</f>
        <v>0</v>
      </c>
      <c r="O24" s="140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RESUMO'!X37</f>
        <v>0</v>
      </c>
      <c r="N25" s="141" t="n">
        <f aca="false">MAX(0,M25-M24)</f>
        <v>0</v>
      </c>
      <c r="O25" s="140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RESUMO'!Y37</f>
        <v>0</v>
      </c>
      <c r="N26" s="141" t="n">
        <f aca="false">MAX(0,M26-M25)</f>
        <v>0</v>
      </c>
      <c r="O26" s="140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RESUMO'!Z37</f>
        <v>0</v>
      </c>
      <c r="N27" s="141" t="n">
        <f aca="false">MAX(0,M27-M26)</f>
        <v>0</v>
      </c>
      <c r="O27" s="140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RESUMO'!AA37</f>
        <v>0</v>
      </c>
      <c r="N28" s="141" t="n">
        <f aca="false">MAX(0,M28-M27)</f>
        <v>0</v>
      </c>
      <c r="O28" s="140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RESUMO'!AB37</f>
        <v>0</v>
      </c>
      <c r="N29" s="141" t="n">
        <f aca="false">MAX(0,M29-M28)</f>
        <v>0</v>
      </c>
      <c r="O29" s="140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RESUMO'!AC37</f>
        <v>0</v>
      </c>
      <c r="N30" s="141" t="n">
        <f aca="false">MAX(0,M30-M29)</f>
        <v>0</v>
      </c>
      <c r="O30" s="140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RESUMO'!AD37</f>
        <v>0</v>
      </c>
      <c r="N31" s="141" t="n">
        <f aca="false">MAX(0,M31-M30)</f>
        <v>0</v>
      </c>
      <c r="O31" s="140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663.137982011328</v>
      </c>
      <c r="E32" s="45" t="n">
        <f aca="false">L32+D32/$K$2</f>
        <v>0.511329791532913</v>
      </c>
      <c r="F32" s="117" t="n">
        <f aca="false">IF($K$9=0,0,E32/$K$9)</f>
        <v>0.0003</v>
      </c>
      <c r="G32" s="117" t="n">
        <f aca="false">G31+F32</f>
        <v>0.0003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RESUMO'!AE37</f>
        <v>0.03</v>
      </c>
      <c r="N32" s="141" t="n">
        <f aca="false">MAX(0,M32-M31)</f>
        <v>0.03</v>
      </c>
      <c r="O32" s="140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0.03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39346.1869326721</v>
      </c>
      <c r="E33" s="45" t="n">
        <f aca="false">L33+D33/$K$2</f>
        <v>30.3389009642862</v>
      </c>
      <c r="F33" s="117" t="n">
        <f aca="false">IF($K$9=0,0,E33/$K$9)</f>
        <v>0.0178</v>
      </c>
      <c r="G33" s="117" t="n">
        <f aca="false">G32+F33</f>
        <v>0.0181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RESUMO'!AF37</f>
        <v>1.81</v>
      </c>
      <c r="N33" s="141" t="n">
        <f aca="false">MAX(0,M33-M32)</f>
        <v>1.78</v>
      </c>
      <c r="O33" s="140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1.78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35367.3590406042</v>
      </c>
      <c r="E34" s="45" t="n">
        <f aca="false">L34+D34/$K$2</f>
        <v>27.2709222150887</v>
      </c>
      <c r="F34" s="117" t="n">
        <f aca="false">IF($K$9=0,0,E34/$K$9)</f>
        <v>0.016</v>
      </c>
      <c r="G34" s="117" t="n">
        <f aca="false">G33+F34</f>
        <v>0.0341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RESUMO'!AG37</f>
        <v>3.41</v>
      </c>
      <c r="N34" s="141" t="n">
        <f aca="false">MAX(0,M34-M33)</f>
        <v>1.6</v>
      </c>
      <c r="O34" s="140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1.6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53051.0385609063</v>
      </c>
      <c r="E35" s="45" t="n">
        <f aca="false">L35+D35/$K$2</f>
        <v>40.9063833226331</v>
      </c>
      <c r="F35" s="117" t="n">
        <f aca="false">IF($K$9=0,0,E35/$K$9)</f>
        <v>0.024</v>
      </c>
      <c r="G35" s="117" t="n">
        <f aca="false">G34+F35</f>
        <v>0.0581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RESUMO'!AH37</f>
        <v>5.81</v>
      </c>
      <c r="N35" s="141" t="n">
        <f aca="false">MAX(0,M35-M34)</f>
        <v>2.4</v>
      </c>
      <c r="O35" s="140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2.4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72060.994045231</v>
      </c>
      <c r="E36" s="45" t="n">
        <f aca="false">L36+D36/$K$2</f>
        <v>55.5645040132432</v>
      </c>
      <c r="F36" s="117" t="n">
        <f aca="false">IF($K$9=0,0,E36/$K$9)</f>
        <v>0.0326</v>
      </c>
      <c r="G36" s="117" t="n">
        <f aca="false">G35+F36</f>
        <v>0.0907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RESUMO'!AI37</f>
        <v>9.07</v>
      </c>
      <c r="N36" s="141" t="n">
        <f aca="false">MAX(0,M36-M35)</f>
        <v>3.26</v>
      </c>
      <c r="O36" s="140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3.26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128869.814504201</v>
      </c>
      <c r="E37" s="45" t="n">
        <f aca="false">L37+D37/$K$2</f>
        <v>99.3684228212295</v>
      </c>
      <c r="F37" s="117" t="n">
        <f aca="false">IF($K$9=0,0,E37/$K$9)</f>
        <v>0.0583</v>
      </c>
      <c r="G37" s="117" t="n">
        <f aca="false">G36+F37</f>
        <v>0.149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RESUMO'!AJ37</f>
        <v>14.9</v>
      </c>
      <c r="N37" s="141" t="n">
        <f aca="false">MAX(0,M37-M36)</f>
        <v>5.83</v>
      </c>
      <c r="O37" s="140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5.83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93502.4554635973</v>
      </c>
      <c r="E38" s="45" t="n">
        <f aca="false">L38+D38/$K$2</f>
        <v>72.0975006061407</v>
      </c>
      <c r="F38" s="117" t="n">
        <f aca="false">IF($K$9=0,0,E38/$K$9)</f>
        <v>0.0423</v>
      </c>
      <c r="G38" s="117" t="n">
        <f aca="false">G37+F38</f>
        <v>0.1913</v>
      </c>
      <c r="H38" s="139" t="n">
        <v>202419.5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RESUMO'!AK37</f>
        <v>19.13</v>
      </c>
      <c r="N38" s="141" t="n">
        <f aca="false">MAX(0,M38-M37)</f>
        <v>4.23</v>
      </c>
      <c r="O38" s="140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4.23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197394.072645372</v>
      </c>
      <c r="E39" s="45" t="n">
        <f aca="false">L39+D39/$K$2</f>
        <v>152.205834612964</v>
      </c>
      <c r="F39" s="117" t="n">
        <f aca="false">IF($K$9=0,0,E39/$K$9)</f>
        <v>0.0893</v>
      </c>
      <c r="G39" s="117" t="n">
        <f aca="false">G38+F39</f>
        <v>0.2806</v>
      </c>
      <c r="H39" s="139" t="n">
        <v>202419.5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RESUMO'!AL37</f>
        <v>28.06</v>
      </c>
      <c r="N39" s="141" t="n">
        <f aca="false">MAX(0,M39-M38)</f>
        <v>8.93</v>
      </c>
      <c r="O39" s="140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8.93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231877.247709961</v>
      </c>
      <c r="E40" s="45" t="n">
        <f aca="false">L40+D40/$K$2</f>
        <v>178.794983772675</v>
      </c>
      <c r="F40" s="117" t="n">
        <f aca="false">IF($K$9=0,0,E40/$K$9)</f>
        <v>0.1049</v>
      </c>
      <c r="G40" s="117" t="n">
        <f aca="false">G39+F40</f>
        <v>0.3855</v>
      </c>
      <c r="H40" s="139" t="n">
        <v>202419.5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RESUMO'!AM37</f>
        <v>38.55</v>
      </c>
      <c r="N40" s="141" t="n">
        <f aca="false">MAX(0,M40-M39)</f>
        <v>10.49</v>
      </c>
      <c r="O40" s="140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10.49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72724.1320272425</v>
      </c>
      <c r="E41" s="45" t="n">
        <f aca="false">L41+D41/$K$2</f>
        <v>56.0758338047763</v>
      </c>
      <c r="F41" s="117" t="n">
        <f aca="false">IF($K$9=0,0,E41/$K$9)</f>
        <v>0.0329000000000001</v>
      </c>
      <c r="G41" s="117" t="n">
        <f aca="false">G40+F41</f>
        <v>0.4184</v>
      </c>
      <c r="H41" s="139" t="n">
        <v>202419.5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RESUMO'!AN37</f>
        <v>41.84</v>
      </c>
      <c r="N41" s="141" t="n">
        <f aca="false">MAX(0,M41-M40)</f>
        <v>3.29000000000001</v>
      </c>
      <c r="O41" s="140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3.29000000000001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165342.403514824</v>
      </c>
      <c r="E42" s="45" t="n">
        <f aca="false">L42+D42/$K$2</f>
        <v>127.49156135554</v>
      </c>
      <c r="F42" s="117" t="n">
        <f aca="false">IF($K$9=0,0,E42/$K$9)</f>
        <v>0.0748</v>
      </c>
      <c r="G42" s="117" t="n">
        <f aca="false">G41+F42</f>
        <v>0.4932</v>
      </c>
      <c r="H42" s="139" t="n">
        <v>202419.5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RESUMO'!AO37</f>
        <v>49.32</v>
      </c>
      <c r="N42" s="141" t="n">
        <f aca="false">MAX(0,M42-M41)</f>
        <v>7.48</v>
      </c>
      <c r="O42" s="140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7.48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164900.311526817</v>
      </c>
      <c r="E43" s="45" t="n">
        <f aca="false">L43+D43/$K$2</f>
        <v>127.150674827851</v>
      </c>
      <c r="F43" s="117" t="n">
        <f aca="false">IF($K$9=0,0,E43/$K$9)</f>
        <v>0.0746</v>
      </c>
      <c r="G43" s="117" t="n">
        <f aca="false">G42+F43</f>
        <v>0.5678</v>
      </c>
      <c r="H43" s="139" t="n">
        <v>202419.5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RESUMO'!AP37</f>
        <v>56.78</v>
      </c>
      <c r="N43" s="141" t="n">
        <f aca="false">MAX(0,M43-M42)</f>
        <v>7.46</v>
      </c>
      <c r="O43" s="140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7.46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237845.489548063</v>
      </c>
      <c r="E44" s="45" t="n">
        <f aca="false">L44+D44/$K$2</f>
        <v>183.396951896472</v>
      </c>
      <c r="F44" s="117" t="n">
        <f aca="false">IF($K$9=0,0,E44/$K$9)</f>
        <v>0.1076</v>
      </c>
      <c r="G44" s="117" t="n">
        <f aca="false">G43+F44</f>
        <v>0.6754</v>
      </c>
      <c r="H44" s="139" t="n">
        <v>202419.5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RESUMO'!AQ37</f>
        <v>67.54</v>
      </c>
      <c r="N44" s="141" t="n">
        <f aca="false">MAX(0,M44-M43)</f>
        <v>10.76</v>
      </c>
      <c r="O44" s="140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10.76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157605.793724692</v>
      </c>
      <c r="E45" s="45" t="n">
        <f aca="false">L45+D45/$K$2</f>
        <v>121.526047120989</v>
      </c>
      <c r="F45" s="117" t="n">
        <f aca="false">IF($K$9=0,0,E45/$K$9)</f>
        <v>0.0713</v>
      </c>
      <c r="G45" s="117" t="n">
        <f aca="false">G44+F45</f>
        <v>0.7467</v>
      </c>
      <c r="H45" s="139" t="n">
        <v>202419.5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RESUMO'!AR37</f>
        <v>74.67</v>
      </c>
      <c r="N45" s="141" t="n">
        <f aca="false">MAX(0,M45-M44)</f>
        <v>7.13</v>
      </c>
      <c r="O45" s="140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7.13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104775.80115779</v>
      </c>
      <c r="E46" s="45" t="n">
        <f aca="false">L46+D46/$K$2</f>
        <v>80.7901070622002</v>
      </c>
      <c r="F46" s="117" t="n">
        <f aca="false">IF($K$9=0,0,E46/$K$9)</f>
        <v>0.0474</v>
      </c>
      <c r="G46" s="117" t="n">
        <f aca="false">G45+F46</f>
        <v>0.7941</v>
      </c>
      <c r="H46" s="139" t="n">
        <v>202419.5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RESUMO'!AS37</f>
        <v>79.41</v>
      </c>
      <c r="N46" s="141" t="n">
        <f aca="false">MAX(0,M46-M45)</f>
        <v>4.74</v>
      </c>
      <c r="O46" s="140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4.74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85323.7536854576</v>
      </c>
      <c r="E47" s="45" t="n">
        <f aca="false">L47+D47/$K$2</f>
        <v>65.7910998439015</v>
      </c>
      <c r="F47" s="117" t="n">
        <f aca="false">IF($K$9=0,0,E47/$K$9)</f>
        <v>0.0386</v>
      </c>
      <c r="G47" s="117" t="n">
        <f aca="false">G46+F47</f>
        <v>0.8327</v>
      </c>
      <c r="H47" s="139" t="n">
        <v>202419.5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RESUMO'!AT37</f>
        <v>83.27</v>
      </c>
      <c r="N47" s="141" t="n">
        <f aca="false">MAX(0,M47-M46)</f>
        <v>3.86</v>
      </c>
      <c r="O47" s="140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3.86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85323.7536854576</v>
      </c>
      <c r="E48" s="45" t="n">
        <f aca="false">L48+D48/$K$2</f>
        <v>65.7910998439015</v>
      </c>
      <c r="F48" s="117" t="n">
        <f aca="false">IF($K$9=0,0,E48/$K$9)</f>
        <v>0.0386</v>
      </c>
      <c r="G48" s="117" t="n">
        <f aca="false">G47+F48</f>
        <v>0.8713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RESUMO'!AU37</f>
        <v>87.13</v>
      </c>
      <c r="N48" s="141" t="n">
        <f aca="false">MAX(0,M48-M47)</f>
        <v>3.86</v>
      </c>
      <c r="O48" s="140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3.86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93502.4554635974</v>
      </c>
      <c r="E49" s="45" t="n">
        <f aca="false">L49+D49/$K$2</f>
        <v>72.0975006061408</v>
      </c>
      <c r="F49" s="117" t="n">
        <f aca="false">IF($K$9=0,0,E49/$K$9)</f>
        <v>0.0423</v>
      </c>
      <c r="G49" s="117" t="n">
        <f aca="false">G48+F49</f>
        <v>0.9136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RESUMO'!AV37</f>
        <v>91.36</v>
      </c>
      <c r="N49" s="141" t="n">
        <f aca="false">MAX(0,M49-M48)</f>
        <v>4.23</v>
      </c>
      <c r="O49" s="140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4.23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81344.9257933898</v>
      </c>
      <c r="E50" s="45" t="n">
        <f aca="false">L50+D50/$K$2</f>
        <v>62.7231210947041</v>
      </c>
      <c r="F50" s="117" t="n">
        <f aca="false">IF($K$9=0,0,E50/$K$9)</f>
        <v>0.0368000000000001</v>
      </c>
      <c r="G50" s="117" t="n">
        <f aca="false">G49+F50</f>
        <v>0.9504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RESUMO'!AW37</f>
        <v>95.04</v>
      </c>
      <c r="N50" s="141" t="n">
        <f aca="false">MAX(0,M50-M49)</f>
        <v>3.68000000000001</v>
      </c>
      <c r="O50" s="140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3.68000000000001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85323.7536854576</v>
      </c>
      <c r="E51" s="45" t="n">
        <f aca="false">L51+D51/$K$2</f>
        <v>65.7910998439015</v>
      </c>
      <c r="F51" s="117" t="n">
        <f aca="false">IF($K$9=0,0,E51/$K$9)</f>
        <v>0.0386</v>
      </c>
      <c r="G51" s="117" t="n">
        <f aca="false">G50+F51</f>
        <v>0.989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RESUMO'!AX37</f>
        <v>98.9</v>
      </c>
      <c r="N51" s="141" t="n">
        <f aca="false">MAX(0,M51-M50)</f>
        <v>3.86</v>
      </c>
      <c r="O51" s="140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3.86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24315.0593404152</v>
      </c>
      <c r="E52" s="45" t="n">
        <f aca="false">L52+D52/$K$2</f>
        <v>18.7487590228734</v>
      </c>
      <c r="F52" s="117" t="n">
        <f aca="false">IF($K$9=0,0,E52/$K$9)</f>
        <v>0.0109999999999999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RESUMO'!AY37</f>
        <v>100</v>
      </c>
      <c r="N52" s="141" t="n">
        <f aca="false">MAX(0,M52-M51)</f>
        <v>1.09999999999999</v>
      </c>
      <c r="O52" s="140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1.09999999999999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RESUMO'!AZ37</f>
        <v>100</v>
      </c>
      <c r="N53" s="141" t="n">
        <f aca="false">MAX(0,M53-M52)</f>
        <v>0</v>
      </c>
      <c r="O53" s="140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RESUMO'!BA37</f>
        <v>100</v>
      </c>
      <c r="N54" s="141" t="n">
        <f aca="false">MAX(0,M54-M53)</f>
        <v>0</v>
      </c>
      <c r="O54" s="140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RESUMO'!BB37</f>
        <v>100</v>
      </c>
      <c r="N55" s="141" t="n">
        <f aca="false">MAX(0,M55-M54)</f>
        <v>0</v>
      </c>
      <c r="O55" s="140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RESUMO'!BC37</f>
        <v>100</v>
      </c>
      <c r="N56" s="141" t="n">
        <f aca="false">MAX(0,M56-M55)</f>
        <v>0</v>
      </c>
      <c r="O56" s="140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RESUMO'!BD37</f>
        <v>100</v>
      </c>
      <c r="N57" s="141" t="n">
        <f aca="false">MAX(0,M57-M56)</f>
        <v>0</v>
      </c>
      <c r="O57" s="140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RESUMO'!BE37</f>
        <v>100</v>
      </c>
      <c r="N58" s="141" t="n">
        <f aca="false">MAX(0,M58-M57)</f>
        <v>0</v>
      </c>
      <c r="O58" s="140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RESUMO'!BF37</f>
        <v>100</v>
      </c>
      <c r="N59" s="141" t="n">
        <f aca="false">MAX(0,M59-M58)</f>
        <v>0</v>
      </c>
      <c r="O59" s="140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RESUMO'!BG37</f>
        <v>100</v>
      </c>
      <c r="N60" s="141" t="n">
        <f aca="false">MAX(0,M60-M59)</f>
        <v>0</v>
      </c>
      <c r="O60" s="140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RESUMO'!BH37</f>
        <v>100</v>
      </c>
      <c r="N61" s="141" t="n">
        <f aca="false">MAX(0,M61-M60)</f>
        <v>0</v>
      </c>
      <c r="O61" s="140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RESUMO'!BI37</f>
        <v>100</v>
      </c>
      <c r="N62" s="141" t="n">
        <f aca="false">MAX(0,M62-M61)</f>
        <v>0</v>
      </c>
      <c r="O62" s="140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RESUMO'!BJ37</f>
        <v>100</v>
      </c>
      <c r="N63" s="141" t="n">
        <f aca="false">MAX(0,M63-M62)</f>
        <v>0</v>
      </c>
      <c r="O63" s="140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RESUMO'!BK37</f>
        <v>100</v>
      </c>
      <c r="N64" s="141" t="n">
        <f aca="false">MAX(0,M64-M63)</f>
        <v>0</v>
      </c>
      <c r="O64" s="140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RESUMO'!BL37</f>
        <v>100</v>
      </c>
      <c r="N65" s="141" t="n">
        <f aca="false">MAX(0,M65-M64)</f>
        <v>0</v>
      </c>
      <c r="O65" s="140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RESUMO'!BM37</f>
        <v>100</v>
      </c>
      <c r="N66" s="141" t="n">
        <f aca="false">MAX(0,M66-M65)</f>
        <v>0</v>
      </c>
      <c r="O66" s="140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RESUMO'!BN37</f>
        <v>100</v>
      </c>
      <c r="N67" s="141" t="n">
        <f aca="false">MAX(0,M67-M66)</f>
        <v>0</v>
      </c>
      <c r="O67" s="140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RESUMO'!BO37</f>
        <v>100</v>
      </c>
      <c r="N68" s="141" t="n">
        <f aca="false">MAX(0,M68-M67)</f>
        <v>0</v>
      </c>
      <c r="O68" s="140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RESUMO'!BP37</f>
        <v>100</v>
      </c>
      <c r="N69" s="141" t="n">
        <f aca="false">MAX(0,M69-M68)</f>
        <v>0</v>
      </c>
      <c r="O69" s="140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RESUMO'!BQ37</f>
        <v>100</v>
      </c>
      <c r="N70" s="141" t="n">
        <f aca="false">MAX(0,M70-M69)</f>
        <v>0</v>
      </c>
      <c r="O70" s="140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RESUMO'!BR37</f>
        <v>100</v>
      </c>
      <c r="N71" s="141" t="n">
        <f aca="false">MAX(0,M71-M70)</f>
        <v>0</v>
      </c>
      <c r="O71" s="140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RESUMO'!BS37</f>
        <v>100</v>
      </c>
      <c r="N72" s="141" t="n">
        <f aca="false">MAX(0,M72-M71)</f>
        <v>0</v>
      </c>
      <c r="O72" s="140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RESUMO'!BT37</f>
        <v>100</v>
      </c>
      <c r="N73" s="141" t="n">
        <f aca="false">MAX(0,M73-M72)</f>
        <v>0</v>
      </c>
      <c r="O73" s="140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RESUMO'!BU37</f>
        <v>100</v>
      </c>
      <c r="N74" s="141" t="n">
        <f aca="false">MAX(0,M74-M73)</f>
        <v>0</v>
      </c>
      <c r="O74" s="140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RESUMO'!BV37</f>
        <v>100</v>
      </c>
      <c r="N75" s="141" t="n">
        <f aca="false">MAX(0,M75-M74)</f>
        <v>0</v>
      </c>
      <c r="O75" s="140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RESUMO'!BW37</f>
        <v>100</v>
      </c>
      <c r="N76" s="141" t="n">
        <f aca="false">MAX(0,M76-M75)</f>
        <v>0</v>
      </c>
      <c r="O76" s="140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2210459.94003776</v>
      </c>
      <c r="E78" s="61" t="n">
        <f aca="false">SUM(E5:E76)</f>
        <v>1704.43263844304</v>
      </c>
      <c r="F78" s="146" t="n">
        <f aca="false">SUM(F5:F76)</f>
        <v>1</v>
      </c>
      <c r="H78" s="61" t="n">
        <f aca="false">SUM(H5:H76)</f>
        <v>2024195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  <c r="R4" s="54" t="s">
        <v>3306</v>
      </c>
      <c r="S4" s="54" t="s">
        <v>3307</v>
      </c>
      <c r="T4" s="54" t="s">
        <v>3308</v>
      </c>
      <c r="U4" s="54" t="s">
        <v>3309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PL'!F44</f>
        <v>1131097.39</v>
      </c>
      <c r="K5" s="56" t="n">
        <f aca="false">'VALOR POR PL'!G44</f>
        <v>959.867899</v>
      </c>
      <c r="L5" s="56" t="n">
        <f aca="false">'DADOS HISTORICOS'!$BZ$38</f>
        <v>0</v>
      </c>
      <c r="M5" s="140" t="n">
        <f aca="false">'CP RESUMO'!D38</f>
        <v>0</v>
      </c>
      <c r="N5" s="141" t="n">
        <v>0</v>
      </c>
      <c r="O5" s="140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1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1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PL'!H44</f>
        <v>959.867899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RESUMO'!E38</f>
        <v>0</v>
      </c>
      <c r="N6" s="141" t="n">
        <f aca="false">MAX(0,M6-M5)</f>
        <v>0</v>
      </c>
      <c r="O6" s="140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1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1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1235180.16038304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RESUMO'!F38</f>
        <v>0</v>
      </c>
      <c r="N7" s="141" t="n">
        <f aca="false">MAX(0,M7-M6)</f>
        <v>0</v>
      </c>
      <c r="O7" s="140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1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1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RESUMO'!G38</f>
        <v>0</v>
      </c>
      <c r="N8" s="141" t="n">
        <f aca="false">MAX(0,M8-M7)</f>
        <v>0</v>
      </c>
      <c r="O8" s="140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1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1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1235180.16038304</v>
      </c>
      <c r="K9" s="45" t="n">
        <f aca="false">E78</f>
        <v>952.41779395387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RESUMO'!H38</f>
        <v>0</v>
      </c>
      <c r="N9" s="141" t="n">
        <f aca="false">MAX(0,M9-M8)</f>
        <v>0</v>
      </c>
      <c r="O9" s="140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1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1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952.41779395387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RESUMO'!I38</f>
        <v>0</v>
      </c>
      <c r="N10" s="141" t="n">
        <f aca="false">MAX(0,M10-M9)</f>
        <v>0</v>
      </c>
      <c r="O10" s="140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1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1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1236723.55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RESUMO'!J38</f>
        <v>0</v>
      </c>
      <c r="N11" s="141" t="n">
        <f aca="false">MAX(0,M11-M10)</f>
        <v>0</v>
      </c>
      <c r="O11" s="140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1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1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RESUMO'!K38</f>
        <v>0</v>
      </c>
      <c r="N12" s="141" t="n">
        <f aca="false">MAX(0,M12-M11)</f>
        <v>0</v>
      </c>
      <c r="O12" s="140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1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1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RESUMO'!L38</f>
        <v>0</v>
      </c>
      <c r="N13" s="141" t="n">
        <f aca="false">MAX(0,M13-M12)</f>
        <v>0</v>
      </c>
      <c r="O13" s="140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1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1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RESUMO'!M38</f>
        <v>0</v>
      </c>
      <c r="N14" s="141" t="n">
        <f aca="false">MAX(0,M14-M13)</f>
        <v>0</v>
      </c>
      <c r="O14" s="140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1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1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3310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RESUMO'!N38</f>
        <v>0</v>
      </c>
      <c r="N15" s="141" t="n">
        <f aca="false">MAX(0,M15-M14)</f>
        <v>0</v>
      </c>
      <c r="O15" s="140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1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1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RESUMO'!O38</f>
        <v>0</v>
      </c>
      <c r="N16" s="141" t="n">
        <f aca="false">MAX(0,M16-M15)</f>
        <v>0</v>
      </c>
      <c r="O16" s="140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1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1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RESUMO'!P38</f>
        <v>0</v>
      </c>
      <c r="N17" s="141" t="n">
        <f aca="false">MAX(0,M17-M16)</f>
        <v>0</v>
      </c>
      <c r="O17" s="140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1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1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1235180.16038304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RESUMO'!Q38</f>
        <v>0</v>
      </c>
      <c r="N18" s="141" t="n">
        <f aca="false">MAX(0,M18-M17)</f>
        <v>0</v>
      </c>
      <c r="O18" s="140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1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1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RESUMO'!R38</f>
        <v>0</v>
      </c>
      <c r="N19" s="141" t="n">
        <f aca="false">MAX(0,M19-M18)</f>
        <v>0</v>
      </c>
      <c r="O19" s="140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1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1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RESUMO'!S38</f>
        <v>0</v>
      </c>
      <c r="N20" s="141" t="n">
        <f aca="false">MAX(0,M20-M19)</f>
        <v>0</v>
      </c>
      <c r="O20" s="140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1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1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RESUMO'!T38</f>
        <v>0</v>
      </c>
      <c r="N21" s="141" t="n">
        <f aca="false">MAX(0,M21-M20)</f>
        <v>0</v>
      </c>
      <c r="O21" s="140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1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1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RESUMO'!U38</f>
        <v>0</v>
      </c>
      <c r="N22" s="141" t="n">
        <f aca="false">MAX(0,M22-M21)</f>
        <v>0</v>
      </c>
      <c r="O22" s="140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1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1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RESUMO'!V38</f>
        <v>0</v>
      </c>
      <c r="N23" s="141" t="n">
        <f aca="false">MAX(0,M23-M22)</f>
        <v>0</v>
      </c>
      <c r="O23" s="140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1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1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3311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RESUMO'!W38</f>
        <v>0</v>
      </c>
      <c r="N24" s="141" t="n">
        <f aca="false">MAX(0,M24-M23)</f>
        <v>0</v>
      </c>
      <c r="O24" s="140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1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1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I25" s="62" t="s">
        <v>3312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RESUMO'!X38</f>
        <v>0</v>
      </c>
      <c r="N25" s="141" t="n">
        <f aca="false">MAX(0,M25-M24)</f>
        <v>0</v>
      </c>
      <c r="O25" s="140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1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1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I26" s="42" t="s">
        <v>3313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RESUMO'!Y38</f>
        <v>0</v>
      </c>
      <c r="N26" s="141" t="n">
        <f aca="false">MAX(0,M26-M25)</f>
        <v>0</v>
      </c>
      <c r="O26" s="140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1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1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I27" s="42" t="s">
        <v>3314</v>
      </c>
      <c r="K27" s="147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RESUMO'!Z38</f>
        <v>0</v>
      </c>
      <c r="N27" s="141" t="n">
        <f aca="false">MAX(0,M27-M26)</f>
        <v>0</v>
      </c>
      <c r="O27" s="140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1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1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I28" s="42" t="s">
        <v>3315</v>
      </c>
      <c r="K28" s="148" t="n">
        <v>180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RESUMO'!AA38</f>
        <v>0</v>
      </c>
      <c r="N28" s="141" t="n">
        <f aca="false">MAX(0,M28-M27)</f>
        <v>0</v>
      </c>
      <c r="O28" s="140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1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1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I29" s="42" t="s">
        <v>3316</v>
      </c>
      <c r="K29" s="148" t="n">
        <v>28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RESUMO'!AB38</f>
        <v>0</v>
      </c>
      <c r="N29" s="141" t="n">
        <f aca="false">MAX(0,M29-M28)</f>
        <v>0</v>
      </c>
      <c r="O29" s="140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1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1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I30" s="42" t="s">
        <v>3317</v>
      </c>
      <c r="K30" s="148" t="n">
        <v>56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RESUMO'!AC38</f>
        <v>0</v>
      </c>
      <c r="N30" s="141" t="n">
        <f aca="false">MAX(0,M30-M29)</f>
        <v>0</v>
      </c>
      <c r="O30" s="140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1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1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I31" s="42" t="s">
        <v>3318</v>
      </c>
      <c r="K31" s="148" t="n">
        <v>84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RESUMO'!AD38</f>
        <v>0</v>
      </c>
      <c r="N31" s="141" t="n">
        <f aca="false">MAX(0,M31-M30)</f>
        <v>0</v>
      </c>
      <c r="O31" s="140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1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1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I32" s="42" t="s">
        <v>3319</v>
      </c>
      <c r="K32" s="141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RESUMO'!AE38</f>
        <v>0</v>
      </c>
      <c r="N32" s="141" t="n">
        <f aca="false">MAX(0,M32-M31)</f>
        <v>0</v>
      </c>
      <c r="O32" s="140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1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1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3285.57922661889</v>
      </c>
      <c r="E33" s="45" t="n">
        <f aca="false">L33+D33/$K$2</f>
        <v>2.53343133191729</v>
      </c>
      <c r="F33" s="117" t="n">
        <f aca="false">IF($K$9=0,0,E33/$K$9)</f>
        <v>0.00266</v>
      </c>
      <c r="G33" s="117" t="n">
        <f aca="false">G32+F33</f>
        <v>0.00266</v>
      </c>
      <c r="H33" s="139"/>
      <c r="I33" s="42" t="s">
        <v>3320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RESUMO'!AF38</f>
        <v>0</v>
      </c>
      <c r="N33" s="141" t="n">
        <f aca="false">MAX(0,M33-M32)</f>
        <v>0</v>
      </c>
      <c r="O33" s="140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1" t="n">
        <f aca="false">(IF(AND(29+$K$33&gt;=1,29+$K$33&lt;=72),INDEX($N$5:$N$76,29+$K$33),0)+IF(AND(29+$K$34&gt;=1,29+$K$34&lt;=72),INDEX($N$5:$N$76,29+$K$34),0)+IF(AND(29+$K$35&gt;=1,29+$K$35&lt;=72),INDEX($N$5:$N$76,29+$K$35),0))/3</f>
        <v>0.443333333333333</v>
      </c>
      <c r="T33" s="141" t="n">
        <f aca="false">IF(B33&lt;='VALOR POR PL'!$P$5,0,S33+IF(B33=DATE(YEAR('VALOR POR PL'!$P$5),MONTH('VALOR POR PL'!$P$5)+1,1),SUMPRODUCT((B5:B76&lt;='VALOR POR PL'!$P$5)*S5:S76),0))</f>
        <v>0.443333333333333</v>
      </c>
      <c r="U33" s="45" t="n">
        <f aca="false">IF($K$32=0,0,$K$18*$K$27*T33/$K$32)</f>
        <v>3285.57922661889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12252.9871909998</v>
      </c>
      <c r="E34" s="45" t="n">
        <f aca="false">L34+D34/$K$2</f>
        <v>9.44798451602239</v>
      </c>
      <c r="F34" s="117" t="n">
        <f aca="false">IF($K$9=0,0,E34/$K$9)</f>
        <v>0.00992</v>
      </c>
      <c r="G34" s="117" t="n">
        <f aca="false">G33+F34</f>
        <v>0.01258</v>
      </c>
      <c r="H34" s="139"/>
      <c r="I34" s="42" t="s">
        <v>3321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RESUMO'!AG38</f>
        <v>0</v>
      </c>
      <c r="N34" s="141" t="n">
        <f aca="false">MAX(0,M34-M33)</f>
        <v>0</v>
      </c>
      <c r="O34" s="140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1" t="n">
        <f aca="false">(IF(AND(30+$K$33&gt;=1,30+$K$33&lt;=72),INDEX($N$5:$N$76,30+$K$33),0)+IF(AND(30+$K$34&gt;=1,30+$K$34&lt;=72),INDEX($N$5:$N$76,30+$K$34),0)+IF(AND(30+$K$35&gt;=1,30+$K$35&lt;=72),INDEX($N$5:$N$76,30+$K$35),0))/3</f>
        <v>1.65333333333333</v>
      </c>
      <c r="T34" s="141" t="n">
        <f aca="false">IF(B34&lt;='VALOR POR PL'!$P$5,0,S34+IF(B34=DATE(YEAR('VALOR POR PL'!$P$5),MONTH('VALOR POR PL'!$P$5)+1,1),SUMPRODUCT((B5:B76&lt;='VALOR POR PL'!$P$5)*S5:S76),0))</f>
        <v>1.65333333333333</v>
      </c>
      <c r="U34" s="45" t="n">
        <f aca="false">IF($K$32=0,0,$K$18*$K$27*T34/$K$32)</f>
        <v>12252.9871909998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26581.077051443</v>
      </c>
      <c r="E35" s="45" t="n">
        <f aca="false">L35+D35/$K$2</f>
        <v>20.4960309258873</v>
      </c>
      <c r="F35" s="117" t="n">
        <f aca="false">IF($K$9=0,0,E35/$K$9)</f>
        <v>0.02152</v>
      </c>
      <c r="G35" s="117" t="n">
        <f aca="false">G34+F35</f>
        <v>0.0341</v>
      </c>
      <c r="H35" s="139"/>
      <c r="I35" s="42" t="s">
        <v>3322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RESUMO'!AH38</f>
        <v>0</v>
      </c>
      <c r="N35" s="141" t="n">
        <f aca="false">MAX(0,M35-M34)</f>
        <v>0</v>
      </c>
      <c r="O35" s="140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1" t="n">
        <f aca="false">(IF(AND(31+$K$33&gt;=1,31+$K$33&lt;=72),INDEX($N$5:$N$76,31+$K$33),0)+IF(AND(31+$K$34&gt;=1,31+$K$34&lt;=72),INDEX($N$5:$N$76,31+$K$34),0)+IF(AND(31+$K$35&gt;=1,31+$K$35&lt;=72),INDEX($N$5:$N$76,31+$K$35),0))/3</f>
        <v>3.58666666666667</v>
      </c>
      <c r="T35" s="141" t="n">
        <f aca="false">IF(B35&lt;='VALOR POR PL'!$P$5,0,S35+IF(B35=DATE(YEAR('VALOR POR PL'!$P$5),MONTH('VALOR POR PL'!$P$5)+1,1),SUMPRODUCT((B5:B76&lt;='VALOR POR PL'!$P$5)*S5:S76),0))</f>
        <v>3.58666666666667</v>
      </c>
      <c r="U35" s="45" t="n">
        <f aca="false">IF($K$32=0,0,$K$18*$K$27*T35/$K$32)</f>
        <v>26581.077051443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25370.6004942676</v>
      </c>
      <c r="E36" s="45" t="n">
        <f aca="false">L36+D36/$K$2</f>
        <v>19.5626614878125</v>
      </c>
      <c r="F36" s="117" t="n">
        <f aca="false">IF($K$9=0,0,E36/$K$9)</f>
        <v>0.02054</v>
      </c>
      <c r="G36" s="117" t="n">
        <f aca="false">G35+F36</f>
        <v>0.05464</v>
      </c>
      <c r="H36" s="139"/>
      <c r="I36" s="42" t="s">
        <v>3323</v>
      </c>
      <c r="K36" s="45" t="n">
        <f aca="false">SUM(R5:R76)</f>
        <v>494072.064153216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RESUMO'!AI38</f>
        <v>0</v>
      </c>
      <c r="N36" s="141" t="n">
        <f aca="false">MAX(0,M36-M35)</f>
        <v>0</v>
      </c>
      <c r="O36" s="140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1" t="n">
        <f aca="false">(IF(AND(32+$K$33&gt;=1,32+$K$33&lt;=72),INDEX($N$5:$N$76,32+$K$33),0)+IF(AND(32+$K$34&gt;=1,32+$K$34&lt;=72),INDEX($N$5:$N$76,32+$K$34),0)+IF(AND(32+$K$35&gt;=1,32+$K$35&lt;=72),INDEX($N$5:$N$76,32+$K$35),0))/3</f>
        <v>3.42333333333333</v>
      </c>
      <c r="T36" s="141" t="n">
        <f aca="false">IF(B36&lt;='VALOR POR PL'!$P$5,0,S36+IF(B36=DATE(YEAR('VALOR POR PL'!$P$5),MONTH('VALOR POR PL'!$P$5)+1,1),SUMPRODUCT((B5:B76&lt;='VALOR POR PL'!$P$5)*S5:S76),0))</f>
        <v>3.42333333333333</v>
      </c>
      <c r="U36" s="45" t="n">
        <f aca="false">IF($K$32=0,0,$K$18*$K$27*T36/$K$32)</f>
        <v>25370.6004942676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24407.1599691689</v>
      </c>
      <c r="E37" s="45" t="n">
        <f aca="false">L37+D37/$K$2</f>
        <v>18.8197756085285</v>
      </c>
      <c r="F37" s="117" t="n">
        <f aca="false">IF($K$9=0,0,E37/$K$9)</f>
        <v>0.01976</v>
      </c>
      <c r="G37" s="117" t="n">
        <f aca="false">G36+F37</f>
        <v>0.0744</v>
      </c>
      <c r="H37" s="139" t="n">
        <v>60846.8</v>
      </c>
      <c r="I37" s="42" t="s">
        <v>3324</v>
      </c>
      <c r="K37" s="45" t="n">
        <f aca="false">SUM(U5:U76)</f>
        <v>741108.096229824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RESUMO'!AJ38</f>
        <v>0</v>
      </c>
      <c r="N37" s="141" t="n">
        <f aca="false">MAX(0,M37-M36)</f>
        <v>0</v>
      </c>
      <c r="O37" s="140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1" t="n">
        <f aca="false">(IF(AND(33+$K$33&gt;=1,33+$K$33&lt;=72),INDEX($N$5:$N$76,33+$K$33),0)+IF(AND(33+$K$34&gt;=1,33+$K$34&lt;=72),INDEX($N$5:$N$76,33+$K$34),0)+IF(AND(33+$K$35&gt;=1,33+$K$35&lt;=72),INDEX($N$5:$N$76,33+$K$35),0))/3</f>
        <v>3.29333333333333</v>
      </c>
      <c r="T37" s="141" t="n">
        <f aca="false">IF(B37&lt;='VALOR POR PL'!$P$5,0,S37+IF(B37=DATE(YEAR('VALOR POR PL'!$P$5),MONTH('VALOR POR PL'!$P$5)+1,1),SUMPRODUCT((B5:B76&lt;='VALOR POR PL'!$P$5)*S5:S76),0))</f>
        <v>3.29333333333333</v>
      </c>
      <c r="U37" s="45" t="n">
        <f aca="false">IF($K$32=0,0,$K$18*$K$27*T37/$K$32)</f>
        <v>24407.1599691689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53755.0405798699</v>
      </c>
      <c r="E38" s="45" t="n">
        <f aca="false">L38+D38/$K$2</f>
        <v>41.4492223928724</v>
      </c>
      <c r="F38" s="117" t="n">
        <f aca="false">IF($K$9=0,0,E38/$K$9)</f>
        <v>0.04352</v>
      </c>
      <c r="G38" s="117" t="n">
        <f aca="false">G37+F38</f>
        <v>0.11792</v>
      </c>
      <c r="H38" s="139" t="n">
        <v>55034.2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RESUMO'!AK38</f>
        <v>1.33</v>
      </c>
      <c r="N38" s="141" t="n">
        <f aca="false">MAX(0,M38-M37)</f>
        <v>1.33</v>
      </c>
      <c r="O38" s="140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1.33</v>
      </c>
      <c r="R38" s="45" t="n">
        <f aca="false">IF(OR(B38&lt;='VALOR POR PL'!$P$5,$K$12=0),0,$K$18*$K$26*N38/$K$12)</f>
        <v>6571.15845323778</v>
      </c>
      <c r="S38" s="141" t="n">
        <f aca="false">(IF(AND(34+$K$33&gt;=1,34+$K$33&lt;=72),INDEX($N$5:$N$76,34+$K$33),0)+IF(AND(34+$K$34&gt;=1,34+$K$34&lt;=72),INDEX($N$5:$N$76,34+$K$34),0)+IF(AND(34+$K$35&gt;=1,34+$K$35&lt;=72),INDEX($N$5:$N$76,34+$K$35),0))/3</f>
        <v>6.36666666666667</v>
      </c>
      <c r="T38" s="141" t="n">
        <f aca="false">IF(B38&lt;='VALOR POR PL'!$P$5,0,S38+IF(B38=DATE(YEAR('VALOR POR PL'!$P$5),MONTH('VALOR POR PL'!$P$5)+1,1),SUMPRODUCT((B5:B76&lt;='VALOR POR PL'!$P$5)*S5:S76),0))</f>
        <v>6.36666666666667</v>
      </c>
      <c r="U38" s="45" t="n">
        <f aca="false">IF($K$32=0,0,$K$18*$K$27*T38/$K$32)</f>
        <v>47183.8821266321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81941.8518398109</v>
      </c>
      <c r="E39" s="45" t="n">
        <f aca="false">L39+D39/$K$2</f>
        <v>63.1833964508997</v>
      </c>
      <c r="F39" s="117" t="n">
        <f aca="false">IF($K$9=0,0,E39/$K$9)</f>
        <v>0.06634</v>
      </c>
      <c r="G39" s="117" t="n">
        <f aca="false">G38+F39</f>
        <v>0.18426</v>
      </c>
      <c r="H39" s="139" t="n">
        <v>74945.45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RESUMO'!AL38</f>
        <v>4.96</v>
      </c>
      <c r="N39" s="141" t="n">
        <f aca="false">MAX(0,M39-M38)</f>
        <v>3.63</v>
      </c>
      <c r="O39" s="140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3.63</v>
      </c>
      <c r="R39" s="45" t="n">
        <f aca="false">IF(OR(B39&lt;='VALOR POR PL'!$P$5,$K$12=0),0,$K$18*$K$26*N39/$K$12)</f>
        <v>17934.8159287617</v>
      </c>
      <c r="S39" s="141" t="n">
        <f aca="false">(IF(AND(35+$K$33&gt;=1,35+$K$33&lt;=72),INDEX($N$5:$N$76,35+$K$33),0)+IF(AND(35+$K$34&gt;=1,35+$K$34&lt;=72),INDEX($N$5:$N$76,35+$K$34),0)+IF(AND(35+$K$35&gt;=1,35+$K$35&lt;=72),INDEX($N$5:$N$76,35+$K$35),0))/3</f>
        <v>8.63666666666667</v>
      </c>
      <c r="T39" s="141" t="n">
        <f aca="false">IF(B39&lt;='VALOR POR PL'!$P$5,0,S39+IF(B39=DATE(YEAR('VALOR POR PL'!$P$5),MONTH('VALOR POR PL'!$P$5)+1,1),SUMPRODUCT((B5:B76&lt;='VALOR POR PL'!$P$5)*S5:S76),0))</f>
        <v>8.63666666666667</v>
      </c>
      <c r="U39" s="45" t="n">
        <f aca="false">IF($K$32=0,0,$K$18*$K$27*T39/$K$32)</f>
        <v>64007.0359110491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97579.2326702602</v>
      </c>
      <c r="E40" s="45" t="n">
        <f aca="false">L40+D40/$K$2</f>
        <v>75.2410057223557</v>
      </c>
      <c r="F40" s="117" t="n">
        <f aca="false">IF($K$9=0,0,E40/$K$9)</f>
        <v>0.079</v>
      </c>
      <c r="G40" s="117" t="n">
        <f aca="false">G39+F40</f>
        <v>0.26326</v>
      </c>
      <c r="H40" s="139" t="n">
        <v>41677.58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RESUMO'!AM38</f>
        <v>10.76</v>
      </c>
      <c r="N40" s="141" t="n">
        <f aca="false">MAX(0,M40-M39)</f>
        <v>5.8</v>
      </c>
      <c r="O40" s="140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5.8</v>
      </c>
      <c r="R40" s="45" t="n">
        <f aca="false">IF(OR(B40&lt;='VALOR POR PL'!$P$5,$K$12=0),0,$K$18*$K$26*N40/$K$12)</f>
        <v>28656.1797208865</v>
      </c>
      <c r="S40" s="141" t="n">
        <f aca="false">(IF(AND(36+$K$33&gt;=1,36+$K$33&lt;=72),INDEX($N$5:$N$76,36+$K$33),0)+IF(AND(36+$K$34&gt;=1,36+$K$34&lt;=72),INDEX($N$5:$N$76,36+$K$34),0)+IF(AND(36+$K$35&gt;=1,36+$K$35&lt;=72),INDEX($N$5:$N$76,36+$K$35),0))/3</f>
        <v>9.3</v>
      </c>
      <c r="T40" s="141" t="n">
        <f aca="false">IF(B40&lt;='VALOR POR PL'!$P$5,0,S40+IF(B40=DATE(YEAR('VALOR POR PL'!$P$5),MONTH('VALOR POR PL'!$P$5)+1,1),SUMPRODUCT((B5:B76&lt;='VALOR POR PL'!$P$5)*S5:S76),0))</f>
        <v>9.3</v>
      </c>
      <c r="U40" s="45" t="n">
        <f aca="false">IF($K$32=0,0,$K$18*$K$27*T40/$K$32)</f>
        <v>68923.0529493737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48888.4307479607</v>
      </c>
      <c r="E41" s="45" t="n">
        <f aca="false">L41+D41/$K$2</f>
        <v>37.6966962846942</v>
      </c>
      <c r="F41" s="117" t="n">
        <f aca="false">IF($K$9=0,0,E41/$K$9)</f>
        <v>0.03958</v>
      </c>
      <c r="G41" s="117" t="n">
        <f aca="false">G40+F41</f>
        <v>0.30284</v>
      </c>
      <c r="H41" s="139" t="n">
        <v>69380.19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RESUMO'!AN38</f>
        <v>11.6</v>
      </c>
      <c r="N41" s="141" t="n">
        <f aca="false">MAX(0,M41-M40)</f>
        <v>0.84</v>
      </c>
      <c r="O41" s="140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0.84</v>
      </c>
      <c r="R41" s="45" t="n">
        <f aca="false">IF(OR(B41&lt;='VALOR POR PL'!$P$5,$K$12=0),0,$K$18*$K$26*N41/$K$12)</f>
        <v>4150.20533888701</v>
      </c>
      <c r="S41" s="141" t="n">
        <f aca="false">(IF(AND(37+$K$33&gt;=1,37+$K$33&lt;=72),INDEX($N$5:$N$76,37+$K$33),0)+IF(AND(37+$K$34&gt;=1,37+$K$34&lt;=72),INDEX($N$5:$N$76,37+$K$34),0)+IF(AND(37+$K$35&gt;=1,37+$K$35&lt;=72),INDEX($N$5:$N$76,37+$K$35),0))/3</f>
        <v>6.03666666666667</v>
      </c>
      <c r="T41" s="141" t="n">
        <f aca="false">IF(B41&lt;='VALOR POR PL'!$P$5,0,S41+IF(B41=DATE(YEAR('VALOR POR PL'!$P$5),MONTH('VALOR POR PL'!$P$5)+1,1),SUMPRODUCT((B5:B76&lt;='VALOR POR PL'!$P$5)*S5:S76),0))</f>
        <v>6.03666666666667</v>
      </c>
      <c r="U41" s="45" t="n">
        <f aca="false">IF($K$32=0,0,$K$18*$K$27*T41/$K$32)</f>
        <v>44738.2254090737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66675.0250574765</v>
      </c>
      <c r="E42" s="45" t="n">
        <f aca="false">L42+D42/$K$2</f>
        <v>51.4115125176299</v>
      </c>
      <c r="F42" s="117" t="n">
        <f aca="false">IF($K$9=0,0,E42/$K$9)</f>
        <v>0.05398</v>
      </c>
      <c r="G42" s="117" t="n">
        <f aca="false">G41+F42</f>
        <v>0.35682</v>
      </c>
      <c r="H42" s="139" t="n">
        <v>142099.54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RESUMO'!AO38</f>
        <v>14.84</v>
      </c>
      <c r="N42" s="141" t="n">
        <f aca="false">MAX(0,M42-M41)</f>
        <v>3.24</v>
      </c>
      <c r="O42" s="140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3.24</v>
      </c>
      <c r="R42" s="45" t="n">
        <f aca="false">IF(OR(B42&lt;='VALOR POR PL'!$P$5,$K$12=0),0,$K$18*$K$26*N42/$K$12)</f>
        <v>16007.9348785642</v>
      </c>
      <c r="S42" s="141" t="n">
        <f aca="false">(IF(AND(38+$K$33&gt;=1,38+$K$33&lt;=72),INDEX($N$5:$N$76,38+$K$33),0)+IF(AND(38+$K$34&gt;=1,38+$K$34&lt;=72),INDEX($N$5:$N$76,38+$K$34),0)+IF(AND(38+$K$35&gt;=1,38+$K$35&lt;=72),INDEX($N$5:$N$76,38+$K$35),0))/3</f>
        <v>6.83666666666667</v>
      </c>
      <c r="T42" s="141" t="n">
        <f aca="false">IF(B42&lt;='VALOR POR PL'!$P$5,0,S42+IF(B42=DATE(YEAR('VALOR POR PL'!$P$5),MONTH('VALOR POR PL'!$P$5)+1,1),SUMPRODUCT((B5:B76&lt;='VALOR POR PL'!$P$5)*S5:S76),0))</f>
        <v>6.83666666666667</v>
      </c>
      <c r="U42" s="45" t="n">
        <f aca="false">IF($K$32=0,0,$K$18*$K$27*T42/$K$32)</f>
        <v>50667.0901789123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141131.685125366</v>
      </c>
      <c r="E43" s="45" t="n">
        <f aca="false">L43+D43/$K$2</f>
        <v>108.823257137169</v>
      </c>
      <c r="F43" s="117" t="n">
        <f aca="false">IF($K$9=0,0,E43/$K$9)</f>
        <v>0.11426</v>
      </c>
      <c r="G43" s="117" t="n">
        <f aca="false">G42+F43</f>
        <v>0.47108</v>
      </c>
      <c r="H43" s="139" t="n">
        <v>174007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RESUMO'!AP38</f>
        <v>29.86</v>
      </c>
      <c r="N43" s="141" t="n">
        <f aca="false">MAX(0,M43-M42)</f>
        <v>15.02</v>
      </c>
      <c r="O43" s="140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15.02</v>
      </c>
      <c r="R43" s="45" t="n">
        <f aca="false">IF(OR(B43&lt;='VALOR POR PL'!$P$5,$K$12=0),0,$K$18*$K$26*N43/$K$12)</f>
        <v>74209.6240358131</v>
      </c>
      <c r="S43" s="141" t="n">
        <f aca="false">(IF(AND(39+$K$33&gt;=1,39+$K$33&lt;=72),INDEX($N$5:$N$76,39+$K$33),0)+IF(AND(39+$K$34&gt;=1,39+$K$34&lt;=72),INDEX($N$5:$N$76,39+$K$34),0)+IF(AND(39+$K$35&gt;=1,39+$K$35&lt;=72),INDEX($N$5:$N$76,39+$K$35),0))/3</f>
        <v>9.03</v>
      </c>
      <c r="T43" s="141" t="n">
        <f aca="false">IF(B43&lt;='VALOR POR PL'!$P$5,0,S43+IF(B43=DATE(YEAR('VALOR POR PL'!$P$5),MONTH('VALOR POR PL'!$P$5)+1,1),SUMPRODUCT((B5:B76&lt;='VALOR POR PL'!$P$5)*S5:S76),0))</f>
        <v>9.03</v>
      </c>
      <c r="U43" s="45" t="n">
        <f aca="false">IF($K$32=0,0,$K$18*$K$27*T43/$K$32)</f>
        <v>66922.0610895531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106694.862253887</v>
      </c>
      <c r="E44" s="45" t="n">
        <f aca="false">L44+D44/$K$2</f>
        <v>82.2698490417353</v>
      </c>
      <c r="F44" s="117" t="n">
        <f aca="false">IF($K$9=0,0,E44/$K$9)</f>
        <v>0.08638</v>
      </c>
      <c r="G44" s="117" t="n">
        <f aca="false">G43+F44</f>
        <v>0.55746</v>
      </c>
      <c r="H44" s="139" t="n">
        <v>176480.45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RESUMO'!AQ38</f>
        <v>37.51</v>
      </c>
      <c r="N44" s="141" t="n">
        <f aca="false">MAX(0,M44-M43)</f>
        <v>7.65</v>
      </c>
      <c r="O44" s="140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7.65</v>
      </c>
      <c r="R44" s="45" t="n">
        <f aca="false">IF(OR(B44&lt;='VALOR POR PL'!$P$5,$K$12=0),0,$K$18*$K$26*N44/$K$12)</f>
        <v>37796.512907721</v>
      </c>
      <c r="S44" s="141" t="n">
        <f aca="false">(IF(AND(40+$K$33&gt;=1,40+$K$33&lt;=72),INDEX($N$5:$N$76,40+$K$33),0)+IF(AND(40+$K$34&gt;=1,40+$K$34&lt;=72),INDEX($N$5:$N$76,40+$K$34),0)+IF(AND(40+$K$35&gt;=1,40+$K$35&lt;=72),INDEX($N$5:$N$76,40+$K$35),0))/3</f>
        <v>9.29666666666667</v>
      </c>
      <c r="T44" s="141" t="n">
        <f aca="false">IF(B44&lt;='VALOR POR PL'!$P$5,0,S44+IF(B44=DATE(YEAR('VALOR POR PL'!$P$5),MONTH('VALOR POR PL'!$P$5)+1,1),SUMPRODUCT((B5:B76&lt;='VALOR POR PL'!$P$5)*S5:S76),0))</f>
        <v>9.29666666666667</v>
      </c>
      <c r="U44" s="45" t="n">
        <f aca="false">IF($K$32=0,0,$K$18*$K$27*T44/$K$32)</f>
        <v>68898.349346166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82831.1815552867</v>
      </c>
      <c r="E45" s="45" t="n">
        <f aca="false">L45+D45/$K$2</f>
        <v>63.8691372625465</v>
      </c>
      <c r="F45" s="117" t="n">
        <f aca="false">IF($K$9=0,0,E45/$K$9)</f>
        <v>0.06706</v>
      </c>
      <c r="G45" s="117" t="n">
        <f aca="false">G44+F45</f>
        <v>0.62452</v>
      </c>
      <c r="H45" s="139" t="n">
        <v>105121.5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RESUMO'!AR38</f>
        <v>42.74</v>
      </c>
      <c r="N45" s="141" t="n">
        <f aca="false">MAX(0,M45-M44)</f>
        <v>5.23</v>
      </c>
      <c r="O45" s="140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5.23</v>
      </c>
      <c r="R45" s="45" t="n">
        <f aca="false">IF(OR(B45&lt;='VALOR POR PL'!$P$5,$K$12=0),0,$K$18*$K$26*N45/$K$12)</f>
        <v>25839.9689552132</v>
      </c>
      <c r="S45" s="141" t="n">
        <f aca="false">(IF(AND(41+$K$33&gt;=1,41+$K$33&lt;=72),INDEX($N$5:$N$76,41+$K$33),0)+IF(AND(41+$K$34&gt;=1,41+$K$34&lt;=72),INDEX($N$5:$N$76,41+$K$34),0)+IF(AND(41+$K$35&gt;=1,41+$K$35&lt;=72),INDEX($N$5:$N$76,41+$K$35),0))/3</f>
        <v>7.69</v>
      </c>
      <c r="T45" s="141" t="n">
        <f aca="false">IF(B45&lt;='VALOR POR PL'!$P$5,0,S45+IF(B45=DATE(YEAR('VALOR POR PL'!$P$5),MONTH('VALOR POR PL'!$P$5)+1,1),SUMPRODUCT((B5:B76&lt;='VALOR POR PL'!$P$5)*S5:S76),0))</f>
        <v>7.69</v>
      </c>
      <c r="U45" s="45" t="n">
        <f aca="false">IF($K$32=0,0,$K$18*$K$27*T45/$K$32)</f>
        <v>56991.2126000735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69565.3466327728</v>
      </c>
      <c r="E46" s="45" t="n">
        <f aca="false">L46+D46/$K$2</f>
        <v>53.640170155482</v>
      </c>
      <c r="F46" s="117" t="n">
        <f aca="false">IF($K$9=0,0,E46/$K$9)</f>
        <v>0.05632</v>
      </c>
      <c r="G46" s="117" t="n">
        <f aca="false">G45+F46</f>
        <v>0.68084</v>
      </c>
      <c r="H46" s="139" t="n">
        <v>165720.96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RESUMO'!AS38</f>
        <v>47.97</v>
      </c>
      <c r="N46" s="141" t="n">
        <f aca="false">MAX(0,M46-M45)</f>
        <v>5.23</v>
      </c>
      <c r="O46" s="140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5.23</v>
      </c>
      <c r="R46" s="45" t="n">
        <f aca="false">IF(OR(B46&lt;='VALOR POR PL'!$P$5,$K$12=0),0,$K$18*$K$26*N46/$K$12)</f>
        <v>25839.9689552132</v>
      </c>
      <c r="S46" s="141" t="n">
        <f aca="false">(IF(AND(42+$K$33&gt;=1,42+$K$33&lt;=72),INDEX($N$5:$N$76,42+$K$33),0)+IF(AND(42+$K$34&gt;=1,42+$K$34&lt;=72),INDEX($N$5:$N$76,42+$K$34),0)+IF(AND(42+$K$35&gt;=1,42+$K$35&lt;=72),INDEX($N$5:$N$76,42+$K$35),0))/3</f>
        <v>5.9</v>
      </c>
      <c r="T46" s="141" t="n">
        <f aca="false">IF(B46&lt;='VALOR POR PL'!$P$5,0,S46+IF(B46=DATE(YEAR('VALOR POR PL'!$P$5),MONTH('VALOR POR PL'!$P$5)+1,1),SUMPRODUCT((B5:B76&lt;='VALOR POR PL'!$P$5)*S5:S76),0))</f>
        <v>5.9</v>
      </c>
      <c r="U46" s="45" t="n">
        <f aca="false">IF($K$32=0,0,$K$18*$K$27*T46/$K$32)</f>
        <v>43725.3776775596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89402.3400085245</v>
      </c>
      <c r="E47" s="45" t="n">
        <f aca="false">L47+D47/$K$2</f>
        <v>68.9359999263811</v>
      </c>
      <c r="F47" s="117" t="n">
        <f aca="false">IF($K$9=0,0,E47/$K$9)</f>
        <v>0.07238</v>
      </c>
      <c r="G47" s="117" t="n">
        <f aca="false">G46+F47</f>
        <v>0.75322</v>
      </c>
      <c r="H47" s="139" t="n">
        <v>105121.5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RESUMO'!AT38</f>
        <v>58.02</v>
      </c>
      <c r="N47" s="141" t="n">
        <f aca="false">MAX(0,M47-M46)</f>
        <v>10.05</v>
      </c>
      <c r="O47" s="140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10.05</v>
      </c>
      <c r="R47" s="45" t="n">
        <f aca="false">IF(OR(B47&lt;='VALOR POR PL'!$P$5,$K$12=0),0,$K$18*$K$26*N47/$K$12)</f>
        <v>49654.2424473982</v>
      </c>
      <c r="S47" s="141" t="n">
        <f aca="false">(IF(AND(43+$K$33&gt;=1,43+$K$33&lt;=72),INDEX($N$5:$N$76,43+$K$33),0)+IF(AND(43+$K$34&gt;=1,43+$K$34&lt;=72),INDEX($N$5:$N$76,43+$K$34),0)+IF(AND(43+$K$35&gt;=1,43+$K$35&lt;=72),INDEX($N$5:$N$76,43+$K$35),0))/3</f>
        <v>5.36333333333333</v>
      </c>
      <c r="T47" s="141" t="n">
        <f aca="false">IF(B47&lt;='VALOR POR PL'!$P$5,0,S47+IF(B47=DATE(YEAR('VALOR POR PL'!$P$5),MONTH('VALOR POR PL'!$P$5)+1,1),SUMPRODUCT((B5:B76&lt;='VALOR POR PL'!$P$5)*S5:S76),0))</f>
        <v>5.36333333333333</v>
      </c>
      <c r="U47" s="45" t="n">
        <f aca="false">IF($K$32=0,0,$K$18*$K$27*T47/$K$32)</f>
        <v>39748.0975611262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99110.8560691351</v>
      </c>
      <c r="E48" s="45" t="n">
        <f aca="false">L48+D48/$K$2</f>
        <v>76.4220037868585</v>
      </c>
      <c r="F48" s="117" t="n">
        <f aca="false">IF($K$9=0,0,E48/$K$9)</f>
        <v>0.08024</v>
      </c>
      <c r="G48" s="117" t="n">
        <f aca="false">G47+F48</f>
        <v>0.83346</v>
      </c>
      <c r="H48" s="139" t="n">
        <v>66288.38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RESUMO'!AU38</f>
        <v>69.83</v>
      </c>
      <c r="N48" s="141" t="n">
        <f aca="false">MAX(0,M48-M47)</f>
        <v>11.81</v>
      </c>
      <c r="O48" s="140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11.81</v>
      </c>
      <c r="R48" s="45" t="n">
        <f aca="false">IF(OR(B48&lt;='VALOR POR PL'!$P$5,$K$12=0),0,$K$18*$K$26*N48/$K$12)</f>
        <v>58349.9107764948</v>
      </c>
      <c r="S48" s="141" t="n">
        <f aca="false">(IF(AND(44+$K$33&gt;=1,44+$K$33&lt;=72),INDEX($N$5:$N$76,44+$K$33),0)+IF(AND(44+$K$34&gt;=1,44+$K$34&lt;=72),INDEX($N$5:$N$76,44+$K$34),0)+IF(AND(44+$K$35&gt;=1,44+$K$35&lt;=72),INDEX($N$5:$N$76,44+$K$35),0))/3</f>
        <v>5.5</v>
      </c>
      <c r="T48" s="141" t="n">
        <f aca="false">IF(B48&lt;='VALOR POR PL'!$P$5,0,S48+IF(B48=DATE(YEAR('VALOR POR PL'!$P$5),MONTH('VALOR POR PL'!$P$5)+1,1),SUMPRODUCT((B5:B76&lt;='VALOR POR PL'!$P$5)*S5:S76),0))</f>
        <v>5.5</v>
      </c>
      <c r="U48" s="45" t="n">
        <f aca="false">IF($K$32=0,0,$K$18*$K$27*T48/$K$32)</f>
        <v>40760.9452926403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60597.938668392</v>
      </c>
      <c r="E49" s="45" t="n">
        <f aca="false">L49+D49/$K$2</f>
        <v>46.7256169713769</v>
      </c>
      <c r="F49" s="117" t="n">
        <f aca="false">IF($K$9=0,0,E49/$K$9)</f>
        <v>0.04906</v>
      </c>
      <c r="G49" s="117" t="n">
        <f aca="false">G48+F49</f>
        <v>0.88252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RESUMO'!AV38</f>
        <v>75.86</v>
      </c>
      <c r="N49" s="141" t="n">
        <f aca="false">MAX(0,M49-M48)</f>
        <v>6.03</v>
      </c>
      <c r="O49" s="140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6.03</v>
      </c>
      <c r="R49" s="45" t="n">
        <f aca="false">IF(OR(B49&lt;='VALOR POR PL'!$P$5,$K$12=0),0,$K$18*$K$26*N49/$K$12)</f>
        <v>29792.5454684389</v>
      </c>
      <c r="S49" s="141" t="n">
        <f aca="false">(IF(AND(45+$K$33&gt;=1,45+$K$33&lt;=72),INDEX($N$5:$N$76,45+$K$33),0)+IF(AND(45+$K$34&gt;=1,45+$K$34&lt;=72),INDEX($N$5:$N$76,45+$K$34),0)+IF(AND(45+$K$35&gt;=1,45+$K$35&lt;=72),INDEX($N$5:$N$76,45+$K$35),0))/3</f>
        <v>4.15666666666667</v>
      </c>
      <c r="T49" s="141" t="n">
        <f aca="false">IF(B49&lt;='VALOR POR PL'!$P$5,0,S49+IF(B49=DATE(YEAR('VALOR POR PL'!$P$5),MONTH('VALOR POR PL'!$P$5)+1,1),SUMPRODUCT((B5:B76&lt;='VALOR POR PL'!$P$5)*S5:S76),0))</f>
        <v>4.15666666666667</v>
      </c>
      <c r="U49" s="45" t="n">
        <f aca="false">IF($K$32=0,0,$K$18*$K$27*T49/$K$32)</f>
        <v>30805.393199953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45726.3695373802</v>
      </c>
      <c r="E50" s="45" t="n">
        <f aca="false">L50+D50/$K$2</f>
        <v>35.2585067321723</v>
      </c>
      <c r="F50" s="117" t="n">
        <f aca="false">IF($K$9=0,0,E50/$K$9)</f>
        <v>0.03702</v>
      </c>
      <c r="G50" s="117" t="n">
        <f aca="false">G49+F50</f>
        <v>0.91954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RESUMO'!AW38</f>
        <v>81.09</v>
      </c>
      <c r="N50" s="141" t="n">
        <f aca="false">MAX(0,M50-M49)</f>
        <v>5.23</v>
      </c>
      <c r="O50" s="140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5.23</v>
      </c>
      <c r="R50" s="45" t="n">
        <f aca="false">IF(OR(B50&lt;='VALOR POR PL'!$P$5,$K$12=0),0,$K$18*$K$26*N50/$K$12)</f>
        <v>25839.9689552132</v>
      </c>
      <c r="S50" s="141" t="n">
        <f aca="false">(IF(AND(46+$K$33&gt;=1,46+$K$33&lt;=72),INDEX($N$5:$N$76,46+$K$33),0)+IF(AND(46+$K$34&gt;=1,46+$K$34&lt;=72),INDEX($N$5:$N$76,46+$K$34),0)+IF(AND(46+$K$35&gt;=1,46+$K$35&lt;=72),INDEX($N$5:$N$76,46+$K$35),0))/3</f>
        <v>2.68333333333333</v>
      </c>
      <c r="T50" s="141" t="n">
        <f aca="false">IF(B50&lt;='VALOR POR PL'!$P$5,0,S50+IF(B50=DATE(YEAR('VALOR POR PL'!$P$5),MONTH('VALOR POR PL'!$P$5)+1,1),SUMPRODUCT((B5:B76&lt;='VALOR POR PL'!$P$5)*S5:S76),0))</f>
        <v>2.68333333333333</v>
      </c>
      <c r="U50" s="45" t="n">
        <f aca="false">IF($K$32=0,0,$K$18*$K$27*T50/$K$32)</f>
        <v>19886.4005821669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37771.8093045134</v>
      </c>
      <c r="E51" s="45" t="n">
        <f aca="false">L51+D51/$K$2</f>
        <v>29.1249361391093</v>
      </c>
      <c r="F51" s="117" t="n">
        <f aca="false">IF($K$9=0,0,E51/$K$9)</f>
        <v>0.03058</v>
      </c>
      <c r="G51" s="117" t="n">
        <f aca="false">G50+F51</f>
        <v>0.95012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RESUMO'!AX38</f>
        <v>87.53</v>
      </c>
      <c r="N51" s="141" t="n">
        <f aca="false">MAX(0,M51-M50)</f>
        <v>6.44</v>
      </c>
      <c r="O51" s="140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6.44</v>
      </c>
      <c r="R51" s="45" t="n">
        <f aca="false">IF(OR(B51&lt;='VALOR POR PL'!$P$5,$K$12=0),0,$K$18*$K$26*N51/$K$12)</f>
        <v>31818.2409314671</v>
      </c>
      <c r="S51" s="141" t="n">
        <f aca="false">(IF(AND(47+$K$33&gt;=1,47+$K$33&lt;=72),INDEX($N$5:$N$76,47+$K$33),0)+IF(AND(47+$K$34&gt;=1,47+$K$34&lt;=72),INDEX($N$5:$N$76,47+$K$34),0)+IF(AND(47+$K$35&gt;=1,47+$K$35&lt;=72),INDEX($N$5:$N$76,47+$K$35),0))/3</f>
        <v>0.803333333333332</v>
      </c>
      <c r="T51" s="141" t="n">
        <f aca="false">IF(B51&lt;='VALOR POR PL'!$P$5,0,S51+IF(B51=DATE(YEAR('VALOR POR PL'!$P$5),MONTH('VALOR POR PL'!$P$5)+1,1),SUMPRODUCT((B5:B76&lt;='VALOR POR PL'!$P$5)*S5:S76),0))</f>
        <v>0.803333333333332</v>
      </c>
      <c r="U51" s="45" t="n">
        <f aca="false">IF($K$32=0,0,$K$18*$K$27*T51/$K$32)</f>
        <v>5953.56837304625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21837.9852355722</v>
      </c>
      <c r="E52" s="45" t="n">
        <f aca="false">L52+D52/$K$2</f>
        <v>16.8387465971044</v>
      </c>
      <c r="F52" s="117" t="n">
        <f aca="false">IF($K$9=0,0,E52/$K$9)</f>
        <v>0.01768</v>
      </c>
      <c r="G52" s="117" t="n">
        <f aca="false">G51+F52</f>
        <v>0.9678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RESUMO'!AY38</f>
        <v>91.95</v>
      </c>
      <c r="N52" s="141" t="n">
        <f aca="false">MAX(0,M52-M51)</f>
        <v>4.42</v>
      </c>
      <c r="O52" s="140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4.42</v>
      </c>
      <c r="R52" s="45" t="n">
        <f aca="false">IF(OR(B52&lt;='VALOR POR PL'!$P$5,$K$12=0),0,$K$18*$K$26*N52/$K$12)</f>
        <v>21837.9852355722</v>
      </c>
      <c r="S52" s="141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1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27865.6644182414</v>
      </c>
      <c r="E53" s="45" t="n">
        <f aca="false">L53+D53/$K$2</f>
        <v>21.4865454315993</v>
      </c>
      <c r="F53" s="117" t="n">
        <f aca="false">IF($K$9=0,0,E53/$K$9)</f>
        <v>0.02256</v>
      </c>
      <c r="G53" s="117" t="n">
        <f aca="false">G52+F53</f>
        <v>0.99036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RESUMO'!AZ38</f>
        <v>97.59</v>
      </c>
      <c r="N53" s="141" t="n">
        <f aca="false">MAX(0,M53-M52)</f>
        <v>5.64</v>
      </c>
      <c r="O53" s="140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5.64</v>
      </c>
      <c r="R53" s="45" t="n">
        <f aca="false">IF(OR(B53&lt;='VALOR POR PL'!$P$5,$K$12=0),0,$K$18*$K$26*N53/$K$12)</f>
        <v>27865.6644182414</v>
      </c>
      <c r="S53" s="141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1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11907.1367460925</v>
      </c>
      <c r="E54" s="45" t="n">
        <f aca="false">L54+D54/$K$2</f>
        <v>9.18130753371529</v>
      </c>
      <c r="F54" s="117" t="n">
        <f aca="false">IF($K$9=0,0,E54/$K$9)</f>
        <v>0.00963999999999999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RESUMO'!BA38</f>
        <v>100</v>
      </c>
      <c r="N54" s="141" t="n">
        <f aca="false">MAX(0,M54-M53)</f>
        <v>2.41</v>
      </c>
      <c r="O54" s="140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2.41</v>
      </c>
      <c r="R54" s="45" t="n">
        <f aca="false">IF(OR(B54&lt;='VALOR POR PL'!$P$5,$K$12=0),0,$K$18*$K$26*N54/$K$12)</f>
        <v>11907.1367460925</v>
      </c>
      <c r="S54" s="141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1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RESUMO'!BB38</f>
        <v>100</v>
      </c>
      <c r="N55" s="141" t="n">
        <f aca="false">MAX(0,M55-M54)</f>
        <v>0</v>
      </c>
      <c r="O55" s="140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1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1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RESUMO'!BC38</f>
        <v>100</v>
      </c>
      <c r="N56" s="141" t="n">
        <f aca="false">MAX(0,M56-M55)</f>
        <v>0</v>
      </c>
      <c r="O56" s="140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1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1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RESUMO'!BD38</f>
        <v>100</v>
      </c>
      <c r="N57" s="141" t="n">
        <f aca="false">MAX(0,M57-M56)</f>
        <v>0</v>
      </c>
      <c r="O57" s="140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1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1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RESUMO'!BE38</f>
        <v>100</v>
      </c>
      <c r="N58" s="141" t="n">
        <f aca="false">MAX(0,M58-M57)</f>
        <v>0</v>
      </c>
      <c r="O58" s="140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1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1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RESUMO'!BF38</f>
        <v>100</v>
      </c>
      <c r="N59" s="141" t="n">
        <f aca="false">MAX(0,M59-M58)</f>
        <v>0</v>
      </c>
      <c r="O59" s="140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1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1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RESUMO'!BG38</f>
        <v>100</v>
      </c>
      <c r="N60" s="141" t="n">
        <f aca="false">MAX(0,M60-M59)</f>
        <v>0</v>
      </c>
      <c r="O60" s="140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1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1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RESUMO'!BH38</f>
        <v>100</v>
      </c>
      <c r="N61" s="141" t="n">
        <f aca="false">MAX(0,M61-M60)</f>
        <v>0</v>
      </c>
      <c r="O61" s="140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1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1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RESUMO'!BI38</f>
        <v>100</v>
      </c>
      <c r="N62" s="141" t="n">
        <f aca="false">MAX(0,M62-M61)</f>
        <v>0</v>
      </c>
      <c r="O62" s="140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1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1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RESUMO'!BJ38</f>
        <v>100</v>
      </c>
      <c r="N63" s="141" t="n">
        <f aca="false">MAX(0,M63-M62)</f>
        <v>0</v>
      </c>
      <c r="O63" s="140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1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1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RESUMO'!BK38</f>
        <v>100</v>
      </c>
      <c r="N64" s="141" t="n">
        <f aca="false">MAX(0,M64-M63)</f>
        <v>0</v>
      </c>
      <c r="O64" s="140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1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1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RESUMO'!BL38</f>
        <v>100</v>
      </c>
      <c r="N65" s="141" t="n">
        <f aca="false">MAX(0,M65-M64)</f>
        <v>0</v>
      </c>
      <c r="O65" s="140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1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1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RESUMO'!BM38</f>
        <v>100</v>
      </c>
      <c r="N66" s="141" t="n">
        <f aca="false">MAX(0,M66-M65)</f>
        <v>0</v>
      </c>
      <c r="O66" s="140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1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1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RESUMO'!BN38</f>
        <v>100</v>
      </c>
      <c r="N67" s="141" t="n">
        <f aca="false">MAX(0,M67-M66)</f>
        <v>0</v>
      </c>
      <c r="O67" s="140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1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1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RESUMO'!BO38</f>
        <v>100</v>
      </c>
      <c r="N68" s="141" t="n">
        <f aca="false">MAX(0,M68-M67)</f>
        <v>0</v>
      </c>
      <c r="O68" s="140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1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1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RESUMO'!BP38</f>
        <v>100</v>
      </c>
      <c r="N69" s="141" t="n">
        <f aca="false">MAX(0,M69-M68)</f>
        <v>0</v>
      </c>
      <c r="O69" s="140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1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1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RESUMO'!BQ38</f>
        <v>100</v>
      </c>
      <c r="N70" s="141" t="n">
        <f aca="false">MAX(0,M70-M69)</f>
        <v>0</v>
      </c>
      <c r="O70" s="140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1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1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RESUMO'!BR38</f>
        <v>100</v>
      </c>
      <c r="N71" s="141" t="n">
        <f aca="false">MAX(0,M71-M70)</f>
        <v>0</v>
      </c>
      <c r="O71" s="140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1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1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RESUMO'!BS38</f>
        <v>100</v>
      </c>
      <c r="N72" s="141" t="n">
        <f aca="false">MAX(0,M72-M71)</f>
        <v>0</v>
      </c>
      <c r="O72" s="140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1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1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RESUMO'!BT38</f>
        <v>100</v>
      </c>
      <c r="N73" s="141" t="n">
        <f aca="false">MAX(0,M73-M72)</f>
        <v>0</v>
      </c>
      <c r="O73" s="140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1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1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RESUMO'!BU38</f>
        <v>100</v>
      </c>
      <c r="N74" s="141" t="n">
        <f aca="false">MAX(0,M74-M73)</f>
        <v>0</v>
      </c>
      <c r="O74" s="140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1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1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RESUMO'!BV38</f>
        <v>100</v>
      </c>
      <c r="N75" s="141" t="n">
        <f aca="false">MAX(0,M75-M74)</f>
        <v>0</v>
      </c>
      <c r="O75" s="140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1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1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RESUMO'!BW38</f>
        <v>100</v>
      </c>
      <c r="N76" s="141" t="n">
        <f aca="false">MAX(0,M76-M75)</f>
        <v>0</v>
      </c>
      <c r="O76" s="140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1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1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1235180.16038304</v>
      </c>
      <c r="E78" s="61" t="n">
        <f aca="false">SUM(E5:E76)</f>
        <v>952.41779395387</v>
      </c>
      <c r="F78" s="146" t="n">
        <f aca="false">SUM(F5:F76)</f>
        <v>1</v>
      </c>
      <c r="H78" s="61" t="n">
        <f aca="false">SUM(H5:H76)</f>
        <v>1236723.55</v>
      </c>
      <c r="L78" s="61" t="n">
        <f aca="false">SUM(L5:L76)</f>
        <v>0</v>
      </c>
      <c r="R78" s="61" t="n">
        <f aca="false">SUM(R5:R76)</f>
        <v>494072.064153216</v>
      </c>
      <c r="U78" s="61" t="n">
        <f aca="false">SUM(U5:U76)</f>
        <v>741108.096229824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PL'!F45</f>
        <v>2190870.85</v>
      </c>
      <c r="K5" s="56" t="n">
        <f aca="false">'VALOR POR PL'!G45</f>
        <v>1859.209137</v>
      </c>
      <c r="L5" s="56" t="n">
        <f aca="false">'DADOS HISTORICOS'!$BZ$39</f>
        <v>0</v>
      </c>
      <c r="M5" s="140" t="n">
        <f aca="false">'CP RESUMO'!D39</f>
        <v>0</v>
      </c>
      <c r="N5" s="141" t="n">
        <v>0</v>
      </c>
      <c r="O5" s="140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PL'!H45</f>
        <v>1859.209137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RESUMO'!E39</f>
        <v>0</v>
      </c>
      <c r="N6" s="141" t="n">
        <f aca="false">MAX(0,M6-M5)</f>
        <v>0</v>
      </c>
      <c r="O6" s="140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2391424.40699688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RESUMO'!F39</f>
        <v>0</v>
      </c>
      <c r="N7" s="141" t="n">
        <f aca="false">MAX(0,M7-M6)</f>
        <v>0</v>
      </c>
      <c r="O7" s="140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105.410955515317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RESUMO'!G39</f>
        <v>0</v>
      </c>
      <c r="N8" s="141" t="n">
        <f aca="false">MAX(0,M8-M7)</f>
        <v>0</v>
      </c>
      <c r="O8" s="140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2391424.40699688</v>
      </c>
      <c r="K9" s="45" t="n">
        <f aca="false">E78</f>
        <v>1845.59686733728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RESUMO'!H39</f>
        <v>0</v>
      </c>
      <c r="N9" s="141" t="n">
        <f aca="false">MAX(0,M9-M8)</f>
        <v>0</v>
      </c>
      <c r="O9" s="140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1740.18591182197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RESUMO'!I39</f>
        <v>0</v>
      </c>
      <c r="N10" s="141" t="n">
        <f aca="false">MAX(0,M10-M9)</f>
        <v>0</v>
      </c>
      <c r="O10" s="140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2279994.92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RESUMO'!J39</f>
        <v>0</v>
      </c>
      <c r="N11" s="141" t="n">
        <f aca="false">MAX(0,M11-M10)</f>
        <v>0</v>
      </c>
      <c r="O11" s="140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94.06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RESUMO'!K39</f>
        <v>0</v>
      </c>
      <c r="N12" s="141" t="n">
        <f aca="false">MAX(0,M12-M11)</f>
        <v>0</v>
      </c>
      <c r="O12" s="140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RESUMO'!L39</f>
        <v>0</v>
      </c>
      <c r="N13" s="141" t="n">
        <f aca="false">MAX(0,M13-M12)</f>
        <v>0</v>
      </c>
      <c r="O13" s="140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RESUMO'!$D$81:$BW$81,MATCH('VALOR POR PL'!$P$5,'CP RESUMO'!$D$4:$BW$4,0))/100,0)</f>
        <v>0.0594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RESUMO'!M39</f>
        <v>0</v>
      </c>
      <c r="N14" s="141" t="n">
        <f aca="false">MAX(0,M14-M13)</f>
        <v>0</v>
      </c>
      <c r="O14" s="140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RESUMO'!N39</f>
        <v>0</v>
      </c>
      <c r="N15" s="141" t="n">
        <f aca="false">MAX(0,M15-M14)</f>
        <v>0</v>
      </c>
      <c r="O15" s="140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RESUMO'!O39</f>
        <v>0</v>
      </c>
      <c r="N16" s="141" t="n">
        <f aca="false">MAX(0,M16-M15)</f>
        <v>0</v>
      </c>
      <c r="O16" s="140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94.06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RESUMO'!P39</f>
        <v>0</v>
      </c>
      <c r="N17" s="141" t="n">
        <f aca="false">MAX(0,M17-M16)</f>
        <v>0</v>
      </c>
      <c r="O17" s="140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HISTORICOS'!Q39)</f>
        <v>8641.32</v>
      </c>
      <c r="D18" s="45" t="n">
        <f aca="false">IF(B18&lt;='VALOR POR PL'!$P$5,0,IF($K$17&gt;0,$K$18*P18/$K$17,0))</f>
        <v>0</v>
      </c>
      <c r="E18" s="45" t="n">
        <f aca="false">L18+D18/$K$2</f>
        <v>6.985504059704</v>
      </c>
      <c r="F18" s="117" t="n">
        <f aca="false">IF($K$9=0,0,E18/$K$9)</f>
        <v>0.00378495660852647</v>
      </c>
      <c r="G18" s="117" t="n">
        <f aca="false">G17+F18</f>
        <v>0.00378495660852647</v>
      </c>
      <c r="H18" s="139"/>
      <c r="I18" s="42" t="s">
        <v>3290</v>
      </c>
      <c r="K18" s="45" t="n">
        <f aca="false">MAX(0,K10)*$K$2</f>
        <v>2256827.96699688</v>
      </c>
      <c r="L18" s="45" t="n">
        <f aca="false">C18/IF(B18&lt;='VALOR POR PL'!$P$5,IFERROR(INDEX('"INCC-FGV"'!$B$2:$B$800,MATCH(B18,'"INCC-FGV"'!$A$2:$A$800,0)),$K$2),$K$2)</f>
        <v>6.985504059704</v>
      </c>
      <c r="M18" s="140" t="n">
        <f aca="false">'CP RESUMO'!Q39</f>
        <v>0</v>
      </c>
      <c r="N18" s="141" t="n">
        <f aca="false">MAX(0,M18-M17)</f>
        <v>0</v>
      </c>
      <c r="O18" s="140" t="n">
        <f aca="false">IF(B18&lt;='VALOR POR PL'!$P$5,'CP RESUMO'!Q81,"")</f>
        <v>0.65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HISTORICOS'!R39)</f>
        <v>814.95</v>
      </c>
      <c r="D19" s="45" t="n">
        <f aca="false">IF(B19&lt;='VALOR POR PL'!$P$5,0,IF($K$17&gt;0,$K$18*P19/$K$17,0))</f>
        <v>0</v>
      </c>
      <c r="E19" s="45" t="n">
        <f aca="false">L19+D19/$K$2</f>
        <v>0.656962903905824</v>
      </c>
      <c r="F19" s="117" t="n">
        <f aca="false">IF($K$9=0,0,E19/$K$9)</f>
        <v>0.000355962298989839</v>
      </c>
      <c r="G19" s="117" t="n">
        <f aca="false">G18+F19</f>
        <v>0.00414091890751631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0.656962903905824</v>
      </c>
      <c r="M19" s="140" t="n">
        <f aca="false">'CP RESUMO'!R39</f>
        <v>0</v>
      </c>
      <c r="N19" s="141" t="n">
        <f aca="false">MAX(0,M19-M18)</f>
        <v>0</v>
      </c>
      <c r="O19" s="140" t="n">
        <f aca="false">IF(B19&lt;='VALOR POR PL'!$P$5,'CP RESUMO'!R81,"")</f>
        <v>0.1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HISTORICOS'!S39)</f>
        <v>9268.8</v>
      </c>
      <c r="D20" s="45" t="n">
        <f aca="false">IF(B20&lt;='VALOR POR PL'!$P$5,0,IF($K$17&gt;0,$K$18*P20/$K$17,0))</f>
        <v>0</v>
      </c>
      <c r="E20" s="45" t="n">
        <f aca="false">L20+D20/$K$2</f>
        <v>7.43180019580157</v>
      </c>
      <c r="F20" s="117" t="n">
        <f aca="false">IF($K$9=0,0,E20/$K$9)</f>
        <v>0.0040267733042502</v>
      </c>
      <c r="G20" s="117" t="n">
        <f aca="false">G19+F20</f>
        <v>0.00816769221176651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7.43180019580157</v>
      </c>
      <c r="M20" s="140" t="n">
        <f aca="false">'CP RESUMO'!S39</f>
        <v>0</v>
      </c>
      <c r="N20" s="141" t="n">
        <f aca="false">MAX(0,M20-M19)</f>
        <v>0</v>
      </c>
      <c r="O20" s="140" t="n">
        <f aca="false">IF(B20&lt;='VALOR POR PL'!$P$5,'CP RESUMO'!S81,"")</f>
        <v>0.1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HISTORICOS'!T39)</f>
        <v>28370.3</v>
      </c>
      <c r="D21" s="45" t="n">
        <f aca="false">IF(B21&lt;='VALOR POR PL'!$P$5,0,IF($K$17&gt;0,$K$18*P21/$K$17,0))</f>
        <v>0</v>
      </c>
      <c r="E21" s="45" t="n">
        <f aca="false">L21+D21/$K$2</f>
        <v>22.5223315645909</v>
      </c>
      <c r="F21" s="117" t="n">
        <f aca="false">IF($K$9=0,0,E21/$K$9)</f>
        <v>0.0122032779547815</v>
      </c>
      <c r="G21" s="117" t="n">
        <f aca="false">G20+F21</f>
        <v>0.020370970166548</v>
      </c>
      <c r="H21" s="139"/>
      <c r="K21" s="144"/>
      <c r="L21" s="45" t="n">
        <f aca="false">C21/IF(B21&lt;='VALOR POR PL'!$P$5,IFERROR(INDEX('"INCC-FGV"'!$B$2:$B$800,MATCH(B21,'"INCC-FGV"'!$A$2:$A$800,0)),$K$2),$K$2)</f>
        <v>22.5223315645909</v>
      </c>
      <c r="M21" s="140" t="n">
        <f aca="false">'CP RESUMO'!T39</f>
        <v>1.14</v>
      </c>
      <c r="N21" s="141" t="n">
        <f aca="false">MAX(0,M21-M20)</f>
        <v>1.14</v>
      </c>
      <c r="O21" s="140" t="n">
        <f aca="false">IF(B21&lt;='VALOR POR PL'!$P$5,'CP RESUMO'!T81,"")</f>
        <v>0.66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HISTORICOS'!U39)</f>
        <v>13615.25</v>
      </c>
      <c r="D22" s="45" t="n">
        <f aca="false">IF(B22&lt;='VALOR POR PL'!$P$5,0,IF($K$17&gt;0,$K$18*P22/$K$17,0))</f>
        <v>0</v>
      </c>
      <c r="E22" s="45" t="n">
        <f aca="false">L22+D22/$K$2</f>
        <v>10.7148056772081</v>
      </c>
      <c r="F22" s="117" t="n">
        <f aca="false">IF($K$9=0,0,E22/$K$9)</f>
        <v>0.00580560460782902</v>
      </c>
      <c r="G22" s="117" t="n">
        <f aca="false">G21+F22</f>
        <v>0.026176574774377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10.7148056772081</v>
      </c>
      <c r="M22" s="140" t="n">
        <f aca="false">'CP RESUMO'!U39</f>
        <v>2.72</v>
      </c>
      <c r="N22" s="141" t="n">
        <f aca="false">MAX(0,M22-M21)</f>
        <v>1.58</v>
      </c>
      <c r="O22" s="140" t="n">
        <f aca="false">IF(B22&lt;='VALOR POR PL'!$P$5,'CP RESUMO'!U81,"")</f>
        <v>2.58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HISTORICOS'!V39)</f>
        <v>2226.14</v>
      </c>
      <c r="D23" s="45" t="n">
        <f aca="false">IF(B23&lt;='VALOR POR PL'!$P$5,0,IF($K$17&gt;0,$K$18*P23/$K$17,0))</f>
        <v>0</v>
      </c>
      <c r="E23" s="45" t="n">
        <f aca="false">L23+D23/$K$2</f>
        <v>1.73830136626892</v>
      </c>
      <c r="F23" s="117" t="n">
        <f aca="false">IF($K$9=0,0,E23/$K$9)</f>
        <v>0.000941864064158734</v>
      </c>
      <c r="G23" s="117" t="n">
        <f aca="false">G22+F23</f>
        <v>0.0271184388385358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1.73830136626892</v>
      </c>
      <c r="M23" s="140" t="n">
        <f aca="false">'CP RESUMO'!V39</f>
        <v>3.3</v>
      </c>
      <c r="N23" s="141" t="n">
        <f aca="false">MAX(0,M23-M22)</f>
        <v>0.58</v>
      </c>
      <c r="O23" s="140" t="n">
        <f aca="false">IF(B23&lt;='VALOR POR PL'!$P$5,'CP RESUMO'!V81,"")</f>
        <v>3.47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HISTORICOS'!W39)</f>
        <v>20978.64</v>
      </c>
      <c r="D24" s="45" t="n">
        <f aca="false">IF(B24&lt;='VALOR POR PL'!$P$5,0,IF($K$17&gt;0,$K$18*P24/$K$17,0))</f>
        <v>0</v>
      </c>
      <c r="E24" s="45" t="n">
        <f aca="false">L24+D24/$K$2</f>
        <v>16.2823154674173</v>
      </c>
      <c r="F24" s="117" t="n">
        <f aca="false">IF($K$9=0,0,E24/$K$9)</f>
        <v>0.00882224918972066</v>
      </c>
      <c r="G24" s="117" t="n">
        <f aca="false">G23+F24</f>
        <v>0.0359406880282564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16.2823154674173</v>
      </c>
      <c r="M24" s="140" t="n">
        <f aca="false">'CP RESUMO'!W39</f>
        <v>5.57</v>
      </c>
      <c r="N24" s="141" t="n">
        <f aca="false">MAX(0,M24-M23)</f>
        <v>2.27</v>
      </c>
      <c r="O24" s="140" t="n">
        <f aca="false">IF(B24&lt;='VALOR POR PL'!$P$5,'CP RESUMO'!W81,"")</f>
        <v>5.94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HISTORICOS'!X39)</f>
        <v>19983.6</v>
      </c>
      <c r="D25" s="45" t="n">
        <f aca="false">IF(B25&lt;='VALOR POR PL'!$P$5,0,IF($K$17&gt;0,$K$18*P25/$K$17,0))</f>
        <v>0</v>
      </c>
      <c r="E25" s="45" t="n">
        <f aca="false">L25+D25/$K$2</f>
        <v>15.4088746222691</v>
      </c>
      <c r="F25" s="117" t="n">
        <f aca="false">IF($K$9=0,0,E25/$K$9)</f>
        <v>0.00834899261857772</v>
      </c>
      <c r="G25" s="117" t="n">
        <f aca="false">G24+F25</f>
        <v>0.0442896806468341</v>
      </c>
      <c r="H25" s="139"/>
      <c r="L25" s="45" t="n">
        <f aca="false">C25/IF(B25&lt;='VALOR POR PL'!$P$5,IFERROR(INDEX('"INCC-FGV"'!$B$2:$B$800,MATCH(B25,'"INCC-FGV"'!$A$2:$A$800,0)),$K$2),$K$2)</f>
        <v>15.4088746222691</v>
      </c>
      <c r="M25" s="140" t="n">
        <f aca="false">'CP RESUMO'!X39</f>
        <v>5.94</v>
      </c>
      <c r="N25" s="141" t="n">
        <f aca="false">MAX(0,M25-M24)</f>
        <v>0.37</v>
      </c>
      <c r="O25" s="140" t="n">
        <f aca="false">IF(B25&lt;='VALOR POR PL'!$P$5,'CP RESUMO'!X81,"")</f>
        <v>5.94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HISTORICOS'!Y39)</f>
        <v>5902.89</v>
      </c>
      <c r="D26" s="45" t="n">
        <f aca="false">IF(B26&lt;='VALOR POR PL'!$P$5,0,IF($K$17&gt;0,$K$18*P26/$K$17,0))</f>
        <v>0</v>
      </c>
      <c r="E26" s="45" t="n">
        <f aca="false">L26+D26/$K$2</f>
        <v>4.5515768890013</v>
      </c>
      <c r="F26" s="117" t="n">
        <f aca="false">IF($K$9=0,0,E26/$K$9)</f>
        <v>0.00246618152076083</v>
      </c>
      <c r="G26" s="117" t="n">
        <f aca="false">G25+F26</f>
        <v>0.046755862167595</v>
      </c>
      <c r="H26" s="139" t="n">
        <v>14633.75</v>
      </c>
      <c r="L26" s="45" t="n">
        <f aca="false">C26/IF(B26&lt;='VALOR POR PL'!$P$5,IFERROR(INDEX('"INCC-FGV"'!$B$2:$B$800,MATCH(B26,'"INCC-FGV"'!$A$2:$A$800,0)),$K$2),$K$2)</f>
        <v>4.5515768890013</v>
      </c>
      <c r="M26" s="140" t="n">
        <f aca="false">'CP RESUMO'!Y39</f>
        <v>5.94</v>
      </c>
      <c r="N26" s="141" t="n">
        <f aca="false">MAX(0,M26-M25)</f>
        <v>0</v>
      </c>
      <c r="O26" s="140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HISTORICOS'!Z39)</f>
        <v>16710.48</v>
      </c>
      <c r="D27" s="45" t="n">
        <f aca="false">IF(B27&lt;='VALOR POR PL'!$P$5,0,IF($K$17&gt;0,$K$18*P27/$K$17,0))</f>
        <v>0</v>
      </c>
      <c r="E27" s="45" t="n">
        <f aca="false">L27+D27/$K$2</f>
        <v>12.8850503011437</v>
      </c>
      <c r="F27" s="117" t="n">
        <f aca="false">IF($K$9=0,0,E27/$K$9)</f>
        <v>0.00698150854565196</v>
      </c>
      <c r="G27" s="117" t="n">
        <f aca="false">G26+F27</f>
        <v>0.0537373707132469</v>
      </c>
      <c r="H27" s="139" t="n">
        <v>18041.66</v>
      </c>
      <c r="L27" s="45" t="n">
        <f aca="false">C27/IF(B27&lt;='VALOR POR PL'!$P$5,IFERROR(INDEX('"INCC-FGV"'!$B$2:$B$800,MATCH(B27,'"INCC-FGV"'!$A$2:$A$800,0)),$K$2),$K$2)</f>
        <v>12.8850503011437</v>
      </c>
      <c r="M27" s="140" t="n">
        <f aca="false">'CP RESUMO'!Z39</f>
        <v>5.94</v>
      </c>
      <c r="N27" s="141" t="n">
        <f aca="false">MAX(0,M27-M26)</f>
        <v>0</v>
      </c>
      <c r="O27" s="140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HISTORICOS'!AA39)</f>
        <v>811.02</v>
      </c>
      <c r="D28" s="45" t="n">
        <f aca="false">IF(B28&lt;='VALOR POR PL'!$P$5,0,IF($K$17&gt;0,$K$18*P28/$K$17,0))</f>
        <v>0</v>
      </c>
      <c r="E28" s="45" t="n">
        <f aca="false">L28+D28/$K$2</f>
        <v>0.625358068423743</v>
      </c>
      <c r="F28" s="117" t="n">
        <f aca="false">IF($K$9=0,0,E28/$K$9)</f>
        <v>0.000338837846710247</v>
      </c>
      <c r="G28" s="117" t="n">
        <f aca="false">G27+F28</f>
        <v>0.0540762085599572</v>
      </c>
      <c r="H28" s="139" t="n">
        <v>21347.66</v>
      </c>
      <c r="L28" s="45" t="n">
        <f aca="false">C28/IF(B28&lt;='VALOR POR PL'!$P$5,IFERROR(INDEX('"INCC-FGV"'!$B$2:$B$800,MATCH(B28,'"INCC-FGV"'!$A$2:$A$800,0)),$K$2),$K$2)</f>
        <v>0.625358068423743</v>
      </c>
      <c r="M28" s="140" t="n">
        <f aca="false">'CP RESUMO'!AA39</f>
        <v>5.94</v>
      </c>
      <c r="N28" s="141" t="n">
        <f aca="false">MAX(0,M28-M27)</f>
        <v>0</v>
      </c>
      <c r="O28" s="140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0.0540762085599572</v>
      </c>
      <c r="H29" s="139" t="n">
        <v>21347.66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RESUMO'!AB39</f>
        <v>5.94</v>
      </c>
      <c r="N29" s="141" t="n">
        <f aca="false">MAX(0,M29-M28)</f>
        <v>0</v>
      </c>
      <c r="O29" s="140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0.0540762085599572</v>
      </c>
      <c r="H30" s="139" t="n">
        <v>21347.66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RESUMO'!AC39</f>
        <v>5.94</v>
      </c>
      <c r="N30" s="141" t="n">
        <f aca="false">MAX(0,M30-M29)</f>
        <v>0</v>
      </c>
      <c r="O30" s="140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0.0540762085599572</v>
      </c>
      <c r="H31" s="139" t="n">
        <v>21347.66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RESUMO'!AD39</f>
        <v>5.94</v>
      </c>
      <c r="N31" s="141" t="n">
        <f aca="false">MAX(0,M31-M30)</f>
        <v>0</v>
      </c>
      <c r="O31" s="140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0.0540762085599572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RESUMO'!AE39</f>
        <v>5.94</v>
      </c>
      <c r="N32" s="141" t="n">
        <f aca="false">MAX(0,M32-M31)</f>
        <v>0</v>
      </c>
      <c r="O32" s="140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5038.63356441999</v>
      </c>
      <c r="E33" s="45" t="n">
        <f aca="false">L33+D33/$K$2</f>
        <v>3.88516948206053</v>
      </c>
      <c r="F33" s="117" t="n">
        <f aca="false">IF($K$9=0,0,E33/$K$9)</f>
        <v>0.00210510190541546</v>
      </c>
      <c r="G33" s="117" t="n">
        <f aca="false">G32+F33</f>
        <v>0.0561813104653726</v>
      </c>
      <c r="H33" s="139" t="n">
        <v>67312.5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RESUMO'!AF39</f>
        <v>6.15</v>
      </c>
      <c r="N33" s="141" t="n">
        <f aca="false">MAX(0,M33-M32)</f>
        <v>0.21</v>
      </c>
      <c r="O33" s="140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0.21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43188.2876950285</v>
      </c>
      <c r="E34" s="45" t="n">
        <f aca="false">L34+D34/$K$2</f>
        <v>33.3014527033759</v>
      </c>
      <c r="F34" s="117" t="n">
        <f aca="false">IF($K$9=0,0,E34/$K$9)</f>
        <v>0.0180437306178468</v>
      </c>
      <c r="G34" s="117" t="n">
        <f aca="false">G33+F34</f>
        <v>0.0742250410832195</v>
      </c>
      <c r="H34" s="139" t="n">
        <v>64677.49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RESUMO'!AG39</f>
        <v>7.95</v>
      </c>
      <c r="N34" s="141" t="n">
        <f aca="false">MAX(0,M34-M33)</f>
        <v>1.8</v>
      </c>
      <c r="O34" s="140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78938.5925092466</v>
      </c>
      <c r="E35" s="45" t="n">
        <f aca="false">L35+D35/$K$2</f>
        <v>60.8676552189482</v>
      </c>
      <c r="F35" s="117" t="n">
        <f aca="false">IF($K$9=0,0,E35/$K$9)</f>
        <v>0.0329799298515089</v>
      </c>
      <c r="G35" s="117" t="n">
        <f aca="false">G34+F35</f>
        <v>0.107204970934728</v>
      </c>
      <c r="H35" s="139" t="n">
        <v>37608.76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RESUMO'!AH39</f>
        <v>11.24</v>
      </c>
      <c r="N35" s="141" t="n">
        <f aca="false">MAX(0,M35-M34)</f>
        <v>3.29</v>
      </c>
      <c r="O35" s="140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3.29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89015.8596380865</v>
      </c>
      <c r="E36" s="45" t="n">
        <f aca="false">L36+D36/$K$2</f>
        <v>68.6379941830693</v>
      </c>
      <c r="F36" s="117" t="n">
        <f aca="false">IF($K$9=0,0,E36/$K$9)</f>
        <v>0.0371901336623398</v>
      </c>
      <c r="G36" s="117" t="n">
        <f aca="false">G35+F36</f>
        <v>0.144395104597068</v>
      </c>
      <c r="H36" s="139" t="n">
        <v>87194.84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RESUMO'!AI39</f>
        <v>14.95</v>
      </c>
      <c r="N36" s="141" t="n">
        <f aca="false">MAX(0,M36-M35)</f>
        <v>3.71</v>
      </c>
      <c r="O36" s="140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3.71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21114.2739842362</v>
      </c>
      <c r="E37" s="45" t="n">
        <f aca="false">L37+D37/$K$2</f>
        <v>16.2807102105394</v>
      </c>
      <c r="F37" s="117" t="n">
        <f aca="false">IF($K$9=0,0,E37/$K$9)</f>
        <v>0.00882137941316957</v>
      </c>
      <c r="G37" s="117" t="n">
        <f aca="false">G36+F37</f>
        <v>0.153216484010238</v>
      </c>
      <c r="H37" s="139" t="n">
        <v>94860.32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RESUMO'!AJ39</f>
        <v>15.83</v>
      </c>
      <c r="N37" s="141" t="n">
        <f aca="false">MAX(0,M37-M36)</f>
        <v>0.880000000000001</v>
      </c>
      <c r="O37" s="140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0.880000000000001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104851.565126264</v>
      </c>
      <c r="E38" s="45" t="n">
        <f aca="false">L38+D38/$K$2</f>
        <v>80.8485268409738</v>
      </c>
      <c r="F38" s="117" t="n">
        <f aca="false">IF($K$9=0,0,E38/$K$9)</f>
        <v>0.043806168222217</v>
      </c>
      <c r="G38" s="117" t="n">
        <f aca="false">G37+F38</f>
        <v>0.197022652232455</v>
      </c>
      <c r="H38" s="139" t="n">
        <v>100130.34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RESUMO'!AK39</f>
        <v>20.2</v>
      </c>
      <c r="N38" s="141" t="n">
        <f aca="false">MAX(0,M38-M37)</f>
        <v>4.37</v>
      </c>
      <c r="O38" s="140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4.37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246653.109724941</v>
      </c>
      <c r="E39" s="45" t="n">
        <f aca="false">L39+D39/$K$2</f>
        <v>190.188296550392</v>
      </c>
      <c r="F39" s="117" t="n">
        <f aca="false">IF($K$9=0,0,E39/$K$9)</f>
        <v>0.103049750417481</v>
      </c>
      <c r="G39" s="117" t="n">
        <f aca="false">G38+F39</f>
        <v>0.300072402649936</v>
      </c>
      <c r="H39" s="139" t="n">
        <v>284820.51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RESUMO'!AL39</f>
        <v>30.48</v>
      </c>
      <c r="N39" s="141" t="n">
        <f aca="false">MAX(0,M39-M38)</f>
        <v>10.28</v>
      </c>
      <c r="O39" s="140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10.28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HISTORICOS'!AM39)</f>
        <v>5249.51</v>
      </c>
      <c r="D40" s="45" t="n">
        <f aca="false">IF(B40&lt;='VALOR POR PL'!$P$5,0,IF($K$17&gt;0,$K$18*P40/$K$17,0))</f>
        <v>378137.452263139</v>
      </c>
      <c r="E40" s="45" t="n">
        <f aca="false">L40+D40/$K$2</f>
        <v>295.620490468451</v>
      </c>
      <c r="F40" s="117" t="n">
        <f aca="false">IF($K$9=0,0,E40/$K$9)</f>
        <v>0.160176090293735</v>
      </c>
      <c r="G40" s="117" t="n">
        <f aca="false">G39+F40</f>
        <v>0.46024849294367</v>
      </c>
      <c r="H40" s="139" t="n">
        <v>321471.09</v>
      </c>
      <c r="L40" s="45" t="n">
        <f aca="false">C40/IF(B40&lt;='VALOR POR PL'!$P$5,IFERROR(INDEX('"INCC-FGV"'!$B$2:$B$800,MATCH(B40,'"INCC-FGV"'!$A$2:$A$800,0)),$K$2),$K$2)</f>
        <v>4.04777124333694</v>
      </c>
      <c r="M40" s="140" t="n">
        <f aca="false">'CP RESUMO'!AM39</f>
        <v>46.24</v>
      </c>
      <c r="N40" s="141" t="n">
        <f aca="false">MAX(0,M40-M39)</f>
        <v>15.76</v>
      </c>
      <c r="O40" s="140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15.76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HISTORICOS'!AN39)</f>
        <v>2023.54</v>
      </c>
      <c r="D41" s="45" t="n">
        <f aca="false">IF(B41&lt;='VALOR POR PL'!$P$5,0,IF($K$17&gt;0,$K$18*P41/$K$17,0))</f>
        <v>169394.061737167</v>
      </c>
      <c r="E41" s="45" t="n">
        <f aca="false">L41+D41/$K$2</f>
        <v>132.176000981709</v>
      </c>
      <c r="F41" s="117" t="n">
        <f aca="false">IF($K$9=0,0,E41/$K$9)</f>
        <v>0.0716169404710815</v>
      </c>
      <c r="G41" s="117" t="n">
        <f aca="false">G40+F41</f>
        <v>0.531865433414752</v>
      </c>
      <c r="H41" s="139" t="n">
        <v>150435.06</v>
      </c>
      <c r="L41" s="45" t="n">
        <f aca="false">C41/IF(B41&lt;='VALOR POR PL'!$P$5,IFERROR(INDEX('"INCC-FGV"'!$B$2:$B$800,MATCH(B41,'"INCC-FGV"'!$A$2:$A$800,0)),$K$2),$K$2)</f>
        <v>1.56030315624545</v>
      </c>
      <c r="M41" s="140" t="n">
        <f aca="false">'CP RESUMO'!AN39</f>
        <v>53.3</v>
      </c>
      <c r="N41" s="141" t="n">
        <f aca="false">MAX(0,M41-M40)</f>
        <v>7.06</v>
      </c>
      <c r="O41" s="140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7.06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206823.911072859</v>
      </c>
      <c r="E42" s="45" t="n">
        <f aca="false">L42+D42/$K$2</f>
        <v>159.476956835056</v>
      </c>
      <c r="F42" s="117" t="n">
        <f aca="false">IF($K$9=0,0,E42/$K$9)</f>
        <v>0.086409421069911</v>
      </c>
      <c r="G42" s="117" t="n">
        <f aca="false">G41+F42</f>
        <v>0.618274854484663</v>
      </c>
      <c r="H42" s="139" t="n">
        <v>274040.93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RESUMO'!AO39</f>
        <v>61.92</v>
      </c>
      <c r="N42" s="141" t="n">
        <f aca="false">MAX(0,M42-M41)</f>
        <v>8.62000000000001</v>
      </c>
      <c r="O42" s="140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8.62000000000001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410048.798171132</v>
      </c>
      <c r="E43" s="45" t="n">
        <f aca="false">L43+D43/$K$2</f>
        <v>316.178792611497</v>
      </c>
      <c r="F43" s="117" t="n">
        <f aca="false">IF($K$9=0,0,E43/$K$9)</f>
        <v>0.171315197921668</v>
      </c>
      <c r="G43" s="117" t="n">
        <f aca="false">G42+F43</f>
        <v>0.789590052406331</v>
      </c>
      <c r="H43" s="139" t="n">
        <v>431183.28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RESUMO'!AP39</f>
        <v>79.01</v>
      </c>
      <c r="N43" s="141" t="n">
        <f aca="false">MAX(0,M43-M42)</f>
        <v>17.09</v>
      </c>
      <c r="O43" s="140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17.09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147320.048026375</v>
      </c>
      <c r="E44" s="45" t="n">
        <f aca="false">L44+D44/$K$2</f>
        <v>113.594955332627</v>
      </c>
      <c r="F44" s="117" t="n">
        <f aca="false">IF($K$9=0,0,E44/$K$9)</f>
        <v>0.0615491699964331</v>
      </c>
      <c r="G44" s="117" t="n">
        <f aca="false">G43+F44</f>
        <v>0.851139222402764</v>
      </c>
      <c r="H44" s="139" t="n">
        <v>182055.16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RESUMO'!AQ39</f>
        <v>85.15</v>
      </c>
      <c r="N44" s="141" t="n">
        <f aca="false">MAX(0,M44-M43)</f>
        <v>6.14</v>
      </c>
      <c r="O44" s="140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6.14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69101.2603120455</v>
      </c>
      <c r="E45" s="45" t="n">
        <f aca="false">L45+D45/$K$2</f>
        <v>53.2823243254014</v>
      </c>
      <c r="F45" s="117" t="n">
        <f aca="false">IF($K$9=0,0,E45/$K$9)</f>
        <v>0.0288699689885549</v>
      </c>
      <c r="G45" s="117" t="n">
        <f aca="false">G44+F45</f>
        <v>0.880009191391319</v>
      </c>
      <c r="H45" s="139" t="n">
        <v>66138.59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RESUMO'!AR39</f>
        <v>88.03</v>
      </c>
      <c r="N45" s="141" t="n">
        <f aca="false">MAX(0,M45-M44)</f>
        <v>2.88</v>
      </c>
      <c r="O45" s="140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2.88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82297.681552193</v>
      </c>
      <c r="E46" s="45" t="n">
        <f aca="false">L46+D46/$K$2</f>
        <v>63.4577682069885</v>
      </c>
      <c r="F46" s="117" t="n">
        <f aca="false">IF($K$9=0,0,E46/$K$9)</f>
        <v>0.0343833311217858</v>
      </c>
      <c r="G46" s="117" t="n">
        <f aca="false">G45+F46</f>
        <v>0.914392522513105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RESUMO'!AS39</f>
        <v>91.46</v>
      </c>
      <c r="N46" s="141" t="n">
        <f aca="false">MAX(0,M46-M45)</f>
        <v>3.42999999999999</v>
      </c>
      <c r="O46" s="140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3.42999999999999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41748.6781051945</v>
      </c>
      <c r="E47" s="45" t="n">
        <f aca="false">L47+D47/$K$2</f>
        <v>32.1914042799302</v>
      </c>
      <c r="F47" s="117" t="n">
        <f aca="false">IF($K$9=0,0,E47/$K$9)</f>
        <v>0.0174422729305854</v>
      </c>
      <c r="G47" s="117" t="n">
        <f aca="false">G46+F47</f>
        <v>0.93183479544369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RESUMO'!AT39</f>
        <v>93.2</v>
      </c>
      <c r="N47" s="141" t="n">
        <f aca="false">MAX(0,M47-M46)</f>
        <v>1.74000000000001</v>
      </c>
      <c r="O47" s="140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1.74000000000001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37669.7842673303</v>
      </c>
      <c r="E48" s="45" t="n">
        <f aca="false">L48+D48/$K$2</f>
        <v>29.0462670801667</v>
      </c>
      <c r="F48" s="117" t="n">
        <f aca="false">IF($K$9=0,0,E48/$K$9)</f>
        <v>0.0157381428166774</v>
      </c>
      <c r="G48" s="117" t="n">
        <f aca="false">G47+F48</f>
        <v>0.947572938260367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RESUMO'!AU39</f>
        <v>94.77</v>
      </c>
      <c r="N48" s="141" t="n">
        <f aca="false">MAX(0,M48-M47)</f>
        <v>1.56999999999999</v>
      </c>
      <c r="O48" s="140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1.56999999999999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31671.4109763544</v>
      </c>
      <c r="E49" s="45" t="n">
        <f aca="false">L49+D49/$K$2</f>
        <v>24.4210653158092</v>
      </c>
      <c r="F49" s="117" t="n">
        <f aca="false">IF($K$9=0,0,E49/$K$9)</f>
        <v>0.0132320691197544</v>
      </c>
      <c r="G49" s="117" t="n">
        <f aca="false">G48+F49</f>
        <v>0.960805007380122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RESUMO'!AV39</f>
        <v>96.09</v>
      </c>
      <c r="N49" s="141" t="n">
        <f aca="false">MAX(0,M49-M48)</f>
        <v>1.32000000000001</v>
      </c>
      <c r="O49" s="140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1.32000000000001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21354.2089158752</v>
      </c>
      <c r="E50" s="45" t="n">
        <f aca="false">L50+D50/$K$2</f>
        <v>16.4657182811137</v>
      </c>
      <c r="F50" s="117" t="n">
        <f aca="false">IF($K$9=0,0,E50/$K$9)</f>
        <v>0.00892162236104649</v>
      </c>
      <c r="G50" s="117" t="n">
        <f aca="false">G49+F50</f>
        <v>0.969726629741168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RESUMO'!AW39</f>
        <v>96.98</v>
      </c>
      <c r="N50" s="141" t="n">
        <f aca="false">MAX(0,M50-M49)</f>
        <v>0.890000000000001</v>
      </c>
      <c r="O50" s="140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0.890000000000001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21114.2739842361</v>
      </c>
      <c r="E51" s="45" t="n">
        <f aca="false">L51+D51/$K$2</f>
        <v>16.2807102105393</v>
      </c>
      <c r="F51" s="117" t="n">
        <f aca="false">IF($K$9=0,0,E51/$K$9)</f>
        <v>0.00882137941316951</v>
      </c>
      <c r="G51" s="117" t="n">
        <f aca="false">G50+F51</f>
        <v>0.978548009154338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RESUMO'!AX39</f>
        <v>97.86</v>
      </c>
      <c r="N51" s="141" t="n">
        <f aca="false">MAX(0,M51-M50)</f>
        <v>0.879999999999996</v>
      </c>
      <c r="O51" s="140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0.879999999999996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23273.6883689876</v>
      </c>
      <c r="E52" s="45" t="n">
        <f aca="false">L52+D52/$K$2</f>
        <v>17.9457828457081</v>
      </c>
      <c r="F52" s="117" t="n">
        <f aca="false">IF($K$9=0,0,E52/$K$9)</f>
        <v>0.00972356594406189</v>
      </c>
      <c r="G52" s="117" t="n">
        <f aca="false">G51+F52</f>
        <v>0.9882715750984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RESUMO'!AY39</f>
        <v>98.83</v>
      </c>
      <c r="N52" s="141" t="n">
        <f aca="false">MAX(0,M52-M51)</f>
        <v>0.969999999999999</v>
      </c>
      <c r="O52" s="140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0.969999999999999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20394.4691893192</v>
      </c>
      <c r="E53" s="45" t="n">
        <f aca="false">L53+D53/$K$2</f>
        <v>15.7256859988166</v>
      </c>
      <c r="F53" s="117" t="n">
        <f aca="false">IF($K$9=0,0,E53/$K$9)</f>
        <v>0.00852065056953886</v>
      </c>
      <c r="G53" s="117" t="n">
        <f aca="false">G52+F53</f>
        <v>0.996792225667939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RESUMO'!AZ39</f>
        <v>99.68</v>
      </c>
      <c r="N53" s="141" t="n">
        <f aca="false">MAX(0,M53-M52)</f>
        <v>0.850000000000009</v>
      </c>
      <c r="O53" s="140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0.850000000000009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7677.91781244935</v>
      </c>
      <c r="E54" s="45" t="n">
        <f aca="false">L54+D54/$K$2</f>
        <v>5.92025825837782</v>
      </c>
      <c r="F54" s="117" t="n">
        <f aca="false">IF($K$9=0,0,E54/$K$9)</f>
        <v>0.00320777433206159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RESUMO'!BA39</f>
        <v>100</v>
      </c>
      <c r="N54" s="141" t="n">
        <f aca="false">MAX(0,M54-M53)</f>
        <v>0.319999999999993</v>
      </c>
      <c r="O54" s="140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0.319999999999993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RESUMO'!BB39</f>
        <v>100</v>
      </c>
      <c r="N55" s="141" t="n">
        <f aca="false">MAX(0,M55-M54)</f>
        <v>0</v>
      </c>
      <c r="O55" s="140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RESUMO'!BC39</f>
        <v>100</v>
      </c>
      <c r="N56" s="141" t="n">
        <f aca="false">MAX(0,M56-M55)</f>
        <v>0</v>
      </c>
      <c r="O56" s="140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RESUMO'!BD39</f>
        <v>100</v>
      </c>
      <c r="N57" s="141" t="n">
        <f aca="false">MAX(0,M57-M56)</f>
        <v>0</v>
      </c>
      <c r="O57" s="140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RESUMO'!BE39</f>
        <v>100</v>
      </c>
      <c r="N58" s="141" t="n">
        <f aca="false">MAX(0,M58-M57)</f>
        <v>0</v>
      </c>
      <c r="O58" s="140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RESUMO'!BF39</f>
        <v>100</v>
      </c>
      <c r="N59" s="141" t="n">
        <f aca="false">MAX(0,M59-M58)</f>
        <v>0</v>
      </c>
      <c r="O59" s="140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RESUMO'!BG39</f>
        <v>100</v>
      </c>
      <c r="N60" s="141" t="n">
        <f aca="false">MAX(0,M60-M59)</f>
        <v>0</v>
      </c>
      <c r="O60" s="140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RESUMO'!BH39</f>
        <v>100</v>
      </c>
      <c r="N61" s="141" t="n">
        <f aca="false">MAX(0,M61-M60)</f>
        <v>0</v>
      </c>
      <c r="O61" s="140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RESUMO'!BI39</f>
        <v>100</v>
      </c>
      <c r="N62" s="141" t="n">
        <f aca="false">MAX(0,M62-M61)</f>
        <v>0</v>
      </c>
      <c r="O62" s="140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RESUMO'!BJ39</f>
        <v>100</v>
      </c>
      <c r="N63" s="141" t="n">
        <f aca="false">MAX(0,M63-M62)</f>
        <v>0</v>
      </c>
      <c r="O63" s="140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RESUMO'!BK39</f>
        <v>100</v>
      </c>
      <c r="N64" s="141" t="n">
        <f aca="false">MAX(0,M64-M63)</f>
        <v>0</v>
      </c>
      <c r="O64" s="140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RESUMO'!BL39</f>
        <v>100</v>
      </c>
      <c r="N65" s="141" t="n">
        <f aca="false">MAX(0,M65-M64)</f>
        <v>0</v>
      </c>
      <c r="O65" s="140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RESUMO'!BM39</f>
        <v>100</v>
      </c>
      <c r="N66" s="141" t="n">
        <f aca="false">MAX(0,M66-M65)</f>
        <v>0</v>
      </c>
      <c r="O66" s="140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RESUMO'!BN39</f>
        <v>100</v>
      </c>
      <c r="N67" s="141" t="n">
        <f aca="false">MAX(0,M67-M66)</f>
        <v>0</v>
      </c>
      <c r="O67" s="140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RESUMO'!BO39</f>
        <v>100</v>
      </c>
      <c r="N68" s="141" t="n">
        <f aca="false">MAX(0,M68-M67)</f>
        <v>0</v>
      </c>
      <c r="O68" s="140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RESUMO'!BP39</f>
        <v>100</v>
      </c>
      <c r="N69" s="141" t="n">
        <f aca="false">MAX(0,M69-M68)</f>
        <v>0</v>
      </c>
      <c r="O69" s="140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RESUMO'!BQ39</f>
        <v>100</v>
      </c>
      <c r="N70" s="141" t="n">
        <f aca="false">MAX(0,M70-M69)</f>
        <v>0</v>
      </c>
      <c r="O70" s="140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RESUMO'!BR39</f>
        <v>100</v>
      </c>
      <c r="N71" s="141" t="n">
        <f aca="false">MAX(0,M71-M70)</f>
        <v>0</v>
      </c>
      <c r="O71" s="140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RESUMO'!BS39</f>
        <v>100</v>
      </c>
      <c r="N72" s="141" t="n">
        <f aca="false">MAX(0,M72-M71)</f>
        <v>0</v>
      </c>
      <c r="O72" s="140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RESUMO'!BT39</f>
        <v>100</v>
      </c>
      <c r="N73" s="141" t="n">
        <f aca="false">MAX(0,M73-M72)</f>
        <v>0</v>
      </c>
      <c r="O73" s="140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RESUMO'!BU39</f>
        <v>100</v>
      </c>
      <c r="N74" s="141" t="n">
        <f aca="false">MAX(0,M74-M73)</f>
        <v>0</v>
      </c>
      <c r="O74" s="140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RESUMO'!BV39</f>
        <v>100</v>
      </c>
      <c r="N75" s="141" t="n">
        <f aca="false">MAX(0,M75-M74)</f>
        <v>0</v>
      </c>
      <c r="O75" s="140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RESUMO'!BW39</f>
        <v>100</v>
      </c>
      <c r="N76" s="141" t="n">
        <f aca="false">MAX(0,M76-M75)</f>
        <v>0</v>
      </c>
      <c r="O76" s="140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134596.44</v>
      </c>
      <c r="D78" s="61" t="n">
        <f aca="false">SUM(D5:D76)</f>
        <v>2256827.96699688</v>
      </c>
      <c r="E78" s="61" t="n">
        <f aca="false">SUM(E5:E76)</f>
        <v>1845.59686733728</v>
      </c>
      <c r="F78" s="146" t="n">
        <f aca="false">SUM(F5:F76)</f>
        <v>1</v>
      </c>
      <c r="H78" s="61" t="n">
        <f aca="false">SUM(H5:H76)</f>
        <v>2279994.92</v>
      </c>
      <c r="L78" s="61" t="n">
        <f aca="false">SUM(L5:L76)</f>
        <v>105.410955515317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JARDINEIRAS E PAISAGISMO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HISTORICOS'!D40)</f>
        <v>58198.03</v>
      </c>
      <c r="D5" s="45" t="n">
        <f aca="false">IF(B5&lt;='VALOR POR PL'!$P$5,0,IF($K$17&gt;0,$K$18*P5/$K$17,0))</f>
        <v>0</v>
      </c>
      <c r="E5" s="45" t="n">
        <f aca="false">L5+D5/$K$2</f>
        <v>50.6593915871905</v>
      </c>
      <c r="F5" s="117" t="n">
        <f aca="false">IF($K$9=0,0,E5/$K$9)</f>
        <v>0.0249180721072571</v>
      </c>
      <c r="G5" s="117" t="n">
        <f aca="false">F5</f>
        <v>0.0249180721072571</v>
      </c>
      <c r="H5" s="139"/>
      <c r="I5" s="42" t="s">
        <v>3276</v>
      </c>
      <c r="J5" s="56" t="n">
        <f aca="false">'VALOR POR PL'!F46</f>
        <v>2411990.63</v>
      </c>
      <c r="K5" s="56" t="n">
        <f aca="false">'VALOR POR PL'!G46</f>
        <v>2046.85503</v>
      </c>
      <c r="L5" s="56" t="n">
        <f aca="false">'DADOS HISTORICOS'!$BZ$40</f>
        <v>50.6593915871905</v>
      </c>
      <c r="M5" s="140" t="n">
        <f aca="false">'CP RESUMO'!D40</f>
        <v>0</v>
      </c>
      <c r="N5" s="141" t="n">
        <v>0</v>
      </c>
      <c r="O5" s="140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HISTORICOS'!E40)</f>
        <v>39443.62</v>
      </c>
      <c r="D6" s="45" t="n">
        <f aca="false">IF(B6&lt;='VALOR POR PL'!$P$5,0,IF($K$17&gt;0,$K$18*P6/$K$17,0))</f>
        <v>0</v>
      </c>
      <c r="E6" s="45" t="n">
        <f aca="false">L6+D6/$K$2</f>
        <v>33.7379866497422</v>
      </c>
      <c r="F6" s="117" t="n">
        <f aca="false">IF($K$9=0,0,E6/$K$9)</f>
        <v>0.0165948614413389</v>
      </c>
      <c r="G6" s="117" t="n">
        <f aca="false">G5+F6</f>
        <v>0.0415129335485959</v>
      </c>
      <c r="H6" s="139"/>
      <c r="I6" s="42" t="s">
        <v>3277</v>
      </c>
      <c r="K6" s="52" t="n">
        <f aca="false">'VALOR POR PL'!H46</f>
        <v>2046.85503</v>
      </c>
      <c r="L6" s="45" t="n">
        <f aca="false">C6/IF(B6&lt;='VALOR POR PL'!$P$5,IFERROR(INDEX('"INCC-FGV"'!$B$2:$B$800,MATCH(B6,'"INCC-FGV"'!$A$2:$A$800,0)),$K$2),$K$2)</f>
        <v>33.7379866497422</v>
      </c>
      <c r="M6" s="140" t="n">
        <f aca="false">'CP RESUMO'!E40</f>
        <v>0</v>
      </c>
      <c r="N6" s="141" t="n">
        <f aca="false">MAX(0,M6-M5)</f>
        <v>0</v>
      </c>
      <c r="O6" s="140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HISTORICOS'!F40)</f>
        <v>5550</v>
      </c>
      <c r="D7" s="45" t="n">
        <f aca="false">IF(B7&lt;='VALOR POR PL'!$P$5,0,IF($K$17&gt;0,$K$18*P7/$K$17,0))</f>
        <v>0</v>
      </c>
      <c r="E7" s="45" t="n">
        <f aca="false">L7+D7/$K$2</f>
        <v>4.72833379480735</v>
      </c>
      <c r="F7" s="117" t="n">
        <f aca="false">IF($K$9=0,0,E7/$K$9)</f>
        <v>0.00232574767984347</v>
      </c>
      <c r="G7" s="117" t="n">
        <f aca="false">G6+F7</f>
        <v>0.0438386812284394</v>
      </c>
      <c r="H7" s="139"/>
      <c r="I7" s="42" t="s">
        <v>3278</v>
      </c>
      <c r="J7" s="45" t="n">
        <f aca="false">C78+D78</f>
        <v>2617588.74999779</v>
      </c>
      <c r="L7" s="45" t="n">
        <f aca="false">C7/IF(B7&lt;='VALOR POR PL'!$P$5,IFERROR(INDEX('"INCC-FGV"'!$B$2:$B$800,MATCH(B7,'"INCC-FGV"'!$A$2:$A$800,0)),$K$2),$K$2)</f>
        <v>4.72833379480735</v>
      </c>
      <c r="M7" s="140" t="n">
        <f aca="false">'CP RESUMO'!F40</f>
        <v>0</v>
      </c>
      <c r="N7" s="141" t="n">
        <f aca="false">MAX(0,M7-M6)</f>
        <v>0</v>
      </c>
      <c r="O7" s="140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HISTORICOS'!G40)</f>
        <v>5550</v>
      </c>
      <c r="D8" s="45" t="n">
        <f aca="false">IF(B8&lt;='VALOR POR PL'!$P$5,0,IF($K$17&gt;0,$K$18*P8/$K$17,0))</f>
        <v>0</v>
      </c>
      <c r="E8" s="45" t="n">
        <f aca="false">L8+D8/$K$2</f>
        <v>4.70983192264674</v>
      </c>
      <c r="F8" s="117" t="n">
        <f aca="false">IF($K$9=0,0,E8/$K$9)</f>
        <v>0.00231664707736537</v>
      </c>
      <c r="G8" s="117" t="n">
        <f aca="false">G7+F8</f>
        <v>0.0461553283058048</v>
      </c>
      <c r="H8" s="139"/>
      <c r="I8" s="42" t="s">
        <v>3279</v>
      </c>
      <c r="K8" s="66" t="n">
        <f aca="false">SUM(L5:L76)</f>
        <v>266.696858795341</v>
      </c>
      <c r="L8" s="45" t="n">
        <f aca="false">C8/IF(B8&lt;='VALOR POR PL'!$P$5,IFERROR(INDEX('"INCC-FGV"'!$B$2:$B$800,MATCH(B8,'"INCC-FGV"'!$A$2:$A$800,0)),$K$2),$K$2)</f>
        <v>4.70983192264674</v>
      </c>
      <c r="M8" s="140" t="n">
        <f aca="false">'CP RESUMO'!G40</f>
        <v>0</v>
      </c>
      <c r="N8" s="141" t="n">
        <f aca="false">MAX(0,M8-M7)</f>
        <v>0</v>
      </c>
      <c r="O8" s="140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HISTORICOS'!H40)</f>
        <v>11350.63</v>
      </c>
      <c r="D9" s="45" t="n">
        <f aca="false">IF(B9&lt;='VALOR POR PL'!$P$5,0,IF($K$17&gt;0,$K$18*P9/$K$17,0))</f>
        <v>0</v>
      </c>
      <c r="E9" s="45" t="n">
        <f aca="false">L9+D9/$K$2</f>
        <v>9.58294145358821</v>
      </c>
      <c r="F9" s="117" t="n">
        <f aca="false">IF($K$9=0,0,E9/$K$9)</f>
        <v>0.00471360627632396</v>
      </c>
      <c r="G9" s="117" t="n">
        <f aca="false">G8+F9</f>
        <v>0.0508689345821287</v>
      </c>
      <c r="H9" s="139"/>
      <c r="I9" s="42" t="s">
        <v>3280</v>
      </c>
      <c r="J9" s="45" t="n">
        <f aca="false">C78+D78</f>
        <v>2617588.74999779</v>
      </c>
      <c r="K9" s="45" t="n">
        <f aca="false">E78</f>
        <v>2033.03816479593</v>
      </c>
      <c r="L9" s="45" t="n">
        <f aca="false">C9/IF(B9&lt;='VALOR POR PL'!$P$5,IFERROR(INDEX('"INCC-FGV"'!$B$2:$B$800,MATCH(B9,'"INCC-FGV"'!$A$2:$A$800,0)),$K$2),$K$2)</f>
        <v>9.58294145358821</v>
      </c>
      <c r="M9" s="140" t="n">
        <f aca="false">'CP RESUMO'!H40</f>
        <v>0</v>
      </c>
      <c r="N9" s="141" t="n">
        <f aca="false">MAX(0,M9-M8)</f>
        <v>0</v>
      </c>
      <c r="O9" s="140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0.0508689345821287</v>
      </c>
      <c r="H10" s="139"/>
      <c r="I10" s="42" t="s">
        <v>3281</v>
      </c>
      <c r="K10" s="52" t="n">
        <f aca="false">IF(K6-K8&gt;0,(K6-K8)*'VALOR POR PL'!$G$65,K6-K8)</f>
        <v>1766.34130600058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RESUMO'!I40</f>
        <v>0</v>
      </c>
      <c r="N10" s="141" t="n">
        <f aca="false">MAX(0,M10-M9)</f>
        <v>0</v>
      </c>
      <c r="O10" s="140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HISTORICOS'!J40)</f>
        <v>1866.24</v>
      </c>
      <c r="D11" s="45" t="n">
        <f aca="false">IF(B11&lt;='VALOR POR PL'!$P$5,0,IF($K$17&gt;0,$K$18*P11/$K$17,0))</f>
        <v>0</v>
      </c>
      <c r="E11" s="45" t="n">
        <f aca="false">L11+D11/$K$2</f>
        <v>1.55583659647406</v>
      </c>
      <c r="F11" s="117" t="n">
        <f aca="false">IF($K$9=0,0,E11/$K$9)</f>
        <v>0.00076527663052023</v>
      </c>
      <c r="G11" s="117" t="n">
        <f aca="false">G10+F11</f>
        <v>0.0516342112126489</v>
      </c>
      <c r="H11" s="139"/>
      <c r="I11" s="42" t="s">
        <v>3282</v>
      </c>
      <c r="K11" s="56" t="n">
        <f aca="false">SUMPRODUCT((B5:B76&gt;'VALOR POR PL'!$P$5)*H5:H76)</f>
        <v>2292888.89</v>
      </c>
      <c r="L11" s="45" t="n">
        <f aca="false">C11/IF(B11&lt;='VALOR POR PL'!$P$5,IFERROR(INDEX('"INCC-FGV"'!$B$2:$B$800,MATCH(B11,'"INCC-FGV"'!$A$2:$A$800,0)),$K$2),$K$2)</f>
        <v>1.55583659647406</v>
      </c>
      <c r="M11" s="140" t="n">
        <f aca="false">'CP RESUMO'!J40</f>
        <v>0</v>
      </c>
      <c r="N11" s="141" t="n">
        <f aca="false">MAX(0,M11-M10)</f>
        <v>0</v>
      </c>
      <c r="O11" s="140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0.0516342112126489</v>
      </c>
      <c r="H12" s="139"/>
      <c r="I12" s="42" t="s">
        <v>3283</v>
      </c>
      <c r="K12" s="140" t="n">
        <f aca="false">SUMPRODUCT((B5:B76&gt;'VALOR POR PL'!$P$5)*N5:N76)</f>
        <v>81.64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RESUMO'!K40</f>
        <v>0</v>
      </c>
      <c r="N12" s="141" t="n">
        <f aca="false">MAX(0,M12-M11)</f>
        <v>0</v>
      </c>
      <c r="O12" s="140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0.0516342112126489</v>
      </c>
      <c r="H13" s="139"/>
      <c r="I13" s="42" t="s">
        <v>3284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RESUMO'!L40</f>
        <v>0</v>
      </c>
      <c r="N13" s="141" t="n">
        <f aca="false">MAX(0,M13-M12)</f>
        <v>0</v>
      </c>
      <c r="O13" s="140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0.0516342112126489</v>
      </c>
      <c r="H14" s="139"/>
      <c r="I14" s="42" t="s">
        <v>3285</v>
      </c>
      <c r="K14" s="58" t="n">
        <f aca="false">IFERROR(INDEX('CP RESUMO'!$D$82:$BW$82,MATCH('VALOR POR PL'!$P$5,'CP RESUMO'!$D$4:$BW$4,0))/100,0)</f>
        <v>0.1136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RESUMO'!M40</f>
        <v>0</v>
      </c>
      <c r="N14" s="141" t="n">
        <f aca="false">MAX(0,M14-M13)</f>
        <v>0</v>
      </c>
      <c r="O14" s="140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0.0516342112126489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RESUMO'!N40</f>
        <v>0</v>
      </c>
      <c r="N15" s="141" t="n">
        <f aca="false">MAX(0,M15-M14)</f>
        <v>0</v>
      </c>
      <c r="O15" s="140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HISTORICOS'!O40)</f>
        <v>9704.45</v>
      </c>
      <c r="D16" s="45" t="n">
        <f aca="false">IF(B16&lt;='VALOR POR PL'!$P$5,0,IF($K$17&gt;0,$K$18*P16/$K$17,0))</f>
        <v>0</v>
      </c>
      <c r="E16" s="45" t="n">
        <f aca="false">L16+D16/$K$2</f>
        <v>7.91790854195342</v>
      </c>
      <c r="F16" s="117" t="n">
        <f aca="false">IF($K$9=0,0,E16/$K$9)</f>
        <v>0.00389461874305159</v>
      </c>
      <c r="G16" s="117" t="n">
        <f aca="false">G15+F16</f>
        <v>0.0555288299557005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7.91790854195342</v>
      </c>
      <c r="M16" s="140" t="n">
        <f aca="false">'CP RESUMO'!O40</f>
        <v>0</v>
      </c>
      <c r="N16" s="141" t="n">
        <f aca="false">MAX(0,M16-M15)</f>
        <v>0</v>
      </c>
      <c r="O16" s="140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0.0555288299557005</v>
      </c>
      <c r="H17" s="139"/>
      <c r="I17" s="42" t="s">
        <v>3289</v>
      </c>
      <c r="K17" s="45" t="n">
        <f aca="false">SUM(P5:P76)</f>
        <v>81.64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RESUMO'!P40</f>
        <v>0</v>
      </c>
      <c r="N17" s="141" t="n">
        <f aca="false">MAX(0,M17-M16)</f>
        <v>0</v>
      </c>
      <c r="O17" s="140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HISTORICOS'!Q40)</f>
        <v>27084.68</v>
      </c>
      <c r="D18" s="45" t="n">
        <f aca="false">IF(B18&lt;='VALOR POR PL'!$P$5,0,IF($K$17&gt;0,$K$18*P18/$K$17,0))</f>
        <v>0</v>
      </c>
      <c r="E18" s="45" t="n">
        <f aca="false">L18+D18/$K$2</f>
        <v>21.8948195525433</v>
      </c>
      <c r="F18" s="117" t="n">
        <f aca="false">IF($K$9=0,0,E18/$K$9)</f>
        <v>0.0107695073962082</v>
      </c>
      <c r="G18" s="117" t="n">
        <f aca="false">G17+F18</f>
        <v>0.0662983373519088</v>
      </c>
      <c r="H18" s="139"/>
      <c r="I18" s="42" t="s">
        <v>3290</v>
      </c>
      <c r="K18" s="45" t="n">
        <f aca="false">MAX(0,K10)*$K$2</f>
        <v>2290748.60999779</v>
      </c>
      <c r="L18" s="45" t="n">
        <f aca="false">C18/IF(B18&lt;='VALOR POR PL'!$P$5,IFERROR(INDEX('"INCC-FGV"'!$B$2:$B$800,MATCH(B18,'"INCC-FGV"'!$A$2:$A$800,0)),$K$2),$K$2)</f>
        <v>21.8948195525433</v>
      </c>
      <c r="M18" s="140" t="n">
        <f aca="false">'CP RESUMO'!Q40</f>
        <v>0</v>
      </c>
      <c r="N18" s="141" t="n">
        <f aca="false">MAX(0,M18-M17)</f>
        <v>0</v>
      </c>
      <c r="O18" s="140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HISTORICOS'!R40)</f>
        <v>16766.71</v>
      </c>
      <c r="D19" s="45" t="n">
        <f aca="false">IF(B19&lt;='VALOR POR PL'!$P$5,0,IF($K$17&gt;0,$K$18*P19/$K$17,0))</f>
        <v>0</v>
      </c>
      <c r="E19" s="45" t="n">
        <f aca="false">L19+D19/$K$2</f>
        <v>13.5162973072542</v>
      </c>
      <c r="F19" s="117" t="n">
        <f aca="false">IF($K$9=0,0,E19/$K$9)</f>
        <v>0.00664832443448545</v>
      </c>
      <c r="G19" s="117" t="n">
        <f aca="false">G18+F19</f>
        <v>0.0729466617863942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13.5162973072542</v>
      </c>
      <c r="M19" s="140" t="n">
        <f aca="false">'CP RESUMO'!R40</f>
        <v>2.5</v>
      </c>
      <c r="N19" s="141" t="n">
        <f aca="false">MAX(0,M19-M18)</f>
        <v>2.5</v>
      </c>
      <c r="O19" s="140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HISTORICOS'!S40)</f>
        <v>29389.59</v>
      </c>
      <c r="D20" s="45" t="n">
        <f aca="false">IF(B20&lt;='VALOR POR PL'!$P$5,0,IF($K$17&gt;0,$K$18*P20/$K$17,0))</f>
        <v>0</v>
      </c>
      <c r="E20" s="45" t="n">
        <f aca="false">L20+D20/$K$2</f>
        <v>23.5648153716261</v>
      </c>
      <c r="F20" s="117" t="n">
        <f aca="false">IF($K$9=0,0,E20/$K$9)</f>
        <v>0.0115909360580014</v>
      </c>
      <c r="G20" s="117" t="n">
        <f aca="false">G19+F20</f>
        <v>0.0845375978443956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23.5648153716261</v>
      </c>
      <c r="M20" s="140" t="n">
        <f aca="false">'CP RESUMO'!S40</f>
        <v>5.24</v>
      </c>
      <c r="N20" s="141" t="n">
        <f aca="false">MAX(0,M20-M19)</f>
        <v>2.74</v>
      </c>
      <c r="O20" s="140" t="n">
        <f aca="false">IF(B20&lt;='VALOR POR PL'!$P$5,'CP RESUMO'!S82,"")</f>
        <v>7.55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HISTORICOS'!T40)</f>
        <v>25562.72</v>
      </c>
      <c r="D21" s="45" t="n">
        <f aca="false">IF(B21&lt;='VALOR POR PL'!$P$5,0,IF($K$17&gt;0,$K$18*P21/$K$17,0))</f>
        <v>0</v>
      </c>
      <c r="E21" s="45" t="n">
        <f aca="false">L21+D21/$K$2</f>
        <v>20.2934778811926</v>
      </c>
      <c r="F21" s="117" t="n">
        <f aca="false">IF($K$9=0,0,E21/$K$9)</f>
        <v>0.00998184797147162</v>
      </c>
      <c r="G21" s="117" t="n">
        <f aca="false">G20+F21</f>
        <v>0.0945194458158672</v>
      </c>
      <c r="H21" s="139"/>
      <c r="K21" s="144"/>
      <c r="L21" s="45" t="n">
        <f aca="false">C21/IF(B21&lt;='VALOR POR PL'!$P$5,IFERROR(INDEX('"INCC-FGV"'!$B$2:$B$800,MATCH(B21,'"INCC-FGV"'!$A$2:$A$800,0)),$K$2),$K$2)</f>
        <v>20.2934778811926</v>
      </c>
      <c r="M21" s="140" t="n">
        <f aca="false">'CP RESUMO'!T40</f>
        <v>7.74</v>
      </c>
      <c r="N21" s="141" t="n">
        <f aca="false">MAX(0,M21-M20)</f>
        <v>2.5</v>
      </c>
      <c r="O21" s="140" t="n">
        <f aca="false">IF(B21&lt;='VALOR POR PL'!$P$5,'CP RESUMO'!T82,"")</f>
        <v>7.55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HISTORICOS'!U40)</f>
        <v>6422</v>
      </c>
      <c r="D22" s="45" t="n">
        <f aca="false">IF(B22&lt;='VALOR POR PL'!$P$5,0,IF($K$17&gt;0,$K$18*P22/$K$17,0))</f>
        <v>0</v>
      </c>
      <c r="E22" s="45" t="n">
        <f aca="false">L22+D22/$K$2</f>
        <v>5.05392718158173</v>
      </c>
      <c r="F22" s="117" t="n">
        <f aca="false">IF($K$9=0,0,E22/$K$9)</f>
        <v>0.00248589882329584</v>
      </c>
      <c r="G22" s="117" t="n">
        <f aca="false">G21+F22</f>
        <v>0.0970053446391631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5.05392718158173</v>
      </c>
      <c r="M22" s="140" t="n">
        <f aca="false">'CP RESUMO'!U40</f>
        <v>10.24</v>
      </c>
      <c r="N22" s="141" t="n">
        <f aca="false">MAX(0,M22-M21)</f>
        <v>2.5</v>
      </c>
      <c r="O22" s="140" t="n">
        <f aca="false">IF(B22&lt;='VALOR POR PL'!$P$5,'CP RESUMO'!U82,"")</f>
        <v>10.24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HISTORICOS'!V40)</f>
        <v>646</v>
      </c>
      <c r="D23" s="45" t="n">
        <f aca="false">IF(B23&lt;='VALOR POR PL'!$P$5,0,IF($K$17&gt;0,$K$18*P23/$K$17,0))</f>
        <v>0</v>
      </c>
      <c r="E23" s="45" t="n">
        <f aca="false">L23+D23/$K$2</f>
        <v>0.50443488846601</v>
      </c>
      <c r="F23" s="117" t="n">
        <f aca="false">IF($K$9=0,0,E23/$K$9)</f>
        <v>0.00024811875015472</v>
      </c>
      <c r="G23" s="117" t="n">
        <f aca="false">G22+F23</f>
        <v>0.0972534633893178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0.50443488846601</v>
      </c>
      <c r="M23" s="140" t="n">
        <f aca="false">'CP RESUMO'!V40</f>
        <v>12.86</v>
      </c>
      <c r="N23" s="141" t="n">
        <f aca="false">MAX(0,M23-M22)</f>
        <v>2.62</v>
      </c>
      <c r="O23" s="140" t="n">
        <f aca="false">IF(B23&lt;='VALOR POR PL'!$P$5,'CP RESUMO'!V82,"")</f>
        <v>11.36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HISTORICOS'!W40)</f>
        <v>22827.97</v>
      </c>
      <c r="D24" s="45" t="n">
        <f aca="false">IF(B24&lt;='VALOR POR PL'!$P$5,0,IF($K$17&gt;0,$K$18*P24/$K$17,0))</f>
        <v>0</v>
      </c>
      <c r="E24" s="45" t="n">
        <f aca="false">L24+D24/$K$2</f>
        <v>17.7176503825195</v>
      </c>
      <c r="F24" s="117" t="n">
        <f aca="false">IF($K$9=0,0,E24/$K$9)</f>
        <v>0.00871486364069216</v>
      </c>
      <c r="G24" s="117" t="n">
        <f aca="false">G23+F24</f>
        <v>0.10596832703001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17.7176503825195</v>
      </c>
      <c r="M24" s="140" t="n">
        <f aca="false">'CP RESUMO'!W40</f>
        <v>15.73</v>
      </c>
      <c r="N24" s="141" t="n">
        <f aca="false">MAX(0,M24-M23)</f>
        <v>2.87</v>
      </c>
      <c r="O24" s="140" t="n">
        <f aca="false">IF(B24&lt;='VALOR POR PL'!$P$5,'CP RESUMO'!W82,"")</f>
        <v>11.36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HISTORICOS'!X40)</f>
        <v>4503.98</v>
      </c>
      <c r="D25" s="45" t="n">
        <f aca="false">IF(B25&lt;='VALOR POR PL'!$P$5,0,IF($K$17&gt;0,$K$18*P25/$K$17,0))</f>
        <v>0</v>
      </c>
      <c r="E25" s="45" t="n">
        <f aca="false">L25+D25/$K$2</f>
        <v>3.47291094303368</v>
      </c>
      <c r="F25" s="117" t="n">
        <f aca="false">IF($K$9=0,0,E25/$K$9)</f>
        <v>0.00170823696434754</v>
      </c>
      <c r="G25" s="117" t="n">
        <f aca="false">G24+F25</f>
        <v>0.107676563994357</v>
      </c>
      <c r="H25" s="139"/>
      <c r="L25" s="45" t="n">
        <f aca="false">C25/IF(B25&lt;='VALOR POR PL'!$P$5,IFERROR(INDEX('"INCC-FGV"'!$B$2:$B$800,MATCH(B25,'"INCC-FGV"'!$A$2:$A$800,0)),$K$2),$K$2)</f>
        <v>3.47291094303368</v>
      </c>
      <c r="M25" s="140" t="n">
        <f aca="false">'CP RESUMO'!X40</f>
        <v>18.36</v>
      </c>
      <c r="N25" s="141" t="n">
        <f aca="false">MAX(0,M25-M24)</f>
        <v>2.63</v>
      </c>
      <c r="O25" s="140" t="n">
        <f aca="false">IF(B25&lt;='VALOR POR PL'!$P$5,'CP RESUMO'!X82,"")</f>
        <v>11.36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HISTORICOS'!Y40)</f>
        <v>54018.05</v>
      </c>
      <c r="D26" s="45" t="n">
        <f aca="false">IF(B26&lt;='VALOR POR PL'!$P$5,0,IF($K$17&gt;0,$K$18*P26/$K$17,0))</f>
        <v>73514.9602914529</v>
      </c>
      <c r="E26" s="45" t="n">
        <f aca="false">L26+D26/$K$2</f>
        <v>98.3376451581075</v>
      </c>
      <c r="F26" s="117" t="n">
        <f aca="false">IF($K$9=0,0,E26/$K$9)</f>
        <v>0.0483697979019388</v>
      </c>
      <c r="G26" s="117" t="n">
        <f aca="false">G25+F26</f>
        <v>0.156046361896296</v>
      </c>
      <c r="H26" s="139" t="n">
        <v>69095.46</v>
      </c>
      <c r="L26" s="45" t="n">
        <f aca="false">C26/IF(B26&lt;='VALOR POR PL'!$P$5,IFERROR(INDEX('"INCC-FGV"'!$B$2:$B$800,MATCH(B26,'"INCC-FGV"'!$A$2:$A$800,0)),$K$2),$K$2)</f>
        <v>41.6520226480447</v>
      </c>
      <c r="M26" s="140" t="n">
        <f aca="false">'CP RESUMO'!Y40</f>
        <v>20.98</v>
      </c>
      <c r="N26" s="141" t="n">
        <f aca="false">MAX(0,M26-M25)</f>
        <v>2.62</v>
      </c>
      <c r="O26" s="140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2.62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73514.9602914529</v>
      </c>
      <c r="E27" s="45" t="n">
        <f aca="false">L27+D27/$K$2</f>
        <v>56.6856225100629</v>
      </c>
      <c r="F27" s="117" t="n">
        <f aca="false">IF($K$9=0,0,E27/$K$9)</f>
        <v>0.0278822225237237</v>
      </c>
      <c r="G27" s="117" t="n">
        <f aca="false">G26+F27</f>
        <v>0.18392858442002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RESUMO'!Z40</f>
        <v>23.6</v>
      </c>
      <c r="N27" s="141" t="n">
        <f aca="false">MAX(0,M27-M26)</f>
        <v>2.62</v>
      </c>
      <c r="O27" s="140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2.62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0.18392858442002</v>
      </c>
      <c r="H28" s="139" t="n">
        <v>9230.31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RESUMO'!AA40</f>
        <v>23.6</v>
      </c>
      <c r="N28" s="141" t="n">
        <f aca="false">MAX(0,M28-M27)</f>
        <v>0</v>
      </c>
      <c r="O28" s="140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0.18392858442002</v>
      </c>
      <c r="H29" s="139" t="n">
        <v>196210.02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RESUMO'!AB40</f>
        <v>23.6</v>
      </c>
      <c r="N29" s="141" t="n">
        <f aca="false">MAX(0,M29-M28)</f>
        <v>0</v>
      </c>
      <c r="O29" s="140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200622.887818278</v>
      </c>
      <c r="E30" s="45" t="n">
        <f aca="false">L30+D30/$K$2</f>
        <v>154.695496544637</v>
      </c>
      <c r="F30" s="117" t="n">
        <f aca="false">IF($K$9=0,0,E30/$K$9)</f>
        <v>0.0760907981086353</v>
      </c>
      <c r="G30" s="117" t="n">
        <f aca="false">G29+F30</f>
        <v>0.260019382528655</v>
      </c>
      <c r="H30" s="139" t="n">
        <v>195946.3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RESUMO'!AC40</f>
        <v>30.75</v>
      </c>
      <c r="N30" s="141" t="n">
        <f aca="false">MAX(0,M30-M29)</f>
        <v>7.15</v>
      </c>
      <c r="O30" s="140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7.15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213530.094587006</v>
      </c>
      <c r="E31" s="45" t="n">
        <f aca="false">L31+D31/$K$2</f>
        <v>164.647934084572</v>
      </c>
      <c r="F31" s="117" t="n">
        <f aca="false">IF($K$9=0,0,E31/$K$9)</f>
        <v>0.0809861501547852</v>
      </c>
      <c r="G31" s="117" t="n">
        <f aca="false">G30+F31</f>
        <v>0.341005532683441</v>
      </c>
      <c r="H31" s="139" t="n">
        <v>207550.12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RESUMO'!AD40</f>
        <v>38.36</v>
      </c>
      <c r="N31" s="141" t="n">
        <f aca="false">MAX(0,M31-M30)</f>
        <v>7.61</v>
      </c>
      <c r="O31" s="140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7.61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HISTORICOS'!AE40)</f>
        <v>6440.67</v>
      </c>
      <c r="D32" s="45" t="n">
        <f aca="false">IF(B32&lt;='VALOR POR PL'!$P$5,0,IF($K$17&gt;0,$K$18*P32/$K$17,0))</f>
        <v>232049.130385617</v>
      </c>
      <c r="E32" s="45" t="n">
        <f aca="false">L32+D32/$K$2</f>
        <v>183.893764528511</v>
      </c>
      <c r="F32" s="117" t="n">
        <f aca="false">IF($K$9=0,0,E32/$K$9)</f>
        <v>0.0904526868766236</v>
      </c>
      <c r="G32" s="117" t="n">
        <f aca="false">G31+F32</f>
        <v>0.431458219560064</v>
      </c>
      <c r="H32" s="139" t="n">
        <v>170892.6</v>
      </c>
      <c r="L32" s="45" t="n">
        <f aca="false">C32/IF(B32&lt;='VALOR POR PL'!$P$5,IFERROR(INDEX('"INCC-FGV"'!$B$2:$B$800,MATCH(B32,'"INCC-FGV"'!$A$2:$A$800,0)),$K$2),$K$2)</f>
        <v>4.96624614751147</v>
      </c>
      <c r="M32" s="140" t="n">
        <f aca="false">'CP RESUMO'!AE40</f>
        <v>46.63</v>
      </c>
      <c r="N32" s="141" t="n">
        <f aca="false">MAX(0,M32-M31)</f>
        <v>8.27</v>
      </c>
      <c r="O32" s="140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8.27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HISTORICOS'!AF40)</f>
        <v>982.8</v>
      </c>
      <c r="D33" s="45" t="n">
        <f aca="false">IF(B33&lt;='VALOR POR PL'!$P$5,0,IF($K$17&gt;0,$K$18*P33/$K$17,0))</f>
        <v>183506.809277138</v>
      </c>
      <c r="E33" s="45" t="n">
        <f aca="false">L33+D33/$K$2</f>
        <v>142.255512443346</v>
      </c>
      <c r="F33" s="117" t="n">
        <f aca="false">IF($K$9=0,0,E33/$K$9)</f>
        <v>0.0699718848896401</v>
      </c>
      <c r="G33" s="117" t="n">
        <f aca="false">G32+F33</f>
        <v>0.501430104449704</v>
      </c>
      <c r="H33" s="139" t="n">
        <v>19515.51</v>
      </c>
      <c r="L33" s="45" t="n">
        <f aca="false">C33/IF(B33&lt;='VALOR POR PL'!$P$5,IFERROR(INDEX('"INCC-FGV"'!$B$2:$B$800,MATCH(B33,'"INCC-FGV"'!$A$2:$A$800,0)),$K$2),$K$2)</f>
        <v>0.757813506013236</v>
      </c>
      <c r="M33" s="140" t="n">
        <f aca="false">'CP RESUMO'!AF40</f>
        <v>53.17</v>
      </c>
      <c r="N33" s="141" t="n">
        <f aca="false">MAX(0,M33-M32)</f>
        <v>6.54</v>
      </c>
      <c r="O33" s="140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6.54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24130.8648284922</v>
      </c>
      <c r="E34" s="45" t="n">
        <f aca="false">L34+D34/$K$2</f>
        <v>18.6067310529214</v>
      </c>
      <c r="F34" s="117" t="n">
        <f aca="false">IF($K$9=0,0,E34/$K$9)</f>
        <v>0.00915217991236732</v>
      </c>
      <c r="G34" s="117" t="n">
        <f aca="false">G33+F34</f>
        <v>0.510582284362072</v>
      </c>
      <c r="H34" s="139" t="n">
        <v>27427.21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RESUMO'!AG40</f>
        <v>54.03</v>
      </c>
      <c r="N34" s="141" t="n">
        <f aca="false">MAX(0,M34-M33)</f>
        <v>0.859999999999999</v>
      </c>
      <c r="O34" s="140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0.859999999999999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25814.4135374568</v>
      </c>
      <c r="E35" s="45" t="n">
        <f aca="false">L35+D35/$K$2</f>
        <v>19.9048750798694</v>
      </c>
      <c r="F35" s="117" t="n">
        <f aca="false">IF($K$9=0,0,E35/$K$9)</f>
        <v>0.00979070409229994</v>
      </c>
      <c r="G35" s="117" t="n">
        <f aca="false">G34+F35</f>
        <v>0.520372988454372</v>
      </c>
      <c r="H35" s="139" t="n">
        <v>113664.68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RESUMO'!AH40</f>
        <v>54.95</v>
      </c>
      <c r="N35" s="141" t="n">
        <f aca="false">MAX(0,M35-M34)</f>
        <v>0.920000000000002</v>
      </c>
      <c r="O35" s="140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0.920000000000002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34793.3399852676</v>
      </c>
      <c r="E36" s="45" t="n">
        <f aca="false">L36+D36/$K$2</f>
        <v>26.8283098902586</v>
      </c>
      <c r="F36" s="117" t="n">
        <f aca="false">IF($K$9=0,0,E36/$K$9)</f>
        <v>0.0131961663852738</v>
      </c>
      <c r="G36" s="117" t="n">
        <f aca="false">G35+F36</f>
        <v>0.533569154839645</v>
      </c>
      <c r="H36" s="139" t="n">
        <v>27690.93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RESUMO'!AI40</f>
        <v>56.19</v>
      </c>
      <c r="N36" s="141" t="n">
        <f aca="false">MAX(0,M36-M35)</f>
        <v>1.23999999999999</v>
      </c>
      <c r="O36" s="140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1.23999999999999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70709.045776512</v>
      </c>
      <c r="E37" s="45" t="n">
        <f aca="false">L37+D37/$K$2</f>
        <v>54.5220491318162</v>
      </c>
      <c r="F37" s="117" t="n">
        <f aca="false">IF($K$9=0,0,E37/$K$9)</f>
        <v>0.0268180155571694</v>
      </c>
      <c r="G37" s="117" t="n">
        <f aca="false">G36+F37</f>
        <v>0.560387170396815</v>
      </c>
      <c r="H37" s="139" t="n">
        <v>99951.07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RESUMO'!AJ40</f>
        <v>58.71</v>
      </c>
      <c r="N37" s="141" t="n">
        <f aca="false">MAX(0,M37-M36)</f>
        <v>2.52</v>
      </c>
      <c r="O37" s="140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2.52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63694.2594891594</v>
      </c>
      <c r="E38" s="45" t="n">
        <f aca="false">L38+D38/$K$2</f>
        <v>49.1131156861994</v>
      </c>
      <c r="F38" s="117" t="n">
        <f aca="false">IF($K$9=0,0,E38/$K$9)</f>
        <v>0.0241574981407835</v>
      </c>
      <c r="G38" s="117" t="n">
        <f aca="false">G37+F38</f>
        <v>0.584544668537598</v>
      </c>
      <c r="H38" s="139" t="n">
        <v>67513.13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RESUMO'!AK40</f>
        <v>60.98</v>
      </c>
      <c r="N38" s="141" t="n">
        <f aca="false">MAX(0,M38-M37)</f>
        <v>2.27</v>
      </c>
      <c r="O38" s="140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2.27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30865.0596643505</v>
      </c>
      <c r="E39" s="45" t="n">
        <f aca="false">L39+D39/$K$2</f>
        <v>23.7993071607134</v>
      </c>
      <c r="F39" s="117" t="n">
        <f aca="false">IF($K$9=0,0,E39/$K$9)</f>
        <v>0.0117062766320977</v>
      </c>
      <c r="G39" s="117" t="n">
        <f aca="false">G38+F39</f>
        <v>0.596250945169696</v>
      </c>
      <c r="H39" s="139" t="n">
        <v>84918.85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RESUMO'!AL40</f>
        <v>62.08</v>
      </c>
      <c r="N39" s="141" t="n">
        <f aca="false">MAX(0,M39-M38)</f>
        <v>1.1</v>
      </c>
      <c r="O39" s="140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1.1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69025.4970675476</v>
      </c>
      <c r="E40" s="45" t="n">
        <f aca="false">L40+D40/$K$2</f>
        <v>53.2239051048683</v>
      </c>
      <c r="F40" s="117" t="n">
        <f aca="false">IF($K$9=0,0,E40/$K$9)</f>
        <v>0.0261794913772368</v>
      </c>
      <c r="G40" s="117" t="n">
        <f aca="false">G39+F40</f>
        <v>0.622430436546933</v>
      </c>
      <c r="H40" s="139" t="n">
        <v>84655.13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RESUMO'!AM40</f>
        <v>64.54</v>
      </c>
      <c r="N40" s="141" t="n">
        <f aca="false">MAX(0,M40-M39)</f>
        <v>2.46000000000001</v>
      </c>
      <c r="O40" s="140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2.46000000000001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HISTORICOS'!AN40)</f>
        <v>532</v>
      </c>
      <c r="D41" s="45" t="n">
        <f aca="false">IF(B41&lt;='VALOR POR PL'!$P$5,0,IF($K$17&gt;0,$K$18*P41/$K$17,0))</f>
        <v>91753.4046385689</v>
      </c>
      <c r="E41" s="45" t="n">
        <f aca="false">L41+D41/$K$2</f>
        <v>71.1590619078186</v>
      </c>
      <c r="F41" s="117" t="n">
        <f aca="false">IF($K$9=0,0,E41/$K$9)</f>
        <v>0.0350013409192254</v>
      </c>
      <c r="G41" s="117" t="n">
        <f aca="false">G40+F41</f>
        <v>0.657431777466158</v>
      </c>
      <c r="H41" s="139" t="n">
        <v>152695.7</v>
      </c>
      <c r="L41" s="45" t="n">
        <f aca="false">C41/IF(B41&lt;='VALOR POR PL'!$P$5,IFERROR(INDEX('"INCC-FGV"'!$B$2:$B$800,MATCH(B41,'"INCC-FGV"'!$A$2:$A$800,0)),$K$2),$K$2)</f>
        <v>0.410212439152464</v>
      </c>
      <c r="M41" s="140" t="n">
        <f aca="false">'CP RESUMO'!AN40</f>
        <v>67.81</v>
      </c>
      <c r="N41" s="141" t="n">
        <f aca="false">MAX(0,M41-M40)</f>
        <v>3.27</v>
      </c>
      <c r="O41" s="140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3.27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95401.0935079921</v>
      </c>
      <c r="E42" s="45" t="n">
        <f aca="false">L42+D42/$K$2</f>
        <v>73.5614948603867</v>
      </c>
      <c r="F42" s="117" t="n">
        <f aca="false">IF($K$9=0,0,E42/$K$9)</f>
        <v>0.0361830368628475</v>
      </c>
      <c r="G42" s="117" t="n">
        <f aca="false">G41+F42</f>
        <v>0.693614814329006</v>
      </c>
      <c r="H42" s="139" t="n">
        <v>163244.63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RESUMO'!AO40</f>
        <v>71.21</v>
      </c>
      <c r="N42" s="141" t="n">
        <f aca="false">MAX(0,M42-M41)</f>
        <v>3.39999999999999</v>
      </c>
      <c r="O42" s="140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3.39999999999999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93717.5447990278</v>
      </c>
      <c r="E43" s="45" t="n">
        <f aca="false">L43+D43/$K$2</f>
        <v>72.263350833439</v>
      </c>
      <c r="F43" s="117" t="n">
        <f aca="false">IF($K$9=0,0,E43/$K$9)</f>
        <v>0.035544512682915</v>
      </c>
      <c r="G43" s="117" t="n">
        <f aca="false">G42+F43</f>
        <v>0.729159327011921</v>
      </c>
      <c r="H43" s="139" t="n">
        <v>70677.8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RESUMO'!AP40</f>
        <v>74.55</v>
      </c>
      <c r="N43" s="141" t="n">
        <f aca="false">MAX(0,M43-M42)</f>
        <v>3.34</v>
      </c>
      <c r="O43" s="140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3.34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60888.3449742187</v>
      </c>
      <c r="E44" s="45" t="n">
        <f aca="false">L44+D44/$K$2</f>
        <v>46.9495423079528</v>
      </c>
      <c r="F44" s="117" t="n">
        <f aca="false">IF($K$9=0,0,E44/$K$9)</f>
        <v>0.0230932911742292</v>
      </c>
      <c r="G44" s="117" t="n">
        <f aca="false">G43+F44</f>
        <v>0.75225261818615</v>
      </c>
      <c r="H44" s="139" t="n">
        <v>113137.23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RESUMO'!AQ40</f>
        <v>76.72</v>
      </c>
      <c r="N44" s="141" t="n">
        <f aca="false">MAX(0,M44-M43)</f>
        <v>2.17</v>
      </c>
      <c r="O44" s="140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2.17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107747.117373733</v>
      </c>
      <c r="E45" s="45" t="n">
        <f aca="false">L45+D45/$K$2</f>
        <v>83.0812177246723</v>
      </c>
      <c r="F45" s="117" t="n">
        <f aca="false">IF($K$9=0,0,E45/$K$9)</f>
        <v>0.0408655475156867</v>
      </c>
      <c r="G45" s="117" t="n">
        <f aca="false">G44+F45</f>
        <v>0.793118165701837</v>
      </c>
      <c r="H45" s="139" t="n">
        <v>98896.18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RESUMO'!AR40</f>
        <v>80.56</v>
      </c>
      <c r="N45" s="141" t="n">
        <f aca="false">MAX(0,M45-M44)</f>
        <v>3.84</v>
      </c>
      <c r="O45" s="140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3.84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132439.165105213</v>
      </c>
      <c r="E46" s="45" t="n">
        <f aca="false">L46+D46/$K$2</f>
        <v>102.120663453243</v>
      </c>
      <c r="F46" s="117" t="n">
        <f aca="false">IF($K$9=0,0,E46/$K$9)</f>
        <v>0.0502305688213648</v>
      </c>
      <c r="G46" s="117" t="n">
        <f aca="false">G45+F46</f>
        <v>0.843348734523201</v>
      </c>
      <c r="H46" s="139" t="n">
        <v>111027.45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RESUMO'!AS40</f>
        <v>85.28</v>
      </c>
      <c r="N46" s="141" t="n">
        <f aca="false">MAX(0,M46-M45)</f>
        <v>4.72</v>
      </c>
      <c r="O46" s="140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4.72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54154.1501383601</v>
      </c>
      <c r="E47" s="45" t="n">
        <f aca="false">L47+D47/$K$2</f>
        <v>41.7569662001606</v>
      </c>
      <c r="F47" s="117" t="n">
        <f aca="false">IF($K$9=0,0,E47/$K$9)</f>
        <v>0.0205391944544987</v>
      </c>
      <c r="G47" s="117" t="n">
        <f aca="false">G46+F47</f>
        <v>0.8638879289777</v>
      </c>
      <c r="H47" s="139" t="n">
        <v>208948.58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RESUMO'!AT40</f>
        <v>87.21</v>
      </c>
      <c r="N47" s="141" t="n">
        <f aca="false">MAX(0,M47-M46)</f>
        <v>1.92999999999999</v>
      </c>
      <c r="O47" s="140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1.92999999999999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67903.131261571</v>
      </c>
      <c r="E48" s="45" t="n">
        <f aca="false">L48+D48/$K$2</f>
        <v>52.3584757535695</v>
      </c>
      <c r="F48" s="117" t="n">
        <f aca="false">IF($K$9=0,0,E48/$K$9)</f>
        <v>0.025753808590615</v>
      </c>
      <c r="G48" s="117" t="n">
        <f aca="false">G47+F48</f>
        <v>0.889641737568315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RESUMO'!AU40</f>
        <v>89.63</v>
      </c>
      <c r="N48" s="141" t="n">
        <f aca="false">MAX(0,M48-M47)</f>
        <v>2.42</v>
      </c>
      <c r="O48" s="140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2.42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67622.5398100772</v>
      </c>
      <c r="E49" s="45" t="n">
        <f aca="false">L49+D49/$K$2</f>
        <v>52.1421184157451</v>
      </c>
      <c r="F49" s="117" t="n">
        <f aca="false">IF($K$9=0,0,E49/$K$9)</f>
        <v>0.0256473878939597</v>
      </c>
      <c r="G49" s="117" t="n">
        <f aca="false">G48+F49</f>
        <v>0.915289125462275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RESUMO'!AV40</f>
        <v>92.04</v>
      </c>
      <c r="N49" s="141" t="n">
        <f aca="false">MAX(0,M49-M48)</f>
        <v>2.41000000000001</v>
      </c>
      <c r="O49" s="140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2.41000000000001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58643.6133622656</v>
      </c>
      <c r="E50" s="45" t="n">
        <f aca="false">L50+D50/$K$2</f>
        <v>45.2186836053552</v>
      </c>
      <c r="F50" s="117" t="n">
        <f aca="false">IF($K$9=0,0,E50/$K$9)</f>
        <v>0.0222419256009856</v>
      </c>
      <c r="G50" s="117" t="n">
        <f aca="false">G49+F50</f>
        <v>0.93753105106326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RESUMO'!AW40</f>
        <v>94.13</v>
      </c>
      <c r="N50" s="141" t="n">
        <f aca="false">MAX(0,M50-M49)</f>
        <v>2.08999999999999</v>
      </c>
      <c r="O50" s="140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2.08999999999999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72112.0030339826</v>
      </c>
      <c r="E51" s="45" t="n">
        <f aca="false">L51+D51/$K$2</f>
        <v>55.6038358209397</v>
      </c>
      <c r="F51" s="117" t="n">
        <f aca="false">IF($K$9=0,0,E51/$K$9)</f>
        <v>0.0273501190404466</v>
      </c>
      <c r="G51" s="117" t="n">
        <f aca="false">G50+F51</f>
        <v>0.964881170103707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RESUMO'!AX40</f>
        <v>96.7</v>
      </c>
      <c r="N51" s="141" t="n">
        <f aca="false">MAX(0,M51-M50)</f>
        <v>2.57000000000001</v>
      </c>
      <c r="O51" s="140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2.57000000000001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89228.081575122</v>
      </c>
      <c r="E52" s="45" t="n">
        <f aca="false">L52+D52/$K$2</f>
        <v>68.8016334282441</v>
      </c>
      <c r="F52" s="117" t="n">
        <f aca="false">IF($K$9=0,0,E52/$K$9)</f>
        <v>0.0338417815364279</v>
      </c>
      <c r="G52" s="117" t="n">
        <f aca="false">G51+F52</f>
        <v>0.998722951640135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RESUMO'!AY40</f>
        <v>99.88</v>
      </c>
      <c r="N52" s="141" t="n">
        <f aca="false">MAX(0,M52-M51)</f>
        <v>3.17999999999999</v>
      </c>
      <c r="O52" s="140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3.17999999999999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3367.09741792927</v>
      </c>
      <c r="E53" s="45" t="n">
        <f aca="false">L53+D53/$K$2</f>
        <v>2.59628805389611</v>
      </c>
      <c r="F53" s="117" t="n">
        <f aca="false">IF($K$9=0,0,E53/$K$9)</f>
        <v>0.00127704835986526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RESUMO'!AZ40</f>
        <v>100</v>
      </c>
      <c r="N53" s="141" t="n">
        <f aca="false">MAX(0,M53-M52)</f>
        <v>0.120000000000005</v>
      </c>
      <c r="O53" s="140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0.120000000000005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RESUMO'!BA40</f>
        <v>100</v>
      </c>
      <c r="N54" s="141" t="n">
        <f aca="false">MAX(0,M54-M53)</f>
        <v>0</v>
      </c>
      <c r="O54" s="140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RESUMO'!BB40</f>
        <v>100</v>
      </c>
      <c r="N55" s="141" t="n">
        <f aca="false">MAX(0,M55-M54)</f>
        <v>0</v>
      </c>
      <c r="O55" s="140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RESUMO'!BC40</f>
        <v>100</v>
      </c>
      <c r="N56" s="141" t="n">
        <f aca="false">MAX(0,M56-M55)</f>
        <v>0</v>
      </c>
      <c r="O56" s="140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RESUMO'!BD40</f>
        <v>100</v>
      </c>
      <c r="N57" s="141" t="n">
        <f aca="false">MAX(0,M57-M56)</f>
        <v>0</v>
      </c>
      <c r="O57" s="140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RESUMO'!BE40</f>
        <v>100</v>
      </c>
      <c r="N58" s="141" t="n">
        <f aca="false">MAX(0,M58-M57)</f>
        <v>0</v>
      </c>
      <c r="O58" s="140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RESUMO'!BF40</f>
        <v>100</v>
      </c>
      <c r="N59" s="141" t="n">
        <f aca="false">MAX(0,M59-M58)</f>
        <v>0</v>
      </c>
      <c r="O59" s="140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RESUMO'!BG40</f>
        <v>100</v>
      </c>
      <c r="N60" s="141" t="n">
        <f aca="false">MAX(0,M60-M59)</f>
        <v>0</v>
      </c>
      <c r="O60" s="140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RESUMO'!BH40</f>
        <v>100</v>
      </c>
      <c r="N61" s="141" t="n">
        <f aca="false">MAX(0,M61-M60)</f>
        <v>0</v>
      </c>
      <c r="O61" s="140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RESUMO'!BI40</f>
        <v>100</v>
      </c>
      <c r="N62" s="141" t="n">
        <f aca="false">MAX(0,M62-M61)</f>
        <v>0</v>
      </c>
      <c r="O62" s="140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RESUMO'!BJ40</f>
        <v>100</v>
      </c>
      <c r="N63" s="141" t="n">
        <f aca="false">MAX(0,M63-M62)</f>
        <v>0</v>
      </c>
      <c r="O63" s="140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RESUMO'!BK40</f>
        <v>100</v>
      </c>
      <c r="N64" s="141" t="n">
        <f aca="false">MAX(0,M64-M63)</f>
        <v>0</v>
      </c>
      <c r="O64" s="140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RESUMO'!BL40</f>
        <v>100</v>
      </c>
      <c r="N65" s="141" t="n">
        <f aca="false">MAX(0,M65-M64)</f>
        <v>0</v>
      </c>
      <c r="O65" s="140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RESUMO'!BM40</f>
        <v>100</v>
      </c>
      <c r="N66" s="141" t="n">
        <f aca="false">MAX(0,M66-M65)</f>
        <v>0</v>
      </c>
      <c r="O66" s="140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RESUMO'!BN40</f>
        <v>100</v>
      </c>
      <c r="N67" s="141" t="n">
        <f aca="false">MAX(0,M67-M66)</f>
        <v>0</v>
      </c>
      <c r="O67" s="140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RESUMO'!BO40</f>
        <v>100</v>
      </c>
      <c r="N68" s="141" t="n">
        <f aca="false">MAX(0,M68-M67)</f>
        <v>0</v>
      </c>
      <c r="O68" s="140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RESUMO'!BP40</f>
        <v>100</v>
      </c>
      <c r="N69" s="141" t="n">
        <f aca="false">MAX(0,M69-M68)</f>
        <v>0</v>
      </c>
      <c r="O69" s="140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RESUMO'!BQ40</f>
        <v>100</v>
      </c>
      <c r="N70" s="141" t="n">
        <f aca="false">MAX(0,M70-M69)</f>
        <v>0</v>
      </c>
      <c r="O70" s="140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RESUMO'!BR40</f>
        <v>100</v>
      </c>
      <c r="N71" s="141" t="n">
        <f aca="false">MAX(0,M71-M70)</f>
        <v>0</v>
      </c>
      <c r="O71" s="140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RESUMO'!BS40</f>
        <v>100</v>
      </c>
      <c r="N72" s="141" t="n">
        <f aca="false">MAX(0,M72-M71)</f>
        <v>0</v>
      </c>
      <c r="O72" s="140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RESUMO'!BT40</f>
        <v>100</v>
      </c>
      <c r="N73" s="141" t="n">
        <f aca="false">MAX(0,M73-M72)</f>
        <v>0</v>
      </c>
      <c r="O73" s="140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RESUMO'!BU40</f>
        <v>100</v>
      </c>
      <c r="N74" s="141" t="n">
        <f aca="false">MAX(0,M74-M73)</f>
        <v>0</v>
      </c>
      <c r="O74" s="140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RESUMO'!BV40</f>
        <v>100</v>
      </c>
      <c r="N75" s="141" t="n">
        <f aca="false">MAX(0,M75-M74)</f>
        <v>0</v>
      </c>
      <c r="O75" s="140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RESUMO'!BW40</f>
        <v>100</v>
      </c>
      <c r="N76" s="141" t="n">
        <f aca="false">MAX(0,M76-M75)</f>
        <v>0</v>
      </c>
      <c r="O76" s="140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326840.14</v>
      </c>
      <c r="D78" s="61" t="n">
        <f aca="false">SUM(D5:D76)</f>
        <v>2290748.60999779</v>
      </c>
      <c r="E78" s="61" t="n">
        <f aca="false">SUM(E5:E76)</f>
        <v>2033.03816479593</v>
      </c>
      <c r="F78" s="146" t="n">
        <f aca="false">SUM(F5:F76)</f>
        <v>1</v>
      </c>
      <c r="H78" s="61" t="n">
        <f aca="false">SUM(H5:H76)</f>
        <v>2292888.89</v>
      </c>
      <c r="L78" s="61" t="n">
        <f aca="false">SUM(L5:L76)</f>
        <v>266.696858795341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PL'!F47</f>
        <v>729722.03</v>
      </c>
      <c r="K5" s="56" t="n">
        <f aca="false">'VALOR POR PL'!G47</f>
        <v>619.25415</v>
      </c>
      <c r="L5" s="56" t="n">
        <f aca="false">'DADOS HISTORICOS'!$BZ$41</f>
        <v>0</v>
      </c>
      <c r="M5" s="140" t="n">
        <f aca="false">'CP RESUMO'!D41</f>
        <v>0</v>
      </c>
      <c r="N5" s="141" t="n">
        <v>0</v>
      </c>
      <c r="O5" s="140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PL'!H47</f>
        <v>619.25415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RESUMO'!E41</f>
        <v>0</v>
      </c>
      <c r="N6" s="141" t="n">
        <f aca="false">MAX(0,M6-M5)</f>
        <v>0</v>
      </c>
      <c r="O6" s="140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796870.528863122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RESUMO'!F41</f>
        <v>0</v>
      </c>
      <c r="N7" s="141" t="n">
        <f aca="false">MAX(0,M7-M6)</f>
        <v>0</v>
      </c>
      <c r="O7" s="140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RESUMO'!G41</f>
        <v>0</v>
      </c>
      <c r="N8" s="141" t="n">
        <f aca="false">MAX(0,M8-M7)</f>
        <v>0</v>
      </c>
      <c r="O8" s="140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796870.528863122</v>
      </c>
      <c r="K9" s="45" t="n">
        <f aca="false">E78</f>
        <v>614.447750627171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RESUMO'!H41</f>
        <v>0</v>
      </c>
      <c r="N9" s="141" t="n">
        <f aca="false">MAX(0,M9-M8)</f>
        <v>0</v>
      </c>
      <c r="O9" s="140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614.447750627171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RESUMO'!I41</f>
        <v>0</v>
      </c>
      <c r="N10" s="141" t="n">
        <f aca="false">MAX(0,M10-M9)</f>
        <v>0</v>
      </c>
      <c r="O10" s="140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797866.25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RESUMO'!J41</f>
        <v>0</v>
      </c>
      <c r="N11" s="141" t="n">
        <f aca="false">MAX(0,M11-M10)</f>
        <v>0</v>
      </c>
      <c r="O11" s="140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RESUMO'!K41</f>
        <v>0</v>
      </c>
      <c r="N12" s="141" t="n">
        <f aca="false">MAX(0,M12-M11)</f>
        <v>0</v>
      </c>
      <c r="O12" s="140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RESUMO'!L41</f>
        <v>0</v>
      </c>
      <c r="N13" s="141" t="n">
        <f aca="false">MAX(0,M13-M12)</f>
        <v>0</v>
      </c>
      <c r="O13" s="140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RESUMO'!M41</f>
        <v>0</v>
      </c>
      <c r="N14" s="141" t="n">
        <f aca="false">MAX(0,M14-M13)</f>
        <v>0</v>
      </c>
      <c r="O14" s="140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RESUMO'!N41</f>
        <v>0</v>
      </c>
      <c r="N15" s="141" t="n">
        <f aca="false">MAX(0,M15-M14)</f>
        <v>0</v>
      </c>
      <c r="O15" s="140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RESUMO'!O41</f>
        <v>0</v>
      </c>
      <c r="N16" s="141" t="n">
        <f aca="false">MAX(0,M16-M15)</f>
        <v>0</v>
      </c>
      <c r="O16" s="140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RESUMO'!P41</f>
        <v>0</v>
      </c>
      <c r="N17" s="141" t="n">
        <f aca="false">MAX(0,M17-M16)</f>
        <v>0</v>
      </c>
      <c r="O17" s="140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796870.528863122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RESUMO'!Q41</f>
        <v>0</v>
      </c>
      <c r="N18" s="141" t="n">
        <f aca="false">MAX(0,M18-M17)</f>
        <v>0</v>
      </c>
      <c r="O18" s="140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RESUMO'!R41</f>
        <v>0</v>
      </c>
      <c r="N19" s="141" t="n">
        <f aca="false">MAX(0,M19-M18)</f>
        <v>0</v>
      </c>
      <c r="O19" s="140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RESUMO'!S41</f>
        <v>0</v>
      </c>
      <c r="N20" s="141" t="n">
        <f aca="false">MAX(0,M20-M19)</f>
        <v>0</v>
      </c>
      <c r="O20" s="140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RESUMO'!T41</f>
        <v>0</v>
      </c>
      <c r="N21" s="141" t="n">
        <f aca="false">MAX(0,M21-M20)</f>
        <v>0</v>
      </c>
      <c r="O21" s="140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RESUMO'!U41</f>
        <v>0</v>
      </c>
      <c r="N22" s="141" t="n">
        <f aca="false">MAX(0,M22-M21)</f>
        <v>0</v>
      </c>
      <c r="O22" s="140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RESUMO'!V41</f>
        <v>0</v>
      </c>
      <c r="N23" s="141" t="n">
        <f aca="false">MAX(0,M23-M22)</f>
        <v>0</v>
      </c>
      <c r="O23" s="140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RESUMO'!W41</f>
        <v>0</v>
      </c>
      <c r="N24" s="141" t="n">
        <f aca="false">MAX(0,M24-M23)</f>
        <v>0</v>
      </c>
      <c r="O24" s="140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RESUMO'!X41</f>
        <v>0</v>
      </c>
      <c r="N25" s="141" t="n">
        <f aca="false">MAX(0,M25-M24)</f>
        <v>0</v>
      </c>
      <c r="O25" s="140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RESUMO'!Y41</f>
        <v>0</v>
      </c>
      <c r="N26" s="141" t="n">
        <f aca="false">MAX(0,M26-M25)</f>
        <v>0</v>
      </c>
      <c r="O26" s="140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RESUMO'!Z41</f>
        <v>0</v>
      </c>
      <c r="N27" s="141" t="n">
        <f aca="false">MAX(0,M27-M26)</f>
        <v>0</v>
      </c>
      <c r="O27" s="140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RESUMO'!AA41</f>
        <v>0</v>
      </c>
      <c r="N28" s="141" t="n">
        <f aca="false">MAX(0,M28-M27)</f>
        <v>0</v>
      </c>
      <c r="O28" s="140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RESUMO'!AB41</f>
        <v>0</v>
      </c>
      <c r="N29" s="141" t="n">
        <f aca="false">MAX(0,M29-M28)</f>
        <v>0</v>
      </c>
      <c r="O29" s="140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RESUMO'!AC41</f>
        <v>0</v>
      </c>
      <c r="N30" s="141" t="n">
        <f aca="false">MAX(0,M30-M29)</f>
        <v>0</v>
      </c>
      <c r="O30" s="140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RESUMO'!AD41</f>
        <v>0</v>
      </c>
      <c r="N31" s="141" t="n">
        <f aca="false">MAX(0,M31-M30)</f>
        <v>0</v>
      </c>
      <c r="O31" s="140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3585.91737988405</v>
      </c>
      <c r="E32" s="45" t="n">
        <f aca="false">L32+D32/$K$2</f>
        <v>2.76501487782227</v>
      </c>
      <c r="F32" s="117" t="n">
        <f aca="false">IF($K$9=0,0,E32/$K$9)</f>
        <v>0.0045</v>
      </c>
      <c r="G32" s="117" t="n">
        <f aca="false">G31+F32</f>
        <v>0.0045</v>
      </c>
      <c r="H32" s="139" t="n">
        <v>3111.68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RESUMO'!AE41</f>
        <v>0.45</v>
      </c>
      <c r="N32" s="141" t="n">
        <f aca="false">MAX(0,M32-M31)</f>
        <v>0.45</v>
      </c>
      <c r="O32" s="140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11156.1874040837</v>
      </c>
      <c r="E33" s="45" t="n">
        <f aca="false">L33+D33/$K$2</f>
        <v>8.6022685087804</v>
      </c>
      <c r="F33" s="117" t="n">
        <f aca="false">IF($K$9=0,0,E33/$K$9)</f>
        <v>0.014</v>
      </c>
      <c r="G33" s="117" t="n">
        <f aca="false">G32+F33</f>
        <v>0.0185</v>
      </c>
      <c r="H33" s="139" t="n">
        <v>11648.85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RESUMO'!AF41</f>
        <v>1.85</v>
      </c>
      <c r="N33" s="141" t="n">
        <f aca="false">MAX(0,M33-M32)</f>
        <v>1.4</v>
      </c>
      <c r="O33" s="140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1.4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0.0185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RESUMO'!AG41</f>
        <v>1.85</v>
      </c>
      <c r="N34" s="141" t="n">
        <f aca="false">MAX(0,M34-M33)</f>
        <v>0</v>
      </c>
      <c r="O34" s="140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6853.08654822284</v>
      </c>
      <c r="E35" s="45" t="n">
        <f aca="false">L35+D35/$K$2</f>
        <v>5.28425065539367</v>
      </c>
      <c r="F35" s="117" t="n">
        <f aca="false">IF($K$9=0,0,E35/$K$9)</f>
        <v>0.0086</v>
      </c>
      <c r="G35" s="117" t="n">
        <f aca="false">G34+F35</f>
        <v>0.0271</v>
      </c>
      <c r="H35" s="139" t="n">
        <v>6861.65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RESUMO'!AH41</f>
        <v>2.71</v>
      </c>
      <c r="N35" s="141" t="n">
        <f aca="false">MAX(0,M35-M34)</f>
        <v>0.86</v>
      </c>
      <c r="O35" s="140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0.86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7889.01823574491</v>
      </c>
      <c r="E36" s="45" t="n">
        <f aca="false">L36+D36/$K$2</f>
        <v>6.083032731209</v>
      </c>
      <c r="F36" s="117" t="n">
        <f aca="false">IF($K$9=0,0,E36/$K$9)</f>
        <v>0.0099</v>
      </c>
      <c r="G36" s="117" t="n">
        <f aca="false">G35+F36</f>
        <v>0.037</v>
      </c>
      <c r="H36" s="139" t="n">
        <v>12925.43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RESUMO'!AI41</f>
        <v>3.7</v>
      </c>
      <c r="N36" s="141" t="n">
        <f aca="false">MAX(0,M36-M35)</f>
        <v>0.99</v>
      </c>
      <c r="O36" s="140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0.99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0.037</v>
      </c>
      <c r="H37" s="139" t="n">
        <v>6223.36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RESUMO'!AJ41</f>
        <v>3.7</v>
      </c>
      <c r="N37" s="141" t="n">
        <f aca="false">MAX(0,M37-M36)</f>
        <v>0</v>
      </c>
      <c r="O37" s="140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5578.09370204185</v>
      </c>
      <c r="E38" s="45" t="n">
        <f aca="false">L38+D38/$K$2</f>
        <v>4.3011342543902</v>
      </c>
      <c r="F38" s="117" t="n">
        <f aca="false">IF($K$9=0,0,E38/$K$9)</f>
        <v>0.007</v>
      </c>
      <c r="G38" s="117" t="n">
        <f aca="false">G37+F38</f>
        <v>0.044</v>
      </c>
      <c r="H38" s="139" t="n">
        <v>22818.97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RESUMO'!AK41</f>
        <v>4.4</v>
      </c>
      <c r="N38" s="141" t="n">
        <f aca="false">MAX(0,M38-M37)</f>
        <v>0.7</v>
      </c>
      <c r="O38" s="140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0.7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9243.6981348122</v>
      </c>
      <c r="E39" s="45" t="n">
        <f aca="false">L39+D39/$K$2</f>
        <v>7.12759390727518</v>
      </c>
      <c r="F39" s="117" t="n">
        <f aca="false">IF($K$9=0,0,E39/$K$9)</f>
        <v>0.0116</v>
      </c>
      <c r="G39" s="117" t="n">
        <f aca="false">G38+F39</f>
        <v>0.0556</v>
      </c>
      <c r="H39" s="139" t="n">
        <v>17393.48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RESUMO'!AL41</f>
        <v>5.56</v>
      </c>
      <c r="N39" s="141" t="n">
        <f aca="false">MAX(0,M39-M38)</f>
        <v>1.16</v>
      </c>
      <c r="O39" s="140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1.16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11873.3708800605</v>
      </c>
      <c r="E40" s="45" t="n">
        <f aca="false">L40+D40/$K$2</f>
        <v>9.15527148434486</v>
      </c>
      <c r="F40" s="117" t="n">
        <f aca="false">IF($K$9=0,0,E40/$K$9)</f>
        <v>0.0149</v>
      </c>
      <c r="G40" s="117" t="n">
        <f aca="false">G39+F40</f>
        <v>0.0705</v>
      </c>
      <c r="H40" s="139" t="n">
        <v>28882.76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RESUMO'!AM41</f>
        <v>7.05</v>
      </c>
      <c r="N40" s="141" t="n">
        <f aca="false">MAX(0,M40-M39)</f>
        <v>1.49</v>
      </c>
      <c r="O40" s="140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1.49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17531.1516349887</v>
      </c>
      <c r="E41" s="45" t="n">
        <f aca="false">L41+D41/$K$2</f>
        <v>13.5178505137978</v>
      </c>
      <c r="F41" s="117" t="n">
        <f aca="false">IF($K$9=0,0,E41/$K$9)</f>
        <v>0.022</v>
      </c>
      <c r="G41" s="117" t="n">
        <f aca="false">G40+F41</f>
        <v>0.0925</v>
      </c>
      <c r="H41" s="139" t="n">
        <v>30478.49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RESUMO'!AN41</f>
        <v>9.25</v>
      </c>
      <c r="N41" s="141" t="n">
        <f aca="false">MAX(0,M41-M40)</f>
        <v>2.2</v>
      </c>
      <c r="O41" s="140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2.2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44306.0014047896</v>
      </c>
      <c r="E42" s="45" t="n">
        <f aca="false">L42+D42/$K$2</f>
        <v>34.1632949348707</v>
      </c>
      <c r="F42" s="117" t="n">
        <f aca="false">IF($K$9=0,0,E42/$K$9)</f>
        <v>0.0556</v>
      </c>
      <c r="G42" s="117" t="n">
        <f aca="false">G41+F42</f>
        <v>0.1481</v>
      </c>
      <c r="H42" s="139" t="n">
        <v>49707.07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RESUMO'!AO41</f>
        <v>14.81</v>
      </c>
      <c r="N42" s="141" t="n">
        <f aca="false">MAX(0,M42-M41)</f>
        <v>5.56</v>
      </c>
      <c r="O42" s="140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5.56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35540.4255872952</v>
      </c>
      <c r="E43" s="45" t="n">
        <f aca="false">L43+D43/$K$2</f>
        <v>27.4043696779718</v>
      </c>
      <c r="F43" s="117" t="n">
        <f aca="false">IF($K$9=0,0,E43/$K$9)</f>
        <v>0.0446</v>
      </c>
      <c r="G43" s="117" t="n">
        <f aca="false">G42+F43</f>
        <v>0.1927</v>
      </c>
      <c r="H43" s="139" t="n">
        <v>52579.39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RESUMO'!AP41</f>
        <v>19.27</v>
      </c>
      <c r="N43" s="141" t="n">
        <f aca="false">MAX(0,M43-M42)</f>
        <v>4.46</v>
      </c>
      <c r="O43" s="140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4.46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122877.435550693</v>
      </c>
      <c r="E44" s="45" t="n">
        <f aca="false">L44+D44/$K$2</f>
        <v>94.7478431467098</v>
      </c>
      <c r="F44" s="117" t="n">
        <f aca="false">IF($K$9=0,0,E44/$K$9)</f>
        <v>0.1542</v>
      </c>
      <c r="G44" s="117" t="n">
        <f aca="false">G43+F44</f>
        <v>0.3469</v>
      </c>
      <c r="H44" s="139" t="n">
        <v>143216.99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RESUMO'!AQ41</f>
        <v>34.69</v>
      </c>
      <c r="N44" s="141" t="n">
        <f aca="false">MAX(0,M44-M43)</f>
        <v>15.42</v>
      </c>
      <c r="O44" s="140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15.42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125666.482401714</v>
      </c>
      <c r="E45" s="45" t="n">
        <f aca="false">L45+D45/$K$2</f>
        <v>96.8984102739049</v>
      </c>
      <c r="F45" s="117" t="n">
        <f aca="false">IF($K$9=0,0,E45/$K$9)</f>
        <v>0.1577</v>
      </c>
      <c r="G45" s="117" t="n">
        <f aca="false">G44+F45</f>
        <v>0.5046</v>
      </c>
      <c r="H45" s="139" t="n">
        <v>145371.23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RESUMO'!AR41</f>
        <v>50.46</v>
      </c>
      <c r="N45" s="141" t="n">
        <f aca="false">MAX(0,M45-M44)</f>
        <v>15.77</v>
      </c>
      <c r="O45" s="140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15.77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148297.605421427</v>
      </c>
      <c r="E46" s="45" t="n">
        <f aca="false">L46+D46/$K$2</f>
        <v>114.348726391717</v>
      </c>
      <c r="F46" s="117" t="n">
        <f aca="false">IF($K$9=0,0,E46/$K$9)</f>
        <v>0.1861</v>
      </c>
      <c r="G46" s="117" t="n">
        <f aca="false">G45+F46</f>
        <v>0.6907</v>
      </c>
      <c r="H46" s="139" t="n">
        <v>168988.07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RESUMO'!AS41</f>
        <v>69.07</v>
      </c>
      <c r="N46" s="141" t="n">
        <f aca="false">MAX(0,M46-M45)</f>
        <v>18.61</v>
      </c>
      <c r="O46" s="140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18.61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39923.2134960424</v>
      </c>
      <c r="E47" s="45" t="n">
        <f aca="false">L47+D47/$K$2</f>
        <v>30.7838323064213</v>
      </c>
      <c r="F47" s="117" t="n">
        <f aca="false">IF($K$9=0,0,E47/$K$9)</f>
        <v>0.0501000000000001</v>
      </c>
      <c r="G47" s="117" t="n">
        <f aca="false">G46+F47</f>
        <v>0.7408</v>
      </c>
      <c r="H47" s="139" t="n">
        <v>47792.19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RESUMO'!AT41</f>
        <v>74.08</v>
      </c>
      <c r="N47" s="141" t="n">
        <f aca="false">MAX(0,M47-M46)</f>
        <v>5.01000000000001</v>
      </c>
      <c r="O47" s="140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5.01000000000001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35620.1126401815</v>
      </c>
      <c r="E48" s="45" t="n">
        <f aca="false">L48+D48/$K$2</f>
        <v>27.4658144530346</v>
      </c>
      <c r="F48" s="117" t="n">
        <f aca="false">IF($K$9=0,0,E48/$K$9)</f>
        <v>0.0447</v>
      </c>
      <c r="G48" s="117" t="n">
        <f aca="false">G47+F48</f>
        <v>0.7855</v>
      </c>
      <c r="H48" s="139" t="n">
        <v>30079.56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RESUMO'!AU41</f>
        <v>78.55</v>
      </c>
      <c r="N48" s="141" t="n">
        <f aca="false">MAX(0,M48-M47)</f>
        <v>4.47</v>
      </c>
      <c r="O48" s="140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4.47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44545.0625634485</v>
      </c>
      <c r="E49" s="45" t="n">
        <f aca="false">L49+D49/$K$2</f>
        <v>34.3476292600589</v>
      </c>
      <c r="F49" s="117" t="n">
        <f aca="false">IF($K$9=0,0,E49/$K$9)</f>
        <v>0.0559</v>
      </c>
      <c r="G49" s="117" t="n">
        <f aca="false">G48+F49</f>
        <v>0.8414</v>
      </c>
      <c r="H49" s="139" t="n">
        <v>19787.08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RESUMO'!AV41</f>
        <v>84.14</v>
      </c>
      <c r="N49" s="141" t="n">
        <f aca="false">MAX(0,M49-M48)</f>
        <v>5.59</v>
      </c>
      <c r="O49" s="140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5.59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28288.9037746408</v>
      </c>
      <c r="E50" s="45" t="n">
        <f aca="false">L50+D50/$K$2</f>
        <v>21.8128951472646</v>
      </c>
      <c r="F50" s="117" t="n">
        <f aca="false">IF($K$9=0,0,E50/$K$9)</f>
        <v>0.0355</v>
      </c>
      <c r="G50" s="117" t="n">
        <f aca="false">G49+F50</f>
        <v>0.8769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RESUMO'!AW41</f>
        <v>87.69</v>
      </c>
      <c r="N50" s="141" t="n">
        <f aca="false">MAX(0,M50-M49)</f>
        <v>3.55</v>
      </c>
      <c r="O50" s="140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3.55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25738.9180822789</v>
      </c>
      <c r="E51" s="45" t="n">
        <f aca="false">L51+D51/$K$2</f>
        <v>19.8466623452577</v>
      </c>
      <c r="F51" s="117" t="n">
        <f aca="false">IF($K$9=0,0,E51/$K$9)</f>
        <v>0.0323</v>
      </c>
      <c r="G51" s="117" t="n">
        <f aca="false">G50+F51</f>
        <v>0.9092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RESUMO'!AX41</f>
        <v>90.92</v>
      </c>
      <c r="N51" s="141" t="n">
        <f aca="false">MAX(0,M51-M50)</f>
        <v>3.23</v>
      </c>
      <c r="O51" s="140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3.23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23268.6194428032</v>
      </c>
      <c r="E52" s="45" t="n">
        <f aca="false">L52+D52/$K$2</f>
        <v>17.9418743183134</v>
      </c>
      <c r="F52" s="117" t="n">
        <f aca="false">IF($K$9=0,0,E52/$K$9)</f>
        <v>0.0292</v>
      </c>
      <c r="G52" s="117" t="n">
        <f aca="false">G51+F52</f>
        <v>0.9384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RESUMO'!AY41</f>
        <v>93.84</v>
      </c>
      <c r="N52" s="141" t="n">
        <f aca="false">MAX(0,M52-M51)</f>
        <v>2.92</v>
      </c>
      <c r="O52" s="140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22312.3748081674</v>
      </c>
      <c r="E53" s="45" t="n">
        <f aca="false">L53+D53/$K$2</f>
        <v>17.2045370175608</v>
      </c>
      <c r="F53" s="117" t="n">
        <f aca="false">IF($K$9=0,0,E53/$K$9)</f>
        <v>0.028</v>
      </c>
      <c r="G53" s="117" t="n">
        <f aca="false">G52+F53</f>
        <v>0.9664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RESUMO'!AZ41</f>
        <v>96.64</v>
      </c>
      <c r="N53" s="141" t="n">
        <f aca="false">MAX(0,M53-M52)</f>
        <v>2.8</v>
      </c>
      <c r="O53" s="140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2.8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17451.4645821023</v>
      </c>
      <c r="E54" s="45" t="n">
        <f aca="false">L54+D54/$K$2</f>
        <v>13.456405738735</v>
      </c>
      <c r="F54" s="117" t="n">
        <f aca="false">IF($K$9=0,0,E54/$K$9)</f>
        <v>0.0219</v>
      </c>
      <c r="G54" s="117" t="n">
        <f aca="false">G53+F54</f>
        <v>0.9883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RESUMO'!BA41</f>
        <v>98.83</v>
      </c>
      <c r="N54" s="141" t="n">
        <f aca="false">MAX(0,M54-M53)</f>
        <v>2.19</v>
      </c>
      <c r="O54" s="140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2.19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9323.38518769854</v>
      </c>
      <c r="E55" s="45" t="n">
        <f aca="false">L55+D55/$K$2</f>
        <v>7.18903868233792</v>
      </c>
      <c r="F55" s="117" t="n">
        <f aca="false">IF($K$9=0,0,E55/$K$9)</f>
        <v>0.0117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RESUMO'!BB41</f>
        <v>100</v>
      </c>
      <c r="N55" s="141" t="n">
        <f aca="false">MAX(0,M55-M54)</f>
        <v>1.17</v>
      </c>
      <c r="O55" s="140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1.17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RESUMO'!BC41</f>
        <v>100</v>
      </c>
      <c r="N56" s="141" t="n">
        <f aca="false">MAX(0,M56-M55)</f>
        <v>0</v>
      </c>
      <c r="O56" s="140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RESUMO'!BD41</f>
        <v>100</v>
      </c>
      <c r="N57" s="141" t="n">
        <f aca="false">MAX(0,M57-M56)</f>
        <v>0</v>
      </c>
      <c r="O57" s="140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RESUMO'!BE41</f>
        <v>100</v>
      </c>
      <c r="N58" s="141" t="n">
        <f aca="false">MAX(0,M58-M57)</f>
        <v>0</v>
      </c>
      <c r="O58" s="140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RESUMO'!BF41</f>
        <v>100</v>
      </c>
      <c r="N59" s="141" t="n">
        <f aca="false">MAX(0,M59-M58)</f>
        <v>0</v>
      </c>
      <c r="O59" s="140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RESUMO'!BG41</f>
        <v>100</v>
      </c>
      <c r="N60" s="141" t="n">
        <f aca="false">MAX(0,M60-M59)</f>
        <v>0</v>
      </c>
      <c r="O60" s="140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RESUMO'!BH41</f>
        <v>100</v>
      </c>
      <c r="N61" s="141" t="n">
        <f aca="false">MAX(0,M61-M60)</f>
        <v>0</v>
      </c>
      <c r="O61" s="140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RESUMO'!BI41</f>
        <v>100</v>
      </c>
      <c r="N62" s="141" t="n">
        <f aca="false">MAX(0,M62-M61)</f>
        <v>0</v>
      </c>
      <c r="O62" s="140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RESUMO'!BJ41</f>
        <v>100</v>
      </c>
      <c r="N63" s="141" t="n">
        <f aca="false">MAX(0,M63-M62)</f>
        <v>0</v>
      </c>
      <c r="O63" s="140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RESUMO'!BK41</f>
        <v>100</v>
      </c>
      <c r="N64" s="141" t="n">
        <f aca="false">MAX(0,M64-M63)</f>
        <v>0</v>
      </c>
      <c r="O64" s="140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RESUMO'!BL41</f>
        <v>100</v>
      </c>
      <c r="N65" s="141" t="n">
        <f aca="false">MAX(0,M65-M64)</f>
        <v>0</v>
      </c>
      <c r="O65" s="140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RESUMO'!BM41</f>
        <v>100</v>
      </c>
      <c r="N66" s="141" t="n">
        <f aca="false">MAX(0,M66-M65)</f>
        <v>0</v>
      </c>
      <c r="O66" s="140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RESUMO'!BN41</f>
        <v>100</v>
      </c>
      <c r="N67" s="141" t="n">
        <f aca="false">MAX(0,M67-M66)</f>
        <v>0</v>
      </c>
      <c r="O67" s="140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RESUMO'!BO41</f>
        <v>100</v>
      </c>
      <c r="N68" s="141" t="n">
        <f aca="false">MAX(0,M68-M67)</f>
        <v>0</v>
      </c>
      <c r="O68" s="140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RESUMO'!BP41</f>
        <v>100</v>
      </c>
      <c r="N69" s="141" t="n">
        <f aca="false">MAX(0,M69-M68)</f>
        <v>0</v>
      </c>
      <c r="O69" s="140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RESUMO'!BQ41</f>
        <v>100</v>
      </c>
      <c r="N70" s="141" t="n">
        <f aca="false">MAX(0,M70-M69)</f>
        <v>0</v>
      </c>
      <c r="O70" s="140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RESUMO'!BR41</f>
        <v>100</v>
      </c>
      <c r="N71" s="141" t="n">
        <f aca="false">MAX(0,M71-M70)</f>
        <v>0</v>
      </c>
      <c r="O71" s="140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RESUMO'!BS41</f>
        <v>100</v>
      </c>
      <c r="N72" s="141" t="n">
        <f aca="false">MAX(0,M72-M71)</f>
        <v>0</v>
      </c>
      <c r="O72" s="140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RESUMO'!BT41</f>
        <v>100</v>
      </c>
      <c r="N73" s="141" t="n">
        <f aca="false">MAX(0,M73-M72)</f>
        <v>0</v>
      </c>
      <c r="O73" s="140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RESUMO'!BU41</f>
        <v>100</v>
      </c>
      <c r="N74" s="141" t="n">
        <f aca="false">MAX(0,M74-M73)</f>
        <v>0</v>
      </c>
      <c r="O74" s="140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RESUMO'!BV41</f>
        <v>100</v>
      </c>
      <c r="N75" s="141" t="n">
        <f aca="false">MAX(0,M75-M74)</f>
        <v>0</v>
      </c>
      <c r="O75" s="140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RESUMO'!BW41</f>
        <v>100</v>
      </c>
      <c r="N76" s="141" t="n">
        <f aca="false">MAX(0,M76-M75)</f>
        <v>0</v>
      </c>
      <c r="O76" s="140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796870.528863122</v>
      </c>
      <c r="E78" s="61" t="n">
        <f aca="false">SUM(E5:E76)</f>
        <v>614.447750627171</v>
      </c>
      <c r="F78" s="146" t="n">
        <f aca="false">SUM(F5:F76)</f>
        <v>1</v>
      </c>
      <c r="H78" s="61" t="n">
        <f aca="false">SUM(H5:H76)</f>
        <v>797866.25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2026-09-30T02:38:45Z</dcterms:created>
  <dc:creator>openpyxl</dc:creator>
  <dc:description/>
  <dc:language>en-US</dc:language>
  <cp:lastModifiedBy/>
  <dcterms:modified xsi:type="dcterms:W3CDTF">2026-09-30T02:38:57Z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