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Yunus\Desktop\"/>
    </mc:Choice>
  </mc:AlternateContent>
  <xr:revisionPtr revIDLastSave="0" documentId="13_ncr:1_{1A28B4C9-AB19-40A0-87DF-DBC0FBA0F3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8" i="1" l="1"/>
  <c r="F267" i="1"/>
  <c r="F266" i="1"/>
  <c r="F265" i="1"/>
  <c r="F264" i="1"/>
  <c r="F263" i="1"/>
  <c r="G263" i="1" s="1"/>
  <c r="F262" i="1"/>
  <c r="F261" i="1"/>
  <c r="F260" i="1"/>
  <c r="F259" i="1"/>
  <c r="F258" i="1"/>
  <c r="F257" i="1"/>
  <c r="G257" i="1" s="1"/>
  <c r="F256" i="1"/>
  <c r="F255" i="1"/>
  <c r="F254" i="1"/>
  <c r="F253" i="1"/>
  <c r="G253" i="1" s="1"/>
  <c r="F252" i="1"/>
  <c r="F251" i="1"/>
  <c r="G251" i="1" s="1"/>
  <c r="F250" i="1"/>
  <c r="F249" i="1"/>
  <c r="F248" i="1"/>
  <c r="F247" i="1"/>
  <c r="G247" i="1" s="1"/>
  <c r="F246" i="1"/>
  <c r="F245" i="1"/>
  <c r="F244" i="1"/>
  <c r="F242" i="1"/>
  <c r="F241" i="1"/>
  <c r="F240" i="1"/>
  <c r="G240" i="1" s="1"/>
  <c r="F239" i="1"/>
  <c r="G256" i="1"/>
  <c r="G255" i="1"/>
  <c r="G254" i="1"/>
  <c r="G252" i="1"/>
  <c r="G250" i="1"/>
  <c r="G249" i="1"/>
  <c r="G248" i="1"/>
  <c r="G246" i="1"/>
  <c r="G244" i="1"/>
  <c r="G268" i="1"/>
  <c r="G267" i="1"/>
  <c r="G266" i="1"/>
  <c r="G265" i="1"/>
  <c r="G264" i="1"/>
  <c r="G262" i="1"/>
  <c r="G261" i="1"/>
  <c r="G260" i="1"/>
  <c r="G259" i="1"/>
  <c r="G258" i="1"/>
  <c r="G245" i="1"/>
  <c r="G243" i="1"/>
  <c r="G242" i="1"/>
  <c r="G241" i="1"/>
  <c r="F243" i="1"/>
  <c r="G239" i="1"/>
  <c r="J247" i="1"/>
  <c r="J246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F198" i="1"/>
  <c r="F197" i="1"/>
  <c r="F196" i="1"/>
  <c r="F182" i="1"/>
  <c r="F180" i="1"/>
  <c r="F184" i="1"/>
  <c r="F179" i="1"/>
  <c r="F178" i="1"/>
  <c r="F177" i="1"/>
  <c r="F183" i="1"/>
  <c r="F181" i="1"/>
  <c r="F151" i="1"/>
  <c r="F150" i="1"/>
  <c r="F149" i="1"/>
  <c r="F148" i="1"/>
  <c r="F147" i="1"/>
  <c r="F146" i="1"/>
  <c r="F145" i="1"/>
  <c r="C105" i="1"/>
  <c r="C106" i="1"/>
  <c r="C107" i="1"/>
  <c r="C108" i="1"/>
  <c r="C109" i="1"/>
  <c r="C110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H312" i="1"/>
  <c r="C111" i="1" l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39" i="1"/>
  <c r="C93" i="1" l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D224" i="1" l="1"/>
  <c r="C22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C64" i="1"/>
  <c r="D221" i="1" l="1"/>
  <c r="D217" i="1"/>
  <c r="D215" i="1"/>
  <c r="D213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222" i="1"/>
  <c r="D219" i="1"/>
  <c r="C223" i="1"/>
  <c r="C221" i="1"/>
  <c r="C219" i="1"/>
  <c r="C216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D223" i="1"/>
  <c r="D218" i="1"/>
  <c r="D216" i="1"/>
  <c r="D214" i="1"/>
  <c r="D212" i="1"/>
  <c r="D195" i="1"/>
  <c r="C222" i="1"/>
  <c r="C220" i="1"/>
  <c r="C218" i="1"/>
  <c r="C217" i="1"/>
  <c r="C215" i="1"/>
  <c r="C195" i="1"/>
  <c r="D220" i="1"/>
</calcChain>
</file>

<file path=xl/sharedStrings.xml><?xml version="1.0" encoding="utf-8"?>
<sst xmlns="http://schemas.openxmlformats.org/spreadsheetml/2006/main" count="1131" uniqueCount="206">
  <si>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</si>
  <si>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</si>
  <si>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</si>
  <si>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</si>
  <si>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</si>
  <si>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</si>
  <si>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</si>
  <si>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</si>
  <si>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</si>
  <si>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</si>
  <si>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</si>
  <si>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</si>
  <si>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</si>
  <si>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</si>
  <si>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</si>
  <si>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</si>
  <si>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</si>
  <si>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</si>
  <si>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</si>
  <si>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</si>
  <si>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</si>
  <si>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</si>
  <si>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</si>
  <si>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</si>
  <si>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a</t>
  </si>
  <si>
    <t>b</t>
  </si>
  <si>
    <t>d</t>
  </si>
  <si>
    <t>c</t>
  </si>
  <si>
    <t>ANSWER KEY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</si>
  <si>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</si>
  <si>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</si>
  <si>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</si>
  <si>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</si>
  <si>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</si>
  <si>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</si>
  <si>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</si>
  <si>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</si>
  <si>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</si>
  <si>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</si>
  <si>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</si>
  <si>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</si>
  <si>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</si>
  <si>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</si>
  <si>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</si>
  <si>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</si>
  <si>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</si>
  <si>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</si>
  <si>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</si>
  <si>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</si>
  <si>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</si>
  <si>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</si>
  <si>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</si>
  <si>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</si>
  <si>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</si>
  <si>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</si>
  <si>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</si>
  <si>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</si>
  <si>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</si>
  <si>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</si>
  <si>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D</t>
  </si>
  <si>
    <t>Total Score</t>
  </si>
  <si>
    <t>Scores</t>
  </si>
  <si>
    <t>Frequency</t>
  </si>
  <si>
    <t>TOTAL</t>
  </si>
  <si>
    <t>Insert your chart here</t>
  </si>
  <si>
    <t>After creating a column chart,</t>
  </si>
  <si>
    <t>Format Data Series</t>
  </si>
  <si>
    <t xml:space="preserve">Series options: </t>
  </si>
  <si>
    <t>1. Mean</t>
  </si>
  <si>
    <t>M</t>
  </si>
  <si>
    <t>=</t>
  </si>
  <si>
    <t>2. Median</t>
  </si>
  <si>
    <t>Mdn</t>
  </si>
  <si>
    <t>3. Mode</t>
  </si>
  <si>
    <t>Mode</t>
  </si>
  <si>
    <t>4. Standard Deviation</t>
  </si>
  <si>
    <t>SD or s</t>
  </si>
  <si>
    <t>Range</t>
  </si>
  <si>
    <t>Max</t>
  </si>
  <si>
    <t>Min</t>
  </si>
  <si>
    <t>Overlap=0</t>
  </si>
  <si>
    <t>Gap Width= 0</t>
  </si>
  <si>
    <t>UPPER</t>
  </si>
  <si>
    <t>A</t>
  </si>
  <si>
    <t>B</t>
  </si>
  <si>
    <t>C</t>
  </si>
  <si>
    <t>LOWER</t>
  </si>
  <si>
    <t>Difficulty Levels</t>
  </si>
  <si>
    <t>Discrimination Levels</t>
  </si>
  <si>
    <t>ODD NUMBERED QUESTION SCORES</t>
  </si>
  <si>
    <t>EVEN NUMBERED QUESTION SCORES</t>
  </si>
  <si>
    <t>r=</t>
  </si>
  <si>
    <t>rs=</t>
  </si>
  <si>
    <t>Degree</t>
  </si>
  <si>
    <t>Z score:</t>
  </si>
  <si>
    <t>T-score:</t>
  </si>
  <si>
    <t>2. Calculate Z and T scores</t>
  </si>
  <si>
    <t>Out of 100 pts</t>
  </si>
  <si>
    <t>LETTER GRADE</t>
  </si>
  <si>
    <t>Z score</t>
  </si>
  <si>
    <t>T score</t>
  </si>
  <si>
    <t>CEIT 341 ASSIGNMENT 2</t>
  </si>
  <si>
    <t>START HERE</t>
  </si>
  <si>
    <t>Upper group: 10 students, Lower group: 10 students</t>
  </si>
  <si>
    <t>More than 0.5: very good</t>
  </si>
  <si>
    <t>0.2-0.5: Good</t>
  </si>
  <si>
    <t>Less than 0.2: Not appropriate</t>
  </si>
  <si>
    <t>Not appropriate (N), Good (G), Very Good (VG)</t>
  </si>
  <si>
    <t>Out of 24 pts</t>
  </si>
  <si>
    <t>TABLE 2</t>
  </si>
  <si>
    <t>Calculate the following Statistics using Functions/Formulas (Use Table 2)</t>
  </si>
  <si>
    <t>Calculate the split half reliability using Spearman-Brown formula (Use Table 2)</t>
  </si>
  <si>
    <t>Give grades to your students (Use Table 2)</t>
  </si>
  <si>
    <t>B.</t>
  </si>
  <si>
    <t>1-4</t>
  </si>
  <si>
    <t>5-8</t>
  </si>
  <si>
    <t>9-12</t>
  </si>
  <si>
    <t>13-16</t>
  </si>
  <si>
    <t>17-20</t>
  </si>
  <si>
    <t>21-24</t>
  </si>
  <si>
    <t>D.</t>
  </si>
  <si>
    <t>E.</t>
  </si>
  <si>
    <t>F.</t>
  </si>
  <si>
    <t>Very Difficulty (VD), Difficult (D), Moderate (M), Easy ( E)</t>
  </si>
  <si>
    <t>G.</t>
  </si>
  <si>
    <t>5. Range (use max and min)</t>
  </si>
  <si>
    <t>TABLE 1 (No action is needed for this table)</t>
  </si>
  <si>
    <t>A.</t>
  </si>
  <si>
    <t>Fill the following Frequency Distribution Table using the final column of Table 2 (Total Scores)</t>
  </si>
  <si>
    <t>Tip: Make sure the total is 30</t>
  </si>
  <si>
    <t>C.</t>
  </si>
  <si>
    <t>Tip</t>
  </si>
  <si>
    <t>Right Click on the columns in the chart</t>
  </si>
  <si>
    <t>Tip: Remember to use only use functions/formulas (other ways of computing will not be accepted)</t>
  </si>
  <si>
    <t>TIP: Use Spearman-Brown Formula   rs=(2*r)/(1+r)</t>
  </si>
  <si>
    <t>Fill the column represented by your name (if you calculate your answer elsewhere, it will not be evaluated)</t>
  </si>
  <si>
    <t>In table 2, calculate the total score using SUM function in the last column.</t>
  </si>
  <si>
    <t>CORRECT ANSWER</t>
  </si>
  <si>
    <t>For the following table, calculate item difficulty and item discrimination for the following two questions. Write their levels</t>
  </si>
  <si>
    <t>QX</t>
  </si>
  <si>
    <t>QY</t>
  </si>
  <si>
    <t>QX Difficulty Index</t>
  </si>
  <si>
    <t>QX Difficulty Level</t>
  </si>
  <si>
    <t>QX Discrimination Index</t>
  </si>
  <si>
    <t>QX Discrimination Level</t>
  </si>
  <si>
    <t>QY Difficulty Index</t>
  </si>
  <si>
    <t>QY Difficulty Level</t>
  </si>
  <si>
    <t>QY Discrimination Index</t>
  </si>
  <si>
    <t>QY Discrimination Level</t>
  </si>
  <si>
    <t>TIPS</t>
  </si>
  <si>
    <t>TIP</t>
  </si>
  <si>
    <r>
      <t>(</t>
    </r>
    <r>
      <rPr>
        <b/>
        <i/>
        <sz val="14"/>
        <color theme="1"/>
        <rFont val="Calibri"/>
        <family val="2"/>
        <scheme val="minor"/>
      </rPr>
      <t>X-</t>
    </r>
    <r>
      <rPr>
        <b/>
        <sz val="14"/>
        <color theme="1"/>
        <rFont val="Calibri"/>
        <family val="2"/>
        <scheme val="minor"/>
      </rPr>
      <t>M)/SD</t>
    </r>
  </si>
  <si>
    <r>
      <rPr>
        <b/>
        <sz val="12"/>
        <color rgb="FFFF0000"/>
        <rFont val="Calibri"/>
        <family val="2"/>
        <scheme val="minor"/>
      </rPr>
      <t xml:space="preserve">Note: </t>
    </r>
    <r>
      <rPr>
        <b/>
        <sz val="12"/>
        <rFont val="Calibri"/>
        <family val="2"/>
        <charset val="162"/>
        <scheme val="minor"/>
      </rPr>
      <t>Column C will be automatically filled when you complete the first task in this assignment (calculate the total scores of each student in Table 2)</t>
    </r>
  </si>
  <si>
    <t>The purpose of this assignment is to evaluate your skills and knowledge in making basic statistical calculations using MS Excel.</t>
  </si>
  <si>
    <t xml:space="preserve">Sceneario: </t>
  </si>
  <si>
    <t>A. Calculate the total score each student.</t>
  </si>
  <si>
    <t>B. Develop a Frequency Distribution Table</t>
  </si>
  <si>
    <t>C. Create a Histogram</t>
  </si>
  <si>
    <t>D. Calculate descriptive statistics including Mean, Median, Mode, Standard Deviation, Maximum, Minimum, and Range.</t>
  </si>
  <si>
    <t>F. Calculate the reliability score using Split-Half Reliability Method</t>
  </si>
  <si>
    <t>G. Assign scores and grades to your students.</t>
  </si>
  <si>
    <t>Now as a teacher, you need to do some calculations including:</t>
  </si>
  <si>
    <t xml:space="preserve">E. Conduct Item Analysis </t>
  </si>
  <si>
    <t>Specific Directions for the Evaluation of this Assignment</t>
  </si>
  <si>
    <t>1)</t>
  </si>
  <si>
    <t xml:space="preserve"> For Example: Instead of writing = 8+2 in a cell, write =A1+A2, or =SUM(A1,A2)</t>
  </si>
  <si>
    <t xml:space="preserve">2) </t>
  </si>
  <si>
    <r>
      <t xml:space="preserve">Imagine that you have administered your test that you have developed in Project 1 to your </t>
    </r>
    <r>
      <rPr>
        <sz val="12"/>
        <color theme="5" tint="-0.249977111117893"/>
        <rFont val="Calibri"/>
        <family val="2"/>
        <charset val="162"/>
        <scheme val="minor"/>
      </rPr>
      <t>3</t>
    </r>
    <r>
      <rPr>
        <sz val="12"/>
        <color rgb="FFFF0000"/>
        <rFont val="Calibri"/>
        <family val="2"/>
        <charset val="162"/>
        <scheme val="minor"/>
      </rPr>
      <t>0 students</t>
    </r>
    <r>
      <rPr>
        <sz val="12"/>
        <color rgb="FF000000"/>
        <rFont val="Calibri"/>
        <family val="2"/>
        <charset val="162"/>
        <scheme val="minor"/>
      </rPr>
      <t xml:space="preserve"> in the class.</t>
    </r>
  </si>
  <si>
    <r>
      <t xml:space="preserve">The results are tabulated in </t>
    </r>
    <r>
      <rPr>
        <sz val="12"/>
        <color rgb="FFFF0000"/>
        <rFont val="Calibri"/>
        <family val="2"/>
        <charset val="162"/>
        <scheme val="minor"/>
      </rPr>
      <t xml:space="preserve">Table 1 </t>
    </r>
    <r>
      <rPr>
        <sz val="12"/>
        <color rgb="FF000000"/>
        <rFont val="Calibri"/>
        <family val="2"/>
        <charset val="162"/>
        <scheme val="minor"/>
      </rPr>
      <t xml:space="preserve">(shows students' answers to multiple choice questions) and </t>
    </r>
    <r>
      <rPr>
        <sz val="12"/>
        <color rgb="FFFF0000"/>
        <rFont val="Calibri"/>
        <family val="2"/>
        <charset val="162"/>
        <scheme val="minor"/>
      </rPr>
      <t>Table 2</t>
    </r>
    <r>
      <rPr>
        <sz val="12"/>
        <color rgb="FF000000"/>
        <rFont val="Calibri"/>
        <family val="2"/>
        <charset val="162"/>
        <scheme val="minor"/>
      </rPr>
      <t xml:space="preserve"> (shows "1" if the answer was correct, and "0" if the answer was incorrect).</t>
    </r>
  </si>
  <si>
    <r>
      <t xml:space="preserve">For all of the analyses you should use </t>
    </r>
    <r>
      <rPr>
        <sz val="12"/>
        <color rgb="FFFF0000"/>
        <rFont val="Calibri"/>
        <family val="2"/>
        <charset val="162"/>
        <scheme val="minor"/>
      </rPr>
      <t>FUNCTIONS/FORMULAS USING CELL ADDRESSES.</t>
    </r>
    <r>
      <rPr>
        <sz val="12"/>
        <color theme="1"/>
        <rFont val="Calibri"/>
        <family val="2"/>
        <charset val="162"/>
        <scheme val="minor"/>
      </rPr>
      <t xml:space="preserve"> </t>
    </r>
    <r>
      <rPr>
        <b/>
        <sz val="12"/>
        <color theme="1"/>
        <rFont val="Calibri"/>
        <family val="2"/>
        <charset val="162"/>
        <scheme val="minor"/>
      </rPr>
      <t>Other ways of computing are not acceptable and will not be graded.</t>
    </r>
  </si>
  <si>
    <r>
      <t>Imagine that, there were</t>
    </r>
    <r>
      <rPr>
        <sz val="12"/>
        <color rgb="FFFF0000"/>
        <rFont val="Calibri"/>
        <family val="2"/>
        <charset val="162"/>
        <scheme val="minor"/>
      </rPr>
      <t xml:space="preserve"> 24 multiple choice items in your test.</t>
    </r>
  </si>
  <si>
    <r>
      <t xml:space="preserve">In </t>
    </r>
    <r>
      <rPr>
        <b/>
        <sz val="12"/>
        <color theme="1"/>
        <rFont val="Calibri"/>
        <family val="2"/>
        <scheme val="minor"/>
      </rPr>
      <t>some of the tasks</t>
    </r>
    <r>
      <rPr>
        <sz val="12"/>
        <color theme="1"/>
        <rFont val="Calibri"/>
        <family val="2"/>
        <charset val="162"/>
        <scheme val="minor"/>
      </rPr>
      <t xml:space="preserve"> below, you will see a column titled with your name. You will fill ONLY that column titled with your name. </t>
    </r>
    <r>
      <rPr>
        <b/>
        <sz val="12"/>
        <color theme="1"/>
        <rFont val="Calibri"/>
        <family val="2"/>
        <charset val="162"/>
        <scheme val="minor"/>
      </rPr>
      <t xml:space="preserve">If you do your calculations elsewhere, it will not be evaluated. </t>
    </r>
  </si>
  <si>
    <t>Optional: You can use CountIf function if you like</t>
  </si>
  <si>
    <t>You do not have to use functions or formulas for this table.</t>
  </si>
  <si>
    <t>You can write the frequencies in the table by just counting them.</t>
  </si>
  <si>
    <t>For Column E (Letter Grades), use of functions-formulas are optional. You can write the letters by yourself if you like.</t>
  </si>
  <si>
    <t>METU LETTER GRADES</t>
  </si>
  <si>
    <t>RUBRIC FOR ASSIGNMENT 2</t>
  </si>
  <si>
    <t xml:space="preserve">D. Calculate descriptive statistics </t>
  </si>
  <si>
    <t>F. Calculate the reliability score using Split-Half</t>
  </si>
  <si>
    <t xml:space="preserve"> </t>
  </si>
  <si>
    <r>
      <rPr>
        <b/>
        <sz val="12"/>
        <color rgb="FFFF0000"/>
        <rFont val="Calibri"/>
        <family val="2"/>
        <scheme val="minor"/>
      </rPr>
      <t>Required:</t>
    </r>
    <r>
      <rPr>
        <b/>
        <sz val="12"/>
        <rFont val="Calibri"/>
        <family val="2"/>
        <scheme val="minor"/>
      </rPr>
      <t xml:space="preserve"> While completing the tasks, students have to use functions/formulas using Cell Addresses (unless it is specifically indicated otherwise). If functions/formulas are not used, it will not be evaluated.</t>
    </r>
  </si>
  <si>
    <t>1. Correct calculation using SUM function.</t>
  </si>
  <si>
    <t>Accurate numbers in each cell (6 cells)</t>
  </si>
  <si>
    <t>Required</t>
  </si>
  <si>
    <t xml:space="preserve">Using Frequency Table, create a histogram (convert a column chart into a histogram using the tip on the right side). </t>
  </si>
  <si>
    <t>Graph is linked to the data in the Frequency Table</t>
  </si>
  <si>
    <t>Histogram was created (instead of a colum chart)</t>
  </si>
  <si>
    <t>If column chart was created instead: only 2 pts</t>
  </si>
  <si>
    <t>Mean</t>
  </si>
  <si>
    <t>Median</t>
  </si>
  <si>
    <t>SD</t>
  </si>
  <si>
    <t>Cronbach r calculation</t>
  </si>
  <si>
    <t>Spearman rs calculation</t>
  </si>
  <si>
    <t>Calculate out of 100 pts</t>
  </si>
  <si>
    <t>1. Give grades to your students using METU grading system (Do not use Curve-Norm Referenced Grading)</t>
  </si>
  <si>
    <t>Letter Grades (Criterion Referenced)</t>
  </si>
  <si>
    <t>50 + (Zscore X 10)</t>
  </si>
  <si>
    <t>X: Each student's total score from the test.</t>
  </si>
  <si>
    <t>SD: Standard Deviation</t>
  </si>
  <si>
    <t>M: Mean score of all 30 students</t>
  </si>
  <si>
    <t>For Example: Instead of computing Z score like:  =(15-20)/2    use CELL NUMBERS like =(A1-$A$2)/$A$3</t>
  </si>
  <si>
    <t>Use $ sign for absolute references for Mean and Standard Deviation scores</t>
  </si>
  <si>
    <t>(use absolute cell references of Mean and Standard deviation in Part D)</t>
  </si>
  <si>
    <t>SD=</t>
  </si>
  <si>
    <t>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</si>
</sst>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8"/>
      <color rgb="FF000000"/>
      <name val="Calibri"/>
      <family val="2"/>
      <charset val="162"/>
      <scheme val="minor"/>
    </font>
    <font>
      <b/>
      <sz val="20"/>
      <color rgb="FF00000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i/>
      <sz val="12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20"/>
      <color rgb="FFFF0000"/>
      <name val="Calibri"/>
      <family val="2"/>
      <scheme val="minor"/>
    </font>
    <font>
      <b/>
      <sz val="1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40404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8" tint="-0.249977111117893"/>
      <name val="Arial"/>
      <family val="2"/>
    </font>
    <font>
      <sz val="12"/>
      <color theme="8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color theme="5" tint="-0.249977111117893"/>
      <name val="Calibri"/>
      <family val="2"/>
      <charset val="162"/>
      <scheme val="minor"/>
    </font>
    <font>
      <i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3" xfId="0" applyFont="1" applyBorder="1"/>
    <xf numFmtId="0" fontId="7" fillId="0" borderId="3" xfId="0" applyFont="1" applyBorder="1"/>
    <xf numFmtId="0" fontId="5" fillId="0" borderId="3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2" xfId="0" applyFont="1" applyBorder="1"/>
    <xf numFmtId="0" fontId="7" fillId="0" borderId="2" xfId="0" applyFont="1" applyBorder="1"/>
    <xf numFmtId="0" fontId="5" fillId="0" borderId="4" xfId="0" applyFont="1" applyBorder="1"/>
    <xf numFmtId="0" fontId="7" fillId="0" borderId="0" xfId="0" applyFont="1"/>
    <xf numFmtId="0" fontId="4" fillId="3" borderId="3" xfId="0" applyFont="1" applyFill="1" applyBorder="1"/>
    <xf numFmtId="0" fontId="2" fillId="4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9" fillId="0" borderId="0" xfId="0" applyFont="1"/>
    <xf numFmtId="0" fontId="12" fillId="0" borderId="0" xfId="0" applyFont="1"/>
    <xf numFmtId="0" fontId="5" fillId="4" borderId="3" xfId="0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5" xfId="0" applyFont="1" applyFill="1" applyBorder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15" fillId="0" borderId="0" xfId="0" applyFont="1"/>
    <xf numFmtId="0" fontId="4" fillId="0" borderId="3" xfId="0" applyFont="1" applyBorder="1"/>
    <xf numFmtId="49" fontId="7" fillId="0" borderId="3" xfId="0" applyNumberFormat="1" applyFont="1" applyBorder="1"/>
    <xf numFmtId="0" fontId="7" fillId="0" borderId="0" xfId="0" applyFont="1" applyAlignment="1">
      <alignment horizontal="center"/>
    </xf>
    <xf numFmtId="0" fontId="7" fillId="2" borderId="0" xfId="0" applyFont="1" applyFill="1"/>
    <xf numFmtId="0" fontId="17" fillId="0" borderId="0" xfId="0" applyFont="1"/>
    <xf numFmtId="0" fontId="3" fillId="5" borderId="3" xfId="0" applyFont="1" applyFill="1" applyBorder="1"/>
    <xf numFmtId="0" fontId="3" fillId="5" borderId="3" xfId="0" applyFont="1" applyFill="1" applyBorder="1" applyAlignment="1">
      <alignment horizontal="center"/>
    </xf>
    <xf numFmtId="0" fontId="5" fillId="5" borderId="3" xfId="0" applyFont="1" applyFill="1" applyBorder="1"/>
    <xf numFmtId="0" fontId="3" fillId="6" borderId="3" xfId="0" applyFont="1" applyFill="1" applyBorder="1"/>
    <xf numFmtId="0" fontId="3" fillId="6" borderId="3" xfId="0" applyFont="1" applyFill="1" applyBorder="1" applyAlignment="1">
      <alignment horizontal="center"/>
    </xf>
    <xf numFmtId="0" fontId="5" fillId="6" borderId="3" xfId="0" applyFont="1" applyFill="1" applyBorder="1"/>
    <xf numFmtId="0" fontId="0" fillId="0" borderId="0" xfId="0" applyAlignment="1">
      <alignment vertical="top"/>
    </xf>
    <xf numFmtId="0" fontId="22" fillId="0" borderId="0" xfId="0" applyFont="1" applyAlignment="1">
      <alignment horizontal="right"/>
    </xf>
    <xf numFmtId="0" fontId="4" fillId="0" borderId="3" xfId="0" applyFont="1" applyBorder="1" applyAlignment="1">
      <alignment vertical="top" wrapText="1"/>
    </xf>
    <xf numFmtId="0" fontId="3" fillId="7" borderId="3" xfId="0" applyFont="1" applyFill="1" applyBorder="1" applyAlignment="1">
      <alignment vertical="top" wrapText="1"/>
    </xf>
    <xf numFmtId="0" fontId="23" fillId="0" borderId="3" xfId="0" applyFont="1" applyBorder="1"/>
    <xf numFmtId="0" fontId="0" fillId="0" borderId="3" xfId="0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2" fontId="7" fillId="2" borderId="3" xfId="0" applyNumberFormat="1" applyFont="1" applyFill="1" applyBorder="1"/>
    <xf numFmtId="0" fontId="21" fillId="2" borderId="0" xfId="0" applyFont="1" applyFill="1"/>
    <xf numFmtId="0" fontId="4" fillId="3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right" vertical="top"/>
    </xf>
    <xf numFmtId="0" fontId="7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8" fillId="0" borderId="0" xfId="0" applyFont="1"/>
    <xf numFmtId="0" fontId="3" fillId="8" borderId="3" xfId="0" applyFont="1" applyFill="1" applyBorder="1"/>
    <xf numFmtId="0" fontId="4" fillId="8" borderId="3" xfId="0" applyFont="1" applyFill="1" applyBorder="1" applyAlignment="1">
      <alignment horizontal="center"/>
    </xf>
    <xf numFmtId="0" fontId="4" fillId="8" borderId="3" xfId="0" applyFont="1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9" fillId="0" borderId="0" xfId="0" applyFont="1"/>
    <xf numFmtId="0" fontId="9" fillId="8" borderId="0" xfId="0" applyFont="1" applyFill="1"/>
    <xf numFmtId="0" fontId="7" fillId="8" borderId="0" xfId="0" applyFont="1" applyFill="1"/>
    <xf numFmtId="0" fontId="12" fillId="8" borderId="0" xfId="0" applyFont="1" applyFill="1"/>
    <xf numFmtId="0" fontId="5" fillId="8" borderId="0" xfId="0" applyFont="1" applyFill="1"/>
    <xf numFmtId="0" fontId="11" fillId="8" borderId="0" xfId="0" applyFont="1" applyFill="1"/>
    <xf numFmtId="0" fontId="26" fillId="8" borderId="0" xfId="0" applyFont="1" applyFill="1"/>
    <xf numFmtId="0" fontId="30" fillId="0" borderId="0" xfId="0" applyFont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0" fontId="31" fillId="2" borderId="0" xfId="0" applyFont="1" applyFill="1"/>
    <xf numFmtId="0" fontId="9" fillId="0" borderId="0" xfId="0" applyFont="1" applyAlignment="1">
      <alignment wrapText="1"/>
    </xf>
    <xf numFmtId="0" fontId="19" fillId="8" borderId="3" xfId="0" applyFont="1" applyFill="1" applyBorder="1" applyAlignment="1">
      <alignment horizontal="center" vertical="top" wrapText="1"/>
    </xf>
    <xf numFmtId="0" fontId="20" fillId="8" borderId="3" xfId="0" applyFont="1" applyFill="1" applyBorder="1" applyAlignment="1">
      <alignment horizontal="center"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/>
    <xf numFmtId="0" fontId="27" fillId="0" borderId="0" xfId="0" applyFont="1" applyAlignment="1">
      <alignment vertical="center" wrapText="1"/>
    </xf>
    <xf numFmtId="0" fontId="5" fillId="8" borderId="0" xfId="0" applyFont="1" applyFill="1" applyAlignment="1">
      <alignment horizontal="center"/>
    </xf>
    <xf numFmtId="0" fontId="3" fillId="8" borderId="3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27" fillId="8" borderId="3" xfId="0" applyFont="1" applyFill="1" applyBorder="1" applyAlignment="1">
      <alignment vertical="center"/>
    </xf>
    <xf numFmtId="0" fontId="7" fillId="8" borderId="3" xfId="0" applyFont="1" applyFill="1" applyBorder="1"/>
    <xf numFmtId="0" fontId="18" fillId="0" borderId="0" xfId="0" applyFont="1" applyAlignment="1">
      <alignment vertical="top"/>
    </xf>
    <xf numFmtId="0" fontId="23" fillId="8" borderId="0" xfId="0" applyFont="1" applyFill="1" applyAlignment="1">
      <alignment horizontal="left" vertical="top"/>
    </xf>
    <xf numFmtId="0" fontId="25" fillId="8" borderId="0" xfId="0" applyFont="1" applyFill="1" applyAlignment="1">
      <alignment horizontal="left" vertical="top"/>
    </xf>
    <xf numFmtId="0" fontId="24" fillId="8" borderId="0" xfId="0" applyFont="1" applyFill="1" applyAlignment="1">
      <alignment horizontal="left" vertical="top" indent="3"/>
    </xf>
    <xf numFmtId="0" fontId="29" fillId="8" borderId="0" xfId="0" applyFont="1" applyFill="1"/>
    <xf numFmtId="0" fontId="23" fillId="8" borderId="0" xfId="0" applyFont="1" applyFill="1" applyAlignment="1">
      <alignment horizontal="left" vertical="top" indent="3"/>
    </xf>
    <xf numFmtId="0" fontId="35" fillId="0" borderId="0" xfId="0" applyFont="1" applyAlignment="1">
      <alignment vertical="top"/>
    </xf>
    <xf numFmtId="0" fontId="35" fillId="0" borderId="0" xfId="0" applyFont="1" applyAlignment="1">
      <alignment horizontal="center" vertical="top"/>
    </xf>
    <xf numFmtId="0" fontId="35" fillId="0" borderId="0" xfId="0" applyFont="1"/>
    <xf numFmtId="0" fontId="3" fillId="0" borderId="0" xfId="0" applyFont="1"/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9" fillId="5" borderId="3" xfId="0" applyFont="1" applyFill="1" applyBorder="1"/>
    <xf numFmtId="2" fontId="7" fillId="0" borderId="0" xfId="0" applyNumberFormat="1" applyFont="1"/>
    <xf numFmtId="2" fontId="4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6" fillId="0" borderId="3" xfId="0" applyNumberFormat="1" applyFont="1" applyBorder="1"/>
    <xf numFmtId="2" fontId="5" fillId="0" borderId="0" xfId="0" applyNumberFormat="1" applyFont="1"/>
    <xf numFmtId="2" fontId="4" fillId="0" borderId="3" xfId="0" applyNumberFormat="1" applyFont="1" applyBorder="1"/>
    <xf numFmtId="2" fontId="9" fillId="0" borderId="3" xfId="0" applyNumberFormat="1" applyFont="1" applyBorder="1"/>
    <xf numFmtId="2" fontId="32" fillId="0" borderId="3" xfId="0" applyNumberFormat="1" applyFont="1" applyBorder="1"/>
    <xf numFmtId="2" fontId="27" fillId="0" borderId="0" xfId="0" applyNumberFormat="1" applyFont="1" applyAlignment="1">
      <alignment vertical="center" wrapText="1"/>
    </xf>
    <xf numFmtId="2" fontId="27" fillId="0" borderId="3" xfId="0" applyNumberFormat="1" applyFont="1" applyBorder="1" applyAlignment="1">
      <alignment vertical="center" wrapText="1"/>
    </xf>
    <xf numFmtId="2" fontId="7" fillId="7" borderId="3" xfId="0" applyNumberFormat="1" applyFont="1" applyFill="1" applyBorder="1" applyAlignment="1">
      <alignment horizontal="center"/>
    </xf>
    <xf numFmtId="2" fontId="7" fillId="0" borderId="3" xfId="0" applyNumberFormat="1" applyFont="1" applyBorder="1"/>
    <xf numFmtId="2" fontId="0" fillId="0" borderId="3" xfId="0" applyNumberFormat="1" applyBorder="1" applyAlignment="1">
      <alignment vertical="top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9" fillId="2" borderId="0" xfId="0" applyFont="1" applyFill="1"/>
    <xf numFmtId="2" fontId="9" fillId="0" borderId="0" xfId="0" applyNumberFormat="1" applyFont="1"/>
    <xf numFmtId="2" fontId="33" fillId="0" borderId="0" xfId="0" applyNumberFormat="1" applyFont="1" applyAlignment="1">
      <alignment horizontal="center"/>
    </xf>
    <xf numFmtId="2" fontId="7" fillId="2" borderId="3" xfId="0" applyNumberFormat="1" applyFont="1" applyFill="1" applyBorder="1" applyAlignment="1">
      <alignment horizontal="left"/>
    </xf>
    <xf numFmtId="0" fontId="12" fillId="5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7" fillId="0" borderId="3" xfId="0" applyFont="1" applyBorder="1" applyAlignment="1">
      <alignment horizontal="left"/>
    </xf>
    <xf numFmtId="0" fontId="27" fillId="8" borderId="3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5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Sheet1!$B$105</c:f>
              <c:strCache>
                <c:ptCount val="1"/>
                <c:pt idx="0">
                  <c:v>1-4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Sheet1!$C$104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Sheet1!$C$105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7-4B0E-B456-76D7C2308555}"/>
            </c:ext>
          </c:extLst>
        </c:ser>
        <c:ser>
          <c:idx val="1"/>
          <c:order val="1"/>
          <c:tx>
            <c:strRef>
              <c:f>Sheet1!$B$106</c:f>
              <c:strCache>
                <c:ptCount val="1"/>
                <c:pt idx="0">
                  <c:v>5-8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Sheet1!$C$104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Sheet1!$C$106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7-4B0E-B456-76D7C2308555}"/>
            </c:ext>
          </c:extLst>
        </c:ser>
        <c:ser>
          <c:idx val="2"/>
          <c:order val="2"/>
          <c:tx>
            <c:strRef>
              <c:f>Sheet1!$B$107</c:f>
              <c:strCache>
                <c:ptCount val="1"/>
                <c:pt idx="0">
                  <c:v>9-12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Sheet1!$C$104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Sheet1!$C$107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7-4B0E-B456-76D7C2308555}"/>
            </c:ext>
          </c:extLst>
        </c:ser>
        <c:ser>
          <c:idx val="3"/>
          <c:order val="3"/>
          <c:tx>
            <c:strRef>
              <c:f>Sheet1!$B$108</c:f>
              <c:strCache>
                <c:ptCount val="1"/>
                <c:pt idx="0">
                  <c:v>13-16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Sheet1!$C$104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Sheet1!$C$108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7-4B0E-B456-76D7C2308555}"/>
            </c:ext>
          </c:extLst>
        </c:ser>
        <c:ser>
          <c:idx val="4"/>
          <c:order val="4"/>
          <c:tx>
            <c:strRef>
              <c:f>Sheet1!$B$109</c:f>
              <c:strCache>
                <c:ptCount val="1"/>
                <c:pt idx="0">
                  <c:v>17-20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Sheet1!$C$104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Sheet1!$C$109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97-4B0E-B456-76D7C2308555}"/>
            </c:ext>
          </c:extLst>
        </c:ser>
        <c:ser>
          <c:idx val="5"/>
          <c:order val="5"/>
          <c:tx>
            <c:strRef>
              <c:f>Sheet1!$B$110</c:f>
              <c:strCache>
                <c:ptCount val="1"/>
                <c:pt idx="0">
                  <c:v>21-24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Sheet1!$C$104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Sheet1!$C$110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97-4B0E-B456-76D7C2308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8204304"/>
        <c:axId val="1334405728"/>
      </c:barChart>
      <c:catAx>
        <c:axId val="782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05728"/>
        <c:crosses val="autoZero"/>
        <c:auto val="1"/>
        <c:lblAlgn val="ctr"/>
        <c:lblOffset val="100"/>
        <c:noMultiLvlLbl val="0"/>
      </c:catAx>
      <c:valAx>
        <c:axId val="13344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73287</xdr:colOff>
      <xdr:row>159</xdr:row>
      <xdr:rowOff>145677</xdr:rowOff>
    </xdr:from>
    <xdr:to>
      <xdr:col>14</xdr:col>
      <xdr:colOff>492832</xdr:colOff>
      <xdr:row>170</xdr:row>
      <xdr:rowOff>21180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0369" y="28563795"/>
          <a:ext cx="3646839" cy="2044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589431</xdr:colOff>
      <xdr:row>202</xdr:row>
      <xdr:rowOff>44741</xdr:rowOff>
    </xdr:from>
    <xdr:to>
      <xdr:col>12</xdr:col>
      <xdr:colOff>207709</xdr:colOff>
      <xdr:row>211</xdr:row>
      <xdr:rowOff>100401</xdr:rowOff>
    </xdr:to>
    <xdr:pic>
      <xdr:nvPicPr>
        <xdr:cNvPr id="4" name="Picture 3" descr="Image result for correlation coefficient level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2181" y="42335741"/>
          <a:ext cx="4123603" cy="185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129540</xdr:colOff>
      <xdr:row>249</xdr:row>
      <xdr:rowOff>182880</xdr:rowOff>
    </xdr:from>
    <xdr:to>
      <xdr:col>11</xdr:col>
      <xdr:colOff>190500</xdr:colOff>
      <xdr:row>265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140" y="51755040"/>
          <a:ext cx="1661160" cy="3116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209550</xdr:colOff>
      <xdr:row>118</xdr:row>
      <xdr:rowOff>9525</xdr:rowOff>
    </xdr:from>
    <xdr:to>
      <xdr:col>7</xdr:col>
      <xdr:colOff>485775</xdr:colOff>
      <xdr:row>131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A47896-784C-71B4-65A1-F10448955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375"/>
  <sheetViews>
    <sheetView tabSelected="1" topLeftCell="A228" zoomScaleNormal="100" workbookViewId="0">
      <selection activeCell="G238" sqref="G238"/>
    </sheetView>
  </sheetViews>
  <sheetFormatPr defaultColWidth="14.42578125" defaultRowHeight="15.75" customHeight="1" x14ac:dyDescent="0.25"/>
  <cols>
    <col min="1" max="1" width="6.85546875" style="4" customWidth="1"/>
    <col min="2" max="2" width="14.28515625" style="4" customWidth="1"/>
    <col min="3" max="3" width="11.85546875" style="46" customWidth="1"/>
    <col min="4" max="4" width="11.28515625" style="46" customWidth="1"/>
    <col min="5" max="5" width="8.85546875" style="4" customWidth="1"/>
    <col min="6" max="6" width="9.42578125" style="4" customWidth="1"/>
    <col min="7" max="7" width="8.7109375" style="4" customWidth="1"/>
    <col min="8" max="8" width="9.7109375" style="4" customWidth="1"/>
    <col min="9" max="26" width="7.7109375" style="4" customWidth="1"/>
    <col min="27" max="27" width="10.7109375" style="4" customWidth="1"/>
    <col min="28" max="28" width="7.7109375" style="46" customWidth="1"/>
    <col min="29" max="37" width="7.7109375" style="4" customWidth="1"/>
    <col min="38" max="16384" width="14.42578125" style="4"/>
  </cols>
  <sheetData>
    <row r="2" spans="1:3" ht="25.5" customHeight="1" x14ac:dyDescent="0.4">
      <c r="A2" s="26" t="s">
        <v>101</v>
      </c>
      <c r="B2" s="25"/>
      <c r="C2" s="63"/>
    </row>
    <row r="3" spans="1:3" ht="19.899999999999999" customHeight="1" x14ac:dyDescent="0.25">
      <c r="A3" s="123"/>
      <c r="B3" s="4" t="s">
        <v>153</v>
      </c>
    </row>
    <row r="4" spans="1:3" ht="19.899999999999999" customHeight="1" x14ac:dyDescent="0.25">
      <c r="A4" s="123"/>
    </row>
    <row r="5" spans="1:3" ht="19.899999999999999" customHeight="1" x14ac:dyDescent="0.25">
      <c r="A5" s="123"/>
      <c r="B5" s="123" t="s">
        <v>154</v>
      </c>
    </row>
    <row r="6" spans="1:3" ht="19.899999999999999" customHeight="1" x14ac:dyDescent="0.25">
      <c r="A6" s="123"/>
      <c r="B6" s="4" t="s">
        <v>167</v>
      </c>
    </row>
    <row r="7" spans="1:3" ht="19.899999999999999" customHeight="1" x14ac:dyDescent="0.25">
      <c r="A7" s="123"/>
      <c r="B7" s="4" t="s">
        <v>170</v>
      </c>
    </row>
    <row r="8" spans="1:3" ht="19.899999999999999" customHeight="1" x14ac:dyDescent="0.25">
      <c r="A8" s="123"/>
      <c r="B8" s="4" t="s">
        <v>168</v>
      </c>
    </row>
    <row r="9" spans="1:3" ht="19.899999999999999" customHeight="1" x14ac:dyDescent="0.25">
      <c r="A9" s="123"/>
    </row>
    <row r="10" spans="1:3" ht="19.899999999999999" customHeight="1" x14ac:dyDescent="0.25">
      <c r="A10" s="123"/>
      <c r="B10" s="123" t="s">
        <v>161</v>
      </c>
    </row>
    <row r="11" spans="1:3" ht="19.899999999999999" customHeight="1" x14ac:dyDescent="0.25">
      <c r="A11" s="123"/>
      <c r="B11" s="4" t="s">
        <v>155</v>
      </c>
    </row>
    <row r="12" spans="1:3" ht="19.899999999999999" customHeight="1" x14ac:dyDescent="0.25">
      <c r="A12" s="123"/>
      <c r="B12" s="4" t="s">
        <v>156</v>
      </c>
    </row>
    <row r="13" spans="1:3" ht="19.899999999999999" customHeight="1" x14ac:dyDescent="0.25">
      <c r="A13" s="123"/>
      <c r="B13" s="4" t="s">
        <v>157</v>
      </c>
    </row>
    <row r="14" spans="1:3" ht="19.899999999999999" customHeight="1" x14ac:dyDescent="0.25">
      <c r="A14" s="123"/>
      <c r="B14" s="4" t="s">
        <v>158</v>
      </c>
    </row>
    <row r="15" spans="1:3" ht="19.899999999999999" customHeight="1" x14ac:dyDescent="0.25">
      <c r="A15" s="123"/>
      <c r="B15" s="4" t="s">
        <v>162</v>
      </c>
    </row>
    <row r="16" spans="1:3" ht="19.899999999999999" customHeight="1" x14ac:dyDescent="0.25">
      <c r="A16" s="123"/>
      <c r="B16" s="4" t="s">
        <v>159</v>
      </c>
    </row>
    <row r="17" spans="1:28" ht="19.899999999999999" customHeight="1" x14ac:dyDescent="0.25">
      <c r="A17" s="123"/>
      <c r="B17" s="4" t="s">
        <v>160</v>
      </c>
    </row>
    <row r="18" spans="1:28" ht="19.899999999999999" customHeight="1" x14ac:dyDescent="0.25">
      <c r="A18" s="123"/>
    </row>
    <row r="19" spans="1:28" ht="19.899999999999999" customHeight="1" x14ac:dyDescent="0.25">
      <c r="A19" s="123"/>
      <c r="B19" s="123" t="s">
        <v>163</v>
      </c>
    </row>
    <row r="20" spans="1:28" s="2" customFormat="1" ht="19.899999999999999" customHeight="1" x14ac:dyDescent="0.25">
      <c r="A20" s="1" t="s">
        <v>164</v>
      </c>
      <c r="B20" s="2" t="s">
        <v>169</v>
      </c>
      <c r="C20" s="57"/>
      <c r="D20" s="57"/>
      <c r="AB20" s="57"/>
    </row>
    <row r="21" spans="1:28" ht="19.899999999999999" customHeight="1" x14ac:dyDescent="0.25">
      <c r="A21" s="123"/>
      <c r="B21" s="140" t="s">
        <v>165</v>
      </c>
      <c r="C21" s="141"/>
      <c r="D21" s="141"/>
      <c r="E21" s="140"/>
      <c r="F21" s="140"/>
      <c r="G21" s="140"/>
      <c r="H21" s="140"/>
      <c r="I21" s="140"/>
      <c r="J21" s="142"/>
      <c r="K21" s="142"/>
    </row>
    <row r="22" spans="1:28" ht="19.899999999999999" customHeight="1" x14ac:dyDescent="0.25">
      <c r="A22" s="123" t="s">
        <v>180</v>
      </c>
      <c r="B22" s="140" t="s">
        <v>201</v>
      </c>
      <c r="C22" s="141"/>
      <c r="D22" s="141"/>
      <c r="E22" s="140"/>
      <c r="F22" s="140"/>
      <c r="G22" s="140"/>
      <c r="H22" s="140"/>
      <c r="I22" s="140"/>
      <c r="J22" s="142"/>
      <c r="K22" s="142"/>
    </row>
    <row r="23" spans="1:28" s="5" customFormat="1" ht="19.899999999999999" customHeight="1" x14ac:dyDescent="0.25">
      <c r="A23" s="1" t="s">
        <v>166</v>
      </c>
      <c r="B23" s="2" t="s">
        <v>171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B23" s="47"/>
    </row>
    <row r="24" spans="1:28" s="5" customFormat="1" ht="19.899999999999999" customHeight="1" x14ac:dyDescent="0.25">
      <c r="A24" s="1"/>
      <c r="B24" s="1"/>
      <c r="C24" s="64"/>
      <c r="D24" s="5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B24" s="47"/>
    </row>
    <row r="25" spans="1:28" s="5" customFormat="1" ht="30" customHeight="1" x14ac:dyDescent="0.25">
      <c r="A25" s="1"/>
      <c r="B25" s="1"/>
      <c r="C25" s="64"/>
      <c r="D25" s="5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B25" s="47"/>
    </row>
    <row r="26" spans="1:28" ht="29.45" customHeight="1" x14ac:dyDescent="0.35">
      <c r="A26" s="83" t="s">
        <v>126</v>
      </c>
    </row>
    <row r="27" spans="1:28" x14ac:dyDescent="0.25">
      <c r="A27" s="6"/>
      <c r="B27" s="7"/>
      <c r="C27" s="55" t="s">
        <v>0</v>
      </c>
      <c r="D27" s="55" t="s">
        <v>1</v>
      </c>
      <c r="E27" s="15" t="s">
        <v>2</v>
      </c>
      <c r="F27" s="15" t="s">
        <v>3</v>
      </c>
      <c r="G27" s="15" t="s">
        <v>4</v>
      </c>
      <c r="H27" s="15" t="s">
        <v>5</v>
      </c>
      <c r="I27" s="15" t="s">
        <v>6</v>
      </c>
      <c r="J27" s="15" t="s">
        <v>7</v>
      </c>
      <c r="K27" s="15" t="s">
        <v>8</v>
      </c>
      <c r="L27" s="15" t="s">
        <v>9</v>
      </c>
      <c r="M27" s="15" t="s">
        <v>10</v>
      </c>
      <c r="N27" s="15" t="s">
        <v>11</v>
      </c>
      <c r="O27" s="15" t="s">
        <v>12</v>
      </c>
      <c r="P27" s="15" t="s">
        <v>13</v>
      </c>
      <c r="Q27" s="15" t="s">
        <v>14</v>
      </c>
      <c r="R27" s="15" t="s">
        <v>15</v>
      </c>
      <c r="S27" s="15" t="s">
        <v>16</v>
      </c>
      <c r="T27" s="15" t="s">
        <v>17</v>
      </c>
      <c r="U27" s="15" t="s">
        <v>18</v>
      </c>
      <c r="V27" s="15" t="s">
        <v>19</v>
      </c>
      <c r="W27" s="15" t="s">
        <v>20</v>
      </c>
      <c r="X27" s="15" t="s">
        <v>21</v>
      </c>
      <c r="Y27" s="15" t="s">
        <v>22</v>
      </c>
      <c r="Z27" s="15" t="s">
        <v>23</v>
      </c>
      <c r="AA27" s="48"/>
      <c r="AB27" s="4"/>
    </row>
    <row r="28" spans="1:28" x14ac:dyDescent="0.25">
      <c r="A28" s="84"/>
      <c r="B28" s="84" t="s">
        <v>28</v>
      </c>
      <c r="C28" s="85" t="s">
        <v>24</v>
      </c>
      <c r="D28" s="85" t="s">
        <v>25</v>
      </c>
      <c r="E28" s="86" t="s">
        <v>26</v>
      </c>
      <c r="F28" s="86" t="s">
        <v>26</v>
      </c>
      <c r="G28" s="86" t="s">
        <v>25</v>
      </c>
      <c r="H28" s="86" t="s">
        <v>24</v>
      </c>
      <c r="I28" s="86" t="s">
        <v>27</v>
      </c>
      <c r="J28" s="86" t="s">
        <v>26</v>
      </c>
      <c r="K28" s="86" t="s">
        <v>27</v>
      </c>
      <c r="L28" s="86" t="s">
        <v>24</v>
      </c>
      <c r="M28" s="86" t="s">
        <v>25</v>
      </c>
      <c r="N28" s="86" t="s">
        <v>27</v>
      </c>
      <c r="O28" s="86" t="s">
        <v>27</v>
      </c>
      <c r="P28" s="86" t="s">
        <v>27</v>
      </c>
      <c r="Q28" s="86" t="s">
        <v>26</v>
      </c>
      <c r="R28" s="86" t="s">
        <v>24</v>
      </c>
      <c r="S28" s="86" t="s">
        <v>26</v>
      </c>
      <c r="T28" s="86" t="s">
        <v>26</v>
      </c>
      <c r="U28" s="86" t="s">
        <v>24</v>
      </c>
      <c r="V28" s="86" t="s">
        <v>25</v>
      </c>
      <c r="W28" s="86" t="s">
        <v>25</v>
      </c>
      <c r="X28" s="86" t="s">
        <v>26</v>
      </c>
      <c r="Y28" s="86" t="s">
        <v>24</v>
      </c>
      <c r="Z28" s="86" t="s">
        <v>27</v>
      </c>
      <c r="AA28" s="48"/>
      <c r="AB28" s="4"/>
    </row>
    <row r="29" spans="1:28" x14ac:dyDescent="0.25">
      <c r="A29" s="8">
        <v>1</v>
      </c>
      <c r="B29" s="16" t="s">
        <v>29</v>
      </c>
      <c r="C29" s="65" t="s">
        <v>26</v>
      </c>
      <c r="D29" s="65" t="s">
        <v>25</v>
      </c>
      <c r="E29" s="7" t="s">
        <v>26</v>
      </c>
      <c r="F29" s="7" t="s">
        <v>26</v>
      </c>
      <c r="G29" s="7" t="s">
        <v>25</v>
      </c>
      <c r="H29" s="7" t="s">
        <v>24</v>
      </c>
      <c r="I29" s="7" t="s">
        <v>27</v>
      </c>
      <c r="J29" s="7" t="s">
        <v>26</v>
      </c>
      <c r="K29" s="7" t="s">
        <v>27</v>
      </c>
      <c r="L29" s="7" t="s">
        <v>25</v>
      </c>
      <c r="M29" s="7" t="s">
        <v>25</v>
      </c>
      <c r="N29" s="7" t="s">
        <v>26</v>
      </c>
      <c r="O29" s="7" t="s">
        <v>27</v>
      </c>
      <c r="P29" s="7" t="s">
        <v>27</v>
      </c>
      <c r="Q29" s="7" t="s">
        <v>26</v>
      </c>
      <c r="R29" s="7" t="s">
        <v>26</v>
      </c>
      <c r="S29" s="7" t="s">
        <v>26</v>
      </c>
      <c r="T29" s="7" t="s">
        <v>26</v>
      </c>
      <c r="U29" s="7" t="s">
        <v>25</v>
      </c>
      <c r="V29" s="7" t="s">
        <v>26</v>
      </c>
      <c r="W29" s="7" t="s">
        <v>24</v>
      </c>
      <c r="X29" s="7" t="s">
        <v>27</v>
      </c>
      <c r="Y29" s="7" t="s">
        <v>24</v>
      </c>
      <c r="Z29" s="7" t="s">
        <v>25</v>
      </c>
      <c r="AA29" s="31"/>
      <c r="AB29" s="4"/>
    </row>
    <row r="30" spans="1:28" x14ac:dyDescent="0.25">
      <c r="A30" s="9">
        <v>2</v>
      </c>
      <c r="B30" s="17" t="s">
        <v>30</v>
      </c>
      <c r="C30" s="66" t="s">
        <v>26</v>
      </c>
      <c r="D30" s="66" t="s">
        <v>25</v>
      </c>
      <c r="E30" s="10" t="s">
        <v>26</v>
      </c>
      <c r="F30" s="10" t="s">
        <v>26</v>
      </c>
      <c r="G30" s="10" t="s">
        <v>25</v>
      </c>
      <c r="H30" s="10" t="s">
        <v>24</v>
      </c>
      <c r="I30" s="10" t="s">
        <v>27</v>
      </c>
      <c r="J30" s="10" t="s">
        <v>26</v>
      </c>
      <c r="K30" s="10" t="s">
        <v>27</v>
      </c>
      <c r="L30" s="10" t="s">
        <v>25</v>
      </c>
      <c r="M30" s="10" t="s">
        <v>25</v>
      </c>
      <c r="N30" s="10" t="s">
        <v>26</v>
      </c>
      <c r="O30" s="10" t="s">
        <v>27</v>
      </c>
      <c r="P30" s="10" t="s">
        <v>27</v>
      </c>
      <c r="Q30" s="10" t="s">
        <v>26</v>
      </c>
      <c r="R30" s="10" t="s">
        <v>26</v>
      </c>
      <c r="S30" s="10" t="s">
        <v>26</v>
      </c>
      <c r="T30" s="10" t="s">
        <v>26</v>
      </c>
      <c r="U30" s="10" t="s">
        <v>25</v>
      </c>
      <c r="V30" s="10" t="s">
        <v>26</v>
      </c>
      <c r="W30" s="10" t="s">
        <v>24</v>
      </c>
      <c r="X30" s="10" t="s">
        <v>27</v>
      </c>
      <c r="Y30" s="10" t="s">
        <v>24</v>
      </c>
      <c r="Z30" s="10" t="s">
        <v>25</v>
      </c>
      <c r="AA30" s="31"/>
      <c r="AB30" s="4"/>
    </row>
    <row r="31" spans="1:28" x14ac:dyDescent="0.25">
      <c r="A31" s="11">
        <v>3</v>
      </c>
      <c r="B31" s="18" t="s">
        <v>31</v>
      </c>
      <c r="C31" s="67" t="s">
        <v>24</v>
      </c>
      <c r="D31" s="67" t="s">
        <v>25</v>
      </c>
      <c r="E31" s="12" t="s">
        <v>26</v>
      </c>
      <c r="F31" s="12" t="s">
        <v>26</v>
      </c>
      <c r="G31" s="12" t="s">
        <v>25</v>
      </c>
      <c r="H31" s="12" t="s">
        <v>24</v>
      </c>
      <c r="I31" s="12" t="s">
        <v>27</v>
      </c>
      <c r="J31" s="12" t="s">
        <v>25</v>
      </c>
      <c r="K31" s="12" t="s">
        <v>24</v>
      </c>
      <c r="L31" s="12" t="s">
        <v>24</v>
      </c>
      <c r="M31" s="12" t="s">
        <v>25</v>
      </c>
      <c r="N31" s="12" t="s">
        <v>27</v>
      </c>
      <c r="O31" s="12" t="s">
        <v>27</v>
      </c>
      <c r="P31" s="12" t="s">
        <v>27</v>
      </c>
      <c r="Q31" s="12" t="s">
        <v>26</v>
      </c>
      <c r="R31" s="12" t="s">
        <v>24</v>
      </c>
      <c r="S31" s="12" t="s">
        <v>26</v>
      </c>
      <c r="T31" s="12" t="s">
        <v>24</v>
      </c>
      <c r="U31" s="12" t="s">
        <v>24</v>
      </c>
      <c r="V31" s="12" t="s">
        <v>25</v>
      </c>
      <c r="W31" s="12" t="s">
        <v>25</v>
      </c>
      <c r="X31" s="12" t="s">
        <v>26</v>
      </c>
      <c r="Y31" s="12" t="s">
        <v>24</v>
      </c>
      <c r="Z31" s="12" t="s">
        <v>27</v>
      </c>
      <c r="AA31" s="31"/>
      <c r="AB31" s="4"/>
    </row>
    <row r="32" spans="1:28" x14ac:dyDescent="0.25">
      <c r="A32" s="11">
        <v>4</v>
      </c>
      <c r="B32" s="16" t="s">
        <v>32</v>
      </c>
      <c r="C32" s="67" t="s">
        <v>24</v>
      </c>
      <c r="D32" s="67" t="s">
        <v>25</v>
      </c>
      <c r="E32" s="12" t="s">
        <v>26</v>
      </c>
      <c r="F32" s="12" t="s">
        <v>26</v>
      </c>
      <c r="G32" s="12" t="s">
        <v>27</v>
      </c>
      <c r="H32" s="12" t="s">
        <v>24</v>
      </c>
      <c r="I32" s="12" t="s">
        <v>25</v>
      </c>
      <c r="J32" s="12" t="s">
        <v>25</v>
      </c>
      <c r="K32" s="12" t="s">
        <v>27</v>
      </c>
      <c r="L32" s="12" t="s">
        <v>24</v>
      </c>
      <c r="M32" s="12" t="s">
        <v>24</v>
      </c>
      <c r="N32" s="12" t="s">
        <v>24</v>
      </c>
      <c r="O32" s="12" t="s">
        <v>27</v>
      </c>
      <c r="P32" s="12" t="s">
        <v>27</v>
      </c>
      <c r="Q32" s="12" t="s">
        <v>26</v>
      </c>
      <c r="R32" s="12" t="s">
        <v>24</v>
      </c>
      <c r="S32" s="12" t="s">
        <v>24</v>
      </c>
      <c r="T32" s="12" t="s">
        <v>24</v>
      </c>
      <c r="U32" s="12" t="s">
        <v>24</v>
      </c>
      <c r="V32" s="12" t="s">
        <v>25</v>
      </c>
      <c r="W32" s="12" t="s">
        <v>24</v>
      </c>
      <c r="X32" s="12" t="s">
        <v>26</v>
      </c>
      <c r="Y32" s="12" t="s">
        <v>26</v>
      </c>
      <c r="Z32" s="12" t="s">
        <v>27</v>
      </c>
      <c r="AA32" s="31"/>
      <c r="AB32" s="4"/>
    </row>
    <row r="33" spans="1:28" x14ac:dyDescent="0.25">
      <c r="A33" s="11">
        <v>5</v>
      </c>
      <c r="B33" s="17" t="s">
        <v>33</v>
      </c>
      <c r="C33" s="67" t="s">
        <v>24</v>
      </c>
      <c r="D33" s="67" t="s">
        <v>25</v>
      </c>
      <c r="E33" s="12" t="s">
        <v>26</v>
      </c>
      <c r="F33" s="12" t="s">
        <v>26</v>
      </c>
      <c r="G33" s="12" t="s">
        <v>25</v>
      </c>
      <c r="H33" s="12" t="s">
        <v>24</v>
      </c>
      <c r="I33" s="12" t="s">
        <v>24</v>
      </c>
      <c r="J33" s="12" t="s">
        <v>27</v>
      </c>
      <c r="K33" s="12" t="s">
        <v>27</v>
      </c>
      <c r="L33" s="12" t="s">
        <v>24</v>
      </c>
      <c r="M33" s="12" t="s">
        <v>25</v>
      </c>
      <c r="N33" s="12" t="s">
        <v>25</v>
      </c>
      <c r="O33" s="12" t="s">
        <v>27</v>
      </c>
      <c r="P33" s="12" t="s">
        <v>27</v>
      </c>
      <c r="Q33" s="12" t="s">
        <v>26</v>
      </c>
      <c r="R33" s="12" t="s">
        <v>24</v>
      </c>
      <c r="S33" s="12" t="s">
        <v>26</v>
      </c>
      <c r="T33" s="12" t="s">
        <v>26</v>
      </c>
      <c r="U33" s="12" t="s">
        <v>24</v>
      </c>
      <c r="V33" s="12" t="s">
        <v>25</v>
      </c>
      <c r="W33" s="12" t="s">
        <v>25</v>
      </c>
      <c r="X33" s="12" t="s">
        <v>26</v>
      </c>
      <c r="Y33" s="12" t="s">
        <v>24</v>
      </c>
      <c r="Z33" s="12" t="s">
        <v>25</v>
      </c>
      <c r="AA33" s="31"/>
      <c r="AB33" s="4"/>
    </row>
    <row r="34" spans="1:28" x14ac:dyDescent="0.25">
      <c r="A34" s="11">
        <v>6</v>
      </c>
      <c r="B34" s="18" t="s">
        <v>34</v>
      </c>
      <c r="C34" s="67" t="s">
        <v>24</v>
      </c>
      <c r="D34" s="67" t="s">
        <v>25</v>
      </c>
      <c r="E34" s="12" t="s">
        <v>25</v>
      </c>
      <c r="F34" s="12" t="s">
        <v>26</v>
      </c>
      <c r="G34" s="12" t="s">
        <v>25</v>
      </c>
      <c r="H34" s="12" t="s">
        <v>24</v>
      </c>
      <c r="I34" s="12" t="s">
        <v>25</v>
      </c>
      <c r="J34" s="12" t="s">
        <v>27</v>
      </c>
      <c r="K34" s="12" t="s">
        <v>27</v>
      </c>
      <c r="L34" s="12" t="s">
        <v>25</v>
      </c>
      <c r="M34" s="12" t="s">
        <v>25</v>
      </c>
      <c r="N34" s="12" t="s">
        <v>27</v>
      </c>
      <c r="O34" s="12" t="s">
        <v>27</v>
      </c>
      <c r="P34" s="12" t="s">
        <v>27</v>
      </c>
      <c r="Q34" s="12" t="s">
        <v>25</v>
      </c>
      <c r="R34" s="12" t="s">
        <v>24</v>
      </c>
      <c r="S34" s="12" t="s">
        <v>25</v>
      </c>
      <c r="T34" s="12" t="s">
        <v>26</v>
      </c>
      <c r="U34" s="12" t="s">
        <v>27</v>
      </c>
      <c r="V34" s="12" t="s">
        <v>26</v>
      </c>
      <c r="W34" s="12" t="s">
        <v>24</v>
      </c>
      <c r="X34" s="12" t="s">
        <v>24</v>
      </c>
      <c r="Y34" s="12" t="s">
        <v>25</v>
      </c>
      <c r="Z34" s="12" t="s">
        <v>25</v>
      </c>
      <c r="AA34" s="31"/>
      <c r="AB34" s="4"/>
    </row>
    <row r="35" spans="1:28" x14ac:dyDescent="0.25">
      <c r="A35" s="11">
        <v>7</v>
      </c>
      <c r="B35" s="16" t="s">
        <v>35</v>
      </c>
      <c r="C35" s="67" t="s">
        <v>24</v>
      </c>
      <c r="D35" s="67" t="s">
        <v>25</v>
      </c>
      <c r="E35" s="12" t="s">
        <v>26</v>
      </c>
      <c r="F35" s="12" t="s">
        <v>26</v>
      </c>
      <c r="G35" s="12" t="s">
        <v>24</v>
      </c>
      <c r="H35" s="12" t="s">
        <v>24</v>
      </c>
      <c r="I35" s="12" t="s">
        <v>27</v>
      </c>
      <c r="J35" s="12" t="s">
        <v>25</v>
      </c>
      <c r="K35" s="12" t="s">
        <v>27</v>
      </c>
      <c r="L35" s="12" t="s">
        <v>24</v>
      </c>
      <c r="M35" s="12" t="s">
        <v>25</v>
      </c>
      <c r="N35" s="12" t="s">
        <v>25</v>
      </c>
      <c r="O35" s="12" t="s">
        <v>27</v>
      </c>
      <c r="P35" s="12" t="s">
        <v>27</v>
      </c>
      <c r="Q35" s="12" t="s">
        <v>26</v>
      </c>
      <c r="R35" s="12" t="s">
        <v>24</v>
      </c>
      <c r="S35" s="12" t="s">
        <v>25</v>
      </c>
      <c r="T35" s="12" t="s">
        <v>24</v>
      </c>
      <c r="U35" s="12" t="s">
        <v>27</v>
      </c>
      <c r="V35" s="12" t="s">
        <v>25</v>
      </c>
      <c r="W35" s="12" t="s">
        <v>24</v>
      </c>
      <c r="X35" s="12" t="s">
        <v>26</v>
      </c>
      <c r="Y35" s="12" t="s">
        <v>25</v>
      </c>
      <c r="Z35" s="12" t="s">
        <v>25</v>
      </c>
      <c r="AA35" s="31"/>
      <c r="AB35" s="4"/>
    </row>
    <row r="36" spans="1:28" x14ac:dyDescent="0.25">
      <c r="A36" s="11">
        <v>8</v>
      </c>
      <c r="B36" s="17" t="s">
        <v>36</v>
      </c>
      <c r="C36" s="67" t="s">
        <v>24</v>
      </c>
      <c r="D36" s="67" t="s">
        <v>26</v>
      </c>
      <c r="E36" s="12" t="s">
        <v>26</v>
      </c>
      <c r="F36" s="12" t="s">
        <v>26</v>
      </c>
      <c r="G36" s="12" t="s">
        <v>25</v>
      </c>
      <c r="H36" s="12" t="s">
        <v>24</v>
      </c>
      <c r="I36" s="12" t="s">
        <v>27</v>
      </c>
      <c r="J36" s="12" t="s">
        <v>27</v>
      </c>
      <c r="K36" s="12" t="s">
        <v>27</v>
      </c>
      <c r="L36" s="12" t="s">
        <v>24</v>
      </c>
      <c r="M36" s="12" t="s">
        <v>25</v>
      </c>
      <c r="N36" s="12" t="s">
        <v>27</v>
      </c>
      <c r="O36" s="12" t="s">
        <v>27</v>
      </c>
      <c r="P36" s="12" t="s">
        <v>27</v>
      </c>
      <c r="Q36" s="12" t="s">
        <v>26</v>
      </c>
      <c r="R36" s="12" t="s">
        <v>24</v>
      </c>
      <c r="S36" s="12" t="s">
        <v>25</v>
      </c>
      <c r="T36" s="12" t="s">
        <v>26</v>
      </c>
      <c r="U36" s="12" t="s">
        <v>24</v>
      </c>
      <c r="V36" s="12" t="s">
        <v>25</v>
      </c>
      <c r="W36" s="12" t="s">
        <v>27</v>
      </c>
      <c r="X36" s="12" t="s">
        <v>26</v>
      </c>
      <c r="Y36" s="12" t="s">
        <v>24</v>
      </c>
      <c r="Z36" s="12" t="s">
        <v>27</v>
      </c>
      <c r="AA36" s="31"/>
      <c r="AB36" s="4"/>
    </row>
    <row r="37" spans="1:28" x14ac:dyDescent="0.25">
      <c r="A37" s="11">
        <v>9</v>
      </c>
      <c r="B37" s="18" t="s">
        <v>37</v>
      </c>
      <c r="C37" s="67" t="s">
        <v>24</v>
      </c>
      <c r="D37" s="67" t="s">
        <v>26</v>
      </c>
      <c r="E37" s="12" t="s">
        <v>26</v>
      </c>
      <c r="F37" s="12" t="s">
        <v>24</v>
      </c>
      <c r="G37" s="12" t="s">
        <v>25</v>
      </c>
      <c r="H37" s="12" t="s">
        <v>24</v>
      </c>
      <c r="I37" s="12" t="s">
        <v>27</v>
      </c>
      <c r="J37" s="12" t="s">
        <v>26</v>
      </c>
      <c r="K37" s="12" t="s">
        <v>27</v>
      </c>
      <c r="L37" s="12" t="s">
        <v>25</v>
      </c>
      <c r="M37" s="12" t="s">
        <v>25</v>
      </c>
      <c r="N37" s="12" t="s">
        <v>24</v>
      </c>
      <c r="O37" s="12" t="s">
        <v>25</v>
      </c>
      <c r="P37" s="12" t="s">
        <v>27</v>
      </c>
      <c r="Q37" s="12" t="s">
        <v>26</v>
      </c>
      <c r="R37" s="12" t="s">
        <v>25</v>
      </c>
      <c r="S37" s="12" t="s">
        <v>26</v>
      </c>
      <c r="T37" s="12" t="s">
        <v>26</v>
      </c>
      <c r="U37" s="12" t="s">
        <v>27</v>
      </c>
      <c r="V37" s="12" t="s">
        <v>24</v>
      </c>
      <c r="W37" s="12" t="s">
        <v>24</v>
      </c>
      <c r="X37" s="12" t="s">
        <v>24</v>
      </c>
      <c r="Y37" s="12" t="s">
        <v>25</v>
      </c>
      <c r="Z37" s="12" t="s">
        <v>25</v>
      </c>
      <c r="AA37" s="31"/>
      <c r="AB37" s="4"/>
    </row>
    <row r="38" spans="1:28" x14ac:dyDescent="0.25">
      <c r="A38" s="11">
        <v>10</v>
      </c>
      <c r="B38" s="16" t="s">
        <v>38</v>
      </c>
      <c r="C38" s="67" t="s">
        <v>24</v>
      </c>
      <c r="D38" s="67" t="s">
        <v>25</v>
      </c>
      <c r="E38" s="12" t="s">
        <v>26</v>
      </c>
      <c r="F38" s="12" t="s">
        <v>26</v>
      </c>
      <c r="G38" s="12" t="s">
        <v>25</v>
      </c>
      <c r="H38" s="12" t="s">
        <v>24</v>
      </c>
      <c r="I38" s="12" t="s">
        <v>24</v>
      </c>
      <c r="J38" s="12" t="s">
        <v>24</v>
      </c>
      <c r="K38" s="12" t="s">
        <v>27</v>
      </c>
      <c r="L38" s="12" t="s">
        <v>24</v>
      </c>
      <c r="M38" s="12" t="s">
        <v>25</v>
      </c>
      <c r="N38" s="12" t="s">
        <v>26</v>
      </c>
      <c r="O38" s="12" t="s">
        <v>27</v>
      </c>
      <c r="P38" s="12" t="s">
        <v>27</v>
      </c>
      <c r="Q38" s="12" t="s">
        <v>24</v>
      </c>
      <c r="R38" s="12" t="s">
        <v>24</v>
      </c>
      <c r="S38" s="12" t="s">
        <v>25</v>
      </c>
      <c r="T38" s="12" t="s">
        <v>26</v>
      </c>
      <c r="U38" s="12" t="s">
        <v>25</v>
      </c>
      <c r="V38" s="12" t="s">
        <v>25</v>
      </c>
      <c r="W38" s="12" t="s">
        <v>25</v>
      </c>
      <c r="X38" s="12" t="s">
        <v>26</v>
      </c>
      <c r="Y38" s="12" t="s">
        <v>24</v>
      </c>
      <c r="Z38" s="12" t="s">
        <v>25</v>
      </c>
      <c r="AA38" s="31"/>
      <c r="AB38" s="4"/>
    </row>
    <row r="39" spans="1:28" x14ac:dyDescent="0.25">
      <c r="A39" s="11">
        <v>11</v>
      </c>
      <c r="B39" s="17" t="s">
        <v>39</v>
      </c>
      <c r="C39" s="67" t="s">
        <v>24</v>
      </c>
      <c r="D39" s="67" t="s">
        <v>25</v>
      </c>
      <c r="E39" s="12" t="s">
        <v>24</v>
      </c>
      <c r="F39" s="12" t="s">
        <v>26</v>
      </c>
      <c r="G39" s="12" t="s">
        <v>25</v>
      </c>
      <c r="H39" s="12" t="s">
        <v>24</v>
      </c>
      <c r="I39" s="12" t="s">
        <v>27</v>
      </c>
      <c r="J39" s="12" t="s">
        <v>27</v>
      </c>
      <c r="K39" s="12" t="s">
        <v>27</v>
      </c>
      <c r="L39" s="12" t="s">
        <v>24</v>
      </c>
      <c r="M39" s="12" t="s">
        <v>25</v>
      </c>
      <c r="N39" s="12" t="s">
        <v>27</v>
      </c>
      <c r="O39" s="12" t="s">
        <v>27</v>
      </c>
      <c r="P39" s="12" t="s">
        <v>27</v>
      </c>
      <c r="Q39" s="12" t="s">
        <v>25</v>
      </c>
      <c r="R39" s="12" t="s">
        <v>25</v>
      </c>
      <c r="S39" s="12" t="s">
        <v>26</v>
      </c>
      <c r="T39" s="12" t="s">
        <v>26</v>
      </c>
      <c r="U39" s="12" t="s">
        <v>24</v>
      </c>
      <c r="V39" s="12" t="s">
        <v>25</v>
      </c>
      <c r="W39" s="12" t="s">
        <v>24</v>
      </c>
      <c r="X39" s="12" t="s">
        <v>26</v>
      </c>
      <c r="Y39" s="12" t="s">
        <v>25</v>
      </c>
      <c r="Z39" s="12" t="s">
        <v>25</v>
      </c>
      <c r="AA39" s="31"/>
      <c r="AB39" s="4"/>
    </row>
    <row r="40" spans="1:28" x14ac:dyDescent="0.25">
      <c r="A40" s="11">
        <v>12</v>
      </c>
      <c r="B40" s="18" t="s">
        <v>40</v>
      </c>
      <c r="C40" s="67" t="s">
        <v>24</v>
      </c>
      <c r="D40" s="67" t="s">
        <v>25</v>
      </c>
      <c r="E40" s="12" t="s">
        <v>25</v>
      </c>
      <c r="F40" s="12" t="s">
        <v>25</v>
      </c>
      <c r="G40" s="12" t="s">
        <v>24</v>
      </c>
      <c r="H40" s="12" t="s">
        <v>24</v>
      </c>
      <c r="I40" s="12" t="s">
        <v>27</v>
      </c>
      <c r="J40" s="12" t="s">
        <v>27</v>
      </c>
      <c r="K40" s="12" t="s">
        <v>27</v>
      </c>
      <c r="L40" s="12" t="s">
        <v>25</v>
      </c>
      <c r="M40" s="12" t="s">
        <v>25</v>
      </c>
      <c r="N40" s="12" t="s">
        <v>26</v>
      </c>
      <c r="O40" s="12" t="s">
        <v>27</v>
      </c>
      <c r="P40" s="12" t="s">
        <v>27</v>
      </c>
      <c r="Q40" s="12" t="s">
        <v>25</v>
      </c>
      <c r="R40" s="12" t="s">
        <v>25</v>
      </c>
      <c r="S40" s="12" t="s">
        <v>27</v>
      </c>
      <c r="T40" s="12" t="s">
        <v>26</v>
      </c>
      <c r="U40" s="12" t="s">
        <v>24</v>
      </c>
      <c r="V40" s="12" t="s">
        <v>26</v>
      </c>
      <c r="W40" s="12" t="s">
        <v>24</v>
      </c>
      <c r="X40" s="12" t="s">
        <v>27</v>
      </c>
      <c r="Y40" s="12" t="s">
        <v>25</v>
      </c>
      <c r="Z40" s="12" t="s">
        <v>25</v>
      </c>
      <c r="AA40" s="31"/>
      <c r="AB40" s="4"/>
    </row>
    <row r="41" spans="1:28" x14ac:dyDescent="0.25">
      <c r="A41" s="11">
        <v>13</v>
      </c>
      <c r="B41" s="16" t="s">
        <v>41</v>
      </c>
      <c r="C41" s="67" t="s">
        <v>24</v>
      </c>
      <c r="D41" s="67" t="s">
        <v>25</v>
      </c>
      <c r="E41" s="12" t="s">
        <v>25</v>
      </c>
      <c r="F41" s="12" t="s">
        <v>27</v>
      </c>
      <c r="G41" s="12" t="s">
        <v>24</v>
      </c>
      <c r="H41" s="12" t="s">
        <v>24</v>
      </c>
      <c r="I41" s="12" t="s">
        <v>27</v>
      </c>
      <c r="J41" s="12" t="s">
        <v>27</v>
      </c>
      <c r="K41" s="12" t="s">
        <v>27</v>
      </c>
      <c r="L41" s="12" t="s">
        <v>24</v>
      </c>
      <c r="M41" s="12" t="s">
        <v>25</v>
      </c>
      <c r="N41" s="12" t="s">
        <v>25</v>
      </c>
      <c r="O41" s="12" t="s">
        <v>27</v>
      </c>
      <c r="P41" s="12" t="s">
        <v>27</v>
      </c>
      <c r="Q41" s="12" t="s">
        <v>26</v>
      </c>
      <c r="R41" s="12" t="s">
        <v>25</v>
      </c>
      <c r="S41" s="12" t="s">
        <v>24</v>
      </c>
      <c r="T41" s="12" t="s">
        <v>26</v>
      </c>
      <c r="U41" s="12" t="s">
        <v>27</v>
      </c>
      <c r="V41" s="12" t="s">
        <v>25</v>
      </c>
      <c r="W41" s="12" t="s">
        <v>25</v>
      </c>
      <c r="X41" s="12" t="s">
        <v>26</v>
      </c>
      <c r="Y41" s="12" t="s">
        <v>25</v>
      </c>
      <c r="Z41" s="12" t="s">
        <v>25</v>
      </c>
      <c r="AA41" s="31"/>
      <c r="AB41" s="4"/>
    </row>
    <row r="42" spans="1:28" x14ac:dyDescent="0.25">
      <c r="A42" s="11">
        <v>14</v>
      </c>
      <c r="B42" s="17" t="s">
        <v>42</v>
      </c>
      <c r="C42" s="67" t="s">
        <v>24</v>
      </c>
      <c r="D42" s="67" t="s">
        <v>25</v>
      </c>
      <c r="E42" s="12" t="s">
        <v>26</v>
      </c>
      <c r="F42" s="12" t="s">
        <v>25</v>
      </c>
      <c r="G42" s="12" t="s">
        <v>24</v>
      </c>
      <c r="H42" s="12" t="s">
        <v>24</v>
      </c>
      <c r="I42" s="12" t="s">
        <v>24</v>
      </c>
      <c r="J42" s="12" t="s">
        <v>25</v>
      </c>
      <c r="K42" s="12" t="s">
        <v>27</v>
      </c>
      <c r="L42" s="12" t="s">
        <v>24</v>
      </c>
      <c r="M42" s="12" t="s">
        <v>25</v>
      </c>
      <c r="N42" s="12" t="s">
        <v>25</v>
      </c>
      <c r="O42" s="12" t="s">
        <v>27</v>
      </c>
      <c r="P42" s="12" t="s">
        <v>27</v>
      </c>
      <c r="Q42" s="12" t="s">
        <v>25</v>
      </c>
      <c r="R42" s="12" t="s">
        <v>24</v>
      </c>
      <c r="S42" s="12" t="s">
        <v>26</v>
      </c>
      <c r="T42" s="12" t="s">
        <v>25</v>
      </c>
      <c r="U42" s="12" t="s">
        <v>27</v>
      </c>
      <c r="V42" s="12" t="s">
        <v>25</v>
      </c>
      <c r="W42" s="12" t="s">
        <v>25</v>
      </c>
      <c r="X42" s="12" t="s">
        <v>26</v>
      </c>
      <c r="Y42" s="12" t="s">
        <v>25</v>
      </c>
      <c r="Z42" s="12" t="s">
        <v>27</v>
      </c>
      <c r="AA42" s="31"/>
      <c r="AB42" s="4"/>
    </row>
    <row r="43" spans="1:28" x14ac:dyDescent="0.25">
      <c r="A43" s="11">
        <v>15</v>
      </c>
      <c r="B43" s="18" t="s">
        <v>43</v>
      </c>
      <c r="C43" s="67" t="s">
        <v>24</v>
      </c>
      <c r="D43" s="67" t="s">
        <v>25</v>
      </c>
      <c r="E43" s="12" t="s">
        <v>25</v>
      </c>
      <c r="F43" s="12" t="s">
        <v>26</v>
      </c>
      <c r="G43" s="12" t="s">
        <v>25</v>
      </c>
      <c r="H43" s="12" t="s">
        <v>24</v>
      </c>
      <c r="I43" s="12" t="s">
        <v>27</v>
      </c>
      <c r="J43" s="12" t="s">
        <v>25</v>
      </c>
      <c r="K43" s="12" t="s">
        <v>27</v>
      </c>
      <c r="L43" s="12" t="s">
        <v>24</v>
      </c>
      <c r="M43" s="12" t="s">
        <v>25</v>
      </c>
      <c r="N43" s="12" t="s">
        <v>27</v>
      </c>
      <c r="O43" s="12" t="s">
        <v>27</v>
      </c>
      <c r="P43" s="12" t="s">
        <v>27</v>
      </c>
      <c r="Q43" s="12" t="s">
        <v>26</v>
      </c>
      <c r="R43" s="12" t="s">
        <v>24</v>
      </c>
      <c r="S43" s="12" t="s">
        <v>27</v>
      </c>
      <c r="T43" s="12" t="s">
        <v>24</v>
      </c>
      <c r="U43" s="12" t="s">
        <v>27</v>
      </c>
      <c r="V43" s="12" t="s">
        <v>25</v>
      </c>
      <c r="W43" s="12" t="s">
        <v>24</v>
      </c>
      <c r="X43" s="12" t="s">
        <v>24</v>
      </c>
      <c r="Y43" s="12" t="s">
        <v>25</v>
      </c>
      <c r="Z43" s="12" t="s">
        <v>25</v>
      </c>
      <c r="AA43" s="31"/>
      <c r="AB43" s="4"/>
    </row>
    <row r="44" spans="1:28" x14ac:dyDescent="0.25">
      <c r="A44" s="11">
        <v>16</v>
      </c>
      <c r="B44" s="16" t="s">
        <v>44</v>
      </c>
      <c r="C44" s="67" t="s">
        <v>24</v>
      </c>
      <c r="D44" s="67" t="s">
        <v>25</v>
      </c>
      <c r="E44" s="12" t="s">
        <v>24</v>
      </c>
      <c r="F44" s="12" t="s">
        <v>26</v>
      </c>
      <c r="G44" s="12" t="s">
        <v>24</v>
      </c>
      <c r="H44" s="12" t="s">
        <v>24</v>
      </c>
      <c r="I44" s="12" t="s">
        <v>24</v>
      </c>
      <c r="J44" s="12" t="s">
        <v>27</v>
      </c>
      <c r="K44" s="12" t="s">
        <v>27</v>
      </c>
      <c r="L44" s="12" t="s">
        <v>24</v>
      </c>
      <c r="M44" s="12" t="s">
        <v>27</v>
      </c>
      <c r="N44" s="12" t="s">
        <v>26</v>
      </c>
      <c r="O44" s="12" t="s">
        <v>27</v>
      </c>
      <c r="P44" s="12" t="s">
        <v>27</v>
      </c>
      <c r="Q44" s="12" t="s">
        <v>26</v>
      </c>
      <c r="R44" s="12" t="s">
        <v>27</v>
      </c>
      <c r="S44" s="12" t="s">
        <v>24</v>
      </c>
      <c r="T44" s="12" t="s">
        <v>26</v>
      </c>
      <c r="U44" s="12" t="s">
        <v>27</v>
      </c>
      <c r="V44" s="12" t="s">
        <v>24</v>
      </c>
      <c r="W44" s="12" t="s">
        <v>27</v>
      </c>
      <c r="X44" s="12" t="s">
        <v>25</v>
      </c>
      <c r="Y44" s="12" t="s">
        <v>27</v>
      </c>
      <c r="Z44" s="12" t="s">
        <v>25</v>
      </c>
      <c r="AA44" s="31"/>
      <c r="AB44" s="4"/>
    </row>
    <row r="45" spans="1:28" x14ac:dyDescent="0.25">
      <c r="A45" s="11">
        <v>17</v>
      </c>
      <c r="B45" s="17" t="s">
        <v>45</v>
      </c>
      <c r="C45" s="67" t="s">
        <v>26</v>
      </c>
      <c r="D45" s="67" t="s">
        <v>25</v>
      </c>
      <c r="E45" s="12" t="s">
        <v>26</v>
      </c>
      <c r="F45" s="12" t="s">
        <v>27</v>
      </c>
      <c r="G45" s="12" t="s">
        <v>25</v>
      </c>
      <c r="H45" s="12" t="s">
        <v>24</v>
      </c>
      <c r="I45" s="12" t="s">
        <v>26</v>
      </c>
      <c r="J45" s="12" t="s">
        <v>27</v>
      </c>
      <c r="K45" s="12" t="s">
        <v>27</v>
      </c>
      <c r="L45" s="12" t="s">
        <v>24</v>
      </c>
      <c r="M45" s="12" t="s">
        <v>25</v>
      </c>
      <c r="N45" s="12" t="s">
        <v>27</v>
      </c>
      <c r="O45" s="12" t="s">
        <v>25</v>
      </c>
      <c r="P45" s="12" t="s">
        <v>27</v>
      </c>
      <c r="Q45" s="12" t="s">
        <v>25</v>
      </c>
      <c r="R45" s="12" t="s">
        <v>25</v>
      </c>
      <c r="S45" s="12" t="s">
        <v>24</v>
      </c>
      <c r="T45" s="12" t="s">
        <v>26</v>
      </c>
      <c r="U45" s="12" t="s">
        <v>27</v>
      </c>
      <c r="V45" s="12" t="s">
        <v>26</v>
      </c>
      <c r="W45" s="12" t="s">
        <v>25</v>
      </c>
      <c r="X45" s="12" t="s">
        <v>27</v>
      </c>
      <c r="Y45" s="12" t="s">
        <v>26</v>
      </c>
      <c r="Z45" s="12" t="s">
        <v>25</v>
      </c>
      <c r="AA45" s="31"/>
      <c r="AB45" s="4"/>
    </row>
    <row r="46" spans="1:28" x14ac:dyDescent="0.25">
      <c r="A46" s="11">
        <v>18</v>
      </c>
      <c r="B46" s="18" t="s">
        <v>46</v>
      </c>
      <c r="C46" s="67" t="s">
        <v>24</v>
      </c>
      <c r="D46" s="67" t="s">
        <v>25</v>
      </c>
      <c r="E46" s="12" t="s">
        <v>26</v>
      </c>
      <c r="F46" s="12" t="s">
        <v>26</v>
      </c>
      <c r="G46" s="12" t="s">
        <v>25</v>
      </c>
      <c r="H46" s="12" t="s">
        <v>24</v>
      </c>
      <c r="I46" s="12" t="s">
        <v>27</v>
      </c>
      <c r="J46" s="12" t="s">
        <v>25</v>
      </c>
      <c r="K46" s="12" t="s">
        <v>27</v>
      </c>
      <c r="L46" s="12" t="s">
        <v>24</v>
      </c>
      <c r="M46" s="12" t="s">
        <v>25</v>
      </c>
      <c r="N46" s="12" t="s">
        <v>24</v>
      </c>
      <c r="O46" s="12" t="s">
        <v>27</v>
      </c>
      <c r="P46" s="12" t="s">
        <v>27</v>
      </c>
      <c r="Q46" s="12" t="s">
        <v>24</v>
      </c>
      <c r="R46" s="12" t="s">
        <v>25</v>
      </c>
      <c r="S46" s="12" t="s">
        <v>26</v>
      </c>
      <c r="T46" s="12" t="s">
        <v>26</v>
      </c>
      <c r="U46" s="12" t="s">
        <v>27</v>
      </c>
      <c r="V46" s="12" t="s">
        <v>26</v>
      </c>
      <c r="W46" s="12" t="s">
        <v>25</v>
      </c>
      <c r="X46" s="12" t="s">
        <v>26</v>
      </c>
      <c r="Y46" s="12" t="s">
        <v>25</v>
      </c>
      <c r="Z46" s="12" t="s">
        <v>25</v>
      </c>
      <c r="AA46" s="31"/>
      <c r="AB46" s="4"/>
    </row>
    <row r="47" spans="1:28" x14ac:dyDescent="0.25">
      <c r="A47" s="11">
        <v>19</v>
      </c>
      <c r="B47" s="16" t="s">
        <v>47</v>
      </c>
      <c r="C47" s="67" t="s">
        <v>24</v>
      </c>
      <c r="D47" s="67" t="s">
        <v>25</v>
      </c>
      <c r="E47" s="12" t="s">
        <v>25</v>
      </c>
      <c r="F47" s="12" t="s">
        <v>24</v>
      </c>
      <c r="G47" s="12" t="s">
        <v>25</v>
      </c>
      <c r="H47" s="12" t="s">
        <v>24</v>
      </c>
      <c r="I47" s="12" t="s">
        <v>27</v>
      </c>
      <c r="J47" s="12" t="s">
        <v>26</v>
      </c>
      <c r="K47" s="12" t="s">
        <v>27</v>
      </c>
      <c r="L47" s="12" t="s">
        <v>24</v>
      </c>
      <c r="M47" s="12" t="s">
        <v>25</v>
      </c>
      <c r="N47" s="12" t="s">
        <v>27</v>
      </c>
      <c r="O47" s="12" t="s">
        <v>27</v>
      </c>
      <c r="P47" s="12" t="s">
        <v>27</v>
      </c>
      <c r="Q47" s="12" t="s">
        <v>26</v>
      </c>
      <c r="R47" s="12" t="s">
        <v>24</v>
      </c>
      <c r="S47" s="12" t="s">
        <v>26</v>
      </c>
      <c r="T47" s="12" t="s">
        <v>26</v>
      </c>
      <c r="U47" s="12" t="s">
        <v>26</v>
      </c>
      <c r="V47" s="12" t="s">
        <v>26</v>
      </c>
      <c r="W47" s="12" t="s">
        <v>24</v>
      </c>
      <c r="X47" s="12" t="s">
        <v>26</v>
      </c>
      <c r="Y47" s="12" t="s">
        <v>26</v>
      </c>
      <c r="Z47" s="12" t="s">
        <v>25</v>
      </c>
      <c r="AA47" s="31"/>
      <c r="AB47" s="4"/>
    </row>
    <row r="48" spans="1:28" x14ac:dyDescent="0.25">
      <c r="A48" s="11">
        <v>20</v>
      </c>
      <c r="B48" s="17" t="s">
        <v>48</v>
      </c>
      <c r="C48" s="67" t="s">
        <v>26</v>
      </c>
      <c r="D48" s="67" t="s">
        <v>27</v>
      </c>
      <c r="E48" s="12" t="s">
        <v>24</v>
      </c>
      <c r="F48" s="12" t="s">
        <v>26</v>
      </c>
      <c r="G48" s="12" t="s">
        <v>25</v>
      </c>
      <c r="H48" s="12" t="s">
        <v>24</v>
      </c>
      <c r="I48" s="12" t="s">
        <v>27</v>
      </c>
      <c r="J48" s="12" t="s">
        <v>26</v>
      </c>
      <c r="K48" s="12" t="s">
        <v>27</v>
      </c>
      <c r="L48" s="12" t="s">
        <v>27</v>
      </c>
      <c r="M48" s="12" t="s">
        <v>25</v>
      </c>
      <c r="N48" s="12" t="s">
        <v>27</v>
      </c>
      <c r="O48" s="12" t="s">
        <v>26</v>
      </c>
      <c r="P48" s="12" t="s">
        <v>27</v>
      </c>
      <c r="Q48" s="12" t="s">
        <v>26</v>
      </c>
      <c r="R48" s="12" t="s">
        <v>24</v>
      </c>
      <c r="S48" s="12" t="s">
        <v>27</v>
      </c>
      <c r="T48" s="12" t="s">
        <v>24</v>
      </c>
      <c r="U48" s="12" t="s">
        <v>26</v>
      </c>
      <c r="V48" s="12" t="s">
        <v>26</v>
      </c>
      <c r="W48" s="12" t="s">
        <v>25</v>
      </c>
      <c r="X48" s="12" t="s">
        <v>26</v>
      </c>
      <c r="Y48" s="12" t="s">
        <v>24</v>
      </c>
      <c r="Z48" s="12" t="s">
        <v>27</v>
      </c>
      <c r="AA48" s="31"/>
      <c r="AB48" s="4"/>
    </row>
    <row r="49" spans="1:28" x14ac:dyDescent="0.25">
      <c r="A49" s="11">
        <v>21</v>
      </c>
      <c r="B49" s="18" t="s">
        <v>49</v>
      </c>
      <c r="C49" s="67" t="s">
        <v>24</v>
      </c>
      <c r="D49" s="67" t="s">
        <v>25</v>
      </c>
      <c r="E49" s="12" t="s">
        <v>24</v>
      </c>
      <c r="F49" s="12" t="s">
        <v>26</v>
      </c>
      <c r="G49" s="12" t="s">
        <v>25</v>
      </c>
      <c r="H49" s="12" t="s">
        <v>24</v>
      </c>
      <c r="I49" s="12" t="s">
        <v>27</v>
      </c>
      <c r="J49" s="12" t="s">
        <v>27</v>
      </c>
      <c r="K49" s="12" t="s">
        <v>27</v>
      </c>
      <c r="L49" s="12" t="s">
        <v>24</v>
      </c>
      <c r="M49" s="12" t="s">
        <v>25</v>
      </c>
      <c r="N49" s="12" t="s">
        <v>24</v>
      </c>
      <c r="O49" s="12" t="s">
        <v>27</v>
      </c>
      <c r="P49" s="12" t="s">
        <v>27</v>
      </c>
      <c r="Q49" s="12" t="s">
        <v>24</v>
      </c>
      <c r="R49" s="12" t="s">
        <v>25</v>
      </c>
      <c r="S49" s="12" t="s">
        <v>26</v>
      </c>
      <c r="T49" s="12" t="s">
        <v>26</v>
      </c>
      <c r="U49" s="12" t="s">
        <v>26</v>
      </c>
      <c r="V49" s="12" t="s">
        <v>24</v>
      </c>
      <c r="W49" s="12" t="s">
        <v>24</v>
      </c>
      <c r="X49" s="12" t="s">
        <v>27</v>
      </c>
      <c r="Y49" s="12" t="s">
        <v>26</v>
      </c>
      <c r="Z49" s="12" t="s">
        <v>25</v>
      </c>
      <c r="AA49" s="31"/>
      <c r="AB49" s="4"/>
    </row>
    <row r="50" spans="1:28" x14ac:dyDescent="0.25">
      <c r="A50" s="11">
        <v>22</v>
      </c>
      <c r="B50" s="16" t="s">
        <v>50</v>
      </c>
      <c r="C50" s="67" t="s">
        <v>24</v>
      </c>
      <c r="D50" s="67" t="s">
        <v>25</v>
      </c>
      <c r="E50" s="12" t="s">
        <v>25</v>
      </c>
      <c r="F50" s="12" t="s">
        <v>26</v>
      </c>
      <c r="G50" s="12" t="s">
        <v>25</v>
      </c>
      <c r="H50" s="12" t="s">
        <v>24</v>
      </c>
      <c r="I50" s="12" t="s">
        <v>27</v>
      </c>
      <c r="J50" s="12" t="s">
        <v>24</v>
      </c>
      <c r="K50" s="12" t="s">
        <v>27</v>
      </c>
      <c r="L50" s="12" t="s">
        <v>24</v>
      </c>
      <c r="M50" s="12" t="s">
        <v>25</v>
      </c>
      <c r="N50" s="12" t="s">
        <v>24</v>
      </c>
      <c r="O50" s="12" t="s">
        <v>27</v>
      </c>
      <c r="P50" s="12" t="s">
        <v>27</v>
      </c>
      <c r="Q50" s="12" t="s">
        <v>24</v>
      </c>
      <c r="R50" s="12" t="s">
        <v>24</v>
      </c>
      <c r="S50" s="12" t="s">
        <v>27</v>
      </c>
      <c r="T50" s="12" t="s">
        <v>26</v>
      </c>
      <c r="U50" s="12" t="s">
        <v>27</v>
      </c>
      <c r="V50" s="12" t="s">
        <v>25</v>
      </c>
      <c r="W50" s="12" t="s">
        <v>24</v>
      </c>
      <c r="X50" s="12" t="s">
        <v>26</v>
      </c>
      <c r="Y50" s="12" t="s">
        <v>24</v>
      </c>
      <c r="Z50" s="12" t="s">
        <v>25</v>
      </c>
      <c r="AA50" s="31"/>
      <c r="AB50" s="4"/>
    </row>
    <row r="51" spans="1:28" x14ac:dyDescent="0.25">
      <c r="A51" s="11">
        <v>23</v>
      </c>
      <c r="B51" s="17" t="s">
        <v>51</v>
      </c>
      <c r="C51" s="67" t="s">
        <v>24</v>
      </c>
      <c r="D51" s="67" t="s">
        <v>25</v>
      </c>
      <c r="E51" s="12" t="s">
        <v>27</v>
      </c>
      <c r="F51" s="12" t="s">
        <v>26</v>
      </c>
      <c r="G51" s="12" t="s">
        <v>25</v>
      </c>
      <c r="H51" s="12" t="s">
        <v>24</v>
      </c>
      <c r="I51" s="12" t="s">
        <v>25</v>
      </c>
      <c r="J51" s="12" t="s">
        <v>25</v>
      </c>
      <c r="K51" s="12" t="s">
        <v>27</v>
      </c>
      <c r="L51" s="12" t="s">
        <v>24</v>
      </c>
      <c r="M51" s="12" t="s">
        <v>26</v>
      </c>
      <c r="N51" s="12" t="s">
        <v>24</v>
      </c>
      <c r="O51" s="12" t="s">
        <v>26</v>
      </c>
      <c r="P51" s="12" t="s">
        <v>27</v>
      </c>
      <c r="Q51" s="12" t="s">
        <v>26</v>
      </c>
      <c r="R51" s="12" t="s">
        <v>24</v>
      </c>
      <c r="S51" s="12" t="s">
        <v>24</v>
      </c>
      <c r="T51" s="12" t="s">
        <v>24</v>
      </c>
      <c r="U51" s="12" t="s">
        <v>27</v>
      </c>
      <c r="V51" s="12" t="s">
        <v>27</v>
      </c>
      <c r="W51" s="12" t="s">
        <v>25</v>
      </c>
      <c r="X51" s="12" t="s">
        <v>26</v>
      </c>
      <c r="Y51" s="12" t="s">
        <v>24</v>
      </c>
      <c r="Z51" s="12" t="s">
        <v>27</v>
      </c>
      <c r="AA51" s="31"/>
      <c r="AB51" s="4"/>
    </row>
    <row r="52" spans="1:28" x14ac:dyDescent="0.25">
      <c r="A52" s="11">
        <v>24</v>
      </c>
      <c r="B52" s="18" t="s">
        <v>52</v>
      </c>
      <c r="C52" s="67" t="s">
        <v>24</v>
      </c>
      <c r="D52" s="67" t="s">
        <v>25</v>
      </c>
      <c r="E52" s="12" t="s">
        <v>27</v>
      </c>
      <c r="F52" s="12" t="s">
        <v>26</v>
      </c>
      <c r="G52" s="12" t="s">
        <v>25</v>
      </c>
      <c r="H52" s="12" t="s">
        <v>24</v>
      </c>
      <c r="I52" s="12" t="s">
        <v>27</v>
      </c>
      <c r="J52" s="12" t="s">
        <v>26</v>
      </c>
      <c r="K52" s="12" t="s">
        <v>27</v>
      </c>
      <c r="L52" s="12" t="s">
        <v>24</v>
      </c>
      <c r="M52" s="12" t="s">
        <v>25</v>
      </c>
      <c r="N52" s="12" t="s">
        <v>27</v>
      </c>
      <c r="O52" s="12" t="s">
        <v>26</v>
      </c>
      <c r="P52" s="12" t="s">
        <v>27</v>
      </c>
      <c r="Q52" s="12" t="s">
        <v>26</v>
      </c>
      <c r="R52" s="12" t="s">
        <v>24</v>
      </c>
      <c r="S52" s="12" t="s">
        <v>25</v>
      </c>
      <c r="T52" s="12" t="s">
        <v>26</v>
      </c>
      <c r="U52" s="12" t="s">
        <v>27</v>
      </c>
      <c r="V52" s="12" t="s">
        <v>24</v>
      </c>
      <c r="W52" s="12" t="s">
        <v>25</v>
      </c>
      <c r="X52" s="12" t="s">
        <v>25</v>
      </c>
      <c r="Y52" s="12" t="s">
        <v>25</v>
      </c>
      <c r="Z52" s="12" t="s">
        <v>27</v>
      </c>
      <c r="AA52" s="31"/>
      <c r="AB52" s="4"/>
    </row>
    <row r="53" spans="1:28" x14ac:dyDescent="0.25">
      <c r="A53" s="11">
        <v>25</v>
      </c>
      <c r="B53" s="16" t="s">
        <v>53</v>
      </c>
      <c r="C53" s="67" t="s">
        <v>24</v>
      </c>
      <c r="D53" s="67" t="s">
        <v>25</v>
      </c>
      <c r="E53" s="12" t="s">
        <v>26</v>
      </c>
      <c r="F53" s="12" t="s">
        <v>26</v>
      </c>
      <c r="G53" s="12" t="s">
        <v>26</v>
      </c>
      <c r="H53" s="12" t="s">
        <v>24</v>
      </c>
      <c r="I53" s="12" t="s">
        <v>27</v>
      </c>
      <c r="J53" s="12" t="s">
        <v>27</v>
      </c>
      <c r="K53" s="12" t="s">
        <v>27</v>
      </c>
      <c r="L53" s="12" t="s">
        <v>24</v>
      </c>
      <c r="M53" s="12" t="s">
        <v>25</v>
      </c>
      <c r="N53" s="12" t="s">
        <v>27</v>
      </c>
      <c r="O53" s="12" t="s">
        <v>27</v>
      </c>
      <c r="P53" s="12" t="s">
        <v>27</v>
      </c>
      <c r="Q53" s="12" t="s">
        <v>26</v>
      </c>
      <c r="R53" s="12" t="s">
        <v>24</v>
      </c>
      <c r="S53" s="12" t="s">
        <v>26</v>
      </c>
      <c r="T53" s="12" t="s">
        <v>26</v>
      </c>
      <c r="U53" s="12" t="s">
        <v>27</v>
      </c>
      <c r="V53" s="12" t="s">
        <v>24</v>
      </c>
      <c r="W53" s="12" t="s">
        <v>25</v>
      </c>
      <c r="X53" s="12" t="s">
        <v>26</v>
      </c>
      <c r="Y53" s="12" t="s">
        <v>25</v>
      </c>
      <c r="Z53" s="12" t="s">
        <v>27</v>
      </c>
      <c r="AA53" s="31"/>
      <c r="AB53" s="4"/>
    </row>
    <row r="54" spans="1:28" x14ac:dyDescent="0.25">
      <c r="A54" s="11">
        <v>26</v>
      </c>
      <c r="B54" s="17" t="s">
        <v>54</v>
      </c>
      <c r="C54" s="67" t="s">
        <v>27</v>
      </c>
      <c r="D54" s="67" t="s">
        <v>25</v>
      </c>
      <c r="E54" s="12" t="s">
        <v>26</v>
      </c>
      <c r="F54" s="12" t="s">
        <v>26</v>
      </c>
      <c r="G54" s="12" t="s">
        <v>27</v>
      </c>
      <c r="H54" s="12" t="s">
        <v>24</v>
      </c>
      <c r="I54" s="12" t="s">
        <v>27</v>
      </c>
      <c r="J54" s="12" t="s">
        <v>26</v>
      </c>
      <c r="K54" s="12" t="s">
        <v>27</v>
      </c>
      <c r="L54" s="12" t="s">
        <v>24</v>
      </c>
      <c r="M54" s="12" t="s">
        <v>25</v>
      </c>
      <c r="N54" s="12" t="s">
        <v>24</v>
      </c>
      <c r="O54" s="12" t="s">
        <v>27</v>
      </c>
      <c r="P54" s="12" t="s">
        <v>27</v>
      </c>
      <c r="Q54" s="12" t="s">
        <v>26</v>
      </c>
      <c r="R54" s="12" t="s">
        <v>24</v>
      </c>
      <c r="S54" s="12" t="s">
        <v>26</v>
      </c>
      <c r="T54" s="12" t="s">
        <v>26</v>
      </c>
      <c r="U54" s="12" t="s">
        <v>24</v>
      </c>
      <c r="V54" s="12" t="s">
        <v>25</v>
      </c>
      <c r="W54" s="12" t="s">
        <v>24</v>
      </c>
      <c r="X54" s="12" t="s">
        <v>24</v>
      </c>
      <c r="Y54" s="12" t="s">
        <v>26</v>
      </c>
      <c r="Z54" s="12" t="s">
        <v>25</v>
      </c>
      <c r="AA54" s="31"/>
      <c r="AB54" s="4"/>
    </row>
    <row r="55" spans="1:28" x14ac:dyDescent="0.25">
      <c r="A55" s="11">
        <v>27</v>
      </c>
      <c r="B55" s="18" t="s">
        <v>55</v>
      </c>
      <c r="C55" s="67" t="s">
        <v>24</v>
      </c>
      <c r="D55" s="67" t="s">
        <v>25</v>
      </c>
      <c r="E55" s="12" t="s">
        <v>27</v>
      </c>
      <c r="F55" s="12" t="s">
        <v>26</v>
      </c>
      <c r="G55" s="12" t="s">
        <v>27</v>
      </c>
      <c r="H55" s="12" t="s">
        <v>24</v>
      </c>
      <c r="I55" s="12" t="s">
        <v>27</v>
      </c>
      <c r="J55" s="12" t="s">
        <v>24</v>
      </c>
      <c r="K55" s="12" t="s">
        <v>27</v>
      </c>
      <c r="L55" s="12" t="s">
        <v>25</v>
      </c>
      <c r="M55" s="12" t="s">
        <v>25</v>
      </c>
      <c r="N55" s="12" t="s">
        <v>26</v>
      </c>
      <c r="O55" s="12" t="s">
        <v>27</v>
      </c>
      <c r="P55" s="12" t="s">
        <v>27</v>
      </c>
      <c r="Q55" s="12" t="s">
        <v>26</v>
      </c>
      <c r="R55" s="12" t="s">
        <v>24</v>
      </c>
      <c r="S55" s="12" t="s">
        <v>26</v>
      </c>
      <c r="T55" s="12" t="s">
        <v>26</v>
      </c>
      <c r="U55" s="12" t="s">
        <v>25</v>
      </c>
      <c r="V55" s="12" t="s">
        <v>25</v>
      </c>
      <c r="W55" s="12" t="s">
        <v>25</v>
      </c>
      <c r="X55" s="12" t="s">
        <v>26</v>
      </c>
      <c r="Y55" s="12" t="s">
        <v>25</v>
      </c>
      <c r="Z55" s="12" t="s">
        <v>25</v>
      </c>
      <c r="AA55" s="31"/>
      <c r="AB55" s="4"/>
    </row>
    <row r="56" spans="1:28" x14ac:dyDescent="0.25">
      <c r="A56" s="11">
        <v>28</v>
      </c>
      <c r="B56" s="16" t="s">
        <v>56</v>
      </c>
      <c r="C56" s="67" t="s">
        <v>24</v>
      </c>
      <c r="D56" s="67" t="s">
        <v>25</v>
      </c>
      <c r="E56" s="12" t="s">
        <v>26</v>
      </c>
      <c r="F56" s="12" t="s">
        <v>24</v>
      </c>
      <c r="G56" s="12" t="s">
        <v>25</v>
      </c>
      <c r="H56" s="12" t="s">
        <v>24</v>
      </c>
      <c r="I56" s="12" t="s">
        <v>27</v>
      </c>
      <c r="J56" s="12" t="s">
        <v>25</v>
      </c>
      <c r="K56" s="12" t="s">
        <v>27</v>
      </c>
      <c r="L56" s="12" t="s">
        <v>27</v>
      </c>
      <c r="M56" s="12" t="s">
        <v>25</v>
      </c>
      <c r="N56" s="12" t="s">
        <v>26</v>
      </c>
      <c r="O56" s="12" t="s">
        <v>27</v>
      </c>
      <c r="P56" s="12" t="s">
        <v>27</v>
      </c>
      <c r="Q56" s="12" t="s">
        <v>25</v>
      </c>
      <c r="R56" s="12" t="s">
        <v>24</v>
      </c>
      <c r="S56" s="12" t="s">
        <v>25</v>
      </c>
      <c r="T56" s="12" t="s">
        <v>24</v>
      </c>
      <c r="U56" s="12" t="s">
        <v>25</v>
      </c>
      <c r="V56" s="12" t="s">
        <v>25</v>
      </c>
      <c r="W56" s="12" t="s">
        <v>25</v>
      </c>
      <c r="X56" s="12" t="s">
        <v>24</v>
      </c>
      <c r="Y56" s="12" t="s">
        <v>25</v>
      </c>
      <c r="Z56" s="12" t="s">
        <v>25</v>
      </c>
      <c r="AA56" s="31"/>
      <c r="AB56" s="4"/>
    </row>
    <row r="57" spans="1:28" x14ac:dyDescent="0.25">
      <c r="A57" s="11">
        <v>29</v>
      </c>
      <c r="B57" s="17" t="s">
        <v>57</v>
      </c>
      <c r="C57" s="67" t="s">
        <v>24</v>
      </c>
      <c r="D57" s="67" t="s">
        <v>25</v>
      </c>
      <c r="E57" s="12" t="s">
        <v>24</v>
      </c>
      <c r="F57" s="12" t="s">
        <v>26</v>
      </c>
      <c r="G57" s="12" t="s">
        <v>27</v>
      </c>
      <c r="H57" s="12" t="s">
        <v>24</v>
      </c>
      <c r="I57" s="12" t="s">
        <v>27</v>
      </c>
      <c r="J57" s="12" t="s">
        <v>25</v>
      </c>
      <c r="K57" s="12" t="s">
        <v>27</v>
      </c>
      <c r="L57" s="12" t="s">
        <v>24</v>
      </c>
      <c r="M57" s="12" t="s">
        <v>25</v>
      </c>
      <c r="N57" s="12" t="s">
        <v>27</v>
      </c>
      <c r="O57" s="12" t="s">
        <v>27</v>
      </c>
      <c r="P57" s="12" t="s">
        <v>27</v>
      </c>
      <c r="Q57" s="12" t="s">
        <v>26</v>
      </c>
      <c r="R57" s="12" t="s">
        <v>24</v>
      </c>
      <c r="S57" s="12" t="s">
        <v>26</v>
      </c>
      <c r="T57" s="12" t="s">
        <v>26</v>
      </c>
      <c r="U57" s="12" t="s">
        <v>25</v>
      </c>
      <c r="V57" s="12" t="s">
        <v>25</v>
      </c>
      <c r="W57" s="12" t="s">
        <v>25</v>
      </c>
      <c r="X57" s="12" t="s">
        <v>26</v>
      </c>
      <c r="Y57" s="12" t="s">
        <v>24</v>
      </c>
      <c r="Z57" s="12" t="s">
        <v>27</v>
      </c>
      <c r="AA57" s="31"/>
      <c r="AB57" s="4"/>
    </row>
    <row r="58" spans="1:28" x14ac:dyDescent="0.25">
      <c r="A58" s="11">
        <v>30</v>
      </c>
      <c r="B58" s="18" t="s">
        <v>58</v>
      </c>
      <c r="C58" s="67" t="s">
        <v>24</v>
      </c>
      <c r="D58" s="67" t="s">
        <v>25</v>
      </c>
      <c r="E58" s="12" t="s">
        <v>24</v>
      </c>
      <c r="F58" s="12" t="s">
        <v>26</v>
      </c>
      <c r="G58" s="12" t="s">
        <v>27</v>
      </c>
      <c r="H58" s="12" t="s">
        <v>24</v>
      </c>
      <c r="I58" s="12" t="s">
        <v>27</v>
      </c>
      <c r="J58" s="12" t="s">
        <v>25</v>
      </c>
      <c r="K58" s="12" t="s">
        <v>27</v>
      </c>
      <c r="L58" s="12" t="s">
        <v>24</v>
      </c>
      <c r="M58" s="12" t="s">
        <v>25</v>
      </c>
      <c r="N58" s="12" t="s">
        <v>27</v>
      </c>
      <c r="O58" s="12" t="s">
        <v>27</v>
      </c>
      <c r="P58" s="12" t="s">
        <v>27</v>
      </c>
      <c r="Q58" s="12" t="s">
        <v>26</v>
      </c>
      <c r="R58" s="12" t="s">
        <v>24</v>
      </c>
      <c r="S58" s="12" t="s">
        <v>26</v>
      </c>
      <c r="T58" s="12" t="s">
        <v>26</v>
      </c>
      <c r="U58" s="12" t="s">
        <v>25</v>
      </c>
      <c r="V58" s="12" t="s">
        <v>25</v>
      </c>
      <c r="W58" s="12" t="s">
        <v>25</v>
      </c>
      <c r="X58" s="12" t="s">
        <v>26</v>
      </c>
      <c r="Y58" s="12" t="s">
        <v>24</v>
      </c>
      <c r="Z58" s="12" t="s">
        <v>27</v>
      </c>
      <c r="AA58" s="31"/>
      <c r="AB58" s="4"/>
    </row>
    <row r="59" spans="1:28" x14ac:dyDescent="0.25">
      <c r="B59" s="2"/>
      <c r="C59" s="57"/>
      <c r="D59" s="31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1"/>
    </row>
    <row r="60" spans="1:28" ht="29.45" customHeight="1" x14ac:dyDescent="0.35">
      <c r="A60" s="83" t="s">
        <v>109</v>
      </c>
    </row>
    <row r="61" spans="1:28" s="20" customFormat="1" ht="15.75" customHeight="1" x14ac:dyDescent="0.25">
      <c r="A61" s="19"/>
      <c r="B61" s="19"/>
      <c r="C61" s="49"/>
      <c r="D61" s="4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49"/>
    </row>
    <row r="62" spans="1:28" x14ac:dyDescent="0.25">
      <c r="A62" s="6"/>
      <c r="B62" s="7"/>
      <c r="C62" s="55" t="s">
        <v>0</v>
      </c>
      <c r="D62" s="55" t="s">
        <v>1</v>
      </c>
      <c r="E62" s="15" t="s">
        <v>2</v>
      </c>
      <c r="F62" s="15" t="s">
        <v>3</v>
      </c>
      <c r="G62" s="15" t="s">
        <v>4</v>
      </c>
      <c r="H62" s="15" t="s">
        <v>5</v>
      </c>
      <c r="I62" s="15" t="s">
        <v>6</v>
      </c>
      <c r="J62" s="15" t="s">
        <v>7</v>
      </c>
      <c r="K62" s="15" t="s">
        <v>8</v>
      </c>
      <c r="L62" s="15" t="s">
        <v>9</v>
      </c>
      <c r="M62" s="15" t="s">
        <v>10</v>
      </c>
      <c r="N62" s="15" t="s">
        <v>11</v>
      </c>
      <c r="O62" s="15" t="s">
        <v>12</v>
      </c>
      <c r="P62" s="15" t="s">
        <v>13</v>
      </c>
      <c r="Q62" s="15" t="s">
        <v>14</v>
      </c>
      <c r="R62" s="15" t="s">
        <v>15</v>
      </c>
      <c r="S62" s="15" t="s">
        <v>16</v>
      </c>
      <c r="T62" s="15" t="s">
        <v>17</v>
      </c>
      <c r="U62" s="15" t="s">
        <v>18</v>
      </c>
      <c r="V62" s="15" t="s">
        <v>19</v>
      </c>
      <c r="W62" s="15" t="s">
        <v>20</v>
      </c>
      <c r="X62" s="15" t="s">
        <v>21</v>
      </c>
      <c r="Y62" s="15" t="s">
        <v>22</v>
      </c>
      <c r="Z62" s="15" t="s">
        <v>23</v>
      </c>
      <c r="AA62" s="56" t="s">
        <v>60</v>
      </c>
      <c r="AB62" s="4"/>
    </row>
    <row r="63" spans="1:28" x14ac:dyDescent="0.25">
      <c r="A63" s="84"/>
      <c r="B63" s="84" t="s">
        <v>28</v>
      </c>
      <c r="C63" s="85" t="s">
        <v>24</v>
      </c>
      <c r="D63" s="85" t="s">
        <v>25</v>
      </c>
      <c r="E63" s="86" t="s">
        <v>26</v>
      </c>
      <c r="F63" s="86" t="s">
        <v>26</v>
      </c>
      <c r="G63" s="86" t="s">
        <v>25</v>
      </c>
      <c r="H63" s="86" t="s">
        <v>24</v>
      </c>
      <c r="I63" s="86" t="s">
        <v>27</v>
      </c>
      <c r="J63" s="86" t="s">
        <v>26</v>
      </c>
      <c r="K63" s="86" t="s">
        <v>27</v>
      </c>
      <c r="L63" s="86" t="s">
        <v>24</v>
      </c>
      <c r="M63" s="86" t="s">
        <v>25</v>
      </c>
      <c r="N63" s="86" t="s">
        <v>27</v>
      </c>
      <c r="O63" s="86" t="s">
        <v>27</v>
      </c>
      <c r="P63" s="86" t="s">
        <v>27</v>
      </c>
      <c r="Q63" s="86" t="s">
        <v>26</v>
      </c>
      <c r="R63" s="86" t="s">
        <v>24</v>
      </c>
      <c r="S63" s="86" t="s">
        <v>26</v>
      </c>
      <c r="T63" s="86" t="s">
        <v>26</v>
      </c>
      <c r="U63" s="86" t="s">
        <v>24</v>
      </c>
      <c r="V63" s="86" t="s">
        <v>25</v>
      </c>
      <c r="W63" s="86" t="s">
        <v>25</v>
      </c>
      <c r="X63" s="86" t="s">
        <v>26</v>
      </c>
      <c r="Y63" s="86" t="s">
        <v>24</v>
      </c>
      <c r="Z63" s="86" t="s">
        <v>27</v>
      </c>
      <c r="AA63" s="56"/>
      <c r="AB63" s="4"/>
    </row>
    <row r="64" spans="1:28" ht="15.75" customHeight="1" x14ac:dyDescent="0.25">
      <c r="A64" s="11">
        <v>1</v>
      </c>
      <c r="B64" s="21" t="s">
        <v>29</v>
      </c>
      <c r="C64" s="67">
        <f t="shared" ref="C64:Z64" si="0">IF(C29=C$28,1,0)</f>
        <v>0</v>
      </c>
      <c r="D64" s="67">
        <f t="shared" si="0"/>
        <v>1</v>
      </c>
      <c r="E64" s="12">
        <f t="shared" si="0"/>
        <v>1</v>
      </c>
      <c r="F64" s="12">
        <f t="shared" si="0"/>
        <v>1</v>
      </c>
      <c r="G64" s="12">
        <f t="shared" si="0"/>
        <v>1</v>
      </c>
      <c r="H64" s="12">
        <f t="shared" si="0"/>
        <v>1</v>
      </c>
      <c r="I64" s="12">
        <f t="shared" si="0"/>
        <v>1</v>
      </c>
      <c r="J64" s="12">
        <f t="shared" si="0"/>
        <v>1</v>
      </c>
      <c r="K64" s="12">
        <f t="shared" si="0"/>
        <v>1</v>
      </c>
      <c r="L64" s="12">
        <f t="shared" si="0"/>
        <v>0</v>
      </c>
      <c r="M64" s="12">
        <f t="shared" si="0"/>
        <v>1</v>
      </c>
      <c r="N64" s="12">
        <f t="shared" si="0"/>
        <v>0</v>
      </c>
      <c r="O64" s="12">
        <f t="shared" si="0"/>
        <v>1</v>
      </c>
      <c r="P64" s="12">
        <f t="shared" si="0"/>
        <v>1</v>
      </c>
      <c r="Q64" s="12">
        <f t="shared" si="0"/>
        <v>1</v>
      </c>
      <c r="R64" s="12">
        <f t="shared" si="0"/>
        <v>0</v>
      </c>
      <c r="S64" s="12">
        <f t="shared" si="0"/>
        <v>1</v>
      </c>
      <c r="T64" s="12">
        <f t="shared" si="0"/>
        <v>1</v>
      </c>
      <c r="U64" s="12">
        <f t="shared" si="0"/>
        <v>0</v>
      </c>
      <c r="V64" s="12">
        <f t="shared" si="0"/>
        <v>0</v>
      </c>
      <c r="W64" s="12">
        <f t="shared" si="0"/>
        <v>0</v>
      </c>
      <c r="X64" s="12">
        <f t="shared" si="0"/>
        <v>0</v>
      </c>
      <c r="Y64" s="12">
        <f t="shared" si="0"/>
        <v>1</v>
      </c>
      <c r="Z64" s="12">
        <f t="shared" si="0"/>
        <v>0</v>
      </c>
      <c r="AA64" s="74">
        <f t="shared" ref="AA64:AA93" si="1">SUM(C64:Z64)</f>
        <v>15</v>
      </c>
      <c r="AB64" s="4"/>
    </row>
    <row r="65" spans="1:28" ht="15.75" customHeight="1" x14ac:dyDescent="0.25">
      <c r="A65" s="11">
        <v>2</v>
      </c>
      <c r="B65" s="22" t="s">
        <v>30</v>
      </c>
      <c r="C65" s="67">
        <f t="shared" ref="C65:Z65" si="2">IF(C30=C$28,1,0)</f>
        <v>0</v>
      </c>
      <c r="D65" s="67">
        <f t="shared" si="2"/>
        <v>1</v>
      </c>
      <c r="E65" s="12">
        <f t="shared" si="2"/>
        <v>1</v>
      </c>
      <c r="F65" s="12">
        <f t="shared" si="2"/>
        <v>1</v>
      </c>
      <c r="G65" s="12">
        <f t="shared" si="2"/>
        <v>1</v>
      </c>
      <c r="H65" s="12">
        <f t="shared" si="2"/>
        <v>1</v>
      </c>
      <c r="I65" s="12">
        <f t="shared" si="2"/>
        <v>1</v>
      </c>
      <c r="J65" s="12">
        <f t="shared" si="2"/>
        <v>1</v>
      </c>
      <c r="K65" s="12">
        <f t="shared" si="2"/>
        <v>1</v>
      </c>
      <c r="L65" s="12">
        <f t="shared" si="2"/>
        <v>0</v>
      </c>
      <c r="M65" s="12">
        <f t="shared" si="2"/>
        <v>1</v>
      </c>
      <c r="N65" s="12">
        <f t="shared" si="2"/>
        <v>0</v>
      </c>
      <c r="O65" s="12">
        <f t="shared" si="2"/>
        <v>1</v>
      </c>
      <c r="P65" s="12">
        <f t="shared" si="2"/>
        <v>1</v>
      </c>
      <c r="Q65" s="12">
        <f t="shared" si="2"/>
        <v>1</v>
      </c>
      <c r="R65" s="12">
        <f t="shared" si="2"/>
        <v>0</v>
      </c>
      <c r="S65" s="12">
        <f t="shared" si="2"/>
        <v>1</v>
      </c>
      <c r="T65" s="12">
        <f t="shared" si="2"/>
        <v>1</v>
      </c>
      <c r="U65" s="12">
        <f t="shared" si="2"/>
        <v>0</v>
      </c>
      <c r="V65" s="12">
        <f t="shared" si="2"/>
        <v>0</v>
      </c>
      <c r="W65" s="12">
        <f t="shared" si="2"/>
        <v>0</v>
      </c>
      <c r="X65" s="12">
        <f t="shared" si="2"/>
        <v>0</v>
      </c>
      <c r="Y65" s="12">
        <f t="shared" si="2"/>
        <v>1</v>
      </c>
      <c r="Z65" s="12">
        <f t="shared" si="2"/>
        <v>0</v>
      </c>
      <c r="AA65" s="74">
        <f t="shared" si="1"/>
        <v>15</v>
      </c>
      <c r="AB65" s="4"/>
    </row>
    <row r="66" spans="1:28" ht="15.75" customHeight="1" x14ac:dyDescent="0.25">
      <c r="A66" s="11">
        <v>3</v>
      </c>
      <c r="B66" s="23" t="s">
        <v>31</v>
      </c>
      <c r="C66" s="67">
        <f t="shared" ref="C66:Z66" si="3">IF(C31=C$28,1,0)</f>
        <v>1</v>
      </c>
      <c r="D66" s="67">
        <f t="shared" si="3"/>
        <v>1</v>
      </c>
      <c r="E66" s="12">
        <f t="shared" si="3"/>
        <v>1</v>
      </c>
      <c r="F66" s="12">
        <f t="shared" si="3"/>
        <v>1</v>
      </c>
      <c r="G66" s="12">
        <f t="shared" si="3"/>
        <v>1</v>
      </c>
      <c r="H66" s="12">
        <f t="shared" si="3"/>
        <v>1</v>
      </c>
      <c r="I66" s="12">
        <f t="shared" si="3"/>
        <v>1</v>
      </c>
      <c r="J66" s="12">
        <f t="shared" si="3"/>
        <v>0</v>
      </c>
      <c r="K66" s="12">
        <f t="shared" si="3"/>
        <v>0</v>
      </c>
      <c r="L66" s="12">
        <f t="shared" si="3"/>
        <v>1</v>
      </c>
      <c r="M66" s="12">
        <f t="shared" si="3"/>
        <v>1</v>
      </c>
      <c r="N66" s="12">
        <f t="shared" si="3"/>
        <v>1</v>
      </c>
      <c r="O66" s="12">
        <f t="shared" si="3"/>
        <v>1</v>
      </c>
      <c r="P66" s="12">
        <f t="shared" si="3"/>
        <v>1</v>
      </c>
      <c r="Q66" s="12">
        <f t="shared" si="3"/>
        <v>1</v>
      </c>
      <c r="R66" s="12">
        <f t="shared" si="3"/>
        <v>1</v>
      </c>
      <c r="S66" s="12">
        <f t="shared" si="3"/>
        <v>1</v>
      </c>
      <c r="T66" s="12">
        <f t="shared" si="3"/>
        <v>0</v>
      </c>
      <c r="U66" s="12">
        <f t="shared" si="3"/>
        <v>1</v>
      </c>
      <c r="V66" s="12">
        <f t="shared" si="3"/>
        <v>1</v>
      </c>
      <c r="W66" s="12">
        <f t="shared" si="3"/>
        <v>1</v>
      </c>
      <c r="X66" s="12">
        <f t="shared" si="3"/>
        <v>1</v>
      </c>
      <c r="Y66" s="12">
        <f t="shared" si="3"/>
        <v>1</v>
      </c>
      <c r="Z66" s="12">
        <f t="shared" si="3"/>
        <v>1</v>
      </c>
      <c r="AA66" s="74">
        <f t="shared" si="1"/>
        <v>21</v>
      </c>
      <c r="AB66" s="4"/>
    </row>
    <row r="67" spans="1:28" ht="15.75" customHeight="1" x14ac:dyDescent="0.25">
      <c r="A67" s="11">
        <v>4</v>
      </c>
      <c r="B67" s="21" t="s">
        <v>32</v>
      </c>
      <c r="C67" s="67">
        <f t="shared" ref="C67:Z67" si="4">IF(C32=C$28,1,0)</f>
        <v>1</v>
      </c>
      <c r="D67" s="67">
        <f t="shared" si="4"/>
        <v>1</v>
      </c>
      <c r="E67" s="12">
        <f t="shared" si="4"/>
        <v>1</v>
      </c>
      <c r="F67" s="12">
        <f t="shared" si="4"/>
        <v>1</v>
      </c>
      <c r="G67" s="12">
        <f t="shared" si="4"/>
        <v>0</v>
      </c>
      <c r="H67" s="12">
        <f t="shared" si="4"/>
        <v>1</v>
      </c>
      <c r="I67" s="12">
        <f t="shared" si="4"/>
        <v>0</v>
      </c>
      <c r="J67" s="12">
        <f t="shared" si="4"/>
        <v>0</v>
      </c>
      <c r="K67" s="12">
        <f t="shared" si="4"/>
        <v>1</v>
      </c>
      <c r="L67" s="12">
        <f t="shared" si="4"/>
        <v>1</v>
      </c>
      <c r="M67" s="12">
        <f t="shared" si="4"/>
        <v>0</v>
      </c>
      <c r="N67" s="12">
        <f t="shared" si="4"/>
        <v>0</v>
      </c>
      <c r="O67" s="12">
        <f t="shared" si="4"/>
        <v>1</v>
      </c>
      <c r="P67" s="12">
        <f t="shared" si="4"/>
        <v>1</v>
      </c>
      <c r="Q67" s="12">
        <f t="shared" si="4"/>
        <v>1</v>
      </c>
      <c r="R67" s="12">
        <f t="shared" si="4"/>
        <v>1</v>
      </c>
      <c r="S67" s="12">
        <f t="shared" si="4"/>
        <v>0</v>
      </c>
      <c r="T67" s="12">
        <f t="shared" si="4"/>
        <v>0</v>
      </c>
      <c r="U67" s="12">
        <f t="shared" si="4"/>
        <v>1</v>
      </c>
      <c r="V67" s="12">
        <f t="shared" si="4"/>
        <v>1</v>
      </c>
      <c r="W67" s="12">
        <f t="shared" si="4"/>
        <v>0</v>
      </c>
      <c r="X67" s="12">
        <f t="shared" si="4"/>
        <v>1</v>
      </c>
      <c r="Y67" s="12">
        <f t="shared" si="4"/>
        <v>0</v>
      </c>
      <c r="Z67" s="12">
        <f t="shared" si="4"/>
        <v>1</v>
      </c>
      <c r="AA67" s="74">
        <f t="shared" si="1"/>
        <v>15</v>
      </c>
      <c r="AB67" s="4"/>
    </row>
    <row r="68" spans="1:28" ht="15.75" customHeight="1" x14ac:dyDescent="0.25">
      <c r="A68" s="11">
        <v>5</v>
      </c>
      <c r="B68" s="22" t="s">
        <v>33</v>
      </c>
      <c r="C68" s="67">
        <f t="shared" ref="C68:Z68" si="5">IF(C33=C$28,1,0)</f>
        <v>1</v>
      </c>
      <c r="D68" s="67">
        <f t="shared" si="5"/>
        <v>1</v>
      </c>
      <c r="E68" s="12">
        <f t="shared" si="5"/>
        <v>1</v>
      </c>
      <c r="F68" s="12">
        <f t="shared" si="5"/>
        <v>1</v>
      </c>
      <c r="G68" s="12">
        <f t="shared" si="5"/>
        <v>1</v>
      </c>
      <c r="H68" s="12">
        <f t="shared" si="5"/>
        <v>1</v>
      </c>
      <c r="I68" s="12">
        <f t="shared" si="5"/>
        <v>0</v>
      </c>
      <c r="J68" s="12">
        <f t="shared" si="5"/>
        <v>0</v>
      </c>
      <c r="K68" s="12">
        <f t="shared" si="5"/>
        <v>1</v>
      </c>
      <c r="L68" s="12">
        <f t="shared" si="5"/>
        <v>1</v>
      </c>
      <c r="M68" s="12">
        <f t="shared" si="5"/>
        <v>1</v>
      </c>
      <c r="N68" s="12">
        <f t="shared" si="5"/>
        <v>0</v>
      </c>
      <c r="O68" s="12">
        <f t="shared" si="5"/>
        <v>1</v>
      </c>
      <c r="P68" s="12">
        <f t="shared" si="5"/>
        <v>1</v>
      </c>
      <c r="Q68" s="12">
        <f t="shared" si="5"/>
        <v>1</v>
      </c>
      <c r="R68" s="12">
        <f t="shared" si="5"/>
        <v>1</v>
      </c>
      <c r="S68" s="12">
        <f t="shared" si="5"/>
        <v>1</v>
      </c>
      <c r="T68" s="12">
        <f t="shared" si="5"/>
        <v>1</v>
      </c>
      <c r="U68" s="12">
        <f t="shared" si="5"/>
        <v>1</v>
      </c>
      <c r="V68" s="12">
        <f t="shared" si="5"/>
        <v>1</v>
      </c>
      <c r="W68" s="12">
        <f t="shared" si="5"/>
        <v>1</v>
      </c>
      <c r="X68" s="12">
        <f t="shared" si="5"/>
        <v>1</v>
      </c>
      <c r="Y68" s="12">
        <f t="shared" si="5"/>
        <v>1</v>
      </c>
      <c r="Z68" s="12">
        <f t="shared" si="5"/>
        <v>0</v>
      </c>
      <c r="AA68" s="74">
        <f t="shared" si="1"/>
        <v>20</v>
      </c>
      <c r="AB68" s="4"/>
    </row>
    <row r="69" spans="1:28" ht="15.75" customHeight="1" x14ac:dyDescent="0.25">
      <c r="A69" s="11">
        <v>6</v>
      </c>
      <c r="B69" s="23" t="s">
        <v>34</v>
      </c>
      <c r="C69" s="67">
        <f t="shared" ref="C69:Z69" si="6">IF(C34=C$28,1,0)</f>
        <v>1</v>
      </c>
      <c r="D69" s="67">
        <f t="shared" si="6"/>
        <v>1</v>
      </c>
      <c r="E69" s="12">
        <f t="shared" si="6"/>
        <v>0</v>
      </c>
      <c r="F69" s="12">
        <f t="shared" si="6"/>
        <v>1</v>
      </c>
      <c r="G69" s="12">
        <f t="shared" si="6"/>
        <v>1</v>
      </c>
      <c r="H69" s="12">
        <f t="shared" si="6"/>
        <v>1</v>
      </c>
      <c r="I69" s="12">
        <f t="shared" si="6"/>
        <v>0</v>
      </c>
      <c r="J69" s="12">
        <f t="shared" si="6"/>
        <v>0</v>
      </c>
      <c r="K69" s="12">
        <f t="shared" si="6"/>
        <v>1</v>
      </c>
      <c r="L69" s="12">
        <f t="shared" si="6"/>
        <v>0</v>
      </c>
      <c r="M69" s="12">
        <f t="shared" si="6"/>
        <v>1</v>
      </c>
      <c r="N69" s="12">
        <f t="shared" si="6"/>
        <v>1</v>
      </c>
      <c r="O69" s="12">
        <f t="shared" si="6"/>
        <v>1</v>
      </c>
      <c r="P69" s="12">
        <f t="shared" si="6"/>
        <v>1</v>
      </c>
      <c r="Q69" s="12">
        <f t="shared" si="6"/>
        <v>0</v>
      </c>
      <c r="R69" s="12">
        <f t="shared" si="6"/>
        <v>1</v>
      </c>
      <c r="S69" s="12">
        <f t="shared" si="6"/>
        <v>0</v>
      </c>
      <c r="T69" s="12">
        <f t="shared" si="6"/>
        <v>1</v>
      </c>
      <c r="U69" s="12">
        <f t="shared" si="6"/>
        <v>0</v>
      </c>
      <c r="V69" s="12">
        <f t="shared" si="6"/>
        <v>0</v>
      </c>
      <c r="W69" s="12">
        <f t="shared" si="6"/>
        <v>0</v>
      </c>
      <c r="X69" s="12">
        <f t="shared" si="6"/>
        <v>0</v>
      </c>
      <c r="Y69" s="12">
        <f t="shared" si="6"/>
        <v>0</v>
      </c>
      <c r="Z69" s="12">
        <f t="shared" si="6"/>
        <v>0</v>
      </c>
      <c r="AA69" s="74">
        <f t="shared" si="1"/>
        <v>12</v>
      </c>
      <c r="AB69" s="4"/>
    </row>
    <row r="70" spans="1:28" ht="15.75" customHeight="1" x14ac:dyDescent="0.25">
      <c r="A70" s="11">
        <v>7</v>
      </c>
      <c r="B70" s="21" t="s">
        <v>35</v>
      </c>
      <c r="C70" s="67">
        <f t="shared" ref="C70:Z70" si="7">IF(C35=C$28,1,0)</f>
        <v>1</v>
      </c>
      <c r="D70" s="67">
        <f t="shared" si="7"/>
        <v>1</v>
      </c>
      <c r="E70" s="12">
        <f t="shared" si="7"/>
        <v>1</v>
      </c>
      <c r="F70" s="12">
        <f t="shared" si="7"/>
        <v>1</v>
      </c>
      <c r="G70" s="12">
        <f t="shared" si="7"/>
        <v>0</v>
      </c>
      <c r="H70" s="12">
        <f t="shared" si="7"/>
        <v>1</v>
      </c>
      <c r="I70" s="12">
        <f t="shared" si="7"/>
        <v>1</v>
      </c>
      <c r="J70" s="12">
        <f t="shared" si="7"/>
        <v>0</v>
      </c>
      <c r="K70" s="12">
        <f t="shared" si="7"/>
        <v>1</v>
      </c>
      <c r="L70" s="12">
        <f t="shared" si="7"/>
        <v>1</v>
      </c>
      <c r="M70" s="12">
        <f t="shared" si="7"/>
        <v>1</v>
      </c>
      <c r="N70" s="12">
        <f t="shared" si="7"/>
        <v>0</v>
      </c>
      <c r="O70" s="12">
        <f t="shared" si="7"/>
        <v>1</v>
      </c>
      <c r="P70" s="12">
        <f t="shared" si="7"/>
        <v>1</v>
      </c>
      <c r="Q70" s="12">
        <f t="shared" si="7"/>
        <v>1</v>
      </c>
      <c r="R70" s="12">
        <f t="shared" si="7"/>
        <v>1</v>
      </c>
      <c r="S70" s="12">
        <f t="shared" si="7"/>
        <v>0</v>
      </c>
      <c r="T70" s="12">
        <f t="shared" si="7"/>
        <v>0</v>
      </c>
      <c r="U70" s="12">
        <f t="shared" si="7"/>
        <v>0</v>
      </c>
      <c r="V70" s="12">
        <f t="shared" si="7"/>
        <v>1</v>
      </c>
      <c r="W70" s="12">
        <f t="shared" si="7"/>
        <v>0</v>
      </c>
      <c r="X70" s="12">
        <f t="shared" si="7"/>
        <v>1</v>
      </c>
      <c r="Y70" s="12">
        <f t="shared" si="7"/>
        <v>0</v>
      </c>
      <c r="Z70" s="12">
        <f t="shared" si="7"/>
        <v>0</v>
      </c>
      <c r="AA70" s="74">
        <f t="shared" si="1"/>
        <v>15</v>
      </c>
      <c r="AB70" s="4"/>
    </row>
    <row r="71" spans="1:28" ht="15.75" customHeight="1" x14ac:dyDescent="0.25">
      <c r="A71" s="11">
        <v>8</v>
      </c>
      <c r="B71" s="22" t="s">
        <v>36</v>
      </c>
      <c r="C71" s="67">
        <f t="shared" ref="C71:Z71" si="8">IF(C36=C$28,1,0)</f>
        <v>1</v>
      </c>
      <c r="D71" s="67">
        <f t="shared" si="8"/>
        <v>0</v>
      </c>
      <c r="E71" s="12">
        <f t="shared" si="8"/>
        <v>1</v>
      </c>
      <c r="F71" s="12">
        <f t="shared" si="8"/>
        <v>1</v>
      </c>
      <c r="G71" s="12">
        <f t="shared" si="8"/>
        <v>1</v>
      </c>
      <c r="H71" s="12">
        <f t="shared" si="8"/>
        <v>1</v>
      </c>
      <c r="I71" s="12">
        <f t="shared" si="8"/>
        <v>1</v>
      </c>
      <c r="J71" s="12">
        <f t="shared" si="8"/>
        <v>0</v>
      </c>
      <c r="K71" s="12">
        <f t="shared" si="8"/>
        <v>1</v>
      </c>
      <c r="L71" s="12">
        <f t="shared" si="8"/>
        <v>1</v>
      </c>
      <c r="M71" s="12">
        <f t="shared" si="8"/>
        <v>1</v>
      </c>
      <c r="N71" s="12">
        <f t="shared" si="8"/>
        <v>1</v>
      </c>
      <c r="O71" s="12">
        <f t="shared" si="8"/>
        <v>1</v>
      </c>
      <c r="P71" s="12">
        <f t="shared" si="8"/>
        <v>1</v>
      </c>
      <c r="Q71" s="12">
        <f t="shared" si="8"/>
        <v>1</v>
      </c>
      <c r="R71" s="12">
        <f t="shared" si="8"/>
        <v>1</v>
      </c>
      <c r="S71" s="12">
        <f t="shared" si="8"/>
        <v>0</v>
      </c>
      <c r="T71" s="12">
        <f t="shared" si="8"/>
        <v>1</v>
      </c>
      <c r="U71" s="12">
        <f t="shared" si="8"/>
        <v>1</v>
      </c>
      <c r="V71" s="12">
        <f t="shared" si="8"/>
        <v>1</v>
      </c>
      <c r="W71" s="12">
        <f t="shared" si="8"/>
        <v>0</v>
      </c>
      <c r="X71" s="12">
        <f t="shared" si="8"/>
        <v>1</v>
      </c>
      <c r="Y71" s="12">
        <f t="shared" si="8"/>
        <v>1</v>
      </c>
      <c r="Z71" s="12">
        <f t="shared" si="8"/>
        <v>1</v>
      </c>
      <c r="AA71" s="74">
        <f t="shared" si="1"/>
        <v>20</v>
      </c>
      <c r="AB71" s="4"/>
    </row>
    <row r="72" spans="1:28" ht="15.75" customHeight="1" x14ac:dyDescent="0.25">
      <c r="A72" s="11">
        <v>9</v>
      </c>
      <c r="B72" s="23" t="s">
        <v>37</v>
      </c>
      <c r="C72" s="67">
        <f t="shared" ref="C72:Z72" si="9">IF(C37=C$28,1,0)</f>
        <v>1</v>
      </c>
      <c r="D72" s="67">
        <f t="shared" si="9"/>
        <v>0</v>
      </c>
      <c r="E72" s="12">
        <f t="shared" si="9"/>
        <v>1</v>
      </c>
      <c r="F72" s="12">
        <f t="shared" si="9"/>
        <v>0</v>
      </c>
      <c r="G72" s="12">
        <f t="shared" si="9"/>
        <v>1</v>
      </c>
      <c r="H72" s="12">
        <f t="shared" si="9"/>
        <v>1</v>
      </c>
      <c r="I72" s="12">
        <f t="shared" si="9"/>
        <v>1</v>
      </c>
      <c r="J72" s="12">
        <f t="shared" si="9"/>
        <v>1</v>
      </c>
      <c r="K72" s="12">
        <f t="shared" si="9"/>
        <v>1</v>
      </c>
      <c r="L72" s="12">
        <f t="shared" si="9"/>
        <v>0</v>
      </c>
      <c r="M72" s="12">
        <f t="shared" si="9"/>
        <v>1</v>
      </c>
      <c r="N72" s="12">
        <f t="shared" si="9"/>
        <v>0</v>
      </c>
      <c r="O72" s="12">
        <f t="shared" si="9"/>
        <v>0</v>
      </c>
      <c r="P72" s="12">
        <f t="shared" si="9"/>
        <v>1</v>
      </c>
      <c r="Q72" s="12">
        <f t="shared" si="9"/>
        <v>1</v>
      </c>
      <c r="R72" s="12">
        <f t="shared" si="9"/>
        <v>0</v>
      </c>
      <c r="S72" s="12">
        <f t="shared" si="9"/>
        <v>1</v>
      </c>
      <c r="T72" s="12">
        <f t="shared" si="9"/>
        <v>1</v>
      </c>
      <c r="U72" s="12">
        <f t="shared" si="9"/>
        <v>0</v>
      </c>
      <c r="V72" s="12">
        <f t="shared" si="9"/>
        <v>0</v>
      </c>
      <c r="W72" s="12">
        <f t="shared" si="9"/>
        <v>0</v>
      </c>
      <c r="X72" s="12">
        <f t="shared" si="9"/>
        <v>0</v>
      </c>
      <c r="Y72" s="12">
        <f t="shared" si="9"/>
        <v>0</v>
      </c>
      <c r="Z72" s="12">
        <f t="shared" si="9"/>
        <v>0</v>
      </c>
      <c r="AA72" s="74">
        <f t="shared" si="1"/>
        <v>12</v>
      </c>
      <c r="AB72" s="4"/>
    </row>
    <row r="73" spans="1:28" ht="15.75" customHeight="1" x14ac:dyDescent="0.25">
      <c r="A73" s="11">
        <v>10</v>
      </c>
      <c r="B73" s="21" t="s">
        <v>38</v>
      </c>
      <c r="C73" s="67">
        <f t="shared" ref="C73:Z73" si="10">IF(C38=C$28,1,0)</f>
        <v>1</v>
      </c>
      <c r="D73" s="67">
        <f t="shared" si="10"/>
        <v>1</v>
      </c>
      <c r="E73" s="12">
        <f t="shared" si="10"/>
        <v>1</v>
      </c>
      <c r="F73" s="12">
        <f t="shared" si="10"/>
        <v>1</v>
      </c>
      <c r="G73" s="12">
        <f t="shared" si="10"/>
        <v>1</v>
      </c>
      <c r="H73" s="12">
        <f t="shared" si="10"/>
        <v>1</v>
      </c>
      <c r="I73" s="12">
        <f t="shared" si="10"/>
        <v>0</v>
      </c>
      <c r="J73" s="12">
        <f t="shared" si="10"/>
        <v>0</v>
      </c>
      <c r="K73" s="12">
        <f t="shared" si="10"/>
        <v>1</v>
      </c>
      <c r="L73" s="12">
        <f t="shared" si="10"/>
        <v>1</v>
      </c>
      <c r="M73" s="12">
        <f t="shared" si="10"/>
        <v>1</v>
      </c>
      <c r="N73" s="12">
        <f t="shared" si="10"/>
        <v>0</v>
      </c>
      <c r="O73" s="12">
        <f t="shared" si="10"/>
        <v>1</v>
      </c>
      <c r="P73" s="12">
        <f t="shared" si="10"/>
        <v>1</v>
      </c>
      <c r="Q73" s="12">
        <f t="shared" si="10"/>
        <v>0</v>
      </c>
      <c r="R73" s="12">
        <f t="shared" si="10"/>
        <v>1</v>
      </c>
      <c r="S73" s="12">
        <f t="shared" si="10"/>
        <v>0</v>
      </c>
      <c r="T73" s="12">
        <f t="shared" si="10"/>
        <v>1</v>
      </c>
      <c r="U73" s="12">
        <f t="shared" si="10"/>
        <v>0</v>
      </c>
      <c r="V73" s="12">
        <f t="shared" si="10"/>
        <v>1</v>
      </c>
      <c r="W73" s="12">
        <f t="shared" si="10"/>
        <v>1</v>
      </c>
      <c r="X73" s="12">
        <f t="shared" si="10"/>
        <v>1</v>
      </c>
      <c r="Y73" s="12">
        <f t="shared" si="10"/>
        <v>1</v>
      </c>
      <c r="Z73" s="12">
        <f t="shared" si="10"/>
        <v>0</v>
      </c>
      <c r="AA73" s="74">
        <f t="shared" si="1"/>
        <v>17</v>
      </c>
      <c r="AB73" s="4"/>
    </row>
    <row r="74" spans="1:28" ht="15.75" customHeight="1" x14ac:dyDescent="0.25">
      <c r="A74" s="11">
        <v>11</v>
      </c>
      <c r="B74" s="22" t="s">
        <v>39</v>
      </c>
      <c r="C74" s="67">
        <f t="shared" ref="C74:Z74" si="11">IF(C39=C$28,1,0)</f>
        <v>1</v>
      </c>
      <c r="D74" s="67">
        <f t="shared" si="11"/>
        <v>1</v>
      </c>
      <c r="E74" s="12">
        <f t="shared" si="11"/>
        <v>0</v>
      </c>
      <c r="F74" s="12">
        <f t="shared" si="11"/>
        <v>1</v>
      </c>
      <c r="G74" s="12">
        <f t="shared" si="11"/>
        <v>1</v>
      </c>
      <c r="H74" s="12">
        <f t="shared" si="11"/>
        <v>1</v>
      </c>
      <c r="I74" s="12">
        <f t="shared" si="11"/>
        <v>1</v>
      </c>
      <c r="J74" s="12">
        <f t="shared" si="11"/>
        <v>0</v>
      </c>
      <c r="K74" s="12">
        <f t="shared" si="11"/>
        <v>1</v>
      </c>
      <c r="L74" s="12">
        <f t="shared" si="11"/>
        <v>1</v>
      </c>
      <c r="M74" s="12">
        <f t="shared" si="11"/>
        <v>1</v>
      </c>
      <c r="N74" s="12">
        <f t="shared" si="11"/>
        <v>1</v>
      </c>
      <c r="O74" s="12">
        <f t="shared" si="11"/>
        <v>1</v>
      </c>
      <c r="P74" s="12">
        <f t="shared" si="11"/>
        <v>1</v>
      </c>
      <c r="Q74" s="12">
        <f t="shared" si="11"/>
        <v>0</v>
      </c>
      <c r="R74" s="12">
        <f t="shared" si="11"/>
        <v>0</v>
      </c>
      <c r="S74" s="12">
        <f t="shared" si="11"/>
        <v>1</v>
      </c>
      <c r="T74" s="12">
        <f t="shared" si="11"/>
        <v>1</v>
      </c>
      <c r="U74" s="12">
        <f t="shared" si="11"/>
        <v>1</v>
      </c>
      <c r="V74" s="12">
        <f t="shared" si="11"/>
        <v>1</v>
      </c>
      <c r="W74" s="12">
        <f t="shared" si="11"/>
        <v>0</v>
      </c>
      <c r="X74" s="12">
        <f t="shared" si="11"/>
        <v>1</v>
      </c>
      <c r="Y74" s="12">
        <f t="shared" si="11"/>
        <v>0</v>
      </c>
      <c r="Z74" s="12">
        <f t="shared" si="11"/>
        <v>0</v>
      </c>
      <c r="AA74" s="74">
        <f t="shared" si="1"/>
        <v>17</v>
      </c>
      <c r="AB74" s="4"/>
    </row>
    <row r="75" spans="1:28" ht="15.75" customHeight="1" x14ac:dyDescent="0.25">
      <c r="A75" s="11">
        <v>12</v>
      </c>
      <c r="B75" s="23" t="s">
        <v>40</v>
      </c>
      <c r="C75" s="67">
        <f t="shared" ref="C75:Z75" si="12">IF(C40=C$28,1,0)</f>
        <v>1</v>
      </c>
      <c r="D75" s="67">
        <f t="shared" si="12"/>
        <v>1</v>
      </c>
      <c r="E75" s="12">
        <f t="shared" si="12"/>
        <v>0</v>
      </c>
      <c r="F75" s="12">
        <f t="shared" si="12"/>
        <v>0</v>
      </c>
      <c r="G75" s="12">
        <f t="shared" si="12"/>
        <v>0</v>
      </c>
      <c r="H75" s="12">
        <f t="shared" si="12"/>
        <v>1</v>
      </c>
      <c r="I75" s="12">
        <f t="shared" si="12"/>
        <v>1</v>
      </c>
      <c r="J75" s="12">
        <f t="shared" si="12"/>
        <v>0</v>
      </c>
      <c r="K75" s="12">
        <f t="shared" si="12"/>
        <v>1</v>
      </c>
      <c r="L75" s="12">
        <f t="shared" si="12"/>
        <v>0</v>
      </c>
      <c r="M75" s="12">
        <f t="shared" si="12"/>
        <v>1</v>
      </c>
      <c r="N75" s="12">
        <f t="shared" si="12"/>
        <v>0</v>
      </c>
      <c r="O75" s="12">
        <f t="shared" si="12"/>
        <v>1</v>
      </c>
      <c r="P75" s="12">
        <f t="shared" si="12"/>
        <v>1</v>
      </c>
      <c r="Q75" s="12">
        <f t="shared" si="12"/>
        <v>0</v>
      </c>
      <c r="R75" s="12">
        <f t="shared" si="12"/>
        <v>0</v>
      </c>
      <c r="S75" s="12">
        <f t="shared" si="12"/>
        <v>0</v>
      </c>
      <c r="T75" s="12">
        <f t="shared" si="12"/>
        <v>1</v>
      </c>
      <c r="U75" s="12">
        <f t="shared" si="12"/>
        <v>1</v>
      </c>
      <c r="V75" s="12">
        <f t="shared" si="12"/>
        <v>0</v>
      </c>
      <c r="W75" s="12">
        <f t="shared" si="12"/>
        <v>0</v>
      </c>
      <c r="X75" s="12">
        <f t="shared" si="12"/>
        <v>0</v>
      </c>
      <c r="Y75" s="12">
        <f t="shared" si="12"/>
        <v>0</v>
      </c>
      <c r="Z75" s="12">
        <f t="shared" si="12"/>
        <v>0</v>
      </c>
      <c r="AA75" s="74">
        <f t="shared" si="1"/>
        <v>10</v>
      </c>
      <c r="AB75" s="4"/>
    </row>
    <row r="76" spans="1:28" ht="15.75" customHeight="1" x14ac:dyDescent="0.25">
      <c r="A76" s="11">
        <v>13</v>
      </c>
      <c r="B76" s="21" t="s">
        <v>41</v>
      </c>
      <c r="C76" s="67">
        <f t="shared" ref="C76:Z76" si="13">IF(C41=C$28,1,0)</f>
        <v>1</v>
      </c>
      <c r="D76" s="67">
        <f t="shared" si="13"/>
        <v>1</v>
      </c>
      <c r="E76" s="12">
        <f t="shared" si="13"/>
        <v>0</v>
      </c>
      <c r="F76" s="12">
        <f t="shared" si="13"/>
        <v>0</v>
      </c>
      <c r="G76" s="12">
        <f t="shared" si="13"/>
        <v>0</v>
      </c>
      <c r="H76" s="12">
        <f t="shared" si="13"/>
        <v>1</v>
      </c>
      <c r="I76" s="12">
        <f t="shared" si="13"/>
        <v>1</v>
      </c>
      <c r="J76" s="12">
        <f t="shared" si="13"/>
        <v>0</v>
      </c>
      <c r="K76" s="12">
        <f t="shared" si="13"/>
        <v>1</v>
      </c>
      <c r="L76" s="12">
        <f t="shared" si="13"/>
        <v>1</v>
      </c>
      <c r="M76" s="12">
        <f t="shared" si="13"/>
        <v>1</v>
      </c>
      <c r="N76" s="12">
        <f t="shared" si="13"/>
        <v>0</v>
      </c>
      <c r="O76" s="12">
        <f t="shared" si="13"/>
        <v>1</v>
      </c>
      <c r="P76" s="12">
        <f t="shared" si="13"/>
        <v>1</v>
      </c>
      <c r="Q76" s="12">
        <f t="shared" si="13"/>
        <v>1</v>
      </c>
      <c r="R76" s="12">
        <f t="shared" si="13"/>
        <v>0</v>
      </c>
      <c r="S76" s="12">
        <f t="shared" si="13"/>
        <v>0</v>
      </c>
      <c r="T76" s="12">
        <f t="shared" si="13"/>
        <v>1</v>
      </c>
      <c r="U76" s="12">
        <f t="shared" si="13"/>
        <v>0</v>
      </c>
      <c r="V76" s="12">
        <f t="shared" si="13"/>
        <v>1</v>
      </c>
      <c r="W76" s="12">
        <f t="shared" si="13"/>
        <v>1</v>
      </c>
      <c r="X76" s="12">
        <f t="shared" si="13"/>
        <v>1</v>
      </c>
      <c r="Y76" s="12">
        <f t="shared" si="13"/>
        <v>0</v>
      </c>
      <c r="Z76" s="12">
        <f t="shared" si="13"/>
        <v>0</v>
      </c>
      <c r="AA76" s="74">
        <f t="shared" si="1"/>
        <v>14</v>
      </c>
      <c r="AB76" s="4"/>
    </row>
    <row r="77" spans="1:28" ht="15.75" customHeight="1" x14ac:dyDescent="0.25">
      <c r="A77" s="11">
        <v>14</v>
      </c>
      <c r="B77" s="22" t="s">
        <v>42</v>
      </c>
      <c r="C77" s="67">
        <f t="shared" ref="C77:Z77" si="14">IF(C42=C$28,1,0)</f>
        <v>1</v>
      </c>
      <c r="D77" s="67">
        <f t="shared" si="14"/>
        <v>1</v>
      </c>
      <c r="E77" s="12">
        <f t="shared" si="14"/>
        <v>1</v>
      </c>
      <c r="F77" s="12">
        <f t="shared" si="14"/>
        <v>0</v>
      </c>
      <c r="G77" s="12">
        <f t="shared" si="14"/>
        <v>0</v>
      </c>
      <c r="H77" s="12">
        <f t="shared" si="14"/>
        <v>1</v>
      </c>
      <c r="I77" s="12">
        <f t="shared" si="14"/>
        <v>0</v>
      </c>
      <c r="J77" s="12">
        <f t="shared" si="14"/>
        <v>0</v>
      </c>
      <c r="K77" s="12">
        <f t="shared" si="14"/>
        <v>1</v>
      </c>
      <c r="L77" s="12">
        <f t="shared" si="14"/>
        <v>1</v>
      </c>
      <c r="M77" s="12">
        <f t="shared" si="14"/>
        <v>1</v>
      </c>
      <c r="N77" s="12">
        <f t="shared" si="14"/>
        <v>0</v>
      </c>
      <c r="O77" s="12">
        <f t="shared" si="14"/>
        <v>1</v>
      </c>
      <c r="P77" s="12">
        <f t="shared" si="14"/>
        <v>1</v>
      </c>
      <c r="Q77" s="12">
        <f t="shared" si="14"/>
        <v>0</v>
      </c>
      <c r="R77" s="12">
        <f t="shared" si="14"/>
        <v>1</v>
      </c>
      <c r="S77" s="12">
        <f t="shared" si="14"/>
        <v>1</v>
      </c>
      <c r="T77" s="12">
        <f t="shared" si="14"/>
        <v>0</v>
      </c>
      <c r="U77" s="12">
        <f t="shared" si="14"/>
        <v>0</v>
      </c>
      <c r="V77" s="12">
        <f t="shared" si="14"/>
        <v>1</v>
      </c>
      <c r="W77" s="12">
        <f t="shared" si="14"/>
        <v>1</v>
      </c>
      <c r="X77" s="12">
        <f t="shared" si="14"/>
        <v>1</v>
      </c>
      <c r="Y77" s="12">
        <f t="shared" si="14"/>
        <v>0</v>
      </c>
      <c r="Z77" s="12">
        <f t="shared" si="14"/>
        <v>1</v>
      </c>
      <c r="AA77" s="74">
        <f t="shared" si="1"/>
        <v>15</v>
      </c>
      <c r="AB77" s="4"/>
    </row>
    <row r="78" spans="1:28" ht="15.75" customHeight="1" x14ac:dyDescent="0.25">
      <c r="A78" s="11">
        <v>15</v>
      </c>
      <c r="B78" s="23" t="s">
        <v>43</v>
      </c>
      <c r="C78" s="67">
        <f t="shared" ref="C78:Z78" si="15">IF(C43=C$28,1,0)</f>
        <v>1</v>
      </c>
      <c r="D78" s="67">
        <f t="shared" si="15"/>
        <v>1</v>
      </c>
      <c r="E78" s="12">
        <f t="shared" si="15"/>
        <v>0</v>
      </c>
      <c r="F78" s="12">
        <f t="shared" si="15"/>
        <v>1</v>
      </c>
      <c r="G78" s="12">
        <f t="shared" si="15"/>
        <v>1</v>
      </c>
      <c r="H78" s="12">
        <f t="shared" si="15"/>
        <v>1</v>
      </c>
      <c r="I78" s="12">
        <f t="shared" si="15"/>
        <v>1</v>
      </c>
      <c r="J78" s="12">
        <f t="shared" si="15"/>
        <v>0</v>
      </c>
      <c r="K78" s="12">
        <f t="shared" si="15"/>
        <v>1</v>
      </c>
      <c r="L78" s="12">
        <f t="shared" si="15"/>
        <v>1</v>
      </c>
      <c r="M78" s="12">
        <f t="shared" si="15"/>
        <v>1</v>
      </c>
      <c r="N78" s="12">
        <f t="shared" si="15"/>
        <v>1</v>
      </c>
      <c r="O78" s="12">
        <f t="shared" si="15"/>
        <v>1</v>
      </c>
      <c r="P78" s="12">
        <f t="shared" si="15"/>
        <v>1</v>
      </c>
      <c r="Q78" s="12">
        <f t="shared" si="15"/>
        <v>1</v>
      </c>
      <c r="R78" s="12">
        <f t="shared" si="15"/>
        <v>1</v>
      </c>
      <c r="S78" s="12">
        <f t="shared" si="15"/>
        <v>0</v>
      </c>
      <c r="T78" s="12">
        <f t="shared" si="15"/>
        <v>0</v>
      </c>
      <c r="U78" s="12">
        <f t="shared" si="15"/>
        <v>0</v>
      </c>
      <c r="V78" s="12">
        <f t="shared" si="15"/>
        <v>1</v>
      </c>
      <c r="W78" s="12">
        <f t="shared" si="15"/>
        <v>0</v>
      </c>
      <c r="X78" s="12">
        <f t="shared" si="15"/>
        <v>0</v>
      </c>
      <c r="Y78" s="12">
        <f t="shared" si="15"/>
        <v>0</v>
      </c>
      <c r="Z78" s="12">
        <f t="shared" si="15"/>
        <v>0</v>
      </c>
      <c r="AA78" s="74">
        <f t="shared" si="1"/>
        <v>15</v>
      </c>
      <c r="AB78" s="4"/>
    </row>
    <row r="79" spans="1:28" ht="15.75" customHeight="1" x14ac:dyDescent="0.25">
      <c r="A79" s="11">
        <v>16</v>
      </c>
      <c r="B79" s="21" t="s">
        <v>44</v>
      </c>
      <c r="C79" s="67">
        <f t="shared" ref="C79:Z79" si="16">IF(C44=C$28,1,0)</f>
        <v>1</v>
      </c>
      <c r="D79" s="67">
        <f t="shared" si="16"/>
        <v>1</v>
      </c>
      <c r="E79" s="12">
        <f t="shared" si="16"/>
        <v>0</v>
      </c>
      <c r="F79" s="12">
        <f t="shared" si="16"/>
        <v>1</v>
      </c>
      <c r="G79" s="12">
        <f t="shared" si="16"/>
        <v>0</v>
      </c>
      <c r="H79" s="12">
        <f t="shared" si="16"/>
        <v>1</v>
      </c>
      <c r="I79" s="12">
        <f t="shared" si="16"/>
        <v>0</v>
      </c>
      <c r="J79" s="12">
        <f t="shared" si="16"/>
        <v>0</v>
      </c>
      <c r="K79" s="12">
        <f t="shared" si="16"/>
        <v>1</v>
      </c>
      <c r="L79" s="12">
        <f t="shared" si="16"/>
        <v>1</v>
      </c>
      <c r="M79" s="12">
        <f t="shared" si="16"/>
        <v>0</v>
      </c>
      <c r="N79" s="12">
        <f t="shared" si="16"/>
        <v>0</v>
      </c>
      <c r="O79" s="12">
        <f t="shared" si="16"/>
        <v>1</v>
      </c>
      <c r="P79" s="12">
        <f t="shared" si="16"/>
        <v>1</v>
      </c>
      <c r="Q79" s="12">
        <f t="shared" si="16"/>
        <v>1</v>
      </c>
      <c r="R79" s="12">
        <f t="shared" si="16"/>
        <v>0</v>
      </c>
      <c r="S79" s="12">
        <f t="shared" si="16"/>
        <v>0</v>
      </c>
      <c r="T79" s="12">
        <f t="shared" si="16"/>
        <v>1</v>
      </c>
      <c r="U79" s="12">
        <f t="shared" si="16"/>
        <v>0</v>
      </c>
      <c r="V79" s="12">
        <f t="shared" si="16"/>
        <v>0</v>
      </c>
      <c r="W79" s="12">
        <f t="shared" si="16"/>
        <v>0</v>
      </c>
      <c r="X79" s="12">
        <f t="shared" si="16"/>
        <v>0</v>
      </c>
      <c r="Y79" s="12">
        <f t="shared" si="16"/>
        <v>0</v>
      </c>
      <c r="Z79" s="12">
        <f t="shared" si="16"/>
        <v>0</v>
      </c>
      <c r="AA79" s="74">
        <f t="shared" si="1"/>
        <v>10</v>
      </c>
      <c r="AB79" s="4"/>
    </row>
    <row r="80" spans="1:28" ht="15.75" customHeight="1" x14ac:dyDescent="0.25">
      <c r="A80" s="11">
        <v>17</v>
      </c>
      <c r="B80" s="22" t="s">
        <v>45</v>
      </c>
      <c r="C80" s="67">
        <f t="shared" ref="C80:Z80" si="17">IF(C45=C$28,1,0)</f>
        <v>0</v>
      </c>
      <c r="D80" s="67">
        <f t="shared" si="17"/>
        <v>1</v>
      </c>
      <c r="E80" s="12">
        <f t="shared" si="17"/>
        <v>1</v>
      </c>
      <c r="F80" s="12">
        <f t="shared" si="17"/>
        <v>0</v>
      </c>
      <c r="G80" s="12">
        <f t="shared" si="17"/>
        <v>1</v>
      </c>
      <c r="H80" s="12">
        <f t="shared" si="17"/>
        <v>1</v>
      </c>
      <c r="I80" s="12">
        <f t="shared" si="17"/>
        <v>0</v>
      </c>
      <c r="J80" s="12">
        <f t="shared" si="17"/>
        <v>0</v>
      </c>
      <c r="K80" s="12">
        <f t="shared" si="17"/>
        <v>1</v>
      </c>
      <c r="L80" s="12">
        <f t="shared" si="17"/>
        <v>1</v>
      </c>
      <c r="M80" s="12">
        <f t="shared" si="17"/>
        <v>1</v>
      </c>
      <c r="N80" s="12">
        <f t="shared" si="17"/>
        <v>1</v>
      </c>
      <c r="O80" s="12">
        <f t="shared" si="17"/>
        <v>0</v>
      </c>
      <c r="P80" s="12">
        <f t="shared" si="17"/>
        <v>1</v>
      </c>
      <c r="Q80" s="12">
        <f t="shared" si="17"/>
        <v>0</v>
      </c>
      <c r="R80" s="12">
        <f t="shared" si="17"/>
        <v>0</v>
      </c>
      <c r="S80" s="12">
        <f t="shared" si="17"/>
        <v>0</v>
      </c>
      <c r="T80" s="12">
        <f t="shared" si="17"/>
        <v>1</v>
      </c>
      <c r="U80" s="12">
        <f t="shared" si="17"/>
        <v>0</v>
      </c>
      <c r="V80" s="12">
        <f t="shared" si="17"/>
        <v>0</v>
      </c>
      <c r="W80" s="12">
        <f t="shared" si="17"/>
        <v>1</v>
      </c>
      <c r="X80" s="12">
        <f t="shared" si="17"/>
        <v>0</v>
      </c>
      <c r="Y80" s="12">
        <f t="shared" si="17"/>
        <v>0</v>
      </c>
      <c r="Z80" s="12">
        <f t="shared" si="17"/>
        <v>0</v>
      </c>
      <c r="AA80" s="74">
        <f t="shared" si="1"/>
        <v>11</v>
      </c>
      <c r="AB80" s="4"/>
    </row>
    <row r="81" spans="1:28" ht="15.75" customHeight="1" x14ac:dyDescent="0.25">
      <c r="A81" s="11">
        <v>18</v>
      </c>
      <c r="B81" s="23" t="s">
        <v>46</v>
      </c>
      <c r="C81" s="67">
        <f t="shared" ref="C81:Z81" si="18">IF(C46=C$28,1,0)</f>
        <v>1</v>
      </c>
      <c r="D81" s="67">
        <f t="shared" si="18"/>
        <v>1</v>
      </c>
      <c r="E81" s="12">
        <f t="shared" si="18"/>
        <v>1</v>
      </c>
      <c r="F81" s="12">
        <f t="shared" si="18"/>
        <v>1</v>
      </c>
      <c r="G81" s="12">
        <f t="shared" si="18"/>
        <v>1</v>
      </c>
      <c r="H81" s="12">
        <f t="shared" si="18"/>
        <v>1</v>
      </c>
      <c r="I81" s="12">
        <f t="shared" si="18"/>
        <v>1</v>
      </c>
      <c r="J81" s="12">
        <f t="shared" si="18"/>
        <v>0</v>
      </c>
      <c r="K81" s="12">
        <f t="shared" si="18"/>
        <v>1</v>
      </c>
      <c r="L81" s="12">
        <f t="shared" si="18"/>
        <v>1</v>
      </c>
      <c r="M81" s="12">
        <f t="shared" si="18"/>
        <v>1</v>
      </c>
      <c r="N81" s="12">
        <f t="shared" si="18"/>
        <v>0</v>
      </c>
      <c r="O81" s="12">
        <f t="shared" si="18"/>
        <v>1</v>
      </c>
      <c r="P81" s="12">
        <f t="shared" si="18"/>
        <v>1</v>
      </c>
      <c r="Q81" s="12">
        <f t="shared" si="18"/>
        <v>0</v>
      </c>
      <c r="R81" s="12">
        <f t="shared" si="18"/>
        <v>0</v>
      </c>
      <c r="S81" s="12">
        <f t="shared" si="18"/>
        <v>1</v>
      </c>
      <c r="T81" s="12">
        <f t="shared" si="18"/>
        <v>1</v>
      </c>
      <c r="U81" s="12">
        <f t="shared" si="18"/>
        <v>0</v>
      </c>
      <c r="V81" s="12">
        <f t="shared" si="18"/>
        <v>0</v>
      </c>
      <c r="W81" s="12">
        <f t="shared" si="18"/>
        <v>1</v>
      </c>
      <c r="X81" s="12">
        <f t="shared" si="18"/>
        <v>1</v>
      </c>
      <c r="Y81" s="12">
        <f t="shared" si="18"/>
        <v>0</v>
      </c>
      <c r="Z81" s="12">
        <f t="shared" si="18"/>
        <v>0</v>
      </c>
      <c r="AA81" s="74">
        <f t="shared" si="1"/>
        <v>16</v>
      </c>
      <c r="AB81" s="4"/>
    </row>
    <row r="82" spans="1:28" ht="15.75" customHeight="1" x14ac:dyDescent="0.25">
      <c r="A82" s="11">
        <v>19</v>
      </c>
      <c r="B82" s="21" t="s">
        <v>47</v>
      </c>
      <c r="C82" s="67">
        <f t="shared" ref="C82:Z82" si="19">IF(C47=C$28,1,0)</f>
        <v>1</v>
      </c>
      <c r="D82" s="67">
        <f t="shared" si="19"/>
        <v>1</v>
      </c>
      <c r="E82" s="12">
        <f t="shared" si="19"/>
        <v>0</v>
      </c>
      <c r="F82" s="12">
        <f t="shared" si="19"/>
        <v>0</v>
      </c>
      <c r="G82" s="12">
        <f t="shared" si="19"/>
        <v>1</v>
      </c>
      <c r="H82" s="12">
        <f t="shared" si="19"/>
        <v>1</v>
      </c>
      <c r="I82" s="12">
        <f t="shared" si="19"/>
        <v>1</v>
      </c>
      <c r="J82" s="12">
        <f t="shared" si="19"/>
        <v>1</v>
      </c>
      <c r="K82" s="12">
        <f t="shared" si="19"/>
        <v>1</v>
      </c>
      <c r="L82" s="12">
        <f t="shared" si="19"/>
        <v>1</v>
      </c>
      <c r="M82" s="12">
        <f t="shared" si="19"/>
        <v>1</v>
      </c>
      <c r="N82" s="12">
        <f t="shared" si="19"/>
        <v>1</v>
      </c>
      <c r="O82" s="12">
        <f t="shared" si="19"/>
        <v>1</v>
      </c>
      <c r="P82" s="12">
        <f t="shared" si="19"/>
        <v>1</v>
      </c>
      <c r="Q82" s="12">
        <f t="shared" si="19"/>
        <v>1</v>
      </c>
      <c r="R82" s="12">
        <f t="shared" si="19"/>
        <v>1</v>
      </c>
      <c r="S82" s="12">
        <f t="shared" si="19"/>
        <v>1</v>
      </c>
      <c r="T82" s="12">
        <f t="shared" si="19"/>
        <v>1</v>
      </c>
      <c r="U82" s="12">
        <f t="shared" si="19"/>
        <v>0</v>
      </c>
      <c r="V82" s="12">
        <f t="shared" si="19"/>
        <v>0</v>
      </c>
      <c r="W82" s="12">
        <f t="shared" si="19"/>
        <v>0</v>
      </c>
      <c r="X82" s="12">
        <f t="shared" si="19"/>
        <v>1</v>
      </c>
      <c r="Y82" s="12">
        <f t="shared" si="19"/>
        <v>0</v>
      </c>
      <c r="Z82" s="12">
        <f t="shared" si="19"/>
        <v>0</v>
      </c>
      <c r="AA82" s="74">
        <f t="shared" si="1"/>
        <v>17</v>
      </c>
      <c r="AB82" s="4"/>
    </row>
    <row r="83" spans="1:28" ht="15.75" customHeight="1" x14ac:dyDescent="0.25">
      <c r="A83" s="11">
        <v>20</v>
      </c>
      <c r="B83" s="22" t="s">
        <v>48</v>
      </c>
      <c r="C83" s="67">
        <f t="shared" ref="C83:Z83" si="20">IF(C48=C$28,1,0)</f>
        <v>0</v>
      </c>
      <c r="D83" s="67">
        <f t="shared" si="20"/>
        <v>0</v>
      </c>
      <c r="E83" s="12">
        <f t="shared" si="20"/>
        <v>0</v>
      </c>
      <c r="F83" s="12">
        <f t="shared" si="20"/>
        <v>1</v>
      </c>
      <c r="G83" s="12">
        <f t="shared" si="20"/>
        <v>1</v>
      </c>
      <c r="H83" s="12">
        <f t="shared" si="20"/>
        <v>1</v>
      </c>
      <c r="I83" s="12">
        <f t="shared" si="20"/>
        <v>1</v>
      </c>
      <c r="J83" s="12">
        <f t="shared" si="20"/>
        <v>1</v>
      </c>
      <c r="K83" s="12">
        <f t="shared" si="20"/>
        <v>1</v>
      </c>
      <c r="L83" s="12">
        <f t="shared" si="20"/>
        <v>0</v>
      </c>
      <c r="M83" s="12">
        <f t="shared" si="20"/>
        <v>1</v>
      </c>
      <c r="N83" s="12">
        <f t="shared" si="20"/>
        <v>1</v>
      </c>
      <c r="O83" s="12">
        <f t="shared" si="20"/>
        <v>0</v>
      </c>
      <c r="P83" s="12">
        <f t="shared" si="20"/>
        <v>1</v>
      </c>
      <c r="Q83" s="12">
        <f t="shared" si="20"/>
        <v>1</v>
      </c>
      <c r="R83" s="12">
        <f t="shared" si="20"/>
        <v>1</v>
      </c>
      <c r="S83" s="12">
        <f t="shared" si="20"/>
        <v>0</v>
      </c>
      <c r="T83" s="12">
        <f t="shared" si="20"/>
        <v>0</v>
      </c>
      <c r="U83" s="12">
        <f t="shared" si="20"/>
        <v>0</v>
      </c>
      <c r="V83" s="12">
        <f t="shared" si="20"/>
        <v>0</v>
      </c>
      <c r="W83" s="12">
        <f t="shared" si="20"/>
        <v>1</v>
      </c>
      <c r="X83" s="12">
        <f t="shared" si="20"/>
        <v>1</v>
      </c>
      <c r="Y83" s="12">
        <f t="shared" si="20"/>
        <v>1</v>
      </c>
      <c r="Z83" s="12">
        <f t="shared" si="20"/>
        <v>1</v>
      </c>
      <c r="AA83" s="74">
        <f t="shared" si="1"/>
        <v>15</v>
      </c>
      <c r="AB83" s="4"/>
    </row>
    <row r="84" spans="1:28" ht="15.75" customHeight="1" x14ac:dyDescent="0.25">
      <c r="A84" s="11">
        <v>21</v>
      </c>
      <c r="B84" s="23" t="s">
        <v>49</v>
      </c>
      <c r="C84" s="67">
        <f t="shared" ref="C84:Z84" si="21">IF(C49=C$28,1,0)</f>
        <v>1</v>
      </c>
      <c r="D84" s="67">
        <f t="shared" si="21"/>
        <v>1</v>
      </c>
      <c r="E84" s="12">
        <f t="shared" si="21"/>
        <v>0</v>
      </c>
      <c r="F84" s="12">
        <f t="shared" si="21"/>
        <v>1</v>
      </c>
      <c r="G84" s="12">
        <f t="shared" si="21"/>
        <v>1</v>
      </c>
      <c r="H84" s="12">
        <f t="shared" si="21"/>
        <v>1</v>
      </c>
      <c r="I84" s="12">
        <f t="shared" si="21"/>
        <v>1</v>
      </c>
      <c r="J84" s="12">
        <f t="shared" si="21"/>
        <v>0</v>
      </c>
      <c r="K84" s="12">
        <f t="shared" si="21"/>
        <v>1</v>
      </c>
      <c r="L84" s="12">
        <f t="shared" si="21"/>
        <v>1</v>
      </c>
      <c r="M84" s="12">
        <f t="shared" si="21"/>
        <v>1</v>
      </c>
      <c r="N84" s="12">
        <f t="shared" si="21"/>
        <v>0</v>
      </c>
      <c r="O84" s="12">
        <f t="shared" si="21"/>
        <v>1</v>
      </c>
      <c r="P84" s="12">
        <f t="shared" si="21"/>
        <v>1</v>
      </c>
      <c r="Q84" s="12">
        <f t="shared" si="21"/>
        <v>0</v>
      </c>
      <c r="R84" s="12">
        <f t="shared" si="21"/>
        <v>0</v>
      </c>
      <c r="S84" s="12">
        <f t="shared" si="21"/>
        <v>1</v>
      </c>
      <c r="T84" s="12">
        <f t="shared" si="21"/>
        <v>1</v>
      </c>
      <c r="U84" s="12">
        <f t="shared" si="21"/>
        <v>0</v>
      </c>
      <c r="V84" s="12">
        <f t="shared" si="21"/>
        <v>0</v>
      </c>
      <c r="W84" s="12">
        <f t="shared" si="21"/>
        <v>0</v>
      </c>
      <c r="X84" s="12">
        <f t="shared" si="21"/>
        <v>0</v>
      </c>
      <c r="Y84" s="12">
        <f t="shared" si="21"/>
        <v>0</v>
      </c>
      <c r="Z84" s="12">
        <f t="shared" si="21"/>
        <v>0</v>
      </c>
      <c r="AA84" s="74">
        <f t="shared" si="1"/>
        <v>13</v>
      </c>
      <c r="AB84" s="4"/>
    </row>
    <row r="85" spans="1:28" ht="15.75" customHeight="1" x14ac:dyDescent="0.25">
      <c r="A85" s="11">
        <v>22</v>
      </c>
      <c r="B85" s="21" t="s">
        <v>50</v>
      </c>
      <c r="C85" s="67">
        <f t="shared" ref="C85:Z85" si="22">IF(C50=C$28,1,0)</f>
        <v>1</v>
      </c>
      <c r="D85" s="67">
        <f t="shared" si="22"/>
        <v>1</v>
      </c>
      <c r="E85" s="12">
        <f t="shared" si="22"/>
        <v>0</v>
      </c>
      <c r="F85" s="12">
        <f t="shared" si="22"/>
        <v>1</v>
      </c>
      <c r="G85" s="12">
        <f t="shared" si="22"/>
        <v>1</v>
      </c>
      <c r="H85" s="12">
        <f t="shared" si="22"/>
        <v>1</v>
      </c>
      <c r="I85" s="12">
        <f t="shared" si="22"/>
        <v>1</v>
      </c>
      <c r="J85" s="12">
        <f t="shared" si="22"/>
        <v>0</v>
      </c>
      <c r="K85" s="12">
        <f t="shared" si="22"/>
        <v>1</v>
      </c>
      <c r="L85" s="12">
        <f t="shared" si="22"/>
        <v>1</v>
      </c>
      <c r="M85" s="12">
        <f t="shared" si="22"/>
        <v>1</v>
      </c>
      <c r="N85" s="12">
        <f t="shared" si="22"/>
        <v>0</v>
      </c>
      <c r="O85" s="12">
        <f t="shared" si="22"/>
        <v>1</v>
      </c>
      <c r="P85" s="12">
        <f t="shared" si="22"/>
        <v>1</v>
      </c>
      <c r="Q85" s="12">
        <f t="shared" si="22"/>
        <v>0</v>
      </c>
      <c r="R85" s="12">
        <f t="shared" si="22"/>
        <v>1</v>
      </c>
      <c r="S85" s="12">
        <f t="shared" si="22"/>
        <v>0</v>
      </c>
      <c r="T85" s="12">
        <f t="shared" si="22"/>
        <v>1</v>
      </c>
      <c r="U85" s="12">
        <f t="shared" si="22"/>
        <v>0</v>
      </c>
      <c r="V85" s="12">
        <f t="shared" si="22"/>
        <v>1</v>
      </c>
      <c r="W85" s="12">
        <f t="shared" si="22"/>
        <v>0</v>
      </c>
      <c r="X85" s="12">
        <f t="shared" si="22"/>
        <v>1</v>
      </c>
      <c r="Y85" s="12">
        <f t="shared" si="22"/>
        <v>1</v>
      </c>
      <c r="Z85" s="12">
        <f t="shared" si="22"/>
        <v>0</v>
      </c>
      <c r="AA85" s="74">
        <f t="shared" si="1"/>
        <v>16</v>
      </c>
      <c r="AB85" s="4"/>
    </row>
    <row r="86" spans="1:28" ht="15.75" customHeight="1" x14ac:dyDescent="0.25">
      <c r="A86" s="11">
        <v>23</v>
      </c>
      <c r="B86" s="22" t="s">
        <v>51</v>
      </c>
      <c r="C86" s="67">
        <f t="shared" ref="C86:Z86" si="23">IF(C51=C$28,1,0)</f>
        <v>1</v>
      </c>
      <c r="D86" s="67">
        <f t="shared" si="23"/>
        <v>1</v>
      </c>
      <c r="E86" s="12">
        <f t="shared" si="23"/>
        <v>0</v>
      </c>
      <c r="F86" s="12">
        <f t="shared" si="23"/>
        <v>1</v>
      </c>
      <c r="G86" s="12">
        <f t="shared" si="23"/>
        <v>1</v>
      </c>
      <c r="H86" s="12">
        <f t="shared" si="23"/>
        <v>1</v>
      </c>
      <c r="I86" s="12">
        <f t="shared" si="23"/>
        <v>0</v>
      </c>
      <c r="J86" s="12">
        <f t="shared" si="23"/>
        <v>0</v>
      </c>
      <c r="K86" s="12">
        <f t="shared" si="23"/>
        <v>1</v>
      </c>
      <c r="L86" s="12">
        <f t="shared" si="23"/>
        <v>1</v>
      </c>
      <c r="M86" s="12">
        <f t="shared" si="23"/>
        <v>0</v>
      </c>
      <c r="N86" s="12">
        <f t="shared" si="23"/>
        <v>0</v>
      </c>
      <c r="O86" s="12">
        <f t="shared" si="23"/>
        <v>0</v>
      </c>
      <c r="P86" s="12">
        <f t="shared" si="23"/>
        <v>1</v>
      </c>
      <c r="Q86" s="12">
        <f t="shared" si="23"/>
        <v>1</v>
      </c>
      <c r="R86" s="12">
        <f t="shared" si="23"/>
        <v>1</v>
      </c>
      <c r="S86" s="12">
        <f t="shared" si="23"/>
        <v>0</v>
      </c>
      <c r="T86" s="12">
        <f t="shared" si="23"/>
        <v>0</v>
      </c>
      <c r="U86" s="12">
        <f t="shared" si="23"/>
        <v>0</v>
      </c>
      <c r="V86" s="12">
        <f t="shared" si="23"/>
        <v>0</v>
      </c>
      <c r="W86" s="12">
        <f t="shared" si="23"/>
        <v>1</v>
      </c>
      <c r="X86" s="12">
        <f t="shared" si="23"/>
        <v>1</v>
      </c>
      <c r="Y86" s="12">
        <f t="shared" si="23"/>
        <v>1</v>
      </c>
      <c r="Z86" s="12">
        <f t="shared" si="23"/>
        <v>1</v>
      </c>
      <c r="AA86" s="74">
        <f t="shared" si="1"/>
        <v>14</v>
      </c>
      <c r="AB86" s="4"/>
    </row>
    <row r="87" spans="1:28" ht="15.75" customHeight="1" x14ac:dyDescent="0.25">
      <c r="A87" s="11">
        <v>24</v>
      </c>
      <c r="B87" s="23" t="s">
        <v>52</v>
      </c>
      <c r="C87" s="67">
        <f t="shared" ref="C87:Z87" si="24">IF(C52=C$28,1,0)</f>
        <v>1</v>
      </c>
      <c r="D87" s="67">
        <f t="shared" si="24"/>
        <v>1</v>
      </c>
      <c r="E87" s="12">
        <f t="shared" si="24"/>
        <v>0</v>
      </c>
      <c r="F87" s="12">
        <f t="shared" si="24"/>
        <v>1</v>
      </c>
      <c r="G87" s="12">
        <f t="shared" si="24"/>
        <v>1</v>
      </c>
      <c r="H87" s="12">
        <f t="shared" si="24"/>
        <v>1</v>
      </c>
      <c r="I87" s="12">
        <f t="shared" si="24"/>
        <v>1</v>
      </c>
      <c r="J87" s="12">
        <f t="shared" si="24"/>
        <v>1</v>
      </c>
      <c r="K87" s="12">
        <f t="shared" si="24"/>
        <v>1</v>
      </c>
      <c r="L87" s="12">
        <f t="shared" si="24"/>
        <v>1</v>
      </c>
      <c r="M87" s="12">
        <f t="shared" si="24"/>
        <v>1</v>
      </c>
      <c r="N87" s="12">
        <f t="shared" si="24"/>
        <v>1</v>
      </c>
      <c r="O87" s="12">
        <f t="shared" si="24"/>
        <v>0</v>
      </c>
      <c r="P87" s="12">
        <f t="shared" si="24"/>
        <v>1</v>
      </c>
      <c r="Q87" s="12">
        <f t="shared" si="24"/>
        <v>1</v>
      </c>
      <c r="R87" s="12">
        <f t="shared" si="24"/>
        <v>1</v>
      </c>
      <c r="S87" s="12">
        <f t="shared" si="24"/>
        <v>0</v>
      </c>
      <c r="T87" s="12">
        <f t="shared" si="24"/>
        <v>1</v>
      </c>
      <c r="U87" s="12">
        <f t="shared" si="24"/>
        <v>0</v>
      </c>
      <c r="V87" s="12">
        <f t="shared" si="24"/>
        <v>0</v>
      </c>
      <c r="W87" s="12">
        <f t="shared" si="24"/>
        <v>1</v>
      </c>
      <c r="X87" s="12">
        <f t="shared" si="24"/>
        <v>0</v>
      </c>
      <c r="Y87" s="12">
        <f t="shared" si="24"/>
        <v>0</v>
      </c>
      <c r="Z87" s="12">
        <f t="shared" si="24"/>
        <v>1</v>
      </c>
      <c r="AA87" s="74">
        <f t="shared" si="1"/>
        <v>17</v>
      </c>
      <c r="AB87" s="4"/>
    </row>
    <row r="88" spans="1:28" ht="15.75" customHeight="1" x14ac:dyDescent="0.25">
      <c r="A88" s="11">
        <v>25</v>
      </c>
      <c r="B88" s="21" t="s">
        <v>53</v>
      </c>
      <c r="C88" s="67">
        <f t="shared" ref="C88:Z88" si="25">IF(C53=C$28,1,0)</f>
        <v>1</v>
      </c>
      <c r="D88" s="67">
        <f t="shared" si="25"/>
        <v>1</v>
      </c>
      <c r="E88" s="12">
        <f t="shared" si="25"/>
        <v>1</v>
      </c>
      <c r="F88" s="12">
        <f t="shared" si="25"/>
        <v>1</v>
      </c>
      <c r="G88" s="12">
        <f t="shared" si="25"/>
        <v>0</v>
      </c>
      <c r="H88" s="12">
        <f t="shared" si="25"/>
        <v>1</v>
      </c>
      <c r="I88" s="12">
        <f t="shared" si="25"/>
        <v>1</v>
      </c>
      <c r="J88" s="12">
        <f t="shared" si="25"/>
        <v>0</v>
      </c>
      <c r="K88" s="12">
        <f t="shared" si="25"/>
        <v>1</v>
      </c>
      <c r="L88" s="12">
        <f t="shared" si="25"/>
        <v>1</v>
      </c>
      <c r="M88" s="12">
        <f t="shared" si="25"/>
        <v>1</v>
      </c>
      <c r="N88" s="12">
        <f t="shared" si="25"/>
        <v>1</v>
      </c>
      <c r="O88" s="12">
        <f t="shared" si="25"/>
        <v>1</v>
      </c>
      <c r="P88" s="12">
        <f t="shared" si="25"/>
        <v>1</v>
      </c>
      <c r="Q88" s="12">
        <f t="shared" si="25"/>
        <v>1</v>
      </c>
      <c r="R88" s="12">
        <f t="shared" si="25"/>
        <v>1</v>
      </c>
      <c r="S88" s="12">
        <f t="shared" si="25"/>
        <v>1</v>
      </c>
      <c r="T88" s="12">
        <f t="shared" si="25"/>
        <v>1</v>
      </c>
      <c r="U88" s="12">
        <f t="shared" si="25"/>
        <v>0</v>
      </c>
      <c r="V88" s="12">
        <f t="shared" si="25"/>
        <v>0</v>
      </c>
      <c r="W88" s="12">
        <f t="shared" si="25"/>
        <v>1</v>
      </c>
      <c r="X88" s="12">
        <f t="shared" si="25"/>
        <v>1</v>
      </c>
      <c r="Y88" s="12">
        <f t="shared" si="25"/>
        <v>0</v>
      </c>
      <c r="Z88" s="12">
        <f t="shared" si="25"/>
        <v>1</v>
      </c>
      <c r="AA88" s="74">
        <f t="shared" si="1"/>
        <v>19</v>
      </c>
      <c r="AB88" s="4"/>
    </row>
    <row r="89" spans="1:28" ht="15.75" customHeight="1" x14ac:dyDescent="0.25">
      <c r="A89" s="11">
        <v>26</v>
      </c>
      <c r="B89" s="22" t="s">
        <v>54</v>
      </c>
      <c r="C89" s="67">
        <f t="shared" ref="C89:Z89" si="26">IF(C54=C$28,1,0)</f>
        <v>0</v>
      </c>
      <c r="D89" s="67">
        <f t="shared" si="26"/>
        <v>1</v>
      </c>
      <c r="E89" s="12">
        <f t="shared" si="26"/>
        <v>1</v>
      </c>
      <c r="F89" s="12">
        <f t="shared" si="26"/>
        <v>1</v>
      </c>
      <c r="G89" s="12">
        <f t="shared" si="26"/>
        <v>0</v>
      </c>
      <c r="H89" s="12">
        <f t="shared" si="26"/>
        <v>1</v>
      </c>
      <c r="I89" s="12">
        <f t="shared" si="26"/>
        <v>1</v>
      </c>
      <c r="J89" s="12">
        <f t="shared" si="26"/>
        <v>1</v>
      </c>
      <c r="K89" s="12">
        <f t="shared" si="26"/>
        <v>1</v>
      </c>
      <c r="L89" s="12">
        <f t="shared" si="26"/>
        <v>1</v>
      </c>
      <c r="M89" s="12">
        <f t="shared" si="26"/>
        <v>1</v>
      </c>
      <c r="N89" s="12">
        <f t="shared" si="26"/>
        <v>0</v>
      </c>
      <c r="O89" s="12">
        <f t="shared" si="26"/>
        <v>1</v>
      </c>
      <c r="P89" s="12">
        <f t="shared" si="26"/>
        <v>1</v>
      </c>
      <c r="Q89" s="12">
        <f t="shared" si="26"/>
        <v>1</v>
      </c>
      <c r="R89" s="12">
        <f t="shared" si="26"/>
        <v>1</v>
      </c>
      <c r="S89" s="12">
        <f t="shared" si="26"/>
        <v>1</v>
      </c>
      <c r="T89" s="12">
        <f t="shared" si="26"/>
        <v>1</v>
      </c>
      <c r="U89" s="12">
        <f t="shared" si="26"/>
        <v>1</v>
      </c>
      <c r="V89" s="12">
        <f t="shared" si="26"/>
        <v>1</v>
      </c>
      <c r="W89" s="12">
        <f t="shared" si="26"/>
        <v>0</v>
      </c>
      <c r="X89" s="12">
        <f t="shared" si="26"/>
        <v>0</v>
      </c>
      <c r="Y89" s="12">
        <f t="shared" si="26"/>
        <v>0</v>
      </c>
      <c r="Z89" s="12">
        <f t="shared" si="26"/>
        <v>0</v>
      </c>
      <c r="AA89" s="74">
        <f t="shared" si="1"/>
        <v>17</v>
      </c>
      <c r="AB89" s="4"/>
    </row>
    <row r="90" spans="1:28" ht="15.75" customHeight="1" x14ac:dyDescent="0.25">
      <c r="A90" s="11">
        <v>27</v>
      </c>
      <c r="B90" s="23" t="s">
        <v>55</v>
      </c>
      <c r="C90" s="67">
        <f t="shared" ref="C90:Z90" si="27">IF(C55=C$28,1,0)</f>
        <v>1</v>
      </c>
      <c r="D90" s="67">
        <f t="shared" si="27"/>
        <v>1</v>
      </c>
      <c r="E90" s="12">
        <f t="shared" si="27"/>
        <v>0</v>
      </c>
      <c r="F90" s="12">
        <f t="shared" si="27"/>
        <v>1</v>
      </c>
      <c r="G90" s="12">
        <f t="shared" si="27"/>
        <v>0</v>
      </c>
      <c r="H90" s="12">
        <f t="shared" si="27"/>
        <v>1</v>
      </c>
      <c r="I90" s="12">
        <f t="shared" si="27"/>
        <v>1</v>
      </c>
      <c r="J90" s="12">
        <f t="shared" si="27"/>
        <v>0</v>
      </c>
      <c r="K90" s="12">
        <f t="shared" si="27"/>
        <v>1</v>
      </c>
      <c r="L90" s="12">
        <f t="shared" si="27"/>
        <v>0</v>
      </c>
      <c r="M90" s="12">
        <f t="shared" si="27"/>
        <v>1</v>
      </c>
      <c r="N90" s="12">
        <f t="shared" si="27"/>
        <v>0</v>
      </c>
      <c r="O90" s="12">
        <f t="shared" si="27"/>
        <v>1</v>
      </c>
      <c r="P90" s="12">
        <f t="shared" si="27"/>
        <v>1</v>
      </c>
      <c r="Q90" s="12">
        <f t="shared" si="27"/>
        <v>1</v>
      </c>
      <c r="R90" s="12">
        <f t="shared" si="27"/>
        <v>1</v>
      </c>
      <c r="S90" s="12">
        <f t="shared" si="27"/>
        <v>1</v>
      </c>
      <c r="T90" s="12">
        <f t="shared" si="27"/>
        <v>1</v>
      </c>
      <c r="U90" s="12">
        <f t="shared" si="27"/>
        <v>0</v>
      </c>
      <c r="V90" s="12">
        <f t="shared" si="27"/>
        <v>1</v>
      </c>
      <c r="W90" s="12">
        <f t="shared" si="27"/>
        <v>1</v>
      </c>
      <c r="X90" s="12">
        <f t="shared" si="27"/>
        <v>1</v>
      </c>
      <c r="Y90" s="12">
        <f t="shared" si="27"/>
        <v>0</v>
      </c>
      <c r="Z90" s="12">
        <f t="shared" si="27"/>
        <v>0</v>
      </c>
      <c r="AA90" s="74">
        <f t="shared" si="1"/>
        <v>16</v>
      </c>
      <c r="AB90" s="4"/>
    </row>
    <row r="91" spans="1:28" ht="15.75" customHeight="1" x14ac:dyDescent="0.25">
      <c r="A91" s="11">
        <v>28</v>
      </c>
      <c r="B91" s="21" t="s">
        <v>56</v>
      </c>
      <c r="C91" s="67">
        <f t="shared" ref="C91:Z91" si="28">IF(C56=C$28,1,0)</f>
        <v>1</v>
      </c>
      <c r="D91" s="67">
        <f t="shared" si="28"/>
        <v>1</v>
      </c>
      <c r="E91" s="12">
        <f t="shared" si="28"/>
        <v>1</v>
      </c>
      <c r="F91" s="12">
        <f t="shared" si="28"/>
        <v>0</v>
      </c>
      <c r="G91" s="12">
        <f t="shared" si="28"/>
        <v>1</v>
      </c>
      <c r="H91" s="12">
        <f t="shared" si="28"/>
        <v>1</v>
      </c>
      <c r="I91" s="12">
        <f t="shared" si="28"/>
        <v>1</v>
      </c>
      <c r="J91" s="12">
        <f t="shared" si="28"/>
        <v>0</v>
      </c>
      <c r="K91" s="12">
        <f t="shared" si="28"/>
        <v>1</v>
      </c>
      <c r="L91" s="12">
        <f t="shared" si="28"/>
        <v>0</v>
      </c>
      <c r="M91" s="12">
        <f t="shared" si="28"/>
        <v>1</v>
      </c>
      <c r="N91" s="12">
        <f t="shared" si="28"/>
        <v>0</v>
      </c>
      <c r="O91" s="12">
        <f t="shared" si="28"/>
        <v>1</v>
      </c>
      <c r="P91" s="12">
        <f t="shared" si="28"/>
        <v>1</v>
      </c>
      <c r="Q91" s="12">
        <f t="shared" si="28"/>
        <v>0</v>
      </c>
      <c r="R91" s="12">
        <f t="shared" si="28"/>
        <v>1</v>
      </c>
      <c r="S91" s="12">
        <f t="shared" si="28"/>
        <v>0</v>
      </c>
      <c r="T91" s="12">
        <f t="shared" si="28"/>
        <v>0</v>
      </c>
      <c r="U91" s="12">
        <f t="shared" si="28"/>
        <v>0</v>
      </c>
      <c r="V91" s="12">
        <f t="shared" si="28"/>
        <v>1</v>
      </c>
      <c r="W91" s="12">
        <f t="shared" si="28"/>
        <v>1</v>
      </c>
      <c r="X91" s="12">
        <f t="shared" si="28"/>
        <v>0</v>
      </c>
      <c r="Y91" s="12">
        <f t="shared" si="28"/>
        <v>0</v>
      </c>
      <c r="Z91" s="12">
        <f t="shared" si="28"/>
        <v>0</v>
      </c>
      <c r="AA91" s="74">
        <f t="shared" si="1"/>
        <v>13</v>
      </c>
      <c r="AB91" s="4"/>
    </row>
    <row r="92" spans="1:28" ht="15.75" customHeight="1" x14ac:dyDescent="0.25">
      <c r="A92" s="13">
        <v>29</v>
      </c>
      <c r="B92" s="24" t="s">
        <v>57</v>
      </c>
      <c r="C92" s="67">
        <f t="shared" ref="C92:Z92" si="29">IF(C57=C$28,1,0)</f>
        <v>1</v>
      </c>
      <c r="D92" s="67">
        <f t="shared" si="29"/>
        <v>1</v>
      </c>
      <c r="E92" s="12">
        <f t="shared" si="29"/>
        <v>0</v>
      </c>
      <c r="F92" s="12">
        <f t="shared" si="29"/>
        <v>1</v>
      </c>
      <c r="G92" s="12">
        <f t="shared" si="29"/>
        <v>0</v>
      </c>
      <c r="H92" s="12">
        <f t="shared" si="29"/>
        <v>1</v>
      </c>
      <c r="I92" s="12">
        <f t="shared" si="29"/>
        <v>1</v>
      </c>
      <c r="J92" s="12">
        <f t="shared" si="29"/>
        <v>0</v>
      </c>
      <c r="K92" s="12">
        <f t="shared" si="29"/>
        <v>1</v>
      </c>
      <c r="L92" s="12">
        <f t="shared" si="29"/>
        <v>1</v>
      </c>
      <c r="M92" s="12">
        <f t="shared" si="29"/>
        <v>1</v>
      </c>
      <c r="N92" s="12">
        <f t="shared" si="29"/>
        <v>1</v>
      </c>
      <c r="O92" s="12">
        <f t="shared" si="29"/>
        <v>1</v>
      </c>
      <c r="P92" s="12">
        <f t="shared" si="29"/>
        <v>1</v>
      </c>
      <c r="Q92" s="12">
        <f t="shared" si="29"/>
        <v>1</v>
      </c>
      <c r="R92" s="12">
        <f t="shared" si="29"/>
        <v>1</v>
      </c>
      <c r="S92" s="12">
        <f t="shared" si="29"/>
        <v>1</v>
      </c>
      <c r="T92" s="12">
        <f t="shared" si="29"/>
        <v>1</v>
      </c>
      <c r="U92" s="12">
        <f t="shared" si="29"/>
        <v>0</v>
      </c>
      <c r="V92" s="12">
        <f t="shared" si="29"/>
        <v>1</v>
      </c>
      <c r="W92" s="12">
        <f t="shared" si="29"/>
        <v>1</v>
      </c>
      <c r="X92" s="12">
        <f t="shared" si="29"/>
        <v>1</v>
      </c>
      <c r="Y92" s="12">
        <f t="shared" si="29"/>
        <v>1</v>
      </c>
      <c r="Z92" s="12">
        <f t="shared" si="29"/>
        <v>1</v>
      </c>
      <c r="AA92" s="74">
        <f t="shared" si="1"/>
        <v>20</v>
      </c>
      <c r="AB92" s="4"/>
    </row>
    <row r="93" spans="1:28" ht="15.75" customHeight="1" x14ac:dyDescent="0.25">
      <c r="A93" s="8">
        <v>30</v>
      </c>
      <c r="B93" s="21" t="s">
        <v>58</v>
      </c>
      <c r="C93" s="67">
        <f t="shared" ref="C93:Z93" si="30">IF(C58=C$28,1,0)</f>
        <v>1</v>
      </c>
      <c r="D93" s="67">
        <f t="shared" si="30"/>
        <v>1</v>
      </c>
      <c r="E93" s="12">
        <f t="shared" si="30"/>
        <v>0</v>
      </c>
      <c r="F93" s="12">
        <f t="shared" si="30"/>
        <v>1</v>
      </c>
      <c r="G93" s="12">
        <f t="shared" si="30"/>
        <v>0</v>
      </c>
      <c r="H93" s="12">
        <f t="shared" si="30"/>
        <v>1</v>
      </c>
      <c r="I93" s="12">
        <f t="shared" si="30"/>
        <v>1</v>
      </c>
      <c r="J93" s="12">
        <f t="shared" si="30"/>
        <v>0</v>
      </c>
      <c r="K93" s="12">
        <f t="shared" si="30"/>
        <v>1</v>
      </c>
      <c r="L93" s="12">
        <f t="shared" si="30"/>
        <v>1</v>
      </c>
      <c r="M93" s="12">
        <f t="shared" si="30"/>
        <v>1</v>
      </c>
      <c r="N93" s="12">
        <f t="shared" si="30"/>
        <v>1</v>
      </c>
      <c r="O93" s="12">
        <f t="shared" si="30"/>
        <v>1</v>
      </c>
      <c r="P93" s="12">
        <f t="shared" si="30"/>
        <v>1</v>
      </c>
      <c r="Q93" s="12">
        <f t="shared" si="30"/>
        <v>1</v>
      </c>
      <c r="R93" s="12">
        <f t="shared" si="30"/>
        <v>1</v>
      </c>
      <c r="S93" s="12">
        <f t="shared" si="30"/>
        <v>1</v>
      </c>
      <c r="T93" s="12">
        <f t="shared" si="30"/>
        <v>1</v>
      </c>
      <c r="U93" s="12">
        <f t="shared" si="30"/>
        <v>0</v>
      </c>
      <c r="V93" s="12">
        <f t="shared" si="30"/>
        <v>1</v>
      </c>
      <c r="W93" s="12">
        <f t="shared" si="30"/>
        <v>1</v>
      </c>
      <c r="X93" s="12">
        <f t="shared" si="30"/>
        <v>1</v>
      </c>
      <c r="Y93" s="12">
        <f t="shared" si="30"/>
        <v>1</v>
      </c>
      <c r="Z93" s="12">
        <f t="shared" si="30"/>
        <v>1</v>
      </c>
      <c r="AA93" s="74">
        <f t="shared" si="1"/>
        <v>20</v>
      </c>
      <c r="AB93" s="4"/>
    </row>
    <row r="94" spans="1:28" ht="15.75" customHeight="1" x14ac:dyDescent="0.25">
      <c r="D94" s="31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31"/>
    </row>
    <row r="95" spans="1:28" ht="15.75" customHeight="1" x14ac:dyDescent="0.25">
      <c r="A95" s="14"/>
      <c r="B95" s="14"/>
      <c r="C95" s="31"/>
      <c r="D95" s="31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31"/>
    </row>
    <row r="96" spans="1:28" ht="15.75" customHeight="1" x14ac:dyDescent="0.35">
      <c r="A96" s="14"/>
      <c r="B96" s="54" t="s">
        <v>102</v>
      </c>
      <c r="C96" s="68"/>
      <c r="D96" s="69"/>
      <c r="E96" s="28"/>
      <c r="F96" s="28"/>
      <c r="G96" s="28"/>
      <c r="H96" s="28"/>
      <c r="I96" s="28"/>
      <c r="J96" s="28"/>
      <c r="K96" s="28"/>
      <c r="L96" s="28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31"/>
    </row>
    <row r="97" spans="1:28" ht="15.75" customHeight="1" x14ac:dyDescent="0.35">
      <c r="A97" s="14"/>
      <c r="B97" s="87"/>
      <c r="C97" s="88"/>
      <c r="D97" s="71"/>
      <c r="E97" s="28"/>
      <c r="F97" s="28"/>
      <c r="G97" s="28"/>
      <c r="H97" s="28"/>
      <c r="I97" s="28"/>
      <c r="J97" s="28"/>
      <c r="K97" s="28"/>
      <c r="L97" s="28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31"/>
    </row>
    <row r="98" spans="1:28" ht="15.75" customHeight="1" x14ac:dyDescent="0.35">
      <c r="A98" s="14"/>
      <c r="B98" s="87"/>
      <c r="C98" s="88"/>
      <c r="D98" s="71"/>
      <c r="E98" s="28"/>
      <c r="F98" s="28"/>
      <c r="G98" s="28"/>
      <c r="H98" s="28"/>
      <c r="I98" s="28"/>
      <c r="J98" s="28"/>
      <c r="K98" s="28"/>
      <c r="L98" s="2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31"/>
    </row>
    <row r="99" spans="1:28" ht="15.75" customHeight="1" x14ac:dyDescent="0.35">
      <c r="A99" s="50" t="s">
        <v>127</v>
      </c>
      <c r="B99" s="50" t="s">
        <v>136</v>
      </c>
      <c r="C99" s="88"/>
      <c r="D99" s="71"/>
      <c r="E99" s="28"/>
      <c r="F99" s="28"/>
      <c r="G99" s="28"/>
      <c r="H99" s="28"/>
      <c r="I99" s="28"/>
      <c r="J99" s="28"/>
      <c r="K99" s="28"/>
      <c r="L99" s="28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31"/>
    </row>
    <row r="100" spans="1:28" ht="15.75" customHeight="1" x14ac:dyDescent="0.35">
      <c r="A100" s="14"/>
      <c r="B100" s="89"/>
      <c r="C100" s="88"/>
      <c r="D100" s="71"/>
      <c r="E100" s="28"/>
      <c r="F100" s="28"/>
      <c r="G100" s="28"/>
      <c r="H100" s="28"/>
      <c r="I100" s="28"/>
      <c r="J100" s="28"/>
      <c r="K100" s="28"/>
      <c r="L100" s="28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31"/>
    </row>
    <row r="101" spans="1:28" ht="15.6" customHeight="1" x14ac:dyDescent="0.25">
      <c r="A101" s="14"/>
      <c r="B101" s="27"/>
      <c r="C101" s="70"/>
      <c r="D101" s="71"/>
      <c r="E101" s="28"/>
      <c r="F101" s="28"/>
      <c r="G101" s="28"/>
      <c r="H101" s="28"/>
      <c r="I101" s="28"/>
      <c r="J101" s="28"/>
      <c r="K101" s="28"/>
      <c r="L101" s="28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31"/>
    </row>
    <row r="102" spans="1:28" s="51" customFormat="1" ht="15.75" customHeight="1" x14ac:dyDescent="0.25">
      <c r="A102" s="50" t="s">
        <v>113</v>
      </c>
      <c r="B102" s="50" t="s">
        <v>128</v>
      </c>
      <c r="C102" s="72"/>
      <c r="D102" s="72"/>
      <c r="E102" s="50"/>
      <c r="F102" s="50"/>
      <c r="G102" s="50"/>
      <c r="H102" s="50"/>
      <c r="I102" s="50"/>
      <c r="AB102" s="52"/>
    </row>
    <row r="103" spans="1:28" ht="15.75" customHeight="1" x14ac:dyDescent="0.25">
      <c r="A103" s="14"/>
      <c r="B103" s="3"/>
      <c r="C103" s="48"/>
      <c r="D103" s="48"/>
      <c r="E103" s="3"/>
      <c r="F103" s="3"/>
      <c r="G103" s="3"/>
      <c r="H103" s="3"/>
      <c r="I103" s="3"/>
      <c r="J103" s="3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31"/>
    </row>
    <row r="104" spans="1:28" ht="15.75" customHeight="1" x14ac:dyDescent="0.25">
      <c r="A104" s="14"/>
      <c r="B104" s="29" t="s">
        <v>61</v>
      </c>
      <c r="C104" s="73" t="s">
        <v>62</v>
      </c>
      <c r="E104" s="90" t="s">
        <v>129</v>
      </c>
      <c r="F104" s="91"/>
      <c r="G104" s="91"/>
      <c r="H104" s="91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31"/>
      <c r="AB104" s="4"/>
    </row>
    <row r="105" spans="1:28" ht="15.75" customHeight="1" x14ac:dyDescent="0.25">
      <c r="A105" s="14"/>
      <c r="B105" s="30" t="s">
        <v>114</v>
      </c>
      <c r="C105" s="74">
        <f>COUNTIF($AA$64:$AA$93, "&gt;=1") - COUNTIF($AA$64:$AA$93, "&gt;4")</f>
        <v>0</v>
      </c>
      <c r="E105" s="14" t="s">
        <v>173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31"/>
      <c r="AB105" s="4"/>
    </row>
    <row r="106" spans="1:28" ht="15.75" customHeight="1" x14ac:dyDescent="0.25">
      <c r="A106" s="14"/>
      <c r="B106" s="30" t="s">
        <v>115</v>
      </c>
      <c r="C106" s="74">
        <f>COUNTIF($AA$64:$AA$93, "&gt;=5") - COUNTIF($AA$64:$AA$93, "&gt;8")</f>
        <v>0</v>
      </c>
      <c r="E106" s="4" t="s">
        <v>174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31"/>
      <c r="AB106" s="4"/>
    </row>
    <row r="107" spans="1:28" ht="15.75" customHeight="1" x14ac:dyDescent="0.25">
      <c r="A107" s="14"/>
      <c r="B107" s="30" t="s">
        <v>116</v>
      </c>
      <c r="C107" s="74">
        <f>COUNTIF($AA$64:$AA$93, "&gt;=9") - COUNTIF($AA$64:$AA$93, "&gt;12")</f>
        <v>5</v>
      </c>
      <c r="E107" s="4" t="s">
        <v>172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31"/>
      <c r="AB107" s="4"/>
    </row>
    <row r="108" spans="1:28" ht="15.75" customHeight="1" x14ac:dyDescent="0.25">
      <c r="A108" s="14"/>
      <c r="B108" s="30" t="s">
        <v>117</v>
      </c>
      <c r="C108" s="74">
        <f>COUNTIF($AA$64:$AA$93, "&gt;=13") - COUNTIF($AA$64:$AA$93, "&gt;16")</f>
        <v>14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31"/>
      <c r="AB108" s="4"/>
    </row>
    <row r="109" spans="1:28" ht="15.75" customHeight="1" x14ac:dyDescent="0.25">
      <c r="A109" s="14"/>
      <c r="B109" s="30" t="s">
        <v>118</v>
      </c>
      <c r="C109" s="74">
        <f>COUNTIF($AA$64:$AA$93, "&gt;=17") - COUNTIF($AA$64:$AA$93, "&gt;20")</f>
        <v>10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31"/>
      <c r="AB109" s="4"/>
    </row>
    <row r="110" spans="1:28" ht="15.75" customHeight="1" x14ac:dyDescent="0.25">
      <c r="A110" s="14"/>
      <c r="B110" s="30" t="s">
        <v>119</v>
      </c>
      <c r="C110" s="74">
        <f>COUNTIF($AA$64:$AA$93, "&gt;=21") - COUNTIF($AA$64:$AA$93, "&gt;24")</f>
        <v>1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31"/>
      <c r="AB110" s="4"/>
    </row>
    <row r="111" spans="1:28" ht="15.75" customHeight="1" x14ac:dyDescent="0.25">
      <c r="A111" s="14"/>
      <c r="B111" s="29" t="s">
        <v>63</v>
      </c>
      <c r="C111" s="73">
        <f>SUM(C105:C110)</f>
        <v>30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31"/>
      <c r="AB111" s="4"/>
    </row>
    <row r="112" spans="1:28" ht="15.75" customHeight="1" x14ac:dyDescent="0.25">
      <c r="A112" s="14"/>
      <c r="B112" s="14"/>
      <c r="C112" s="31"/>
      <c r="D112" s="31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31"/>
    </row>
    <row r="113" spans="1:28" ht="15.75" customHeight="1" x14ac:dyDescent="0.25">
      <c r="A113" s="14"/>
      <c r="B113" s="14"/>
      <c r="C113" s="31"/>
      <c r="D113" s="31"/>
      <c r="E113" s="14"/>
      <c r="F113" s="14"/>
      <c r="G113" s="3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31"/>
    </row>
    <row r="114" spans="1:28" s="5" customFormat="1" ht="15.75" customHeight="1" x14ac:dyDescent="0.25">
      <c r="A114" s="50" t="s">
        <v>130</v>
      </c>
      <c r="B114" s="33" t="s">
        <v>185</v>
      </c>
      <c r="C114" s="75"/>
      <c r="D114" s="47"/>
      <c r="E114" s="33"/>
      <c r="F114" s="33"/>
      <c r="H114" s="33"/>
      <c r="I114" s="33"/>
      <c r="J114" s="33"/>
      <c r="AB114" s="47"/>
    </row>
    <row r="115" spans="1:28" ht="15.75" customHeight="1" x14ac:dyDescent="0.25">
      <c r="A115" s="14"/>
      <c r="B115" s="14"/>
      <c r="C115" s="31"/>
      <c r="D115" s="31"/>
      <c r="E115" s="14"/>
      <c r="F115" s="14"/>
      <c r="G115" s="14"/>
      <c r="H115" s="14"/>
      <c r="I115" s="14"/>
      <c r="J115" s="14"/>
      <c r="K115" s="19" t="s">
        <v>131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31"/>
    </row>
    <row r="116" spans="1:28" ht="15.75" customHeight="1" x14ac:dyDescent="0.25">
      <c r="A116" s="14"/>
      <c r="B116" s="32"/>
      <c r="C116" s="76"/>
      <c r="D116" s="76" t="s">
        <v>64</v>
      </c>
      <c r="E116" s="32"/>
      <c r="F116" s="32"/>
      <c r="G116" s="32"/>
      <c r="H116" s="32"/>
      <c r="I116" s="14"/>
      <c r="J116" s="14"/>
      <c r="K116" s="92" t="s">
        <v>65</v>
      </c>
      <c r="L116" s="91"/>
      <c r="M116" s="91"/>
      <c r="N116" s="91"/>
      <c r="O116" s="91"/>
      <c r="P116" s="14"/>
      <c r="Q116" s="14"/>
      <c r="R116" s="14"/>
      <c r="S116" s="14"/>
      <c r="T116" s="14"/>
      <c r="X116" s="14"/>
      <c r="Y116" s="14"/>
      <c r="Z116" s="14"/>
      <c r="AA116" s="14"/>
      <c r="AB116" s="31"/>
    </row>
    <row r="117" spans="1:28" ht="15.75" customHeight="1" x14ac:dyDescent="0.25">
      <c r="A117" s="14"/>
      <c r="B117" s="32"/>
      <c r="C117" s="76"/>
      <c r="D117" s="76"/>
      <c r="E117" s="32"/>
      <c r="F117" s="32"/>
      <c r="G117" s="32"/>
      <c r="H117" s="32"/>
      <c r="I117" s="14"/>
      <c r="J117" s="14"/>
      <c r="K117" s="94" t="s">
        <v>132</v>
      </c>
      <c r="L117" s="91"/>
      <c r="M117" s="91"/>
      <c r="N117" s="91"/>
      <c r="O117" s="91"/>
      <c r="P117" s="14"/>
      <c r="Q117" s="14"/>
      <c r="R117" s="14"/>
      <c r="S117" s="14"/>
      <c r="T117" s="14"/>
      <c r="X117" s="14"/>
      <c r="Y117" s="14"/>
      <c r="Z117" s="14"/>
      <c r="AA117" s="14"/>
      <c r="AB117" s="31"/>
    </row>
    <row r="118" spans="1:28" ht="15.75" customHeight="1" x14ac:dyDescent="0.25">
      <c r="A118" s="14"/>
      <c r="B118" s="32"/>
      <c r="C118" s="76"/>
      <c r="D118" s="76"/>
      <c r="E118" s="32"/>
      <c r="F118" s="32"/>
      <c r="G118" s="32"/>
      <c r="H118" s="32"/>
      <c r="I118" s="14"/>
      <c r="J118" s="14"/>
      <c r="K118" s="94" t="s">
        <v>66</v>
      </c>
      <c r="L118" s="91"/>
      <c r="M118" s="91"/>
      <c r="N118" s="91"/>
      <c r="O118" s="91"/>
      <c r="P118" s="14"/>
      <c r="Q118" s="14"/>
      <c r="R118" s="14"/>
      <c r="S118" s="14"/>
      <c r="T118" s="14"/>
      <c r="X118" s="14"/>
      <c r="Y118" s="14"/>
      <c r="Z118" s="14"/>
      <c r="AA118" s="14"/>
      <c r="AB118" s="31"/>
    </row>
    <row r="119" spans="1:28" ht="15.75" customHeight="1" x14ac:dyDescent="0.25">
      <c r="A119" s="14"/>
      <c r="B119" s="32"/>
      <c r="C119" s="76"/>
      <c r="D119" s="76"/>
      <c r="E119" s="32"/>
      <c r="F119" s="32"/>
      <c r="G119" s="32"/>
      <c r="H119" s="32"/>
      <c r="I119" s="14"/>
      <c r="J119" s="14"/>
      <c r="K119" s="94" t="s">
        <v>67</v>
      </c>
      <c r="L119" s="91"/>
      <c r="M119" s="91"/>
      <c r="N119" s="94" t="s">
        <v>80</v>
      </c>
      <c r="O119" s="91"/>
      <c r="P119" s="14"/>
      <c r="Q119" s="14"/>
      <c r="R119" s="14"/>
      <c r="S119" s="14"/>
      <c r="T119" s="14"/>
      <c r="X119" s="14"/>
      <c r="Y119" s="14"/>
      <c r="Z119" s="14"/>
      <c r="AA119" s="14"/>
      <c r="AB119" s="31"/>
    </row>
    <row r="120" spans="1:28" ht="15.75" customHeight="1" x14ac:dyDescent="0.25">
      <c r="A120" s="14"/>
      <c r="B120" s="32"/>
      <c r="C120" s="76"/>
      <c r="D120" s="76"/>
      <c r="E120" s="32"/>
      <c r="F120" s="32"/>
      <c r="G120" s="32"/>
      <c r="H120" s="32"/>
      <c r="I120" s="14"/>
      <c r="J120" s="14"/>
      <c r="K120" s="94"/>
      <c r="L120" s="91"/>
      <c r="M120" s="91"/>
      <c r="N120" s="94" t="s">
        <v>81</v>
      </c>
      <c r="O120" s="91"/>
      <c r="P120" s="14"/>
      <c r="Q120" s="14"/>
      <c r="R120" s="14"/>
      <c r="S120" s="14"/>
      <c r="T120" s="14"/>
      <c r="X120" s="14"/>
      <c r="Y120" s="14"/>
      <c r="Z120" s="14"/>
      <c r="AA120" s="14"/>
      <c r="AB120" s="31"/>
    </row>
    <row r="121" spans="1:28" ht="15.75" customHeight="1" x14ac:dyDescent="0.25">
      <c r="A121" s="14"/>
      <c r="B121" s="32"/>
      <c r="C121" s="76"/>
      <c r="D121" s="76"/>
      <c r="E121" s="32"/>
      <c r="F121" s="32"/>
      <c r="G121" s="32"/>
      <c r="H121" s="32"/>
      <c r="I121" s="14"/>
      <c r="J121" s="14"/>
      <c r="K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31"/>
    </row>
    <row r="122" spans="1:28" ht="15.75" customHeight="1" x14ac:dyDescent="0.25">
      <c r="A122" s="14"/>
      <c r="B122" s="32"/>
      <c r="C122" s="76"/>
      <c r="D122" s="76"/>
      <c r="E122" s="32"/>
      <c r="F122" s="32"/>
      <c r="G122" s="32"/>
      <c r="H122" s="32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31"/>
    </row>
    <row r="123" spans="1:28" ht="15.75" customHeight="1" x14ac:dyDescent="0.25">
      <c r="A123" s="14"/>
      <c r="B123" s="32"/>
      <c r="C123" s="76"/>
      <c r="D123" s="76"/>
      <c r="E123" s="32"/>
      <c r="F123" s="32"/>
      <c r="G123" s="32"/>
      <c r="H123" s="32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31"/>
    </row>
    <row r="124" spans="1:28" ht="15.75" customHeight="1" x14ac:dyDescent="0.25">
      <c r="A124" s="14"/>
      <c r="B124" s="32"/>
      <c r="C124" s="76"/>
      <c r="D124" s="76"/>
      <c r="E124" s="32"/>
      <c r="F124" s="32"/>
      <c r="G124" s="32"/>
      <c r="H124" s="32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31"/>
    </row>
    <row r="125" spans="1:28" ht="15.75" customHeight="1" x14ac:dyDescent="0.25">
      <c r="A125" s="14"/>
      <c r="B125" s="32"/>
      <c r="C125" s="76"/>
      <c r="D125" s="76"/>
      <c r="E125" s="32"/>
      <c r="F125" s="32"/>
      <c r="G125" s="32"/>
      <c r="H125" s="32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31"/>
    </row>
    <row r="126" spans="1:28" ht="15.75" customHeight="1" x14ac:dyDescent="0.25">
      <c r="A126" s="14"/>
      <c r="B126" s="32"/>
      <c r="C126" s="76"/>
      <c r="D126" s="76"/>
      <c r="E126" s="32"/>
      <c r="F126" s="32"/>
      <c r="G126" s="32"/>
      <c r="H126" s="32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31"/>
    </row>
    <row r="127" spans="1:28" ht="15.75" customHeight="1" x14ac:dyDescent="0.25">
      <c r="A127" s="14"/>
      <c r="B127" s="32"/>
      <c r="C127" s="76"/>
      <c r="D127" s="76"/>
      <c r="E127" s="32"/>
      <c r="F127" s="32"/>
      <c r="G127" s="32"/>
      <c r="H127" s="32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31"/>
    </row>
    <row r="128" spans="1:28" ht="15.75" customHeight="1" x14ac:dyDescent="0.25">
      <c r="A128" s="14"/>
      <c r="B128" s="32"/>
      <c r="C128" s="76"/>
      <c r="D128" s="76"/>
      <c r="E128" s="32"/>
      <c r="F128" s="32"/>
      <c r="G128" s="32"/>
      <c r="H128" s="32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31"/>
    </row>
    <row r="129" spans="1:37" ht="15.75" customHeight="1" x14ac:dyDescent="0.25">
      <c r="A129" s="14"/>
      <c r="B129" s="32"/>
      <c r="C129" s="76"/>
      <c r="D129" s="76"/>
      <c r="E129" s="32"/>
      <c r="F129" s="32"/>
      <c r="G129" s="32"/>
      <c r="H129" s="32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31"/>
    </row>
    <row r="130" spans="1:37" ht="15.75" customHeight="1" x14ac:dyDescent="0.25">
      <c r="A130" s="14"/>
      <c r="B130" s="32"/>
      <c r="C130" s="76"/>
      <c r="D130" s="76"/>
      <c r="E130" s="32"/>
      <c r="F130" s="32"/>
      <c r="G130" s="32"/>
      <c r="H130" s="32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31"/>
    </row>
    <row r="131" spans="1:37" ht="15.75" customHeight="1" x14ac:dyDescent="0.25">
      <c r="A131" s="14"/>
      <c r="B131" s="32"/>
      <c r="C131" s="76"/>
      <c r="D131" s="76"/>
      <c r="E131" s="32"/>
      <c r="F131" s="32"/>
      <c r="G131" s="32"/>
      <c r="H131" s="32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31"/>
    </row>
    <row r="132" spans="1:37" ht="15.75" customHeight="1" x14ac:dyDescent="0.25">
      <c r="A132" s="14"/>
      <c r="B132" s="32"/>
      <c r="C132" s="76"/>
      <c r="D132" s="76"/>
      <c r="E132" s="32"/>
      <c r="F132" s="32"/>
      <c r="G132" s="32"/>
      <c r="H132" s="32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31"/>
    </row>
    <row r="133" spans="1:37" ht="15.75" customHeight="1" x14ac:dyDescent="0.25">
      <c r="A133" s="14"/>
      <c r="B133" s="32"/>
      <c r="C133" s="76"/>
      <c r="D133" s="76"/>
      <c r="E133" s="32"/>
      <c r="F133" s="32"/>
      <c r="G133" s="32"/>
      <c r="H133" s="32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31"/>
    </row>
    <row r="134" spans="1:37" ht="15.75" customHeight="1" x14ac:dyDescent="0.25">
      <c r="A134" s="14"/>
      <c r="B134" s="32"/>
      <c r="C134" s="76"/>
      <c r="D134" s="76"/>
      <c r="E134" s="32"/>
      <c r="F134" s="32"/>
      <c r="G134" s="32"/>
      <c r="H134" s="32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31"/>
    </row>
    <row r="135" spans="1:37" ht="15.75" customHeight="1" x14ac:dyDescent="0.25">
      <c r="A135" s="14"/>
      <c r="B135" s="32"/>
      <c r="C135" s="76"/>
      <c r="D135" s="76"/>
      <c r="E135" s="32"/>
      <c r="F135" s="32"/>
      <c r="G135" s="32"/>
      <c r="H135" s="32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31"/>
    </row>
    <row r="136" spans="1:37" ht="15.75" customHeight="1" x14ac:dyDescent="0.25">
      <c r="A136" s="14"/>
      <c r="B136" s="14"/>
      <c r="C136" s="31"/>
      <c r="D136" s="31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31"/>
    </row>
    <row r="137" spans="1:37" ht="15.75" customHeight="1" x14ac:dyDescent="0.25">
      <c r="A137" s="14"/>
      <c r="B137" s="14"/>
      <c r="C137" s="31"/>
      <c r="D137" s="31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31"/>
    </row>
    <row r="138" spans="1:37" ht="15.75" customHeight="1" x14ac:dyDescent="0.25">
      <c r="A138" s="14"/>
      <c r="B138" s="14"/>
      <c r="C138" s="31"/>
      <c r="D138" s="31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31"/>
    </row>
    <row r="139" spans="1:37" s="51" customFormat="1" ht="15.75" customHeight="1" x14ac:dyDescent="0.25">
      <c r="A139" s="50" t="s">
        <v>120</v>
      </c>
      <c r="B139" s="50" t="s">
        <v>110</v>
      </c>
      <c r="C139" s="72"/>
      <c r="D139" s="52"/>
      <c r="AB139" s="52"/>
    </row>
    <row r="140" spans="1:37" s="51" customFormat="1" ht="16.149999999999999" customHeight="1" x14ac:dyDescent="0.25">
      <c r="A140" s="50"/>
      <c r="B140" s="50"/>
      <c r="C140" s="72"/>
      <c r="D140" s="52"/>
      <c r="I140" s="19"/>
      <c r="J140" s="14"/>
      <c r="K140" s="14"/>
      <c r="L140" s="14"/>
      <c r="M140" s="14"/>
      <c r="N140" s="14"/>
      <c r="O140" s="14"/>
      <c r="P140" s="14"/>
      <c r="Q140" s="14"/>
      <c r="AB140" s="52"/>
    </row>
    <row r="141" spans="1:37" s="51" customFormat="1" ht="16.149999999999999" customHeight="1" x14ac:dyDescent="0.25">
      <c r="A141" s="50"/>
      <c r="B141" s="90" t="s">
        <v>133</v>
      </c>
      <c r="C141" s="91"/>
      <c r="D141" s="91"/>
      <c r="E141" s="91"/>
      <c r="F141" s="91"/>
      <c r="G141" s="91"/>
      <c r="H141" s="91"/>
      <c r="I141" s="91"/>
      <c r="J141" s="91"/>
      <c r="K141" s="95"/>
      <c r="L141" s="95"/>
      <c r="M141" s="95"/>
      <c r="N141" s="14"/>
      <c r="O141" s="14"/>
      <c r="P141" s="14"/>
      <c r="Q141" s="14"/>
      <c r="AB141" s="52"/>
    </row>
    <row r="142" spans="1:37" s="51" customFormat="1" ht="15.75" customHeight="1" x14ac:dyDescent="0.25">
      <c r="A142" s="50"/>
      <c r="B142" s="97" t="s">
        <v>135</v>
      </c>
      <c r="C142" s="98"/>
      <c r="D142" s="99"/>
      <c r="E142" s="100"/>
      <c r="F142" s="100"/>
      <c r="G142" s="100"/>
      <c r="H142" s="100"/>
      <c r="I142" s="97"/>
      <c r="J142" s="100"/>
      <c r="K142" s="100"/>
      <c r="L142" s="100"/>
      <c r="M142" s="32"/>
      <c r="N142" s="14"/>
      <c r="O142" s="14"/>
      <c r="P142" s="14"/>
      <c r="Q142" s="14"/>
      <c r="AB142" s="52"/>
    </row>
    <row r="143" spans="1:37" s="51" customFormat="1" ht="15.75" customHeight="1" x14ac:dyDescent="0.25">
      <c r="A143" s="50"/>
      <c r="B143" s="50"/>
      <c r="C143" s="72"/>
      <c r="D143" s="52"/>
      <c r="I143" s="19"/>
      <c r="J143" s="14"/>
      <c r="K143" s="14"/>
      <c r="L143" s="14"/>
      <c r="M143" s="14"/>
      <c r="N143" s="14"/>
      <c r="O143" s="14"/>
      <c r="P143" s="14"/>
      <c r="Q143" s="14"/>
      <c r="AB143" s="52"/>
    </row>
    <row r="144" spans="1:37" customFormat="1" x14ac:dyDescent="0.25">
      <c r="A144" s="4"/>
      <c r="B144" s="4"/>
      <c r="C144" s="46"/>
      <c r="D144" s="46"/>
      <c r="E144" s="4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</row>
    <row r="145" spans="1:36" s="131" customFormat="1" ht="15.75" customHeight="1" x14ac:dyDescent="0.25">
      <c r="A145" s="127"/>
      <c r="B145" s="128" t="s">
        <v>68</v>
      </c>
      <c r="C145" s="129"/>
      <c r="D145" s="130" t="s">
        <v>69</v>
      </c>
      <c r="E145" s="129" t="s">
        <v>70</v>
      </c>
      <c r="F145" s="53">
        <f>AVERAGE(AA64:AA93)</f>
        <v>15.566666666666666</v>
      </c>
      <c r="H145" s="127"/>
      <c r="R145" s="127"/>
      <c r="S145" s="127"/>
      <c r="T145" s="127"/>
      <c r="U145" s="127"/>
      <c r="V145" s="127"/>
      <c r="W145" s="127"/>
      <c r="X145" s="127"/>
      <c r="Y145" s="129"/>
      <c r="AI145" s="127"/>
      <c r="AJ145" s="127"/>
    </row>
    <row r="146" spans="1:36" s="131" customFormat="1" ht="15.75" customHeight="1" x14ac:dyDescent="0.25">
      <c r="A146" s="127"/>
      <c r="B146" s="128" t="s">
        <v>71</v>
      </c>
      <c r="C146" s="129"/>
      <c r="D146" s="132" t="s">
        <v>72</v>
      </c>
      <c r="E146" s="129" t="s">
        <v>70</v>
      </c>
      <c r="F146" s="53">
        <f>MEDIAN(AA64:AA93)</f>
        <v>15</v>
      </c>
      <c r="H146" s="127"/>
      <c r="I146" s="144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9"/>
      <c r="AI146" s="127"/>
      <c r="AJ146" s="127"/>
    </row>
    <row r="147" spans="1:36" s="131" customFormat="1" ht="15.75" customHeight="1" x14ac:dyDescent="0.25">
      <c r="A147" s="127"/>
      <c r="B147" s="128" t="s">
        <v>73</v>
      </c>
      <c r="C147" s="129"/>
      <c r="D147" s="132" t="s">
        <v>74</v>
      </c>
      <c r="E147" s="129" t="s">
        <v>70</v>
      </c>
      <c r="F147" s="53">
        <f>_xlfn.MODE.SNGL(AA64:AA93)</f>
        <v>15</v>
      </c>
      <c r="H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9"/>
      <c r="AI147" s="127"/>
      <c r="AJ147" s="127"/>
    </row>
    <row r="148" spans="1:36" s="131" customFormat="1" ht="15.75" customHeight="1" x14ac:dyDescent="0.25">
      <c r="A148" s="127"/>
      <c r="B148" s="128" t="s">
        <v>75</v>
      </c>
      <c r="C148" s="129"/>
      <c r="D148" s="132" t="s">
        <v>76</v>
      </c>
      <c r="E148" s="129" t="s">
        <v>70</v>
      </c>
      <c r="F148" s="53">
        <f>_xlfn.STDEV.S(AA64:AA93)</f>
        <v>2.9905982948098435</v>
      </c>
      <c r="H148" s="127"/>
      <c r="I148" s="144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9"/>
      <c r="AI148" s="127"/>
      <c r="AJ148" s="127"/>
    </row>
    <row r="149" spans="1:36" s="131" customFormat="1" ht="15.75" customHeight="1" x14ac:dyDescent="0.25">
      <c r="A149" s="127"/>
      <c r="B149" s="128"/>
      <c r="C149" s="129"/>
      <c r="D149" s="132" t="s">
        <v>78</v>
      </c>
      <c r="E149" s="129" t="s">
        <v>70</v>
      </c>
      <c r="F149" s="53">
        <f>MAX(AA64:AA93)</f>
        <v>21</v>
      </c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9"/>
      <c r="AI149" s="127"/>
      <c r="AJ149" s="127"/>
    </row>
    <row r="150" spans="1:36" s="131" customFormat="1" ht="15.75" customHeight="1" x14ac:dyDescent="0.25">
      <c r="A150" s="127"/>
      <c r="B150" s="129"/>
      <c r="C150" s="129"/>
      <c r="D150" s="132" t="s">
        <v>79</v>
      </c>
      <c r="E150" s="129" t="s">
        <v>70</v>
      </c>
      <c r="F150" s="53">
        <f>MIN(AA64:AA93)</f>
        <v>10</v>
      </c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9"/>
      <c r="AI150" s="127"/>
      <c r="AJ150" s="127"/>
    </row>
    <row r="151" spans="1:36" s="131" customFormat="1" ht="15.75" customHeight="1" x14ac:dyDescent="0.25">
      <c r="A151" s="127"/>
      <c r="B151" s="128" t="s">
        <v>125</v>
      </c>
      <c r="C151" s="129"/>
      <c r="D151" s="132" t="s">
        <v>77</v>
      </c>
      <c r="E151" s="129" t="s">
        <v>70</v>
      </c>
      <c r="F151" s="53">
        <f>MAX(AA64:AA93) - MIN(AA64:AA93)</f>
        <v>11</v>
      </c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9"/>
      <c r="AI151" s="127"/>
      <c r="AJ151" s="127"/>
    </row>
    <row r="152" spans="1:36" ht="15.75" customHeight="1" x14ac:dyDescent="0.25">
      <c r="A152" s="14"/>
      <c r="B152"/>
      <c r="C152" s="77"/>
      <c r="D152" s="77"/>
      <c r="E152"/>
      <c r="F152"/>
      <c r="G152"/>
      <c r="H152"/>
      <c r="I152"/>
      <c r="J152"/>
      <c r="K152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31"/>
      <c r="AB152" s="4"/>
      <c r="AI152" s="14"/>
      <c r="AJ152" s="14"/>
    </row>
    <row r="153" spans="1:36" ht="15.75" customHeight="1" x14ac:dyDescent="0.25">
      <c r="A153" s="14"/>
      <c r="B153" s="14"/>
      <c r="C153" s="31"/>
      <c r="D153" s="31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31"/>
      <c r="AB153" s="4"/>
      <c r="AI153" s="14"/>
      <c r="AJ153" s="14"/>
    </row>
    <row r="154" spans="1:36" ht="15.75" customHeight="1" x14ac:dyDescent="0.25">
      <c r="A154" s="14"/>
      <c r="B154" s="14"/>
      <c r="C154" s="31"/>
      <c r="D154" s="31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31"/>
      <c r="AB154" s="4"/>
      <c r="AI154" s="14"/>
      <c r="AJ154" s="14"/>
    </row>
    <row r="155" spans="1:36" ht="15.75" customHeight="1" x14ac:dyDescent="0.25">
      <c r="A155" s="33" t="s">
        <v>121</v>
      </c>
      <c r="B155" s="33" t="s">
        <v>138</v>
      </c>
      <c r="C155" s="75"/>
      <c r="D155" s="75"/>
      <c r="E155" s="33"/>
      <c r="F155" s="33"/>
      <c r="G155" s="33"/>
      <c r="H155" s="5"/>
      <c r="I155" s="5"/>
      <c r="J155" s="2"/>
      <c r="K155" s="2"/>
      <c r="L155" s="2"/>
      <c r="M155" s="2"/>
      <c r="N155" s="2"/>
      <c r="O155" s="2"/>
      <c r="P155" s="2"/>
      <c r="Q155" s="14"/>
      <c r="R155" s="14"/>
      <c r="S155" s="14"/>
      <c r="T155" s="14"/>
      <c r="U155" s="14"/>
      <c r="V155" s="14"/>
      <c r="W155" s="14"/>
      <c r="X155" s="14"/>
      <c r="Y155" s="14"/>
      <c r="Z155" s="31"/>
      <c r="AB155" s="4"/>
      <c r="AI155" s="14"/>
      <c r="AJ155" s="14"/>
    </row>
    <row r="156" spans="1:36" ht="15.75" customHeight="1" x14ac:dyDescent="0.25">
      <c r="A156" s="20"/>
      <c r="B156" s="20"/>
      <c r="C156" s="78"/>
      <c r="D156" s="78"/>
      <c r="E156" s="20"/>
      <c r="F156" s="20"/>
      <c r="G156" s="20"/>
      <c r="H156" s="20"/>
      <c r="I156" s="20"/>
      <c r="J156" s="20"/>
      <c r="K156" s="20"/>
      <c r="Z156" s="31"/>
      <c r="AB156" s="4"/>
    </row>
    <row r="157" spans="1:36" ht="15.75" customHeight="1" x14ac:dyDescent="0.25">
      <c r="A157" s="20"/>
      <c r="C157" s="4"/>
      <c r="D157" s="4"/>
      <c r="I157" s="92" t="s">
        <v>149</v>
      </c>
      <c r="Z157" s="31"/>
      <c r="AB157" s="4"/>
    </row>
    <row r="158" spans="1:36" ht="15.75" customHeight="1" x14ac:dyDescent="0.25">
      <c r="A158" s="33"/>
      <c r="B158" s="33"/>
      <c r="C158" s="75"/>
      <c r="D158" s="75"/>
      <c r="E158" s="33"/>
      <c r="F158" s="33"/>
      <c r="G158" s="33"/>
      <c r="H158" s="14"/>
      <c r="I158" s="112" t="s">
        <v>87</v>
      </c>
      <c r="J158" s="112"/>
      <c r="K158" s="112"/>
      <c r="L158" s="112"/>
      <c r="M158" s="113"/>
      <c r="N158" s="113" t="s">
        <v>123</v>
      </c>
      <c r="O158" s="113"/>
      <c r="P158" s="113"/>
      <c r="Q158" s="113"/>
      <c r="R158" s="113"/>
      <c r="S158" s="113"/>
      <c r="T158" s="113"/>
      <c r="U158" s="113"/>
      <c r="V158" s="14"/>
      <c r="W158" s="14"/>
      <c r="X158" s="14"/>
      <c r="Y158" s="14"/>
      <c r="Z158" s="31"/>
      <c r="AB158" s="4"/>
      <c r="AI158" s="14"/>
      <c r="AJ158" s="14"/>
    </row>
    <row r="159" spans="1:36" s="2" customFormat="1" ht="15.75" customHeight="1" x14ac:dyDescent="0.25">
      <c r="B159" s="1"/>
      <c r="C159" s="64"/>
      <c r="D159" s="64" t="s">
        <v>103</v>
      </c>
      <c r="E159" s="1"/>
      <c r="F159" s="1"/>
      <c r="G159" s="1"/>
      <c r="I159" s="154" t="s">
        <v>88</v>
      </c>
      <c r="J159" s="154"/>
      <c r="K159" s="154"/>
      <c r="L159" s="154"/>
      <c r="M159" s="113"/>
      <c r="N159" s="113" t="s">
        <v>107</v>
      </c>
      <c r="O159" s="113"/>
      <c r="P159" s="113"/>
      <c r="Q159" s="113"/>
      <c r="R159" s="113"/>
      <c r="S159" s="113"/>
      <c r="T159" s="113"/>
      <c r="U159" s="113"/>
      <c r="Z159" s="57"/>
    </row>
    <row r="160" spans="1:36" ht="15.75" customHeight="1" x14ac:dyDescent="0.25">
      <c r="B160" s="6"/>
      <c r="C160" s="65"/>
      <c r="D160" s="55" t="s">
        <v>139</v>
      </c>
      <c r="E160" s="55" t="s">
        <v>140</v>
      </c>
      <c r="F160" s="48"/>
      <c r="I160" s="108"/>
      <c r="J160" s="108"/>
      <c r="K160" s="108"/>
      <c r="L160" s="108"/>
      <c r="M160" s="14"/>
      <c r="N160" s="14"/>
      <c r="O160" s="14"/>
      <c r="P160" s="14"/>
      <c r="Q160" s="14"/>
      <c r="R160" s="14"/>
      <c r="AB160" s="4"/>
    </row>
    <row r="161" spans="1:37" ht="15.75" customHeight="1" x14ac:dyDescent="0.25">
      <c r="B161" s="110" t="s">
        <v>137</v>
      </c>
      <c r="C161" s="111"/>
      <c r="D161" s="85" t="s">
        <v>83</v>
      </c>
      <c r="E161" s="85" t="s">
        <v>84</v>
      </c>
      <c r="I161" s="155"/>
      <c r="J161" s="155"/>
      <c r="K161" s="155"/>
      <c r="L161" s="155"/>
      <c r="M161" s="14"/>
      <c r="N161" s="14"/>
      <c r="O161" s="14"/>
      <c r="P161" s="14"/>
      <c r="Q161" s="14"/>
      <c r="R161" s="14"/>
      <c r="AB161" s="4"/>
      <c r="AI161" s="14"/>
    </row>
    <row r="162" spans="1:37" ht="15.75" customHeight="1" x14ac:dyDescent="0.25">
      <c r="B162" s="34" t="s">
        <v>82</v>
      </c>
      <c r="C162" s="35" t="s">
        <v>83</v>
      </c>
      <c r="D162" s="65">
        <v>8</v>
      </c>
      <c r="E162" s="7">
        <v>5</v>
      </c>
      <c r="I162" s="108"/>
      <c r="J162" s="108"/>
      <c r="K162" s="108"/>
      <c r="L162" s="108"/>
      <c r="M162" s="14"/>
      <c r="N162" s="14"/>
      <c r="O162" s="14"/>
      <c r="P162" s="14"/>
      <c r="Q162" s="14"/>
      <c r="R162" s="14"/>
      <c r="AB162" s="4"/>
      <c r="AI162" s="14"/>
    </row>
    <row r="163" spans="1:37" ht="15.75" customHeight="1" x14ac:dyDescent="0.25">
      <c r="B163" s="36"/>
      <c r="C163" s="35" t="s">
        <v>84</v>
      </c>
      <c r="D163" s="65">
        <v>1</v>
      </c>
      <c r="E163" s="7">
        <v>3</v>
      </c>
      <c r="AB163" s="4"/>
      <c r="AI163" s="14"/>
    </row>
    <row r="164" spans="1:37" ht="15.75" customHeight="1" x14ac:dyDescent="0.25">
      <c r="B164" s="36"/>
      <c r="C164" s="35" t="s">
        <v>85</v>
      </c>
      <c r="D164" s="65">
        <v>0</v>
      </c>
      <c r="E164" s="7">
        <v>0</v>
      </c>
      <c r="Y164" s="46"/>
      <c r="AB164" s="4"/>
    </row>
    <row r="165" spans="1:37" ht="15.75" customHeight="1" x14ac:dyDescent="0.25">
      <c r="B165" s="36"/>
      <c r="C165" s="35" t="s">
        <v>59</v>
      </c>
      <c r="D165" s="65">
        <v>1</v>
      </c>
      <c r="E165" s="7">
        <v>2</v>
      </c>
      <c r="Y165" s="46"/>
      <c r="AB165" s="4"/>
    </row>
    <row r="166" spans="1:37" ht="15.75" customHeight="1" x14ac:dyDescent="0.25">
      <c r="B166" s="37" t="s">
        <v>86</v>
      </c>
      <c r="C166" s="38" t="s">
        <v>83</v>
      </c>
      <c r="D166" s="65">
        <v>4</v>
      </c>
      <c r="E166" s="7">
        <v>4</v>
      </c>
      <c r="Y166" s="46"/>
      <c r="AB166" s="4"/>
    </row>
    <row r="167" spans="1:37" ht="15.75" customHeight="1" x14ac:dyDescent="0.25">
      <c r="B167" s="39"/>
      <c r="C167" s="38" t="s">
        <v>84</v>
      </c>
      <c r="D167" s="65">
        <v>4</v>
      </c>
      <c r="E167" s="7">
        <v>2</v>
      </c>
      <c r="Y167" s="46"/>
      <c r="AB167" s="4"/>
    </row>
    <row r="168" spans="1:37" ht="15.75" customHeight="1" x14ac:dyDescent="0.25">
      <c r="B168" s="39"/>
      <c r="C168" s="38" t="s">
        <v>85</v>
      </c>
      <c r="D168" s="65">
        <v>1</v>
      </c>
      <c r="E168" s="7">
        <v>4</v>
      </c>
      <c r="P168" s="91" t="s">
        <v>104</v>
      </c>
      <c r="Q168" s="91"/>
      <c r="R168" s="91"/>
      <c r="S168" s="109"/>
      <c r="U168" s="14"/>
      <c r="Y168" s="46"/>
      <c r="AB168" s="4"/>
    </row>
    <row r="169" spans="1:37" ht="15.75" customHeight="1" x14ac:dyDescent="0.25">
      <c r="B169" s="39"/>
      <c r="C169" s="38" t="s">
        <v>59</v>
      </c>
      <c r="D169" s="65">
        <v>1</v>
      </c>
      <c r="E169" s="7">
        <v>0</v>
      </c>
      <c r="P169" s="91" t="s">
        <v>105</v>
      </c>
      <c r="Q169" s="91"/>
      <c r="R169" s="91"/>
      <c r="S169" s="109"/>
      <c r="U169" s="14"/>
      <c r="Y169" s="46"/>
      <c r="AB169" s="4"/>
    </row>
    <row r="170" spans="1:37" ht="15.75" customHeight="1" x14ac:dyDescent="0.25">
      <c r="D170" s="31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91" t="s">
        <v>106</v>
      </c>
      <c r="Q170" s="91"/>
      <c r="R170" s="91"/>
      <c r="S170" s="109"/>
      <c r="T170" s="14"/>
      <c r="U170" s="14"/>
      <c r="V170" s="14"/>
      <c r="W170" s="14"/>
      <c r="X170" s="14"/>
      <c r="Y170" s="14"/>
      <c r="Z170" s="31"/>
      <c r="AB170" s="4"/>
      <c r="AI170" s="14"/>
      <c r="AJ170" s="14"/>
    </row>
    <row r="171" spans="1:37" ht="15.75" customHeight="1" x14ac:dyDescent="0.25">
      <c r="C171" s="4"/>
      <c r="D171" s="4"/>
      <c r="O171" s="14"/>
      <c r="T171" s="14"/>
      <c r="U171" s="14"/>
      <c r="V171" s="14"/>
      <c r="W171" s="14"/>
      <c r="Z171" s="31"/>
      <c r="AB171" s="4"/>
    </row>
    <row r="172" spans="1:37" ht="15.75" customHeight="1" x14ac:dyDescent="0.25">
      <c r="C172" s="4"/>
      <c r="D172" s="4"/>
      <c r="O172" s="14"/>
      <c r="P172" s="14"/>
      <c r="Q172" s="14"/>
      <c r="R172" s="14"/>
      <c r="S172" s="14"/>
      <c r="T172" s="14"/>
      <c r="U172" s="14"/>
      <c r="V172" s="14"/>
      <c r="W172" s="14"/>
      <c r="Z172" s="31"/>
      <c r="AB172" s="4"/>
    </row>
    <row r="173" spans="1:37" ht="15.75" customHeight="1" x14ac:dyDescent="0.25">
      <c r="B173" s="90" t="s">
        <v>133</v>
      </c>
      <c r="C173" s="91"/>
      <c r="D173" s="91"/>
      <c r="E173" s="91"/>
      <c r="F173" s="91"/>
      <c r="G173" s="91"/>
      <c r="H173" s="91"/>
      <c r="I173" s="91"/>
      <c r="J173" s="91"/>
      <c r="K173" s="95"/>
      <c r="L173" s="95"/>
      <c r="M173" s="95"/>
      <c r="O173" s="14"/>
      <c r="P173" s="14"/>
      <c r="Q173" s="14"/>
      <c r="R173" s="14"/>
      <c r="S173" s="14"/>
      <c r="T173" s="14"/>
      <c r="U173" s="14"/>
      <c r="V173" s="14"/>
      <c r="W173" s="14"/>
      <c r="Z173" s="31"/>
      <c r="AB173" s="4"/>
    </row>
    <row r="174" spans="1:37" ht="15.75" customHeight="1" x14ac:dyDescent="0.25">
      <c r="B174" s="104"/>
      <c r="C174" s="105"/>
      <c r="D174" s="106"/>
      <c r="E174" s="107"/>
      <c r="F174" s="107"/>
      <c r="G174" s="107"/>
      <c r="H174" s="107"/>
      <c r="I174" s="104"/>
      <c r="J174" s="107"/>
      <c r="K174" s="107"/>
      <c r="L174" s="107"/>
      <c r="O174" s="14"/>
      <c r="P174" s="14"/>
      <c r="Q174" s="14"/>
      <c r="R174" s="14"/>
      <c r="S174" s="14"/>
      <c r="T174" s="14"/>
      <c r="U174" s="14"/>
      <c r="V174" s="14"/>
      <c r="W174" s="14"/>
      <c r="Z174" s="31"/>
      <c r="AB174" s="4"/>
    </row>
    <row r="175" spans="1:37" ht="15.75" customHeight="1" x14ac:dyDescent="0.25">
      <c r="C175" s="4"/>
      <c r="D175" s="4"/>
      <c r="O175" s="14"/>
      <c r="P175" s="14"/>
      <c r="Q175" s="14"/>
      <c r="R175" s="14"/>
      <c r="S175" s="14"/>
      <c r="T175" s="14"/>
      <c r="U175" s="14"/>
      <c r="V175" s="14"/>
      <c r="W175" s="14"/>
      <c r="Z175" s="31"/>
      <c r="AB175" s="4"/>
    </row>
    <row r="176" spans="1:37" customFormat="1" x14ac:dyDescent="0.25">
      <c r="A176" s="4"/>
      <c r="B176" s="4"/>
      <c r="C176" s="46"/>
      <c r="D176" s="46"/>
      <c r="E176" s="4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</row>
    <row r="177" spans="1:36" s="131" customFormat="1" ht="15.75" customHeight="1" x14ac:dyDescent="0.25">
      <c r="A177" s="127"/>
      <c r="B177" s="128"/>
      <c r="C177" s="133" t="s">
        <v>141</v>
      </c>
      <c r="D177" s="134"/>
      <c r="E177" s="145" t="s">
        <v>70</v>
      </c>
      <c r="F177" s="146">
        <f>(($D162+$D166)/SUM($D162:$D169))*100</f>
        <v>60</v>
      </c>
      <c r="H177" s="127"/>
      <c r="R177" s="127"/>
      <c r="S177" s="127"/>
      <c r="T177" s="127"/>
      <c r="U177" s="127"/>
      <c r="V177" s="127"/>
      <c r="W177" s="127"/>
      <c r="X177" s="127"/>
      <c r="Y177" s="129"/>
      <c r="AI177" s="127"/>
      <c r="AJ177" s="127"/>
    </row>
    <row r="178" spans="1:36" s="131" customFormat="1" ht="15.75" customHeight="1" x14ac:dyDescent="0.25">
      <c r="A178" s="127"/>
      <c r="B178" s="128"/>
      <c r="C178" s="133" t="s">
        <v>142</v>
      </c>
      <c r="D178" s="134"/>
      <c r="E178" s="145" t="s">
        <v>70</v>
      </c>
      <c r="F178" s="146" t="str">
        <f>IF($F177&lt;20, "Very Difficult", IF($F177&lt;60, "Difficult", IF($F177&lt;=80, "Moderate", "Easy")))</f>
        <v>Moderate</v>
      </c>
      <c r="H178" s="127"/>
      <c r="I178" s="144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9"/>
      <c r="AI178" s="127"/>
      <c r="AJ178" s="127"/>
    </row>
    <row r="179" spans="1:36" s="131" customFormat="1" ht="15.75" customHeight="1" x14ac:dyDescent="0.25">
      <c r="A179" s="127"/>
      <c r="B179" s="128"/>
      <c r="C179" s="133" t="s">
        <v>143</v>
      </c>
      <c r="D179" s="134"/>
      <c r="E179" s="145" t="s">
        <v>70</v>
      </c>
      <c r="F179" s="146">
        <f>($D162/SUM($D162:$D165)) - ($D166/(SUM($D166:$D169)))</f>
        <v>0.4</v>
      </c>
      <c r="H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9"/>
      <c r="AI179" s="127"/>
      <c r="AJ179" s="127"/>
    </row>
    <row r="180" spans="1:36" s="131" customFormat="1" ht="15.75" customHeight="1" x14ac:dyDescent="0.25">
      <c r="A180" s="127"/>
      <c r="B180" s="128"/>
      <c r="C180" s="133" t="s">
        <v>144</v>
      </c>
      <c r="D180" s="134"/>
      <c r="E180" s="145" t="s">
        <v>70</v>
      </c>
      <c r="F180" s="146" t="str">
        <f>IF($F179 &lt; 0, "Problem", IF($F179 &gt;= 0.2, "Good", IF($F179 &gt;= 0.5, "Very Good", "Not appropriate")))</f>
        <v>Good</v>
      </c>
      <c r="H180" s="127"/>
      <c r="I180" s="144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9"/>
      <c r="AI180" s="127"/>
      <c r="AJ180" s="127"/>
    </row>
    <row r="181" spans="1:36" s="131" customFormat="1" ht="15.75" customHeight="1" x14ac:dyDescent="0.25">
      <c r="A181" s="127"/>
      <c r="B181" s="128"/>
      <c r="C181" s="133" t="s">
        <v>145</v>
      </c>
      <c r="D181" s="134"/>
      <c r="E181" s="145" t="s">
        <v>70</v>
      </c>
      <c r="F181" s="146">
        <f>((E163+E167)/SUM(E162:E169))*100</f>
        <v>25</v>
      </c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9"/>
      <c r="AI181" s="127"/>
      <c r="AJ181" s="127"/>
    </row>
    <row r="182" spans="1:36" s="131" customFormat="1" ht="15.75" customHeight="1" x14ac:dyDescent="0.25">
      <c r="A182" s="127"/>
      <c r="B182" s="129"/>
      <c r="C182" s="133" t="s">
        <v>146</v>
      </c>
      <c r="D182" s="134"/>
      <c r="E182" s="145" t="s">
        <v>70</v>
      </c>
      <c r="F182" s="146" t="str">
        <f>IF(F181&lt;20, "Very Difficult", IF(F181&lt;60, "Difficult", IF(F181&lt;=80, "Moderate", "Easy")))</f>
        <v>Difficult</v>
      </c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9"/>
      <c r="AI182" s="127"/>
      <c r="AJ182" s="127"/>
    </row>
    <row r="183" spans="1:36" s="131" customFormat="1" ht="15.75" customHeight="1" x14ac:dyDescent="0.25">
      <c r="A183" s="127"/>
      <c r="B183" s="128"/>
      <c r="C183" s="133" t="s">
        <v>147</v>
      </c>
      <c r="D183" s="134"/>
      <c r="E183" s="145" t="s">
        <v>70</v>
      </c>
      <c r="F183" s="146">
        <f>(E163/SUM(E162:E165)) - (E167/(SUM(E166:E169)))</f>
        <v>9.9999999999999978E-2</v>
      </c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9"/>
      <c r="AI183" s="127"/>
      <c r="AJ183" s="127"/>
    </row>
    <row r="184" spans="1:36" s="131" customFormat="1" ht="15.75" customHeight="1" x14ac:dyDescent="0.25">
      <c r="B184" s="135"/>
      <c r="C184" s="133" t="s">
        <v>148</v>
      </c>
      <c r="D184" s="136"/>
      <c r="E184" s="145" t="s">
        <v>70</v>
      </c>
      <c r="F184" s="146" t="str">
        <f>IF($F183 &lt; 0, "Problem", IF($F183 &gt;= 0.2, "Good", IF($F183 &gt;= 0.5, "Very Good", "Not appropriate")))</f>
        <v>Not appropriate</v>
      </c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9"/>
      <c r="AI184" s="127"/>
      <c r="AJ184" s="127"/>
    </row>
    <row r="185" spans="1:36" ht="15.75" customHeight="1" x14ac:dyDescent="0.25">
      <c r="B185" s="108"/>
      <c r="C185" s="108"/>
      <c r="D185" s="108"/>
      <c r="E185" s="108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U185" s="14"/>
      <c r="V185" s="14"/>
      <c r="W185" s="14"/>
      <c r="Z185" s="31"/>
      <c r="AB185" s="4"/>
    </row>
    <row r="186" spans="1:36" ht="15.75" customHeight="1" x14ac:dyDescent="0.25">
      <c r="D186" s="31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U186" s="14"/>
      <c r="V186" s="14"/>
      <c r="W186" s="14"/>
      <c r="X186" s="14"/>
      <c r="Y186" s="14"/>
      <c r="Z186" s="31"/>
      <c r="AB186" s="4"/>
      <c r="AI186" s="14"/>
      <c r="AJ186" s="14"/>
    </row>
    <row r="187" spans="1:36" ht="15.75" customHeight="1" x14ac:dyDescent="0.25">
      <c r="D187" s="31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U187" s="14"/>
      <c r="V187" s="14"/>
      <c r="W187" s="14"/>
      <c r="X187" s="14"/>
      <c r="Y187" s="14"/>
      <c r="Z187" s="31"/>
      <c r="AB187" s="4"/>
      <c r="AI187" s="14"/>
      <c r="AJ187" s="14"/>
    </row>
    <row r="188" spans="1:36" ht="15.75" customHeight="1" x14ac:dyDescent="0.25">
      <c r="A188" s="33" t="s">
        <v>122</v>
      </c>
      <c r="B188" s="33" t="s">
        <v>111</v>
      </c>
      <c r="C188" s="75"/>
      <c r="D188" s="75"/>
      <c r="E188" s="33"/>
      <c r="F188" s="33"/>
      <c r="G188" s="33"/>
      <c r="H188" s="5"/>
      <c r="I188" s="5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31"/>
      <c r="AB188" s="4"/>
      <c r="AI188" s="14"/>
      <c r="AJ188" s="14"/>
    </row>
    <row r="189" spans="1:36" ht="15.75" customHeight="1" x14ac:dyDescent="0.25">
      <c r="A189" s="40"/>
      <c r="B189" s="40"/>
      <c r="C189" s="79"/>
      <c r="D189" s="79"/>
      <c r="E189" s="40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31"/>
      <c r="AB189" s="4"/>
      <c r="AI189" s="14"/>
      <c r="AJ189" s="14"/>
    </row>
    <row r="190" spans="1:36" ht="15.75" customHeight="1" x14ac:dyDescent="0.25">
      <c r="A190" s="40"/>
      <c r="B190" s="90" t="s">
        <v>133</v>
      </c>
      <c r="C190" s="91"/>
      <c r="D190" s="91"/>
      <c r="E190" s="91"/>
      <c r="F190" s="91"/>
      <c r="G190" s="91"/>
      <c r="H190" s="91"/>
      <c r="I190" s="91"/>
      <c r="J190" s="91"/>
      <c r="K190" s="95"/>
      <c r="L190" s="95"/>
      <c r="M190" s="95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31"/>
      <c r="AB190" s="4"/>
      <c r="AI190" s="14"/>
      <c r="AJ190" s="14"/>
    </row>
    <row r="191" spans="1:36" ht="15.75" customHeight="1" x14ac:dyDescent="0.25">
      <c r="A191" s="40"/>
      <c r="B191" s="104"/>
      <c r="C191" s="105"/>
      <c r="D191" s="106"/>
      <c r="E191" s="107"/>
      <c r="F191" s="107"/>
      <c r="G191" s="107"/>
      <c r="H191" s="107"/>
      <c r="I191" s="104"/>
      <c r="J191" s="107"/>
      <c r="K191" s="107"/>
      <c r="L191" s="107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31"/>
      <c r="AB191" s="4"/>
      <c r="AI191" s="14"/>
      <c r="AJ191" s="14"/>
    </row>
    <row r="192" spans="1:36" ht="15.75" customHeight="1" x14ac:dyDescent="0.25">
      <c r="A192" s="40"/>
      <c r="B192" s="104"/>
      <c r="C192" s="105"/>
      <c r="D192" s="106"/>
      <c r="E192" s="107"/>
      <c r="F192" s="107"/>
      <c r="G192" s="107"/>
      <c r="H192" s="107"/>
      <c r="I192" s="104"/>
      <c r="J192" s="107"/>
      <c r="K192" s="107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31"/>
      <c r="AB192" s="4"/>
      <c r="AI192" s="14"/>
      <c r="AJ192" s="14"/>
    </row>
    <row r="193" spans="1:39" ht="15.75" customHeight="1" x14ac:dyDescent="0.25">
      <c r="A193" s="40"/>
      <c r="B193" s="104"/>
      <c r="C193" s="105"/>
      <c r="D193" s="106"/>
      <c r="E193" s="107"/>
      <c r="F193" s="107"/>
      <c r="G193" s="107"/>
      <c r="H193" s="107"/>
      <c r="I193" s="104"/>
      <c r="J193" s="107"/>
      <c r="K193" s="107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31"/>
      <c r="AB193" s="4"/>
      <c r="AI193" s="14"/>
      <c r="AJ193" s="14"/>
    </row>
    <row r="194" spans="1:39" s="60" customFormat="1" ht="31.9" customHeight="1" x14ac:dyDescent="0.25">
      <c r="A194" s="59"/>
      <c r="B194" s="59"/>
      <c r="C194" s="102" t="s">
        <v>89</v>
      </c>
      <c r="D194" s="103" t="s">
        <v>90</v>
      </c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01"/>
      <c r="R194" s="101"/>
      <c r="S194" s="101"/>
      <c r="T194" s="101"/>
      <c r="U194" s="101"/>
      <c r="V194" s="101"/>
      <c r="W194" s="101"/>
      <c r="X194" s="61"/>
      <c r="Y194" s="61"/>
      <c r="Z194" s="62"/>
      <c r="AI194" s="61"/>
      <c r="AJ194" s="61"/>
    </row>
    <row r="195" spans="1:39" ht="15.75" customHeight="1" x14ac:dyDescent="0.25">
      <c r="A195" s="8">
        <v>1</v>
      </c>
      <c r="B195" s="8" t="s">
        <v>29</v>
      </c>
      <c r="C195" s="80">
        <f>SUM(C64,E64,G64,I64,K64,M64,O64,Q64,S64,U64,W64,Y64)</f>
        <v>9</v>
      </c>
      <c r="D195" s="65">
        <f>SUM(D64,F64,H64,J64,L64,N64,P64,R64,T64,V64,X64,Z64)</f>
        <v>6</v>
      </c>
      <c r="E195" s="14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</row>
    <row r="196" spans="1:39" ht="15.75" customHeight="1" x14ac:dyDescent="0.25">
      <c r="A196" s="8">
        <v>2</v>
      </c>
      <c r="B196" s="8" t="s">
        <v>30</v>
      </c>
      <c r="C196" s="80">
        <f t="shared" ref="C196:D196" si="31">SUM(C65,E65,G65,I65,K65,M65,O65,Q65,S65,U65,W65,Y65)</f>
        <v>9</v>
      </c>
      <c r="D196" s="65">
        <f t="shared" si="31"/>
        <v>6</v>
      </c>
      <c r="E196" s="58" t="s">
        <v>91</v>
      </c>
      <c r="F196" s="146">
        <f>CORREL($C195:$C224, $D195:$D224)</f>
        <v>0.41871149287249471</v>
      </c>
      <c r="G196" s="131"/>
      <c r="H196" s="127"/>
      <c r="I196" s="131"/>
      <c r="J196" s="131"/>
      <c r="K196" s="131"/>
      <c r="L196" s="131"/>
      <c r="M196" s="131"/>
      <c r="N196" s="131"/>
      <c r="O196" s="131"/>
      <c r="P196" s="131"/>
      <c r="Q196" s="131"/>
      <c r="R196" s="127"/>
      <c r="S196" s="127"/>
      <c r="T196" s="127"/>
      <c r="U196" s="127"/>
      <c r="V196" s="127"/>
      <c r="W196" s="127"/>
      <c r="X196" s="127"/>
      <c r="Y196" s="129"/>
      <c r="Z196" s="131"/>
      <c r="AA196" s="131"/>
      <c r="AB196" s="131"/>
      <c r="AC196" s="131"/>
      <c r="AD196" s="131"/>
      <c r="AE196" s="131"/>
      <c r="AF196" s="131"/>
      <c r="AG196" s="131"/>
      <c r="AH196" s="131"/>
      <c r="AI196" s="127"/>
      <c r="AJ196" s="127"/>
      <c r="AK196" s="131"/>
    </row>
    <row r="197" spans="1:39" ht="15.75" customHeight="1" x14ac:dyDescent="0.25">
      <c r="A197" s="8">
        <v>3</v>
      </c>
      <c r="B197" s="8" t="s">
        <v>31</v>
      </c>
      <c r="C197" s="80">
        <f t="shared" ref="C197:D197" si="32">SUM(C66,E66,G66,I66,K66,M66,O66,Q66,S66,U66,W66,Y66)</f>
        <v>11</v>
      </c>
      <c r="D197" s="65">
        <f t="shared" si="32"/>
        <v>10</v>
      </c>
      <c r="E197" s="58" t="s">
        <v>92</v>
      </c>
      <c r="F197" s="146">
        <f>(2*$F196)/(1+$F196)</f>
        <v>0.5902701077365925</v>
      </c>
      <c r="G197" s="131"/>
      <c r="H197" s="127"/>
      <c r="I197" s="144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9"/>
      <c r="Z197" s="131"/>
      <c r="AA197" s="131"/>
      <c r="AB197" s="131"/>
      <c r="AC197" s="131"/>
      <c r="AD197" s="131"/>
      <c r="AE197" s="131"/>
      <c r="AF197" s="131"/>
      <c r="AG197" s="131"/>
      <c r="AH197" s="131"/>
      <c r="AI197" s="127"/>
      <c r="AJ197" s="127"/>
      <c r="AK197" s="131"/>
    </row>
    <row r="198" spans="1:39" ht="15.75" customHeight="1" x14ac:dyDescent="0.3">
      <c r="A198" s="8">
        <v>4</v>
      </c>
      <c r="B198" s="8" t="s">
        <v>32</v>
      </c>
      <c r="C198" s="80">
        <f t="shared" ref="C198:D198" si="33">SUM(C67,E67,G67,I67,K67,M67,O67,Q67,S67,U67,W67,Y67)</f>
        <v>6</v>
      </c>
      <c r="D198" s="65">
        <f t="shared" si="33"/>
        <v>9</v>
      </c>
      <c r="E198" s="41" t="s">
        <v>93</v>
      </c>
      <c r="F198" s="146" t="str">
        <f>IF(F197&gt;=0.8,"Very Strong Positive",IF(F197&gt;=0.6,"Strong Positive",IF(F197&gt;=0.4,"Moderate Positive",IF(F197&gt;=0.2,"Weak Positive",IF(F197&gt;=0,"Very Weak Positive",IF(F197&gt;=-0.19,"Very Weak Negative",IF(F197&gt;=-0.39,"Weak Negative",IF(F197&gt;=-0.59,"Moderate Negative",IF(F197&gt;=-0.79,"Strong Negative","Very Strong Negative")))))))))</f>
        <v>Moderate Positive</v>
      </c>
      <c r="G198" s="131"/>
      <c r="H198" s="127"/>
      <c r="I198" s="131"/>
      <c r="J198" s="131"/>
      <c r="K198" s="131"/>
      <c r="L198" s="131"/>
      <c r="M198" s="131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9"/>
      <c r="Z198" s="131"/>
      <c r="AA198" s="131"/>
      <c r="AB198" s="131"/>
      <c r="AC198" s="131"/>
      <c r="AD198" s="131"/>
      <c r="AE198" s="131"/>
      <c r="AF198" s="131"/>
      <c r="AG198" s="131"/>
      <c r="AH198" s="131"/>
      <c r="AI198" s="127"/>
      <c r="AJ198" s="127"/>
      <c r="AK198" s="131"/>
    </row>
    <row r="199" spans="1:39" ht="15.75" customHeight="1" x14ac:dyDescent="0.25">
      <c r="A199" s="8">
        <v>5</v>
      </c>
      <c r="B199" s="8" t="s">
        <v>33</v>
      </c>
      <c r="C199" s="80">
        <f t="shared" ref="C199:D199" si="34">SUM(C68,E68,G68,I68,K68,M68,O68,Q68,S68,U68,W68,Y68)</f>
        <v>11</v>
      </c>
      <c r="D199" s="65">
        <f t="shared" si="34"/>
        <v>9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AA199" s="31"/>
      <c r="AB199" s="4"/>
      <c r="AM199" s="14"/>
    </row>
    <row r="200" spans="1:39" ht="15.75" customHeight="1" x14ac:dyDescent="0.25">
      <c r="A200" s="8">
        <v>6</v>
      </c>
      <c r="B200" s="8" t="s">
        <v>34</v>
      </c>
      <c r="C200" s="80">
        <f t="shared" ref="C200:D200" si="35">SUM(C69,E69,G69,I69,K69,M69,O69,Q69,S69,U69,W69,Y69)</f>
        <v>5</v>
      </c>
      <c r="D200" s="65">
        <f t="shared" si="35"/>
        <v>7</v>
      </c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31"/>
      <c r="AB200" s="4"/>
    </row>
    <row r="201" spans="1:39" ht="15.75" customHeight="1" x14ac:dyDescent="0.25">
      <c r="A201" s="8">
        <v>7</v>
      </c>
      <c r="B201" s="8" t="s">
        <v>35</v>
      </c>
      <c r="C201" s="80">
        <f t="shared" ref="C201:D201" si="36">SUM(C70,E70,G70,I70,K70,M70,O70,Q70,S70,U70,W70,Y70)</f>
        <v>7</v>
      </c>
      <c r="D201" s="65">
        <f t="shared" si="36"/>
        <v>8</v>
      </c>
      <c r="E201" s="14"/>
      <c r="F201" s="90" t="s">
        <v>134</v>
      </c>
      <c r="G201" s="90"/>
      <c r="H201" s="90"/>
      <c r="I201" s="90"/>
      <c r="J201" s="91"/>
      <c r="K201" s="91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31"/>
      <c r="AB201" s="4"/>
    </row>
    <row r="202" spans="1:39" ht="15.75" customHeight="1" x14ac:dyDescent="0.25">
      <c r="A202" s="8">
        <v>8</v>
      </c>
      <c r="B202" s="8" t="s">
        <v>36</v>
      </c>
      <c r="C202" s="80">
        <f t="shared" ref="C202:D202" si="37">SUM(C71,E71,G71,I71,K71,M71,O71,Q71,S71,U71,W71,Y71)</f>
        <v>10</v>
      </c>
      <c r="D202" s="65">
        <f t="shared" si="37"/>
        <v>10</v>
      </c>
      <c r="E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31"/>
      <c r="AB202" s="4"/>
    </row>
    <row r="203" spans="1:39" ht="15.75" customHeight="1" x14ac:dyDescent="0.25">
      <c r="A203" s="8">
        <v>9</v>
      </c>
      <c r="B203" s="8" t="s">
        <v>37</v>
      </c>
      <c r="C203" s="80">
        <f t="shared" ref="C203:D203" si="38">SUM(C72,E72,G72,I72,K72,M72,O72,Q72,S72,U72,W72,Y72)</f>
        <v>8</v>
      </c>
      <c r="D203" s="65">
        <f t="shared" si="38"/>
        <v>4</v>
      </c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31"/>
      <c r="AB203" s="4"/>
    </row>
    <row r="204" spans="1:39" ht="15.75" customHeight="1" x14ac:dyDescent="0.25">
      <c r="A204" s="8">
        <v>10</v>
      </c>
      <c r="B204" s="8" t="s">
        <v>38</v>
      </c>
      <c r="C204" s="80">
        <f t="shared" ref="C204:D204" si="39">SUM(C73,E73,G73,I73,K73,M73,O73,Q73,S73,U73,W73,Y73)</f>
        <v>8</v>
      </c>
      <c r="D204" s="65">
        <f t="shared" si="39"/>
        <v>9</v>
      </c>
      <c r="E204" s="14"/>
      <c r="F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31"/>
      <c r="AB204" s="4"/>
    </row>
    <row r="205" spans="1:39" ht="15.75" customHeight="1" x14ac:dyDescent="0.25">
      <c r="A205" s="8">
        <v>11</v>
      </c>
      <c r="B205" s="8" t="s">
        <v>39</v>
      </c>
      <c r="C205" s="80">
        <f t="shared" ref="C205:D205" si="40">SUM(C74,E74,G74,I74,K74,M74,O74,Q74,S74,U74,W74,Y74)</f>
        <v>8</v>
      </c>
      <c r="D205" s="65">
        <f t="shared" si="40"/>
        <v>9</v>
      </c>
      <c r="E205" s="14"/>
      <c r="F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31"/>
      <c r="AB205" s="4"/>
    </row>
    <row r="206" spans="1:39" ht="15.75" customHeight="1" x14ac:dyDescent="0.25">
      <c r="A206" s="8">
        <v>12</v>
      </c>
      <c r="B206" s="8" t="s">
        <v>40</v>
      </c>
      <c r="C206" s="80">
        <f t="shared" ref="C206:D206" si="41">SUM(C75,E75,G75,I75,K75,M75,O75,Q75,S75,U75,W75,Y75)</f>
        <v>6</v>
      </c>
      <c r="D206" s="65">
        <f t="shared" si="41"/>
        <v>4</v>
      </c>
      <c r="E206" s="14"/>
      <c r="F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31"/>
      <c r="AB206" s="4"/>
    </row>
    <row r="207" spans="1:39" ht="15.75" customHeight="1" x14ac:dyDescent="0.25">
      <c r="A207" s="8">
        <v>13</v>
      </c>
      <c r="B207" s="8" t="s">
        <v>41</v>
      </c>
      <c r="C207" s="80">
        <f t="shared" ref="C207:D207" si="42">SUM(C76,E76,G76,I76,K76,M76,O76,Q76,S76,U76,W76,Y76)</f>
        <v>7</v>
      </c>
      <c r="D207" s="65">
        <f t="shared" si="42"/>
        <v>7</v>
      </c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31"/>
      <c r="AB207" s="4"/>
    </row>
    <row r="208" spans="1:39" ht="15.75" customHeight="1" x14ac:dyDescent="0.25">
      <c r="A208" s="8">
        <v>14</v>
      </c>
      <c r="B208" s="8" t="s">
        <v>42</v>
      </c>
      <c r="C208" s="80">
        <f t="shared" ref="C208:D208" si="43">SUM(C77,E77,G77,I77,K77,M77,O77,Q77,S77,U77,W77,Y77)</f>
        <v>7</v>
      </c>
      <c r="D208" s="65">
        <f t="shared" si="43"/>
        <v>8</v>
      </c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31"/>
      <c r="AB208" s="4"/>
    </row>
    <row r="209" spans="1:27" s="4" customFormat="1" ht="15.75" customHeight="1" x14ac:dyDescent="0.25">
      <c r="A209" s="8">
        <v>15</v>
      </c>
      <c r="B209" s="8" t="s">
        <v>43</v>
      </c>
      <c r="C209" s="80">
        <f t="shared" ref="C209:D209" si="44">SUM(C78,E78,G78,I78,K78,M78,O78,Q78,S78,U78,W78,Y78)</f>
        <v>7</v>
      </c>
      <c r="D209" s="65">
        <f t="shared" si="44"/>
        <v>8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31"/>
    </row>
    <row r="210" spans="1:27" s="4" customFormat="1" ht="15.75" customHeight="1" x14ac:dyDescent="0.25">
      <c r="A210" s="8">
        <v>16</v>
      </c>
      <c r="B210" s="8" t="s">
        <v>44</v>
      </c>
      <c r="C210" s="80">
        <f t="shared" ref="C210:D210" si="45">SUM(C79,E79,G79,I79,K79,M79,O79,Q79,S79,U79,W79,Y79)</f>
        <v>4</v>
      </c>
      <c r="D210" s="65">
        <f t="shared" si="45"/>
        <v>6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31"/>
    </row>
    <row r="211" spans="1:27" s="4" customFormat="1" ht="15.75" customHeight="1" x14ac:dyDescent="0.25">
      <c r="A211" s="8">
        <v>17</v>
      </c>
      <c r="B211" s="8" t="s">
        <v>45</v>
      </c>
      <c r="C211" s="80">
        <f t="shared" ref="C211:D211" si="46">SUM(C80,E80,G80,I80,K80,M80,O80,Q80,S80,U80,W80,Y80)</f>
        <v>5</v>
      </c>
      <c r="D211" s="65">
        <f t="shared" si="46"/>
        <v>6</v>
      </c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31"/>
    </row>
    <row r="212" spans="1:27" s="4" customFormat="1" ht="15.75" customHeight="1" x14ac:dyDescent="0.25">
      <c r="A212" s="8">
        <v>18</v>
      </c>
      <c r="B212" s="8" t="s">
        <v>46</v>
      </c>
      <c r="C212" s="80">
        <f t="shared" ref="C212:D212" si="47">SUM(C81,E81,G81,I81,K81,M81,O81,Q81,S81,U81,W81,Y81)</f>
        <v>9</v>
      </c>
      <c r="D212" s="65">
        <f t="shared" si="47"/>
        <v>7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31"/>
    </row>
    <row r="213" spans="1:27" s="4" customFormat="1" ht="15.75" customHeight="1" x14ac:dyDescent="0.25">
      <c r="A213" s="8">
        <v>19</v>
      </c>
      <c r="B213" s="8" t="s">
        <v>47</v>
      </c>
      <c r="C213" s="80">
        <f t="shared" ref="C213:D213" si="48">SUM(C82,E82,G82,I82,K82,M82,O82,Q82,S82,U82,W82,Y82)</f>
        <v>8</v>
      </c>
      <c r="D213" s="65">
        <f t="shared" si="48"/>
        <v>9</v>
      </c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31"/>
    </row>
    <row r="214" spans="1:27" s="4" customFormat="1" ht="15.75" customHeight="1" x14ac:dyDescent="0.25">
      <c r="A214" s="8">
        <v>20</v>
      </c>
      <c r="B214" s="8" t="s">
        <v>48</v>
      </c>
      <c r="C214" s="80">
        <f t="shared" ref="C214:D214" si="49">SUM(C83,E83,G83,I83,K83,M83,O83,Q83,S83,U83,W83,Y83)</f>
        <v>7</v>
      </c>
      <c r="D214" s="65">
        <f t="shared" si="49"/>
        <v>8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31"/>
    </row>
    <row r="215" spans="1:27" s="4" customFormat="1" ht="15.75" customHeight="1" x14ac:dyDescent="0.25">
      <c r="A215" s="8">
        <v>21</v>
      </c>
      <c r="B215" s="8" t="s">
        <v>49</v>
      </c>
      <c r="C215" s="80">
        <f t="shared" ref="C215:D215" si="50">SUM(C84,E84,G84,I84,K84,M84,O84,Q84,S84,U84,W84,Y84)</f>
        <v>7</v>
      </c>
      <c r="D215" s="65">
        <f t="shared" si="50"/>
        <v>6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31"/>
    </row>
    <row r="216" spans="1:27" s="4" customFormat="1" ht="15.75" customHeight="1" x14ac:dyDescent="0.25">
      <c r="A216" s="8">
        <v>22</v>
      </c>
      <c r="B216" s="8" t="s">
        <v>50</v>
      </c>
      <c r="C216" s="80">
        <f t="shared" ref="C216:D216" si="51">SUM(C85,E85,G85,I85,K85,M85,O85,Q85,S85,U85,W85,Y85)</f>
        <v>7</v>
      </c>
      <c r="D216" s="65">
        <f t="shared" si="51"/>
        <v>9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31"/>
    </row>
    <row r="217" spans="1:27" s="4" customFormat="1" ht="15.75" customHeight="1" x14ac:dyDescent="0.25">
      <c r="A217" s="8">
        <v>23</v>
      </c>
      <c r="B217" s="8" t="s">
        <v>51</v>
      </c>
      <c r="C217" s="80">
        <f t="shared" ref="C217:D217" si="52">SUM(C86,E86,G86,I86,K86,M86,O86,Q86,S86,U86,W86,Y86)</f>
        <v>6</v>
      </c>
      <c r="D217" s="65">
        <f t="shared" si="52"/>
        <v>8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31"/>
    </row>
    <row r="218" spans="1:27" s="4" customFormat="1" ht="15.75" customHeight="1" x14ac:dyDescent="0.25">
      <c r="A218" s="8">
        <v>24</v>
      </c>
      <c r="B218" s="8" t="s">
        <v>52</v>
      </c>
      <c r="C218" s="80">
        <f t="shared" ref="C218:D218" si="53">SUM(C87,E87,G87,I87,K87,M87,O87,Q87,S87,U87,W87,Y87)</f>
        <v>7</v>
      </c>
      <c r="D218" s="65">
        <f t="shared" si="53"/>
        <v>10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31"/>
    </row>
    <row r="219" spans="1:27" s="4" customFormat="1" ht="15.75" customHeight="1" x14ac:dyDescent="0.25">
      <c r="A219" s="8">
        <v>25</v>
      </c>
      <c r="B219" s="8" t="s">
        <v>53</v>
      </c>
      <c r="C219" s="80">
        <f t="shared" ref="C219:D219" si="54">SUM(C88,E88,G88,I88,K88,M88,O88,Q88,S88,U88,W88,Y88)</f>
        <v>9</v>
      </c>
      <c r="D219" s="65">
        <f t="shared" si="54"/>
        <v>10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31"/>
    </row>
    <row r="220" spans="1:27" s="4" customFormat="1" ht="15.75" customHeight="1" x14ac:dyDescent="0.25">
      <c r="A220" s="8">
        <v>26</v>
      </c>
      <c r="B220" s="8" t="s">
        <v>54</v>
      </c>
      <c r="C220" s="80">
        <f t="shared" ref="C220:D220" si="55">SUM(C89,E89,G89,I89,K89,M89,O89,Q89,S89,U89,W89,Y89)</f>
        <v>8</v>
      </c>
      <c r="D220" s="65">
        <f t="shared" si="55"/>
        <v>9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31"/>
    </row>
    <row r="221" spans="1:27" s="4" customFormat="1" ht="15.75" customHeight="1" x14ac:dyDescent="0.25">
      <c r="A221" s="8">
        <v>27</v>
      </c>
      <c r="B221" s="8" t="s">
        <v>55</v>
      </c>
      <c r="C221" s="80">
        <f t="shared" ref="C221:D221" si="56">SUM(C90,E90,G90,I90,K90,M90,O90,Q90,S90,U90,W90,Y90)</f>
        <v>8</v>
      </c>
      <c r="D221" s="65">
        <f t="shared" si="56"/>
        <v>8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31"/>
    </row>
    <row r="222" spans="1:27" s="4" customFormat="1" ht="15.75" customHeight="1" x14ac:dyDescent="0.25">
      <c r="A222" s="8">
        <v>28</v>
      </c>
      <c r="B222" s="8" t="s">
        <v>56</v>
      </c>
      <c r="C222" s="80">
        <f t="shared" ref="C222:D222" si="57">SUM(C91,E91,G91,I91,K91,M91,O91,Q91,S91,U91,W91,Y91)</f>
        <v>8</v>
      </c>
      <c r="D222" s="65">
        <f t="shared" si="57"/>
        <v>5</v>
      </c>
      <c r="E222" s="14"/>
      <c r="F222" s="14"/>
      <c r="G222" s="14"/>
      <c r="H222" s="5"/>
      <c r="I222" s="5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31"/>
    </row>
    <row r="223" spans="1:27" s="4" customFormat="1" ht="15.75" customHeight="1" x14ac:dyDescent="0.25">
      <c r="A223" s="8">
        <v>29</v>
      </c>
      <c r="B223" s="8" t="s">
        <v>57</v>
      </c>
      <c r="C223" s="80">
        <f t="shared" ref="C223:D223" si="58">SUM(C92,E92,G92,I92,K92,M92,O92,Q92,S92,U92,W92,Y92)</f>
        <v>9</v>
      </c>
      <c r="D223" s="65">
        <f t="shared" si="58"/>
        <v>11</v>
      </c>
      <c r="E223" s="14"/>
      <c r="F223" s="14"/>
      <c r="G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31"/>
    </row>
    <row r="224" spans="1:27" s="4" customFormat="1" ht="15.75" customHeight="1" x14ac:dyDescent="0.25">
      <c r="A224" s="8">
        <v>30</v>
      </c>
      <c r="B224" s="8" t="s">
        <v>58</v>
      </c>
      <c r="C224" s="80">
        <f t="shared" ref="C224:D224" si="59">SUM(C93,E93,G93,I93,K93,M93,O93,Q93,S93,U93,W93,Y93)</f>
        <v>9</v>
      </c>
      <c r="D224" s="65">
        <f t="shared" si="59"/>
        <v>11</v>
      </c>
      <c r="E224" s="14"/>
      <c r="F224" s="14"/>
      <c r="G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31"/>
    </row>
    <row r="225" spans="1:28" ht="15.75" customHeight="1" x14ac:dyDescent="0.25">
      <c r="A225" s="40"/>
      <c r="B225" s="40"/>
      <c r="C225" s="79"/>
      <c r="D225" s="79"/>
      <c r="E225" s="40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31"/>
    </row>
    <row r="226" spans="1:28" ht="15.75" customHeight="1" x14ac:dyDescent="0.25">
      <c r="A226" s="40"/>
      <c r="B226" s="40"/>
      <c r="C226" s="79"/>
      <c r="D226" s="79"/>
      <c r="E226" s="40"/>
      <c r="F226" s="33"/>
      <c r="G226" s="33"/>
      <c r="H226" s="14"/>
      <c r="I226" s="14"/>
      <c r="J226" s="2"/>
      <c r="K226" s="2"/>
      <c r="L226" s="2"/>
      <c r="M226" s="2"/>
      <c r="N226" s="2"/>
      <c r="O226" s="2"/>
      <c r="P226" s="2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31"/>
    </row>
    <row r="227" spans="1:28" ht="15.75" customHeight="1" x14ac:dyDescent="0.25">
      <c r="A227" s="33" t="s">
        <v>124</v>
      </c>
      <c r="B227" s="33" t="s">
        <v>112</v>
      </c>
      <c r="C227" s="75"/>
      <c r="D227" s="75"/>
      <c r="E227" s="33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31"/>
    </row>
    <row r="228" spans="1:28" ht="15.75" customHeight="1" x14ac:dyDescent="0.25">
      <c r="A228" s="114"/>
      <c r="B228" s="40"/>
      <c r="C228" s="79"/>
      <c r="D228" s="79"/>
      <c r="E228" s="40"/>
      <c r="H228" s="14"/>
      <c r="I228" s="14"/>
      <c r="J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31"/>
    </row>
    <row r="229" spans="1:28" ht="15.75" customHeight="1" x14ac:dyDescent="0.25">
      <c r="A229" s="3" t="s">
        <v>195</v>
      </c>
      <c r="B229" s="3"/>
      <c r="C229" s="48"/>
      <c r="D229" s="48"/>
      <c r="E229" s="40"/>
      <c r="F229" s="40"/>
      <c r="G229" s="40"/>
      <c r="H229" s="14"/>
      <c r="I229" s="14"/>
      <c r="J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31"/>
    </row>
    <row r="230" spans="1:28" ht="15.75" customHeight="1" x14ac:dyDescent="0.25">
      <c r="A230" s="3" t="s">
        <v>96</v>
      </c>
      <c r="B230" s="40"/>
      <c r="C230" s="79"/>
      <c r="D230" s="79"/>
      <c r="E230" s="40"/>
      <c r="F230" s="40"/>
      <c r="G230" s="40"/>
      <c r="H230" s="14"/>
      <c r="I230" s="14"/>
      <c r="J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31"/>
    </row>
    <row r="231" spans="1:28" ht="15.75" customHeight="1" x14ac:dyDescent="0.25">
      <c r="A231" s="33"/>
      <c r="B231" s="120"/>
      <c r="C231" s="121"/>
      <c r="D231" s="121"/>
      <c r="E231" s="120"/>
      <c r="F231" s="122"/>
      <c r="G231" s="122"/>
      <c r="H231" s="14"/>
      <c r="I231" s="14"/>
      <c r="J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31"/>
    </row>
    <row r="232" spans="1:28" ht="15.75" customHeight="1" x14ac:dyDescent="0.25">
      <c r="A232" s="90" t="s">
        <v>133</v>
      </c>
      <c r="B232" s="91"/>
      <c r="C232" s="91"/>
      <c r="D232" s="91"/>
      <c r="E232" s="91"/>
      <c r="F232" s="91"/>
      <c r="G232" s="91"/>
      <c r="H232" s="91"/>
      <c r="I232" s="91"/>
      <c r="J232" s="95"/>
      <c r="K232" s="95"/>
      <c r="L232" s="95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31"/>
    </row>
    <row r="233" spans="1:28" ht="15.75" customHeight="1" x14ac:dyDescent="0.25">
      <c r="A233" s="19" t="s">
        <v>175</v>
      </c>
      <c r="B233" s="14"/>
      <c r="C233" s="14"/>
      <c r="D233" s="14"/>
      <c r="E233" s="14"/>
      <c r="F233" s="14"/>
      <c r="G233" s="14"/>
      <c r="H233" s="14"/>
      <c r="I233" s="14"/>
      <c r="J233" s="51"/>
      <c r="K233" s="51"/>
      <c r="L233" s="51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31"/>
    </row>
    <row r="234" spans="1:28" ht="15.75" customHeight="1" x14ac:dyDescent="0.25">
      <c r="A234" s="3"/>
      <c r="B234" s="40"/>
      <c r="C234" s="79"/>
      <c r="D234" s="79"/>
      <c r="E234" s="40"/>
      <c r="F234"/>
      <c r="G234"/>
      <c r="H234" s="14"/>
      <c r="I234" s="14"/>
      <c r="J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31"/>
    </row>
    <row r="235" spans="1:28" ht="15.75" customHeight="1" x14ac:dyDescent="0.25">
      <c r="A235" s="19" t="s">
        <v>152</v>
      </c>
      <c r="B235" s="40"/>
      <c r="C235" s="79"/>
      <c r="D235" s="79"/>
      <c r="E235" s="40"/>
      <c r="F235"/>
      <c r="G235"/>
      <c r="H235" s="14"/>
      <c r="I235" s="14"/>
      <c r="J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31"/>
    </row>
    <row r="236" spans="1:28" ht="15.75" customHeight="1" x14ac:dyDescent="0.25">
      <c r="A236" s="3"/>
      <c r="B236" s="40"/>
      <c r="C236" s="79"/>
      <c r="D236" s="79"/>
      <c r="E236" s="40"/>
      <c r="F236"/>
      <c r="G236"/>
      <c r="H236" s="14"/>
      <c r="I236" s="14"/>
      <c r="J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31"/>
    </row>
    <row r="237" spans="1:28" ht="15.75" customHeight="1" x14ac:dyDescent="0.3">
      <c r="A237" s="14"/>
      <c r="B237" s="14"/>
      <c r="C237" s="31"/>
      <c r="D237" s="31"/>
      <c r="E237" s="14"/>
      <c r="F237" s="44" t="s">
        <v>99</v>
      </c>
      <c r="G237" s="44" t="s">
        <v>100</v>
      </c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31"/>
    </row>
    <row r="238" spans="1:28" ht="30.6" customHeight="1" x14ac:dyDescent="0.25">
      <c r="A238" s="7"/>
      <c r="B238" s="42"/>
      <c r="C238" s="81" t="s">
        <v>108</v>
      </c>
      <c r="D238" s="82" t="s">
        <v>97</v>
      </c>
      <c r="E238" s="43" t="s">
        <v>98</v>
      </c>
      <c r="F238" s="45"/>
      <c r="G238" s="45"/>
      <c r="H238" s="14"/>
      <c r="I238" s="115" t="s">
        <v>150</v>
      </c>
      <c r="J238" s="93"/>
      <c r="K238" s="116"/>
      <c r="L238" s="91"/>
      <c r="M238" s="91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31"/>
    </row>
    <row r="239" spans="1:28" ht="15.75" customHeight="1" x14ac:dyDescent="0.25">
      <c r="A239" s="8">
        <v>1</v>
      </c>
      <c r="B239" s="8" t="s">
        <v>29</v>
      </c>
      <c r="C239" s="80">
        <f>AA64</f>
        <v>15</v>
      </c>
      <c r="D239" s="137">
        <f>(C239*100)/24</f>
        <v>62.5</v>
      </c>
      <c r="E239" s="138" t="str">
        <f>IF(D239 &gt;= 90, "AA", IF(D239 &gt;= 85, "BA", IF(D239 &gt;= 80, "BB", IF(D239 &gt;= 75, "CB", IF(D239 &gt;= 70, "CC", IF(D239 &gt;= 65, "DC", IF(D239 &gt;= 60, "DD", IF(D239 &gt;= 50, "FD", IF(D239 &gt;= 0, "FF", "NA")))))))))</f>
        <v>DD</v>
      </c>
      <c r="F239" s="139">
        <f t="shared" ref="F239:F242" si="60">(D239 - (($F$145*100)/24)) /($F$148)</f>
        <v>-0.78951128782785751</v>
      </c>
      <c r="G239" s="139">
        <f>(50+(F239*10))</f>
        <v>42.104887121721426</v>
      </c>
      <c r="H239" s="14"/>
      <c r="I239" s="115" t="s">
        <v>94</v>
      </c>
      <c r="J239" s="118"/>
      <c r="K239" s="119" t="s">
        <v>151</v>
      </c>
      <c r="L239" s="118"/>
      <c r="M239" s="118"/>
      <c r="N239" s="14"/>
      <c r="O239" s="14" t="s">
        <v>198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31"/>
    </row>
    <row r="240" spans="1:28" ht="15.75" customHeight="1" x14ac:dyDescent="0.25">
      <c r="A240" s="8">
        <v>2</v>
      </c>
      <c r="B240" s="8" t="s">
        <v>30</v>
      </c>
      <c r="C240" s="80">
        <f t="shared" ref="C240:C268" si="61">AA65</f>
        <v>15</v>
      </c>
      <c r="D240" s="137">
        <f>(C240*100)/24</f>
        <v>62.5</v>
      </c>
      <c r="E240" s="138" t="str">
        <f>IF(D240 &gt;= 90, "AA", IF(D240 &gt;= 85, "BA", IF(D240 &gt;= 80, "BB", IF(D240 &gt;= 75, "CB", IF(D240 &gt;= 70, "CC", IF(D240 &gt;= 65, "DC", IF(D240 &gt;= 60, "DD", IF(D240 &gt;= 50, "FD", IF(D240 &gt;= 0, "FF", "NA")))))))))</f>
        <v>DD</v>
      </c>
      <c r="F240" s="139">
        <f t="shared" si="60"/>
        <v>-0.78951128782785751</v>
      </c>
      <c r="G240" s="139">
        <f>(50+(F240*10))</f>
        <v>42.104887121721426</v>
      </c>
      <c r="H240" s="14"/>
      <c r="I240" s="115" t="s">
        <v>95</v>
      </c>
      <c r="J240" s="118"/>
      <c r="K240" s="115" t="s">
        <v>197</v>
      </c>
      <c r="L240" s="118"/>
      <c r="M240" s="118"/>
      <c r="N240" s="14"/>
      <c r="O240" s="14" t="s">
        <v>200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31"/>
    </row>
    <row r="241" spans="1:28" ht="15.75" customHeight="1" x14ac:dyDescent="0.25">
      <c r="A241" s="8">
        <v>3</v>
      </c>
      <c r="B241" s="8" t="s">
        <v>31</v>
      </c>
      <c r="C241" s="80">
        <f t="shared" si="61"/>
        <v>21</v>
      </c>
      <c r="D241" s="137">
        <f>(C241*100)/24</f>
        <v>87.5</v>
      </c>
      <c r="E241" s="138" t="str">
        <f>IF(D241 &gt;= 90, "AA", IF(D241 &gt;= 85, "BA", IF(D241 &gt;= 80, "BB", IF(D241 &gt;= 75, "CB", IF(D241 &gt;= 70, "CC", IF(D241 &gt;= 65, "DC", IF(D241 &gt;= 60, "DD", IF(D241 &gt;= 50, "FD", IF(D241 &gt;= 0, "FF", "NA")))))))))</f>
        <v>BA</v>
      </c>
      <c r="F241" s="139">
        <f t="shared" si="60"/>
        <v>7.5700199950553282</v>
      </c>
      <c r="G241" s="139">
        <f t="shared" ref="G241:G268" si="62">(50+(F241*10))</f>
        <v>125.70019995055328</v>
      </c>
      <c r="H241" s="14"/>
      <c r="I241" s="115"/>
      <c r="J241" s="93"/>
      <c r="K241" s="117"/>
      <c r="L241" s="91"/>
      <c r="M241" s="91"/>
      <c r="N241" s="14"/>
      <c r="O241" s="14" t="s">
        <v>199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31"/>
    </row>
    <row r="242" spans="1:28" ht="15.75" customHeight="1" x14ac:dyDescent="0.25">
      <c r="A242" s="8">
        <v>4</v>
      </c>
      <c r="B242" s="8" t="s">
        <v>32</v>
      </c>
      <c r="C242" s="80">
        <f t="shared" si="61"/>
        <v>15</v>
      </c>
      <c r="D242" s="137">
        <f>(C242*100)/24</f>
        <v>62.5</v>
      </c>
      <c r="E242" s="138" t="str">
        <f t="shared" ref="E242:E268" si="63">IF(D242 &gt;= 90, "AA", IF(D242 &gt;= 85, "BA", IF(D242 &gt;= 80, "BB", IF(D242 &gt;= 75, "CB", IF(D242 &gt;= 70, "CC", IF(D242 &gt;= 65, "DC", IF(D242 &gt;= 60, "DD", IF(D242 &gt;= 50, "FD", IF(D242 &gt;= 0, "FF", "NA")))))))))</f>
        <v>DD</v>
      </c>
      <c r="F242" s="139">
        <f t="shared" si="60"/>
        <v>-0.78951128782785751</v>
      </c>
      <c r="G242" s="139">
        <f t="shared" si="62"/>
        <v>42.104887121721426</v>
      </c>
      <c r="H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31"/>
    </row>
    <row r="243" spans="1:28" ht="15.75" customHeight="1" x14ac:dyDescent="0.25">
      <c r="A243" s="8">
        <v>5</v>
      </c>
      <c r="B243" s="8" t="s">
        <v>33</v>
      </c>
      <c r="C243" s="80">
        <f t="shared" si="61"/>
        <v>20</v>
      </c>
      <c r="D243" s="137">
        <f>(C243*100)/24</f>
        <v>83.333333333333329</v>
      </c>
      <c r="E243" s="138" t="str">
        <f t="shared" si="63"/>
        <v>BB</v>
      </c>
      <c r="F243" s="139">
        <f>(D243 - (($F$145*100)/24)) /($F$148)</f>
        <v>6.176764781241463</v>
      </c>
      <c r="G243" s="139">
        <f t="shared" si="62"/>
        <v>111.76764781241462</v>
      </c>
      <c r="H243" s="14"/>
      <c r="I243" s="90" t="s">
        <v>202</v>
      </c>
      <c r="J243" s="90"/>
      <c r="K243" s="90"/>
      <c r="L243" s="90"/>
      <c r="M243" s="90"/>
      <c r="N243" s="90"/>
      <c r="O243" s="90"/>
      <c r="P243" s="90"/>
      <c r="Q243" s="90"/>
      <c r="X243" s="14"/>
      <c r="Y243" s="14"/>
      <c r="Z243" s="14"/>
      <c r="AA243" s="14"/>
      <c r="AB243" s="31"/>
    </row>
    <row r="244" spans="1:28" ht="15.75" customHeight="1" x14ac:dyDescent="0.25">
      <c r="A244" s="8">
        <v>6</v>
      </c>
      <c r="B244" s="8" t="s">
        <v>34</v>
      </c>
      <c r="C244" s="80">
        <f t="shared" si="61"/>
        <v>12</v>
      </c>
      <c r="D244" s="137">
        <f t="shared" ref="D244:D268" si="64">(C244*100)/24</f>
        <v>50</v>
      </c>
      <c r="E244" s="138" t="str">
        <f t="shared" si="63"/>
        <v>FD</v>
      </c>
      <c r="F244" s="139">
        <f t="shared" ref="F244:F268" si="65">(D244 - (($F$145*100)/24)) /($F$148)</f>
        <v>-4.9692769292694505</v>
      </c>
      <c r="G244" s="139">
        <f t="shared" si="62"/>
        <v>0.30723070730549296</v>
      </c>
      <c r="H244" s="14"/>
      <c r="I244" s="91" t="s">
        <v>203</v>
      </c>
      <c r="J244" s="91"/>
      <c r="K244" s="91"/>
      <c r="L244" s="91"/>
      <c r="M244" s="91"/>
      <c r="N244" s="91"/>
      <c r="O244" s="91"/>
      <c r="P244" s="91"/>
      <c r="Q244" s="91"/>
      <c r="X244" s="14"/>
      <c r="Y244" s="14"/>
      <c r="Z244" s="14"/>
      <c r="AA244" s="14"/>
      <c r="AB244" s="31"/>
    </row>
    <row r="245" spans="1:28" ht="15.75" customHeight="1" x14ac:dyDescent="0.25">
      <c r="A245" s="8">
        <v>7</v>
      </c>
      <c r="B245" s="8" t="s">
        <v>35</v>
      </c>
      <c r="C245" s="80">
        <f t="shared" si="61"/>
        <v>15</v>
      </c>
      <c r="D245" s="137">
        <f t="shared" si="64"/>
        <v>62.5</v>
      </c>
      <c r="E245" s="138" t="str">
        <f t="shared" si="63"/>
        <v>DD</v>
      </c>
      <c r="F245" s="139">
        <f t="shared" si="65"/>
        <v>-0.78951128782785751</v>
      </c>
      <c r="G245" s="139">
        <f t="shared" si="62"/>
        <v>42.104887121721426</v>
      </c>
      <c r="H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31"/>
    </row>
    <row r="246" spans="1:28" ht="15.75" customHeight="1" x14ac:dyDescent="0.25">
      <c r="A246" s="8">
        <v>8</v>
      </c>
      <c r="B246" s="8" t="s">
        <v>36</v>
      </c>
      <c r="C246" s="80">
        <f t="shared" si="61"/>
        <v>20</v>
      </c>
      <c r="D246" s="137">
        <f t="shared" si="64"/>
        <v>83.333333333333329</v>
      </c>
      <c r="E246" s="138" t="str">
        <f t="shared" si="63"/>
        <v>BB</v>
      </c>
      <c r="F246" s="139">
        <f t="shared" si="65"/>
        <v>6.176764781241463</v>
      </c>
      <c r="G246" s="139">
        <f t="shared" si="62"/>
        <v>111.76764781241462</v>
      </c>
      <c r="H246" s="14"/>
      <c r="I246" s="14" t="s">
        <v>204</v>
      </c>
      <c r="J246" s="127">
        <f>$F$148</f>
        <v>2.9905982948098435</v>
      </c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31"/>
    </row>
    <row r="247" spans="1:28" ht="15.75" customHeight="1" x14ac:dyDescent="0.25">
      <c r="A247" s="8">
        <v>9</v>
      </c>
      <c r="B247" s="8" t="s">
        <v>37</v>
      </c>
      <c r="C247" s="80">
        <f t="shared" si="61"/>
        <v>12</v>
      </c>
      <c r="D247" s="137">
        <f t="shared" si="64"/>
        <v>50</v>
      </c>
      <c r="E247" s="138" t="str">
        <f t="shared" si="63"/>
        <v>FD</v>
      </c>
      <c r="F247" s="139">
        <f t="shared" si="65"/>
        <v>-4.9692769292694505</v>
      </c>
      <c r="G247" s="139">
        <f t="shared" si="62"/>
        <v>0.30723070730549296</v>
      </c>
      <c r="H247" s="14"/>
      <c r="I247" s="14" t="s">
        <v>205</v>
      </c>
      <c r="J247" s="127">
        <f>($F$145*100)/24</f>
        <v>64.861111111111114</v>
      </c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31"/>
    </row>
    <row r="248" spans="1:28" ht="15.75" customHeight="1" x14ac:dyDescent="0.25">
      <c r="A248" s="8">
        <v>10</v>
      </c>
      <c r="B248" s="8" t="s">
        <v>38</v>
      </c>
      <c r="C248" s="80">
        <f t="shared" si="61"/>
        <v>17</v>
      </c>
      <c r="D248" s="137">
        <f t="shared" si="64"/>
        <v>70.833333333333329</v>
      </c>
      <c r="E248" s="138" t="str">
        <f t="shared" si="63"/>
        <v>CC</v>
      </c>
      <c r="F248" s="139">
        <f t="shared" si="65"/>
        <v>1.9969991397998696</v>
      </c>
      <c r="G248" s="139">
        <f t="shared" si="62"/>
        <v>69.969991397998697</v>
      </c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31"/>
    </row>
    <row r="249" spans="1:28" ht="15.75" customHeight="1" x14ac:dyDescent="0.25">
      <c r="A249" s="8">
        <v>11</v>
      </c>
      <c r="B249" s="8" t="s">
        <v>39</v>
      </c>
      <c r="C249" s="80">
        <f t="shared" si="61"/>
        <v>17</v>
      </c>
      <c r="D249" s="137">
        <f t="shared" si="64"/>
        <v>70.833333333333329</v>
      </c>
      <c r="E249" s="138" t="str">
        <f t="shared" si="63"/>
        <v>CC</v>
      </c>
      <c r="F249" s="139">
        <f t="shared" si="65"/>
        <v>1.9969991397998696</v>
      </c>
      <c r="G249" s="139">
        <f t="shared" si="62"/>
        <v>69.969991397998697</v>
      </c>
      <c r="H249" s="14"/>
      <c r="I249" s="19" t="s">
        <v>176</v>
      </c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31"/>
    </row>
    <row r="250" spans="1:28" ht="15.75" customHeight="1" x14ac:dyDescent="0.25">
      <c r="A250" s="8">
        <v>12</v>
      </c>
      <c r="B250" s="8" t="s">
        <v>40</v>
      </c>
      <c r="C250" s="80">
        <f t="shared" si="61"/>
        <v>10</v>
      </c>
      <c r="D250" s="137">
        <f t="shared" si="64"/>
        <v>41.666666666666664</v>
      </c>
      <c r="E250" s="138" t="str">
        <f t="shared" si="63"/>
        <v>FF</v>
      </c>
      <c r="F250" s="139">
        <f t="shared" si="65"/>
        <v>-7.75578735689718</v>
      </c>
      <c r="G250" s="139">
        <f t="shared" si="62"/>
        <v>-27.5578735689718</v>
      </c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31"/>
    </row>
    <row r="251" spans="1:28" ht="15.75" customHeight="1" x14ac:dyDescent="0.25">
      <c r="A251" s="8">
        <v>13</v>
      </c>
      <c r="B251" s="8" t="s">
        <v>41</v>
      </c>
      <c r="C251" s="80">
        <f t="shared" si="61"/>
        <v>14</v>
      </c>
      <c r="D251" s="137">
        <f t="shared" si="64"/>
        <v>58.333333333333336</v>
      </c>
      <c r="E251" s="138" t="str">
        <f t="shared" si="63"/>
        <v>FD</v>
      </c>
      <c r="F251" s="139">
        <f t="shared" si="65"/>
        <v>-2.182766501641721</v>
      </c>
      <c r="G251" s="139">
        <f t="shared" si="62"/>
        <v>28.17233498358279</v>
      </c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31"/>
    </row>
    <row r="252" spans="1:28" ht="15.75" customHeight="1" x14ac:dyDescent="0.25">
      <c r="A252" s="8">
        <v>14</v>
      </c>
      <c r="B252" s="8" t="s">
        <v>42</v>
      </c>
      <c r="C252" s="80">
        <f t="shared" si="61"/>
        <v>15</v>
      </c>
      <c r="D252" s="137">
        <f t="shared" si="64"/>
        <v>62.5</v>
      </c>
      <c r="E252" s="138" t="str">
        <f t="shared" si="63"/>
        <v>DD</v>
      </c>
      <c r="F252" s="139">
        <f t="shared" si="65"/>
        <v>-0.78951128782785751</v>
      </c>
      <c r="G252" s="139">
        <f t="shared" si="62"/>
        <v>42.104887121721426</v>
      </c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31"/>
    </row>
    <row r="253" spans="1:28" ht="15.75" customHeight="1" x14ac:dyDescent="0.25">
      <c r="A253" s="8">
        <v>15</v>
      </c>
      <c r="B253" s="8" t="s">
        <v>43</v>
      </c>
      <c r="C253" s="80">
        <f t="shared" si="61"/>
        <v>15</v>
      </c>
      <c r="D253" s="137">
        <f t="shared" si="64"/>
        <v>62.5</v>
      </c>
      <c r="E253" s="138" t="str">
        <f t="shared" si="63"/>
        <v>DD</v>
      </c>
      <c r="F253" s="139">
        <f t="shared" si="65"/>
        <v>-0.78951128782785751</v>
      </c>
      <c r="G253" s="139">
        <f t="shared" si="62"/>
        <v>42.104887121721426</v>
      </c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31"/>
    </row>
    <row r="254" spans="1:28" ht="15.75" customHeight="1" x14ac:dyDescent="0.25">
      <c r="A254" s="8">
        <v>16</v>
      </c>
      <c r="B254" s="8" t="s">
        <v>44</v>
      </c>
      <c r="C254" s="80">
        <f t="shared" si="61"/>
        <v>10</v>
      </c>
      <c r="D254" s="137">
        <f t="shared" si="64"/>
        <v>41.666666666666664</v>
      </c>
      <c r="E254" s="138" t="str">
        <f t="shared" si="63"/>
        <v>FF</v>
      </c>
      <c r="F254" s="139">
        <f t="shared" si="65"/>
        <v>-7.75578735689718</v>
      </c>
      <c r="G254" s="139">
        <f t="shared" si="62"/>
        <v>-27.5578735689718</v>
      </c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31"/>
    </row>
    <row r="255" spans="1:28" ht="15.75" customHeight="1" x14ac:dyDescent="0.25">
      <c r="A255" s="8">
        <v>17</v>
      </c>
      <c r="B255" s="8" t="s">
        <v>45</v>
      </c>
      <c r="C255" s="80">
        <f t="shared" si="61"/>
        <v>11</v>
      </c>
      <c r="D255" s="137">
        <f t="shared" si="64"/>
        <v>45.833333333333336</v>
      </c>
      <c r="E255" s="138" t="str">
        <f t="shared" si="63"/>
        <v>FF</v>
      </c>
      <c r="F255" s="139">
        <f t="shared" si="65"/>
        <v>-6.3625321430833139</v>
      </c>
      <c r="G255" s="139">
        <f t="shared" si="62"/>
        <v>-13.625321430833139</v>
      </c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31"/>
    </row>
    <row r="256" spans="1:28" ht="15.75" customHeight="1" x14ac:dyDescent="0.25">
      <c r="A256" s="8">
        <v>18</v>
      </c>
      <c r="B256" s="8" t="s">
        <v>46</v>
      </c>
      <c r="C256" s="80">
        <f t="shared" si="61"/>
        <v>16</v>
      </c>
      <c r="D256" s="137">
        <f t="shared" si="64"/>
        <v>66.666666666666671</v>
      </c>
      <c r="E256" s="138" t="str">
        <f t="shared" si="63"/>
        <v>DC</v>
      </c>
      <c r="F256" s="139">
        <f t="shared" si="65"/>
        <v>0.60374392598600846</v>
      </c>
      <c r="G256" s="139">
        <f t="shared" si="62"/>
        <v>56.037439259860086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31"/>
    </row>
    <row r="257" spans="1:28" ht="15.75" customHeight="1" x14ac:dyDescent="0.25">
      <c r="A257" s="8">
        <v>19</v>
      </c>
      <c r="B257" s="8" t="s">
        <v>47</v>
      </c>
      <c r="C257" s="80">
        <f t="shared" si="61"/>
        <v>17</v>
      </c>
      <c r="D257" s="137">
        <f t="shared" si="64"/>
        <v>70.833333333333329</v>
      </c>
      <c r="E257" s="138" t="str">
        <f t="shared" si="63"/>
        <v>CC</v>
      </c>
      <c r="F257" s="139">
        <f t="shared" si="65"/>
        <v>1.9969991397998696</v>
      </c>
      <c r="G257" s="139">
        <f t="shared" si="62"/>
        <v>69.969991397998697</v>
      </c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31"/>
    </row>
    <row r="258" spans="1:28" ht="15.75" customHeight="1" x14ac:dyDescent="0.25">
      <c r="A258" s="8">
        <v>20</v>
      </c>
      <c r="B258" s="8" t="s">
        <v>48</v>
      </c>
      <c r="C258" s="80">
        <f t="shared" si="61"/>
        <v>15</v>
      </c>
      <c r="D258" s="137">
        <f t="shared" si="64"/>
        <v>62.5</v>
      </c>
      <c r="E258" s="138" t="str">
        <f t="shared" si="63"/>
        <v>DD</v>
      </c>
      <c r="F258" s="139">
        <f t="shared" si="65"/>
        <v>-0.78951128782785751</v>
      </c>
      <c r="G258" s="139">
        <f t="shared" si="62"/>
        <v>42.104887121721426</v>
      </c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31"/>
    </row>
    <row r="259" spans="1:28" ht="15.75" customHeight="1" x14ac:dyDescent="0.25">
      <c r="A259" s="8">
        <v>21</v>
      </c>
      <c r="B259" s="8" t="s">
        <v>49</v>
      </c>
      <c r="C259" s="80">
        <f t="shared" si="61"/>
        <v>13</v>
      </c>
      <c r="D259" s="137">
        <f t="shared" si="64"/>
        <v>54.166666666666664</v>
      </c>
      <c r="E259" s="138" t="str">
        <f t="shared" si="63"/>
        <v>FD</v>
      </c>
      <c r="F259" s="139">
        <f t="shared" si="65"/>
        <v>-3.5760217154555871</v>
      </c>
      <c r="G259" s="139">
        <f t="shared" si="62"/>
        <v>14.239782845444125</v>
      </c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31"/>
    </row>
    <row r="260" spans="1:28" ht="15.75" customHeight="1" x14ac:dyDescent="0.25">
      <c r="A260" s="8">
        <v>22</v>
      </c>
      <c r="B260" s="8" t="s">
        <v>50</v>
      </c>
      <c r="C260" s="80">
        <f t="shared" si="61"/>
        <v>16</v>
      </c>
      <c r="D260" s="137">
        <f t="shared" si="64"/>
        <v>66.666666666666671</v>
      </c>
      <c r="E260" s="138" t="str">
        <f t="shared" si="63"/>
        <v>DC</v>
      </c>
      <c r="F260" s="139">
        <f t="shared" si="65"/>
        <v>0.60374392598600846</v>
      </c>
      <c r="G260" s="139">
        <f t="shared" si="62"/>
        <v>56.037439259860086</v>
      </c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31"/>
    </row>
    <row r="261" spans="1:28" ht="15.75" customHeight="1" x14ac:dyDescent="0.25">
      <c r="A261" s="8">
        <v>23</v>
      </c>
      <c r="B261" s="8" t="s">
        <v>51</v>
      </c>
      <c r="C261" s="80">
        <f t="shared" si="61"/>
        <v>14</v>
      </c>
      <c r="D261" s="137">
        <f t="shared" si="64"/>
        <v>58.333333333333336</v>
      </c>
      <c r="E261" s="138" t="str">
        <f t="shared" si="63"/>
        <v>FD</v>
      </c>
      <c r="F261" s="139">
        <f t="shared" si="65"/>
        <v>-2.182766501641721</v>
      </c>
      <c r="G261" s="139">
        <f t="shared" si="62"/>
        <v>28.17233498358279</v>
      </c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31"/>
    </row>
    <row r="262" spans="1:28" ht="15.75" customHeight="1" x14ac:dyDescent="0.25">
      <c r="A262" s="8">
        <v>24</v>
      </c>
      <c r="B262" s="8" t="s">
        <v>52</v>
      </c>
      <c r="C262" s="80">
        <f t="shared" si="61"/>
        <v>17</v>
      </c>
      <c r="D262" s="137">
        <f t="shared" si="64"/>
        <v>70.833333333333329</v>
      </c>
      <c r="E262" s="138" t="str">
        <f t="shared" si="63"/>
        <v>CC</v>
      </c>
      <c r="F262" s="139">
        <f t="shared" si="65"/>
        <v>1.9969991397998696</v>
      </c>
      <c r="G262" s="139">
        <f t="shared" si="62"/>
        <v>69.969991397998697</v>
      </c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31"/>
    </row>
    <row r="263" spans="1:28" ht="15.75" customHeight="1" x14ac:dyDescent="0.25">
      <c r="A263" s="8">
        <v>25</v>
      </c>
      <c r="B263" s="8" t="s">
        <v>53</v>
      </c>
      <c r="C263" s="80">
        <f t="shared" si="61"/>
        <v>19</v>
      </c>
      <c r="D263" s="137">
        <f t="shared" si="64"/>
        <v>79.166666666666671</v>
      </c>
      <c r="E263" s="138" t="str">
        <f t="shared" si="63"/>
        <v>CB</v>
      </c>
      <c r="F263" s="139">
        <f t="shared" si="65"/>
        <v>4.7835095674276014</v>
      </c>
      <c r="G263" s="139">
        <f t="shared" si="62"/>
        <v>97.835095674276005</v>
      </c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31"/>
    </row>
    <row r="264" spans="1:28" ht="15.75" customHeight="1" x14ac:dyDescent="0.25">
      <c r="A264" s="8">
        <v>26</v>
      </c>
      <c r="B264" s="8" t="s">
        <v>54</v>
      </c>
      <c r="C264" s="80">
        <f t="shared" si="61"/>
        <v>17</v>
      </c>
      <c r="D264" s="137">
        <f t="shared" si="64"/>
        <v>70.833333333333329</v>
      </c>
      <c r="E264" s="138" t="str">
        <f t="shared" si="63"/>
        <v>CC</v>
      </c>
      <c r="F264" s="139">
        <f t="shared" si="65"/>
        <v>1.9969991397998696</v>
      </c>
      <c r="G264" s="139">
        <f t="shared" si="62"/>
        <v>69.969991397998697</v>
      </c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31"/>
    </row>
    <row r="265" spans="1:28" ht="15.75" customHeight="1" x14ac:dyDescent="0.25">
      <c r="A265" s="8">
        <v>27</v>
      </c>
      <c r="B265" s="8" t="s">
        <v>55</v>
      </c>
      <c r="C265" s="80">
        <f t="shared" si="61"/>
        <v>16</v>
      </c>
      <c r="D265" s="137">
        <f t="shared" si="64"/>
        <v>66.666666666666671</v>
      </c>
      <c r="E265" s="138" t="str">
        <f t="shared" si="63"/>
        <v>DC</v>
      </c>
      <c r="F265" s="139">
        <f t="shared" si="65"/>
        <v>0.60374392598600846</v>
      </c>
      <c r="G265" s="139">
        <f t="shared" si="62"/>
        <v>56.037439259860086</v>
      </c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31"/>
    </row>
    <row r="266" spans="1:28" ht="15.75" customHeight="1" x14ac:dyDescent="0.25">
      <c r="A266" s="8">
        <v>28</v>
      </c>
      <c r="B266" s="8" t="s">
        <v>56</v>
      </c>
      <c r="C266" s="80">
        <f t="shared" si="61"/>
        <v>13</v>
      </c>
      <c r="D266" s="137">
        <f t="shared" si="64"/>
        <v>54.166666666666664</v>
      </c>
      <c r="E266" s="138" t="str">
        <f t="shared" si="63"/>
        <v>FD</v>
      </c>
      <c r="F266" s="139">
        <f t="shared" si="65"/>
        <v>-3.5760217154555871</v>
      </c>
      <c r="G266" s="139">
        <f t="shared" si="62"/>
        <v>14.239782845444125</v>
      </c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31"/>
    </row>
    <row r="267" spans="1:28" ht="15.75" customHeight="1" x14ac:dyDescent="0.25">
      <c r="A267" s="8">
        <v>29</v>
      </c>
      <c r="B267" s="8" t="s">
        <v>57</v>
      </c>
      <c r="C267" s="80">
        <f t="shared" si="61"/>
        <v>20</v>
      </c>
      <c r="D267" s="137">
        <f t="shared" si="64"/>
        <v>83.333333333333329</v>
      </c>
      <c r="E267" s="138" t="str">
        <f t="shared" si="63"/>
        <v>BB</v>
      </c>
      <c r="F267" s="139">
        <f t="shared" si="65"/>
        <v>6.176764781241463</v>
      </c>
      <c r="G267" s="139">
        <f t="shared" si="62"/>
        <v>111.76764781241462</v>
      </c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31"/>
    </row>
    <row r="268" spans="1:28" ht="15.75" customHeight="1" x14ac:dyDescent="0.25">
      <c r="A268" s="8">
        <v>30</v>
      </c>
      <c r="B268" s="8" t="s">
        <v>58</v>
      </c>
      <c r="C268" s="80">
        <f t="shared" si="61"/>
        <v>20</v>
      </c>
      <c r="D268" s="137">
        <f t="shared" si="64"/>
        <v>83.333333333333329</v>
      </c>
      <c r="E268" s="138" t="str">
        <f t="shared" si="63"/>
        <v>BB</v>
      </c>
      <c r="F268" s="139">
        <f t="shared" si="65"/>
        <v>6.176764781241463</v>
      </c>
      <c r="G268" s="139">
        <f t="shared" si="62"/>
        <v>111.76764781241462</v>
      </c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31"/>
    </row>
    <row r="269" spans="1:28" ht="15.75" customHeight="1" x14ac:dyDescent="0.25">
      <c r="A269" s="40"/>
      <c r="B269" s="40"/>
      <c r="C269" s="79"/>
      <c r="D269" s="79"/>
      <c r="E269" s="40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31"/>
    </row>
    <row r="270" spans="1:28" ht="15.75" customHeight="1" x14ac:dyDescent="0.25">
      <c r="A270" s="14"/>
      <c r="B270" s="14"/>
      <c r="C270" s="31"/>
      <c r="D270" s="31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31"/>
    </row>
    <row r="271" spans="1:28" ht="15.75" customHeight="1" x14ac:dyDescent="0.25">
      <c r="A271" s="14"/>
      <c r="B271" s="14"/>
      <c r="C271" s="31"/>
      <c r="D271" s="31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31"/>
    </row>
    <row r="272" spans="1:28" ht="15.75" customHeight="1" x14ac:dyDescent="0.25">
      <c r="A272" s="14"/>
      <c r="B272" s="14"/>
      <c r="C272" s="31"/>
      <c r="D272" s="31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31"/>
    </row>
    <row r="273" spans="1:28" ht="15.75" customHeight="1" x14ac:dyDescent="0.25">
      <c r="A273" s="14"/>
      <c r="B273" s="19" t="s">
        <v>177</v>
      </c>
      <c r="C273" s="31"/>
      <c r="D273" s="31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31"/>
    </row>
    <row r="274" spans="1:28" ht="15.75" customHeight="1" x14ac:dyDescent="0.25">
      <c r="A274" s="14"/>
      <c r="B274" s="19"/>
      <c r="C274" s="31"/>
      <c r="D274" s="31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31"/>
    </row>
    <row r="275" spans="1:28" ht="15.75" customHeight="1" x14ac:dyDescent="0.25">
      <c r="A275" s="14" t="s">
        <v>164</v>
      </c>
      <c r="B275" s="143" t="s">
        <v>181</v>
      </c>
      <c r="C275" s="76"/>
      <c r="D275" s="76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14"/>
      <c r="Y275" s="14"/>
      <c r="Z275" s="14"/>
      <c r="AA275" s="14"/>
      <c r="AB275" s="31"/>
    </row>
    <row r="276" spans="1:28" ht="15.75" customHeight="1" x14ac:dyDescent="0.25">
      <c r="A276" s="14"/>
      <c r="B276" s="19" t="s">
        <v>180</v>
      </c>
      <c r="C276" s="31"/>
      <c r="D276" s="31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31"/>
    </row>
    <row r="277" spans="1:28" ht="15.75" customHeight="1" x14ac:dyDescent="0.25">
      <c r="A277" s="14"/>
      <c r="B277" s="14"/>
      <c r="C277" s="31"/>
      <c r="D277" s="31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31"/>
    </row>
    <row r="278" spans="1:28" s="20" customFormat="1" ht="15.75" customHeight="1" x14ac:dyDescent="0.25">
      <c r="A278" s="19"/>
      <c r="B278" s="147" t="s">
        <v>155</v>
      </c>
      <c r="C278" s="147"/>
      <c r="D278" s="147"/>
      <c r="E278" s="147"/>
      <c r="F278" s="147"/>
      <c r="G278" s="147"/>
      <c r="H278" s="126">
        <v>4</v>
      </c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49"/>
    </row>
    <row r="279" spans="1:28" ht="15.75" customHeight="1" x14ac:dyDescent="0.25">
      <c r="A279" s="14"/>
      <c r="B279" s="148" t="s">
        <v>182</v>
      </c>
      <c r="C279" s="148"/>
      <c r="D279" s="148"/>
      <c r="E279" s="148"/>
      <c r="F279" s="148"/>
      <c r="G279" s="148"/>
      <c r="H279" s="7">
        <v>4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31"/>
    </row>
    <row r="280" spans="1:28" s="20" customFormat="1" ht="15.75" customHeight="1" x14ac:dyDescent="0.25">
      <c r="A280" s="19"/>
      <c r="B280" s="147" t="s">
        <v>156</v>
      </c>
      <c r="C280" s="147"/>
      <c r="D280" s="147"/>
      <c r="E280" s="147"/>
      <c r="F280" s="147"/>
      <c r="G280" s="147"/>
      <c r="H280" s="126">
        <v>6</v>
      </c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49"/>
    </row>
    <row r="281" spans="1:28" ht="15.75" customHeight="1" x14ac:dyDescent="0.25">
      <c r="A281" s="14"/>
      <c r="B281" s="148" t="s">
        <v>183</v>
      </c>
      <c r="C281" s="148"/>
      <c r="D281" s="148"/>
      <c r="E281" s="148"/>
      <c r="F281" s="148"/>
      <c r="G281" s="148"/>
      <c r="H281" s="7">
        <v>6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31"/>
    </row>
    <row r="282" spans="1:28" s="20" customFormat="1" ht="15.75" customHeight="1" x14ac:dyDescent="0.25">
      <c r="A282" s="19"/>
      <c r="B282" s="147" t="s">
        <v>157</v>
      </c>
      <c r="C282" s="147"/>
      <c r="D282" s="147"/>
      <c r="E282" s="147"/>
      <c r="F282" s="147"/>
      <c r="G282" s="147"/>
      <c r="H282" s="126">
        <v>4</v>
      </c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49"/>
    </row>
    <row r="283" spans="1:28" ht="15.75" customHeight="1" x14ac:dyDescent="0.25">
      <c r="A283" s="14"/>
      <c r="B283" s="148" t="s">
        <v>186</v>
      </c>
      <c r="C283" s="148"/>
      <c r="D283" s="148"/>
      <c r="E283" s="148"/>
      <c r="F283" s="148"/>
      <c r="G283" s="148"/>
      <c r="H283" s="7" t="s">
        <v>184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31"/>
    </row>
    <row r="284" spans="1:28" ht="15.75" customHeight="1" x14ac:dyDescent="0.25">
      <c r="A284" s="14"/>
      <c r="B284" s="148" t="s">
        <v>187</v>
      </c>
      <c r="C284" s="148"/>
      <c r="D284" s="148"/>
      <c r="E284" s="148"/>
      <c r="F284" s="148"/>
      <c r="G284" s="148"/>
      <c r="H284" s="7">
        <v>4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31"/>
    </row>
    <row r="285" spans="1:28" ht="15.75" customHeight="1" x14ac:dyDescent="0.25">
      <c r="A285" s="14"/>
      <c r="B285" s="153" t="s">
        <v>188</v>
      </c>
      <c r="C285" s="153"/>
      <c r="D285" s="153"/>
      <c r="E285" s="153"/>
      <c r="F285" s="153"/>
      <c r="G285" s="153"/>
      <c r="H285" s="7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31"/>
    </row>
    <row r="286" spans="1:28" s="20" customFormat="1" ht="15.75" customHeight="1" x14ac:dyDescent="0.25">
      <c r="A286" s="19"/>
      <c r="B286" s="147" t="s">
        <v>178</v>
      </c>
      <c r="C286" s="147"/>
      <c r="D286" s="147"/>
      <c r="E286" s="147"/>
      <c r="F286" s="147"/>
      <c r="G286" s="147"/>
      <c r="H286" s="126">
        <v>35</v>
      </c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49"/>
    </row>
    <row r="287" spans="1:28" ht="15.75" customHeight="1" x14ac:dyDescent="0.25">
      <c r="A287" s="14"/>
      <c r="B287" s="148" t="s">
        <v>189</v>
      </c>
      <c r="C287" s="148"/>
      <c r="D287" s="148"/>
      <c r="E287" s="148"/>
      <c r="F287" s="148"/>
      <c r="G287" s="148"/>
      <c r="H287" s="7">
        <v>5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31"/>
    </row>
    <row r="288" spans="1:28" ht="15.75" customHeight="1" x14ac:dyDescent="0.25">
      <c r="A288" s="14"/>
      <c r="B288" s="150" t="s">
        <v>190</v>
      </c>
      <c r="C288" s="151"/>
      <c r="D288" s="151"/>
      <c r="E288" s="151"/>
      <c r="F288" s="151"/>
      <c r="G288" s="152"/>
      <c r="H288" s="7">
        <v>5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31"/>
    </row>
    <row r="289" spans="1:28" ht="15.75" customHeight="1" x14ac:dyDescent="0.25">
      <c r="A289" s="14"/>
      <c r="B289" s="150" t="s">
        <v>74</v>
      </c>
      <c r="C289" s="151"/>
      <c r="D289" s="151"/>
      <c r="E289" s="151"/>
      <c r="F289" s="151"/>
      <c r="G289" s="152"/>
      <c r="H289" s="7">
        <v>5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31"/>
    </row>
    <row r="290" spans="1:28" ht="15.75" customHeight="1" x14ac:dyDescent="0.25">
      <c r="A290" s="14"/>
      <c r="B290" s="148" t="s">
        <v>191</v>
      </c>
      <c r="C290" s="148"/>
      <c r="D290" s="148"/>
      <c r="E290" s="148"/>
      <c r="F290" s="148"/>
      <c r="G290" s="148"/>
      <c r="H290" s="7">
        <v>5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31"/>
    </row>
    <row r="291" spans="1:28" ht="15.75" customHeight="1" x14ac:dyDescent="0.25">
      <c r="A291" s="14"/>
      <c r="B291" s="150" t="s">
        <v>78</v>
      </c>
      <c r="C291" s="151"/>
      <c r="D291" s="151"/>
      <c r="E291" s="151"/>
      <c r="F291" s="151"/>
      <c r="G291" s="152"/>
      <c r="H291" s="7">
        <v>5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31"/>
    </row>
    <row r="292" spans="1:28" ht="15.75" customHeight="1" x14ac:dyDescent="0.25">
      <c r="A292" s="14"/>
      <c r="B292" s="148" t="s">
        <v>79</v>
      </c>
      <c r="C292" s="148"/>
      <c r="D292" s="148"/>
      <c r="E292" s="148"/>
      <c r="F292" s="148"/>
      <c r="G292" s="148"/>
      <c r="H292" s="7">
        <v>5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31"/>
    </row>
    <row r="293" spans="1:28" ht="15.75" customHeight="1" x14ac:dyDescent="0.25">
      <c r="A293" s="14"/>
      <c r="B293" s="150" t="s">
        <v>77</v>
      </c>
      <c r="C293" s="151"/>
      <c r="D293" s="151"/>
      <c r="E293" s="151"/>
      <c r="F293" s="151"/>
      <c r="G293" s="152"/>
      <c r="H293" s="7">
        <v>5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31"/>
    </row>
    <row r="294" spans="1:28" s="20" customFormat="1" ht="15.75" customHeight="1" x14ac:dyDescent="0.25">
      <c r="A294" s="19"/>
      <c r="B294" s="147" t="s">
        <v>162</v>
      </c>
      <c r="C294" s="147"/>
      <c r="D294" s="147"/>
      <c r="E294" s="147"/>
      <c r="F294" s="147"/>
      <c r="G294" s="147"/>
      <c r="H294" s="126">
        <v>24</v>
      </c>
      <c r="I294" s="19"/>
      <c r="J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49"/>
    </row>
    <row r="295" spans="1:28" ht="15.75" customHeight="1" x14ac:dyDescent="0.25">
      <c r="A295" s="14"/>
      <c r="B295" s="14" t="s">
        <v>141</v>
      </c>
      <c r="C295" s="124"/>
      <c r="D295" s="124"/>
      <c r="E295" s="124"/>
      <c r="F295" s="124"/>
      <c r="G295" s="125"/>
      <c r="H295" s="7">
        <v>5</v>
      </c>
      <c r="I295" s="14"/>
      <c r="J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31"/>
    </row>
    <row r="296" spans="1:28" ht="15.75" customHeight="1" x14ac:dyDescent="0.25">
      <c r="A296" s="14"/>
      <c r="B296" s="14" t="s">
        <v>142</v>
      </c>
      <c r="C296" s="124"/>
      <c r="D296" s="124"/>
      <c r="E296" s="124"/>
      <c r="F296" s="124"/>
      <c r="G296" s="125"/>
      <c r="H296" s="7">
        <v>1</v>
      </c>
      <c r="I296" s="14"/>
      <c r="J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31"/>
    </row>
    <row r="297" spans="1:28" ht="15.75" customHeight="1" x14ac:dyDescent="0.25">
      <c r="A297" s="14"/>
      <c r="B297" s="14" t="s">
        <v>143</v>
      </c>
      <c r="C297" s="124"/>
      <c r="D297" s="124"/>
      <c r="E297" s="124"/>
      <c r="F297" s="124"/>
      <c r="G297" s="125"/>
      <c r="H297" s="7">
        <v>5</v>
      </c>
      <c r="I297" s="14"/>
      <c r="J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31"/>
    </row>
    <row r="298" spans="1:28" ht="15.75" customHeight="1" x14ac:dyDescent="0.25">
      <c r="A298" s="14"/>
      <c r="B298" s="14" t="s">
        <v>144</v>
      </c>
      <c r="C298" s="124"/>
      <c r="D298" s="124"/>
      <c r="E298" s="124"/>
      <c r="F298" s="124"/>
      <c r="G298" s="125"/>
      <c r="H298" s="7">
        <v>1</v>
      </c>
      <c r="I298" s="14"/>
      <c r="J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31"/>
    </row>
    <row r="299" spans="1:28" ht="15.75" customHeight="1" x14ac:dyDescent="0.25">
      <c r="A299" s="14"/>
      <c r="B299" s="14" t="s">
        <v>145</v>
      </c>
      <c r="C299" s="124"/>
      <c r="D299" s="124"/>
      <c r="E299" s="124"/>
      <c r="F299" s="124"/>
      <c r="G299" s="125"/>
      <c r="H299" s="7">
        <v>5</v>
      </c>
      <c r="I299" s="14"/>
      <c r="J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31"/>
    </row>
    <row r="300" spans="1:28" ht="15.75" customHeight="1" x14ac:dyDescent="0.25">
      <c r="A300" s="14"/>
      <c r="B300" s="14" t="s">
        <v>146</v>
      </c>
      <c r="C300" s="124"/>
      <c r="D300" s="124"/>
      <c r="E300" s="124"/>
      <c r="F300" s="124"/>
      <c r="G300" s="125"/>
      <c r="H300" s="7">
        <v>1</v>
      </c>
      <c r="I300" s="14"/>
      <c r="J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31"/>
    </row>
    <row r="301" spans="1:28" ht="15.75" customHeight="1" x14ac:dyDescent="0.25">
      <c r="A301" s="14"/>
      <c r="B301" s="14" t="s">
        <v>147</v>
      </c>
      <c r="C301" s="124"/>
      <c r="D301" s="124"/>
      <c r="E301" s="124"/>
      <c r="F301" s="124"/>
      <c r="G301" s="125"/>
      <c r="H301" s="7">
        <v>5</v>
      </c>
      <c r="I301" s="14"/>
      <c r="J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31"/>
    </row>
    <row r="302" spans="1:28" ht="15.75" customHeight="1" x14ac:dyDescent="0.25">
      <c r="A302" s="14"/>
      <c r="B302" s="14" t="s">
        <v>148</v>
      </c>
      <c r="C302" s="124"/>
      <c r="D302" s="124"/>
      <c r="E302" s="124"/>
      <c r="F302" s="124"/>
      <c r="G302" s="125"/>
      <c r="H302" s="7">
        <v>1</v>
      </c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31"/>
    </row>
    <row r="303" spans="1:28" s="20" customFormat="1" ht="15.75" customHeight="1" x14ac:dyDescent="0.25">
      <c r="A303" s="19"/>
      <c r="B303" s="147" t="s">
        <v>179</v>
      </c>
      <c r="C303" s="147"/>
      <c r="D303" s="147"/>
      <c r="E303" s="147"/>
      <c r="F303" s="147"/>
      <c r="G303" s="147"/>
      <c r="H303" s="126">
        <v>11</v>
      </c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49"/>
    </row>
    <row r="304" spans="1:28" ht="15.75" customHeight="1" x14ac:dyDescent="0.25">
      <c r="A304" s="14"/>
      <c r="B304" s="148" t="s">
        <v>192</v>
      </c>
      <c r="C304" s="148"/>
      <c r="D304" s="148"/>
      <c r="E304" s="148"/>
      <c r="F304" s="148"/>
      <c r="G304" s="148"/>
      <c r="H304" s="7">
        <v>5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31"/>
    </row>
    <row r="305" spans="1:28" ht="15.75" customHeight="1" x14ac:dyDescent="0.25">
      <c r="A305" s="14"/>
      <c r="B305" s="148" t="s">
        <v>193</v>
      </c>
      <c r="C305" s="148"/>
      <c r="D305" s="148"/>
      <c r="E305" s="148"/>
      <c r="F305" s="148"/>
      <c r="G305" s="148"/>
      <c r="H305" s="7">
        <v>5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31"/>
    </row>
    <row r="306" spans="1:28" ht="15.75" customHeight="1" x14ac:dyDescent="0.25">
      <c r="A306" s="14"/>
      <c r="B306" s="148" t="s">
        <v>93</v>
      </c>
      <c r="C306" s="148"/>
      <c r="D306" s="148"/>
      <c r="E306" s="148"/>
      <c r="F306" s="148"/>
      <c r="G306" s="148"/>
      <c r="H306" s="7">
        <v>1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31"/>
    </row>
    <row r="307" spans="1:28" s="20" customFormat="1" ht="15.75" customHeight="1" x14ac:dyDescent="0.25">
      <c r="A307" s="19"/>
      <c r="B307" s="147" t="s">
        <v>160</v>
      </c>
      <c r="C307" s="147"/>
      <c r="D307" s="147"/>
      <c r="E307" s="147"/>
      <c r="F307" s="147"/>
      <c r="G307" s="147"/>
      <c r="H307" s="126">
        <v>16</v>
      </c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49"/>
    </row>
    <row r="308" spans="1:28" ht="15.75" customHeight="1" x14ac:dyDescent="0.25">
      <c r="A308" s="14"/>
      <c r="B308" s="148" t="s">
        <v>194</v>
      </c>
      <c r="C308" s="148"/>
      <c r="D308" s="148"/>
      <c r="E308" s="148"/>
      <c r="F308" s="148"/>
      <c r="G308" s="148"/>
      <c r="H308" s="7">
        <v>3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31"/>
    </row>
    <row r="309" spans="1:28" ht="15.75" customHeight="1" x14ac:dyDescent="0.25">
      <c r="A309" s="14"/>
      <c r="B309" s="148" t="s">
        <v>196</v>
      </c>
      <c r="C309" s="148"/>
      <c r="D309" s="148"/>
      <c r="E309" s="148"/>
      <c r="F309" s="148"/>
      <c r="G309" s="148"/>
      <c r="H309" s="7">
        <v>5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31"/>
    </row>
    <row r="310" spans="1:28" ht="15.75" customHeight="1" x14ac:dyDescent="0.25">
      <c r="A310" s="14"/>
      <c r="B310" s="148" t="s">
        <v>99</v>
      </c>
      <c r="C310" s="148"/>
      <c r="D310" s="148"/>
      <c r="E310" s="148"/>
      <c r="F310" s="148"/>
      <c r="G310" s="148"/>
      <c r="H310" s="7">
        <v>5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31"/>
    </row>
    <row r="311" spans="1:28" ht="15.75" customHeight="1" x14ac:dyDescent="0.25">
      <c r="A311" s="14"/>
      <c r="B311" s="148" t="s">
        <v>100</v>
      </c>
      <c r="C311" s="148"/>
      <c r="D311" s="148"/>
      <c r="E311" s="148"/>
      <c r="F311" s="148"/>
      <c r="G311" s="148"/>
      <c r="H311" s="7">
        <v>3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31"/>
    </row>
    <row r="312" spans="1:28" ht="15.75" customHeight="1" x14ac:dyDescent="0.25">
      <c r="A312" s="14"/>
      <c r="B312" s="147" t="s">
        <v>63</v>
      </c>
      <c r="C312" s="147"/>
      <c r="D312" s="147"/>
      <c r="E312" s="147"/>
      <c r="F312" s="147"/>
      <c r="G312" s="147"/>
      <c r="H312" s="126">
        <f>SUM(H278,H280,H282,H286,H294,H303,H307)</f>
        <v>100</v>
      </c>
      <c r="I312" s="14"/>
      <c r="J312" s="14"/>
      <c r="K312" s="149"/>
      <c r="L312" s="149"/>
      <c r="M312" s="149"/>
      <c r="N312" s="149"/>
      <c r="O312" s="149"/>
      <c r="P312" s="149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31"/>
    </row>
    <row r="313" spans="1:28" ht="15.75" customHeight="1" x14ac:dyDescent="0.25">
      <c r="A313" s="14"/>
      <c r="B313" s="14"/>
      <c r="C313" s="31"/>
      <c r="D313" s="31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31"/>
    </row>
    <row r="314" spans="1:28" ht="15.75" customHeight="1" x14ac:dyDescent="0.25">
      <c r="A314" s="14"/>
      <c r="B314" s="14"/>
      <c r="C314" s="31"/>
      <c r="D314" s="31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31"/>
    </row>
    <row r="315" spans="1:28" ht="15.75" customHeight="1" x14ac:dyDescent="0.25">
      <c r="A315" s="14"/>
      <c r="B315" s="14"/>
      <c r="C315" s="31"/>
      <c r="D315" s="31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31"/>
    </row>
    <row r="316" spans="1:28" ht="15.75" customHeight="1" x14ac:dyDescent="0.25">
      <c r="A316" s="14"/>
      <c r="B316" s="14"/>
      <c r="C316" s="31"/>
      <c r="D316" s="31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31"/>
    </row>
    <row r="317" spans="1:28" ht="15.75" customHeight="1" x14ac:dyDescent="0.25">
      <c r="A317" s="14"/>
      <c r="B317" s="14"/>
      <c r="C317" s="31"/>
      <c r="D317" s="31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31"/>
    </row>
    <row r="318" spans="1:28" ht="15.75" customHeight="1" x14ac:dyDescent="0.25">
      <c r="A318" s="14"/>
      <c r="B318" s="14"/>
      <c r="C318" s="31"/>
      <c r="D318" s="31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31"/>
    </row>
    <row r="319" spans="1:28" ht="15.75" customHeight="1" x14ac:dyDescent="0.25">
      <c r="A319" s="14"/>
      <c r="B319" s="14"/>
      <c r="C319" s="31"/>
      <c r="D319" s="31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31"/>
    </row>
    <row r="320" spans="1:28" ht="15.75" customHeight="1" x14ac:dyDescent="0.25">
      <c r="A320" s="14"/>
      <c r="B320" s="14"/>
      <c r="C320" s="31"/>
      <c r="D320" s="31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31"/>
    </row>
    <row r="321" spans="1:28" ht="15.75" customHeight="1" x14ac:dyDescent="0.25">
      <c r="A321" s="14"/>
      <c r="B321" s="14"/>
      <c r="C321" s="31"/>
      <c r="D321" s="31"/>
      <c r="E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31"/>
    </row>
    <row r="322" spans="1:28" ht="15.75" customHeight="1" x14ac:dyDescent="0.25"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31"/>
    </row>
    <row r="323" spans="1:28" ht="15.75" customHeight="1" x14ac:dyDescent="0.25"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31"/>
    </row>
    <row r="324" spans="1:28" ht="15.75" customHeight="1" x14ac:dyDescent="0.25"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31"/>
    </row>
    <row r="325" spans="1:28" ht="15.75" customHeight="1" x14ac:dyDescent="0.25"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31"/>
    </row>
    <row r="326" spans="1:28" ht="15.75" customHeight="1" x14ac:dyDescent="0.25"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31"/>
    </row>
    <row r="327" spans="1:28" ht="15.75" customHeight="1" x14ac:dyDescent="0.25"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31"/>
    </row>
    <row r="328" spans="1:28" ht="15.75" customHeight="1" x14ac:dyDescent="0.25"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31"/>
    </row>
    <row r="329" spans="1:28" ht="15.75" customHeight="1" x14ac:dyDescent="0.25"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31"/>
    </row>
    <row r="330" spans="1:28" ht="15.75" customHeight="1" x14ac:dyDescent="0.25"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31"/>
    </row>
    <row r="331" spans="1:28" ht="15.75" customHeight="1" x14ac:dyDescent="0.25"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31"/>
    </row>
    <row r="332" spans="1:28" ht="15.75" customHeight="1" x14ac:dyDescent="0.25"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31"/>
    </row>
    <row r="333" spans="1:28" ht="15.75" customHeight="1" x14ac:dyDescent="0.25"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31"/>
    </row>
    <row r="334" spans="1:28" ht="15.75" customHeight="1" x14ac:dyDescent="0.25"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31"/>
    </row>
    <row r="335" spans="1:28" ht="15.75" customHeight="1" x14ac:dyDescent="0.25"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31"/>
    </row>
    <row r="336" spans="1:28" ht="15.75" customHeight="1" x14ac:dyDescent="0.25"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31"/>
    </row>
    <row r="337" spans="8:28" ht="15.75" customHeight="1" x14ac:dyDescent="0.25"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31"/>
    </row>
    <row r="338" spans="8:28" ht="15.75" customHeight="1" x14ac:dyDescent="0.25"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31"/>
    </row>
    <row r="339" spans="8:28" ht="15.75" customHeight="1" x14ac:dyDescent="0.25"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31"/>
    </row>
    <row r="340" spans="8:28" ht="15.75" customHeight="1" x14ac:dyDescent="0.25"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31"/>
    </row>
    <row r="341" spans="8:28" ht="15.75" customHeight="1" x14ac:dyDescent="0.25"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31"/>
    </row>
    <row r="342" spans="8:28" ht="15.75" customHeight="1" x14ac:dyDescent="0.25"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31"/>
    </row>
    <row r="343" spans="8:28" ht="15.75" customHeight="1" x14ac:dyDescent="0.25"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31"/>
    </row>
    <row r="344" spans="8:28" ht="15.75" customHeight="1" x14ac:dyDescent="0.25"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31"/>
    </row>
    <row r="345" spans="8:28" ht="15.75" customHeight="1" x14ac:dyDescent="0.25"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31"/>
    </row>
    <row r="346" spans="8:28" ht="15.75" customHeight="1" x14ac:dyDescent="0.25"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31"/>
    </row>
    <row r="347" spans="8:28" ht="15.75" customHeight="1" x14ac:dyDescent="0.25"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31"/>
    </row>
    <row r="348" spans="8:28" ht="15.75" customHeight="1" x14ac:dyDescent="0.25"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31"/>
    </row>
    <row r="349" spans="8:28" ht="15.75" customHeight="1" x14ac:dyDescent="0.25"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31"/>
    </row>
    <row r="350" spans="8:28" ht="15.75" customHeight="1" x14ac:dyDescent="0.25"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31"/>
    </row>
    <row r="351" spans="8:28" ht="15.75" customHeight="1" x14ac:dyDescent="0.25"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31"/>
    </row>
    <row r="352" spans="8:28" ht="15.75" customHeight="1" x14ac:dyDescent="0.25"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31"/>
    </row>
    <row r="353" spans="8:28" ht="15.75" customHeight="1" x14ac:dyDescent="0.25"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31"/>
    </row>
    <row r="354" spans="8:28" ht="15.75" customHeight="1" x14ac:dyDescent="0.25"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31"/>
    </row>
    <row r="355" spans="8:28" ht="15.75" customHeight="1" x14ac:dyDescent="0.25"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31"/>
    </row>
    <row r="356" spans="8:28" ht="15.75" customHeight="1" x14ac:dyDescent="0.25"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31"/>
    </row>
    <row r="357" spans="8:28" ht="15.75" customHeight="1" x14ac:dyDescent="0.25"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31"/>
    </row>
    <row r="358" spans="8:28" ht="15.75" customHeight="1" x14ac:dyDescent="0.25"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31"/>
    </row>
    <row r="359" spans="8:28" ht="15.75" customHeight="1" x14ac:dyDescent="0.25"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31"/>
    </row>
    <row r="360" spans="8:28" ht="15.75" customHeight="1" x14ac:dyDescent="0.25"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31"/>
    </row>
    <row r="361" spans="8:28" ht="15.75" customHeight="1" x14ac:dyDescent="0.25"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31"/>
    </row>
    <row r="362" spans="8:28" ht="15.75" customHeight="1" x14ac:dyDescent="0.25"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31"/>
    </row>
    <row r="363" spans="8:28" ht="15.75" customHeight="1" x14ac:dyDescent="0.25"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31"/>
    </row>
    <row r="364" spans="8:28" ht="15.75" customHeight="1" x14ac:dyDescent="0.25"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31"/>
    </row>
    <row r="365" spans="8:28" ht="15.75" customHeight="1" x14ac:dyDescent="0.25"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31"/>
    </row>
    <row r="366" spans="8:28" ht="15.75" customHeight="1" x14ac:dyDescent="0.25"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31"/>
    </row>
    <row r="367" spans="8:28" ht="15.75" customHeight="1" x14ac:dyDescent="0.25"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31"/>
    </row>
    <row r="368" spans="8:28" ht="15.75" customHeight="1" x14ac:dyDescent="0.25"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31"/>
    </row>
    <row r="369" spans="14:28" ht="15.75" customHeight="1" x14ac:dyDescent="0.25"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31"/>
    </row>
    <row r="370" spans="14:28" ht="15.75" customHeight="1" x14ac:dyDescent="0.25"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31"/>
    </row>
    <row r="371" spans="14:28" ht="15.75" customHeight="1" x14ac:dyDescent="0.25"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31"/>
    </row>
    <row r="372" spans="14:28" ht="15.75" customHeight="1" x14ac:dyDescent="0.25"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31"/>
    </row>
    <row r="373" spans="14:28" ht="15.75" customHeight="1" x14ac:dyDescent="0.25"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31"/>
    </row>
    <row r="374" spans="14:28" ht="15.75" customHeight="1" x14ac:dyDescent="0.25">
      <c r="N374" s="14"/>
      <c r="O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31"/>
    </row>
    <row r="375" spans="14:28" ht="15.75" customHeight="1" x14ac:dyDescent="0.25">
      <c r="N375" s="14"/>
      <c r="O375" s="14"/>
      <c r="V375" s="14"/>
      <c r="W375" s="14"/>
      <c r="X375" s="14"/>
      <c r="Y375" s="14"/>
      <c r="Z375" s="14"/>
      <c r="AA375" s="14"/>
      <c r="AB375" s="31"/>
    </row>
  </sheetData>
  <mergeCells count="30">
    <mergeCell ref="I159:L159"/>
    <mergeCell ref="B278:G278"/>
    <mergeCell ref="B279:G279"/>
    <mergeCell ref="I161:L161"/>
    <mergeCell ref="B282:G282"/>
    <mergeCell ref="B283:G283"/>
    <mergeCell ref="B284:G284"/>
    <mergeCell ref="B285:G285"/>
    <mergeCell ref="B280:G280"/>
    <mergeCell ref="B281:G281"/>
    <mergeCell ref="B286:G286"/>
    <mergeCell ref="B287:G287"/>
    <mergeCell ref="B288:G288"/>
    <mergeCell ref="B289:G289"/>
    <mergeCell ref="B294:G294"/>
    <mergeCell ref="B312:G312"/>
    <mergeCell ref="B310:G310"/>
    <mergeCell ref="B311:G311"/>
    <mergeCell ref="K312:P312"/>
    <mergeCell ref="B290:G290"/>
    <mergeCell ref="B291:G291"/>
    <mergeCell ref="B292:G292"/>
    <mergeCell ref="B293:G293"/>
    <mergeCell ref="B305:G305"/>
    <mergeCell ref="B306:G306"/>
    <mergeCell ref="B307:G307"/>
    <mergeCell ref="B308:G308"/>
    <mergeCell ref="B309:G309"/>
    <mergeCell ref="B303:G303"/>
    <mergeCell ref="B304:G30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Yunus Teke</cp:lastModifiedBy>
  <dcterms:modified xsi:type="dcterms:W3CDTF">2023-12-24T02:57:05Z</dcterms:modified>
</cp:coreProperties>
</file>