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rojects\SUMO Files\TSP-GA-offpeak\"/>
    </mc:Choice>
  </mc:AlternateContent>
  <xr:revisionPtr revIDLastSave="0" documentId="13_ncr:1_{4341AEA3-382E-41B3-8A6E-B3ECEC2DCC9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0" i="1"/>
  <c r="B19" i="1"/>
  <c r="B18" i="1"/>
  <c r="B16" i="1"/>
  <c r="B15" i="1"/>
  <c r="B14" i="1"/>
  <c r="B11" i="1"/>
  <c r="B12" i="1"/>
  <c r="B10" i="1"/>
  <c r="M24" i="1"/>
  <c r="L24" i="1" s="1"/>
  <c r="M23" i="1"/>
  <c r="L23" i="1" s="1"/>
  <c r="M22" i="1"/>
  <c r="L22" i="1" s="1"/>
  <c r="M20" i="1"/>
  <c r="L20" i="1" s="1"/>
  <c r="M19" i="1"/>
  <c r="L19" i="1" s="1"/>
  <c r="M18" i="1"/>
  <c r="L18" i="1" s="1"/>
  <c r="M16" i="1"/>
  <c r="L16" i="1" s="1"/>
  <c r="M15" i="1"/>
  <c r="L15" i="1" s="1"/>
  <c r="M14" i="1"/>
  <c r="L14" i="1" s="1"/>
  <c r="M11" i="1"/>
  <c r="L11" i="1" s="1"/>
  <c r="M12" i="1"/>
  <c r="M10" i="1"/>
  <c r="L10" i="1" s="1"/>
  <c r="L12" i="1"/>
  <c r="J24" i="1"/>
  <c r="I24" i="1" s="1"/>
  <c r="J23" i="1"/>
  <c r="I23" i="1" s="1"/>
  <c r="J22" i="1"/>
  <c r="I22" i="1" s="1"/>
  <c r="J20" i="1"/>
  <c r="I20" i="1" s="1"/>
  <c r="J19" i="1"/>
  <c r="J18" i="1"/>
  <c r="J16" i="1"/>
  <c r="J15" i="1"/>
  <c r="J14" i="1"/>
  <c r="J11" i="1"/>
  <c r="J12" i="1"/>
  <c r="J10" i="1"/>
  <c r="I19" i="1"/>
  <c r="I18" i="1"/>
  <c r="I16" i="1"/>
  <c r="I15" i="1"/>
  <c r="I14" i="1"/>
  <c r="I12" i="1"/>
  <c r="I11" i="1"/>
  <c r="I10" i="1"/>
  <c r="G24" i="1"/>
  <c r="F24" i="1" s="1"/>
  <c r="G23" i="1"/>
  <c r="F23" i="1" s="1"/>
  <c r="G22" i="1"/>
  <c r="F22" i="1" s="1"/>
  <c r="G20" i="1"/>
  <c r="F20" i="1" s="1"/>
  <c r="G19" i="1"/>
  <c r="F19" i="1" s="1"/>
  <c r="G18" i="1"/>
  <c r="F18" i="1"/>
  <c r="G16" i="1"/>
  <c r="F16" i="1" s="1"/>
  <c r="G15" i="1"/>
  <c r="F15" i="1" s="1"/>
  <c r="G14" i="1"/>
  <c r="F14" i="1"/>
  <c r="G11" i="1"/>
  <c r="F11" i="1" s="1"/>
  <c r="G12" i="1"/>
  <c r="F12" i="1" s="1"/>
  <c r="G10" i="1"/>
  <c r="F10" i="1" s="1"/>
  <c r="C20" i="1"/>
  <c r="C19" i="1"/>
  <c r="C18" i="1"/>
  <c r="C16" i="1"/>
  <c r="C15" i="1"/>
  <c r="C14" i="1"/>
  <c r="C11" i="1"/>
  <c r="C12" i="1"/>
  <c r="C10" i="1"/>
  <c r="D24" i="1"/>
  <c r="C24" i="1" s="1"/>
  <c r="D23" i="1"/>
  <c r="C23" i="1" s="1"/>
  <c r="D22" i="1"/>
  <c r="C22" i="1" s="1"/>
  <c r="D20" i="1"/>
  <c r="D19" i="1"/>
  <c r="D18" i="1"/>
  <c r="D16" i="1"/>
  <c r="D15" i="1"/>
  <c r="D14" i="1"/>
  <c r="D11" i="1"/>
  <c r="D12" i="1"/>
  <c r="D10" i="1"/>
  <c r="S5" i="1"/>
  <c r="S6" i="1"/>
  <c r="S7" i="1"/>
  <c r="S8" i="1"/>
  <c r="S9" i="1"/>
  <c r="S10" i="1"/>
  <c r="S4" i="1"/>
  <c r="S3" i="1"/>
  <c r="Q4" i="1"/>
  <c r="Q3" i="1"/>
  <c r="M3" i="1"/>
  <c r="M4" i="1"/>
  <c r="M5" i="1"/>
  <c r="M2" i="1"/>
  <c r="L3" i="1"/>
  <c r="L4" i="1"/>
  <c r="L5" i="1"/>
  <c r="L2" i="1"/>
  <c r="K3" i="1"/>
  <c r="K4" i="1"/>
  <c r="K5" i="1"/>
  <c r="K2" i="1"/>
  <c r="I4" i="1"/>
  <c r="I5" i="1"/>
  <c r="J4" i="1"/>
  <c r="J5" i="1"/>
  <c r="J3" i="1"/>
  <c r="J2" i="1"/>
  <c r="G2" i="1"/>
  <c r="F2" i="1"/>
  <c r="I3" i="1"/>
  <c r="I2" i="1"/>
  <c r="E2" i="1"/>
  <c r="D2" i="1"/>
</calcChain>
</file>

<file path=xl/sharedStrings.xml><?xml version="1.0" encoding="utf-8"?>
<sst xmlns="http://schemas.openxmlformats.org/spreadsheetml/2006/main" count="36" uniqueCount="30">
  <si>
    <t>acar</t>
  </si>
  <si>
    <t>abus</t>
  </si>
  <si>
    <t>v</t>
  </si>
  <si>
    <t>s</t>
  </si>
  <si>
    <t>Sbus</t>
  </si>
  <si>
    <t>Scar</t>
  </si>
  <si>
    <t>t</t>
  </si>
  <si>
    <t>tcar</t>
  </si>
  <si>
    <t>tbus</t>
  </si>
  <si>
    <t>left turn</t>
  </si>
  <si>
    <t>through</t>
  </si>
  <si>
    <t>nw</t>
  </si>
  <si>
    <t>ns</t>
  </si>
  <si>
    <t>ne</t>
  </si>
  <si>
    <t>en</t>
  </si>
  <si>
    <t>ew</t>
  </si>
  <si>
    <t>es</t>
  </si>
  <si>
    <t>se</t>
  </si>
  <si>
    <t>sn</t>
  </si>
  <si>
    <t>sw</t>
  </si>
  <si>
    <t>ws</t>
  </si>
  <si>
    <t>we</t>
  </si>
  <si>
    <t>wn</t>
  </si>
  <si>
    <t>volume</t>
  </si>
  <si>
    <t>cav20%</t>
  </si>
  <si>
    <t>hdv</t>
  </si>
  <si>
    <t>cav</t>
  </si>
  <si>
    <t>cav40%</t>
  </si>
  <si>
    <t>cav60%</t>
  </si>
  <si>
    <t>cav80%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</si>
</sst>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H35" sqref="H35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7</v>
      </c>
      <c r="G1" t="s">
        <v>8</v>
      </c>
      <c r="H1" t="s">
        <v>3</v>
      </c>
      <c r="I1" t="s">
        <v>6</v>
      </c>
      <c r="P1" t="s">
        <v>9</v>
      </c>
      <c r="R1" t="s">
        <v>10</v>
      </c>
    </row>
    <row r="2" spans="1:19" x14ac:dyDescent="0.25">
      <c r="A2">
        <v>2.6</v>
      </c>
      <c r="B2">
        <v>1.2</v>
      </c>
      <c r="C2">
        <v>20.12</v>
      </c>
      <c r="D2">
        <f>(C2^2)/(2*A2)</f>
        <v>77.848923076923086</v>
      </c>
      <c r="E2">
        <f>(C2^2)/(2*B2)</f>
        <v>168.67266666666669</v>
      </c>
      <c r="F2">
        <f>C2/A2</f>
        <v>7.7384615384615385</v>
      </c>
      <c r="G2">
        <f>C2/B2</f>
        <v>16.766666666666669</v>
      </c>
      <c r="H2">
        <v>50</v>
      </c>
      <c r="I2">
        <f>((2*H2)/$A$2)^0.5</f>
        <v>6.2017367294604231</v>
      </c>
      <c r="J2">
        <f>$F$2+(H2-$D$2)/$C$2</f>
        <v>6.3543202324514452</v>
      </c>
      <c r="K2">
        <f>((2*H2)/$A$2)^0.5</f>
        <v>6.2017367294604231</v>
      </c>
      <c r="L2">
        <f>H2/7.75</f>
        <v>6.4516129032258061</v>
      </c>
      <c r="M2">
        <f>L2/I2</f>
        <v>1.040291322361103</v>
      </c>
      <c r="P2">
        <v>607.29999999999995</v>
      </c>
      <c r="R2">
        <v>619.1</v>
      </c>
    </row>
    <row r="3" spans="1:19" x14ac:dyDescent="0.25">
      <c r="H3">
        <v>77</v>
      </c>
      <c r="I3">
        <f>((2*H3)/$A$2)^0.5</f>
        <v>7.6961528850958532</v>
      </c>
      <c r="J3">
        <f>$F$2+(H3-$D$2)/$C$2</f>
        <v>7.6962685425906097</v>
      </c>
      <c r="K3">
        <f t="shared" ref="K3:K5" si="0">((2*H3)/$A$2)^0.5</f>
        <v>7.6961528850958532</v>
      </c>
      <c r="L3">
        <f t="shared" ref="L3:L5" si="1">H3/7.75</f>
        <v>9.935483870967742</v>
      </c>
      <c r="M3">
        <f t="shared" ref="M3:M5" si="2">L3/I3</f>
        <v>1.2909675807257561</v>
      </c>
      <c r="P3">
        <v>611</v>
      </c>
      <c r="Q3">
        <f>P3-P2</f>
        <v>3.7000000000000455</v>
      </c>
      <c r="R3">
        <v>622.6</v>
      </c>
      <c r="S3">
        <f>R3-R2</f>
        <v>3.5</v>
      </c>
    </row>
    <row r="4" spans="1:19" x14ac:dyDescent="0.25">
      <c r="H4">
        <v>100</v>
      </c>
      <c r="I4">
        <f>F2+(H4-D2)/C2</f>
        <v>8.8394096956721206</v>
      </c>
      <c r="J4">
        <f>$F$2+(H4-$D$2)/$C$2</f>
        <v>8.8394096956721206</v>
      </c>
      <c r="K4">
        <f t="shared" si="0"/>
        <v>8.7705801930702911</v>
      </c>
      <c r="L4">
        <f t="shared" si="1"/>
        <v>12.903225806451612</v>
      </c>
      <c r="M4">
        <f t="shared" si="2"/>
        <v>1.4597384045644115</v>
      </c>
      <c r="P4">
        <v>613.6</v>
      </c>
      <c r="Q4">
        <f>P4-P3</f>
        <v>2.6000000000000227</v>
      </c>
      <c r="R4">
        <v>625.1</v>
      </c>
      <c r="S4">
        <f>R4-R3</f>
        <v>2.5</v>
      </c>
    </row>
    <row r="5" spans="1:19" x14ac:dyDescent="0.25">
      <c r="H5">
        <v>120</v>
      </c>
      <c r="I5">
        <f>F2+(H5-D2)/C2</f>
        <v>9.8334454809603908</v>
      </c>
      <c r="J5">
        <f>$F$2+(H5-$D$2)/$C$2</f>
        <v>9.8334454809603908</v>
      </c>
      <c r="K5">
        <f t="shared" si="0"/>
        <v>9.6076892283052278</v>
      </c>
      <c r="L5">
        <f t="shared" si="1"/>
        <v>15.483870967741936</v>
      </c>
      <c r="M5">
        <f t="shared" si="2"/>
        <v>1.5746129876574748</v>
      </c>
      <c r="R5">
        <v>627.29999999999995</v>
      </c>
      <c r="S5">
        <f t="shared" ref="S5:S10" si="3">R5-R4</f>
        <v>2.1999999999999318</v>
      </c>
    </row>
    <row r="6" spans="1:19" x14ac:dyDescent="0.25">
      <c r="R6">
        <v>629.4</v>
      </c>
      <c r="S6">
        <f t="shared" si="3"/>
        <v>2.1000000000000227</v>
      </c>
    </row>
    <row r="7" spans="1:19" x14ac:dyDescent="0.25">
      <c r="R7">
        <v>631.5</v>
      </c>
      <c r="S7">
        <f t="shared" si="3"/>
        <v>2.1000000000000227</v>
      </c>
    </row>
    <row r="8" spans="1:19" x14ac:dyDescent="0.25">
      <c r="C8" s="2" t="s">
        <v>24</v>
      </c>
      <c r="D8" s="2"/>
      <c r="F8" s="2" t="s">
        <v>27</v>
      </c>
      <c r="G8" s="2"/>
      <c r="I8" s="2" t="s">
        <v>28</v>
      </c>
      <c r="J8" s="2"/>
      <c r="L8" s="2" t="s">
        <v>29</v>
      </c>
      <c r="M8" s="2"/>
      <c r="R8">
        <v>633.4</v>
      </c>
      <c r="S8">
        <f t="shared" si="3"/>
        <v>1.8999999999999773</v>
      </c>
    </row>
    <row r="9" spans="1:19" x14ac:dyDescent="0.25">
      <c r="B9" t="s">
        <v>23</v>
      </c>
      <c r="C9" t="s">
        <v>25</v>
      </c>
      <c r="D9" t="s">
        <v>26</v>
      </c>
      <c r="F9" t="s">
        <v>25</v>
      </c>
      <c r="G9" t="s">
        <v>26</v>
      </c>
      <c r="I9" t="s">
        <v>25</v>
      </c>
      <c r="J9" t="s">
        <v>26</v>
      </c>
      <c r="L9" t="s">
        <v>25</v>
      </c>
      <c r="M9" t="s">
        <v>26</v>
      </c>
      <c r="R9">
        <v>635.29999999999995</v>
      </c>
      <c r="S9">
        <f t="shared" si="3"/>
        <v>1.8999999999999773</v>
      </c>
    </row>
    <row r="10" spans="1:19" x14ac:dyDescent="0.25">
      <c r="A10" t="s">
        <v>11</v>
      </c>
      <c r="B10" s="1">
        <f>O10/3600</f>
        <v>4.2222222222222223E-2</v>
      </c>
      <c r="C10" s="3">
        <f>B10-D10</f>
        <v>3.3777777777777782E-2</v>
      </c>
      <c r="D10" s="3">
        <f>B10*0.2</f>
        <v>8.4444444444444454E-3</v>
      </c>
      <c r="E10" s="3"/>
      <c r="F10" s="3">
        <f>$B10-G10</f>
        <v>2.5333333333333333E-2</v>
      </c>
      <c r="G10" s="3">
        <f>$B10*0.4</f>
        <v>1.6888888888888891E-2</v>
      </c>
      <c r="H10" s="3"/>
      <c r="I10" s="3">
        <f>$B10-J10</f>
        <v>1.6888888888888891E-2</v>
      </c>
      <c r="J10" s="3">
        <f>$B10*0.6</f>
        <v>2.5333333333333333E-2</v>
      </c>
      <c r="K10" s="3"/>
      <c r="L10" s="3">
        <f>$B10-M10</f>
        <v>8.4444444444444419E-3</v>
      </c>
      <c r="M10" s="3">
        <f>$B10*0.8</f>
        <v>3.3777777777777782E-2</v>
      </c>
      <c r="O10">
        <v>152</v>
      </c>
      <c r="R10">
        <v>637.20000000000005</v>
      </c>
      <c r="S10">
        <f t="shared" si="3"/>
        <v>1.9000000000000909</v>
      </c>
    </row>
    <row r="11" spans="1:19" x14ac:dyDescent="0.25">
      <c r="A11" t="s">
        <v>12</v>
      </c>
      <c r="B11" s="1">
        <f t="shared" ref="B11:B12" si="4">O11/3600</f>
        <v>0.19638888888888889</v>
      </c>
      <c r="C11" s="3">
        <f t="shared" ref="C11:C12" si="5">B11-D11</f>
        <v>0.15711111111111112</v>
      </c>
      <c r="D11" s="3">
        <f t="shared" ref="D11:D12" si="6">B11*0.2</f>
        <v>3.927777777777778E-2</v>
      </c>
      <c r="E11" s="3"/>
      <c r="F11" s="3">
        <f t="shared" ref="F11:F12" si="7">$B11-G11</f>
        <v>0.11783333333333333</v>
      </c>
      <c r="G11" s="3">
        <f t="shared" ref="G11:G12" si="8">$B11*0.4</f>
        <v>7.8555555555555559E-2</v>
      </c>
      <c r="H11" s="3"/>
      <c r="I11" s="3">
        <f t="shared" ref="I11:I12" si="9">$B11-J11</f>
        <v>7.8555555555555559E-2</v>
      </c>
      <c r="J11" s="3">
        <f t="shared" ref="J11:J12" si="10">$B11*0.6</f>
        <v>0.11783333333333333</v>
      </c>
      <c r="K11" s="3"/>
      <c r="L11" s="3">
        <f t="shared" ref="L11:L12" si="11">$B11-M11</f>
        <v>3.9277777777777773E-2</v>
      </c>
      <c r="M11" s="3">
        <f t="shared" ref="M11:M12" si="12">$B11*0.8</f>
        <v>0.15711111111111112</v>
      </c>
      <c r="O11">
        <v>707</v>
      </c>
    </row>
    <row r="12" spans="1:19" x14ac:dyDescent="0.25">
      <c r="A12" t="s">
        <v>13</v>
      </c>
      <c r="B12" s="1">
        <f t="shared" si="4"/>
        <v>0.01</v>
      </c>
      <c r="C12" s="3">
        <f t="shared" si="5"/>
        <v>8.0000000000000002E-3</v>
      </c>
      <c r="D12" s="3">
        <f t="shared" si="6"/>
        <v>2E-3</v>
      </c>
      <c r="E12" s="3"/>
      <c r="F12" s="3">
        <f t="shared" si="7"/>
        <v>6.0000000000000001E-3</v>
      </c>
      <c r="G12" s="3">
        <f t="shared" si="8"/>
        <v>4.0000000000000001E-3</v>
      </c>
      <c r="H12" s="3"/>
      <c r="I12" s="3">
        <f t="shared" si="9"/>
        <v>4.0000000000000001E-3</v>
      </c>
      <c r="J12" s="3">
        <f t="shared" si="10"/>
        <v>6.0000000000000001E-3</v>
      </c>
      <c r="K12" s="3"/>
      <c r="L12" s="3">
        <f t="shared" si="11"/>
        <v>2E-3</v>
      </c>
      <c r="M12" s="3">
        <f t="shared" si="12"/>
        <v>8.0000000000000002E-3</v>
      </c>
      <c r="O12">
        <v>36</v>
      </c>
    </row>
    <row r="13" spans="1:19" x14ac:dyDescent="0.25"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9" x14ac:dyDescent="0.25">
      <c r="A14" t="s">
        <v>14</v>
      </c>
      <c r="B14" s="1">
        <f>O14/3600</f>
        <v>1.1111111111111112E-2</v>
      </c>
      <c r="C14" s="3">
        <f>B14-D14</f>
        <v>8.8888888888888889E-3</v>
      </c>
      <c r="D14" s="3">
        <f>B14*0.2</f>
        <v>2.2222222222222222E-3</v>
      </c>
      <c r="E14" s="3"/>
      <c r="F14" s="3">
        <f>$B14-G14</f>
        <v>6.6666666666666671E-3</v>
      </c>
      <c r="G14" s="3">
        <f>$B14*0.4</f>
        <v>4.4444444444444444E-3</v>
      </c>
      <c r="H14" s="3"/>
      <c r="I14" s="3">
        <f>$B14-J14</f>
        <v>4.4444444444444444E-3</v>
      </c>
      <c r="J14" s="3">
        <f>$B14*0.6</f>
        <v>6.6666666666666671E-3</v>
      </c>
      <c r="K14" s="3"/>
      <c r="L14" s="3">
        <f>$B14-M14</f>
        <v>2.2222222222222227E-3</v>
      </c>
      <c r="M14" s="3">
        <f>$B14*0.8</f>
        <v>8.8888888888888889E-3</v>
      </c>
      <c r="O14">
        <v>40</v>
      </c>
    </row>
    <row r="15" spans="1:19" x14ac:dyDescent="0.25">
      <c r="A15" t="s">
        <v>15</v>
      </c>
      <c r="B15" s="1">
        <f t="shared" ref="B15:B16" si="13">O15/3600</f>
        <v>8.8611111111111113E-2</v>
      </c>
      <c r="C15" s="3">
        <f t="shared" ref="C15:C16" si="14">B15-D15</f>
        <v>7.088888888888889E-2</v>
      </c>
      <c r="D15" s="3">
        <f t="shared" ref="D15:D16" si="15">B15*0.2</f>
        <v>1.7722222222222223E-2</v>
      </c>
      <c r="E15" s="3"/>
      <c r="F15" s="3">
        <f t="shared" ref="F15:F16" si="16">$B15-G15</f>
        <v>5.3166666666666668E-2</v>
      </c>
      <c r="G15" s="3">
        <f t="shared" ref="G15:G16" si="17">$B15*0.4</f>
        <v>3.5444444444444445E-2</v>
      </c>
      <c r="H15" s="3"/>
      <c r="I15" s="3">
        <f t="shared" ref="I15:I16" si="18">$B15-J15</f>
        <v>3.5444444444444445E-2</v>
      </c>
      <c r="J15" s="3">
        <f t="shared" ref="J15:J16" si="19">$B15*0.6</f>
        <v>5.3166666666666668E-2</v>
      </c>
      <c r="K15" s="3"/>
      <c r="L15" s="3">
        <f t="shared" ref="L15:L16" si="20">$B15-M15</f>
        <v>1.7722222222222223E-2</v>
      </c>
      <c r="M15" s="3">
        <f t="shared" ref="M15:M16" si="21">$B15*0.8</f>
        <v>7.088888888888889E-2</v>
      </c>
      <c r="O15">
        <v>319</v>
      </c>
    </row>
    <row r="16" spans="1:19" x14ac:dyDescent="0.25">
      <c r="A16" t="s">
        <v>16</v>
      </c>
      <c r="B16" s="1">
        <f t="shared" si="13"/>
        <v>6.5277777777777782E-2</v>
      </c>
      <c r="C16" s="3">
        <f t="shared" si="14"/>
        <v>5.2222222222222225E-2</v>
      </c>
      <c r="D16" s="3">
        <f t="shared" si="15"/>
        <v>1.3055555555555556E-2</v>
      </c>
      <c r="E16" s="3"/>
      <c r="F16" s="3">
        <f t="shared" si="16"/>
        <v>3.9166666666666669E-2</v>
      </c>
      <c r="G16" s="3">
        <f t="shared" si="17"/>
        <v>2.6111111111111113E-2</v>
      </c>
      <c r="H16" s="3"/>
      <c r="I16" s="3">
        <f t="shared" si="18"/>
        <v>2.6111111111111113E-2</v>
      </c>
      <c r="J16" s="3">
        <f t="shared" si="19"/>
        <v>3.9166666666666669E-2</v>
      </c>
      <c r="K16" s="3"/>
      <c r="L16" s="3">
        <f t="shared" si="20"/>
        <v>1.3055555555555556E-2</v>
      </c>
      <c r="M16" s="3">
        <f t="shared" si="21"/>
        <v>5.2222222222222225E-2</v>
      </c>
      <c r="O16">
        <v>235</v>
      </c>
    </row>
    <row r="17" spans="1:15" x14ac:dyDescent="0.25"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5" x14ac:dyDescent="0.25">
      <c r="A18" t="s">
        <v>17</v>
      </c>
      <c r="B18" s="1">
        <f>O18/3600</f>
        <v>3.3888888888888892E-2</v>
      </c>
      <c r="C18" s="3">
        <f>B18-D18</f>
        <v>2.7111111111111114E-2</v>
      </c>
      <c r="D18" s="3">
        <f>B18*0.2</f>
        <v>6.7777777777777784E-3</v>
      </c>
      <c r="E18" s="3"/>
      <c r="F18" s="3">
        <f>$B18-G18</f>
        <v>2.0333333333333335E-2</v>
      </c>
      <c r="G18" s="3">
        <f>$B18*0.4</f>
        <v>1.3555555555555557E-2</v>
      </c>
      <c r="H18" s="3"/>
      <c r="I18" s="3">
        <f>$B18-J18</f>
        <v>1.3555555555555557E-2</v>
      </c>
      <c r="J18" s="3">
        <f>$B18*0.6</f>
        <v>2.0333333333333335E-2</v>
      </c>
      <c r="K18" s="3"/>
      <c r="L18" s="3">
        <f>$B18-M18</f>
        <v>6.7777777777777784E-3</v>
      </c>
      <c r="M18" s="3">
        <f>$B18*0.8</f>
        <v>2.7111111111111114E-2</v>
      </c>
      <c r="O18">
        <v>122</v>
      </c>
    </row>
    <row r="19" spans="1:15" x14ac:dyDescent="0.25">
      <c r="A19" t="s">
        <v>18</v>
      </c>
      <c r="B19" s="1">
        <f t="shared" ref="B19:B20" si="22">O19/3600</f>
        <v>0.15027777777777779</v>
      </c>
      <c r="C19" s="3">
        <f t="shared" ref="C19:C20" si="23">B19-D19</f>
        <v>0.12022222222222223</v>
      </c>
      <c r="D19" s="3">
        <f t="shared" ref="D19:D20" si="24">B19*0.2</f>
        <v>3.0055555555555558E-2</v>
      </c>
      <c r="E19" s="3"/>
      <c r="F19" s="3">
        <f t="shared" ref="F19:F20" si="25">$B19-G19</f>
        <v>9.0166666666666673E-2</v>
      </c>
      <c r="G19" s="3">
        <f t="shared" ref="G19:G20" si="26">$B19*0.4</f>
        <v>6.0111111111111115E-2</v>
      </c>
      <c r="H19" s="3"/>
      <c r="I19" s="3">
        <f t="shared" ref="I19:I20" si="27">$B19-J19</f>
        <v>6.0111111111111115E-2</v>
      </c>
      <c r="J19" s="3">
        <f t="shared" ref="J19:J20" si="28">$B19*0.6</f>
        <v>9.0166666666666673E-2</v>
      </c>
      <c r="K19" s="3"/>
      <c r="L19" s="3">
        <f t="shared" ref="L19:L20" si="29">$B19-M19</f>
        <v>3.0055555555555558E-2</v>
      </c>
      <c r="M19" s="3">
        <f t="shared" ref="M19:M20" si="30">$B19*0.8</f>
        <v>0.12022222222222223</v>
      </c>
      <c r="O19">
        <v>541</v>
      </c>
    </row>
    <row r="20" spans="1:15" x14ac:dyDescent="0.25">
      <c r="A20" t="s">
        <v>19</v>
      </c>
      <c r="B20" s="1">
        <f t="shared" si="22"/>
        <v>3.833333333333333E-2</v>
      </c>
      <c r="C20" s="3">
        <f t="shared" si="23"/>
        <v>3.0666666666666665E-2</v>
      </c>
      <c r="D20" s="3">
        <f t="shared" si="24"/>
        <v>7.6666666666666662E-3</v>
      </c>
      <c r="E20" s="3"/>
      <c r="F20" s="3">
        <f t="shared" si="25"/>
        <v>2.3E-2</v>
      </c>
      <c r="G20" s="3">
        <f t="shared" si="26"/>
        <v>1.5333333333333332E-2</v>
      </c>
      <c r="H20" s="3"/>
      <c r="I20" s="3">
        <f t="shared" si="27"/>
        <v>1.5333333333333334E-2</v>
      </c>
      <c r="J20" s="3">
        <f t="shared" si="28"/>
        <v>2.2999999999999996E-2</v>
      </c>
      <c r="K20" s="3"/>
      <c r="L20" s="3">
        <f t="shared" si="29"/>
        <v>7.6666666666666654E-3</v>
      </c>
      <c r="M20" s="3">
        <f t="shared" si="30"/>
        <v>3.0666666666666665E-2</v>
      </c>
      <c r="O20">
        <v>138</v>
      </c>
    </row>
    <row r="21" spans="1:15" x14ac:dyDescent="0.25"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5" x14ac:dyDescent="0.25">
      <c r="A22" t="s">
        <v>20</v>
      </c>
      <c r="B22" s="1">
        <f>O22/3600</f>
        <v>3.5555555555555556E-2</v>
      </c>
      <c r="C22" s="3">
        <f>B22-D22</f>
        <v>2.8444444444444446E-2</v>
      </c>
      <c r="D22" s="3">
        <f>B22*0.2</f>
        <v>7.1111111111111115E-3</v>
      </c>
      <c r="E22" s="3"/>
      <c r="F22" s="3">
        <f>$B22-G22</f>
        <v>2.1333333333333333E-2</v>
      </c>
      <c r="G22" s="3">
        <f>$B22*0.4</f>
        <v>1.4222222222222223E-2</v>
      </c>
      <c r="H22" s="3"/>
      <c r="I22" s="3">
        <f>$B22-J22</f>
        <v>1.4222222222222223E-2</v>
      </c>
      <c r="J22" s="3">
        <f>$B22*0.6</f>
        <v>2.1333333333333333E-2</v>
      </c>
      <c r="K22" s="3"/>
      <c r="L22" s="3">
        <f>$B22-M22</f>
        <v>7.1111111111111097E-3</v>
      </c>
      <c r="M22" s="3">
        <f>$B22*0.8</f>
        <v>2.8444444444444446E-2</v>
      </c>
      <c r="O22">
        <v>128</v>
      </c>
    </row>
    <row r="23" spans="1:15" x14ac:dyDescent="0.25">
      <c r="A23" t="s">
        <v>21</v>
      </c>
      <c r="B23" s="1">
        <f t="shared" ref="B23:B24" si="31">O23/3600</f>
        <v>5.4722222222222221E-2</v>
      </c>
      <c r="C23" s="3">
        <f t="shared" ref="C23:C24" si="32">B23-D23</f>
        <v>4.3777777777777777E-2</v>
      </c>
      <c r="D23" s="3">
        <f t="shared" ref="D23:D24" si="33">B23*0.2</f>
        <v>1.0944444444444444E-2</v>
      </c>
      <c r="E23" s="3"/>
      <c r="F23" s="3">
        <f t="shared" ref="F23:F24" si="34">$B23-G23</f>
        <v>3.2833333333333332E-2</v>
      </c>
      <c r="G23" s="3">
        <f t="shared" ref="G23:G24" si="35">$B23*0.4</f>
        <v>2.1888888888888888E-2</v>
      </c>
      <c r="H23" s="3"/>
      <c r="I23" s="3">
        <f t="shared" ref="I23:I24" si="36">$B23-J23</f>
        <v>2.1888888888888888E-2</v>
      </c>
      <c r="J23" s="3">
        <f t="shared" ref="J23:J24" si="37">$B23*0.6</f>
        <v>3.2833333333333332E-2</v>
      </c>
      <c r="K23" s="3"/>
      <c r="L23" s="3">
        <f t="shared" ref="L23:L24" si="38">$B23-M23</f>
        <v>1.0944444444444444E-2</v>
      </c>
      <c r="M23" s="3">
        <f t="shared" ref="M23:M24" si="39">$B23*0.8</f>
        <v>4.3777777777777777E-2</v>
      </c>
      <c r="O23">
        <v>197</v>
      </c>
    </row>
    <row r="24" spans="1:15" x14ac:dyDescent="0.25">
      <c r="A24" t="s">
        <v>22</v>
      </c>
      <c r="B24" s="1">
        <f t="shared" si="31"/>
        <v>2.5277777777777777E-2</v>
      </c>
      <c r="C24" s="3">
        <f t="shared" si="32"/>
        <v>2.0222222222222221E-2</v>
      </c>
      <c r="D24" s="3">
        <f t="shared" si="33"/>
        <v>5.0555555555555562E-3</v>
      </c>
      <c r="E24" s="3"/>
      <c r="F24" s="3">
        <f t="shared" si="34"/>
        <v>1.5166666666666665E-2</v>
      </c>
      <c r="G24" s="3">
        <f t="shared" si="35"/>
        <v>1.0111111111111112E-2</v>
      </c>
      <c r="H24" s="3"/>
      <c r="I24" s="3">
        <f t="shared" si="36"/>
        <v>1.0111111111111112E-2</v>
      </c>
      <c r="J24" s="3">
        <f t="shared" si="37"/>
        <v>1.5166666666666665E-2</v>
      </c>
      <c r="K24" s="3"/>
      <c r="L24" s="3">
        <f t="shared" si="38"/>
        <v>5.0555555555555527E-3</v>
      </c>
      <c r="M24" s="3">
        <f t="shared" si="39"/>
        <v>2.0222222222222225E-2</v>
      </c>
      <c r="O24">
        <v>91</v>
      </c>
    </row>
  </sheetData>
  <mergeCells count="4">
    <mergeCell ref="C8:D8"/>
    <mergeCell ref="F8:G8"/>
    <mergeCell ref="I8:J8"/>
    <mergeCell ref="L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240F-D556-4B30-B67F-187F1374A108}">
  <dimension ref="A1"/>
  <sheetViews>
    <sheetView workbookViewId="0">
      <selection activeCell="F9" sqref="F9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ytj254</dc:creator>
  <cp:lastModifiedBy>Tianjia Yang</cp:lastModifiedBy>
  <dcterms:created xsi:type="dcterms:W3CDTF">2015-06-05T18:17:20Z</dcterms:created>
  <dcterms:modified xsi:type="dcterms:W3CDTF">2022-06-29T01:09:39Z</dcterms:modified>
</cp:coreProperties>
</file>