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oodluck\Desktop\CB\双低\"/>
    </mc:Choice>
  </mc:AlternateContent>
  <xr:revisionPtr revIDLastSave="0" documentId="13_ncr:1_{275A2240-EF6D-4C70-9DA5-CD55AD559DEC}" xr6:coauthVersionLast="47" xr6:coauthVersionMax="47" xr10:uidLastSave="{00000000-0000-0000-0000-000000000000}"/>
  <bookViews>
    <workbookView xWindow="2940" yWindow="2595" windowWidth="31740" windowHeight="17220" xr2:uid="{00000000-000D-0000-FFFF-FFFF00000000}"/>
  </bookViews>
  <sheets>
    <sheet name="sheet1" sheetId="1" r:id="rId1"/>
    <sheet name="Sheet2" sheetId="2" r:id="rId2"/>
  </sheets>
  <externalReferences>
    <externalReference r:id="rId3"/>
  </externalReferences>
  <definedNames>
    <definedName name="_xlnm._FilterDatabase" localSheetId="0" hidden="1">sheet1!$A$1:$AB$474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5" i="1" l="1"/>
  <c r="V180" i="1"/>
  <c r="V464" i="1"/>
  <c r="V279" i="1"/>
  <c r="V285" i="1"/>
  <c r="T186" i="1"/>
  <c r="V309" i="1"/>
  <c r="V12" i="1"/>
  <c r="V72" i="1"/>
  <c r="V370" i="1"/>
  <c r="T353" i="1"/>
  <c r="V188" i="1"/>
  <c r="V312" i="1"/>
  <c r="T5" i="1"/>
  <c r="T331" i="1"/>
  <c r="U216" i="1"/>
  <c r="V257" i="1"/>
  <c r="Z77" i="1"/>
  <c r="U54" i="1"/>
  <c r="AA390" i="1"/>
  <c r="T136" i="1"/>
  <c r="Y42" i="1"/>
  <c r="T138" i="1"/>
  <c r="T171" i="1"/>
  <c r="M116" i="1"/>
  <c r="P126" i="1"/>
  <c r="M185" i="1"/>
  <c r="V422" i="1"/>
  <c r="R437" i="1"/>
  <c r="T283" i="1"/>
  <c r="U341" i="1"/>
  <c r="R62" i="1"/>
  <c r="T312" i="1"/>
  <c r="U247" i="1"/>
  <c r="L382" i="1"/>
  <c r="E114" i="1"/>
  <c r="O447" i="1"/>
  <c r="Y326" i="1"/>
  <c r="V385" i="1"/>
  <c r="U423" i="1"/>
  <c r="V281" i="1"/>
  <c r="R262" i="1"/>
  <c r="R149" i="1"/>
  <c r="T250" i="1"/>
  <c r="U212" i="1"/>
  <c r="R439" i="1"/>
  <c r="U445" i="1"/>
  <c r="I14" i="1"/>
  <c r="U280" i="1"/>
  <c r="T408" i="1"/>
  <c r="Q241" i="1"/>
  <c r="T139" i="1"/>
  <c r="L378" i="1"/>
  <c r="O407" i="1"/>
  <c r="Y41" i="1"/>
  <c r="I395" i="1"/>
  <c r="R374" i="1"/>
  <c r="R152" i="1"/>
  <c r="I121" i="1"/>
  <c r="R231" i="1"/>
  <c r="T415" i="1"/>
  <c r="L96" i="1"/>
  <c r="E441" i="1"/>
  <c r="Q225" i="1"/>
  <c r="I65" i="1"/>
  <c r="L377" i="1"/>
  <c r="M256" i="1"/>
  <c r="R434" i="1"/>
  <c r="L408" i="1"/>
  <c r="Q285" i="1"/>
  <c r="Z441" i="1"/>
  <c r="L358" i="1"/>
  <c r="U24" i="1"/>
  <c r="O441" i="1"/>
  <c r="M52" i="1"/>
  <c r="P211" i="1"/>
  <c r="Z369" i="1"/>
  <c r="V403" i="1"/>
  <c r="T271" i="1"/>
  <c r="M257" i="1"/>
  <c r="U355" i="1"/>
  <c r="Q440" i="1"/>
  <c r="O182" i="1"/>
  <c r="Z66" i="1"/>
  <c r="Q375" i="1"/>
  <c r="I98" i="1"/>
  <c r="O277" i="1"/>
  <c r="P366" i="1"/>
  <c r="Z81" i="1"/>
  <c r="E399" i="1"/>
  <c r="O40" i="1"/>
  <c r="V350" i="1"/>
  <c r="R79" i="1"/>
  <c r="V231" i="1"/>
  <c r="U159" i="1"/>
  <c r="V291" i="1"/>
  <c r="V185" i="1"/>
  <c r="V394" i="1"/>
  <c r="V28" i="1"/>
  <c r="V295" i="1"/>
  <c r="T258" i="1"/>
  <c r="V246" i="1"/>
  <c r="V268" i="1"/>
  <c r="V328" i="1"/>
  <c r="T261" i="1"/>
  <c r="AA254" i="1"/>
  <c r="V444" i="1"/>
  <c r="V61" i="1"/>
  <c r="R69" i="1"/>
  <c r="T275" i="1"/>
  <c r="T371" i="1"/>
  <c r="V53" i="1"/>
  <c r="L196" i="1"/>
  <c r="V319" i="1"/>
  <c r="T348" i="1"/>
  <c r="P75" i="1"/>
  <c r="Z408" i="1"/>
  <c r="U144" i="1"/>
  <c r="U110" i="1"/>
  <c r="L282" i="1"/>
  <c r="O194" i="1"/>
  <c r="R410" i="1"/>
  <c r="AA438" i="1"/>
  <c r="M63" i="1"/>
  <c r="M463" i="1"/>
  <c r="AA89" i="1"/>
  <c r="L369" i="1"/>
  <c r="U365" i="1"/>
  <c r="Z117" i="1"/>
  <c r="M359" i="1"/>
  <c r="E354" i="1"/>
  <c r="O223" i="1"/>
  <c r="E266" i="1"/>
  <c r="Z228" i="1"/>
  <c r="T157" i="1"/>
  <c r="T6" i="1"/>
  <c r="U59" i="1"/>
  <c r="T55" i="1"/>
  <c r="T200" i="1"/>
  <c r="V384" i="1"/>
  <c r="Z330" i="1"/>
  <c r="AA367" i="1"/>
  <c r="T72" i="1"/>
  <c r="AA214" i="1"/>
  <c r="U282" i="1"/>
  <c r="Z85" i="1"/>
  <c r="Z54" i="1"/>
  <c r="V5" i="1"/>
  <c r="AA277" i="1"/>
  <c r="AA22" i="1"/>
  <c r="T32" i="1"/>
  <c r="R180" i="1"/>
  <c r="AA447" i="1"/>
  <c r="Z215" i="1"/>
  <c r="Z453" i="1"/>
  <c r="L318" i="1"/>
  <c r="I405" i="1"/>
  <c r="E104" i="1"/>
  <c r="AA314" i="1"/>
  <c r="I8" i="1"/>
  <c r="E83" i="1"/>
  <c r="M90" i="1"/>
  <c r="U361" i="1"/>
  <c r="V40" i="1"/>
  <c r="V130" i="1"/>
  <c r="T451" i="1"/>
  <c r="V284" i="1"/>
  <c r="V305" i="1"/>
  <c r="Z402" i="1"/>
  <c r="T442" i="1"/>
  <c r="V17" i="1"/>
  <c r="V77" i="1"/>
  <c r="Q220" i="1"/>
  <c r="T109" i="1"/>
  <c r="V193" i="1"/>
  <c r="V317" i="1"/>
  <c r="T107" i="1"/>
  <c r="AA99" i="1"/>
  <c r="M67" i="1"/>
  <c r="T295" i="1"/>
  <c r="R129" i="1"/>
  <c r="T470" i="1"/>
  <c r="T24" i="1"/>
  <c r="Y67" i="1"/>
  <c r="T63" i="1"/>
  <c r="T248" i="1"/>
  <c r="O160" i="1"/>
  <c r="L64" i="1"/>
  <c r="Z50" i="1"/>
  <c r="M112" i="1"/>
  <c r="V442" i="1"/>
  <c r="T217" i="1"/>
  <c r="Q3" i="1"/>
  <c r="V95" i="1"/>
  <c r="AA216" i="1"/>
  <c r="Z299" i="1"/>
  <c r="L278" i="1"/>
  <c r="Z383" i="1"/>
  <c r="I285" i="1"/>
  <c r="M437" i="1"/>
  <c r="I231" i="1"/>
  <c r="V19" i="1"/>
  <c r="O43" i="1"/>
  <c r="V293" i="1"/>
  <c r="T403" i="1"/>
  <c r="Z144" i="1"/>
  <c r="Q14" i="1"/>
  <c r="T435" i="1"/>
  <c r="L421" i="1"/>
  <c r="Q471" i="1"/>
  <c r="U71" i="1"/>
  <c r="R375" i="1"/>
  <c r="V98" i="1"/>
  <c r="P129" i="1"/>
  <c r="AA75" i="1"/>
  <c r="T306" i="1"/>
  <c r="M9" i="1"/>
  <c r="L354" i="1"/>
  <c r="T90" i="1"/>
  <c r="T262" i="1"/>
  <c r="T104" i="1"/>
  <c r="Z195" i="1"/>
  <c r="M65" i="1"/>
  <c r="M276" i="1"/>
  <c r="E102" i="1"/>
  <c r="R184" i="1"/>
  <c r="M5" i="1"/>
  <c r="I297" i="1"/>
  <c r="Y128" i="1"/>
  <c r="P340" i="1"/>
  <c r="M384" i="1"/>
  <c r="P202" i="1"/>
  <c r="V52" i="1"/>
  <c r="Q389" i="1"/>
  <c r="R195" i="1"/>
  <c r="Z100" i="1"/>
  <c r="O372" i="1"/>
  <c r="Q335" i="1"/>
  <c r="T206" i="1"/>
  <c r="Z42" i="1"/>
  <c r="V429" i="1"/>
  <c r="Z140" i="1"/>
  <c r="Q98" i="1"/>
  <c r="I368" i="1"/>
  <c r="E342" i="1"/>
  <c r="M285" i="1"/>
  <c r="E326" i="1"/>
  <c r="U102" i="1"/>
  <c r="P123" i="1"/>
  <c r="Y211" i="1"/>
  <c r="L227" i="1"/>
  <c r="AA38" i="1"/>
  <c r="R93" i="1"/>
  <c r="I373" i="1"/>
  <c r="Z248" i="1"/>
  <c r="T28" i="1"/>
  <c r="V25" i="1"/>
  <c r="Q94" i="1"/>
  <c r="T339" i="1"/>
  <c r="Z332" i="1"/>
  <c r="Z346" i="1"/>
  <c r="M311" i="1"/>
  <c r="M380" i="1"/>
  <c r="Y208" i="1"/>
  <c r="R260" i="1"/>
  <c r="Y280" i="1"/>
  <c r="Z323" i="1"/>
  <c r="P234" i="1"/>
  <c r="L311" i="1"/>
  <c r="L50" i="1"/>
  <c r="M130" i="1"/>
  <c r="Z175" i="1"/>
  <c r="V69" i="1"/>
  <c r="O383" i="1"/>
  <c r="Y181" i="1"/>
  <c r="P231" i="1"/>
  <c r="I370" i="1"/>
  <c r="Y194" i="1"/>
  <c r="L353" i="1"/>
  <c r="E294" i="1"/>
  <c r="V296" i="1"/>
  <c r="T256" i="1"/>
  <c r="T358" i="1"/>
  <c r="V33" i="1"/>
  <c r="V149" i="1"/>
  <c r="R302" i="1"/>
  <c r="P185" i="1"/>
  <c r="V273" i="1"/>
  <c r="V353" i="1"/>
  <c r="T308" i="1"/>
  <c r="Q96" i="1"/>
  <c r="V138" i="1"/>
  <c r="V142" i="1"/>
  <c r="Q366" i="1"/>
  <c r="AA257" i="1"/>
  <c r="Z172" i="1"/>
  <c r="V57" i="1"/>
  <c r="T199" i="1"/>
  <c r="R280" i="1"/>
  <c r="Z352" i="1"/>
  <c r="Z236" i="1"/>
  <c r="Q95" i="1"/>
  <c r="U322" i="1"/>
  <c r="U331" i="1"/>
  <c r="R100" i="1"/>
  <c r="AA245" i="1"/>
  <c r="Y289" i="1"/>
  <c r="Q323" i="1"/>
  <c r="V178" i="1"/>
  <c r="V83" i="1"/>
  <c r="V105" i="1"/>
  <c r="T315" i="1"/>
  <c r="T71" i="1"/>
  <c r="T436" i="1"/>
  <c r="AA92" i="1"/>
  <c r="Q73" i="1"/>
  <c r="M78" i="1"/>
  <c r="V232" i="1"/>
  <c r="V144" i="1"/>
  <c r="Z262" i="1"/>
  <c r="T230" i="1"/>
  <c r="R136" i="1"/>
  <c r="T345" i="1"/>
  <c r="Z393" i="1"/>
  <c r="M404" i="1"/>
  <c r="Q237" i="1"/>
  <c r="AA13" i="1"/>
  <c r="L403" i="1"/>
  <c r="P453" i="1"/>
  <c r="R31" i="1"/>
  <c r="O16" i="1"/>
  <c r="Z464" i="1"/>
  <c r="T287" i="1"/>
  <c r="U210" i="1"/>
  <c r="R443" i="1"/>
  <c r="M42" i="1"/>
  <c r="V448" i="1"/>
  <c r="L9" i="1"/>
  <c r="Y113" i="1"/>
  <c r="P265" i="1"/>
  <c r="T329" i="1"/>
  <c r="I346" i="1"/>
  <c r="O462" i="1"/>
  <c r="E366" i="1"/>
  <c r="O251" i="1"/>
  <c r="O352" i="1"/>
  <c r="V453" i="1"/>
  <c r="U275" i="1"/>
  <c r="U136" i="1"/>
  <c r="V135" i="1"/>
  <c r="Z315" i="1"/>
  <c r="Z80" i="1"/>
  <c r="P48" i="1"/>
  <c r="M19" i="1"/>
  <c r="Y276" i="1"/>
  <c r="L280" i="1"/>
  <c r="AA219" i="1"/>
  <c r="U92" i="1"/>
  <c r="Q117" i="1"/>
  <c r="P219" i="1"/>
  <c r="E73" i="1"/>
  <c r="I429" i="1"/>
  <c r="Z280" i="1"/>
  <c r="Z381" i="1"/>
  <c r="R116" i="1"/>
  <c r="I414" i="1"/>
  <c r="Y46" i="1"/>
  <c r="I421" i="1"/>
  <c r="AA162" i="1"/>
  <c r="Q156" i="1"/>
  <c r="M264" i="1"/>
  <c r="T443" i="1"/>
  <c r="Q23" i="1"/>
  <c r="V165" i="1"/>
  <c r="U181" i="1"/>
  <c r="P266" i="1"/>
  <c r="V45" i="1"/>
  <c r="AA114" i="1"/>
  <c r="T321" i="1"/>
  <c r="V289" i="1"/>
  <c r="T341" i="1"/>
  <c r="T57" i="1"/>
  <c r="Z109" i="1"/>
  <c r="V362" i="1"/>
  <c r="V206" i="1"/>
  <c r="Z400" i="1"/>
  <c r="U398" i="1"/>
  <c r="V162" i="1"/>
  <c r="V466" i="1"/>
  <c r="V321" i="1"/>
  <c r="V367" i="1"/>
  <c r="Z461" i="1"/>
  <c r="T375" i="1"/>
  <c r="Z327" i="1"/>
  <c r="T210" i="1"/>
  <c r="L201" i="1"/>
  <c r="V342" i="1"/>
  <c r="V147" i="1"/>
  <c r="AA56" i="1"/>
  <c r="T252" i="1"/>
  <c r="O410" i="1"/>
  <c r="Z142" i="1"/>
  <c r="U202" i="1"/>
  <c r="V200" i="1"/>
  <c r="Q148" i="1"/>
  <c r="V93" i="1"/>
  <c r="T23" i="1"/>
  <c r="O221" i="1"/>
  <c r="T70" i="1"/>
  <c r="Q349" i="1"/>
  <c r="T181" i="1"/>
  <c r="T344" i="1"/>
  <c r="P38" i="1"/>
  <c r="V338" i="1"/>
  <c r="V345" i="1"/>
  <c r="P16" i="1"/>
  <c r="T266" i="1"/>
  <c r="T76" i="1"/>
  <c r="R332" i="1"/>
  <c r="Y179" i="1"/>
  <c r="T242" i="1"/>
  <c r="M308" i="1"/>
  <c r="R217" i="1"/>
  <c r="P335" i="1"/>
  <c r="Z308" i="1"/>
  <c r="L25" i="1"/>
  <c r="O420" i="1"/>
  <c r="M87" i="1"/>
  <c r="U463" i="1"/>
  <c r="Y228" i="1"/>
  <c r="Z32" i="1"/>
  <c r="P246" i="1"/>
  <c r="R422" i="1"/>
  <c r="AA366" i="1"/>
  <c r="AA85" i="1"/>
  <c r="Z218" i="1"/>
  <c r="Q448" i="1"/>
  <c r="Q302" i="1"/>
  <c r="Z8" i="1"/>
  <c r="Z403" i="1"/>
  <c r="P80" i="1"/>
  <c r="O235" i="1"/>
  <c r="Q453" i="1"/>
  <c r="Y170" i="1"/>
  <c r="Q105" i="1"/>
  <c r="V340" i="1"/>
  <c r="Y372" i="1"/>
  <c r="I53" i="1"/>
  <c r="V228" i="1"/>
  <c r="P431" i="1"/>
  <c r="M383" i="1"/>
  <c r="U91" i="1"/>
  <c r="O426" i="1"/>
  <c r="T291" i="1"/>
  <c r="Q432" i="1"/>
  <c r="M225" i="1"/>
  <c r="I469" i="1"/>
  <c r="O153" i="1"/>
  <c r="R420" i="1"/>
  <c r="P410" i="1"/>
  <c r="E181" i="1"/>
  <c r="O177" i="1"/>
  <c r="U10" i="1"/>
  <c r="E19" i="1"/>
  <c r="L330" i="1"/>
  <c r="O354" i="1"/>
  <c r="P188" i="1"/>
  <c r="Q353" i="1"/>
  <c r="P221" i="1"/>
  <c r="T58" i="1"/>
  <c r="T277" i="1"/>
  <c r="Z240" i="1"/>
  <c r="E276" i="1"/>
  <c r="O37" i="1"/>
  <c r="O455" i="1"/>
  <c r="O437" i="1"/>
  <c r="M110" i="1"/>
  <c r="M360" i="1"/>
  <c r="I12" i="1"/>
  <c r="I77" i="1"/>
  <c r="R86" i="1"/>
  <c r="L356" i="1"/>
  <c r="P66" i="1"/>
  <c r="O369" i="1"/>
  <c r="I365" i="1"/>
  <c r="Z269" i="1"/>
  <c r="Q215" i="1"/>
  <c r="R246" i="1"/>
  <c r="R351" i="1"/>
  <c r="Q39" i="1"/>
  <c r="L320" i="1"/>
  <c r="Z455" i="1"/>
  <c r="P413" i="1"/>
  <c r="I294" i="1"/>
  <c r="Q202" i="1"/>
  <c r="O210" i="1"/>
  <c r="L198" i="1"/>
  <c r="I216" i="1"/>
  <c r="E320" i="1"/>
  <c r="M82" i="1"/>
  <c r="E238" i="1"/>
  <c r="V260" i="1"/>
  <c r="R312" i="1"/>
  <c r="V301" i="1"/>
  <c r="T254" i="1"/>
  <c r="Z302" i="1"/>
  <c r="V30" i="1"/>
  <c r="V153" i="1"/>
  <c r="Z86" i="1"/>
  <c r="Z375" i="1"/>
  <c r="V75" i="1"/>
  <c r="V282" i="1"/>
  <c r="V32" i="1"/>
  <c r="V36" i="1"/>
  <c r="V427" i="1"/>
  <c r="V71" i="1"/>
  <c r="V131" i="1"/>
  <c r="V372" i="1"/>
  <c r="T21" i="1"/>
  <c r="V371" i="1"/>
  <c r="T366" i="1"/>
  <c r="Z246" i="1"/>
  <c r="T469" i="1"/>
  <c r="M335" i="1"/>
  <c r="V167" i="1"/>
  <c r="P304" i="1"/>
  <c r="L411" i="1"/>
  <c r="P102" i="1"/>
  <c r="P25" i="1"/>
  <c r="U7" i="1"/>
  <c r="V210" i="1"/>
  <c r="T147" i="1"/>
  <c r="V103" i="1"/>
  <c r="T416" i="1"/>
  <c r="Q221" i="1"/>
  <c r="R345" i="1"/>
  <c r="U422" i="1"/>
  <c r="O280" i="1"/>
  <c r="L430" i="1"/>
  <c r="AA3" i="1"/>
  <c r="V252" i="1"/>
  <c r="Z128" i="1"/>
  <c r="O264" i="1"/>
  <c r="R142" i="1"/>
  <c r="R185" i="1"/>
  <c r="Y134" i="1"/>
  <c r="V443" i="1"/>
  <c r="Z207" i="1"/>
  <c r="L362" i="1"/>
  <c r="U241" i="1"/>
  <c r="AA377" i="1"/>
  <c r="L452" i="1"/>
  <c r="Q25" i="1"/>
  <c r="E63" i="1"/>
  <c r="V64" i="1"/>
  <c r="U446" i="1"/>
  <c r="Y178" i="1"/>
  <c r="AA408" i="1"/>
  <c r="U407" i="1"/>
  <c r="R114" i="1"/>
  <c r="Y316" i="1"/>
  <c r="O257" i="1"/>
  <c r="O341" i="1"/>
  <c r="O7" i="1"/>
  <c r="M396" i="1"/>
  <c r="U234" i="1"/>
  <c r="Z385" i="1"/>
  <c r="R415" i="1"/>
  <c r="E281" i="1"/>
  <c r="T121" i="1"/>
  <c r="O245" i="1"/>
  <c r="Z96" i="1"/>
  <c r="V215" i="1"/>
  <c r="T439" i="1"/>
  <c r="AA110" i="1"/>
  <c r="R341" i="1"/>
  <c r="M149" i="1"/>
  <c r="P284" i="1"/>
  <c r="U385" i="1"/>
  <c r="M152" i="1"/>
  <c r="L190" i="1"/>
  <c r="AA196" i="1"/>
  <c r="Z440" i="1"/>
  <c r="Z232" i="1"/>
  <c r="T437" i="1"/>
  <c r="Y293" i="1"/>
  <c r="Y270" i="1"/>
  <c r="Q313" i="1"/>
  <c r="Q253" i="1"/>
  <c r="I117" i="1"/>
  <c r="AA303" i="1"/>
  <c r="V251" i="1"/>
  <c r="O471" i="1"/>
  <c r="L208" i="1"/>
  <c r="V100" i="1"/>
  <c r="L7" i="1"/>
  <c r="U23" i="1"/>
  <c r="T293" i="1"/>
  <c r="U320" i="1"/>
  <c r="I85" i="1"/>
  <c r="L155" i="1"/>
  <c r="P421" i="1"/>
  <c r="T155" i="1"/>
  <c r="L62" i="1"/>
  <c r="Y72" i="1"/>
  <c r="Y359" i="1"/>
  <c r="R118" i="1"/>
  <c r="Y38" i="1"/>
  <c r="L329" i="1"/>
  <c r="Z401" i="1"/>
  <c r="AA449" i="1"/>
  <c r="R285" i="1"/>
  <c r="T269" i="1"/>
  <c r="Q171" i="1"/>
  <c r="P237" i="1"/>
  <c r="L142" i="1"/>
  <c r="V78" i="1"/>
  <c r="AA51" i="1"/>
  <c r="R206" i="1"/>
  <c r="V107" i="1"/>
  <c r="T421" i="1"/>
  <c r="U342" i="1"/>
  <c r="V303" i="1"/>
  <c r="V80" i="1"/>
  <c r="V87" i="1"/>
  <c r="V24" i="1"/>
  <c r="V62" i="1"/>
  <c r="V432" i="1"/>
  <c r="V327" i="1"/>
  <c r="V387" i="1"/>
  <c r="V70" i="1"/>
  <c r="Z314" i="1"/>
  <c r="V86" i="1"/>
  <c r="U157" i="1"/>
  <c r="Z129" i="1"/>
  <c r="O405" i="1"/>
  <c r="T81" i="1"/>
  <c r="V400" i="1"/>
  <c r="Y356" i="1"/>
  <c r="U140" i="1"/>
  <c r="P15" i="1"/>
  <c r="AA147" i="1"/>
  <c r="Z37" i="1"/>
  <c r="V220" i="1"/>
  <c r="Z62" i="1"/>
  <c r="V113" i="1"/>
  <c r="T91" i="1"/>
  <c r="L281" i="1"/>
  <c r="T86" i="1"/>
  <c r="P5" i="1"/>
  <c r="Q441" i="1"/>
  <c r="P256" i="1"/>
  <c r="P338" i="1"/>
  <c r="V43" i="1"/>
  <c r="T319" i="1"/>
  <c r="P286" i="1"/>
  <c r="Q308" i="1"/>
  <c r="U199" i="1"/>
  <c r="U38" i="1"/>
  <c r="Z351" i="1"/>
  <c r="L397" i="1"/>
  <c r="O103" i="1"/>
  <c r="L459" i="1"/>
  <c r="T100" i="1"/>
  <c r="O467" i="1"/>
  <c r="Z324" i="1"/>
  <c r="P303" i="1"/>
  <c r="O461" i="1"/>
  <c r="Q85" i="1"/>
  <c r="Q256" i="1"/>
  <c r="M318" i="1"/>
  <c r="R198" i="1"/>
  <c r="U156" i="1"/>
  <c r="Q373" i="1"/>
  <c r="P154" i="1"/>
  <c r="AA160" i="1"/>
  <c r="O15" i="1"/>
  <c r="U389" i="1"/>
  <c r="Q2" i="1"/>
  <c r="Z435" i="1"/>
  <c r="L170" i="1"/>
  <c r="E164" i="1"/>
  <c r="AA274" i="1"/>
  <c r="P82" i="1"/>
  <c r="P161" i="1"/>
  <c r="V401" i="1"/>
  <c r="Q355" i="1"/>
  <c r="R279" i="1"/>
  <c r="Z173" i="1"/>
  <c r="Q44" i="1"/>
  <c r="V390" i="1"/>
  <c r="V411" i="1"/>
  <c r="V463" i="1"/>
  <c r="V112" i="1"/>
  <c r="V229" i="1"/>
  <c r="V99" i="1"/>
  <c r="V308" i="1"/>
  <c r="V85" i="1"/>
  <c r="V343" i="1"/>
  <c r="V14" i="1"/>
  <c r="R371" i="1"/>
  <c r="V406" i="1"/>
  <c r="V76" i="1"/>
  <c r="V136" i="1"/>
  <c r="V234" i="1"/>
  <c r="T30" i="1"/>
  <c r="V391" i="1"/>
  <c r="T115" i="1"/>
  <c r="Q81" i="1"/>
  <c r="T212" i="1"/>
  <c r="Z145" i="1"/>
  <c r="V404" i="1"/>
  <c r="T367" i="1"/>
  <c r="Z83" i="1"/>
  <c r="AA270" i="1"/>
  <c r="O192" i="1"/>
  <c r="U198" i="1"/>
  <c r="V290" i="1"/>
  <c r="T288" i="1"/>
  <c r="V272" i="1"/>
  <c r="Q280" i="1"/>
  <c r="Q472" i="1"/>
  <c r="V66" i="1"/>
  <c r="V55" i="1"/>
  <c r="V179" i="1"/>
  <c r="V468" i="1"/>
  <c r="V117" i="1"/>
  <c r="T69" i="1"/>
  <c r="V355" i="1"/>
  <c r="V313" i="1"/>
  <c r="V238" i="1"/>
  <c r="V92" i="1"/>
  <c r="V44" i="1"/>
  <c r="R144" i="1"/>
  <c r="T131" i="1"/>
  <c r="V332" i="1"/>
  <c r="V392" i="1"/>
  <c r="T459" i="1"/>
  <c r="AA396" i="1"/>
  <c r="V166" i="1"/>
  <c r="Z73" i="1"/>
  <c r="U325" i="1"/>
  <c r="P174" i="1"/>
  <c r="T378" i="1"/>
  <c r="V101" i="1"/>
  <c r="U84" i="1"/>
  <c r="U77" i="1"/>
  <c r="L233" i="1"/>
  <c r="Q351" i="1"/>
  <c r="M470" i="1"/>
  <c r="T300" i="1"/>
  <c r="T37" i="1"/>
  <c r="P170" i="1"/>
  <c r="T213" i="1"/>
  <c r="V250" i="1"/>
  <c r="U165" i="1"/>
  <c r="Q250" i="1"/>
  <c r="Q436" i="1"/>
  <c r="R212" i="1"/>
  <c r="I2" i="1"/>
  <c r="V47" i="1"/>
  <c r="V41" i="1"/>
  <c r="U89" i="1"/>
  <c r="Q330" i="1"/>
  <c r="Z36" i="1"/>
  <c r="O374" i="1"/>
  <c r="Q433" i="1"/>
  <c r="M173" i="1"/>
  <c r="L218" i="1"/>
  <c r="O24" i="1"/>
  <c r="M346" i="1"/>
  <c r="T446" i="1"/>
  <c r="U438" i="1"/>
  <c r="O346" i="1"/>
  <c r="AA406" i="1"/>
  <c r="O227" i="1"/>
  <c r="Z267" i="1"/>
  <c r="L448" i="1"/>
  <c r="AA153" i="1"/>
  <c r="R36" i="1"/>
  <c r="E299" i="1"/>
  <c r="P274" i="1"/>
  <c r="P64" i="1"/>
  <c r="O48" i="1"/>
  <c r="M270" i="1"/>
  <c r="E143" i="1"/>
  <c r="Q60" i="1"/>
  <c r="E156" i="1"/>
  <c r="R442" i="1"/>
  <c r="R373" i="1"/>
  <c r="R123" i="1"/>
  <c r="L112" i="1"/>
  <c r="T433" i="1"/>
  <c r="Y308" i="1"/>
  <c r="U360" i="1"/>
  <c r="U452" i="1"/>
  <c r="V218" i="1"/>
  <c r="Q281" i="1"/>
  <c r="P71" i="1"/>
  <c r="R145" i="1"/>
  <c r="T380" i="1"/>
  <c r="Q262" i="1"/>
  <c r="P180" i="1"/>
  <c r="Y117" i="1"/>
  <c r="R64" i="1"/>
  <c r="E269" i="1"/>
  <c r="E117" i="1"/>
  <c r="Q315" i="1"/>
  <c r="I382" i="1"/>
  <c r="E469" i="1"/>
  <c r="AA446" i="1"/>
  <c r="Q268" i="1"/>
  <c r="Z55" i="1"/>
  <c r="V425" i="1"/>
  <c r="O183" i="1"/>
  <c r="AA34" i="1"/>
  <c r="T324" i="1"/>
  <c r="U354" i="1"/>
  <c r="L132" i="1"/>
  <c r="O239" i="1"/>
  <c r="U359" i="1"/>
  <c r="U197" i="1"/>
  <c r="Z143" i="1"/>
  <c r="Z75" i="1"/>
  <c r="Q260" i="1"/>
  <c r="E226" i="1"/>
  <c r="U270" i="1"/>
  <c r="I63" i="1"/>
  <c r="Y459" i="1"/>
  <c r="P183" i="1"/>
  <c r="O453" i="1"/>
  <c r="U317" i="1"/>
  <c r="Z18" i="1"/>
  <c r="AA415" i="1"/>
  <c r="I280" i="1"/>
  <c r="T290" i="1"/>
  <c r="U439" i="1"/>
  <c r="U240" i="1"/>
  <c r="M374" i="1"/>
  <c r="U45" i="1"/>
  <c r="U21" i="1"/>
  <c r="Y349" i="1"/>
  <c r="E14" i="1"/>
  <c r="E64" i="1"/>
  <c r="T41" i="1"/>
  <c r="V311" i="1"/>
  <c r="V435" i="1"/>
  <c r="V426" i="1"/>
  <c r="V366" i="1"/>
  <c r="T267" i="1"/>
  <c r="V104" i="1"/>
  <c r="V310" i="1"/>
  <c r="T194" i="1"/>
  <c r="V348" i="1"/>
  <c r="V94" i="1"/>
  <c r="P281" i="1"/>
  <c r="T377" i="1"/>
  <c r="V81" i="1"/>
  <c r="V141" i="1"/>
  <c r="T355" i="1"/>
  <c r="R75" i="1"/>
  <c r="V381" i="1"/>
  <c r="U233" i="1"/>
  <c r="U406" i="1"/>
  <c r="P186" i="1"/>
  <c r="T422" i="1"/>
  <c r="T336" i="1"/>
  <c r="T33" i="1"/>
  <c r="L325" i="1"/>
  <c r="Q208" i="1"/>
  <c r="L63" i="1"/>
  <c r="Z318" i="1"/>
  <c r="M255" i="1"/>
  <c r="M199" i="1"/>
  <c r="V276" i="1"/>
  <c r="U12" i="1"/>
  <c r="Q274" i="1"/>
  <c r="T35" i="1"/>
  <c r="AA403" i="1"/>
  <c r="Q431" i="1"/>
  <c r="L193" i="1"/>
  <c r="I328" i="1"/>
  <c r="T450" i="1"/>
  <c r="T77" i="1"/>
  <c r="Z118" i="1"/>
  <c r="AA130" i="1"/>
  <c r="V320" i="1"/>
  <c r="R37" i="1"/>
  <c r="Q158" i="1"/>
  <c r="V418" i="1"/>
  <c r="R426" i="1"/>
  <c r="L422" i="1"/>
  <c r="Q356" i="1"/>
  <c r="T218" i="1"/>
  <c r="AA294" i="1"/>
  <c r="Y82" i="1"/>
  <c r="AA361" i="1"/>
  <c r="T389" i="1"/>
  <c r="Y104" i="1"/>
  <c r="L327" i="1"/>
  <c r="Q88" i="1"/>
  <c r="P292" i="1"/>
  <c r="O131" i="1"/>
  <c r="I32" i="1"/>
  <c r="M53" i="1"/>
  <c r="L404" i="1"/>
  <c r="O101" i="1"/>
  <c r="E170" i="1"/>
  <c r="E328" i="1"/>
  <c r="Y144" i="1"/>
  <c r="AA20" i="1"/>
  <c r="U356" i="1"/>
  <c r="U296" i="1"/>
  <c r="Z415" i="1"/>
  <c r="T83" i="1"/>
  <c r="Q439" i="1"/>
  <c r="AA328" i="1"/>
  <c r="U278" i="1"/>
  <c r="Z51" i="1"/>
  <c r="Z25" i="1"/>
  <c r="P61" i="1"/>
  <c r="Z288" i="1"/>
  <c r="R15" i="1"/>
  <c r="L226" i="1"/>
  <c r="R394" i="1"/>
  <c r="U420" i="1"/>
  <c r="Z200" i="1"/>
  <c r="E142" i="1"/>
  <c r="O450" i="1"/>
  <c r="M328" i="1"/>
  <c r="I217" i="1"/>
  <c r="U132" i="1"/>
  <c r="P199" i="1"/>
  <c r="V383" i="1"/>
  <c r="R60" i="1"/>
  <c r="AA452" i="1"/>
  <c r="V333" i="1"/>
  <c r="Q235" i="1"/>
  <c r="T233" i="1"/>
  <c r="L149" i="1"/>
  <c r="R110" i="1"/>
  <c r="M444" i="1"/>
  <c r="M50" i="1"/>
  <c r="T75" i="1"/>
  <c r="Z166" i="1"/>
  <c r="Y423" i="1"/>
  <c r="E54" i="1"/>
  <c r="I246" i="1"/>
  <c r="L126" i="1"/>
  <c r="I127" i="1"/>
  <c r="O114" i="1"/>
  <c r="R46" i="1"/>
  <c r="M3" i="1"/>
  <c r="M309" i="1"/>
  <c r="AA349" i="1"/>
  <c r="U34" i="1"/>
  <c r="M406" i="1"/>
  <c r="T96" i="1"/>
  <c r="AA189" i="1"/>
  <c r="Q381" i="1"/>
  <c r="M68" i="1"/>
  <c r="T294" i="1"/>
  <c r="Y220" i="1"/>
  <c r="Y406" i="1"/>
  <c r="I327" i="1"/>
  <c r="AA269" i="1"/>
  <c r="AA18" i="1"/>
  <c r="V60" i="1"/>
  <c r="V184" i="1"/>
  <c r="T44" i="1"/>
  <c r="T151" i="1"/>
  <c r="T2" i="1"/>
  <c r="V360" i="1"/>
  <c r="T318" i="1"/>
  <c r="Q89" i="1"/>
  <c r="V97" i="1"/>
  <c r="V462" i="1"/>
  <c r="T169" i="1"/>
  <c r="T10" i="1"/>
  <c r="V365" i="1"/>
  <c r="V150" i="1"/>
  <c r="U283" i="1"/>
  <c r="AA106" i="1"/>
  <c r="Z377" i="1"/>
  <c r="R403" i="1"/>
  <c r="T356" i="1"/>
  <c r="M131" i="1"/>
  <c r="Z304" i="1"/>
  <c r="T386" i="1"/>
  <c r="T161" i="1"/>
  <c r="R291" i="1"/>
  <c r="E32" i="1"/>
  <c r="M453" i="1"/>
  <c r="U134" i="1"/>
  <c r="T428" i="1"/>
  <c r="T53" i="1"/>
  <c r="U33" i="1"/>
  <c r="Q78" i="1"/>
  <c r="Z212" i="1"/>
  <c r="U109" i="1"/>
  <c r="V379" i="1"/>
  <c r="O208" i="1"/>
  <c r="M85" i="1"/>
  <c r="V9" i="1"/>
  <c r="V155" i="1"/>
  <c r="AA419" i="1"/>
  <c r="U103" i="1"/>
  <c r="Q74" i="1"/>
  <c r="T175" i="1"/>
  <c r="V157" i="1"/>
  <c r="U228" i="1"/>
  <c r="T357" i="1"/>
  <c r="Z237" i="1"/>
  <c r="U174" i="1"/>
  <c r="R30" i="1"/>
  <c r="V270" i="1"/>
  <c r="AA218" i="1"/>
  <c r="V221" i="1"/>
  <c r="M104" i="1"/>
  <c r="O73" i="1"/>
  <c r="O279" i="1"/>
  <c r="R232" i="1"/>
  <c r="T196" i="1"/>
  <c r="L388" i="1"/>
  <c r="R264" i="1"/>
  <c r="O296" i="1"/>
  <c r="Y401" i="1"/>
  <c r="M465" i="1"/>
  <c r="O367" i="1"/>
  <c r="I339" i="1"/>
  <c r="U60" i="1"/>
  <c r="Y132" i="1"/>
  <c r="Z310" i="1"/>
  <c r="L386" i="1"/>
  <c r="R450" i="1"/>
  <c r="E47" i="1"/>
  <c r="M162" i="1"/>
  <c r="U191" i="1"/>
  <c r="O22" i="1"/>
  <c r="R343" i="1"/>
  <c r="T379" i="1"/>
  <c r="O290" i="1"/>
  <c r="AA320" i="1"/>
  <c r="Y40" i="1"/>
  <c r="T145" i="1"/>
  <c r="Y37" i="1"/>
  <c r="L458" i="1"/>
  <c r="L38" i="1"/>
  <c r="L312" i="1"/>
  <c r="R200" i="1"/>
  <c r="U412" i="1"/>
  <c r="I361" i="1"/>
  <c r="P361" i="1"/>
  <c r="M327" i="1"/>
  <c r="V361" i="1"/>
  <c r="P397" i="1"/>
  <c r="T143" i="1"/>
  <c r="V145" i="1"/>
  <c r="T51" i="1"/>
  <c r="L253" i="1"/>
  <c r="Q372" i="1"/>
  <c r="P290" i="1"/>
  <c r="AA198" i="1"/>
  <c r="T149" i="1"/>
  <c r="O244" i="1"/>
  <c r="T142" i="1"/>
  <c r="L297" i="1"/>
  <c r="AA472" i="1"/>
  <c r="E44" i="1"/>
  <c r="Y246" i="1"/>
  <c r="M400" i="1"/>
  <c r="R287" i="1"/>
  <c r="Y45" i="1"/>
  <c r="E317" i="1"/>
  <c r="Y7" i="1"/>
  <c r="E440" i="1"/>
  <c r="AA122" i="1"/>
  <c r="U99" i="1"/>
  <c r="P238" i="1"/>
  <c r="U276" i="1"/>
  <c r="E460" i="1"/>
  <c r="AA103" i="1"/>
  <c r="AA384" i="1"/>
  <c r="T325" i="1"/>
  <c r="L472" i="1"/>
  <c r="O284" i="1"/>
  <c r="V316" i="1"/>
  <c r="V440" i="1"/>
  <c r="Q125" i="1"/>
  <c r="R32" i="1"/>
  <c r="U19" i="1"/>
  <c r="V109" i="1"/>
  <c r="T47" i="1"/>
  <c r="T160" i="1"/>
  <c r="V417" i="1"/>
  <c r="T166" i="1"/>
  <c r="U304" i="1"/>
  <c r="Q227" i="1"/>
  <c r="V222" i="1"/>
  <c r="V446" i="1"/>
  <c r="Z97" i="1"/>
  <c r="T178" i="1"/>
  <c r="V393" i="1"/>
  <c r="T227" i="1"/>
  <c r="P207" i="1"/>
  <c r="T276" i="1"/>
  <c r="T394" i="1"/>
  <c r="U397" i="1"/>
  <c r="Z222" i="1"/>
  <c r="O285" i="1"/>
  <c r="I386" i="1"/>
  <c r="R196" i="1"/>
  <c r="I233" i="1"/>
  <c r="V27" i="1"/>
  <c r="AA163" i="1"/>
  <c r="V37" i="1"/>
  <c r="O78" i="1"/>
  <c r="P216" i="1"/>
  <c r="T176" i="1"/>
  <c r="T116" i="1"/>
  <c r="Y416" i="1"/>
  <c r="O432" i="1"/>
  <c r="Z141" i="1"/>
  <c r="V376" i="1"/>
  <c r="P190" i="1"/>
  <c r="T163" i="1"/>
  <c r="R404" i="1"/>
  <c r="R419" i="1"/>
  <c r="V177" i="1"/>
  <c r="R447" i="1"/>
  <c r="T9" i="1"/>
  <c r="R318" i="1"/>
  <c r="P29" i="1"/>
  <c r="M156" i="1"/>
  <c r="AA4" i="1"/>
  <c r="Q284" i="1"/>
  <c r="V241" i="1"/>
  <c r="R56" i="1"/>
  <c r="AA342" i="1"/>
  <c r="Y255" i="1"/>
  <c r="U409" i="1"/>
  <c r="AA119" i="1"/>
  <c r="U301" i="1"/>
  <c r="T246" i="1"/>
  <c r="Y323" i="1"/>
  <c r="R292" i="1"/>
  <c r="L346" i="1"/>
  <c r="P195" i="1"/>
  <c r="V65" i="1"/>
  <c r="V189" i="1"/>
  <c r="T401" i="1"/>
  <c r="T50" i="1"/>
  <c r="U209" i="1"/>
  <c r="V22" i="1"/>
  <c r="AA305" i="1"/>
  <c r="T56" i="1"/>
  <c r="V286" i="1"/>
  <c r="V470" i="1"/>
  <c r="T457" i="1"/>
  <c r="AA124" i="1"/>
  <c r="V203" i="1"/>
  <c r="T108" i="1"/>
  <c r="V288" i="1"/>
  <c r="V292" i="1"/>
  <c r="AA440" i="1"/>
  <c r="V197" i="1"/>
  <c r="Z270" i="1"/>
  <c r="V356" i="1"/>
  <c r="T205" i="1"/>
  <c r="AA170" i="1"/>
  <c r="U167" i="1"/>
  <c r="O191" i="1"/>
  <c r="Z234" i="1"/>
  <c r="P96" i="1"/>
  <c r="V349" i="1"/>
  <c r="V49" i="1"/>
  <c r="L180" i="1"/>
  <c r="T305" i="1"/>
  <c r="R11" i="1"/>
  <c r="T97" i="1"/>
  <c r="T304" i="1"/>
  <c r="R158" i="1"/>
  <c r="Z255" i="1"/>
  <c r="AA200" i="1"/>
  <c r="P133" i="1"/>
  <c r="T323" i="1"/>
  <c r="P269" i="1"/>
  <c r="T307" i="1"/>
  <c r="U429" i="1"/>
  <c r="T376" i="1"/>
  <c r="T140" i="1"/>
  <c r="V190" i="1"/>
  <c r="Q443" i="1"/>
  <c r="O312" i="1"/>
  <c r="AA2" i="1"/>
  <c r="Y233" i="1"/>
  <c r="U293" i="1"/>
  <c r="U70" i="1"/>
  <c r="R228" i="1"/>
  <c r="V194" i="1"/>
  <c r="U272" i="1"/>
  <c r="M450" i="1"/>
  <c r="U408" i="1"/>
  <c r="M81" i="1"/>
  <c r="L12" i="1"/>
  <c r="AA280" i="1"/>
  <c r="Q328" i="1"/>
  <c r="O418" i="1"/>
  <c r="P429" i="1"/>
  <c r="Y10" i="1"/>
  <c r="AA362" i="1"/>
  <c r="L212" i="1"/>
  <c r="P459" i="1"/>
  <c r="AA60" i="1"/>
  <c r="O395" i="1"/>
  <c r="O59" i="1"/>
  <c r="Z7" i="1"/>
  <c r="M171" i="1"/>
  <c r="O333" i="1"/>
  <c r="I439" i="1"/>
  <c r="V174" i="1"/>
  <c r="T449" i="1"/>
  <c r="Q166" i="1"/>
  <c r="AA26" i="1"/>
  <c r="M198" i="1"/>
  <c r="M378" i="1"/>
  <c r="L113" i="1"/>
  <c r="O28" i="1"/>
  <c r="P87" i="1"/>
  <c r="AA145" i="1"/>
  <c r="Y273" i="1"/>
  <c r="Y130" i="1"/>
  <c r="Z278" i="1"/>
  <c r="Z370" i="1"/>
  <c r="I320" i="1"/>
  <c r="P33" i="1"/>
  <c r="P349" i="1"/>
  <c r="Z437" i="1"/>
  <c r="V225" i="1"/>
  <c r="T36" i="1"/>
  <c r="R459" i="1"/>
  <c r="T427" i="1"/>
  <c r="R305" i="1"/>
  <c r="O362" i="1"/>
  <c r="U31" i="1"/>
  <c r="I139" i="1"/>
  <c r="R222" i="1"/>
  <c r="O319" i="1"/>
  <c r="M234" i="1"/>
  <c r="V325" i="1"/>
  <c r="V458" i="1"/>
  <c r="Q255" i="1"/>
  <c r="T61" i="1"/>
  <c r="M222" i="1"/>
  <c r="V334" i="1"/>
  <c r="L209" i="1"/>
  <c r="V79" i="1"/>
  <c r="V235" i="1"/>
  <c r="T410" i="1"/>
  <c r="T292" i="1"/>
  <c r="V431" i="1"/>
  <c r="V208" i="1"/>
  <c r="V151" i="1"/>
  <c r="V280" i="1"/>
  <c r="V465" i="1"/>
  <c r="V451" i="1"/>
  <c r="T434" i="1"/>
  <c r="V344" i="1"/>
  <c r="V122" i="1"/>
  <c r="Y8" i="1"/>
  <c r="U61" i="1"/>
  <c r="Q243" i="1"/>
  <c r="M144" i="1"/>
  <c r="T346" i="1"/>
  <c r="O124" i="1"/>
  <c r="V58" i="1"/>
  <c r="U213" i="1"/>
  <c r="P328" i="1"/>
  <c r="T119" i="1"/>
  <c r="AA84" i="1"/>
  <c r="T257" i="1"/>
  <c r="P122" i="1"/>
  <c r="AA9" i="1"/>
  <c r="R417" i="1"/>
  <c r="U373" i="1"/>
  <c r="Z108" i="1"/>
  <c r="V396" i="1"/>
  <c r="T280" i="1"/>
  <c r="AA138" i="1"/>
  <c r="Q188" i="1"/>
  <c r="Q449" i="1"/>
  <c r="T220" i="1"/>
  <c r="T330" i="1"/>
  <c r="R250" i="1"/>
  <c r="L436" i="1"/>
  <c r="R423" i="1"/>
  <c r="Y243" i="1"/>
  <c r="O271" i="1"/>
  <c r="P175" i="1"/>
  <c r="T39" i="1"/>
  <c r="T243" i="1"/>
  <c r="Z146" i="1"/>
  <c r="AA231" i="1"/>
  <c r="Q414" i="1"/>
  <c r="Z344" i="1"/>
  <c r="V133" i="1"/>
  <c r="M170" i="1"/>
  <c r="P419" i="1"/>
  <c r="I337" i="1"/>
  <c r="E323" i="1"/>
  <c r="Z171" i="1"/>
  <c r="U42" i="1"/>
  <c r="R315" i="1"/>
  <c r="V158" i="1"/>
  <c r="V146" i="1"/>
  <c r="Q65" i="1"/>
  <c r="V111" i="1"/>
  <c r="T94" i="1"/>
  <c r="T67" i="1"/>
  <c r="V160" i="1"/>
  <c r="V84" i="1"/>
  <c r="V240" i="1"/>
  <c r="V26" i="1"/>
  <c r="V163" i="1"/>
  <c r="V436" i="1"/>
  <c r="V213" i="1"/>
  <c r="V407" i="1"/>
  <c r="V278" i="1"/>
  <c r="L303" i="1"/>
  <c r="V298" i="1"/>
  <c r="U264" i="1"/>
  <c r="V445" i="1"/>
  <c r="T179" i="1"/>
  <c r="P206" i="1"/>
  <c r="M299" i="1"/>
  <c r="O152" i="1"/>
  <c r="R293" i="1"/>
  <c r="R408" i="1"/>
  <c r="M369" i="1"/>
  <c r="V409" i="1"/>
  <c r="O403" i="1"/>
  <c r="R12" i="1"/>
  <c r="R77" i="1"/>
  <c r="U470" i="1"/>
  <c r="Q184" i="1"/>
  <c r="T352" i="1"/>
  <c r="AA233" i="1"/>
  <c r="P403" i="1"/>
  <c r="Z111" i="1"/>
  <c r="R255" i="1"/>
  <c r="V331" i="1"/>
  <c r="Z110" i="1"/>
  <c r="P85" i="1"/>
  <c r="Z313" i="1"/>
  <c r="U273" i="1"/>
  <c r="Q167" i="1"/>
  <c r="L416" i="1"/>
  <c r="Y22" i="1"/>
  <c r="Y404" i="1"/>
  <c r="U428" i="1"/>
  <c r="P12" i="1"/>
  <c r="T286" i="1"/>
  <c r="Z93" i="1"/>
  <c r="T64" i="1"/>
  <c r="T400" i="1"/>
  <c r="Z130" i="1"/>
  <c r="L65" i="1"/>
  <c r="P440" i="1"/>
  <c r="L192" i="1"/>
  <c r="AA295" i="1"/>
  <c r="R45" i="1"/>
  <c r="Z150" i="1"/>
  <c r="E94" i="1"/>
  <c r="I56" i="1"/>
  <c r="Y47" i="1"/>
  <c r="Q77" i="1"/>
  <c r="Q142" i="1"/>
  <c r="V171" i="1"/>
  <c r="T369" i="1"/>
  <c r="V3" i="1"/>
  <c r="V116" i="1"/>
  <c r="O442" i="1"/>
  <c r="V119" i="1"/>
  <c r="V243" i="1"/>
  <c r="V89" i="1"/>
  <c r="V245" i="1"/>
  <c r="AA407" i="1"/>
  <c r="V419" i="1"/>
  <c r="V434" i="1"/>
  <c r="V242" i="1"/>
  <c r="V156" i="1"/>
  <c r="V300" i="1"/>
  <c r="U16" i="1"/>
  <c r="V471" i="1"/>
  <c r="U289" i="1"/>
  <c r="V364" i="1"/>
  <c r="R451" i="1"/>
  <c r="U290" i="1"/>
  <c r="AA100" i="1"/>
  <c r="AA63" i="1"/>
  <c r="Y51" i="1"/>
  <c r="T332" i="1"/>
  <c r="L439" i="1"/>
  <c r="V170" i="1"/>
  <c r="R430" i="1"/>
  <c r="AA410" i="1"/>
  <c r="T328" i="1"/>
  <c r="AA31" i="1"/>
  <c r="AA433" i="1"/>
  <c r="AA355" i="1"/>
  <c r="L395" i="1"/>
  <c r="AA369" i="1"/>
  <c r="Z444" i="1"/>
  <c r="Q6" i="1"/>
  <c r="U236" i="1"/>
  <c r="Q123" i="1"/>
  <c r="R277" i="1"/>
  <c r="P34" i="1"/>
  <c r="O261" i="1"/>
  <c r="AA370" i="1"/>
  <c r="Z305" i="1"/>
  <c r="Y307" i="1"/>
  <c r="I48" i="1"/>
  <c r="AA35" i="1"/>
  <c r="O267" i="1"/>
  <c r="U348" i="1"/>
  <c r="AA364" i="1"/>
  <c r="T388" i="1"/>
  <c r="AA416" i="1"/>
  <c r="Y302" i="1"/>
  <c r="E318" i="1"/>
  <c r="AA321" i="1"/>
  <c r="O213" i="1"/>
  <c r="O140" i="1"/>
  <c r="P316" i="1"/>
  <c r="Y301" i="1"/>
  <c r="Y388" i="1"/>
  <c r="E436" i="1"/>
  <c r="P320" i="1"/>
  <c r="AA401" i="1"/>
  <c r="Y196" i="1"/>
  <c r="P306" i="1"/>
  <c r="E199" i="1"/>
  <c r="Q152" i="1"/>
  <c r="O397" i="1"/>
  <c r="L118" i="1"/>
  <c r="U401" i="1"/>
  <c r="R276" i="1"/>
  <c r="U324" i="1"/>
  <c r="R310" i="1"/>
  <c r="AA102" i="1"/>
  <c r="Q233" i="1"/>
  <c r="AA388" i="1"/>
  <c r="Y62" i="1"/>
  <c r="V176" i="1"/>
  <c r="V199" i="1"/>
  <c r="V259" i="1"/>
  <c r="V121" i="1"/>
  <c r="U400" i="1"/>
  <c r="V375" i="1"/>
  <c r="V397" i="1"/>
  <c r="V254" i="1"/>
  <c r="V354" i="1"/>
  <c r="P331" i="1"/>
  <c r="V168" i="1"/>
  <c r="T195" i="1"/>
  <c r="T448" i="1"/>
  <c r="V412" i="1"/>
  <c r="V139" i="1"/>
  <c r="Q248" i="1"/>
  <c r="V10" i="1"/>
  <c r="Q75" i="1"/>
  <c r="V267" i="1"/>
  <c r="U468" i="1"/>
  <c r="L299" i="1"/>
  <c r="V169" i="1"/>
  <c r="M191" i="1"/>
  <c r="Q350" i="1"/>
  <c r="O176" i="1"/>
  <c r="Z121" i="1"/>
  <c r="V110" i="1"/>
  <c r="Z180" i="1"/>
  <c r="V324" i="1"/>
  <c r="T144" i="1"/>
  <c r="AA325" i="1"/>
  <c r="Z238" i="1"/>
  <c r="Q149" i="1"/>
  <c r="R176" i="1"/>
  <c r="Y457" i="1"/>
  <c r="AA64" i="1"/>
  <c r="Y168" i="1"/>
  <c r="V335" i="1"/>
  <c r="Z120" i="1"/>
  <c r="AA329" i="1"/>
  <c r="Z362" i="1"/>
  <c r="O263" i="1"/>
  <c r="T101" i="1"/>
  <c r="P49" i="1"/>
  <c r="L360" i="1"/>
  <c r="E423" i="1"/>
  <c r="U169" i="1"/>
  <c r="I449" i="1"/>
  <c r="Z102" i="1"/>
  <c r="O237" i="1"/>
  <c r="T322" i="1"/>
  <c r="O408" i="1"/>
  <c r="P368" i="1"/>
  <c r="I113" i="1"/>
  <c r="Y107" i="1"/>
  <c r="E465" i="1"/>
  <c r="T251" i="1"/>
  <c r="AA28" i="1"/>
  <c r="V181" i="1"/>
  <c r="V455" i="1"/>
  <c r="V8" i="1"/>
  <c r="V382" i="1"/>
  <c r="O238" i="1"/>
  <c r="V124" i="1"/>
  <c r="V248" i="1"/>
  <c r="U217" i="1"/>
  <c r="T197" i="1"/>
  <c r="Z371" i="1"/>
  <c r="V424" i="1"/>
  <c r="T66" i="1"/>
  <c r="U180" i="1"/>
  <c r="V161" i="1"/>
  <c r="T407" i="1"/>
  <c r="T460" i="1"/>
  <c r="V90" i="1"/>
  <c r="T114" i="1"/>
  <c r="T453" i="1"/>
  <c r="T417" i="1"/>
  <c r="V452" i="1"/>
  <c r="T374" i="1"/>
  <c r="R213" i="1"/>
  <c r="Y421" i="1"/>
  <c r="Y222" i="1"/>
  <c r="I208" i="1"/>
  <c r="R425" i="1"/>
  <c r="V31" i="1"/>
  <c r="T303" i="1"/>
  <c r="Q444" i="1"/>
  <c r="U211" i="1"/>
  <c r="Y462" i="1"/>
  <c r="T129" i="1"/>
  <c r="T168" i="1"/>
  <c r="M303" i="1"/>
  <c r="Q54" i="1"/>
  <c r="AA255" i="1"/>
  <c r="U378" i="1"/>
  <c r="V187" i="1"/>
  <c r="AA379" i="1"/>
  <c r="V351" i="1"/>
  <c r="U309" i="1"/>
  <c r="U424" i="1"/>
  <c r="AA296" i="1"/>
  <c r="AA247" i="1"/>
  <c r="T244" i="1"/>
  <c r="R461" i="1"/>
  <c r="I227" i="1"/>
  <c r="R59" i="1"/>
  <c r="Q19" i="1"/>
  <c r="T351" i="1"/>
  <c r="Y329" i="1"/>
  <c r="M55" i="1"/>
  <c r="T60" i="1"/>
  <c r="O347" i="1"/>
  <c r="V114" i="1"/>
  <c r="V204" i="1"/>
  <c r="V264" i="1"/>
  <c r="T215" i="1"/>
  <c r="O62" i="1"/>
  <c r="V380" i="1"/>
  <c r="V413" i="1"/>
  <c r="U465" i="1"/>
  <c r="U81" i="1"/>
  <c r="U306" i="1"/>
  <c r="V173" i="1"/>
  <c r="T65" i="1"/>
  <c r="R440" i="1"/>
  <c r="V230" i="1"/>
  <c r="V143" i="1"/>
  <c r="T216" i="1"/>
  <c r="P378" i="1"/>
  <c r="R245" i="1"/>
  <c r="V271" i="1"/>
  <c r="T381" i="1"/>
  <c r="T225" i="1"/>
  <c r="R253" i="1"/>
  <c r="U425" i="1"/>
  <c r="R83" i="1"/>
  <c r="O138" i="1"/>
  <c r="E211" i="1"/>
  <c r="V126" i="1"/>
  <c r="P224" i="1"/>
  <c r="M10" i="1"/>
  <c r="U335" i="1"/>
  <c r="V315" i="1"/>
  <c r="U329" i="1"/>
  <c r="P30" i="1"/>
  <c r="V4" i="1"/>
  <c r="Y16" i="1"/>
  <c r="R469" i="1"/>
  <c r="U58" i="1"/>
  <c r="V224" i="1"/>
  <c r="T320" i="1"/>
  <c r="V339" i="1"/>
  <c r="V6" i="1"/>
  <c r="P86" i="1"/>
  <c r="Z388" i="1"/>
  <c r="Q266" i="1"/>
  <c r="Y469" i="1"/>
  <c r="T111" i="1"/>
  <c r="O188" i="1"/>
  <c r="V369" i="1"/>
  <c r="Z182" i="1"/>
  <c r="Z427" i="1"/>
  <c r="M421" i="1"/>
  <c r="T120" i="1"/>
  <c r="L94" i="1"/>
  <c r="O126" i="1"/>
  <c r="Y471" i="1"/>
  <c r="V358" i="1"/>
  <c r="Z283" i="1"/>
  <c r="U410" i="1"/>
  <c r="Y192" i="1"/>
  <c r="M17" i="1"/>
  <c r="U380" i="1"/>
  <c r="E396" i="1"/>
  <c r="L340" i="1"/>
  <c r="E372" i="1"/>
  <c r="R127" i="1"/>
  <c r="AA420" i="1"/>
  <c r="R174" i="1"/>
  <c r="I441" i="1"/>
  <c r="E383" i="1"/>
  <c r="V441" i="1"/>
  <c r="O166" i="1"/>
  <c r="V11" i="1"/>
  <c r="T192" i="1"/>
  <c r="V460" i="1"/>
  <c r="V13" i="1"/>
  <c r="U435" i="1"/>
  <c r="R13" i="1"/>
  <c r="V129" i="1"/>
  <c r="V253" i="1"/>
  <c r="T240" i="1"/>
  <c r="T148" i="1"/>
  <c r="AA155" i="1"/>
  <c r="V326" i="1"/>
  <c r="U148" i="1"/>
  <c r="Q286" i="1"/>
  <c r="V34" i="1"/>
  <c r="T471" i="1"/>
  <c r="L129" i="1"/>
  <c r="V106" i="1"/>
  <c r="Q87" i="1"/>
  <c r="T98" i="1"/>
  <c r="U237" i="1"/>
  <c r="Q426" i="1"/>
  <c r="Z317" i="1"/>
  <c r="AA222" i="1"/>
  <c r="Q282" i="1"/>
  <c r="Z69" i="1"/>
  <c r="E454" i="1"/>
  <c r="T15" i="1"/>
  <c r="M329" i="1"/>
  <c r="T29" i="1"/>
  <c r="R331" i="1"/>
  <c r="T338" i="1"/>
  <c r="V152" i="1"/>
  <c r="R308" i="1"/>
  <c r="O355" i="1"/>
  <c r="L471" i="1"/>
  <c r="P434" i="1"/>
  <c r="Z380" i="1"/>
  <c r="V456" i="1"/>
  <c r="T393" i="1"/>
  <c r="V405" i="1"/>
  <c r="T203" i="1"/>
  <c r="T424" i="1"/>
  <c r="T414" i="1"/>
  <c r="U460" i="1"/>
  <c r="R278" i="1"/>
  <c r="AA283" i="1"/>
  <c r="Q310" i="1"/>
  <c r="Q68" i="1"/>
  <c r="AA372" i="1"/>
  <c r="AA157" i="1"/>
  <c r="AA129" i="1"/>
  <c r="R283" i="1"/>
  <c r="Q4" i="1"/>
  <c r="U346" i="1"/>
  <c r="M167" i="1"/>
  <c r="U338" i="1"/>
  <c r="U334" i="1"/>
  <c r="P380" i="1"/>
  <c r="Y171" i="1"/>
  <c r="I424" i="1"/>
  <c r="P137" i="1"/>
  <c r="I307" i="1"/>
  <c r="P178" i="1"/>
  <c r="Y86" i="1"/>
  <c r="U472" i="1"/>
  <c r="M445" i="1"/>
  <c r="U244" i="1"/>
  <c r="Z341" i="1"/>
  <c r="I324" i="1"/>
  <c r="Q300" i="1"/>
  <c r="R35" i="1"/>
  <c r="V15" i="1"/>
  <c r="U305" i="1"/>
  <c r="AA414" i="1"/>
  <c r="P194" i="1"/>
  <c r="U72" i="1"/>
  <c r="AA454" i="1"/>
  <c r="V209" i="1"/>
  <c r="V269" i="1"/>
  <c r="T85" i="1"/>
  <c r="M446" i="1"/>
  <c r="V102" i="1"/>
  <c r="V154" i="1"/>
  <c r="T184" i="1"/>
  <c r="Z185" i="1"/>
  <c r="Q160" i="1"/>
  <c r="V82" i="1"/>
  <c r="Z390" i="1"/>
  <c r="V207" i="1"/>
  <c r="V363" i="1"/>
  <c r="V347" i="1"/>
  <c r="R179" i="1"/>
  <c r="Q58" i="1"/>
  <c r="Q365" i="1"/>
  <c r="V96" i="1"/>
  <c r="Q347" i="1"/>
  <c r="AA72" i="1"/>
  <c r="Z24" i="1"/>
  <c r="V330" i="1"/>
  <c r="U231" i="1"/>
  <c r="Q306" i="1"/>
  <c r="U374" i="1"/>
  <c r="V120" i="1"/>
  <c r="T118" i="1"/>
  <c r="L418" i="1"/>
  <c r="AA65" i="1"/>
  <c r="U377" i="1"/>
  <c r="V172" i="1"/>
  <c r="T373" i="1"/>
  <c r="T299" i="1"/>
  <c r="Z297" i="1"/>
  <c r="R122" i="1"/>
  <c r="Z428" i="1"/>
  <c r="T106" i="1"/>
  <c r="T382" i="1"/>
  <c r="V359" i="1"/>
  <c r="U168" i="1"/>
  <c r="T222" i="1"/>
  <c r="Y397" i="1"/>
  <c r="Q424" i="1"/>
  <c r="P298" i="1"/>
  <c r="Z113" i="1"/>
  <c r="R107" i="1"/>
  <c r="V125" i="1"/>
  <c r="P392" i="1"/>
  <c r="R50" i="1"/>
  <c r="P447" i="1"/>
  <c r="L396" i="1"/>
  <c r="R299" i="1"/>
  <c r="AA232" i="1"/>
  <c r="L394" i="1"/>
  <c r="U464" i="1"/>
  <c r="P225" i="1"/>
  <c r="M227" i="1"/>
  <c r="E154" i="1"/>
  <c r="I200" i="1"/>
  <c r="M347" i="1"/>
  <c r="R204" i="1"/>
  <c r="O421" i="1"/>
  <c r="L105" i="1"/>
  <c r="M40" i="1"/>
  <c r="T314" i="1"/>
  <c r="V346" i="1"/>
  <c r="V314" i="1"/>
  <c r="T189" i="1"/>
  <c r="Z250" i="1"/>
  <c r="V414" i="1"/>
  <c r="V402" i="1"/>
  <c r="V219" i="1"/>
  <c r="V239" i="1"/>
  <c r="R139" i="1"/>
  <c r="T113" i="1"/>
  <c r="V51" i="1"/>
  <c r="V212" i="1"/>
  <c r="V368" i="1"/>
  <c r="V306" i="1"/>
  <c r="V227" i="1"/>
  <c r="V39" i="1"/>
  <c r="R72" i="1"/>
  <c r="V457" i="1"/>
  <c r="R379" i="1"/>
  <c r="Z21" i="1"/>
  <c r="T201" i="1"/>
  <c r="R421" i="1"/>
  <c r="AA78" i="1"/>
  <c r="L231" i="1"/>
  <c r="U62" i="1"/>
  <c r="V226" i="1"/>
  <c r="V449" i="1"/>
  <c r="V283" i="1"/>
  <c r="V287" i="1"/>
  <c r="V299" i="1"/>
  <c r="V7" i="1"/>
  <c r="V67" i="1"/>
  <c r="V244" i="1"/>
  <c r="T209" i="1"/>
  <c r="V183" i="1"/>
  <c r="V307" i="1"/>
  <c r="V217" i="1"/>
  <c r="V54" i="1"/>
  <c r="U111" i="1"/>
  <c r="V237" i="1"/>
  <c r="V148" i="1"/>
  <c r="P142" i="1"/>
  <c r="R334" i="1"/>
  <c r="R324" i="1"/>
  <c r="Q269" i="1"/>
  <c r="T406" i="1"/>
  <c r="T146" i="1"/>
  <c r="AA140" i="1"/>
  <c r="U332" i="1"/>
  <c r="U49" i="1"/>
  <c r="V140" i="1"/>
  <c r="T185" i="1"/>
  <c r="O10" i="1"/>
  <c r="T399" i="1"/>
  <c r="R472" i="1"/>
  <c r="V469" i="1"/>
  <c r="O147" i="1"/>
  <c r="Q128" i="1"/>
  <c r="O436" i="1"/>
  <c r="AA375" i="1"/>
  <c r="P346" i="1"/>
  <c r="V373" i="1"/>
  <c r="U90" i="1"/>
  <c r="V277" i="1"/>
  <c r="AA363" i="1"/>
  <c r="Z411" i="1"/>
  <c r="T128" i="1"/>
  <c r="P115" i="1"/>
  <c r="Z407" i="1"/>
  <c r="Q157" i="1"/>
  <c r="Q116" i="1"/>
  <c r="V205" i="1"/>
  <c r="O96" i="1"/>
  <c r="Z28" i="1"/>
  <c r="T133" i="1"/>
  <c r="Q120" i="1"/>
  <c r="AA458" i="1"/>
  <c r="Q442" i="1"/>
  <c r="R71" i="1"/>
  <c r="Q13" i="1"/>
  <c r="AA203" i="1"/>
  <c r="L235" i="1"/>
  <c r="P461" i="1"/>
  <c r="T343" i="1"/>
  <c r="Y205" i="1"/>
  <c r="O230" i="1"/>
  <c r="R208" i="1"/>
  <c r="P39" i="1"/>
  <c r="E74" i="1"/>
  <c r="M18" i="1"/>
  <c r="Q150" i="1"/>
  <c r="Z89" i="1"/>
  <c r="Z82" i="1"/>
  <c r="Y9" i="1"/>
  <c r="Q247" i="1"/>
  <c r="P113" i="1"/>
  <c r="M25" i="1"/>
  <c r="Z442" i="1"/>
  <c r="E112" i="1"/>
  <c r="Z291" i="1"/>
  <c r="Y384" i="1"/>
  <c r="Q49" i="1"/>
  <c r="Y31" i="1"/>
  <c r="L34" i="1"/>
  <c r="Q464" i="1"/>
  <c r="I166" i="1"/>
  <c r="O159" i="1"/>
  <c r="Y380" i="1"/>
  <c r="U57" i="1"/>
  <c r="M7" i="1"/>
  <c r="I212" i="1"/>
  <c r="P217" i="1"/>
  <c r="U292" i="1"/>
  <c r="U47" i="1"/>
  <c r="L250" i="1"/>
  <c r="Q207" i="1"/>
  <c r="P407" i="1"/>
  <c r="Z378" i="1"/>
  <c r="V127" i="1"/>
  <c r="Q343" i="1"/>
  <c r="Q132" i="1"/>
  <c r="U13" i="1"/>
  <c r="V175" i="1"/>
  <c r="V459" i="1"/>
  <c r="V23" i="1"/>
  <c r="V275" i="1"/>
  <c r="V297" i="1"/>
  <c r="V304" i="1"/>
  <c r="V263" i="1"/>
  <c r="V323" i="1"/>
  <c r="V249" i="1"/>
  <c r="T93" i="1"/>
  <c r="V439" i="1"/>
  <c r="V56" i="1"/>
  <c r="V258" i="1"/>
  <c r="V186" i="1"/>
  <c r="AA237" i="1"/>
  <c r="V247" i="1"/>
  <c r="T26" i="1"/>
  <c r="T273" i="1"/>
  <c r="U138" i="1"/>
  <c r="Z406" i="1"/>
  <c r="U227" i="1"/>
  <c r="Q337" i="1"/>
  <c r="U351" i="1"/>
  <c r="O214" i="1"/>
  <c r="M215" i="1"/>
  <c r="R183" i="1"/>
  <c r="V454" i="1"/>
  <c r="P160" i="1"/>
  <c r="Q133" i="1"/>
  <c r="AA118" i="1"/>
  <c r="R150" i="1"/>
  <c r="V302" i="1"/>
  <c r="T38" i="1"/>
  <c r="L19" i="1"/>
  <c r="Y226" i="1"/>
  <c r="O242" i="1"/>
  <c r="O197" i="1"/>
  <c r="U308" i="1"/>
  <c r="O306" i="1"/>
  <c r="T313" i="1"/>
  <c r="AA117" i="1"/>
  <c r="T387" i="1"/>
  <c r="T137" i="1"/>
  <c r="P166" i="1"/>
  <c r="P117" i="1"/>
  <c r="O356" i="1"/>
  <c r="I177" i="1"/>
  <c r="T234" i="1"/>
  <c r="T270" i="1"/>
  <c r="AA306" i="1"/>
  <c r="Q82" i="1"/>
  <c r="L199" i="1"/>
  <c r="Y395" i="1"/>
  <c r="O305" i="1"/>
  <c r="I150" i="1"/>
  <c r="V415" i="1"/>
  <c r="P452" i="1"/>
  <c r="Y415" i="1"/>
  <c r="Q303" i="1"/>
  <c r="M427" i="1"/>
  <c r="R67" i="1"/>
  <c r="M336" i="1"/>
  <c r="Z206" i="1"/>
  <c r="Z436" i="1"/>
  <c r="L178" i="1"/>
  <c r="Z340" i="1"/>
  <c r="T468" i="1"/>
  <c r="R92" i="1"/>
  <c r="L167" i="1"/>
  <c r="T440" i="1"/>
  <c r="P357" i="1"/>
  <c r="L11" i="1"/>
  <c r="L292" i="1"/>
  <c r="M310" i="1"/>
  <c r="M259" i="1"/>
  <c r="Z424" i="1"/>
  <c r="O180" i="1"/>
  <c r="M345" i="1"/>
  <c r="Q291" i="1"/>
  <c r="M84" i="1"/>
  <c r="R349" i="1"/>
  <c r="O435" i="1"/>
  <c r="V63" i="1"/>
  <c r="O69" i="1"/>
  <c r="Q450" i="1"/>
  <c r="Y251" i="1"/>
  <c r="M272" i="1"/>
  <c r="E384" i="1"/>
  <c r="T27" i="1"/>
  <c r="Q314" i="1"/>
  <c r="U192" i="1"/>
  <c r="R239" i="1"/>
  <c r="T42" i="1"/>
  <c r="Z192" i="1"/>
  <c r="AA456" i="1"/>
  <c r="Z307" i="1"/>
  <c r="I22" i="1"/>
  <c r="AA30" i="1"/>
  <c r="I360" i="1"/>
  <c r="I92" i="1"/>
  <c r="P99" i="1"/>
  <c r="I79" i="1"/>
  <c r="L252" i="1"/>
  <c r="Y237" i="1"/>
  <c r="M62" i="1"/>
  <c r="U130" i="1"/>
  <c r="Q458" i="1"/>
  <c r="M468" i="1"/>
  <c r="T337" i="1"/>
  <c r="U158" i="1"/>
  <c r="P98" i="1"/>
  <c r="Z448" i="1"/>
  <c r="AA365" i="1"/>
  <c r="M148" i="1"/>
  <c r="I293" i="1"/>
  <c r="Q465" i="1"/>
  <c r="Y291" i="1"/>
  <c r="L152" i="1"/>
  <c r="I367" i="1"/>
  <c r="AA298" i="1"/>
  <c r="E20" i="1"/>
  <c r="I408" i="1"/>
  <c r="I39" i="1"/>
  <c r="P268" i="1"/>
  <c r="I123" i="1"/>
  <c r="L294" i="1"/>
  <c r="V472" i="1"/>
  <c r="Q144" i="1"/>
  <c r="L107" i="1"/>
  <c r="Y207" i="1"/>
  <c r="E89" i="1"/>
  <c r="Q36" i="1"/>
  <c r="Y75" i="1"/>
  <c r="U298" i="1"/>
  <c r="I269" i="1"/>
  <c r="Y11" i="1"/>
  <c r="I86" i="1"/>
  <c r="AA91" i="1"/>
  <c r="Z59" i="1"/>
  <c r="P141" i="1"/>
  <c r="Q219" i="1"/>
  <c r="Y343" i="1"/>
  <c r="L331" i="1"/>
  <c r="Z125" i="1"/>
  <c r="L27" i="1"/>
  <c r="U85" i="1"/>
  <c r="L16" i="1"/>
  <c r="Q307" i="1"/>
  <c r="Z293" i="1"/>
  <c r="R134" i="1"/>
  <c r="R412" i="1"/>
  <c r="Y242" i="1"/>
  <c r="P336" i="1"/>
  <c r="L398" i="1"/>
  <c r="I319" i="1"/>
  <c r="P341" i="1"/>
  <c r="M129" i="1"/>
  <c r="M29" i="1"/>
  <c r="V450" i="1"/>
  <c r="Q147" i="1"/>
  <c r="I137" i="1"/>
  <c r="I93" i="1"/>
  <c r="U286" i="1"/>
  <c r="P261" i="1"/>
  <c r="I76" i="1"/>
  <c r="P393" i="1"/>
  <c r="E99" i="1"/>
  <c r="M128" i="1"/>
  <c r="I213" i="1"/>
  <c r="AA188" i="1"/>
  <c r="AA374" i="1"/>
  <c r="M127" i="1"/>
  <c r="T190" i="1"/>
  <c r="Z94" i="1"/>
  <c r="Q205" i="1"/>
  <c r="M267" i="1"/>
  <c r="Q174" i="1"/>
  <c r="Q435" i="1"/>
  <c r="Q113" i="1"/>
  <c r="T45" i="1"/>
  <c r="R27" i="1"/>
  <c r="O361" i="1"/>
  <c r="L405" i="1"/>
  <c r="AA443" i="1"/>
  <c r="O250" i="1"/>
  <c r="I64" i="1"/>
  <c r="O52" i="1"/>
  <c r="O228" i="1"/>
  <c r="M433" i="1"/>
  <c r="I249" i="1"/>
  <c r="Y18" i="1"/>
  <c r="Q151" i="1"/>
  <c r="V398" i="1"/>
  <c r="U411" i="1"/>
  <c r="Z266" i="1"/>
  <c r="U183" i="1"/>
  <c r="Z217" i="1"/>
  <c r="R316" i="1"/>
  <c r="Y232" i="1"/>
  <c r="Z189" i="1"/>
  <c r="O430" i="1"/>
  <c r="Z286" i="1"/>
  <c r="Z63" i="1"/>
  <c r="I412" i="1"/>
  <c r="O67" i="1"/>
  <c r="Z57" i="1"/>
  <c r="Y375" i="1"/>
  <c r="T465" i="1"/>
  <c r="O255" i="1"/>
  <c r="Z169" i="1"/>
  <c r="M73" i="1"/>
  <c r="AA248" i="1"/>
  <c r="U5" i="1"/>
  <c r="P130" i="1"/>
  <c r="AA68" i="1"/>
  <c r="P249" i="1"/>
  <c r="O350" i="1"/>
  <c r="T472" i="1"/>
  <c r="E240" i="1"/>
  <c r="U402" i="1"/>
  <c r="AA431" i="1"/>
  <c r="O121" i="1"/>
  <c r="Z432" i="1"/>
  <c r="L175" i="1"/>
  <c r="U221" i="1"/>
  <c r="P388" i="1"/>
  <c r="L120" i="1"/>
  <c r="Q173" i="1"/>
  <c r="L121" i="1"/>
  <c r="AA468" i="1"/>
  <c r="P197" i="1"/>
  <c r="O88" i="1"/>
  <c r="L101" i="1"/>
  <c r="R193" i="1"/>
  <c r="U448" i="1"/>
  <c r="AA183" i="1"/>
  <c r="M402" i="1"/>
  <c r="E433" i="1"/>
  <c r="E21" i="1"/>
  <c r="Y189" i="1"/>
  <c r="M365" i="1"/>
  <c r="E329" i="1"/>
  <c r="E256" i="1"/>
  <c r="Z372" i="1"/>
  <c r="Y411" i="1"/>
  <c r="V2" i="1"/>
  <c r="Q379" i="1"/>
  <c r="E296" i="1"/>
  <c r="E243" i="1"/>
  <c r="O8" i="1"/>
  <c r="M15" i="1"/>
  <c r="E427" i="1"/>
  <c r="T297" i="1"/>
  <c r="R84" i="1"/>
  <c r="Z247" i="1"/>
  <c r="L254" i="1"/>
  <c r="I29" i="1"/>
  <c r="E246" i="1"/>
  <c r="L60" i="1"/>
  <c r="Q257" i="1"/>
  <c r="Q421" i="1"/>
  <c r="AA284" i="1"/>
  <c r="M293" i="1"/>
  <c r="T327" i="1"/>
  <c r="R261" i="1"/>
  <c r="L8" i="1"/>
  <c r="Z329" i="1"/>
  <c r="R19" i="1"/>
  <c r="M121" i="1"/>
  <c r="AA344" i="1"/>
  <c r="U74" i="1"/>
  <c r="L419" i="1"/>
  <c r="Q110" i="1"/>
  <c r="U63" i="1"/>
  <c r="P455" i="1"/>
  <c r="Q127" i="1"/>
  <c r="I80" i="1"/>
  <c r="I160" i="1"/>
  <c r="Q155" i="1"/>
  <c r="M371" i="1"/>
  <c r="R173" i="1"/>
  <c r="AA41" i="1"/>
  <c r="AA429" i="1"/>
  <c r="Z139" i="1"/>
  <c r="Y43" i="1"/>
  <c r="T391" i="1"/>
  <c r="E411" i="1"/>
  <c r="Z184" i="1"/>
  <c r="T165" i="1"/>
  <c r="O6" i="1"/>
  <c r="U418" i="1"/>
  <c r="O385" i="1"/>
  <c r="M238" i="1"/>
  <c r="I13" i="1"/>
  <c r="Q384" i="1"/>
  <c r="Z61" i="1"/>
  <c r="P189" i="1"/>
  <c r="O429" i="1"/>
  <c r="P67" i="1"/>
  <c r="T432" i="1"/>
  <c r="E400" i="1"/>
  <c r="O276" i="1"/>
  <c r="P327" i="1"/>
  <c r="I286" i="1"/>
  <c r="Q311" i="1"/>
  <c r="AA54" i="1"/>
  <c r="O248" i="1"/>
  <c r="AA24" i="1"/>
  <c r="R282" i="1"/>
  <c r="Q79" i="1"/>
  <c r="AA79" i="1"/>
  <c r="L296" i="1"/>
  <c r="L241" i="1"/>
  <c r="E79" i="1"/>
  <c r="U455" i="1"/>
  <c r="Y214" i="1"/>
  <c r="AA235" i="1"/>
  <c r="T152" i="1"/>
  <c r="AA469" i="1"/>
  <c r="T180" i="1"/>
  <c r="Y106" i="1"/>
  <c r="L304" i="1"/>
  <c r="O259" i="1"/>
  <c r="Z46" i="1"/>
  <c r="Q278" i="1"/>
  <c r="E261" i="1"/>
  <c r="O83" i="1"/>
  <c r="L321" i="1"/>
  <c r="Y141" i="1"/>
  <c r="E429" i="1"/>
  <c r="M288" i="1"/>
  <c r="Q130" i="1"/>
  <c r="P317" i="1"/>
  <c r="E273" i="1"/>
  <c r="U352" i="1"/>
  <c r="L13" i="1"/>
  <c r="U137" i="1"/>
  <c r="Y282" i="1"/>
  <c r="V46" i="1"/>
  <c r="U345" i="1"/>
  <c r="Q459" i="1"/>
  <c r="L445" i="1"/>
  <c r="R141" i="1"/>
  <c r="Y258" i="1"/>
  <c r="R20" i="1"/>
  <c r="P276" i="1"/>
  <c r="AA221" i="1"/>
  <c r="T102" i="1"/>
  <c r="P457" i="1"/>
  <c r="O36" i="1"/>
  <c r="M321" i="1"/>
  <c r="T3" i="1"/>
  <c r="Y391" i="1"/>
  <c r="M405" i="1"/>
  <c r="Y253" i="1"/>
  <c r="P83" i="1"/>
  <c r="R457" i="1"/>
  <c r="Q461" i="1"/>
  <c r="I289" i="1"/>
  <c r="P470" i="1"/>
  <c r="L52" i="1"/>
  <c r="I89" i="1"/>
  <c r="O26" i="1"/>
  <c r="AA347" i="1"/>
  <c r="Q181" i="1"/>
  <c r="AA275" i="1"/>
  <c r="R274" i="1"/>
  <c r="E375" i="1"/>
  <c r="U413" i="1"/>
  <c r="U119" i="1"/>
  <c r="Y333" i="1"/>
  <c r="O268" i="1"/>
  <c r="P344" i="1"/>
  <c r="I87" i="1"/>
  <c r="Y87" i="1"/>
  <c r="U262" i="1"/>
  <c r="AA152" i="1"/>
  <c r="R101" i="1"/>
  <c r="O413" i="1"/>
  <c r="Y360" i="1"/>
  <c r="Z397" i="1"/>
  <c r="Q304" i="1"/>
  <c r="L122" i="1"/>
  <c r="P164" i="1"/>
  <c r="E91" i="1"/>
  <c r="Z39" i="1"/>
  <c r="O85" i="1"/>
  <c r="AA105" i="1"/>
  <c r="T125" i="1"/>
  <c r="U396" i="1"/>
  <c r="V159" i="1"/>
  <c r="AA276" i="1"/>
  <c r="Y173" i="1"/>
  <c r="L285" i="1"/>
  <c r="R337" i="1"/>
  <c r="L229" i="1"/>
  <c r="AA116" i="1"/>
  <c r="T122" i="1"/>
  <c r="T208" i="1"/>
  <c r="L128" i="1"/>
  <c r="L393" i="1"/>
  <c r="P448" i="1"/>
  <c r="Y197" i="1"/>
  <c r="P305" i="1"/>
  <c r="AA176" i="1"/>
  <c r="E392" i="1"/>
  <c r="M59" i="1"/>
  <c r="V211" i="1"/>
  <c r="Z64" i="1"/>
  <c r="T158" i="1"/>
  <c r="Y198" i="1"/>
  <c r="L111" i="1"/>
  <c r="U443" i="1"/>
  <c r="AA244" i="1"/>
  <c r="R263" i="1"/>
  <c r="AA165" i="1"/>
  <c r="E56" i="1"/>
  <c r="AA333" i="1"/>
  <c r="V74" i="1"/>
  <c r="M168" i="1"/>
  <c r="Q348" i="1"/>
  <c r="R168" i="1"/>
  <c r="L275" i="1"/>
  <c r="L42" i="1"/>
  <c r="Y402" i="1"/>
  <c r="R300" i="1"/>
  <c r="I304" i="1"/>
  <c r="R254" i="1"/>
  <c r="Y99" i="1"/>
  <c r="P226" i="1"/>
  <c r="E239" i="1"/>
  <c r="L98" i="1"/>
  <c r="P435" i="1"/>
  <c r="Z204" i="1"/>
  <c r="Q46" i="1"/>
  <c r="M194" i="1"/>
  <c r="I47" i="1"/>
  <c r="E448" i="1"/>
  <c r="L370" i="1"/>
  <c r="P262" i="1"/>
  <c r="M240" i="1"/>
  <c r="P179" i="1"/>
  <c r="T236" i="1"/>
  <c r="Q451" i="1"/>
  <c r="Y472" i="1"/>
  <c r="Z160" i="1"/>
  <c r="Z405" i="1"/>
  <c r="Y417" i="1"/>
  <c r="Q470" i="1"/>
  <c r="P426" i="1"/>
  <c r="E265" i="1"/>
  <c r="AA260" i="1"/>
  <c r="I131" i="1"/>
  <c r="I23" i="1"/>
  <c r="L410" i="1"/>
  <c r="L115" i="1"/>
  <c r="O411" i="1"/>
  <c r="U266" i="1"/>
  <c r="AA177" i="1"/>
  <c r="AA87" i="1"/>
  <c r="P293" i="1"/>
  <c r="I268" i="1"/>
  <c r="Z14" i="1"/>
  <c r="AA61" i="1"/>
  <c r="M283" i="1"/>
  <c r="P252" i="1"/>
  <c r="O344" i="1"/>
  <c r="Q238" i="1"/>
  <c r="Y324" i="1"/>
  <c r="Q187" i="1"/>
  <c r="Y200" i="1"/>
  <c r="Q201" i="1"/>
  <c r="AA465" i="1"/>
  <c r="E40" i="1"/>
  <c r="R454" i="1"/>
  <c r="V21" i="1"/>
  <c r="Q232" i="1"/>
  <c r="U392" i="1"/>
  <c r="R350" i="1"/>
  <c r="Q331" i="1"/>
  <c r="O381" i="1"/>
  <c r="P3" i="1"/>
  <c r="AA455" i="1"/>
  <c r="O139" i="1"/>
  <c r="P151" i="1"/>
  <c r="E107" i="1"/>
  <c r="AA178" i="1"/>
  <c r="M181" i="1"/>
  <c r="Y34" i="1"/>
  <c r="Z199" i="1"/>
  <c r="U115" i="1"/>
  <c r="I108" i="1"/>
  <c r="O11" i="1"/>
  <c r="AA264" i="1"/>
  <c r="I305" i="1"/>
  <c r="AA86" i="1"/>
  <c r="V438" i="1"/>
  <c r="E43" i="1"/>
  <c r="M454" i="1"/>
  <c r="O156" i="1"/>
  <c r="L339" i="1"/>
  <c r="Z224" i="1"/>
  <c r="Q454" i="1"/>
  <c r="I296" i="1"/>
  <c r="M422" i="1"/>
  <c r="P406" i="1"/>
  <c r="P28" i="1"/>
  <c r="E131" i="1"/>
  <c r="Q357" i="1"/>
  <c r="O25" i="1"/>
  <c r="T398" i="1"/>
  <c r="U291" i="1"/>
  <c r="M241" i="1"/>
  <c r="I153" i="1"/>
  <c r="I466" i="1"/>
  <c r="Z152" i="1"/>
  <c r="U205" i="1"/>
  <c r="O292" i="1"/>
  <c r="AA161" i="1"/>
  <c r="AA204" i="1"/>
  <c r="Z426" i="1"/>
  <c r="U207" i="1"/>
  <c r="M172" i="1"/>
  <c r="Y456" i="1"/>
  <c r="E435" i="1"/>
  <c r="M353" i="1"/>
  <c r="AA97" i="1"/>
  <c r="L343" i="1"/>
  <c r="Q457" i="1"/>
  <c r="Q336" i="1"/>
  <c r="O141" i="1"/>
  <c r="Q67" i="1"/>
  <c r="R165" i="1"/>
  <c r="Z3" i="1"/>
  <c r="R344" i="1"/>
  <c r="E184" i="1"/>
  <c r="E291" i="1"/>
  <c r="M183" i="1"/>
  <c r="AA246" i="1"/>
  <c r="O99" i="1"/>
  <c r="I344" i="1"/>
  <c r="M182" i="1"/>
  <c r="AA185" i="1"/>
  <c r="Q316" i="1"/>
  <c r="Z422" i="1"/>
  <c r="O178" i="1"/>
  <c r="L301" i="1"/>
  <c r="P277" i="1"/>
  <c r="I409" i="1"/>
  <c r="T281" i="1"/>
  <c r="Y238" i="1"/>
  <c r="E457" i="1"/>
  <c r="E39" i="1"/>
  <c r="E66" i="1"/>
  <c r="P204" i="1"/>
  <c r="O400" i="1"/>
  <c r="AA171" i="1"/>
  <c r="P11" i="1"/>
  <c r="O317" i="1"/>
  <c r="M432" i="1"/>
  <c r="AA16" i="1"/>
  <c r="R41" i="1"/>
  <c r="E85" i="1"/>
  <c r="O172" i="1"/>
  <c r="T202" i="1"/>
  <c r="T464" i="1"/>
  <c r="AA398" i="1"/>
  <c r="R249" i="1"/>
  <c r="AA128" i="1"/>
  <c r="U394" i="1"/>
  <c r="R229" i="1"/>
  <c r="Q135" i="1"/>
  <c r="U2" i="1"/>
  <c r="M356" i="1"/>
  <c r="U79" i="1"/>
  <c r="M51" i="1"/>
  <c r="R61" i="1"/>
  <c r="P127" i="1"/>
  <c r="Q34" i="1"/>
  <c r="V410" i="1"/>
  <c r="T141" i="1"/>
  <c r="Q35" i="1"/>
  <c r="O219" i="1"/>
  <c r="T335" i="1"/>
  <c r="Q404" i="1"/>
  <c r="I388" i="1"/>
  <c r="R336" i="1"/>
  <c r="M438" i="1"/>
  <c r="Y95" i="1"/>
  <c r="I173" i="1"/>
  <c r="P10" i="1"/>
  <c r="R432" i="1"/>
  <c r="AA345" i="1"/>
  <c r="Z163" i="1"/>
  <c r="Q229" i="1"/>
  <c r="U300" i="1"/>
  <c r="O470" i="1"/>
  <c r="Q283" i="1"/>
  <c r="U163" i="1"/>
  <c r="U176" i="1"/>
  <c r="P203" i="1"/>
  <c r="M61" i="1"/>
  <c r="AA186" i="1"/>
  <c r="E444" i="1"/>
  <c r="E171" i="1"/>
  <c r="I190" i="1"/>
  <c r="P116" i="1"/>
  <c r="R363" i="1"/>
  <c r="AA74" i="1"/>
  <c r="M159" i="1"/>
  <c r="L309" i="1"/>
  <c r="M109" i="1"/>
  <c r="T466" i="1"/>
  <c r="Q112" i="1"/>
  <c r="M407" i="1"/>
  <c r="I462" i="1"/>
  <c r="M435" i="1"/>
  <c r="E303" i="1"/>
  <c r="R197" i="1"/>
  <c r="U44" i="1"/>
  <c r="O195" i="1"/>
  <c r="Q15" i="1"/>
  <c r="Z65" i="1"/>
  <c r="E135" i="1"/>
  <c r="Z467" i="1"/>
  <c r="AA39" i="1"/>
  <c r="V68" i="1"/>
  <c r="U142" i="1"/>
  <c r="T14" i="1"/>
  <c r="AA411" i="1"/>
  <c r="T253" i="1"/>
  <c r="T87" i="1"/>
  <c r="V274" i="1"/>
  <c r="Q33" i="1"/>
  <c r="M430" i="1"/>
  <c r="T279" i="1"/>
  <c r="E68" i="1"/>
  <c r="O23" i="1"/>
  <c r="M312" i="1"/>
  <c r="M268" i="1"/>
  <c r="I384" i="1"/>
  <c r="AA459" i="1"/>
  <c r="AA382" i="1"/>
  <c r="P412" i="1"/>
  <c r="V233" i="1"/>
  <c r="T84" i="1"/>
  <c r="U461" i="1"/>
  <c r="M117" i="1"/>
  <c r="Q332" i="1"/>
  <c r="L400" i="1"/>
  <c r="Z449" i="1"/>
  <c r="I321" i="1"/>
  <c r="I301" i="1"/>
  <c r="P254" i="1"/>
  <c r="I15" i="1"/>
  <c r="T452" i="1"/>
  <c r="L438" i="1"/>
  <c r="V48" i="1"/>
  <c r="U362" i="1"/>
  <c r="P106" i="1"/>
  <c r="L464" i="1"/>
  <c r="AA391" i="1"/>
  <c r="E462" i="1"/>
  <c r="P247" i="1"/>
  <c r="P462" i="1"/>
  <c r="L263" i="1"/>
  <c r="T247" i="1"/>
  <c r="E307" i="1"/>
  <c r="P437" i="1"/>
  <c r="R34" i="1"/>
  <c r="Z265" i="1"/>
  <c r="R418" i="1"/>
  <c r="L466" i="1"/>
  <c r="I226" i="1"/>
  <c r="L171" i="1"/>
  <c r="O241" i="1"/>
  <c r="R309" i="1"/>
  <c r="U56" i="1"/>
  <c r="I198" i="1"/>
  <c r="AA441" i="1"/>
  <c r="M28" i="1"/>
  <c r="Z253" i="1"/>
  <c r="E193" i="1"/>
  <c r="O148" i="1"/>
  <c r="O211" i="1"/>
  <c r="O109" i="1"/>
  <c r="P451" i="1"/>
  <c r="M92" i="1"/>
  <c r="E149" i="1"/>
  <c r="M254" i="1"/>
  <c r="O368" i="1"/>
  <c r="T124" i="1"/>
  <c r="AA167" i="1"/>
  <c r="P329" i="1"/>
  <c r="L365" i="1"/>
  <c r="M418" i="1"/>
  <c r="R272" i="1"/>
  <c r="M100" i="1"/>
  <c r="Z342" i="1"/>
  <c r="Z353" i="1"/>
  <c r="T333" i="1"/>
  <c r="T172" i="1"/>
  <c r="V91" i="1"/>
  <c r="U143" i="1"/>
  <c r="I197" i="1"/>
  <c r="T309" i="1"/>
  <c r="AA301" i="1"/>
  <c r="Y252" i="1"/>
  <c r="I265" i="1"/>
  <c r="P168" i="1"/>
  <c r="R104" i="1"/>
  <c r="Q290" i="1"/>
  <c r="R444" i="1"/>
  <c r="T462" i="1"/>
  <c r="Q342" i="1"/>
  <c r="M102" i="1"/>
  <c r="Z27" i="1"/>
  <c r="R268" i="1"/>
  <c r="U11" i="1"/>
  <c r="E200" i="1"/>
  <c r="R275" i="1"/>
  <c r="E290" i="1"/>
  <c r="I25" i="1"/>
  <c r="I389" i="1"/>
  <c r="L417" i="1"/>
  <c r="V337" i="1"/>
  <c r="I290" i="1"/>
  <c r="V389" i="1"/>
  <c r="O445" i="1"/>
  <c r="M372" i="1"/>
  <c r="R192" i="1"/>
  <c r="L268" i="1"/>
  <c r="AA46" i="1"/>
  <c r="M274" i="1"/>
  <c r="AA304" i="1"/>
  <c r="U274" i="1"/>
  <c r="Y366" i="1"/>
  <c r="I66" i="1"/>
  <c r="I178" i="1"/>
  <c r="Q297" i="1"/>
  <c r="L165" i="1"/>
  <c r="Y32" i="1"/>
  <c r="AA279" i="1"/>
  <c r="Q97" i="1"/>
  <c r="P376" i="1"/>
  <c r="I302" i="1"/>
  <c r="I192" i="1"/>
  <c r="P8" i="1"/>
  <c r="U185" i="1"/>
  <c r="T7" i="1"/>
  <c r="I445" i="1"/>
  <c r="M44" i="1"/>
  <c r="I207" i="1"/>
  <c r="O93" i="1"/>
  <c r="I379" i="1"/>
  <c r="U151" i="1"/>
  <c r="M133" i="1"/>
  <c r="I193" i="1"/>
  <c r="Y309" i="1"/>
  <c r="T31" i="1"/>
  <c r="P352" i="1"/>
  <c r="Z466" i="1"/>
  <c r="I143" i="1"/>
  <c r="R162" i="1"/>
  <c r="R449" i="1"/>
  <c r="U14" i="1"/>
  <c r="Z239" i="1"/>
  <c r="O384" i="1"/>
  <c r="O444" i="1"/>
  <c r="Q104" i="1"/>
  <c r="L66" i="1"/>
  <c r="U129" i="1"/>
  <c r="U66" i="1"/>
  <c r="M32" i="1"/>
  <c r="O365" i="1"/>
  <c r="O301" i="1"/>
  <c r="O181" i="1"/>
  <c r="Z22" i="1"/>
  <c r="O332" i="1"/>
  <c r="E220" i="1"/>
  <c r="Q115" i="1"/>
  <c r="P140" i="1"/>
  <c r="U139" i="1"/>
  <c r="AA399" i="1"/>
  <c r="I122" i="1"/>
  <c r="Z471" i="1"/>
  <c r="T224" i="1"/>
  <c r="Z312" i="1"/>
  <c r="O380" i="1"/>
  <c r="Q362" i="1"/>
  <c r="M48" i="1"/>
  <c r="T409" i="1"/>
  <c r="U150" i="1"/>
  <c r="V164" i="1"/>
  <c r="U450" i="1"/>
  <c r="Y91" i="1"/>
  <c r="Q226" i="1"/>
  <c r="R9" i="1"/>
  <c r="P54" i="1"/>
  <c r="E4" i="1"/>
  <c r="P21" i="1"/>
  <c r="L179" i="1"/>
  <c r="E176" i="1"/>
  <c r="Z335" i="1"/>
  <c r="M373" i="1"/>
  <c r="U116" i="1"/>
  <c r="O157" i="1"/>
  <c r="U135" i="1"/>
  <c r="Q264" i="1"/>
  <c r="R2" i="1"/>
  <c r="P200" i="1"/>
  <c r="AA108" i="1"/>
  <c r="Z136" i="1"/>
  <c r="M395" i="1"/>
  <c r="E360" i="1"/>
  <c r="O240" i="1"/>
  <c r="L392" i="1"/>
  <c r="E295" i="1"/>
  <c r="L255" i="1"/>
  <c r="Q466" i="1"/>
  <c r="I116" i="1"/>
  <c r="E203" i="1"/>
  <c r="R58" i="1"/>
  <c r="Q10" i="1"/>
  <c r="R452" i="1"/>
  <c r="R163" i="1"/>
  <c r="P257" i="1"/>
  <c r="I347" i="1"/>
  <c r="E406" i="1"/>
  <c r="U259" i="1"/>
  <c r="Q17" i="1"/>
  <c r="M466" i="1"/>
  <c r="AA42" i="1"/>
  <c r="M126" i="1"/>
  <c r="E453" i="1"/>
  <c r="E95" i="1"/>
  <c r="Y283" i="1"/>
  <c r="M236" i="1"/>
  <c r="L376" i="1"/>
  <c r="M436" i="1"/>
  <c r="M76" i="1"/>
  <c r="U253" i="1"/>
  <c r="Y263" i="1"/>
  <c r="M146" i="1"/>
  <c r="AA168" i="1"/>
  <c r="AA193" i="1"/>
  <c r="Q69" i="1"/>
  <c r="O82" i="1"/>
  <c r="M72" i="1"/>
  <c r="E376" i="1"/>
  <c r="Q409" i="1"/>
  <c r="AA378" i="1"/>
  <c r="L317" i="1"/>
  <c r="AA324" i="1"/>
  <c r="E255" i="1"/>
  <c r="L204" i="1"/>
  <c r="E337" i="1"/>
  <c r="M245" i="1"/>
  <c r="U384" i="1"/>
  <c r="M232" i="1"/>
  <c r="AA199" i="1"/>
  <c r="Q391" i="1"/>
  <c r="L232" i="1"/>
  <c r="I470" i="1"/>
  <c r="AA353" i="1"/>
  <c r="I446" i="1"/>
  <c r="Y157" i="1"/>
  <c r="Q24" i="1"/>
  <c r="Y445" i="1"/>
  <c r="O201" i="1"/>
  <c r="U328" i="1"/>
  <c r="T384" i="1"/>
  <c r="Y347" i="1"/>
  <c r="Z322" i="1"/>
  <c r="L79" i="1"/>
  <c r="R468" i="1"/>
  <c r="Q161" i="1"/>
  <c r="O12" i="1"/>
  <c r="P337" i="1"/>
  <c r="E270" i="1"/>
  <c r="M302" i="1"/>
  <c r="R18" i="1"/>
  <c r="T34" i="1"/>
  <c r="E348" i="1"/>
  <c r="AA220" i="1"/>
  <c r="L316" i="1"/>
  <c r="L315" i="1"/>
  <c r="O123" i="1"/>
  <c r="I134" i="1"/>
  <c r="O18" i="1"/>
  <c r="Q177" i="1"/>
  <c r="U46" i="1"/>
  <c r="Q467" i="1"/>
  <c r="P385" i="1"/>
  <c r="Y59" i="1"/>
  <c r="M161" i="1"/>
  <c r="Y27" i="1"/>
  <c r="O187" i="1"/>
  <c r="U101" i="1"/>
  <c r="L371" i="1"/>
  <c r="R362" i="1"/>
  <c r="M122" i="1"/>
  <c r="T154" i="1"/>
  <c r="AA109" i="1"/>
  <c r="M158" i="1"/>
  <c r="Q209" i="1"/>
  <c r="M88" i="1"/>
  <c r="Y139" i="1"/>
  <c r="I31" i="1"/>
  <c r="Q92" i="1"/>
  <c r="Q134" i="1"/>
  <c r="R414" i="1"/>
  <c r="Y265" i="1"/>
  <c r="I330" i="1"/>
  <c r="E363" i="1"/>
  <c r="M277" i="1"/>
  <c r="I460" i="1"/>
  <c r="U82" i="1"/>
  <c r="E225" i="1"/>
  <c r="Y334" i="1"/>
  <c r="Z72" i="1"/>
  <c r="U126" i="1"/>
  <c r="E189" i="1"/>
  <c r="R201" i="1"/>
  <c r="E34" i="1"/>
  <c r="Y156" i="1"/>
  <c r="P381" i="1"/>
  <c r="L272" i="1"/>
  <c r="AA197" i="1"/>
  <c r="T162" i="1"/>
  <c r="O94" i="1"/>
  <c r="R370" i="1"/>
  <c r="Y433" i="1"/>
  <c r="Z257" i="1"/>
  <c r="L211" i="1"/>
  <c r="O388" i="1"/>
  <c r="Q245" i="1"/>
  <c r="M423" i="1"/>
  <c r="Y19" i="1"/>
  <c r="AA53" i="1"/>
  <c r="M349" i="1"/>
  <c r="Y429" i="1"/>
  <c r="AA423" i="1"/>
  <c r="Z177" i="1"/>
  <c r="L134" i="1"/>
  <c r="L54" i="1"/>
  <c r="T429" i="1"/>
  <c r="P72" i="1"/>
  <c r="U127" i="1"/>
  <c r="P124" i="1"/>
  <c r="AA55" i="1"/>
  <c r="Q447" i="1"/>
  <c r="AA81" i="1"/>
  <c r="AA290" i="1"/>
  <c r="Y202" i="1"/>
  <c r="V202" i="1"/>
  <c r="R247" i="1"/>
  <c r="O349" i="1"/>
  <c r="P229" i="1"/>
  <c r="V214" i="1"/>
  <c r="M105" i="1"/>
  <c r="Y247" i="1"/>
  <c r="U182" i="1"/>
  <c r="O376" i="1"/>
  <c r="T260" i="1"/>
  <c r="L44" i="1"/>
  <c r="E126" i="1"/>
  <c r="R354" i="1"/>
  <c r="T8" i="1"/>
  <c r="V433" i="1"/>
  <c r="O98" i="1"/>
  <c r="P146" i="1"/>
  <c r="Y33" i="1"/>
  <c r="E5" i="1"/>
  <c r="O186" i="1"/>
  <c r="Y217" i="1"/>
  <c r="Q463" i="1"/>
  <c r="Y83" i="1"/>
  <c r="E206" i="1"/>
  <c r="P94" i="1"/>
  <c r="T62" i="1"/>
  <c r="L184" i="1"/>
  <c r="U390" i="1"/>
  <c r="P46" i="1"/>
  <c r="Y206" i="1"/>
  <c r="U131" i="1"/>
  <c r="E335" i="1"/>
  <c r="Y408" i="1"/>
  <c r="U263" i="1"/>
  <c r="M107" i="1"/>
  <c r="AA404" i="1"/>
  <c r="U6" i="1"/>
  <c r="R157" i="1"/>
  <c r="T392" i="1"/>
  <c r="O127" i="1"/>
  <c r="AA76" i="1"/>
  <c r="E57" i="1"/>
  <c r="Y424" i="1"/>
  <c r="U358" i="1"/>
  <c r="I109" i="1"/>
  <c r="Y314" i="1"/>
  <c r="R87" i="1"/>
  <c r="L56" i="1"/>
  <c r="L116" i="1"/>
  <c r="M91" i="1"/>
  <c r="U196" i="1"/>
  <c r="O3" i="1"/>
  <c r="T239" i="1"/>
  <c r="E16" i="1"/>
  <c r="E302" i="1"/>
  <c r="L110" i="1"/>
  <c r="Q41" i="1"/>
  <c r="E468" i="1"/>
  <c r="I431" i="1"/>
  <c r="M197" i="1"/>
  <c r="I11" i="1"/>
  <c r="M415" i="1"/>
  <c r="Q164" i="1"/>
  <c r="R82" i="1"/>
  <c r="I170" i="1"/>
  <c r="M193" i="1"/>
  <c r="Y145" i="1"/>
  <c r="I5" i="1"/>
  <c r="R70" i="1"/>
  <c r="O184" i="1"/>
  <c r="P9" i="1"/>
  <c r="O439" i="1"/>
  <c r="Y398" i="1"/>
  <c r="I199" i="1"/>
  <c r="I236" i="1"/>
  <c r="M375" i="1"/>
  <c r="P258" i="1"/>
  <c r="Y426" i="1"/>
  <c r="Z298" i="1"/>
  <c r="M151" i="1"/>
  <c r="L265" i="1"/>
  <c r="O128" i="1"/>
  <c r="Y400" i="1"/>
  <c r="M403" i="1"/>
  <c r="Y279" i="1"/>
  <c r="P212" i="1"/>
  <c r="P205" i="1"/>
  <c r="O224" i="1"/>
  <c r="R234" i="1"/>
  <c r="U154" i="1"/>
  <c r="M98" i="1"/>
  <c r="E344" i="1"/>
  <c r="AA430" i="1"/>
  <c r="L41" i="1"/>
  <c r="M271" i="1"/>
  <c r="Q186" i="1"/>
  <c r="L335" i="1"/>
  <c r="U4" i="1"/>
  <c r="Q368" i="1"/>
  <c r="P350" i="1"/>
  <c r="P260" i="1"/>
  <c r="AA14" i="1"/>
  <c r="P37" i="1"/>
  <c r="L102" i="1"/>
  <c r="L88" i="1"/>
  <c r="M118" i="1"/>
  <c r="E33" i="1"/>
  <c r="E267" i="1"/>
  <c r="Z409" i="1"/>
  <c r="P396" i="1"/>
  <c r="Q28" i="1"/>
  <c r="AA70" i="1"/>
  <c r="Q162" i="1"/>
  <c r="Y303" i="1"/>
  <c r="O104" i="1"/>
  <c r="I345" i="1"/>
  <c r="O412" i="1"/>
  <c r="Z115" i="1"/>
  <c r="O118" i="1"/>
  <c r="L36" i="1"/>
  <c r="Z336" i="1"/>
  <c r="P418" i="1"/>
  <c r="P456" i="1"/>
  <c r="O87" i="1"/>
  <c r="I214" i="1"/>
  <c r="I358" i="1"/>
  <c r="P201" i="1"/>
  <c r="P209" i="1"/>
  <c r="Z122" i="1"/>
  <c r="M150" i="1"/>
  <c r="AA338" i="1"/>
  <c r="M49" i="1"/>
  <c r="Q175" i="1"/>
  <c r="U122" i="1"/>
  <c r="T431" i="1"/>
  <c r="M301" i="1"/>
  <c r="R115" i="1"/>
  <c r="Y118" i="1"/>
  <c r="V108" i="1"/>
  <c r="T425" i="1"/>
  <c r="P244" i="1"/>
  <c r="O196" i="1"/>
  <c r="O70" i="1"/>
  <c r="R431" i="1"/>
  <c r="L217" i="1"/>
  <c r="I167" i="1"/>
  <c r="M101" i="1"/>
  <c r="P132" i="1"/>
  <c r="Y74" i="1"/>
  <c r="T19" i="1"/>
  <c r="Y463" i="1"/>
  <c r="O331" i="1"/>
  <c r="O92" i="1"/>
  <c r="AA432" i="1"/>
  <c r="T249" i="1"/>
  <c r="P245" i="1"/>
  <c r="R43" i="1"/>
  <c r="M166" i="1"/>
  <c r="M210" i="1"/>
  <c r="O406" i="1"/>
  <c r="I21" i="1"/>
  <c r="E80" i="1"/>
  <c r="T326" i="1"/>
  <c r="Z221" i="1"/>
  <c r="AA281" i="1"/>
  <c r="Q114" i="1"/>
  <c r="Y3" i="1"/>
  <c r="Z191" i="1"/>
  <c r="L414" i="1"/>
  <c r="E260" i="1"/>
  <c r="E208" i="1"/>
  <c r="Y167" i="1"/>
  <c r="E393" i="1"/>
  <c r="Y120" i="1"/>
  <c r="Z418" i="1"/>
  <c r="R463" i="1"/>
  <c r="AA228" i="1"/>
  <c r="R448" i="1"/>
  <c r="Z88" i="1"/>
  <c r="Z447" i="1"/>
  <c r="I179" i="1"/>
  <c r="M325" i="1"/>
  <c r="Q361" i="1"/>
  <c r="P386" i="1"/>
  <c r="E36" i="1"/>
  <c r="M392" i="1"/>
  <c r="Y353" i="1"/>
  <c r="E53" i="1"/>
  <c r="R148" i="1"/>
  <c r="AA470" i="1"/>
  <c r="Y358" i="1"/>
  <c r="L159" i="1"/>
  <c r="Z133" i="1"/>
  <c r="O427" i="1"/>
  <c r="AA96" i="1"/>
  <c r="E163" i="1"/>
  <c r="P107" i="1"/>
  <c r="M322" i="1"/>
  <c r="P43" i="1"/>
  <c r="E188" i="1"/>
  <c r="M192" i="1"/>
  <c r="Q418" i="1"/>
  <c r="I24" i="1"/>
  <c r="Z12" i="1"/>
  <c r="O27" i="1"/>
  <c r="L243" i="1"/>
  <c r="R241" i="1"/>
  <c r="Z119" i="1"/>
  <c r="I33" i="1"/>
  <c r="Z92" i="1"/>
  <c r="Y339" i="1"/>
  <c r="Z347" i="1"/>
  <c r="O434" i="1"/>
  <c r="M231" i="1"/>
  <c r="Z349" i="1"/>
  <c r="P449" i="1"/>
  <c r="P74" i="1"/>
  <c r="R91" i="1"/>
  <c r="O328" i="1"/>
  <c r="E233" i="1"/>
  <c r="Y266" i="1"/>
  <c r="I455" i="1"/>
  <c r="O338" i="1"/>
  <c r="Q329" i="1"/>
  <c r="Z48" i="1"/>
  <c r="V374" i="1"/>
  <c r="P60" i="1"/>
  <c r="I413" i="1"/>
  <c r="Z6" i="1"/>
  <c r="T73" i="1"/>
  <c r="T438" i="1"/>
  <c r="L176" i="1"/>
  <c r="R456" i="1"/>
  <c r="M93" i="1"/>
  <c r="U177" i="1"/>
  <c r="P239" i="1"/>
  <c r="L361" i="1"/>
  <c r="I141" i="1"/>
  <c r="L150" i="1"/>
  <c r="Y61" i="1"/>
  <c r="T174" i="1"/>
  <c r="V118" i="1"/>
  <c r="Z216" i="1"/>
  <c r="M223" i="1"/>
  <c r="R406" i="1"/>
  <c r="R68" i="1"/>
  <c r="L298" i="1"/>
  <c r="O449" i="1"/>
  <c r="L387" i="1"/>
  <c r="P279" i="1"/>
  <c r="P297" i="1"/>
  <c r="U76" i="1"/>
  <c r="P463" i="1"/>
  <c r="O321" i="1"/>
  <c r="Y296" i="1"/>
  <c r="V447" i="1"/>
  <c r="Q30" i="1"/>
  <c r="M205" i="1"/>
  <c r="L87" i="1"/>
  <c r="U242" i="1"/>
  <c r="P460" i="1"/>
  <c r="M460" i="1"/>
  <c r="E402" i="1"/>
  <c r="R265" i="1"/>
  <c r="M443" i="1"/>
  <c r="Z95" i="1"/>
  <c r="U39" i="1"/>
  <c r="O351" i="1"/>
  <c r="U462" i="1"/>
  <c r="M208" i="1"/>
  <c r="R159" i="1"/>
  <c r="E24" i="1"/>
  <c r="E385" i="1"/>
  <c r="V430" i="1"/>
  <c r="I432" i="1"/>
  <c r="M216" i="1"/>
  <c r="M441" i="1"/>
  <c r="AA29" i="1"/>
  <c r="I247" i="1"/>
  <c r="AA112" i="1"/>
  <c r="E26" i="1"/>
  <c r="P193" i="1"/>
  <c r="O325" i="1"/>
  <c r="I443" i="1"/>
  <c r="R28" i="1"/>
  <c r="Y261" i="1"/>
  <c r="Z365" i="1"/>
  <c r="Z53" i="1"/>
  <c r="L427" i="1"/>
  <c r="Y254" i="1"/>
  <c r="P324" i="1"/>
  <c r="I335" i="1"/>
  <c r="R117" i="1"/>
  <c r="E165" i="1"/>
  <c r="I161" i="1"/>
  <c r="Y394" i="1"/>
  <c r="T177" i="1"/>
  <c r="U451" i="1"/>
  <c r="M4" i="1"/>
  <c r="T426" i="1"/>
  <c r="Z374" i="1"/>
  <c r="Q169" i="1"/>
  <c r="U189" i="1"/>
  <c r="Q399" i="1"/>
  <c r="E305" i="1"/>
  <c r="Y427" i="1"/>
  <c r="E378" i="1"/>
  <c r="M462" i="1"/>
  <c r="R333" i="1"/>
  <c r="R386" i="1"/>
  <c r="Z56" i="1"/>
  <c r="O84" i="1"/>
  <c r="Q210" i="1"/>
  <c r="P345" i="1"/>
  <c r="M22" i="1"/>
  <c r="M258" i="1"/>
  <c r="M412" i="1"/>
  <c r="L248" i="1"/>
  <c r="P45" i="1"/>
  <c r="O283" i="1"/>
  <c r="AA252" i="1"/>
  <c r="O458" i="1"/>
  <c r="T188" i="1"/>
  <c r="O170" i="1"/>
  <c r="R39" i="1"/>
  <c r="O329" i="1"/>
  <c r="Y239" i="1"/>
  <c r="M124" i="1"/>
  <c r="Y370" i="1"/>
  <c r="O90" i="1"/>
  <c r="Z197" i="1"/>
  <c r="Z213" i="1"/>
  <c r="R257" i="1"/>
  <c r="Q31" i="1"/>
  <c r="AA385" i="1"/>
  <c r="T430" i="1"/>
  <c r="L109" i="1"/>
  <c r="Q222" i="1"/>
  <c r="AA265" i="1"/>
  <c r="U388" i="1"/>
  <c r="U431" i="1"/>
  <c r="E201" i="1"/>
  <c r="E357" i="1"/>
  <c r="L442" i="1"/>
  <c r="L345" i="1"/>
  <c r="O260" i="1"/>
  <c r="T167" i="1"/>
  <c r="R441" i="1"/>
  <c r="AA93" i="1"/>
  <c r="O5" i="1"/>
  <c r="Z391" i="1"/>
  <c r="T88" i="1"/>
  <c r="I461" i="1"/>
  <c r="E251" i="1"/>
  <c r="U106" i="1"/>
  <c r="U271" i="1"/>
  <c r="I111" i="1"/>
  <c r="M261" i="1"/>
  <c r="U175" i="1"/>
  <c r="R119" i="1"/>
  <c r="AA460" i="1"/>
  <c r="Q327" i="1"/>
  <c r="Q9" i="1"/>
  <c r="I220" i="1"/>
  <c r="AA62" i="1"/>
  <c r="L306" i="1"/>
  <c r="Y182" i="1"/>
  <c r="Q333" i="1"/>
  <c r="I218" i="1"/>
  <c r="AA95" i="1"/>
  <c r="Y409" i="1"/>
  <c r="P51" i="1"/>
  <c r="R131" i="1"/>
  <c r="Y169" i="1"/>
  <c r="R216" i="1"/>
  <c r="I458" i="1"/>
  <c r="M30" i="1"/>
  <c r="P299" i="1"/>
  <c r="AA207" i="1"/>
  <c r="AA201" i="1"/>
  <c r="R466" i="1"/>
  <c r="Z15" i="1"/>
  <c r="L314" i="1"/>
  <c r="Z153" i="1"/>
  <c r="M108" i="1"/>
  <c r="P288" i="1"/>
  <c r="Q129" i="1"/>
  <c r="AA151" i="1"/>
  <c r="L287" i="1"/>
  <c r="Y304" i="1"/>
  <c r="R81" i="1"/>
  <c r="Z33" i="1"/>
  <c r="E340" i="1"/>
  <c r="U15" i="1"/>
  <c r="AA293" i="1"/>
  <c r="P351" i="1"/>
  <c r="U295" i="1"/>
  <c r="O278" i="1"/>
  <c r="E445" i="1"/>
  <c r="L143" i="1"/>
  <c r="R146" i="1"/>
  <c r="T54" i="1"/>
  <c r="T82" i="1"/>
  <c r="I387" i="1"/>
  <c r="AA350" i="1"/>
  <c r="Q395" i="1"/>
  <c r="U349" i="1"/>
  <c r="O46" i="1"/>
  <c r="Y257" i="1"/>
  <c r="Y362" i="1"/>
  <c r="E221" i="1"/>
  <c r="L104" i="1"/>
  <c r="E88" i="1"/>
  <c r="E288" i="1"/>
  <c r="M41" i="1"/>
  <c r="L348" i="1"/>
  <c r="L46" i="1"/>
  <c r="T272" i="1"/>
  <c r="Z154" i="1"/>
  <c r="R402" i="1"/>
  <c r="U458" i="1"/>
  <c r="T95" i="1"/>
  <c r="U27" i="1"/>
  <c r="T284" i="1"/>
  <c r="L85" i="1"/>
  <c r="U381" i="1"/>
  <c r="U100" i="1"/>
  <c r="L435" i="1"/>
  <c r="U117" i="1"/>
  <c r="P177" i="1"/>
  <c r="V261" i="1"/>
  <c r="U432" i="1"/>
  <c r="Y85" i="1"/>
  <c r="R286" i="1"/>
  <c r="L157" i="1"/>
  <c r="Y29" i="1"/>
  <c r="L423" i="1"/>
  <c r="T11" i="1"/>
  <c r="O56" i="1"/>
  <c r="E90" i="1"/>
  <c r="R16" i="1"/>
  <c r="P264" i="1"/>
  <c r="M54" i="1"/>
  <c r="Z167" i="1"/>
  <c r="R266" i="1"/>
  <c r="O288" i="1"/>
  <c r="I308" i="1"/>
  <c r="AA243" i="1"/>
  <c r="I102" i="1"/>
  <c r="I135" i="1"/>
  <c r="R306" i="1"/>
  <c r="U370" i="1"/>
  <c r="I106" i="1"/>
  <c r="O340" i="1"/>
  <c r="Q93" i="1"/>
  <c r="AA334" i="1"/>
  <c r="I241" i="1"/>
  <c r="Q72" i="1"/>
  <c r="I325" i="1"/>
  <c r="Y393" i="1"/>
  <c r="E370" i="1"/>
  <c r="M250" i="1"/>
  <c r="I315" i="1"/>
  <c r="I174" i="1"/>
  <c r="Y204" i="1"/>
  <c r="E119" i="1"/>
  <c r="Y123" i="1"/>
  <c r="AA143" i="1"/>
  <c r="E215" i="1"/>
  <c r="Y13" i="1"/>
  <c r="O14" i="1"/>
  <c r="Y371" i="1"/>
  <c r="U449" i="1"/>
  <c r="Z368" i="1"/>
  <c r="O247" i="1"/>
  <c r="I209" i="1"/>
  <c r="P454" i="1"/>
  <c r="M103" i="1"/>
  <c r="U256" i="1"/>
  <c r="P433" i="1"/>
  <c r="I140" i="1"/>
  <c r="L206" i="1"/>
  <c r="M97" i="1"/>
  <c r="I354" i="1"/>
  <c r="Q386" i="1"/>
  <c r="L310" i="1"/>
  <c r="M212" i="1"/>
  <c r="AA335" i="1"/>
  <c r="Y319" i="1"/>
  <c r="I322" i="1"/>
  <c r="Y241" i="1"/>
  <c r="Q191" i="1"/>
  <c r="Y412" i="1"/>
  <c r="Y229" i="1"/>
  <c r="Q252" i="1"/>
  <c r="Z78" i="1"/>
  <c r="U208" i="1"/>
  <c r="L319" i="1"/>
  <c r="E374" i="1"/>
  <c r="AA217" i="1"/>
  <c r="AA308" i="1"/>
  <c r="M174" i="1"/>
  <c r="Y331" i="1"/>
  <c r="V329" i="1"/>
  <c r="E61" i="1"/>
  <c r="Q193" i="1"/>
  <c r="O217" i="1"/>
  <c r="O75" i="1"/>
  <c r="R314" i="1"/>
  <c r="Z188" i="1"/>
  <c r="O80" i="1"/>
  <c r="AA299" i="1"/>
  <c r="M74" i="1"/>
  <c r="AA409" i="1"/>
  <c r="Q32" i="1"/>
  <c r="Z334" i="1"/>
  <c r="Z271" i="1"/>
  <c r="U204" i="1"/>
  <c r="R24" i="1"/>
  <c r="U28" i="1"/>
  <c r="AA394" i="1"/>
  <c r="Q124" i="1"/>
  <c r="P464" i="1"/>
  <c r="P13" i="1"/>
  <c r="Q287" i="1"/>
  <c r="L271" i="1"/>
  <c r="P325" i="1"/>
  <c r="M95" i="1"/>
  <c r="R355" i="1"/>
  <c r="O29" i="1"/>
  <c r="U267" i="1"/>
  <c r="Y21" i="1"/>
  <c r="Z41" i="1"/>
  <c r="Z276" i="1"/>
  <c r="O326" i="1"/>
  <c r="Q55" i="1"/>
  <c r="U364" i="1"/>
  <c r="E279" i="1"/>
  <c r="E301" i="1"/>
  <c r="Z431" i="1"/>
  <c r="M282" i="1"/>
  <c r="I411" i="1"/>
  <c r="U302" i="1"/>
  <c r="I128" i="1"/>
  <c r="I428" i="1"/>
  <c r="T310" i="1"/>
  <c r="E461" i="1"/>
  <c r="O286" i="1"/>
  <c r="O162" i="1"/>
  <c r="Q346" i="1"/>
  <c r="AA164" i="1"/>
  <c r="M401" i="1"/>
  <c r="P367" i="1"/>
  <c r="I67" i="1"/>
  <c r="Z306" i="1"/>
  <c r="E37" i="1"/>
  <c r="Y185" i="1"/>
  <c r="P371" i="1"/>
  <c r="Y151" i="1"/>
  <c r="E431" i="1"/>
  <c r="Q38" i="1"/>
  <c r="Q338" i="1"/>
  <c r="T99" i="1"/>
  <c r="AA437" i="1"/>
  <c r="U153" i="1"/>
  <c r="R258" i="1"/>
  <c r="Q460" i="1"/>
  <c r="M307" i="1"/>
  <c r="O111" i="1"/>
  <c r="L219" i="1"/>
  <c r="R377" i="1"/>
  <c r="I371" i="1"/>
  <c r="L17" i="1"/>
  <c r="O218" i="1"/>
  <c r="AA461" i="1"/>
  <c r="T12" i="1"/>
  <c r="I55" i="1"/>
  <c r="L259" i="1"/>
  <c r="R321" i="1"/>
  <c r="T363" i="1"/>
  <c r="O399" i="1"/>
  <c r="U403" i="1"/>
  <c r="I101" i="1"/>
  <c r="M203" i="1"/>
  <c r="E293" i="1"/>
  <c r="Z190" i="1"/>
  <c r="P400" i="1"/>
  <c r="P343" i="1"/>
  <c r="U141" i="1"/>
  <c r="M56" i="1"/>
  <c r="L381" i="1"/>
  <c r="R172" i="1"/>
  <c r="E98" i="1"/>
  <c r="AA126" i="1"/>
  <c r="U297" i="1"/>
  <c r="R313" i="1"/>
  <c r="R453" i="1"/>
  <c r="E93" i="1"/>
  <c r="AA261" i="1"/>
  <c r="Z52" i="1"/>
  <c r="V137" i="1"/>
  <c r="U43" i="1"/>
  <c r="Z364" i="1"/>
  <c r="I202" i="1"/>
  <c r="I187" i="1"/>
  <c r="R436" i="1"/>
  <c r="I362" i="1"/>
  <c r="Z31" i="1"/>
  <c r="R347" i="1"/>
  <c r="O419" i="1"/>
  <c r="E306" i="1"/>
  <c r="Y216" i="1"/>
  <c r="O440" i="1"/>
  <c r="R90" i="1"/>
  <c r="Z104" i="1"/>
  <c r="R44" i="1"/>
  <c r="AA174" i="1"/>
  <c r="P167" i="1"/>
  <c r="I433" i="1"/>
  <c r="U350" i="1"/>
  <c r="R226" i="1"/>
  <c r="P427" i="1"/>
  <c r="E186" i="1"/>
  <c r="M410" i="1"/>
  <c r="AA58" i="1"/>
  <c r="R55" i="1"/>
  <c r="L61" i="1"/>
  <c r="T13" i="1"/>
  <c r="V223" i="1"/>
  <c r="L92" i="1"/>
  <c r="U108" i="1"/>
  <c r="L313" i="1"/>
  <c r="Z60" i="1"/>
  <c r="U312" i="1"/>
  <c r="T130" i="1"/>
  <c r="E209" i="1"/>
  <c r="P295" i="1"/>
  <c r="Q99" i="1"/>
  <c r="L245" i="1"/>
  <c r="M233" i="1"/>
  <c r="T232" i="1"/>
  <c r="V461" i="1"/>
  <c r="L70" i="1"/>
  <c r="M23" i="1"/>
  <c r="R147" i="1"/>
  <c r="L137" i="1"/>
  <c r="M79" i="1"/>
  <c r="R99" i="1"/>
  <c r="R215" i="1"/>
  <c r="P172" i="1"/>
  <c r="P2" i="1"/>
  <c r="Z465" i="1"/>
  <c r="Y186" i="1"/>
  <c r="O115" i="1"/>
  <c r="M351" i="1"/>
  <c r="Z366" i="1"/>
  <c r="O55" i="1"/>
  <c r="L273" i="1"/>
  <c r="U206" i="1"/>
  <c r="L207" i="1"/>
  <c r="Z49" i="1"/>
  <c r="E244" i="1"/>
  <c r="R94" i="1"/>
  <c r="M387" i="1"/>
  <c r="R413" i="1"/>
  <c r="O423" i="1"/>
  <c r="M472" i="1"/>
  <c r="Y164" i="1"/>
  <c r="U467" i="1"/>
  <c r="L69" i="1"/>
  <c r="AA192" i="1"/>
  <c r="E197" i="1"/>
  <c r="Q334" i="1"/>
  <c r="R154" i="1"/>
  <c r="E405" i="1"/>
  <c r="Y162" i="1"/>
  <c r="P18" i="1"/>
  <c r="P35" i="1"/>
  <c r="O463" i="1"/>
  <c r="E282" i="1"/>
  <c r="Y223" i="1"/>
  <c r="Y374" i="1"/>
  <c r="O102" i="1"/>
  <c r="O33" i="1"/>
  <c r="I162" i="1"/>
  <c r="I84" i="1"/>
  <c r="T396" i="1"/>
  <c r="L277" i="1"/>
  <c r="AA389" i="1"/>
  <c r="Y218" i="1"/>
  <c r="R360" i="1"/>
  <c r="Y290" i="1"/>
  <c r="R166" i="1"/>
  <c r="Q126" i="1"/>
  <c r="I118" i="1"/>
  <c r="AA348" i="1"/>
  <c r="E287" i="1"/>
  <c r="E185" i="1"/>
  <c r="T447" i="1"/>
  <c r="T92" i="1"/>
  <c r="Y361" i="1"/>
  <c r="P196" i="1"/>
  <c r="O167" i="1"/>
  <c r="M292" i="1"/>
  <c r="M464" i="1"/>
  <c r="P7" i="1"/>
  <c r="Z337" i="1"/>
  <c r="O262" i="1"/>
  <c r="AA17" i="1"/>
  <c r="M80" i="1"/>
  <c r="I181" i="1"/>
  <c r="M388" i="1"/>
  <c r="T156" i="1"/>
  <c r="P92" i="1"/>
  <c r="Q352" i="1"/>
  <c r="I338" i="1"/>
  <c r="T445" i="1"/>
  <c r="R297" i="1"/>
  <c r="I90" i="1"/>
  <c r="M45" i="1"/>
  <c r="T405" i="1"/>
  <c r="I271" i="1"/>
  <c r="Q176" i="1"/>
  <c r="L220" i="1"/>
  <c r="L276" i="1"/>
  <c r="Z419" i="1"/>
  <c r="Y396" i="1"/>
  <c r="I349" i="1"/>
  <c r="I45" i="1"/>
  <c r="V42" i="1"/>
  <c r="Q118" i="1"/>
  <c r="R224" i="1"/>
  <c r="R390" i="1"/>
  <c r="Y425" i="1"/>
  <c r="U343" i="1"/>
  <c r="Q398" i="1"/>
  <c r="U321" i="1"/>
  <c r="L305" i="1"/>
  <c r="T349" i="1"/>
  <c r="I447" i="1"/>
  <c r="L260" i="1"/>
  <c r="Z386" i="1"/>
  <c r="E159" i="1"/>
  <c r="I418" i="1"/>
  <c r="Y441" i="1"/>
  <c r="P442" i="1"/>
  <c r="Q364" i="1"/>
  <c r="L295" i="1"/>
  <c r="U269" i="1"/>
  <c r="L59" i="1"/>
  <c r="E97" i="1"/>
  <c r="M286" i="1"/>
  <c r="O168" i="1"/>
  <c r="E8" i="1"/>
  <c r="V341" i="1"/>
  <c r="T105" i="1"/>
  <c r="O49" i="1"/>
  <c r="M253" i="1"/>
  <c r="AA144" i="1"/>
  <c r="O402" i="1"/>
  <c r="R230" i="1"/>
  <c r="AA381" i="1"/>
  <c r="V182" i="1"/>
  <c r="L58" i="1"/>
  <c r="Q192" i="1"/>
  <c r="O200" i="1"/>
  <c r="R267" i="1"/>
  <c r="Y112" i="1"/>
  <c r="O364" i="1"/>
  <c r="E325" i="1"/>
  <c r="AA373" i="1"/>
  <c r="O51" i="1"/>
  <c r="T110" i="1"/>
  <c r="Y313" i="1"/>
  <c r="U55" i="1"/>
  <c r="T238" i="1"/>
  <c r="P125" i="1"/>
  <c r="Q50" i="1"/>
  <c r="R335" i="1"/>
  <c r="Y68" i="1"/>
  <c r="AA226" i="1"/>
  <c r="U113" i="1"/>
  <c r="M75" i="1"/>
  <c r="T153" i="1"/>
  <c r="L283" i="1"/>
  <c r="V236" i="1"/>
  <c r="V198" i="1"/>
  <c r="E65" i="1"/>
  <c r="L441" i="1"/>
  <c r="M237" i="1"/>
  <c r="P158" i="1"/>
  <c r="Y150" i="1"/>
  <c r="L151" i="1"/>
  <c r="AA45" i="1"/>
  <c r="AA241" i="1"/>
  <c r="Y461" i="1"/>
  <c r="V128" i="1"/>
  <c r="Y110" i="1"/>
  <c r="AA451" i="1"/>
  <c r="Q57" i="1"/>
  <c r="M20" i="1"/>
  <c r="E387" i="1"/>
  <c r="I88" i="1"/>
  <c r="P181" i="1"/>
  <c r="Y36" i="1"/>
  <c r="Z275" i="1"/>
  <c r="T390" i="1"/>
  <c r="T395" i="1"/>
  <c r="Y431" i="1"/>
  <c r="U258" i="1"/>
  <c r="E417" i="1"/>
  <c r="T423" i="1"/>
  <c r="M442" i="1"/>
  <c r="AA426" i="1"/>
  <c r="T132" i="1"/>
  <c r="Y407" i="1"/>
  <c r="E426" i="1"/>
  <c r="Y135" i="1"/>
  <c r="L6" i="1"/>
  <c r="T229" i="1"/>
  <c r="O438" i="1"/>
  <c r="Q80" i="1"/>
  <c r="E123" i="1"/>
  <c r="U347" i="1"/>
  <c r="U382" i="1"/>
  <c r="M316" i="1"/>
  <c r="V196" i="1"/>
  <c r="U344" i="1"/>
  <c r="O425" i="1"/>
  <c r="Z463" i="1"/>
  <c r="Z174" i="1"/>
  <c r="AA146" i="1"/>
  <c r="M339" i="1"/>
  <c r="T187" i="1"/>
  <c r="R3" i="1"/>
  <c r="L153" i="1"/>
  <c r="R189" i="1"/>
  <c r="I281" i="1"/>
  <c r="AA179" i="1"/>
  <c r="R429" i="1"/>
  <c r="Y369" i="1"/>
  <c r="U194" i="1"/>
  <c r="P364" i="1"/>
  <c r="Q455" i="1"/>
  <c r="L123" i="1"/>
  <c r="Y152" i="1"/>
  <c r="P148" i="1"/>
  <c r="Z168" i="1"/>
  <c r="T214" i="1"/>
  <c r="L30" i="1"/>
  <c r="L47" i="1"/>
  <c r="M251" i="1"/>
  <c r="T241" i="1"/>
  <c r="P76" i="1"/>
  <c r="AA425" i="1"/>
  <c r="R378" i="1"/>
  <c r="T455" i="1"/>
  <c r="AA141" i="1"/>
  <c r="Q217" i="1"/>
  <c r="M64" i="1"/>
  <c r="I396" i="1"/>
  <c r="Y315" i="1"/>
  <c r="E466" i="1"/>
  <c r="M281" i="1"/>
  <c r="L93" i="1"/>
  <c r="Y357" i="1"/>
  <c r="R22" i="1"/>
  <c r="R290" i="1"/>
  <c r="O45" i="1"/>
  <c r="M269" i="1"/>
  <c r="Q434" i="1"/>
  <c r="E356" i="1"/>
  <c r="Y160" i="1"/>
  <c r="M377" i="1"/>
  <c r="P153" i="1"/>
  <c r="Y96" i="1"/>
  <c r="AA123" i="1"/>
  <c r="T340" i="1"/>
  <c r="U363" i="1"/>
  <c r="AA400" i="1"/>
  <c r="I81" i="1"/>
  <c r="R194" i="1"/>
  <c r="P319" i="1"/>
  <c r="T411" i="1"/>
  <c r="P230" i="1"/>
  <c r="U149" i="1"/>
  <c r="P370" i="1"/>
  <c r="Y320" i="1"/>
  <c r="M338" i="1"/>
  <c r="Y28" i="1"/>
  <c r="L82" i="1"/>
  <c r="U285" i="1"/>
  <c r="Z273" i="1"/>
  <c r="T193" i="1"/>
  <c r="AA323" i="1"/>
  <c r="Y381" i="1"/>
  <c r="P63" i="1"/>
  <c r="E258" i="1"/>
  <c r="Y332" i="1"/>
  <c r="Y414" i="1"/>
  <c r="M47" i="1"/>
  <c r="Y277" i="1"/>
  <c r="AA59" i="1"/>
  <c r="Z245" i="1"/>
  <c r="O105" i="1"/>
  <c r="M248" i="1"/>
  <c r="Z469" i="1"/>
  <c r="P342" i="1"/>
  <c r="T334" i="1"/>
  <c r="M70" i="1"/>
  <c r="L288" i="1"/>
  <c r="V467" i="1"/>
  <c r="U371" i="1"/>
  <c r="R298" i="1"/>
  <c r="AA25" i="1"/>
  <c r="Q242" i="1"/>
  <c r="I343" i="1"/>
  <c r="L125" i="1"/>
  <c r="O295" i="1"/>
  <c r="R161" i="1"/>
  <c r="E136" i="1"/>
  <c r="U178" i="1"/>
  <c r="I468" i="1"/>
  <c r="L156" i="1"/>
  <c r="Y30" i="1"/>
  <c r="L432" i="1"/>
  <c r="Q296" i="1"/>
  <c r="E191" i="1"/>
  <c r="Y191" i="1"/>
  <c r="U26" i="1"/>
  <c r="Y285" i="1"/>
  <c r="Z98" i="1"/>
  <c r="Y57" i="1"/>
  <c r="P70" i="1"/>
  <c r="M16" i="1"/>
  <c r="L300" i="1"/>
  <c r="T237" i="1"/>
  <c r="T342" i="1"/>
  <c r="O457" i="1"/>
  <c r="O30" i="1"/>
  <c r="Q429" i="1"/>
  <c r="Z445" i="1"/>
  <c r="U268" i="1"/>
  <c r="AA133" i="1"/>
  <c r="E409" i="1"/>
  <c r="AA287" i="1"/>
  <c r="R281" i="1"/>
  <c r="AA104" i="1"/>
  <c r="O165" i="1"/>
  <c r="Q422" i="1"/>
  <c r="Q107" i="1"/>
  <c r="U75" i="1"/>
  <c r="U160" i="1"/>
  <c r="O65" i="1"/>
  <c r="AA259" i="1"/>
  <c r="Z137" i="1"/>
  <c r="Q309" i="1"/>
  <c r="Y458" i="1"/>
  <c r="L352" i="1"/>
  <c r="R88" i="1"/>
  <c r="T255" i="1"/>
  <c r="U87" i="1"/>
  <c r="T20" i="1"/>
  <c r="Q295" i="1"/>
  <c r="E101" i="1"/>
  <c r="T268" i="1"/>
  <c r="O220" i="1"/>
  <c r="M331" i="1"/>
  <c r="L425" i="1"/>
  <c r="AA422" i="1"/>
  <c r="AA67" i="1"/>
  <c r="P100" i="1"/>
  <c r="P354" i="1"/>
  <c r="Q22" i="1"/>
  <c r="U98" i="1"/>
  <c r="M429" i="1"/>
  <c r="L95" i="1"/>
  <c r="P263" i="1"/>
  <c r="I206" i="1"/>
  <c r="P232" i="1"/>
  <c r="E257" i="1"/>
  <c r="Q456" i="1"/>
  <c r="I159" i="1"/>
  <c r="Z170" i="1"/>
  <c r="Z376" i="1"/>
  <c r="AA180" i="1"/>
  <c r="R401" i="1"/>
  <c r="R395" i="1"/>
  <c r="Q374" i="1"/>
  <c r="I369" i="1"/>
  <c r="Y389" i="1"/>
  <c r="M357" i="1"/>
  <c r="AA436" i="1"/>
  <c r="P362" i="1"/>
  <c r="P143" i="1"/>
  <c r="Y234" i="1"/>
  <c r="Y350" i="1"/>
  <c r="I264" i="1"/>
  <c r="AA387" i="1"/>
  <c r="Z4" i="1"/>
  <c r="E148" i="1"/>
  <c r="Y272" i="1"/>
  <c r="V29" i="1"/>
  <c r="O394" i="1"/>
  <c r="AA251" i="1"/>
  <c r="AA175" i="1"/>
  <c r="L460" i="1"/>
  <c r="Z361" i="1"/>
  <c r="L90" i="1"/>
  <c r="V38" i="1"/>
  <c r="T173" i="1"/>
  <c r="R4" i="1"/>
  <c r="I155" i="1"/>
  <c r="M13" i="1"/>
  <c r="U434" i="1"/>
  <c r="Y278" i="1"/>
  <c r="L465" i="1"/>
  <c r="R381" i="1"/>
  <c r="R182" i="1"/>
  <c r="I125" i="1"/>
  <c r="Q387" i="1"/>
  <c r="M34" i="1"/>
  <c r="E35" i="1"/>
  <c r="I126" i="1"/>
  <c r="P318" i="1"/>
  <c r="O258" i="1"/>
  <c r="M46" i="1"/>
  <c r="O254" i="1"/>
  <c r="I17" i="1"/>
  <c r="Y348" i="1"/>
  <c r="L216" i="1"/>
  <c r="U125" i="1"/>
  <c r="R465" i="1"/>
  <c r="R365" i="1"/>
  <c r="O371" i="1"/>
  <c r="L99" i="1"/>
  <c r="Q267" i="1"/>
  <c r="U436" i="1"/>
  <c r="M141" i="1"/>
  <c r="U277" i="1"/>
  <c r="Y15" i="1"/>
  <c r="I336" i="1"/>
  <c r="I183" i="1"/>
  <c r="Z458" i="1"/>
  <c r="M60" i="1"/>
  <c r="AA368" i="1"/>
  <c r="R348" i="1"/>
  <c r="M138" i="1"/>
  <c r="E234" i="1"/>
  <c r="P23" i="1"/>
  <c r="U235" i="1"/>
  <c r="I314" i="1"/>
  <c r="O161" i="1"/>
  <c r="U162" i="1"/>
  <c r="Y259" i="1"/>
  <c r="O320" i="1"/>
  <c r="R248" i="1"/>
  <c r="R340" i="1"/>
  <c r="O112" i="1"/>
  <c r="O2" i="1"/>
  <c r="AA326" i="1"/>
  <c r="R151" i="1"/>
  <c r="L308" i="1"/>
  <c r="Z356" i="1"/>
  <c r="R95" i="1"/>
  <c r="M342" i="1"/>
  <c r="O272" i="1"/>
  <c r="U107" i="1"/>
  <c r="M26" i="1"/>
  <c r="I244" i="1"/>
  <c r="U366" i="1"/>
  <c r="E452" i="1"/>
  <c r="P375" i="1"/>
  <c r="E27" i="1"/>
  <c r="T245" i="1"/>
  <c r="AA322" i="1"/>
  <c r="Y340" i="1"/>
  <c r="E395" i="1"/>
  <c r="U372" i="1"/>
  <c r="Y464" i="1"/>
  <c r="I27" i="1"/>
  <c r="M368" i="1"/>
  <c r="O89" i="1"/>
  <c r="O448" i="1"/>
  <c r="AA417" i="1"/>
  <c r="Y215" i="1"/>
  <c r="Z208" i="1"/>
  <c r="Q275" i="1"/>
  <c r="Y351" i="1"/>
  <c r="L342" i="1"/>
  <c r="M304" i="1"/>
  <c r="Z300" i="1"/>
  <c r="O4" i="1"/>
  <c r="O129" i="1"/>
  <c r="AA238" i="1"/>
  <c r="E428" i="1"/>
  <c r="O174" i="1"/>
  <c r="I356" i="1"/>
  <c r="Y274" i="1"/>
  <c r="O66" i="1"/>
  <c r="I44" i="1"/>
  <c r="O122" i="1"/>
  <c r="Q223" i="1"/>
  <c r="U314" i="1"/>
  <c r="I158" i="1"/>
  <c r="L431" i="1"/>
  <c r="O130" i="1"/>
  <c r="L286" i="1"/>
  <c r="U367" i="1"/>
  <c r="Q411" i="1"/>
  <c r="M361" i="1"/>
  <c r="M343" i="1"/>
  <c r="P330" i="1"/>
  <c r="U288" i="1"/>
  <c r="AA445" i="1"/>
  <c r="E51" i="1"/>
  <c r="O269" i="1"/>
  <c r="V50" i="1"/>
  <c r="O298" i="1"/>
  <c r="E52" i="1"/>
  <c r="L103" i="1"/>
  <c r="L326" i="1"/>
  <c r="R96" i="1"/>
  <c r="O310" i="1"/>
  <c r="Y66" i="1"/>
  <c r="Q240" i="1"/>
  <c r="E425" i="1"/>
  <c r="Y405" i="1"/>
  <c r="I436" i="1"/>
  <c r="Y286" i="1"/>
  <c r="Q8" i="1"/>
  <c r="I459" i="1"/>
  <c r="R398" i="1"/>
  <c r="M163" i="1"/>
  <c r="AA448" i="1"/>
  <c r="I42" i="1"/>
  <c r="M178" i="1"/>
  <c r="E470" i="1"/>
  <c r="M38" i="1"/>
  <c r="O309" i="1"/>
  <c r="I28" i="1"/>
  <c r="M43" i="1"/>
  <c r="M416" i="1"/>
  <c r="Z410" i="1"/>
  <c r="T317" i="1"/>
  <c r="R346" i="1"/>
  <c r="O363" i="1"/>
  <c r="T170" i="1"/>
  <c r="P119" i="1"/>
  <c r="AA139" i="1"/>
  <c r="Z414" i="1"/>
  <c r="E352" i="1"/>
  <c r="P53" i="1"/>
  <c r="Y125" i="1"/>
  <c r="I61" i="1"/>
  <c r="Y80" i="1"/>
  <c r="P235" i="1"/>
  <c r="I311" i="1"/>
  <c r="Q7" i="1"/>
  <c r="Y63" i="1"/>
  <c r="Z325" i="1"/>
  <c r="I440" i="1"/>
  <c r="O107" i="1"/>
  <c r="Z74" i="1"/>
  <c r="Y345" i="1"/>
  <c r="R236" i="1"/>
  <c r="I35" i="1"/>
  <c r="E242" i="1"/>
  <c r="AA315" i="1"/>
  <c r="U284" i="1"/>
  <c r="Y149" i="1"/>
  <c r="M323" i="1"/>
  <c r="O273" i="1"/>
  <c r="I341" i="1"/>
  <c r="Q56" i="1"/>
  <c r="M409" i="1"/>
  <c r="AA450" i="1"/>
  <c r="E283" i="1"/>
  <c r="O414" i="1"/>
  <c r="E413" i="1"/>
  <c r="O77" i="1"/>
  <c r="AA202" i="1"/>
  <c r="O377" i="1"/>
  <c r="Z321" i="1"/>
  <c r="Y399" i="1"/>
  <c r="L433" i="1"/>
  <c r="Q416" i="1"/>
  <c r="Y422" i="1"/>
  <c r="T22" i="1"/>
  <c r="L333" i="1"/>
  <c r="I105" i="1"/>
  <c r="P387" i="1"/>
  <c r="Y430" i="1"/>
  <c r="AA40" i="1"/>
  <c r="R270" i="1"/>
  <c r="L267" i="1"/>
  <c r="P192" i="1"/>
  <c r="Z264" i="1"/>
  <c r="V115" i="1"/>
  <c r="O143" i="1"/>
  <c r="Q194" i="1"/>
  <c r="AA307" i="1"/>
  <c r="U67" i="1"/>
  <c r="E87" i="1"/>
  <c r="R326" i="1"/>
  <c r="L91" i="1"/>
  <c r="P59" i="1"/>
  <c r="O72" i="1"/>
  <c r="P56" i="1"/>
  <c r="R289" i="1"/>
  <c r="AA47" i="1"/>
  <c r="U223" i="1"/>
  <c r="L18" i="1"/>
  <c r="T112" i="1"/>
  <c r="P214" i="1"/>
  <c r="Z11" i="1"/>
  <c r="U20" i="1"/>
  <c r="I223" i="1"/>
  <c r="P144" i="1"/>
  <c r="L139" i="1"/>
  <c r="AA71" i="1"/>
  <c r="Z260" i="1"/>
  <c r="O265" i="1"/>
  <c r="Z123" i="1"/>
  <c r="O246" i="1"/>
  <c r="L130" i="1"/>
  <c r="E321" i="1"/>
  <c r="U104" i="1"/>
  <c r="Q397" i="1"/>
  <c r="E314" i="1"/>
  <c r="M239" i="1"/>
  <c r="P415" i="1"/>
  <c r="O357" i="1"/>
  <c r="Z193" i="1"/>
  <c r="Z23" i="1"/>
  <c r="AA357" i="1"/>
  <c r="R5" i="1"/>
  <c r="M21" i="1"/>
  <c r="T135" i="1"/>
  <c r="I420" i="1"/>
  <c r="R49" i="1"/>
  <c r="M333" i="1"/>
  <c r="L257" i="1"/>
  <c r="Y172" i="1"/>
  <c r="T207" i="1"/>
  <c r="P241" i="1"/>
  <c r="Z338" i="1"/>
  <c r="L324" i="1"/>
  <c r="AA240" i="1"/>
  <c r="I237" i="1"/>
  <c r="P355" i="1"/>
  <c r="Q178" i="1"/>
  <c r="Q103" i="1"/>
  <c r="Z149" i="1"/>
  <c r="Z416" i="1"/>
  <c r="L35" i="1"/>
  <c r="E124" i="1"/>
  <c r="U224" i="1"/>
  <c r="U40" i="1"/>
  <c r="V73" i="1"/>
  <c r="U238" i="1"/>
  <c r="E12" i="1"/>
  <c r="T454" i="1"/>
  <c r="Z105" i="1"/>
  <c r="P145" i="1"/>
  <c r="U459" i="1"/>
  <c r="L274" i="1"/>
  <c r="L140" i="1"/>
  <c r="E262" i="1"/>
  <c r="P88" i="1"/>
  <c r="I75" i="1"/>
  <c r="Z209" i="1"/>
  <c r="O53" i="1"/>
  <c r="R295" i="1"/>
  <c r="M314" i="1"/>
  <c r="E439" i="1"/>
  <c r="Y224" i="1"/>
  <c r="M425" i="1"/>
  <c r="L108" i="1"/>
  <c r="E394" i="1"/>
  <c r="Z360" i="1"/>
  <c r="E364" i="1"/>
  <c r="E332" i="1"/>
  <c r="I448" i="1"/>
  <c r="U430" i="1"/>
  <c r="U214" i="1"/>
  <c r="L406" i="1"/>
  <c r="I239" i="1"/>
  <c r="E331" i="1"/>
  <c r="Z235" i="1"/>
  <c r="U279" i="1"/>
  <c r="M177" i="1"/>
  <c r="O61" i="1"/>
  <c r="I19" i="1"/>
  <c r="I103" i="1"/>
  <c r="I323" i="1"/>
  <c r="M358" i="1"/>
  <c r="Z451" i="1"/>
  <c r="U387" i="1"/>
  <c r="U9" i="1"/>
  <c r="AA227" i="1"/>
  <c r="L236" i="1"/>
  <c r="R384" i="1"/>
  <c r="T274" i="1"/>
  <c r="Z294" i="1"/>
  <c r="E11" i="1"/>
  <c r="V318" i="1"/>
  <c r="E315" i="1"/>
  <c r="V437" i="1"/>
  <c r="Q111" i="1"/>
  <c r="E198" i="1"/>
  <c r="E139" i="1"/>
  <c r="AA466" i="1"/>
  <c r="M206" i="1"/>
  <c r="P62" i="1"/>
  <c r="AA158" i="1"/>
  <c r="P398" i="1"/>
  <c r="L124" i="1"/>
  <c r="I243" i="1"/>
  <c r="R167" i="1"/>
  <c r="U391" i="1"/>
  <c r="M228" i="1"/>
  <c r="V123" i="1"/>
  <c r="Q405" i="1"/>
  <c r="AA453" i="1"/>
  <c r="E236" i="1"/>
  <c r="L391" i="1"/>
  <c r="E182" i="1"/>
  <c r="Y111" i="1"/>
  <c r="AA73" i="1"/>
  <c r="O378" i="1"/>
  <c r="P163" i="1"/>
  <c r="T182" i="1"/>
  <c r="I393" i="1"/>
  <c r="R307" i="1"/>
  <c r="M106" i="1"/>
  <c r="Q139" i="1"/>
  <c r="P360" i="1"/>
  <c r="Y155" i="1"/>
  <c r="E178" i="1"/>
  <c r="E338" i="1"/>
  <c r="Y25" i="1"/>
  <c r="Z126" i="1"/>
  <c r="U94" i="1"/>
  <c r="E330" i="1"/>
  <c r="E137" i="1"/>
  <c r="AA291" i="1"/>
  <c r="L424" i="1"/>
  <c r="L89" i="1"/>
  <c r="AA343" i="1"/>
  <c r="P273" i="1"/>
  <c r="M114" i="1"/>
  <c r="R171" i="1"/>
  <c r="R177" i="1"/>
  <c r="I444" i="1"/>
  <c r="E367" i="1"/>
  <c r="P73" i="1"/>
  <c r="I16" i="1"/>
  <c r="I149" i="1"/>
  <c r="Q62" i="1"/>
  <c r="T89" i="1"/>
  <c r="I451" i="1"/>
  <c r="L195" i="1"/>
  <c r="O216" i="1"/>
  <c r="M213" i="1"/>
  <c r="AA297" i="1"/>
  <c r="AA272" i="1"/>
  <c r="O370" i="1"/>
  <c r="AA327" i="1"/>
  <c r="E379" i="1"/>
  <c r="P14" i="1"/>
  <c r="I215" i="1"/>
  <c r="M86" i="1"/>
  <c r="Q218" i="1"/>
  <c r="L86" i="1"/>
  <c r="V191" i="1"/>
  <c r="AA48" i="1"/>
  <c r="Q438" i="1"/>
  <c r="O193" i="1"/>
  <c r="U195" i="1"/>
  <c r="L336" i="1"/>
  <c r="I274" i="1"/>
  <c r="O404" i="1"/>
  <c r="I303" i="1"/>
  <c r="L188" i="1"/>
  <c r="P213" i="1"/>
  <c r="AA83" i="1"/>
  <c r="Q324" i="1"/>
  <c r="T204" i="1"/>
  <c r="V255" i="1"/>
  <c r="Q377" i="1"/>
  <c r="Z256" i="1"/>
  <c r="U433" i="1"/>
  <c r="I312" i="1"/>
  <c r="P155" i="1"/>
  <c r="M449" i="1"/>
  <c r="Y115" i="1"/>
  <c r="O315" i="1"/>
  <c r="Q29" i="1"/>
  <c r="P24" i="1"/>
  <c r="E177" i="1"/>
  <c r="Z35" i="1"/>
  <c r="Y460" i="1"/>
  <c r="I41" i="1"/>
  <c r="Q119" i="1"/>
  <c r="Z210" i="1"/>
  <c r="M290" i="1"/>
  <c r="Z331" i="1"/>
  <c r="Z13" i="1"/>
  <c r="E3" i="1"/>
  <c r="E106" i="1"/>
  <c r="Z155" i="1"/>
  <c r="I422" i="1"/>
  <c r="M413" i="1"/>
  <c r="Y55" i="1"/>
  <c r="U313" i="1"/>
  <c r="P270" i="1"/>
  <c r="O108" i="1"/>
  <c r="I376" i="1"/>
  <c r="Q21" i="1"/>
  <c r="U337" i="1"/>
  <c r="Q212" i="1"/>
  <c r="T150" i="1"/>
  <c r="E77" i="1"/>
  <c r="Y352" i="1"/>
  <c r="O106" i="1"/>
  <c r="R359" i="1"/>
  <c r="L200" i="1"/>
  <c r="E263" i="1"/>
  <c r="Q234" i="1"/>
  <c r="M89" i="1"/>
  <c r="E237" i="1"/>
  <c r="P157" i="1"/>
  <c r="U454" i="1"/>
  <c r="I397" i="1"/>
  <c r="T126" i="1"/>
  <c r="AA380" i="1"/>
  <c r="Z285" i="1"/>
  <c r="P348" i="1"/>
  <c r="R52" i="1"/>
  <c r="R240" i="1"/>
  <c r="Y368" i="1"/>
  <c r="M115" i="1"/>
  <c r="AA273" i="1"/>
  <c r="R143" i="1"/>
  <c r="Y448" i="1"/>
  <c r="Z2" i="1"/>
  <c r="I20" i="1"/>
  <c r="E76" i="1"/>
  <c r="I69" i="1"/>
  <c r="E38" i="1"/>
  <c r="Q354" i="1"/>
  <c r="M180" i="1"/>
  <c r="U22" i="1"/>
  <c r="R243" i="1"/>
  <c r="L264" i="1"/>
  <c r="Q121" i="1"/>
  <c r="E304" i="1"/>
  <c r="O401" i="1"/>
  <c r="U426" i="1"/>
  <c r="I114" i="1"/>
  <c r="O39" i="1"/>
  <c r="O17" i="1"/>
  <c r="E29" i="1"/>
  <c r="E390" i="1"/>
  <c r="Q358" i="1"/>
  <c r="L426" i="1"/>
  <c r="AA250" i="1"/>
  <c r="M434" i="1"/>
  <c r="Y227" i="1"/>
  <c r="Z132" i="1"/>
  <c r="Y142" i="1"/>
  <c r="AA229" i="1"/>
  <c r="O215" i="1"/>
  <c r="L53" i="1"/>
  <c r="I210" i="1"/>
  <c r="T402" i="1"/>
  <c r="AA205" i="1"/>
  <c r="E75" i="1"/>
  <c r="M96" i="1"/>
  <c r="Y133" i="1"/>
  <c r="O185" i="1"/>
  <c r="E128" i="1"/>
  <c r="Y438" i="1"/>
  <c r="I253" i="1"/>
  <c r="L364" i="1"/>
  <c r="I51" i="1"/>
  <c r="O409" i="1"/>
  <c r="Y39" i="1"/>
  <c r="AA319" i="1"/>
  <c r="U368" i="1"/>
  <c r="P395" i="1"/>
  <c r="U246" i="1"/>
  <c r="I390" i="1"/>
  <c r="P242" i="1"/>
  <c r="AA224" i="1"/>
  <c r="I406" i="1"/>
  <c r="Q420" i="1"/>
  <c r="Z164" i="1"/>
  <c r="M132" i="1"/>
  <c r="AA82" i="1"/>
  <c r="T463" i="1"/>
  <c r="E285" i="1"/>
  <c r="Y158" i="1"/>
  <c r="AA107" i="1"/>
  <c r="Z316" i="1"/>
  <c r="O313" i="1"/>
  <c r="AA278" i="1"/>
  <c r="Q239" i="1"/>
  <c r="M83" i="1"/>
  <c r="P282" i="1"/>
  <c r="Y268" i="1"/>
  <c r="Z20" i="1"/>
  <c r="E424" i="1"/>
  <c r="Q195" i="1"/>
  <c r="AA209" i="1"/>
  <c r="AA262" i="1"/>
  <c r="E247" i="1"/>
  <c r="R124" i="1"/>
  <c r="E174" i="1"/>
  <c r="M160" i="1"/>
  <c r="O256" i="1"/>
  <c r="U230" i="1"/>
  <c r="Y442" i="1"/>
  <c r="AA52" i="1"/>
  <c r="U186" i="1"/>
  <c r="Z263" i="1"/>
  <c r="Y176" i="1"/>
  <c r="M196" i="1"/>
  <c r="P333" i="1"/>
  <c r="I172" i="1"/>
  <c r="Y355" i="1"/>
  <c r="R102" i="1"/>
  <c r="AA184" i="1"/>
  <c r="M31" i="1"/>
  <c r="AA19" i="1"/>
  <c r="M306" i="1"/>
  <c r="Z214" i="1"/>
  <c r="Y387" i="1"/>
  <c r="O253" i="1"/>
  <c r="U456" i="1"/>
  <c r="AA313" i="1"/>
  <c r="V16" i="1"/>
  <c r="Y174" i="1"/>
  <c r="AA371" i="1"/>
  <c r="P128" i="1"/>
  <c r="T40" i="1"/>
  <c r="M243" i="1"/>
  <c r="T461" i="1"/>
  <c r="R219" i="1"/>
  <c r="I164" i="1"/>
  <c r="O336" i="1"/>
  <c r="AA317" i="1"/>
  <c r="M113" i="1"/>
  <c r="P280" i="1"/>
  <c r="L43" i="1"/>
  <c r="M187" i="1"/>
  <c r="I398" i="1"/>
  <c r="M386" i="1"/>
  <c r="L337" i="1"/>
  <c r="Y2" i="1"/>
  <c r="E277" i="1"/>
  <c r="L166" i="1"/>
  <c r="M265" i="1"/>
  <c r="R338" i="1"/>
  <c r="Y260" i="1"/>
  <c r="AA142" i="1"/>
  <c r="L380" i="1"/>
  <c r="V421" i="1"/>
  <c r="L32" i="1"/>
  <c r="E241" i="1"/>
  <c r="R433" i="1"/>
  <c r="I119" i="1"/>
  <c r="P159" i="1"/>
  <c r="M355" i="1"/>
  <c r="R76" i="1"/>
  <c r="I238" i="1"/>
  <c r="U379" i="1"/>
  <c r="I60" i="1"/>
  <c r="P68" i="1"/>
  <c r="M291" i="1"/>
  <c r="O304" i="1"/>
  <c r="I456" i="1"/>
  <c r="I34" i="1"/>
  <c r="Z181" i="1"/>
  <c r="E421" i="1"/>
  <c r="Q200" i="1"/>
  <c r="Z9" i="1"/>
  <c r="U193" i="1"/>
  <c r="E50" i="1"/>
  <c r="E380" i="1"/>
  <c r="R178" i="1"/>
  <c r="I144" i="1"/>
  <c r="U229" i="1"/>
  <c r="U50" i="1"/>
  <c r="Q376" i="1"/>
  <c r="P436" i="1"/>
  <c r="M424" i="1"/>
  <c r="P31" i="1"/>
  <c r="L177" i="1"/>
  <c r="L307" i="1"/>
  <c r="Y98" i="1"/>
  <c r="L154" i="1"/>
  <c r="L407" i="1"/>
  <c r="E7" i="1"/>
  <c r="O433" i="1"/>
  <c r="O324" i="1"/>
  <c r="AA43" i="1"/>
  <c r="P58" i="1"/>
  <c r="AA154" i="1"/>
  <c r="R23" i="1"/>
  <c r="L24" i="1"/>
  <c r="E249" i="1"/>
  <c r="I450" i="1"/>
  <c r="O415" i="1"/>
  <c r="V294" i="1"/>
  <c r="R238" i="1"/>
  <c r="Y446" i="1"/>
  <c r="Y114" i="1"/>
  <c r="I273" i="1"/>
  <c r="Z106" i="1"/>
  <c r="U37" i="1"/>
  <c r="AA234" i="1"/>
  <c r="AA471" i="1"/>
  <c r="Z354" i="1"/>
  <c r="Y100" i="1"/>
  <c r="O38" i="1"/>
  <c r="P36" i="1"/>
  <c r="I40" i="1"/>
  <c r="Y210" i="1"/>
  <c r="E386" i="1"/>
  <c r="I9" i="1"/>
  <c r="I97" i="1"/>
  <c r="T164" i="1"/>
  <c r="L183" i="1"/>
  <c r="I219" i="1"/>
  <c r="U251" i="1"/>
  <c r="R411" i="1"/>
  <c r="Y97" i="1"/>
  <c r="O330" i="1"/>
  <c r="AA23" i="1"/>
  <c r="E250" i="1"/>
  <c r="Q425" i="1"/>
  <c r="Z438" i="1"/>
  <c r="E172" i="1"/>
  <c r="P469" i="1"/>
  <c r="R164" i="1"/>
  <c r="E113" i="1"/>
  <c r="I317" i="1"/>
  <c r="E115" i="1"/>
  <c r="P198" i="1"/>
  <c r="P42" i="1"/>
  <c r="AA98" i="1"/>
  <c r="I329" i="1"/>
  <c r="M230" i="1"/>
  <c r="T80" i="1"/>
  <c r="L163" i="1"/>
  <c r="Y26" i="1"/>
  <c r="AA292" i="1"/>
  <c r="U171" i="1"/>
  <c r="R455" i="1"/>
  <c r="M142" i="1"/>
  <c r="Y311" i="1"/>
  <c r="R329" i="1"/>
  <c r="Q66" i="1"/>
  <c r="U323" i="1"/>
  <c r="Y195" i="1"/>
  <c r="U261" i="1"/>
  <c r="V20" i="1"/>
  <c r="AA332" i="1"/>
  <c r="I115" i="1"/>
  <c r="R252" i="1"/>
  <c r="L463" i="1"/>
  <c r="R389" i="1"/>
  <c r="E84" i="1"/>
  <c r="Q270" i="1"/>
  <c r="O60" i="1"/>
  <c r="P95" i="1"/>
  <c r="P22" i="1"/>
  <c r="AA339" i="1"/>
  <c r="U68" i="1"/>
  <c r="Z358" i="1"/>
  <c r="AA464" i="1"/>
  <c r="E275" i="1"/>
  <c r="Z303" i="1"/>
  <c r="L160" i="1"/>
  <c r="I211" i="1"/>
  <c r="U330" i="1"/>
  <c r="T25" i="1"/>
  <c r="Y235" i="1"/>
  <c r="Z161" i="1"/>
  <c r="Y435" i="1"/>
  <c r="E358" i="1"/>
  <c r="L141" i="1"/>
  <c r="L148" i="1"/>
  <c r="Z201" i="1"/>
  <c r="E202" i="1"/>
  <c r="M137" i="1"/>
  <c r="E166" i="1"/>
  <c r="Q230" i="1"/>
  <c r="O359" i="1"/>
  <c r="Y119" i="1"/>
  <c r="L455" i="1"/>
  <c r="L76" i="1"/>
  <c r="E183" i="1"/>
  <c r="M471" i="1"/>
  <c r="P227" i="1"/>
  <c r="AA191" i="1"/>
  <c r="L194" i="1"/>
  <c r="L443" i="1"/>
  <c r="R396" i="1"/>
  <c r="Z244" i="1"/>
  <c r="L81" i="1"/>
  <c r="R400" i="1"/>
  <c r="P356" i="1"/>
  <c r="E173" i="1"/>
  <c r="V256" i="1"/>
  <c r="M366" i="1"/>
  <c r="L119" i="1"/>
  <c r="Z227" i="1"/>
  <c r="R416" i="1"/>
  <c r="I99" i="1"/>
  <c r="R342" i="1"/>
  <c r="T361" i="1"/>
  <c r="AA383" i="1"/>
  <c r="E292" i="1"/>
  <c r="Q86" i="1"/>
  <c r="M385" i="1"/>
  <c r="Y419" i="1"/>
  <c r="P332" i="1"/>
  <c r="U114" i="1"/>
  <c r="R187" i="1"/>
  <c r="Y284" i="1"/>
  <c r="U441" i="1"/>
  <c r="R353" i="1"/>
  <c r="Y365" i="1"/>
  <c r="U201" i="1"/>
  <c r="U315" i="1"/>
  <c r="O158" i="1"/>
  <c r="I171" i="1"/>
  <c r="I154" i="1"/>
  <c r="O229" i="1"/>
  <c r="E365" i="1"/>
  <c r="U128" i="1"/>
  <c r="I434" i="1"/>
  <c r="U17" i="1"/>
  <c r="E23" i="1"/>
  <c r="T285" i="1"/>
  <c r="T52" i="1"/>
  <c r="I224" i="1"/>
  <c r="M298" i="1"/>
  <c r="AA434" i="1"/>
  <c r="E286" i="1"/>
  <c r="L203" i="1"/>
  <c r="L77" i="1"/>
  <c r="I299" i="1"/>
  <c r="I295" i="1"/>
  <c r="O303" i="1"/>
  <c r="V132" i="1"/>
  <c r="Z47" i="1"/>
  <c r="I68" i="1"/>
  <c r="L14" i="1"/>
  <c r="O116" i="1"/>
  <c r="Z202" i="1"/>
  <c r="M175" i="1"/>
  <c r="O144" i="1"/>
  <c r="R40" i="1"/>
  <c r="V428" i="1"/>
  <c r="L26" i="1"/>
  <c r="P233" i="1"/>
  <c r="M35" i="1"/>
  <c r="Q37" i="1"/>
  <c r="I251" i="1"/>
  <c r="R33" i="1"/>
  <c r="I464" i="1"/>
  <c r="E280" i="1"/>
  <c r="U188" i="1"/>
  <c r="I465" i="1"/>
  <c r="Z373" i="1"/>
  <c r="P248" i="1"/>
  <c r="M379" i="1"/>
  <c r="M348" i="1"/>
  <c r="I186" i="1"/>
  <c r="AA271" i="1"/>
  <c r="R470" i="1"/>
  <c r="P369" i="1"/>
  <c r="R113" i="1"/>
  <c r="O387" i="1"/>
  <c r="Y376" i="1"/>
  <c r="Y109" i="1"/>
  <c r="Y249" i="1"/>
  <c r="Y14" i="1"/>
  <c r="U386" i="1"/>
  <c r="P114" i="1"/>
  <c r="Q213" i="1"/>
  <c r="Z76" i="1"/>
  <c r="Q340" i="1"/>
  <c r="T191" i="1"/>
  <c r="M390" i="1"/>
  <c r="Q51" i="1"/>
  <c r="R303" i="1"/>
  <c r="M411" i="1"/>
  <c r="Y318" i="1"/>
  <c r="E210" i="1"/>
  <c r="M125" i="1"/>
  <c r="U440" i="1"/>
  <c r="Q369" i="1"/>
  <c r="T458" i="1"/>
  <c r="O460" i="1"/>
  <c r="U52" i="1"/>
  <c r="Y81" i="1"/>
  <c r="E6" i="1"/>
  <c r="L237" i="1"/>
  <c r="L172" i="1"/>
  <c r="M176" i="1"/>
  <c r="Q224" i="1"/>
  <c r="AA253" i="1"/>
  <c r="Y177" i="1"/>
  <c r="U336" i="1"/>
  <c r="Q165" i="1"/>
  <c r="I130" i="1"/>
  <c r="P441" i="1"/>
  <c r="Y413" i="1"/>
  <c r="E22" i="1"/>
  <c r="T311" i="1"/>
  <c r="Q214" i="1"/>
  <c r="U161" i="1"/>
  <c r="T302" i="1"/>
  <c r="M246" i="1"/>
  <c r="L161" i="1"/>
  <c r="I107" i="1"/>
  <c r="E309" i="1"/>
  <c r="Y50" i="1"/>
  <c r="P409" i="1"/>
  <c r="Y256" i="1"/>
  <c r="Y390" i="1"/>
  <c r="E298" i="1"/>
  <c r="AA341" i="1"/>
  <c r="R328" i="1"/>
  <c r="P424" i="1"/>
  <c r="P438" i="1"/>
  <c r="Y322" i="1"/>
  <c r="P323" i="1"/>
  <c r="Y367" i="1"/>
  <c r="M398" i="1"/>
  <c r="M120" i="1"/>
  <c r="Y203" i="1"/>
  <c r="M209" i="1"/>
  <c r="L412" i="1"/>
  <c r="P391" i="1"/>
  <c r="R103" i="1"/>
  <c r="R220" i="1"/>
  <c r="T223" i="1"/>
  <c r="O289" i="1"/>
  <c r="M244" i="1"/>
  <c r="R51" i="1"/>
  <c r="P467" i="1"/>
  <c r="I425" i="1"/>
  <c r="Y437" i="1"/>
  <c r="M280" i="1"/>
  <c r="E397" i="1"/>
  <c r="Y88" i="1"/>
  <c r="R140" i="1"/>
  <c r="U164" i="1"/>
  <c r="R237" i="1"/>
  <c r="O379" i="1"/>
  <c r="O318" i="1"/>
  <c r="R409" i="1"/>
  <c r="R153" i="1"/>
  <c r="Y244" i="1"/>
  <c r="L73" i="1"/>
  <c r="Y60" i="1"/>
  <c r="AA80" i="1"/>
  <c r="E169" i="1"/>
  <c r="Y428" i="1"/>
  <c r="U200" i="1"/>
  <c r="Y262" i="1"/>
  <c r="L462" i="1"/>
  <c r="I43" i="1"/>
  <c r="AA11" i="1"/>
  <c r="AA318" i="1"/>
  <c r="AA94" i="1"/>
  <c r="AA37" i="1"/>
  <c r="U203" i="1"/>
  <c r="M393" i="1"/>
  <c r="E223" i="1"/>
  <c r="AA249" i="1"/>
  <c r="I348" i="1"/>
  <c r="R339" i="1"/>
  <c r="AA211" i="1"/>
  <c r="Y466" i="1"/>
  <c r="Q419" i="1"/>
  <c r="R445" i="1"/>
  <c r="O416" i="1"/>
  <c r="Y317" i="1"/>
  <c r="T263" i="1"/>
  <c r="P311" i="1"/>
  <c r="M200" i="1"/>
  <c r="E69" i="1"/>
  <c r="Z114" i="1"/>
  <c r="AA8" i="1"/>
  <c r="R218" i="1"/>
  <c r="I326" i="1"/>
  <c r="L469" i="1"/>
  <c r="P17" i="1"/>
  <c r="Y450" i="1"/>
  <c r="L470" i="1"/>
  <c r="E449" i="1"/>
  <c r="AA256" i="1"/>
  <c r="R446" i="1"/>
  <c r="I401" i="1"/>
  <c r="O142" i="1"/>
  <c r="E179" i="1"/>
  <c r="M330" i="1"/>
  <c r="P250" i="1"/>
  <c r="U36" i="1"/>
  <c r="R186" i="1"/>
  <c r="I454" i="1"/>
  <c r="E353" i="1"/>
  <c r="P57" i="1"/>
  <c r="Y267" i="1"/>
  <c r="E359" i="1"/>
  <c r="L45" i="1"/>
  <c r="Q20" i="1"/>
  <c r="M279" i="1"/>
  <c r="E420" i="1"/>
  <c r="I70" i="1"/>
  <c r="U172" i="1"/>
  <c r="P182" i="1"/>
  <c r="Z29" i="1"/>
  <c r="Y310" i="1"/>
  <c r="U118" i="1"/>
  <c r="Z176" i="1"/>
  <c r="AA428" i="1"/>
  <c r="E175" i="1"/>
  <c r="R317" i="1"/>
  <c r="Y89" i="1"/>
  <c r="O299" i="1"/>
  <c r="Q63" i="1"/>
  <c r="M220" i="1"/>
  <c r="P251" i="1"/>
  <c r="Z259" i="1"/>
  <c r="Z178" i="1"/>
  <c r="Y377" i="1"/>
  <c r="L230" i="1"/>
  <c r="AA6" i="1"/>
  <c r="R73" i="1"/>
  <c r="I83" i="1"/>
  <c r="Y299" i="1"/>
  <c r="O203" i="1"/>
  <c r="Y269" i="1"/>
  <c r="T404" i="1"/>
  <c r="Q298" i="1"/>
  <c r="U83" i="1"/>
  <c r="P414" i="1"/>
  <c r="P156" i="1"/>
  <c r="I46" i="1"/>
  <c r="I152" i="1"/>
  <c r="U419" i="1"/>
  <c r="V336" i="1"/>
  <c r="U73" i="1"/>
  <c r="T456" i="1"/>
  <c r="Y470" i="1"/>
  <c r="E311" i="1"/>
  <c r="Q258" i="1"/>
  <c r="P353" i="1"/>
  <c r="M428" i="1"/>
  <c r="E62" i="1"/>
  <c r="R57" i="1"/>
  <c r="U69" i="1"/>
  <c r="M247" i="1"/>
  <c r="O34" i="1"/>
  <c r="AA166" i="1"/>
  <c r="Y127" i="1"/>
  <c r="L15" i="1"/>
  <c r="O452" i="1"/>
  <c r="I463" i="1"/>
  <c r="I310" i="1"/>
  <c r="AA346" i="1"/>
  <c r="E336" i="1"/>
  <c r="Y418" i="1"/>
  <c r="U32" i="1"/>
  <c r="Y103" i="1"/>
  <c r="E408" i="1"/>
  <c r="P363" i="1"/>
  <c r="E41" i="1"/>
  <c r="Y321" i="1"/>
  <c r="Y287" i="1"/>
  <c r="R21" i="1"/>
  <c r="P228" i="1"/>
  <c r="L279" i="1"/>
  <c r="I391" i="1"/>
  <c r="E162" i="1"/>
  <c r="M157" i="1"/>
  <c r="E157" i="1"/>
  <c r="M457" i="1"/>
  <c r="L447" i="1"/>
  <c r="R380" i="1"/>
  <c r="I58" i="1"/>
  <c r="Q261" i="1"/>
  <c r="Z301" i="1"/>
  <c r="L173" i="1"/>
  <c r="U383" i="1"/>
  <c r="R188" i="1"/>
  <c r="I205" i="1"/>
  <c r="U105" i="1"/>
  <c r="E369" i="1"/>
  <c r="E92" i="1"/>
  <c r="E253" i="1"/>
  <c r="T134" i="1"/>
  <c r="M305" i="1"/>
  <c r="P65" i="1"/>
  <c r="Y116" i="1"/>
  <c r="I176" i="1"/>
  <c r="Z40" i="1"/>
  <c r="M278" i="1"/>
  <c r="O472" i="1"/>
  <c r="I129" i="1"/>
  <c r="Q83" i="1"/>
  <c r="R138" i="1"/>
  <c r="Y264" i="1"/>
  <c r="E259" i="1"/>
  <c r="AA330" i="1"/>
  <c r="Z138" i="1"/>
  <c r="Q415" i="1"/>
  <c r="Q312" i="1"/>
  <c r="O133" i="1"/>
  <c r="E158" i="1"/>
  <c r="V201" i="1"/>
  <c r="L2" i="1"/>
  <c r="M315" i="1"/>
  <c r="U369" i="1"/>
  <c r="Z196" i="1"/>
  <c r="Q292" i="1"/>
  <c r="Z468" i="1"/>
  <c r="M94" i="1"/>
  <c r="Q265" i="1"/>
  <c r="O202" i="1"/>
  <c r="P399" i="1"/>
  <c r="E224" i="1"/>
  <c r="L413" i="1"/>
  <c r="L197" i="1"/>
  <c r="Y146" i="1"/>
  <c r="Z158" i="1"/>
  <c r="Z258" i="1"/>
  <c r="Q84" i="1"/>
  <c r="L399" i="1"/>
  <c r="Q370" i="1"/>
  <c r="V134" i="1"/>
  <c r="L71" i="1"/>
  <c r="L451" i="1"/>
  <c r="AA131" i="1"/>
  <c r="L347" i="1"/>
  <c r="L114" i="1"/>
  <c r="AA397" i="1"/>
  <c r="L48" i="1"/>
  <c r="E120" i="1"/>
  <c r="P275" i="1"/>
  <c r="AA10" i="1"/>
  <c r="Q382" i="1"/>
  <c r="L31" i="1"/>
  <c r="L21" i="1"/>
  <c r="P465" i="1"/>
  <c r="E17" i="1"/>
  <c r="E122" i="1"/>
  <c r="T418" i="1"/>
  <c r="Q43" i="1"/>
  <c r="O145" i="1"/>
  <c r="M207" i="1"/>
  <c r="R53" i="1"/>
  <c r="R26" i="1"/>
  <c r="O119" i="1"/>
  <c r="O146" i="1"/>
  <c r="Y48" i="1"/>
  <c r="U245" i="1"/>
  <c r="O42" i="1"/>
  <c r="L251" i="1"/>
  <c r="Q305" i="1"/>
  <c r="L4" i="1"/>
  <c r="T467" i="1"/>
  <c r="Q70" i="1"/>
  <c r="O64" i="1"/>
  <c r="P471" i="1"/>
  <c r="M439" i="1"/>
  <c r="O398" i="1"/>
  <c r="R311" i="1"/>
  <c r="I229" i="1"/>
  <c r="Z292" i="1"/>
  <c r="O54" i="1"/>
  <c r="U376" i="1"/>
  <c r="I437" i="1"/>
  <c r="Q52" i="1"/>
  <c r="Y163" i="1"/>
  <c r="O209" i="1"/>
  <c r="E58" i="1"/>
  <c r="E403" i="1"/>
  <c r="AA159" i="1"/>
  <c r="E347" i="1"/>
  <c r="L37" i="1"/>
  <c r="I57" i="1"/>
  <c r="Z103" i="1"/>
  <c r="M211" i="1"/>
  <c r="L234" i="1"/>
  <c r="Z425" i="1"/>
  <c r="Y403" i="1"/>
  <c r="O71" i="1"/>
  <c r="I359" i="1"/>
  <c r="I184" i="1"/>
  <c r="Q277" i="1"/>
  <c r="R170" i="1"/>
  <c r="Y341" i="1"/>
  <c r="E389" i="1"/>
  <c r="O335" i="1"/>
  <c r="O136" i="1"/>
  <c r="O431" i="1"/>
  <c r="M155" i="1"/>
  <c r="I306" i="1"/>
  <c r="P136" i="1"/>
  <c r="P243" i="1"/>
  <c r="U112" i="1"/>
  <c r="Q339" i="1"/>
  <c r="U469" i="1"/>
  <c r="O171" i="1"/>
  <c r="R366" i="1"/>
  <c r="Y44" i="1"/>
  <c r="T198" i="1"/>
  <c r="AA393" i="1"/>
  <c r="AA439" i="1"/>
  <c r="M153" i="1"/>
  <c r="O334" i="1"/>
  <c r="AA33" i="1"/>
  <c r="U415" i="1"/>
  <c r="I272" i="1"/>
  <c r="P255" i="1"/>
  <c r="E398" i="1"/>
  <c r="O464" i="1"/>
  <c r="M217" i="1"/>
  <c r="P171" i="1"/>
  <c r="Z107" i="1"/>
  <c r="O327" i="1"/>
  <c r="I36" i="1"/>
  <c r="AA467" i="1"/>
  <c r="L385" i="1"/>
  <c r="L262" i="1"/>
  <c r="T412" i="1"/>
  <c r="I7" i="1"/>
  <c r="Q271" i="1"/>
  <c r="L363" i="1"/>
  <c r="Y20" i="1"/>
  <c r="L182" i="1"/>
  <c r="R259" i="1"/>
  <c r="E168" i="1"/>
  <c r="M391" i="1"/>
  <c r="P97" i="1"/>
  <c r="Y221" i="1"/>
  <c r="AA351" i="1"/>
  <c r="P466" i="1"/>
  <c r="Z363" i="1"/>
  <c r="L290" i="1"/>
  <c r="E46" i="1"/>
  <c r="O233" i="1"/>
  <c r="T360" i="1"/>
  <c r="I334" i="1"/>
  <c r="U222" i="1"/>
  <c r="AA282" i="1"/>
  <c r="I292" i="1"/>
  <c r="I309" i="1"/>
  <c r="E437" i="1"/>
  <c r="T420" i="1"/>
  <c r="Z99" i="1"/>
  <c r="P439" i="1"/>
  <c r="E216" i="1"/>
  <c r="R382" i="1"/>
  <c r="Y70" i="1"/>
  <c r="Y245" i="1"/>
  <c r="L359" i="1"/>
  <c r="AA413" i="1"/>
  <c r="R42" i="1"/>
  <c r="R74" i="1"/>
  <c r="E42" i="1"/>
  <c r="Y281" i="1"/>
  <c r="L210" i="1"/>
  <c r="P184" i="1"/>
  <c r="P417" i="1"/>
  <c r="AA316" i="1"/>
  <c r="Q143" i="1"/>
  <c r="Q231" i="1"/>
  <c r="P218" i="1"/>
  <c r="Q76" i="1"/>
  <c r="Q299" i="1"/>
  <c r="Y382" i="1"/>
  <c r="M414" i="1"/>
  <c r="L457" i="1"/>
  <c r="O392" i="1"/>
  <c r="I52" i="1"/>
  <c r="O179" i="1"/>
  <c r="O13" i="1"/>
  <c r="AA27" i="1"/>
  <c r="I270" i="1"/>
  <c r="U220" i="1"/>
  <c r="U80" i="1"/>
  <c r="R424" i="1"/>
  <c r="I133" i="1"/>
  <c r="T282" i="1"/>
  <c r="R323" i="1"/>
  <c r="P121" i="1"/>
  <c r="O44" i="1"/>
  <c r="AA421" i="1"/>
  <c r="M188" i="1"/>
  <c r="U51" i="1"/>
  <c r="P401" i="1"/>
  <c r="T43" i="1"/>
  <c r="Z413" i="1"/>
  <c r="O366" i="1"/>
  <c r="E81" i="1"/>
  <c r="U326" i="1"/>
  <c r="Y161" i="1"/>
  <c r="Q109" i="1"/>
  <c r="Y17" i="1"/>
  <c r="E284" i="1"/>
  <c r="M458" i="1"/>
  <c r="AA210" i="1"/>
  <c r="Z183" i="1"/>
  <c r="L49" i="1"/>
  <c r="M461" i="1"/>
  <c r="U3" i="1"/>
  <c r="R269" i="1"/>
  <c r="Y288" i="1"/>
  <c r="L357" i="1"/>
  <c r="I300" i="1"/>
  <c r="P236" i="1"/>
  <c r="E333" i="1"/>
  <c r="O198" i="1"/>
  <c r="Y76" i="1"/>
  <c r="L456" i="1"/>
  <c r="R8" i="1"/>
  <c r="L80" i="1"/>
  <c r="Z287" i="1"/>
  <c r="U421" i="1"/>
  <c r="Q423" i="1"/>
  <c r="M123" i="1"/>
  <c r="M143" i="1"/>
  <c r="E464" i="1"/>
  <c r="O137" i="1"/>
  <c r="U327" i="1"/>
  <c r="R399" i="1"/>
  <c r="R210" i="1"/>
  <c r="T441" i="1"/>
  <c r="Y212" i="1"/>
  <c r="U243" i="1"/>
  <c r="I30" i="1"/>
  <c r="O204" i="1"/>
  <c r="T397" i="1"/>
  <c r="O469" i="1"/>
  <c r="Q204" i="1"/>
  <c r="AA358" i="1"/>
  <c r="Z443" i="1"/>
  <c r="M39" i="1"/>
  <c r="Y230" i="1"/>
  <c r="U239" i="1"/>
  <c r="AA462" i="1"/>
  <c r="Z412" i="1"/>
  <c r="M294" i="1"/>
  <c r="E463" i="1"/>
  <c r="T18" i="1"/>
  <c r="U444" i="1"/>
  <c r="AA169" i="1"/>
  <c r="V192" i="1"/>
  <c r="Q445" i="1"/>
  <c r="Y305" i="1"/>
  <c r="R126" i="1"/>
  <c r="Z251" i="1"/>
  <c r="V262" i="1"/>
  <c r="E15" i="1"/>
  <c r="Z309" i="1"/>
  <c r="E355" i="1"/>
  <c r="E334" i="1"/>
  <c r="P300" i="1"/>
  <c r="E167" i="1"/>
  <c r="L332" i="1"/>
  <c r="P104" i="1"/>
  <c r="AA181" i="1"/>
  <c r="R369" i="1"/>
  <c r="U133" i="1"/>
  <c r="I49" i="1"/>
  <c r="R330" i="1"/>
  <c r="O21" i="1"/>
  <c r="E138" i="1"/>
  <c r="P271" i="1"/>
  <c r="Z429" i="1"/>
  <c r="Y447" i="1"/>
  <c r="M11" i="1"/>
  <c r="R251" i="1"/>
  <c r="O358" i="1"/>
  <c r="E272" i="1"/>
  <c r="Q279" i="1"/>
  <c r="I3" i="1"/>
  <c r="E227" i="1"/>
  <c r="U357" i="1"/>
  <c r="R48" i="1"/>
  <c r="P149" i="1"/>
  <c r="P147" i="1"/>
  <c r="P267" i="1"/>
  <c r="O150" i="1"/>
  <c r="I288" i="1"/>
  <c r="P296" i="1"/>
  <c r="M145" i="1"/>
  <c r="Y53" i="1"/>
  <c r="M287" i="1"/>
  <c r="AA66" i="1"/>
  <c r="O249" i="1"/>
  <c r="O339" i="1"/>
  <c r="Z430" i="1"/>
  <c r="P377" i="1"/>
  <c r="O293" i="1"/>
  <c r="T289" i="1"/>
  <c r="Y392" i="1"/>
  <c r="Z127" i="1"/>
  <c r="U250" i="1"/>
  <c r="I353" i="1"/>
  <c r="M394" i="1"/>
  <c r="P428" i="1"/>
  <c r="E235" i="1"/>
  <c r="T231" i="1"/>
  <c r="I175" i="1"/>
  <c r="Y453" i="1"/>
  <c r="T259" i="1"/>
  <c r="O205" i="1"/>
  <c r="M154" i="1"/>
  <c r="E447" i="1"/>
  <c r="M190" i="1"/>
  <c r="P103" i="1"/>
  <c r="Q47" i="1"/>
  <c r="I357" i="1"/>
  <c r="E222" i="1"/>
  <c r="L401" i="1"/>
  <c r="U442" i="1"/>
  <c r="P445" i="1"/>
  <c r="U187" i="1"/>
  <c r="O169" i="1"/>
  <c r="P416" i="1"/>
  <c r="E25" i="1"/>
  <c r="I318" i="1"/>
  <c r="O117" i="1"/>
  <c r="Y439" i="1"/>
  <c r="I419" i="1"/>
  <c r="R169" i="1"/>
  <c r="Y84" i="1"/>
  <c r="Y90" i="1"/>
  <c r="O57" i="1"/>
  <c r="Q385" i="1"/>
  <c r="L55" i="1"/>
  <c r="U218" i="1"/>
  <c r="I248" i="1"/>
  <c r="L338" i="1"/>
  <c r="U152" i="1"/>
  <c r="Z124" i="1"/>
  <c r="R288" i="1"/>
  <c r="AA435" i="1"/>
  <c r="T219" i="1"/>
  <c r="U123" i="1"/>
  <c r="U299" i="1"/>
  <c r="L239" i="1"/>
  <c r="R235" i="1"/>
  <c r="Y468" i="1"/>
  <c r="AA286" i="1"/>
  <c r="Y148" i="1"/>
  <c r="Y346" i="1"/>
  <c r="T370" i="1"/>
  <c r="I410" i="1"/>
  <c r="P390" i="1"/>
  <c r="U53" i="1"/>
  <c r="Q326" i="1"/>
  <c r="AA50" i="1"/>
  <c r="E190" i="1"/>
  <c r="Z147" i="1"/>
  <c r="Z220" i="1"/>
  <c r="L144" i="1"/>
  <c r="R383" i="1"/>
  <c r="L68" i="1"/>
  <c r="U339" i="1"/>
  <c r="P253" i="1"/>
  <c r="E371" i="1"/>
  <c r="Z194" i="1"/>
  <c r="I138" i="1"/>
  <c r="P379" i="1"/>
  <c r="AA12" i="1"/>
  <c r="AA101" i="1"/>
  <c r="I62" i="1"/>
  <c r="L117" i="1"/>
  <c r="Q408" i="1"/>
  <c r="P90" i="1"/>
  <c r="U173" i="1"/>
  <c r="O360" i="1"/>
  <c r="AA457" i="1"/>
  <c r="E109" i="1"/>
  <c r="V408" i="1"/>
  <c r="L246" i="1"/>
  <c r="E140" i="1"/>
  <c r="P339" i="1"/>
  <c r="Y126" i="1"/>
  <c r="O302" i="1"/>
  <c r="I228" i="1"/>
  <c r="AA69" i="1"/>
  <c r="O97" i="1"/>
  <c r="T16" i="1"/>
  <c r="Z151" i="1"/>
  <c r="E350" i="1"/>
  <c r="L133" i="1"/>
  <c r="Z389" i="1"/>
  <c r="L375" i="1"/>
  <c r="AA300" i="1"/>
  <c r="M419" i="1"/>
  <c r="M469" i="1"/>
  <c r="I404" i="1"/>
  <c r="R319" i="1"/>
  <c r="P215" i="1"/>
  <c r="O206" i="1"/>
  <c r="I392" i="1"/>
  <c r="Z233" i="1"/>
  <c r="AA49" i="1"/>
  <c r="T316" i="1"/>
  <c r="Y52" i="1"/>
  <c r="Q259" i="1"/>
  <c r="I333" i="1"/>
  <c r="Y219" i="1"/>
  <c r="AA206" i="1"/>
  <c r="O314" i="1"/>
  <c r="Q183" i="1"/>
  <c r="L205" i="1"/>
  <c r="Z289" i="1"/>
  <c r="O454" i="1"/>
  <c r="E219" i="1"/>
  <c r="AA267" i="1"/>
  <c r="L187" i="1"/>
  <c r="R85" i="1"/>
  <c r="AA134" i="1"/>
  <c r="R233" i="1"/>
  <c r="AA57" i="1"/>
  <c r="Z219" i="1"/>
  <c r="Q228" i="1"/>
  <c r="P422" i="1"/>
  <c r="L131" i="1"/>
  <c r="P321" i="1"/>
  <c r="Q325" i="1"/>
  <c r="M24" i="1"/>
  <c r="I157" i="1"/>
  <c r="AA7" i="1"/>
  <c r="E194" i="1"/>
  <c r="Z420" i="1"/>
  <c r="T419" i="1"/>
  <c r="L256" i="1"/>
  <c r="O382" i="1"/>
  <c r="E70" i="1"/>
  <c r="L247" i="1"/>
  <c r="E438" i="1"/>
  <c r="Y201" i="1"/>
  <c r="R105" i="1"/>
  <c r="Q196" i="1"/>
  <c r="R462" i="1"/>
  <c r="L39" i="1"/>
  <c r="T46" i="1"/>
  <c r="Z70" i="1"/>
  <c r="R364" i="1"/>
  <c r="I471" i="1"/>
  <c r="R109" i="1"/>
  <c r="I377" i="1"/>
  <c r="O428" i="1"/>
  <c r="I94" i="1"/>
  <c r="I72" i="1"/>
  <c r="Y121" i="1"/>
  <c r="Y295" i="1"/>
  <c r="O282" i="1"/>
  <c r="R296" i="1"/>
  <c r="Z333" i="1"/>
  <c r="L344" i="1"/>
  <c r="I100" i="1"/>
  <c r="I252" i="1"/>
  <c r="O20" i="1"/>
  <c r="E161" i="1"/>
  <c r="L450" i="1"/>
  <c r="AA354" i="1"/>
  <c r="Q410" i="1"/>
  <c r="E382" i="1"/>
  <c r="Q102" i="1"/>
  <c r="P208" i="1"/>
  <c r="R80" i="1"/>
  <c r="Q141" i="1"/>
  <c r="M165" i="1"/>
  <c r="P135" i="1"/>
  <c r="I91" i="1"/>
  <c r="M344" i="1"/>
  <c r="P6" i="1"/>
  <c r="R66" i="1"/>
  <c r="Y4" i="1"/>
  <c r="O375" i="1"/>
  <c r="T235" i="1"/>
  <c r="AA392" i="1"/>
  <c r="O422" i="1"/>
  <c r="Z357" i="1"/>
  <c r="Y231" i="1"/>
  <c r="M273" i="1"/>
  <c r="E410" i="1"/>
  <c r="Z268" i="1"/>
  <c r="E346" i="1"/>
  <c r="Q71" i="1"/>
  <c r="M99" i="1"/>
  <c r="Z272" i="1"/>
  <c r="Z44" i="1"/>
  <c r="AA242" i="1"/>
  <c r="AA148" i="1"/>
  <c r="AA187" i="1"/>
  <c r="M249" i="1"/>
  <c r="AA424" i="1"/>
  <c r="T211" i="1"/>
  <c r="O307" i="1"/>
  <c r="Q446" i="1"/>
  <c r="Y292" i="1"/>
  <c r="L269" i="1"/>
  <c r="Q61" i="1"/>
  <c r="L341" i="1"/>
  <c r="O417" i="1"/>
  <c r="U166" i="1"/>
  <c r="P314" i="1"/>
  <c r="L164" i="1"/>
  <c r="E248" i="1"/>
  <c r="T347" i="1"/>
  <c r="O149" i="1"/>
  <c r="Z472" i="1"/>
  <c r="O125" i="1"/>
  <c r="M297" i="1"/>
  <c r="Q345" i="1"/>
  <c r="Y434" i="1"/>
  <c r="R273" i="1"/>
  <c r="O212" i="1"/>
  <c r="U340" i="1"/>
  <c r="Q48" i="1"/>
  <c r="U86" i="1"/>
  <c r="L302" i="1"/>
  <c r="P77" i="1"/>
  <c r="Q159" i="1"/>
  <c r="P326" i="1"/>
  <c r="E67" i="1"/>
  <c r="Y236" i="1"/>
  <c r="E213" i="1"/>
  <c r="AA360" i="1"/>
  <c r="Q392" i="1"/>
  <c r="L284" i="1"/>
  <c r="E319" i="1"/>
  <c r="R301" i="1"/>
  <c r="P383" i="1"/>
  <c r="P111" i="1"/>
  <c r="I242" i="1"/>
  <c r="M448" i="1"/>
  <c r="L402" i="1"/>
  <c r="U265" i="1"/>
  <c r="Z290" i="1"/>
  <c r="Z179" i="1"/>
  <c r="Z30" i="1"/>
  <c r="Y137" i="1"/>
  <c r="I276" i="1"/>
  <c r="M340" i="1"/>
  <c r="Y159" i="1"/>
  <c r="Z348" i="1"/>
  <c r="P79" i="1"/>
  <c r="I221" i="1"/>
  <c r="P358" i="1"/>
  <c r="O190" i="1"/>
  <c r="Y300" i="1"/>
  <c r="R125" i="1"/>
  <c r="I254" i="1"/>
  <c r="O275" i="1"/>
  <c r="AA137" i="1"/>
  <c r="O134" i="1"/>
  <c r="M408" i="1"/>
  <c r="T127" i="1"/>
  <c r="E31" i="1"/>
  <c r="Z243" i="1"/>
  <c r="O252" i="1"/>
  <c r="Z10" i="1"/>
  <c r="P89" i="1"/>
  <c r="E153" i="1"/>
  <c r="Z225" i="1"/>
  <c r="I50" i="1"/>
  <c r="L293" i="1"/>
  <c r="Q406" i="1"/>
  <c r="Y364" i="1"/>
  <c r="U399" i="1"/>
  <c r="R133" i="1"/>
  <c r="R294" i="1"/>
  <c r="L258" i="1"/>
  <c r="Q16" i="1"/>
  <c r="Z320" i="1"/>
  <c r="M467" i="1"/>
  <c r="R121" i="1"/>
  <c r="O173" i="1"/>
  <c r="Q301" i="1"/>
  <c r="M417" i="1"/>
  <c r="O63" i="1"/>
  <c r="R128" i="1"/>
  <c r="R7" i="1"/>
  <c r="P259" i="1"/>
  <c r="E151" i="1"/>
  <c r="E108" i="1"/>
  <c r="T78" i="1"/>
  <c r="U457" i="1"/>
  <c r="AA135" i="1"/>
  <c r="I438" i="1"/>
  <c r="M289" i="1"/>
  <c r="L191" i="1"/>
  <c r="Q272" i="1"/>
  <c r="V357" i="1"/>
  <c r="L147" i="1"/>
  <c r="R320" i="1"/>
  <c r="M135" i="1"/>
  <c r="P373" i="1"/>
  <c r="I168" i="1"/>
  <c r="V88" i="1"/>
  <c r="E49" i="1"/>
  <c r="V216" i="1"/>
  <c r="T59" i="1"/>
  <c r="Q246" i="1"/>
  <c r="Q371" i="1"/>
  <c r="T159" i="1"/>
  <c r="I313" i="1"/>
  <c r="T117" i="1"/>
  <c r="P78" i="1"/>
  <c r="Q170" i="1"/>
  <c r="P101" i="1"/>
  <c r="E451" i="1"/>
  <c r="R352" i="1"/>
  <c r="Q263" i="1"/>
  <c r="R458" i="1"/>
  <c r="L449" i="1"/>
  <c r="Q91" i="1"/>
  <c r="L468" i="1"/>
  <c r="O236" i="1"/>
  <c r="M224" i="1"/>
  <c r="AA215" i="1"/>
  <c r="R407" i="1"/>
  <c r="U25" i="1"/>
  <c r="U226" i="1"/>
  <c r="R271" i="1"/>
  <c r="L57" i="1"/>
  <c r="L162" i="1"/>
  <c r="Z71" i="1"/>
  <c r="L138" i="1"/>
  <c r="P112" i="1"/>
  <c r="Z456" i="1"/>
  <c r="M376" i="1"/>
  <c r="Y166" i="1"/>
  <c r="E10" i="1"/>
  <c r="P394" i="1"/>
  <c r="Q468" i="1"/>
  <c r="L28" i="1"/>
  <c r="I203" i="1"/>
  <c r="E300" i="1"/>
  <c r="L444" i="1"/>
  <c r="R203" i="1"/>
  <c r="Q288" i="1"/>
  <c r="L168" i="1"/>
  <c r="Y188" i="1"/>
  <c r="L74" i="1"/>
  <c r="Q211" i="1"/>
  <c r="E381" i="1"/>
  <c r="Y250" i="1"/>
  <c r="R130" i="1"/>
  <c r="O291" i="1"/>
  <c r="I73" i="1"/>
  <c r="Z203" i="1"/>
  <c r="R156" i="1"/>
  <c r="E324" i="1"/>
  <c r="E327" i="1"/>
  <c r="M201" i="1"/>
  <c r="E458" i="1"/>
  <c r="P240" i="1"/>
  <c r="L181" i="1"/>
  <c r="AA113" i="1"/>
  <c r="M389" i="1"/>
  <c r="Q40" i="1"/>
  <c r="R368" i="1"/>
  <c r="Y35" i="1"/>
  <c r="P312" i="1"/>
  <c r="Q42" i="1"/>
  <c r="Q363" i="1"/>
  <c r="Q322" i="1"/>
  <c r="V395" i="1"/>
  <c r="U471" i="1"/>
  <c r="I18" i="1"/>
  <c r="O451" i="1"/>
  <c r="Q380" i="1"/>
  <c r="Y452" i="1"/>
  <c r="R47" i="1"/>
  <c r="T278" i="1"/>
  <c r="L322" i="1"/>
  <c r="O35" i="1"/>
  <c r="I399" i="1"/>
  <c r="U146" i="1"/>
  <c r="L328" i="1"/>
  <c r="R357" i="1"/>
  <c r="R191" i="1"/>
  <c r="R376" i="1"/>
  <c r="R367" i="1"/>
  <c r="L84" i="1"/>
  <c r="Z157" i="1"/>
  <c r="M426" i="1"/>
  <c r="E377" i="1"/>
  <c r="U294" i="1"/>
  <c r="Y379" i="1"/>
  <c r="Z282" i="1"/>
  <c r="E316" i="1"/>
  <c r="E456" i="1"/>
  <c r="E308" i="1"/>
  <c r="E60" i="1"/>
  <c r="P458" i="1"/>
  <c r="M57" i="1"/>
  <c r="L446" i="1"/>
  <c r="L367" i="1"/>
  <c r="Q101" i="1"/>
  <c r="Q320" i="1"/>
  <c r="E245" i="1"/>
  <c r="M134" i="1"/>
  <c r="E28" i="1"/>
  <c r="T183" i="1"/>
  <c r="O19" i="1"/>
  <c r="L383" i="1"/>
  <c r="L428" i="1"/>
  <c r="O100" i="1"/>
  <c r="O95" i="1"/>
  <c r="E467" i="1"/>
  <c r="Z26" i="1"/>
  <c r="U303" i="1"/>
  <c r="M324" i="1"/>
  <c r="O243" i="1"/>
  <c r="O41" i="1"/>
  <c r="I417" i="1"/>
  <c r="L291" i="1"/>
  <c r="R108" i="1"/>
  <c r="R214" i="1"/>
  <c r="I282" i="1"/>
  <c r="V322" i="1"/>
  <c r="O353" i="1"/>
  <c r="Q462" i="1"/>
  <c r="L135" i="1"/>
  <c r="E118" i="1"/>
  <c r="T362" i="1"/>
  <c r="U393" i="1"/>
  <c r="P93" i="1"/>
  <c r="L189" i="1"/>
  <c r="I284" i="1"/>
  <c r="E232" i="1"/>
  <c r="Z404" i="1"/>
  <c r="M284" i="1"/>
  <c r="AA311" i="1"/>
  <c r="O151" i="1"/>
  <c r="I235" i="1"/>
  <c r="E231" i="1"/>
  <c r="T79" i="1"/>
  <c r="Y54" i="1"/>
  <c r="Y190" i="1"/>
  <c r="M33" i="1"/>
  <c r="E141" i="1"/>
  <c r="I132" i="1"/>
  <c r="L244" i="1"/>
  <c r="P84" i="1"/>
  <c r="O79" i="1"/>
  <c r="Y454" i="1"/>
  <c r="AA136" i="1"/>
  <c r="AA111" i="1"/>
  <c r="I147" i="1"/>
  <c r="Q430" i="1"/>
  <c r="Y213" i="1"/>
  <c r="Q27" i="1"/>
  <c r="Y325" i="1"/>
  <c r="P152" i="1"/>
  <c r="T265" i="1"/>
  <c r="E289" i="1"/>
  <c r="Z162" i="1"/>
  <c r="I194" i="1"/>
  <c r="L127" i="1"/>
  <c r="E404" i="1"/>
  <c r="M363" i="1"/>
  <c r="M111" i="1"/>
  <c r="I78" i="1"/>
  <c r="Q64" i="1"/>
  <c r="Z90" i="1"/>
  <c r="I435" i="1"/>
  <c r="AA258" i="1"/>
  <c r="V18" i="1"/>
  <c r="I452" i="1"/>
  <c r="I332" i="1"/>
  <c r="Y373" i="1"/>
  <c r="Q236" i="1"/>
  <c r="R155" i="1"/>
  <c r="L454" i="1"/>
  <c r="O311" i="1"/>
  <c r="Y386" i="1"/>
  <c r="L174" i="1"/>
  <c r="E297" i="1"/>
  <c r="Z328" i="1"/>
  <c r="L97" i="1"/>
  <c r="P430" i="1"/>
  <c r="R221" i="1"/>
  <c r="R202" i="1"/>
  <c r="L223" i="1"/>
  <c r="U147" i="1"/>
  <c r="E13" i="1"/>
  <c r="Y420" i="1"/>
  <c r="Z379" i="1"/>
  <c r="V416" i="1"/>
  <c r="I234" i="1"/>
  <c r="E442" i="1"/>
  <c r="P165" i="1"/>
  <c r="E446" i="1"/>
  <c r="O468" i="1"/>
  <c r="M260" i="1"/>
  <c r="AA90" i="1"/>
  <c r="M431" i="1"/>
  <c r="Z116" i="1"/>
  <c r="U249" i="1"/>
  <c r="Y327" i="1"/>
  <c r="M235" i="1"/>
  <c r="Y5" i="1"/>
  <c r="U232" i="1"/>
  <c r="U78" i="1"/>
  <c r="E9" i="1"/>
  <c r="I457" i="1"/>
  <c r="Q393" i="1"/>
  <c r="E361" i="1"/>
  <c r="Z350" i="1"/>
  <c r="I291" i="1"/>
  <c r="M382" i="1"/>
  <c r="I352" i="1"/>
  <c r="V420" i="1"/>
  <c r="M2" i="1"/>
  <c r="T413" i="1"/>
  <c r="Q251" i="1"/>
  <c r="M66" i="1"/>
  <c r="E125" i="1"/>
  <c r="U453" i="1"/>
  <c r="M136" i="1"/>
  <c r="Y432" i="1"/>
  <c r="Z58" i="1"/>
  <c r="O300" i="1"/>
  <c r="P283" i="1"/>
  <c r="M275" i="1"/>
  <c r="Y275" i="1"/>
  <c r="R471" i="1"/>
  <c r="AA288" i="1"/>
  <c r="L213" i="1"/>
  <c r="Z421" i="1"/>
  <c r="I316" i="1"/>
  <c r="U124" i="1"/>
  <c r="O266" i="1"/>
  <c r="M252" i="1"/>
  <c r="AA150" i="1"/>
  <c r="E412" i="1"/>
  <c r="Z156" i="1"/>
  <c r="Q469" i="1"/>
  <c r="O81" i="1"/>
  <c r="O9" i="1"/>
  <c r="E59" i="1"/>
  <c r="T296" i="1"/>
  <c r="Z148" i="1"/>
  <c r="E150" i="1"/>
  <c r="AA444" i="1"/>
  <c r="Y354" i="1"/>
  <c r="AA442" i="1"/>
  <c r="Z434" i="1"/>
  <c r="P150" i="1"/>
  <c r="U29" i="1"/>
  <c r="U65" i="1"/>
  <c r="I112" i="1"/>
  <c r="O234" i="1"/>
  <c r="R467" i="1"/>
  <c r="Z87" i="1"/>
  <c r="U416" i="1"/>
  <c r="E195" i="1"/>
  <c r="V388" i="1"/>
  <c r="L3" i="1"/>
  <c r="E343" i="1"/>
  <c r="P408" i="1"/>
  <c r="Z382" i="1"/>
  <c r="U281" i="1"/>
  <c r="AA395" i="1"/>
  <c r="O154" i="1"/>
  <c r="I467" i="1"/>
  <c r="Q172" i="1"/>
  <c r="Y129" i="1"/>
  <c r="Z187" i="1"/>
  <c r="L334" i="1"/>
  <c r="O231" i="1"/>
  <c r="E196" i="1"/>
  <c r="L202" i="1"/>
  <c r="Q249" i="1"/>
  <c r="Z229" i="1"/>
  <c r="I146" i="1"/>
  <c r="AA352" i="1"/>
  <c r="L40" i="1"/>
  <c r="P69" i="1"/>
  <c r="Z462" i="1"/>
  <c r="M37" i="1"/>
  <c r="Z396" i="1"/>
  <c r="Q427" i="1"/>
  <c r="P313" i="1"/>
  <c r="Q153" i="1"/>
  <c r="P384" i="1"/>
  <c r="M140" i="1"/>
  <c r="Y49" i="1"/>
  <c r="E96" i="1"/>
  <c r="Z367" i="1"/>
  <c r="Y175" i="1"/>
  <c r="U215" i="1"/>
  <c r="Q203" i="1"/>
  <c r="L72" i="1"/>
  <c r="U260" i="1"/>
  <c r="Q90" i="1"/>
  <c r="M184" i="1"/>
  <c r="R135" i="1"/>
  <c r="I250" i="1"/>
  <c r="E103" i="1"/>
  <c r="L350" i="1"/>
  <c r="Y154" i="1"/>
  <c r="E130" i="1"/>
  <c r="M202" i="1"/>
  <c r="O199" i="1"/>
  <c r="I240" i="1"/>
  <c r="I400" i="1"/>
  <c r="Q437" i="1"/>
  <c r="Q367" i="1"/>
  <c r="L100" i="1"/>
  <c r="R78" i="1"/>
  <c r="E129" i="1"/>
  <c r="Q146" i="1"/>
  <c r="T48" i="1"/>
  <c r="Y240" i="1"/>
  <c r="Z439" i="1"/>
  <c r="I4" i="1"/>
  <c r="Q413" i="1"/>
  <c r="Y183" i="1"/>
  <c r="L437" i="1"/>
  <c r="R393" i="1"/>
  <c r="L158" i="1"/>
  <c r="Y297" i="1"/>
  <c r="M370" i="1"/>
  <c r="U120" i="1"/>
  <c r="P4" i="1"/>
  <c r="Y69" i="1"/>
  <c r="P472" i="1"/>
  <c r="Z281" i="1"/>
  <c r="M242" i="1"/>
  <c r="Z459" i="1"/>
  <c r="P443" i="1"/>
  <c r="U316" i="1"/>
  <c r="Y225" i="1"/>
  <c r="I275" i="1"/>
  <c r="AA172" i="1"/>
  <c r="T103" i="1"/>
  <c r="L221" i="1"/>
  <c r="Y378" i="1"/>
  <c r="Y193" i="1"/>
  <c r="E351" i="1"/>
  <c r="M456" i="1"/>
  <c r="Q11" i="1"/>
  <c r="Q273" i="1"/>
  <c r="O348" i="1"/>
  <c r="R361" i="1"/>
  <c r="E391" i="1"/>
  <c r="Z45" i="1"/>
  <c r="Q12" i="1"/>
  <c r="Y140" i="1"/>
  <c r="E388" i="1"/>
  <c r="Z395" i="1"/>
  <c r="E414" i="1"/>
  <c r="P359" i="1"/>
  <c r="O343" i="1"/>
  <c r="Y6" i="1"/>
  <c r="P285" i="1"/>
  <c r="Q394" i="1"/>
  <c r="T49" i="1"/>
  <c r="AA44" i="1"/>
  <c r="E86" i="1"/>
  <c r="M12" i="1"/>
  <c r="T301" i="1"/>
  <c r="Y105" i="1"/>
  <c r="M319" i="1"/>
  <c r="M364" i="1"/>
  <c r="I59" i="1"/>
  <c r="Q137" i="1"/>
  <c r="R397" i="1"/>
  <c r="E207" i="1"/>
  <c r="Q400" i="1"/>
  <c r="M440" i="1"/>
  <c r="Z254" i="1"/>
  <c r="R14" i="1"/>
  <c r="Z19" i="1"/>
  <c r="P309" i="1"/>
  <c r="O373" i="1"/>
  <c r="U318" i="1"/>
  <c r="U8" i="1"/>
  <c r="AA412" i="1"/>
  <c r="L355" i="1"/>
  <c r="I222" i="1"/>
  <c r="Q319" i="1"/>
  <c r="O222" i="1"/>
  <c r="E146" i="1"/>
  <c r="R205" i="1"/>
  <c r="Q131" i="1"/>
  <c r="O396" i="1"/>
  <c r="I54" i="1"/>
  <c r="V266" i="1"/>
  <c r="Y440" i="1"/>
  <c r="L372" i="1"/>
  <c r="U121" i="1"/>
  <c r="AA32" i="1"/>
  <c r="I266" i="1"/>
  <c r="I402" i="1"/>
  <c r="M221" i="1"/>
  <c r="Z261" i="1"/>
  <c r="Z279" i="1"/>
  <c r="P308" i="1"/>
  <c r="AA36" i="1"/>
  <c r="U96" i="1"/>
  <c r="P302" i="1"/>
  <c r="R211" i="1"/>
  <c r="L440" i="1"/>
  <c r="AA125" i="1"/>
  <c r="U375" i="1"/>
  <c r="Q344" i="1"/>
  <c r="T385" i="1"/>
  <c r="Y467" i="1"/>
  <c r="Z284" i="1"/>
  <c r="Z470" i="1"/>
  <c r="O459" i="1"/>
  <c r="U95" i="1"/>
  <c r="L270" i="1"/>
  <c r="AA121" i="1"/>
  <c r="R97" i="1"/>
  <c r="Y451" i="1"/>
  <c r="E418" i="1"/>
  <c r="U190" i="1"/>
  <c r="U333" i="1"/>
  <c r="Q18" i="1"/>
  <c r="P27" i="1"/>
  <c r="Q318" i="1"/>
  <c r="P47" i="1"/>
  <c r="L390" i="1"/>
  <c r="Z38" i="1"/>
  <c r="O74" i="1"/>
  <c r="O297" i="1"/>
  <c r="Z359" i="1"/>
  <c r="P210" i="1"/>
  <c r="P109" i="1"/>
  <c r="M399" i="1"/>
  <c r="R106" i="1"/>
  <c r="M452" i="1"/>
  <c r="O342" i="1"/>
  <c r="Q390" i="1"/>
  <c r="L75" i="1"/>
  <c r="R54" i="1"/>
  <c r="AA156" i="1"/>
  <c r="M69" i="1"/>
  <c r="Q5" i="1"/>
  <c r="R256" i="1"/>
  <c r="P423" i="1"/>
  <c r="Z205" i="1"/>
  <c r="U395" i="1"/>
  <c r="P365" i="1"/>
  <c r="AA236" i="1"/>
  <c r="E471" i="1"/>
  <c r="L323" i="1"/>
  <c r="E78" i="1"/>
  <c r="E416" i="1"/>
  <c r="Z230" i="1"/>
  <c r="AA120" i="1"/>
  <c r="Z339" i="1"/>
  <c r="P120" i="1"/>
  <c r="E274" i="1"/>
  <c r="L136" i="1"/>
  <c r="R304" i="1"/>
  <c r="M367" i="1"/>
  <c r="E134" i="1"/>
  <c r="L261" i="1"/>
  <c r="U170" i="1"/>
  <c r="L368" i="1"/>
  <c r="R112" i="1"/>
  <c r="Y184" i="1"/>
  <c r="M8" i="1"/>
  <c r="Z68" i="1"/>
  <c r="E30" i="1"/>
  <c r="U414" i="1"/>
  <c r="O345" i="1"/>
  <c r="Y12" i="1"/>
  <c r="L222" i="1"/>
  <c r="I96" i="1"/>
  <c r="I350" i="1"/>
  <c r="V423" i="1"/>
  <c r="L240" i="1"/>
  <c r="R460" i="1"/>
  <c r="R405" i="1"/>
  <c r="U225" i="1"/>
  <c r="R181" i="1"/>
  <c r="M179" i="1"/>
  <c r="Y199" i="1"/>
  <c r="R29" i="1"/>
  <c r="I151" i="1"/>
  <c r="M219" i="1"/>
  <c r="U88" i="1"/>
  <c r="Z319" i="1"/>
  <c r="I110" i="1"/>
  <c r="AA331" i="1"/>
  <c r="Y92" i="1"/>
  <c r="M332" i="1"/>
  <c r="L106" i="1"/>
  <c r="E214" i="1"/>
  <c r="E310" i="1"/>
  <c r="I169" i="1"/>
  <c r="Y65" i="1"/>
  <c r="AA208" i="1"/>
  <c r="Z241" i="1"/>
  <c r="Z112" i="1"/>
  <c r="I185" i="1"/>
  <c r="Y330" i="1"/>
  <c r="P26" i="1"/>
  <c r="U254" i="1"/>
  <c r="E268" i="1"/>
  <c r="AA213" i="1"/>
  <c r="I415" i="1"/>
  <c r="M119" i="1"/>
  <c r="Q289" i="1"/>
  <c r="Y385" i="1"/>
  <c r="T68" i="1"/>
  <c r="R387" i="1"/>
  <c r="M266" i="1"/>
  <c r="P20" i="1"/>
  <c r="Y56" i="1"/>
  <c r="M296" i="1"/>
  <c r="O58" i="1"/>
  <c r="I182" i="1"/>
  <c r="Y131" i="1"/>
  <c r="Q106" i="1"/>
  <c r="V265" i="1"/>
  <c r="I267" i="1"/>
  <c r="O68" i="1"/>
  <c r="U311" i="1"/>
  <c r="Y455" i="1"/>
  <c r="E434" i="1"/>
  <c r="Q26" i="1"/>
  <c r="I136" i="1"/>
  <c r="U18" i="1"/>
  <c r="P402" i="1"/>
  <c r="M455" i="1"/>
  <c r="E111" i="1"/>
  <c r="Q163" i="1"/>
  <c r="Z398" i="1"/>
  <c r="E2" i="1"/>
  <c r="Y344" i="1"/>
  <c r="Y153" i="1"/>
  <c r="I38" i="1"/>
  <c r="Z131" i="1"/>
  <c r="AA285" i="1"/>
  <c r="Z311" i="1"/>
  <c r="R120" i="1"/>
  <c r="R190" i="1"/>
  <c r="O155" i="1"/>
  <c r="Q168" i="1"/>
  <c r="AA88" i="1"/>
  <c r="R435" i="1"/>
  <c r="I196" i="1"/>
  <c r="Z450" i="1"/>
  <c r="M186" i="1"/>
  <c r="M27" i="1"/>
  <c r="R322" i="1"/>
  <c r="O86" i="1"/>
  <c r="AA340" i="1"/>
  <c r="M295" i="1"/>
  <c r="P389" i="1"/>
  <c r="P450" i="1"/>
  <c r="P187" i="1"/>
  <c r="AA195" i="1"/>
  <c r="U248" i="1"/>
  <c r="Y312" i="1"/>
  <c r="R175" i="1"/>
  <c r="I394" i="1"/>
  <c r="E55" i="1"/>
  <c r="M71" i="1"/>
  <c r="I10" i="1"/>
  <c r="Y165" i="1"/>
  <c r="Z198" i="1"/>
  <c r="AA463" i="1"/>
  <c r="E144" i="1"/>
  <c r="Y71" i="1"/>
  <c r="E430" i="1"/>
  <c r="Y24" i="1"/>
  <c r="AA239" i="1"/>
  <c r="Z457" i="1"/>
  <c r="I385" i="1"/>
  <c r="M189" i="1"/>
  <c r="U427" i="1"/>
  <c r="Z394" i="1"/>
  <c r="L10" i="1"/>
  <c r="M14" i="1"/>
  <c r="Z252" i="1"/>
  <c r="R65" i="1"/>
  <c r="T383" i="1"/>
  <c r="Z67" i="1"/>
  <c r="I427" i="1"/>
  <c r="Q401" i="1"/>
  <c r="M326" i="1"/>
  <c r="P40" i="1"/>
  <c r="E459" i="1"/>
  <c r="O386" i="1"/>
  <c r="P19" i="1"/>
  <c r="Z226" i="1"/>
  <c r="E312" i="1"/>
  <c r="M451" i="1"/>
  <c r="P52" i="1"/>
  <c r="O443" i="1"/>
  <c r="AA336" i="1"/>
  <c r="Z446" i="1"/>
  <c r="Y342" i="1"/>
  <c r="O323" i="1"/>
  <c r="E218" i="1"/>
  <c r="Z5" i="1"/>
  <c r="R25" i="1"/>
  <c r="R372" i="1"/>
  <c r="O110" i="1"/>
  <c r="Y64" i="1"/>
  <c r="U64" i="1"/>
  <c r="O281" i="1"/>
  <c r="P307" i="1"/>
  <c r="M420" i="1"/>
  <c r="Y410" i="1"/>
  <c r="L186" i="1"/>
  <c r="I442" i="1"/>
  <c r="M334" i="1"/>
  <c r="P287" i="1"/>
  <c r="M317" i="1"/>
  <c r="O175" i="1"/>
  <c r="Y143" i="1"/>
  <c r="I340" i="1"/>
  <c r="Q276" i="1"/>
  <c r="Q244" i="1"/>
  <c r="Q190" i="1"/>
  <c r="P110" i="1"/>
  <c r="Q293" i="1"/>
  <c r="Q360" i="1"/>
  <c r="AA309" i="1"/>
  <c r="AA310" i="1"/>
  <c r="R428" i="1"/>
  <c r="O391" i="1"/>
  <c r="U307" i="1"/>
  <c r="P50" i="1"/>
  <c r="Y444" i="1"/>
  <c r="E368" i="1"/>
  <c r="Z355" i="1"/>
  <c r="L434" i="1"/>
  <c r="Z384" i="1"/>
  <c r="P444" i="1"/>
  <c r="E204" i="1"/>
  <c r="E192" i="1"/>
  <c r="AA263" i="1"/>
  <c r="L22" i="1"/>
  <c r="Y78" i="1"/>
  <c r="Z211" i="1"/>
  <c r="AA212" i="1"/>
  <c r="V378" i="1"/>
  <c r="Y122" i="1"/>
  <c r="O294" i="1"/>
  <c r="E229" i="1"/>
  <c r="P162" i="1"/>
  <c r="R325" i="1"/>
  <c r="O424" i="1"/>
  <c r="L242" i="1"/>
  <c r="M263" i="1"/>
  <c r="R223" i="1"/>
  <c r="Q53" i="1"/>
  <c r="T264" i="1"/>
  <c r="R438" i="1"/>
  <c r="O163" i="1"/>
  <c r="Q254" i="1"/>
  <c r="E116" i="1"/>
  <c r="M214" i="1"/>
  <c r="I277" i="1"/>
  <c r="U437" i="1"/>
  <c r="E180" i="1"/>
  <c r="O32" i="1"/>
  <c r="P322" i="1"/>
  <c r="M354" i="1"/>
  <c r="R391" i="1"/>
  <c r="T444" i="1"/>
  <c r="Y94" i="1"/>
  <c r="Z17" i="1"/>
  <c r="T4" i="1"/>
  <c r="Z387" i="1"/>
  <c r="U255" i="1"/>
  <c r="R38" i="1"/>
  <c r="Q179" i="1"/>
  <c r="U48" i="1"/>
  <c r="M300" i="1"/>
  <c r="M352" i="1"/>
  <c r="AA190" i="1"/>
  <c r="I145" i="1"/>
  <c r="P272" i="1"/>
  <c r="P405" i="1"/>
  <c r="L467" i="1"/>
  <c r="Q180" i="1"/>
  <c r="R89" i="1"/>
  <c r="Q197" i="1"/>
  <c r="I351" i="1"/>
  <c r="P289" i="1"/>
  <c r="I71" i="1"/>
  <c r="I156" i="1"/>
  <c r="M164" i="1"/>
  <c r="L453" i="1"/>
  <c r="I165" i="1"/>
  <c r="Q122" i="1"/>
  <c r="Q100" i="1"/>
  <c r="R63" i="1"/>
  <c r="E407" i="1"/>
  <c r="L228" i="1"/>
  <c r="R225" i="1"/>
  <c r="U41" i="1"/>
  <c r="L379" i="1"/>
  <c r="E349" i="1"/>
  <c r="AA5" i="1"/>
  <c r="Z417" i="1"/>
  <c r="R227" i="1"/>
  <c r="Z34" i="1"/>
  <c r="Z231" i="1"/>
  <c r="U310" i="1"/>
  <c r="T17" i="1"/>
  <c r="I342" i="1"/>
  <c r="Y73" i="1"/>
  <c r="R10" i="1"/>
  <c r="Q198" i="1"/>
  <c r="I189" i="1"/>
  <c r="I232" i="1"/>
  <c r="AA223" i="1"/>
  <c r="I331" i="1"/>
  <c r="I104" i="1"/>
  <c r="P118" i="1"/>
  <c r="AA173" i="1"/>
  <c r="Z433" i="1"/>
  <c r="I383" i="1"/>
  <c r="O135" i="1"/>
  <c r="Q341" i="1"/>
  <c r="O50" i="1"/>
  <c r="M350" i="1"/>
  <c r="Y383" i="1"/>
  <c r="I225" i="1"/>
  <c r="R464" i="1"/>
  <c r="L51" i="1"/>
  <c r="E313" i="1"/>
  <c r="L349" i="1"/>
  <c r="R137" i="1"/>
  <c r="E230" i="1"/>
  <c r="I142" i="1"/>
  <c r="Y271" i="1"/>
  <c r="M320" i="1"/>
  <c r="I364" i="1"/>
  <c r="P173" i="1"/>
  <c r="V377" i="1"/>
  <c r="L266" i="1"/>
  <c r="Z43" i="1"/>
  <c r="E71" i="1"/>
  <c r="L145" i="1"/>
  <c r="O446" i="1"/>
  <c r="P372" i="1"/>
  <c r="L249" i="1"/>
  <c r="Z165" i="1"/>
  <c r="R427" i="1"/>
  <c r="L415" i="1"/>
  <c r="M341" i="1"/>
  <c r="E415" i="1"/>
  <c r="Y248" i="1"/>
  <c r="Y335" i="1"/>
  <c r="Z460" i="1"/>
  <c r="Z343" i="1"/>
  <c r="M337" i="1"/>
  <c r="Z134" i="1"/>
  <c r="Y328" i="1"/>
  <c r="L214" i="1"/>
  <c r="I124" i="1"/>
  <c r="U184" i="1"/>
  <c r="L146" i="1"/>
  <c r="Z296" i="1"/>
  <c r="P334" i="1"/>
  <c r="L83" i="1"/>
  <c r="Y23" i="1"/>
  <c r="Y58" i="1"/>
  <c r="P404" i="1"/>
  <c r="AA356" i="1"/>
  <c r="E18" i="1"/>
  <c r="I355" i="1"/>
  <c r="L5" i="1"/>
  <c r="Y102" i="1"/>
  <c r="Z16" i="1"/>
  <c r="R392" i="1"/>
  <c r="I278" i="1"/>
  <c r="E443" i="1"/>
  <c r="T354" i="1"/>
  <c r="I74" i="1"/>
  <c r="I363" i="1"/>
  <c r="P134" i="1"/>
  <c r="I453" i="1"/>
  <c r="O465" i="1"/>
  <c r="R242" i="1"/>
  <c r="Z454" i="1"/>
  <c r="R199" i="1"/>
  <c r="O47" i="1"/>
  <c r="Y124" i="1"/>
  <c r="AA21" i="1"/>
  <c r="Q407" i="1"/>
  <c r="O466" i="1"/>
  <c r="AA418" i="1"/>
  <c r="P169" i="1"/>
  <c r="Y209" i="1"/>
  <c r="T350" i="1"/>
  <c r="Q428" i="1"/>
  <c r="Y436" i="1"/>
  <c r="E345" i="1"/>
  <c r="E472" i="1"/>
  <c r="Z423" i="1"/>
  <c r="T226" i="1"/>
  <c r="I287" i="1"/>
  <c r="L374" i="1"/>
  <c r="P291" i="1"/>
  <c r="I163" i="1"/>
  <c r="P347" i="1"/>
  <c r="Z249" i="1"/>
  <c r="Z79" i="1"/>
  <c r="R358" i="1"/>
  <c r="Z159" i="1"/>
  <c r="O226" i="1"/>
  <c r="Z101" i="1"/>
  <c r="Y465" i="1"/>
  <c r="O91" i="1"/>
  <c r="P176" i="1"/>
  <c r="AA194" i="1"/>
  <c r="L33" i="1"/>
  <c r="M313" i="1"/>
  <c r="O287" i="1"/>
  <c r="I195" i="1"/>
  <c r="Q185" i="1"/>
  <c r="AA289" i="1"/>
  <c r="U447" i="1"/>
  <c r="Z84" i="1"/>
  <c r="V399" i="1"/>
  <c r="P425" i="1"/>
  <c r="I255" i="1"/>
  <c r="P301" i="1"/>
  <c r="Q59" i="1"/>
  <c r="AA386" i="1"/>
  <c r="L366" i="1"/>
  <c r="Q108" i="1"/>
  <c r="P411" i="1"/>
  <c r="O393" i="1"/>
  <c r="Y306" i="1"/>
  <c r="Y108" i="1"/>
  <c r="Q206" i="1"/>
  <c r="AA15" i="1"/>
  <c r="U35" i="1"/>
  <c r="M381" i="1"/>
  <c r="Q154" i="1"/>
  <c r="O120" i="1"/>
  <c r="U93" i="1"/>
  <c r="R98" i="1"/>
  <c r="I380" i="1"/>
  <c r="O113" i="1"/>
  <c r="M262" i="1"/>
  <c r="Q216" i="1"/>
  <c r="Q383" i="1"/>
  <c r="I366" i="1"/>
  <c r="L389" i="1"/>
  <c r="Q145" i="1"/>
  <c r="Y79" i="1"/>
  <c r="AA337" i="1"/>
  <c r="M459" i="1"/>
  <c r="U257" i="1"/>
  <c r="I82" i="1"/>
  <c r="R132" i="1"/>
  <c r="M77" i="1"/>
  <c r="P32" i="1"/>
  <c r="I95" i="1"/>
  <c r="Y337" i="1"/>
  <c r="I374" i="1"/>
  <c r="I230" i="1"/>
  <c r="I416" i="1"/>
  <c r="P191" i="1"/>
  <c r="P131" i="1"/>
  <c r="AA376" i="1"/>
  <c r="R284" i="1"/>
  <c r="I204" i="1"/>
  <c r="E110" i="1"/>
  <c r="I188" i="1"/>
  <c r="Q317" i="1"/>
  <c r="E45" i="1"/>
  <c r="U287" i="1"/>
  <c r="Y147" i="1"/>
  <c r="U466" i="1"/>
  <c r="P81" i="1"/>
  <c r="Q182" i="1"/>
  <c r="P55" i="1"/>
  <c r="R111" i="1"/>
  <c r="L225" i="1"/>
  <c r="P294" i="1"/>
  <c r="P446" i="1"/>
  <c r="U219" i="1"/>
  <c r="Y93" i="1"/>
  <c r="O270" i="1"/>
  <c r="L67" i="1"/>
  <c r="I26" i="1"/>
  <c r="E160" i="1"/>
  <c r="P420" i="1"/>
  <c r="Y138" i="1"/>
  <c r="L384" i="1"/>
  <c r="M226" i="1"/>
  <c r="U145" i="1"/>
  <c r="M362" i="1"/>
  <c r="I381" i="1"/>
  <c r="E82" i="1"/>
  <c r="AA402" i="1"/>
  <c r="L185" i="1"/>
  <c r="E252" i="1"/>
  <c r="E455" i="1"/>
  <c r="Y180" i="1"/>
  <c r="U155" i="1"/>
  <c r="I378" i="1"/>
  <c r="E362" i="1"/>
  <c r="E341" i="1"/>
  <c r="Q403" i="1"/>
  <c r="M147" i="1"/>
  <c r="P108" i="1"/>
  <c r="Y443" i="1"/>
  <c r="P382" i="1"/>
  <c r="AA225" i="1"/>
  <c r="L238" i="1"/>
  <c r="P468" i="1"/>
  <c r="M218" i="1"/>
  <c r="R209" i="1"/>
  <c r="Q45" i="1"/>
  <c r="Z91" i="1"/>
  <c r="L373" i="1"/>
  <c r="R385" i="1"/>
  <c r="M204" i="1"/>
  <c r="O389" i="1"/>
  <c r="V195" i="1"/>
  <c r="T74" i="1"/>
  <c r="E145" i="1"/>
  <c r="T364" i="1"/>
  <c r="M58" i="1"/>
  <c r="Z242" i="1"/>
  <c r="Z399" i="1"/>
  <c r="O132" i="1"/>
  <c r="O164" i="1"/>
  <c r="U404" i="1"/>
  <c r="Z345" i="1"/>
  <c r="E373" i="1"/>
  <c r="L78" i="1"/>
  <c r="Q452" i="1"/>
  <c r="P44" i="1"/>
  <c r="AA359" i="1"/>
  <c r="Y294" i="1"/>
  <c r="U252" i="1"/>
  <c r="E401" i="1"/>
  <c r="AA312" i="1"/>
  <c r="P310" i="1"/>
  <c r="I423" i="1"/>
  <c r="P222" i="1"/>
  <c r="P315" i="1"/>
  <c r="AA266" i="1"/>
  <c r="E127" i="1"/>
  <c r="E48" i="1"/>
  <c r="Q138" i="1"/>
  <c r="T368" i="1"/>
  <c r="AA149" i="1"/>
  <c r="Y136" i="1"/>
  <c r="Q321" i="1"/>
  <c r="E450" i="1"/>
  <c r="L23" i="1"/>
  <c r="P220" i="1"/>
  <c r="L215" i="1"/>
  <c r="L461" i="1"/>
  <c r="R388" i="1"/>
  <c r="P41" i="1"/>
  <c r="Z277" i="1"/>
  <c r="I372" i="1"/>
  <c r="E187" i="1"/>
  <c r="E212" i="1"/>
  <c r="I191" i="1"/>
  <c r="R207" i="1"/>
  <c r="AA182" i="1"/>
  <c r="R327" i="1"/>
  <c r="E422" i="1"/>
  <c r="M6" i="1"/>
  <c r="O274" i="1"/>
  <c r="E278" i="1"/>
  <c r="Q388" i="1"/>
  <c r="Q140" i="1"/>
  <c r="T228" i="1"/>
  <c r="T298" i="1"/>
  <c r="M169" i="1"/>
  <c r="I120" i="1"/>
  <c r="M447" i="1"/>
  <c r="I37" i="1"/>
  <c r="R17" i="1"/>
  <c r="E228" i="1"/>
  <c r="E432" i="1"/>
  <c r="Q189" i="1"/>
  <c r="Z186" i="1"/>
  <c r="I283" i="1"/>
  <c r="I148" i="1"/>
  <c r="P374" i="1"/>
  <c r="L224" i="1"/>
  <c r="E152" i="1"/>
  <c r="Q417" i="1"/>
  <c r="E419" i="1"/>
  <c r="T372" i="1"/>
  <c r="O225" i="1"/>
  <c r="Z274" i="1"/>
  <c r="AA405" i="1"/>
  <c r="U417" i="1"/>
  <c r="O322" i="1"/>
  <c r="L409" i="1"/>
  <c r="Q199" i="1"/>
  <c r="E72" i="1"/>
  <c r="L20" i="1"/>
  <c r="L29" i="1"/>
  <c r="E100" i="1"/>
  <c r="V386" i="1"/>
  <c r="E155" i="1"/>
  <c r="E133" i="1"/>
  <c r="I245" i="1"/>
  <c r="E205" i="1"/>
  <c r="Q396" i="1"/>
  <c r="I6" i="1"/>
  <c r="U97" i="1"/>
  <c r="Q359" i="1"/>
  <c r="P138" i="1"/>
  <c r="Y187" i="1"/>
  <c r="Y77" i="1"/>
  <c r="O207" i="1"/>
  <c r="AA268" i="1"/>
  <c r="M229" i="1"/>
  <c r="P105" i="1"/>
  <c r="AA230" i="1"/>
  <c r="I472" i="1"/>
  <c r="P432" i="1"/>
  <c r="R244" i="1"/>
  <c r="L351" i="1"/>
  <c r="Y363" i="1"/>
  <c r="E132" i="1"/>
  <c r="E322" i="1"/>
  <c r="U30" i="1"/>
  <c r="R160" i="1"/>
  <c r="M36" i="1"/>
  <c r="E339" i="1"/>
  <c r="O308" i="1"/>
  <c r="Y449" i="1"/>
  <c r="Q412" i="1"/>
  <c r="R6" i="1"/>
  <c r="Z135" i="1"/>
  <c r="T221" i="1"/>
  <c r="M139" i="1"/>
  <c r="L420" i="1"/>
  <c r="O232" i="1"/>
  <c r="U353" i="1"/>
  <c r="E121" i="1"/>
  <c r="E264" i="1"/>
  <c r="I180" i="1"/>
  <c r="I375" i="1"/>
  <c r="E271" i="1"/>
  <c r="P139" i="1"/>
  <c r="R356" i="1"/>
  <c r="T359" i="1"/>
  <c r="U405" i="1"/>
  <c r="E105" i="1"/>
  <c r="U319" i="1"/>
  <c r="E254" i="1"/>
  <c r="Y336" i="1"/>
  <c r="L429" i="1"/>
  <c r="AA132" i="1"/>
  <c r="Y101" i="1"/>
  <c r="T123" i="1"/>
  <c r="Q294" i="1"/>
  <c r="I407" i="1"/>
  <c r="Q402" i="1"/>
  <c r="P91" i="1"/>
  <c r="U179" i="1"/>
  <c r="E217" i="1"/>
  <c r="O456" i="1"/>
  <c r="V352" i="1"/>
  <c r="Y298" i="1"/>
  <c r="Y338" i="1"/>
  <c r="O390" i="1"/>
  <c r="AA115" i="1"/>
  <c r="AA127" i="1"/>
  <c r="M397" i="1"/>
  <c r="AA427" i="1"/>
  <c r="Z392" i="1"/>
  <c r="AA77" i="1"/>
  <c r="O31" i="1"/>
  <c r="Q378" i="1"/>
  <c r="I201" i="1"/>
  <c r="AA302" i="1"/>
  <c r="I279" i="1"/>
  <c r="O316" i="1"/>
  <c r="L169" i="1"/>
  <c r="M195" i="1"/>
  <c r="O337" i="1"/>
  <c r="Z452" i="1"/>
  <c r="Q136" i="1"/>
  <c r="E147" i="1"/>
  <c r="O189" i="1"/>
  <c r="P278" i="1"/>
  <c r="Z223" i="1"/>
  <c r="I298" i="1"/>
  <c r="Z295" i="1"/>
  <c r="T365" i="1"/>
  <c r="I430" i="1"/>
  <c r="Z326" i="1"/>
  <c r="V59" i="1"/>
  <c r="L289" i="1"/>
  <c r="P223" i="1"/>
  <c r="I426" i="1"/>
  <c r="O76" i="1"/>
  <c r="N223" i="1" l="1"/>
  <c r="S289" i="1"/>
  <c r="N278" i="1"/>
  <c r="S169" i="1"/>
  <c r="N91" i="1"/>
  <c r="S429" i="1"/>
  <c r="N139" i="1"/>
  <c r="S420" i="1"/>
  <c r="S351" i="1"/>
  <c r="N432" i="1"/>
  <c r="N105" i="1"/>
  <c r="N138" i="1"/>
  <c r="S29" i="1"/>
  <c r="S20" i="1"/>
  <c r="S409" i="1"/>
  <c r="S224" i="1"/>
  <c r="N374" i="1"/>
  <c r="N41" i="1"/>
  <c r="S461" i="1"/>
  <c r="S215" i="1"/>
  <c r="N220" i="1"/>
  <c r="S23" i="1"/>
  <c r="N315" i="1"/>
  <c r="N222" i="1"/>
  <c r="N310" i="1"/>
  <c r="N44" i="1"/>
  <c r="S78" i="1"/>
  <c r="S373" i="1"/>
  <c r="N468" i="1"/>
  <c r="S238" i="1"/>
  <c r="N382" i="1"/>
  <c r="N108" i="1"/>
  <c r="S185" i="1"/>
  <c r="S384" i="1"/>
  <c r="N420" i="1"/>
  <c r="S67" i="1"/>
  <c r="N446" i="1"/>
  <c r="N294" i="1"/>
  <c r="S225" i="1"/>
  <c r="N55" i="1"/>
  <c r="N81" i="1"/>
  <c r="N131" i="1"/>
  <c r="N191" i="1"/>
  <c r="N32" i="1"/>
  <c r="S389" i="1"/>
  <c r="N411" i="1"/>
  <c r="S366" i="1"/>
  <c r="N301" i="1"/>
  <c r="N425" i="1"/>
  <c r="S33" i="1"/>
  <c r="N176" i="1"/>
  <c r="N347" i="1"/>
  <c r="N291" i="1"/>
  <c r="S374" i="1"/>
  <c r="N169" i="1"/>
  <c r="N134" i="1"/>
  <c r="S5" i="1"/>
  <c r="N404" i="1"/>
  <c r="S83" i="1"/>
  <c r="N334" i="1"/>
  <c r="S146" i="1"/>
  <c r="S214" i="1"/>
  <c r="S415" i="1"/>
  <c r="S249" i="1"/>
  <c r="N372" i="1"/>
  <c r="S145" i="1"/>
  <c r="S266" i="1"/>
  <c r="N173" i="1"/>
  <c r="S349" i="1"/>
  <c r="S51" i="1"/>
  <c r="N118" i="1"/>
  <c r="S379" i="1"/>
  <c r="S228" i="1"/>
  <c r="S453" i="1"/>
  <c r="N289" i="1"/>
  <c r="S467" i="1"/>
  <c r="N405" i="1"/>
  <c r="N272" i="1"/>
  <c r="N322" i="1"/>
  <c r="S242" i="1"/>
  <c r="N162" i="1"/>
  <c r="S22" i="1"/>
  <c r="N444" i="1"/>
  <c r="S434" i="1"/>
  <c r="N50" i="1"/>
  <c r="N110" i="1"/>
  <c r="N287" i="1"/>
  <c r="S186" i="1"/>
  <c r="N307" i="1"/>
  <c r="N52" i="1"/>
  <c r="N19" i="1"/>
  <c r="N40" i="1"/>
  <c r="S10" i="1"/>
  <c r="N187" i="1"/>
  <c r="N450" i="1"/>
  <c r="N389" i="1"/>
  <c r="N402" i="1"/>
  <c r="N20" i="1"/>
  <c r="N26" i="1"/>
  <c r="S106" i="1"/>
  <c r="S240" i="1"/>
  <c r="S222" i="1"/>
  <c r="S368" i="1"/>
  <c r="S261" i="1"/>
  <c r="S136" i="1"/>
  <c r="N120" i="1"/>
  <c r="S323" i="1"/>
  <c r="N365" i="1"/>
  <c r="N423" i="1"/>
  <c r="S75" i="1"/>
  <c r="N109" i="1"/>
  <c r="N210" i="1"/>
  <c r="S390" i="1"/>
  <c r="N47" i="1"/>
  <c r="N27" i="1"/>
  <c r="S270" i="1"/>
  <c r="S440" i="1"/>
  <c r="N302" i="1"/>
  <c r="N308" i="1"/>
  <c r="S372" i="1"/>
  <c r="S355" i="1"/>
  <c r="N309" i="1"/>
  <c r="N285" i="1"/>
  <c r="N359" i="1"/>
  <c r="S221" i="1"/>
  <c r="N443" i="1"/>
  <c r="N472" i="1"/>
  <c r="N4" i="1"/>
  <c r="S158" i="1"/>
  <c r="S437" i="1"/>
  <c r="S100" i="1"/>
  <c r="S350" i="1"/>
  <c r="S72" i="1"/>
  <c r="N384" i="1"/>
  <c r="N313" i="1"/>
  <c r="N69" i="1"/>
  <c r="S40" i="1"/>
  <c r="S202" i="1"/>
  <c r="S334" i="1"/>
  <c r="N408" i="1"/>
  <c r="S3" i="1"/>
  <c r="N150" i="1"/>
  <c r="S213" i="1"/>
  <c r="N283" i="1"/>
  <c r="N165" i="1"/>
  <c r="S223" i="1"/>
  <c r="N430" i="1"/>
  <c r="S97" i="1"/>
  <c r="S174" i="1"/>
  <c r="S454" i="1"/>
  <c r="S127" i="1"/>
  <c r="N152" i="1"/>
  <c r="N84" i="1"/>
  <c r="S244" i="1"/>
  <c r="S189" i="1"/>
  <c r="N93" i="1"/>
  <c r="S135" i="1"/>
  <c r="S291" i="1"/>
  <c r="S428" i="1"/>
  <c r="S383" i="1"/>
  <c r="S367" i="1"/>
  <c r="S446" i="1"/>
  <c r="N458" i="1"/>
  <c r="S84" i="1"/>
  <c r="S328" i="1"/>
  <c r="S322" i="1"/>
  <c r="N312" i="1"/>
  <c r="S181" i="1"/>
  <c r="N240" i="1"/>
  <c r="S74" i="1"/>
  <c r="S168" i="1"/>
  <c r="S444" i="1"/>
  <c r="S28" i="1"/>
  <c r="N394" i="1"/>
  <c r="N112" i="1"/>
  <c r="S138" i="1"/>
  <c r="S162" i="1"/>
  <c r="S57" i="1"/>
  <c r="S468" i="1"/>
  <c r="S449" i="1"/>
  <c r="N101" i="1"/>
  <c r="N78" i="1"/>
  <c r="N373" i="1"/>
  <c r="S147" i="1"/>
  <c r="S191" i="1"/>
  <c r="N259" i="1"/>
  <c r="S258" i="1"/>
  <c r="S293" i="1"/>
  <c r="N89" i="1"/>
  <c r="N358" i="1"/>
  <c r="N79" i="1"/>
  <c r="S402" i="1"/>
  <c r="N111" i="1"/>
  <c r="N383" i="1"/>
  <c r="S284" i="1"/>
  <c r="N326" i="1"/>
  <c r="N77" i="1"/>
  <c r="S302" i="1"/>
  <c r="S164" i="1"/>
  <c r="N314" i="1"/>
  <c r="S341" i="1"/>
  <c r="S269" i="1"/>
  <c r="N6" i="1"/>
  <c r="N135" i="1"/>
  <c r="N208" i="1"/>
  <c r="S450" i="1"/>
  <c r="S344" i="1"/>
  <c r="S39" i="1"/>
  <c r="S247" i="1"/>
  <c r="S256" i="1"/>
  <c r="N321" i="1"/>
  <c r="S131" i="1"/>
  <c r="N422" i="1"/>
  <c r="S187" i="1"/>
  <c r="S205" i="1"/>
  <c r="N215" i="1"/>
  <c r="S375" i="1"/>
  <c r="S133" i="1"/>
  <c r="N339" i="1"/>
  <c r="S246" i="1"/>
  <c r="N90" i="1"/>
  <c r="S117" i="1"/>
  <c r="N379" i="1"/>
  <c r="N253" i="1"/>
  <c r="S68" i="1"/>
  <c r="S144" i="1"/>
  <c r="N390" i="1"/>
  <c r="S239" i="1"/>
  <c r="S338" i="1"/>
  <c r="S55" i="1"/>
  <c r="N416" i="1"/>
  <c r="N445" i="1"/>
  <c r="S401" i="1"/>
  <c r="N103" i="1"/>
  <c r="N428" i="1"/>
  <c r="N377" i="1"/>
  <c r="N296" i="1"/>
  <c r="N267" i="1"/>
  <c r="N147" i="1"/>
  <c r="N149" i="1"/>
  <c r="N271" i="1"/>
  <c r="N104" i="1"/>
  <c r="S332" i="1"/>
  <c r="N300" i="1"/>
  <c r="S80" i="1"/>
  <c r="S456" i="1"/>
  <c r="N236" i="1"/>
  <c r="S357" i="1"/>
  <c r="S49" i="1"/>
  <c r="N401" i="1"/>
  <c r="N121" i="1"/>
  <c r="S457" i="1"/>
  <c r="N218" i="1"/>
  <c r="N417" i="1"/>
  <c r="N184" i="1"/>
  <c r="S210" i="1"/>
  <c r="S359" i="1"/>
  <c r="N439" i="1"/>
  <c r="S290" i="1"/>
  <c r="N466" i="1"/>
  <c r="N97" i="1"/>
  <c r="S182" i="1"/>
  <c r="S363" i="1"/>
  <c r="S262" i="1"/>
  <c r="S385" i="1"/>
  <c r="N171" i="1"/>
  <c r="N255" i="1"/>
  <c r="N243" i="1"/>
  <c r="N136" i="1"/>
  <c r="S234" i="1"/>
  <c r="S37" i="1"/>
  <c r="N471" i="1"/>
  <c r="S4" i="1"/>
  <c r="S251" i="1"/>
  <c r="N465" i="1"/>
  <c r="S21" i="1"/>
  <c r="S31" i="1"/>
  <c r="N275" i="1"/>
  <c r="S48" i="1"/>
  <c r="S114" i="1"/>
  <c r="S347" i="1"/>
  <c r="S451" i="1"/>
  <c r="S71" i="1"/>
  <c r="S399" i="1"/>
  <c r="S197" i="1"/>
  <c r="S413" i="1"/>
  <c r="N399" i="1"/>
  <c r="S2" i="1"/>
  <c r="N65" i="1"/>
  <c r="S173" i="1"/>
  <c r="S447" i="1"/>
  <c r="S279" i="1"/>
  <c r="N228" i="1"/>
  <c r="N363" i="1"/>
  <c r="S15" i="1"/>
  <c r="N353" i="1"/>
  <c r="N156" i="1"/>
  <c r="N414" i="1"/>
  <c r="S230" i="1"/>
  <c r="N251" i="1"/>
  <c r="N182" i="1"/>
  <c r="S45" i="1"/>
  <c r="N57" i="1"/>
  <c r="N250" i="1"/>
  <c r="S470" i="1"/>
  <c r="N17" i="1"/>
  <c r="S469" i="1"/>
  <c r="N311" i="1"/>
  <c r="S462" i="1"/>
  <c r="S73" i="1"/>
  <c r="N467" i="1"/>
  <c r="N391" i="1"/>
  <c r="S412" i="1"/>
  <c r="N323" i="1"/>
  <c r="N438" i="1"/>
  <c r="N424" i="1"/>
  <c r="N409" i="1"/>
  <c r="S161" i="1"/>
  <c r="N441" i="1"/>
  <c r="S172" i="1"/>
  <c r="S237" i="1"/>
  <c r="N114" i="1"/>
  <c r="N369" i="1"/>
  <c r="N248" i="1"/>
  <c r="N233" i="1"/>
  <c r="S26" i="1"/>
  <c r="S14" i="1"/>
  <c r="S77" i="1"/>
  <c r="S203" i="1"/>
  <c r="N332" i="1"/>
  <c r="S119" i="1"/>
  <c r="N356" i="1"/>
  <c r="S81" i="1"/>
  <c r="S443" i="1"/>
  <c r="S194" i="1"/>
  <c r="N227" i="1"/>
  <c r="S76" i="1"/>
  <c r="S455" i="1"/>
  <c r="S148" i="1"/>
  <c r="S141" i="1"/>
  <c r="S160" i="1"/>
  <c r="N22" i="1"/>
  <c r="N95" i="1"/>
  <c r="S463" i="1"/>
  <c r="S163" i="1"/>
  <c r="N42" i="1"/>
  <c r="N198" i="1"/>
  <c r="N469" i="1"/>
  <c r="S183" i="1"/>
  <c r="N36" i="1"/>
  <c r="S24" i="1"/>
  <c r="N58" i="1"/>
  <c r="S407" i="1"/>
  <c r="S154" i="1"/>
  <c r="S307" i="1"/>
  <c r="S177" i="1"/>
  <c r="N31" i="1"/>
  <c r="N436" i="1"/>
  <c r="N68" i="1"/>
  <c r="N159" i="1"/>
  <c r="S32" i="1"/>
  <c r="S380" i="1"/>
  <c r="S166" i="1"/>
  <c r="S337" i="1"/>
  <c r="S43" i="1"/>
  <c r="N280" i="1"/>
  <c r="N128" i="1"/>
  <c r="N333" i="1"/>
  <c r="N282" i="1"/>
  <c r="N242" i="1"/>
  <c r="N395" i="1"/>
  <c r="S364" i="1"/>
  <c r="S53" i="1"/>
  <c r="S426" i="1"/>
  <c r="S264" i="1"/>
  <c r="N348" i="1"/>
  <c r="N157" i="1"/>
  <c r="S200" i="1"/>
  <c r="N270" i="1"/>
  <c r="N24" i="1"/>
  <c r="N155" i="1"/>
  <c r="N213" i="1"/>
  <c r="S188" i="1"/>
  <c r="S336" i="1"/>
  <c r="S86" i="1"/>
  <c r="N14" i="1"/>
  <c r="S195" i="1"/>
  <c r="N73" i="1"/>
  <c r="N273" i="1"/>
  <c r="S89" i="1"/>
  <c r="S424" i="1"/>
  <c r="N360" i="1"/>
  <c r="N163" i="1"/>
  <c r="S391" i="1"/>
  <c r="S124" i="1"/>
  <c r="N398" i="1"/>
  <c r="N62" i="1"/>
  <c r="S236" i="1"/>
  <c r="S406" i="1"/>
  <c r="S108" i="1"/>
  <c r="N88" i="1"/>
  <c r="S140" i="1"/>
  <c r="S274" i="1"/>
  <c r="N145" i="1"/>
  <c r="S35" i="1"/>
  <c r="N355" i="1"/>
  <c r="S324" i="1"/>
  <c r="N241" i="1"/>
  <c r="S257" i="1"/>
  <c r="N415" i="1"/>
  <c r="S130" i="1"/>
  <c r="S139" i="1"/>
  <c r="N144" i="1"/>
  <c r="N214" i="1"/>
  <c r="S18" i="1"/>
  <c r="N56" i="1"/>
  <c r="N59" i="1"/>
  <c r="S91" i="1"/>
  <c r="N192" i="1"/>
  <c r="S267" i="1"/>
  <c r="N387" i="1"/>
  <c r="S333" i="1"/>
  <c r="S433" i="1"/>
  <c r="N235" i="1"/>
  <c r="N53" i="1"/>
  <c r="N119" i="1"/>
  <c r="S326" i="1"/>
  <c r="S103" i="1"/>
  <c r="N330" i="1"/>
  <c r="S286" i="1"/>
  <c r="S431" i="1"/>
  <c r="S342" i="1"/>
  <c r="N375" i="1"/>
  <c r="S308" i="1"/>
  <c r="N23" i="1"/>
  <c r="S99" i="1"/>
  <c r="S216" i="1"/>
  <c r="N318" i="1"/>
  <c r="S465" i="1"/>
  <c r="S90" i="1"/>
  <c r="S460" i="1"/>
  <c r="N143" i="1"/>
  <c r="N362" i="1"/>
  <c r="N232" i="1"/>
  <c r="N263" i="1"/>
  <c r="S95" i="1"/>
  <c r="N354" i="1"/>
  <c r="N100" i="1"/>
  <c r="S425" i="1"/>
  <c r="S352" i="1"/>
  <c r="S300" i="1"/>
  <c r="N70" i="1"/>
  <c r="S432" i="1"/>
  <c r="S156" i="1"/>
  <c r="S125" i="1"/>
  <c r="S288" i="1"/>
  <c r="N342" i="1"/>
  <c r="N63" i="1"/>
  <c r="S82" i="1"/>
  <c r="N370" i="1"/>
  <c r="N230" i="1"/>
  <c r="N319" i="1"/>
  <c r="N153" i="1"/>
  <c r="S93" i="1"/>
  <c r="N76" i="1"/>
  <c r="S47" i="1"/>
  <c r="S30" i="1"/>
  <c r="N148" i="1"/>
  <c r="S123" i="1"/>
  <c r="N364" i="1"/>
  <c r="S153" i="1"/>
  <c r="S6" i="1"/>
  <c r="N181" i="1"/>
  <c r="S151" i="1"/>
  <c r="N158" i="1"/>
  <c r="S441" i="1"/>
  <c r="S283" i="1"/>
  <c r="N125" i="1"/>
  <c r="S58" i="1"/>
  <c r="S59" i="1"/>
  <c r="S295" i="1"/>
  <c r="N442" i="1"/>
  <c r="S260" i="1"/>
  <c r="S305" i="1"/>
  <c r="S276" i="1"/>
  <c r="S220" i="1"/>
  <c r="N92" i="1"/>
  <c r="N7" i="1"/>
  <c r="N196" i="1"/>
  <c r="S277" i="1"/>
  <c r="N35" i="1"/>
  <c r="N18" i="1"/>
  <c r="S69" i="1"/>
  <c r="S207" i="1"/>
  <c r="S273" i="1"/>
  <c r="N2" i="1"/>
  <c r="N172" i="1"/>
  <c r="S137" i="1"/>
  <c r="S70" i="1"/>
  <c r="S245" i="1"/>
  <c r="N295" i="1"/>
  <c r="S313" i="1"/>
  <c r="S92" i="1"/>
  <c r="S61" i="1"/>
  <c r="N427" i="1"/>
  <c r="N167" i="1"/>
  <c r="S381" i="1"/>
  <c r="N343" i="1"/>
  <c r="N400" i="1"/>
  <c r="S259" i="1"/>
  <c r="S17" i="1"/>
  <c r="S219" i="1"/>
  <c r="N371" i="1"/>
  <c r="N367" i="1"/>
  <c r="N325" i="1"/>
  <c r="S271" i="1"/>
  <c r="N13" i="1"/>
  <c r="N464" i="1"/>
  <c r="S319" i="1"/>
  <c r="S310" i="1"/>
  <c r="S206" i="1"/>
  <c r="N433" i="1"/>
  <c r="N454" i="1"/>
  <c r="N264" i="1"/>
  <c r="S423" i="1"/>
  <c r="S157" i="1"/>
  <c r="N177" i="1"/>
  <c r="S435" i="1"/>
  <c r="S85" i="1"/>
  <c r="S46" i="1"/>
  <c r="S348" i="1"/>
  <c r="S104" i="1"/>
  <c r="S143" i="1"/>
  <c r="N351" i="1"/>
  <c r="S287" i="1"/>
  <c r="N288" i="1"/>
  <c r="S314" i="1"/>
  <c r="N299" i="1"/>
  <c r="N51" i="1"/>
  <c r="S306" i="1"/>
  <c r="S345" i="1"/>
  <c r="S442" i="1"/>
  <c r="S109" i="1"/>
  <c r="N45" i="1"/>
  <c r="S248" i="1"/>
  <c r="N345" i="1"/>
  <c r="N324" i="1"/>
  <c r="S427" i="1"/>
  <c r="N193" i="1"/>
  <c r="N460" i="1"/>
  <c r="S87" i="1"/>
  <c r="N463" i="1"/>
  <c r="N297" i="1"/>
  <c r="N279" i="1"/>
  <c r="S387" i="1"/>
  <c r="S298" i="1"/>
  <c r="S150" i="1"/>
  <c r="S361" i="1"/>
  <c r="N239" i="1"/>
  <c r="S176" i="1"/>
  <c r="N60" i="1"/>
  <c r="N74" i="1"/>
  <c r="N449" i="1"/>
  <c r="S243" i="1"/>
  <c r="N43" i="1"/>
  <c r="N107" i="1"/>
  <c r="S159" i="1"/>
  <c r="N386" i="1"/>
  <c r="S414" i="1"/>
  <c r="N245" i="1"/>
  <c r="N132" i="1"/>
  <c r="S217" i="1"/>
  <c r="N244" i="1"/>
  <c r="N209" i="1"/>
  <c r="N201" i="1"/>
  <c r="N456" i="1"/>
  <c r="N418" i="1"/>
  <c r="S36" i="1"/>
  <c r="N396" i="1"/>
  <c r="S88" i="1"/>
  <c r="S102" i="1"/>
  <c r="N37" i="1"/>
  <c r="N260" i="1"/>
  <c r="N350" i="1"/>
  <c r="S335" i="1"/>
  <c r="S41" i="1"/>
  <c r="N205" i="1"/>
  <c r="N212" i="1"/>
  <c r="S265" i="1"/>
  <c r="N258" i="1"/>
  <c r="N9" i="1"/>
  <c r="S110" i="1"/>
  <c r="S116" i="1"/>
  <c r="S56" i="1"/>
  <c r="N46" i="1"/>
  <c r="S184" i="1"/>
  <c r="N94" i="1"/>
  <c r="N146" i="1"/>
  <c r="S44" i="1"/>
  <c r="N229" i="1"/>
  <c r="N124" i="1"/>
  <c r="N72" i="1"/>
  <c r="S54" i="1"/>
  <c r="S134" i="1"/>
  <c r="S211" i="1"/>
  <c r="S272" i="1"/>
  <c r="N381" i="1"/>
  <c r="S371" i="1"/>
  <c r="N385" i="1"/>
  <c r="S315" i="1"/>
  <c r="S316" i="1"/>
  <c r="N337" i="1"/>
  <c r="S79" i="1"/>
  <c r="S232" i="1"/>
  <c r="S204" i="1"/>
  <c r="S317" i="1"/>
  <c r="S376" i="1"/>
  <c r="N257" i="1"/>
  <c r="S255" i="1"/>
  <c r="S392" i="1"/>
  <c r="N200" i="1"/>
  <c r="S179" i="1"/>
  <c r="N21" i="1"/>
  <c r="N54" i="1"/>
  <c r="N140" i="1"/>
  <c r="S66" i="1"/>
  <c r="N352" i="1"/>
  <c r="N8" i="1"/>
  <c r="N376" i="1"/>
  <c r="S165" i="1"/>
  <c r="S268" i="1"/>
  <c r="S417" i="1"/>
  <c r="N168" i="1"/>
  <c r="S365" i="1"/>
  <c r="N329" i="1"/>
  <c r="N451" i="1"/>
  <c r="S171" i="1"/>
  <c r="S466" i="1"/>
  <c r="N437" i="1"/>
  <c r="S263" i="1"/>
  <c r="N462" i="1"/>
  <c r="N247" i="1"/>
  <c r="S464" i="1"/>
  <c r="N106" i="1"/>
  <c r="S438" i="1"/>
  <c r="N254" i="1"/>
  <c r="S400" i="1"/>
  <c r="N412" i="1"/>
  <c r="S309" i="1"/>
  <c r="N116" i="1"/>
  <c r="N203" i="1"/>
  <c r="N10" i="1"/>
  <c r="N127" i="1"/>
  <c r="N11" i="1"/>
  <c r="N204" i="1"/>
  <c r="N277" i="1"/>
  <c r="S301" i="1"/>
  <c r="S343" i="1"/>
  <c r="N28" i="1"/>
  <c r="N406" i="1"/>
  <c r="S339" i="1"/>
  <c r="N151" i="1"/>
  <c r="N3" i="1"/>
  <c r="N252" i="1"/>
  <c r="N293" i="1"/>
  <c r="S115" i="1"/>
  <c r="S410" i="1"/>
  <c r="N426" i="1"/>
  <c r="N179" i="1"/>
  <c r="N262" i="1"/>
  <c r="S370" i="1"/>
  <c r="N435" i="1"/>
  <c r="S98" i="1"/>
  <c r="N226" i="1"/>
  <c r="S42" i="1"/>
  <c r="S275" i="1"/>
  <c r="S111" i="1"/>
  <c r="N305" i="1"/>
  <c r="N448" i="1"/>
  <c r="S393" i="1"/>
  <c r="S128" i="1"/>
  <c r="S229" i="1"/>
  <c r="S285" i="1"/>
  <c r="N164" i="1"/>
  <c r="S122" i="1"/>
  <c r="N344" i="1"/>
  <c r="S52" i="1"/>
  <c r="N470" i="1"/>
  <c r="N83" i="1"/>
  <c r="N457" i="1"/>
  <c r="N276" i="1"/>
  <c r="S445" i="1"/>
  <c r="S13" i="1"/>
  <c r="N317" i="1"/>
  <c r="S321" i="1"/>
  <c r="S304" i="1"/>
  <c r="S241" i="1"/>
  <c r="S296" i="1"/>
  <c r="N327" i="1"/>
  <c r="N67" i="1"/>
  <c r="N189" i="1"/>
  <c r="N455" i="1"/>
  <c r="S419" i="1"/>
  <c r="S8" i="1"/>
  <c r="S60" i="1"/>
  <c r="S254" i="1"/>
  <c r="S101" i="1"/>
  <c r="N197" i="1"/>
  <c r="S121" i="1"/>
  <c r="S120" i="1"/>
  <c r="N388" i="1"/>
  <c r="S175" i="1"/>
  <c r="N249" i="1"/>
  <c r="N130" i="1"/>
  <c r="S405" i="1"/>
  <c r="N393" i="1"/>
  <c r="N261" i="1"/>
  <c r="N341" i="1"/>
  <c r="S398" i="1"/>
  <c r="N336" i="1"/>
  <c r="S16" i="1"/>
  <c r="S27" i="1"/>
  <c r="S331" i="1"/>
  <c r="N141" i="1"/>
  <c r="S107" i="1"/>
  <c r="S294" i="1"/>
  <c r="N268" i="1"/>
  <c r="S152" i="1"/>
  <c r="N98" i="1"/>
  <c r="S252" i="1"/>
  <c r="N99" i="1"/>
  <c r="S292" i="1"/>
  <c r="S11" i="1"/>
  <c r="N357" i="1"/>
  <c r="S167" i="1"/>
  <c r="S178" i="1"/>
  <c r="N452" i="1"/>
  <c r="S199" i="1"/>
  <c r="N117" i="1"/>
  <c r="N166" i="1"/>
  <c r="S19" i="1"/>
  <c r="N160" i="1"/>
  <c r="N407" i="1"/>
  <c r="S250" i="1"/>
  <c r="N217" i="1"/>
  <c r="S34" i="1"/>
  <c r="N113" i="1"/>
  <c r="N39" i="1"/>
  <c r="N461" i="1"/>
  <c r="S235" i="1"/>
  <c r="N115" i="1"/>
  <c r="N346" i="1"/>
  <c r="N142" i="1"/>
  <c r="S231" i="1"/>
  <c r="S105" i="1"/>
  <c r="N225" i="1"/>
  <c r="S394" i="1"/>
  <c r="S396" i="1"/>
  <c r="N447" i="1"/>
  <c r="N392" i="1"/>
  <c r="N298" i="1"/>
  <c r="S418" i="1"/>
  <c r="N194" i="1"/>
  <c r="N178" i="1"/>
  <c r="N137" i="1"/>
  <c r="N380" i="1"/>
  <c r="N434" i="1"/>
  <c r="S471" i="1"/>
  <c r="S129" i="1"/>
  <c r="S340" i="1"/>
  <c r="S94" i="1"/>
  <c r="N86" i="1"/>
  <c r="N30" i="1"/>
  <c r="N224" i="1"/>
  <c r="N378" i="1"/>
  <c r="N368" i="1"/>
  <c r="S360" i="1"/>
  <c r="N49" i="1"/>
  <c r="S299" i="1"/>
  <c r="N331" i="1"/>
  <c r="S118" i="1"/>
  <c r="N306" i="1"/>
  <c r="N320" i="1"/>
  <c r="N316" i="1"/>
  <c r="N34" i="1"/>
  <c r="S395" i="1"/>
  <c r="S439" i="1"/>
  <c r="S192" i="1"/>
  <c r="N440" i="1"/>
  <c r="S65" i="1"/>
  <c r="N12" i="1"/>
  <c r="S416" i="1"/>
  <c r="N85" i="1"/>
  <c r="N403" i="1"/>
  <c r="N206" i="1"/>
  <c r="S303" i="1"/>
  <c r="N419" i="1"/>
  <c r="N175" i="1"/>
  <c r="S436" i="1"/>
  <c r="N122" i="1"/>
  <c r="N328" i="1"/>
  <c r="S209" i="1"/>
  <c r="N349" i="1"/>
  <c r="N33" i="1"/>
  <c r="N87" i="1"/>
  <c r="S113" i="1"/>
  <c r="N459" i="1"/>
  <c r="S212" i="1"/>
  <c r="N429" i="1"/>
  <c r="S12" i="1"/>
  <c r="N269" i="1"/>
  <c r="N133" i="1"/>
  <c r="S180" i="1"/>
  <c r="N96" i="1"/>
  <c r="N195" i="1"/>
  <c r="S346" i="1"/>
  <c r="N29" i="1"/>
  <c r="N190" i="1"/>
  <c r="N216" i="1"/>
  <c r="N207" i="1"/>
  <c r="S472" i="1"/>
  <c r="N238" i="1"/>
  <c r="S297" i="1"/>
  <c r="N290" i="1"/>
  <c r="S253" i="1"/>
  <c r="N397" i="1"/>
  <c r="N361" i="1"/>
  <c r="S312" i="1"/>
  <c r="S38" i="1"/>
  <c r="S458" i="1"/>
  <c r="S386" i="1"/>
  <c r="S388" i="1"/>
  <c r="S126" i="1"/>
  <c r="S149" i="1"/>
  <c r="N199" i="1"/>
  <c r="S226" i="1"/>
  <c r="N61" i="1"/>
  <c r="S404" i="1"/>
  <c r="N292" i="1"/>
  <c r="S327" i="1"/>
  <c r="S422" i="1"/>
  <c r="S193" i="1"/>
  <c r="S63" i="1"/>
  <c r="S325" i="1"/>
  <c r="N186" i="1"/>
  <c r="N281" i="1"/>
  <c r="N183" i="1"/>
  <c r="S132" i="1"/>
  <c r="N180" i="1"/>
  <c r="N71" i="1"/>
  <c r="S112" i="1"/>
  <c r="N64" i="1"/>
  <c r="N274" i="1"/>
  <c r="S448" i="1"/>
  <c r="S218" i="1"/>
  <c r="N170" i="1"/>
  <c r="S233" i="1"/>
  <c r="N174" i="1"/>
  <c r="N161" i="1"/>
  <c r="N82" i="1"/>
  <c r="S170" i="1"/>
  <c r="N154" i="1"/>
  <c r="N303" i="1"/>
  <c r="S459" i="1"/>
  <c r="S397" i="1"/>
  <c r="N286" i="1"/>
  <c r="N338" i="1"/>
  <c r="N256" i="1"/>
  <c r="N5" i="1"/>
  <c r="S281" i="1"/>
  <c r="N15" i="1"/>
  <c r="S142" i="1"/>
  <c r="N237" i="1"/>
  <c r="S329" i="1"/>
  <c r="S62" i="1"/>
  <c r="N421" i="1"/>
  <c r="S155" i="1"/>
  <c r="S7" i="1"/>
  <c r="S208" i="1"/>
  <c r="S190" i="1"/>
  <c r="N284" i="1"/>
  <c r="S452" i="1"/>
  <c r="S362" i="1"/>
  <c r="S430" i="1"/>
  <c r="N25" i="1"/>
  <c r="N102" i="1"/>
  <c r="S411" i="1"/>
  <c r="N304" i="1"/>
  <c r="S198" i="1"/>
  <c r="N413" i="1"/>
  <c r="S320" i="1"/>
  <c r="N66" i="1"/>
  <c r="S356" i="1"/>
  <c r="N221" i="1"/>
  <c r="N188" i="1"/>
  <c r="S330" i="1"/>
  <c r="N410" i="1"/>
  <c r="N431" i="1"/>
  <c r="N80" i="1"/>
  <c r="N246" i="1"/>
  <c r="S25" i="1"/>
  <c r="N335" i="1"/>
  <c r="N16" i="1"/>
  <c r="N38" i="1"/>
  <c r="S201" i="1"/>
  <c r="N266" i="1"/>
  <c r="N219" i="1"/>
  <c r="S280" i="1"/>
  <c r="N48" i="1"/>
  <c r="N265" i="1"/>
  <c r="S9" i="1"/>
  <c r="N453" i="1"/>
  <c r="S403" i="1"/>
  <c r="N185" i="1"/>
  <c r="S353" i="1"/>
  <c r="N231" i="1"/>
  <c r="S50" i="1"/>
  <c r="S311" i="1"/>
  <c r="N234" i="1"/>
  <c r="S227" i="1"/>
  <c r="N123" i="1"/>
  <c r="N202" i="1"/>
  <c r="N340" i="1"/>
  <c r="S354" i="1"/>
  <c r="N129" i="1"/>
  <c r="S421" i="1"/>
  <c r="S278" i="1"/>
  <c r="S64" i="1"/>
  <c r="S318" i="1"/>
  <c r="S369" i="1"/>
  <c r="S282" i="1"/>
  <c r="N75" i="1"/>
  <c r="S196" i="1"/>
  <c r="N366" i="1"/>
  <c r="N211" i="1"/>
  <c r="S358" i="1"/>
  <c r="S408" i="1"/>
  <c r="S377" i="1"/>
  <c r="S96" i="1"/>
  <c r="S378" i="1"/>
  <c r="S382" i="1"/>
  <c r="N126" i="1"/>
  <c r="N473" i="1" l="1"/>
  <c r="O474" i="1" l="1"/>
  <c r="O473" i="1"/>
</calcChain>
</file>

<file path=xl/sharedStrings.xml><?xml version="1.0" encoding="utf-8"?>
<sst xmlns="http://schemas.openxmlformats.org/spreadsheetml/2006/main" count="4332" uniqueCount="2477">
  <si>
    <t>110043.SH</t>
  </si>
  <si>
    <t>600908.SH</t>
  </si>
  <si>
    <t>110044.SH</t>
  </si>
  <si>
    <t>600831.SH</t>
  </si>
  <si>
    <t>110045.SH</t>
  </si>
  <si>
    <t>600398.SH</t>
  </si>
  <si>
    <t>110047.SH</t>
  </si>
  <si>
    <t>600567.SH</t>
  </si>
  <si>
    <t>110048.SH</t>
  </si>
  <si>
    <t>600483.SH</t>
  </si>
  <si>
    <t>110052.SH</t>
  </si>
  <si>
    <t>600996.SH</t>
  </si>
  <si>
    <t>110053.SH</t>
  </si>
  <si>
    <t>600919.SH</t>
  </si>
  <si>
    <t>110055.SH</t>
  </si>
  <si>
    <t>600197.SH</t>
  </si>
  <si>
    <t>110056.SH</t>
  </si>
  <si>
    <t>600487.SH</t>
  </si>
  <si>
    <t>110057.SH</t>
  </si>
  <si>
    <t>600420.SH</t>
  </si>
  <si>
    <t>110058.SH</t>
  </si>
  <si>
    <t>600105.SH</t>
  </si>
  <si>
    <t>110059.SH</t>
  </si>
  <si>
    <t>600000.SH</t>
  </si>
  <si>
    <t>110060.SH</t>
  </si>
  <si>
    <t>600326.SH</t>
  </si>
  <si>
    <t>110061.SH</t>
  </si>
  <si>
    <t>600674.SH</t>
  </si>
  <si>
    <t>110062.SH</t>
  </si>
  <si>
    <t>600498.SH</t>
  </si>
  <si>
    <t>110063.SH</t>
  </si>
  <si>
    <t>110064.SH</t>
  </si>
  <si>
    <t>600939.SH</t>
  </si>
  <si>
    <t>110067.SH</t>
  </si>
  <si>
    <t>600909.SH</t>
  </si>
  <si>
    <t>110068.SH</t>
  </si>
  <si>
    <t>600388.SH</t>
  </si>
  <si>
    <t>110070.SH</t>
  </si>
  <si>
    <t>600231.SH</t>
  </si>
  <si>
    <t>110072.SH</t>
  </si>
  <si>
    <t>600297.SH</t>
  </si>
  <si>
    <t>110073.SH</t>
  </si>
  <si>
    <t>600061.SH</t>
  </si>
  <si>
    <t>110074.SH</t>
  </si>
  <si>
    <t>600577.SH</t>
  </si>
  <si>
    <t>110075.SH</t>
  </si>
  <si>
    <t>600029.SH</t>
  </si>
  <si>
    <t>110076.SH</t>
  </si>
  <si>
    <t>600521.SH</t>
  </si>
  <si>
    <t>110077.SH</t>
  </si>
  <si>
    <t>600461.SH</t>
  </si>
  <si>
    <t>110079.SH</t>
  </si>
  <si>
    <t>600926.SH</t>
  </si>
  <si>
    <t>110080.SH</t>
  </si>
  <si>
    <t>600133.SH</t>
  </si>
  <si>
    <t>110081.SH</t>
  </si>
  <si>
    <t>600745.SH</t>
  </si>
  <si>
    <t>110082.SH</t>
  </si>
  <si>
    <t>600885.SH</t>
  </si>
  <si>
    <t>110083.SH</t>
  </si>
  <si>
    <t>600901.SH</t>
  </si>
  <si>
    <t>110084.SH</t>
  </si>
  <si>
    <t>600903.SH</t>
  </si>
  <si>
    <t>110085.SH</t>
  </si>
  <si>
    <t>600438.SH</t>
  </si>
  <si>
    <t>110086.SH</t>
  </si>
  <si>
    <t>600496.SH</t>
  </si>
  <si>
    <t>110087.SH</t>
  </si>
  <si>
    <t>600075.SH</t>
  </si>
  <si>
    <t>110088.SH</t>
  </si>
  <si>
    <t>600985.SH</t>
  </si>
  <si>
    <t>110089.SH</t>
  </si>
  <si>
    <t>600141.SH</t>
  </si>
  <si>
    <t>110090.SH</t>
  </si>
  <si>
    <t>600933.SH</t>
  </si>
  <si>
    <t>111000.SH</t>
  </si>
  <si>
    <t>605222.SH</t>
  </si>
  <si>
    <t>111001.SH</t>
  </si>
  <si>
    <t>605006.SH</t>
  </si>
  <si>
    <t>111002.SH</t>
  </si>
  <si>
    <t>605007.SH</t>
  </si>
  <si>
    <t>111003.SH</t>
  </si>
  <si>
    <t>605166.SH</t>
  </si>
  <si>
    <t>111004.SH</t>
  </si>
  <si>
    <t>605068.SH</t>
  </si>
  <si>
    <t>111005.SH</t>
  </si>
  <si>
    <t>605189.SH</t>
  </si>
  <si>
    <t>111006.SH</t>
  </si>
  <si>
    <t>605133.SH</t>
  </si>
  <si>
    <t>111007.SH</t>
  </si>
  <si>
    <t>605020.SH</t>
  </si>
  <si>
    <t>111008.SH</t>
  </si>
  <si>
    <t>605128.SH</t>
  </si>
  <si>
    <t>111009.SH</t>
  </si>
  <si>
    <t>605138.SH</t>
  </si>
  <si>
    <t>111010.SH</t>
  </si>
  <si>
    <t>605358.SH</t>
  </si>
  <si>
    <t>113011.SH</t>
  </si>
  <si>
    <t>601818.SH</t>
  </si>
  <si>
    <t>113013.SH</t>
  </si>
  <si>
    <t>601211.SH</t>
  </si>
  <si>
    <t>113016.SH</t>
  </si>
  <si>
    <t>601127.SH</t>
  </si>
  <si>
    <t>113017.SH</t>
  </si>
  <si>
    <t>601929.SH</t>
  </si>
  <si>
    <t>113021.SH</t>
  </si>
  <si>
    <t>601998.SH</t>
  </si>
  <si>
    <t>113024.SH</t>
  </si>
  <si>
    <t>601611.SH</t>
  </si>
  <si>
    <t>113025.SH</t>
  </si>
  <si>
    <t>601677.SH</t>
  </si>
  <si>
    <t>113027.SH</t>
  </si>
  <si>
    <t>601020.SH</t>
  </si>
  <si>
    <t>113030.SH</t>
  </si>
  <si>
    <t>601515.SH</t>
  </si>
  <si>
    <t>113033.SH</t>
  </si>
  <si>
    <t>601366.SH</t>
  </si>
  <si>
    <t>113037.SH</t>
  </si>
  <si>
    <t>601860.SH</t>
  </si>
  <si>
    <t>113039.SH</t>
  </si>
  <si>
    <t>601619.SH</t>
  </si>
  <si>
    <t>113042.SH</t>
  </si>
  <si>
    <t>601229.SH</t>
  </si>
  <si>
    <t>113043.SH</t>
  </si>
  <si>
    <t>601108.SH</t>
  </si>
  <si>
    <t>113044.SH</t>
  </si>
  <si>
    <t>601006.SH</t>
  </si>
  <si>
    <t>113045.SH</t>
  </si>
  <si>
    <t>601231.SH</t>
  </si>
  <si>
    <t>113046.SH</t>
  </si>
  <si>
    <t>601609.SH</t>
  </si>
  <si>
    <t>113047.SH</t>
  </si>
  <si>
    <t>601636.SH</t>
  </si>
  <si>
    <t>113048.SH</t>
  </si>
  <si>
    <t>601778.SH</t>
  </si>
  <si>
    <t>113049.SH</t>
  </si>
  <si>
    <t>601633.SH</t>
  </si>
  <si>
    <t>113050.SH</t>
  </si>
  <si>
    <t>601009.SH</t>
  </si>
  <si>
    <t>113051.SH</t>
  </si>
  <si>
    <t>601016.SH</t>
  </si>
  <si>
    <t>113052.SH</t>
  </si>
  <si>
    <t>601166.SH</t>
  </si>
  <si>
    <t>113053.SH</t>
  </si>
  <si>
    <t>601012.SH</t>
  </si>
  <si>
    <t>113054.SH</t>
  </si>
  <si>
    <t>601330.SH</t>
  </si>
  <si>
    <t>113055.SH</t>
  </si>
  <si>
    <t>601838.SH</t>
  </si>
  <si>
    <t>113056.SH</t>
  </si>
  <si>
    <t>601963.SH</t>
  </si>
  <si>
    <t>113057.SH</t>
  </si>
  <si>
    <t>601881.SH</t>
  </si>
  <si>
    <t>113058.SH</t>
  </si>
  <si>
    <t>601686.SH</t>
  </si>
  <si>
    <t>113059.SH</t>
  </si>
  <si>
    <t>601865.SH</t>
  </si>
  <si>
    <t>113060.SH</t>
  </si>
  <si>
    <t>601878.SH</t>
  </si>
  <si>
    <t>113061.SH</t>
  </si>
  <si>
    <t>601689.SH</t>
  </si>
  <si>
    <t>113062.SH</t>
  </si>
  <si>
    <t>601128.SH</t>
  </si>
  <si>
    <t>113063.SH</t>
  </si>
  <si>
    <t>601058.SH</t>
  </si>
  <si>
    <t>113064.SH</t>
  </si>
  <si>
    <t>601208.SH</t>
  </si>
  <si>
    <t>113504.SH</t>
  </si>
  <si>
    <t>603989.SH</t>
  </si>
  <si>
    <t>113505.SH</t>
  </si>
  <si>
    <t>603618.SH</t>
  </si>
  <si>
    <t>113516.SH</t>
  </si>
  <si>
    <t>603323.SH</t>
  </si>
  <si>
    <t>113519.SH</t>
  </si>
  <si>
    <t>603569.SH</t>
  </si>
  <si>
    <t>113524.SH</t>
  </si>
  <si>
    <t>603677.SH</t>
  </si>
  <si>
    <t>113525.SH</t>
  </si>
  <si>
    <t>603055.SH</t>
  </si>
  <si>
    <t>113526.SH</t>
  </si>
  <si>
    <t>603797.SH</t>
  </si>
  <si>
    <t>113527.SH</t>
  </si>
  <si>
    <t>603518.SH</t>
  </si>
  <si>
    <t>113530.SH</t>
  </si>
  <si>
    <t>603081.SH</t>
  </si>
  <si>
    <t>113532.SH</t>
  </si>
  <si>
    <t>603817.SH</t>
  </si>
  <si>
    <t>113534.SH</t>
  </si>
  <si>
    <t>603876.SH</t>
  </si>
  <si>
    <t>113535.SH</t>
  </si>
  <si>
    <t>603278.SH</t>
  </si>
  <si>
    <t>113537.SH</t>
  </si>
  <si>
    <t>603348.SH</t>
  </si>
  <si>
    <t>113542.SH</t>
  </si>
  <si>
    <t>603898.SH</t>
  </si>
  <si>
    <t>113545.SH</t>
  </si>
  <si>
    <t>603113.SH</t>
  </si>
  <si>
    <t>113546.SH</t>
  </si>
  <si>
    <t>603320.SH</t>
  </si>
  <si>
    <t>113549.SH</t>
  </si>
  <si>
    <t>603861.SH</t>
  </si>
  <si>
    <t>113561.SH</t>
  </si>
  <si>
    <t>603089.SH</t>
  </si>
  <si>
    <t>113563.SH</t>
  </si>
  <si>
    <t>603368.SH</t>
  </si>
  <si>
    <t>113565.SH</t>
  </si>
  <si>
    <t>603336.SH</t>
  </si>
  <si>
    <t>113566.SH</t>
  </si>
  <si>
    <t>603499.SH</t>
  </si>
  <si>
    <t>113567.SH</t>
  </si>
  <si>
    <t>603617.SH</t>
  </si>
  <si>
    <t>113569.SH</t>
  </si>
  <si>
    <t>603660.SH</t>
  </si>
  <si>
    <t>113570.SH</t>
  </si>
  <si>
    <t>603331.SH</t>
  </si>
  <si>
    <t>113573.SH</t>
  </si>
  <si>
    <t>603602.SH</t>
  </si>
  <si>
    <t>113574.SH</t>
  </si>
  <si>
    <t>603679.SH</t>
  </si>
  <si>
    <t>113575.SH</t>
  </si>
  <si>
    <t>603377.SH</t>
  </si>
  <si>
    <t>113576.SH</t>
  </si>
  <si>
    <t>603557.SH</t>
  </si>
  <si>
    <t>113577.SH</t>
  </si>
  <si>
    <t>603890.SH</t>
  </si>
  <si>
    <t>113578.SH</t>
  </si>
  <si>
    <t>603030.SH</t>
  </si>
  <si>
    <t>113579.SH</t>
  </si>
  <si>
    <t>603707.SH</t>
  </si>
  <si>
    <t>113582.SH</t>
  </si>
  <si>
    <t>603678.SH</t>
  </si>
  <si>
    <t>113584.SH</t>
  </si>
  <si>
    <t>603708.SH</t>
  </si>
  <si>
    <t>113585.SH</t>
  </si>
  <si>
    <t>603896.SH</t>
  </si>
  <si>
    <t>113588.SH</t>
  </si>
  <si>
    <t>603108.SH</t>
  </si>
  <si>
    <t>113589.SH</t>
  </si>
  <si>
    <t>603608.SH</t>
  </si>
  <si>
    <t>113591.SH</t>
  </si>
  <si>
    <t>603687.SH</t>
  </si>
  <si>
    <t>113593.SH</t>
  </si>
  <si>
    <t>603131.SH</t>
  </si>
  <si>
    <t>113594.SH</t>
  </si>
  <si>
    <t>603516.SH</t>
  </si>
  <si>
    <t>113595.SH</t>
  </si>
  <si>
    <t>603007.SH</t>
  </si>
  <si>
    <t>113596.SH</t>
  </si>
  <si>
    <t>603887.SH</t>
  </si>
  <si>
    <t>113597.SH</t>
  </si>
  <si>
    <t>603912.SH</t>
  </si>
  <si>
    <t>113598.SH</t>
  </si>
  <si>
    <t>603966.SH</t>
  </si>
  <si>
    <t>113600.SH</t>
  </si>
  <si>
    <t>603978.SH</t>
  </si>
  <si>
    <t>113601.SH</t>
  </si>
  <si>
    <t>603716.SH</t>
  </si>
  <si>
    <t>113602.SH</t>
  </si>
  <si>
    <t>603228.SH</t>
  </si>
  <si>
    <t>113604.SH</t>
  </si>
  <si>
    <t>603528.SH</t>
  </si>
  <si>
    <t>113605.SH</t>
  </si>
  <si>
    <t>603233.SH</t>
  </si>
  <si>
    <t>113606.SH</t>
  </si>
  <si>
    <t>603579.SH</t>
  </si>
  <si>
    <t>113608.SH</t>
  </si>
  <si>
    <t>603956.SH</t>
  </si>
  <si>
    <t>113609.SH</t>
  </si>
  <si>
    <t>603776.SH</t>
  </si>
  <si>
    <t>113610.SH</t>
  </si>
  <si>
    <t>603669.SH</t>
  </si>
  <si>
    <t>113615.SH</t>
  </si>
  <si>
    <t>603979.SH</t>
  </si>
  <si>
    <t>113616.SH</t>
  </si>
  <si>
    <t>603501.SH</t>
  </si>
  <si>
    <t>113618.SH</t>
  </si>
  <si>
    <t>603538.SH</t>
  </si>
  <si>
    <t>113619.SH</t>
  </si>
  <si>
    <t>603920.SH</t>
  </si>
  <si>
    <t>113621.SH</t>
  </si>
  <si>
    <t>603650.SH</t>
  </si>
  <si>
    <t>113622.SH</t>
  </si>
  <si>
    <t>603298.SH</t>
  </si>
  <si>
    <t>113623.SH</t>
  </si>
  <si>
    <t>603225.SH</t>
  </si>
  <si>
    <t>113624.SH</t>
  </si>
  <si>
    <t>603976.SH</t>
  </si>
  <si>
    <t>113625.SH</t>
  </si>
  <si>
    <t>603208.SH</t>
  </si>
  <si>
    <t>113626.SH</t>
  </si>
  <si>
    <t>603596.SH</t>
  </si>
  <si>
    <t>113627.SH</t>
  </si>
  <si>
    <t>603877.SH</t>
  </si>
  <si>
    <t>113628.SH</t>
  </si>
  <si>
    <t>603685.SH</t>
  </si>
  <si>
    <t>113629.SH</t>
  </si>
  <si>
    <t>603982.SH</t>
  </si>
  <si>
    <t>113631.SH</t>
  </si>
  <si>
    <t>603689.SH</t>
  </si>
  <si>
    <t>113632.SH</t>
  </si>
  <si>
    <t>603733.SH</t>
  </si>
  <si>
    <t>113633.SH</t>
  </si>
  <si>
    <t>603486.SH</t>
  </si>
  <si>
    <t>113634.SH</t>
  </si>
  <si>
    <t>603605.SH</t>
  </si>
  <si>
    <t>113636.SH</t>
  </si>
  <si>
    <t>603995.SH</t>
  </si>
  <si>
    <t>113637.SH</t>
  </si>
  <si>
    <t>603112.SH</t>
  </si>
  <si>
    <t>113638.SH</t>
  </si>
  <si>
    <t>113639.SH</t>
  </si>
  <si>
    <t>603186.SH</t>
  </si>
  <si>
    <t>113640.SH</t>
  </si>
  <si>
    <t>603585.SH</t>
  </si>
  <si>
    <t>113641.SH</t>
  </si>
  <si>
    <t>603799.SH</t>
  </si>
  <si>
    <t>113643.SH</t>
  </si>
  <si>
    <t>603466.SH</t>
  </si>
  <si>
    <t>113644.SH</t>
  </si>
  <si>
    <t>603638.SH</t>
  </si>
  <si>
    <t>113646.SH</t>
  </si>
  <si>
    <t>603058.SH</t>
  </si>
  <si>
    <t>113647.SH</t>
  </si>
  <si>
    <t>603609.SH</t>
  </si>
  <si>
    <t>113648.SH</t>
  </si>
  <si>
    <t>603477.SH</t>
  </si>
  <si>
    <t>113649.SH</t>
  </si>
  <si>
    <t>603810.SH</t>
  </si>
  <si>
    <t>113650.SH</t>
  </si>
  <si>
    <t>603916.SH</t>
  </si>
  <si>
    <t>113651.SH</t>
  </si>
  <si>
    <t>603992.SH</t>
  </si>
  <si>
    <t>113652.SH</t>
  </si>
  <si>
    <t>603568.SH</t>
  </si>
  <si>
    <t>113653.SH</t>
  </si>
  <si>
    <t>603681.SH</t>
  </si>
  <si>
    <t>113654.SH</t>
  </si>
  <si>
    <t>603901.SH</t>
  </si>
  <si>
    <t>113655.SH</t>
  </si>
  <si>
    <t>603833.SH</t>
  </si>
  <si>
    <t>113656.SH</t>
  </si>
  <si>
    <t>603535.SH</t>
  </si>
  <si>
    <t>113657.SH</t>
  </si>
  <si>
    <t>603601.SH</t>
  </si>
  <si>
    <t>113658.SH</t>
  </si>
  <si>
    <t>603713.SH</t>
  </si>
  <si>
    <t>113659.SH</t>
  </si>
  <si>
    <t>603355.SH</t>
  </si>
  <si>
    <t>113660.SH</t>
  </si>
  <si>
    <t>113661.SH</t>
  </si>
  <si>
    <t>603806.SH</t>
  </si>
  <si>
    <t>113662.SH</t>
  </si>
  <si>
    <t>603809.SH</t>
  </si>
  <si>
    <t>118000.SH</t>
  </si>
  <si>
    <t>688388.SH</t>
  </si>
  <si>
    <t>118003.SH</t>
  </si>
  <si>
    <t>688001.SH</t>
  </si>
  <si>
    <t>118004.SH</t>
  </si>
  <si>
    <t>688166.SH</t>
  </si>
  <si>
    <t>118005.SH</t>
  </si>
  <si>
    <t>688116.SH</t>
  </si>
  <si>
    <t>118006.SH</t>
  </si>
  <si>
    <t>688179.SH</t>
  </si>
  <si>
    <t>118007.SH</t>
  </si>
  <si>
    <t>688030.SH</t>
  </si>
  <si>
    <t>118008.SH</t>
  </si>
  <si>
    <t>688680.SH</t>
  </si>
  <si>
    <t>118009.SH</t>
  </si>
  <si>
    <t>688059.SH</t>
  </si>
  <si>
    <t>118010.SH</t>
  </si>
  <si>
    <t>688026.SH</t>
  </si>
  <si>
    <t>118011.SH</t>
  </si>
  <si>
    <t>688689.SH</t>
  </si>
  <si>
    <t>118012.SH</t>
  </si>
  <si>
    <t>688321.SH</t>
  </si>
  <si>
    <t>118013.SH</t>
  </si>
  <si>
    <t>688208.SH</t>
  </si>
  <si>
    <t>118014.SH</t>
  </si>
  <si>
    <t>688556.SH</t>
  </si>
  <si>
    <t>118015.SH</t>
  </si>
  <si>
    <t>688595.SH</t>
  </si>
  <si>
    <t>118016.SH</t>
  </si>
  <si>
    <t>688096.SH</t>
  </si>
  <si>
    <t>118017.SH</t>
  </si>
  <si>
    <t>688328.SH</t>
  </si>
  <si>
    <t>118018.SH</t>
  </si>
  <si>
    <t>688323.SH</t>
  </si>
  <si>
    <t>118019.SH</t>
  </si>
  <si>
    <t>688676.SH</t>
  </si>
  <si>
    <t>118020.SH</t>
  </si>
  <si>
    <t>688148.SH</t>
  </si>
  <si>
    <t>118021.SH</t>
  </si>
  <si>
    <t>688590.SH</t>
  </si>
  <si>
    <t>118022.SH</t>
  </si>
  <si>
    <t>688779.SH</t>
  </si>
  <si>
    <t>118023.SH</t>
  </si>
  <si>
    <t>688186.SH</t>
  </si>
  <si>
    <t>118024.SH</t>
  </si>
  <si>
    <t>688772.SH</t>
  </si>
  <si>
    <t>118025.SH</t>
  </si>
  <si>
    <t>688301.SH</t>
  </si>
  <si>
    <t>118026.SH</t>
  </si>
  <si>
    <t>688499.SH</t>
  </si>
  <si>
    <t>123002.SZ</t>
  </si>
  <si>
    <t>300388.SZ</t>
  </si>
  <si>
    <t>123004.SZ</t>
  </si>
  <si>
    <t>300197.SZ</t>
  </si>
  <si>
    <t>123010.SZ</t>
  </si>
  <si>
    <t>300422.SZ</t>
  </si>
  <si>
    <t>123011.SZ</t>
  </si>
  <si>
    <t>300473.SZ</t>
  </si>
  <si>
    <t>123012.SZ</t>
  </si>
  <si>
    <t>300057.SZ</t>
  </si>
  <si>
    <t>123013.SZ</t>
  </si>
  <si>
    <t>300539.SZ</t>
  </si>
  <si>
    <t>123014.SZ</t>
  </si>
  <si>
    <t>300407.SZ</t>
  </si>
  <si>
    <t>123015.SZ</t>
  </si>
  <si>
    <t>300297.SZ</t>
  </si>
  <si>
    <t>123018.SZ</t>
  </si>
  <si>
    <t>300381.SZ</t>
  </si>
  <si>
    <t>123022.SZ</t>
  </si>
  <si>
    <t>300088.SZ</t>
  </si>
  <si>
    <t>123025.SZ</t>
  </si>
  <si>
    <t>300567.SZ</t>
  </si>
  <si>
    <t>123029.SZ</t>
  </si>
  <si>
    <t>300677.SZ</t>
  </si>
  <si>
    <t>123031.SZ</t>
  </si>
  <si>
    <t>300655.SZ</t>
  </si>
  <si>
    <t>123034.SZ</t>
  </si>
  <si>
    <t>300265.SZ</t>
  </si>
  <si>
    <t>123035.SZ</t>
  </si>
  <si>
    <t>300296.SZ</t>
  </si>
  <si>
    <t>123038.SZ</t>
  </si>
  <si>
    <t>300545.SZ</t>
  </si>
  <si>
    <t>123039.SZ</t>
  </si>
  <si>
    <t>300577.SZ</t>
  </si>
  <si>
    <t>123044.SZ</t>
  </si>
  <si>
    <t>300427.SZ</t>
  </si>
  <si>
    <t>123046.SZ</t>
  </si>
  <si>
    <t>300587.SZ</t>
  </si>
  <si>
    <t>123048.SZ</t>
  </si>
  <si>
    <t>300527.SZ</t>
  </si>
  <si>
    <t>123049.SZ</t>
  </si>
  <si>
    <t>300190.SZ</t>
  </si>
  <si>
    <t>123050.SZ</t>
  </si>
  <si>
    <t>300303.SZ</t>
  </si>
  <si>
    <t>123052.SZ</t>
  </si>
  <si>
    <t>300665.SZ</t>
  </si>
  <si>
    <t>123054.SZ</t>
  </si>
  <si>
    <t>300608.SZ</t>
  </si>
  <si>
    <t>123056.SZ</t>
  </si>
  <si>
    <t>300511.SZ</t>
  </si>
  <si>
    <t>123057.SZ</t>
  </si>
  <si>
    <t>300586.SZ</t>
  </si>
  <si>
    <t>123059.SZ</t>
  </si>
  <si>
    <t>300231.SZ</t>
  </si>
  <si>
    <t>123060.SZ</t>
  </si>
  <si>
    <t>300416.SZ</t>
  </si>
  <si>
    <t>123061.SZ</t>
  </si>
  <si>
    <t>300424.SZ</t>
  </si>
  <si>
    <t>123063.SZ</t>
  </si>
  <si>
    <t>300021.SZ</t>
  </si>
  <si>
    <t>123064.SZ</t>
  </si>
  <si>
    <t>300482.SZ</t>
  </si>
  <si>
    <t>123065.SZ</t>
  </si>
  <si>
    <t>300246.SZ</t>
  </si>
  <si>
    <t>123067.SZ</t>
  </si>
  <si>
    <t>300382.SZ</t>
  </si>
  <si>
    <t>123071.SZ</t>
  </si>
  <si>
    <t>300569.SZ</t>
  </si>
  <si>
    <t>123072.SZ</t>
  </si>
  <si>
    <t>300729.SZ</t>
  </si>
  <si>
    <t>123075.SZ</t>
  </si>
  <si>
    <t>300580.SZ</t>
  </si>
  <si>
    <t>123076.SZ</t>
  </si>
  <si>
    <t>300429.SZ</t>
  </si>
  <si>
    <t>123077.SZ</t>
  </si>
  <si>
    <t>300170.SZ</t>
  </si>
  <si>
    <t>123078.SZ</t>
  </si>
  <si>
    <t>300398.SZ</t>
  </si>
  <si>
    <t>123080.SZ</t>
  </si>
  <si>
    <t>300517.SZ</t>
  </si>
  <si>
    <t>123082.SZ</t>
  </si>
  <si>
    <t>300016.SZ</t>
  </si>
  <si>
    <t>123083.SZ</t>
  </si>
  <si>
    <t>300682.SZ</t>
  </si>
  <si>
    <t>123085.SZ</t>
  </si>
  <si>
    <t>123087.SZ</t>
  </si>
  <si>
    <t>300739.SZ</t>
  </si>
  <si>
    <t>123088.SZ</t>
  </si>
  <si>
    <t>300707.SZ</t>
  </si>
  <si>
    <t>123089.SZ</t>
  </si>
  <si>
    <t>300040.SZ</t>
  </si>
  <si>
    <t>123090.SZ</t>
  </si>
  <si>
    <t>300298.SZ</t>
  </si>
  <si>
    <t>123091.SZ</t>
  </si>
  <si>
    <t>300196.SZ</t>
  </si>
  <si>
    <t>123092.SZ</t>
  </si>
  <si>
    <t>300332.SZ</t>
  </si>
  <si>
    <t>123093.SZ</t>
  </si>
  <si>
    <t>300651.SZ</t>
  </si>
  <si>
    <t>123096.SZ</t>
  </si>
  <si>
    <t>300078.SZ</t>
  </si>
  <si>
    <t>123098.SZ</t>
  </si>
  <si>
    <t>300723.SZ</t>
  </si>
  <si>
    <t>123099.SZ</t>
  </si>
  <si>
    <t>300630.SZ</t>
  </si>
  <si>
    <t>123100.SZ</t>
  </si>
  <si>
    <t>300543.SZ</t>
  </si>
  <si>
    <t>123101.SZ</t>
  </si>
  <si>
    <t>300607.SZ</t>
  </si>
  <si>
    <t>123103.SZ</t>
  </si>
  <si>
    <t>300767.SZ</t>
  </si>
  <si>
    <t>123104.SZ</t>
  </si>
  <si>
    <t>300253.SZ</t>
  </si>
  <si>
    <t>123105.SZ</t>
  </si>
  <si>
    <t>300229.SZ</t>
  </si>
  <si>
    <t>123106.SZ</t>
  </si>
  <si>
    <t>300641.SZ</t>
  </si>
  <si>
    <t>123107.SZ</t>
  </si>
  <si>
    <t>300498.SZ</t>
  </si>
  <si>
    <t>123108.SZ</t>
  </si>
  <si>
    <t>300003.SZ</t>
  </si>
  <si>
    <t>123109.SZ</t>
  </si>
  <si>
    <t>300151.SZ</t>
  </si>
  <si>
    <t>123110.SZ</t>
  </si>
  <si>
    <t>300705.SZ</t>
  </si>
  <si>
    <t>123112.SZ</t>
  </si>
  <si>
    <t>300112.SZ</t>
  </si>
  <si>
    <t>123113.SZ</t>
  </si>
  <si>
    <t>300791.SZ</t>
  </si>
  <si>
    <t>123114.SZ</t>
  </si>
  <si>
    <t>300775.SZ</t>
  </si>
  <si>
    <t>123115.SZ</t>
  </si>
  <si>
    <t>300623.SZ</t>
  </si>
  <si>
    <t>123116.SZ</t>
  </si>
  <si>
    <t>300624.SZ</t>
  </si>
  <si>
    <t>123117.SZ</t>
  </si>
  <si>
    <t>300529.SZ</t>
  </si>
  <si>
    <t>123118.SZ</t>
  </si>
  <si>
    <t>300779.SZ</t>
  </si>
  <si>
    <t>123119.SZ</t>
  </si>
  <si>
    <t>300601.SZ</t>
  </si>
  <si>
    <t>123120.SZ</t>
  </si>
  <si>
    <t>300263.SZ</t>
  </si>
  <si>
    <t>123121.SZ</t>
  </si>
  <si>
    <t>300776.SZ</t>
  </si>
  <si>
    <t>123122.SZ</t>
  </si>
  <si>
    <t>300613.SZ</t>
  </si>
  <si>
    <t>123123.SZ</t>
  </si>
  <si>
    <t>300666.SZ</t>
  </si>
  <si>
    <t>123124.SZ</t>
  </si>
  <si>
    <t>123125.SZ</t>
  </si>
  <si>
    <t>300174.SZ</t>
  </si>
  <si>
    <t>123126.SZ</t>
  </si>
  <si>
    <t>300243.SZ</t>
  </si>
  <si>
    <t>123127.SZ</t>
  </si>
  <si>
    <t>300818.SZ</t>
  </si>
  <si>
    <t>123128.SZ</t>
  </si>
  <si>
    <t>300483.SZ</t>
  </si>
  <si>
    <t>123129.SZ</t>
  </si>
  <si>
    <t>300798.SZ</t>
  </si>
  <si>
    <t>123130.SZ</t>
  </si>
  <si>
    <t>300732.SZ</t>
  </si>
  <si>
    <t>123131.SZ</t>
  </si>
  <si>
    <t>300738.SZ</t>
  </si>
  <si>
    <t>123132.SZ</t>
  </si>
  <si>
    <t>300871.SZ</t>
  </si>
  <si>
    <t>123133.SZ</t>
  </si>
  <si>
    <t>300673.SZ</t>
  </si>
  <si>
    <t>123134.SZ</t>
  </si>
  <si>
    <t>300863.SZ</t>
  </si>
  <si>
    <t>123135.SZ</t>
  </si>
  <si>
    <t>300813.SZ</t>
  </si>
  <si>
    <t>123136.SZ</t>
  </si>
  <si>
    <t>300778.SZ</t>
  </si>
  <si>
    <t>123138.SZ</t>
  </si>
  <si>
    <t>300556.SZ</t>
  </si>
  <si>
    <t>300811.SZ</t>
  </si>
  <si>
    <t>123140.SZ</t>
  </si>
  <si>
    <t>300743.SZ</t>
  </si>
  <si>
    <t>123141.SZ</t>
  </si>
  <si>
    <t>300283.SZ</t>
  </si>
  <si>
    <t>123142.SZ</t>
  </si>
  <si>
    <t>300853.SZ</t>
  </si>
  <si>
    <t>123143.SZ</t>
  </si>
  <si>
    <t>300843.SZ</t>
  </si>
  <si>
    <t>123144.SZ</t>
  </si>
  <si>
    <t>300305.SZ</t>
  </si>
  <si>
    <t>123145.SZ</t>
  </si>
  <si>
    <t>300725.SZ</t>
  </si>
  <si>
    <t>123146.SZ</t>
  </si>
  <si>
    <t>300692.SZ</t>
  </si>
  <si>
    <t>123147.SZ</t>
  </si>
  <si>
    <t>300933.SZ</t>
  </si>
  <si>
    <t>123148.SZ</t>
  </si>
  <si>
    <t>300827.SZ</t>
  </si>
  <si>
    <t>123149.SZ</t>
  </si>
  <si>
    <t>300185.SZ</t>
  </si>
  <si>
    <t>123150.SZ</t>
  </si>
  <si>
    <t>300406.SZ</t>
  </si>
  <si>
    <t>123151.SZ</t>
  </si>
  <si>
    <t>300869.SZ</t>
  </si>
  <si>
    <t>123152.SZ</t>
  </si>
  <si>
    <t>300727.SZ</t>
  </si>
  <si>
    <t>123153.SZ</t>
  </si>
  <si>
    <t>300956.SZ</t>
  </si>
  <si>
    <t>123154.SZ</t>
  </si>
  <si>
    <t>300894.SZ</t>
  </si>
  <si>
    <t>123155.SZ</t>
  </si>
  <si>
    <t>301040.SZ</t>
  </si>
  <si>
    <t>123156.SZ</t>
  </si>
  <si>
    <t>300839.SZ</t>
  </si>
  <si>
    <t>123157.SZ</t>
  </si>
  <si>
    <t>300663.SZ</t>
  </si>
  <si>
    <t>123158.SZ</t>
  </si>
  <si>
    <t>300037.SZ</t>
  </si>
  <si>
    <t>123159.SZ</t>
  </si>
  <si>
    <t>301002.SZ</t>
  </si>
  <si>
    <t>123160.SZ</t>
  </si>
  <si>
    <t>300992.SZ</t>
  </si>
  <si>
    <t>123161.SZ</t>
  </si>
  <si>
    <t>300850.SZ</t>
  </si>
  <si>
    <t>123162.SZ</t>
  </si>
  <si>
    <t>300486.SZ</t>
  </si>
  <si>
    <t>123163.SZ</t>
  </si>
  <si>
    <t>300984.SZ</t>
  </si>
  <si>
    <t>123164.SZ</t>
  </si>
  <si>
    <t>300925.SZ</t>
  </si>
  <si>
    <t>123165.SZ</t>
  </si>
  <si>
    <t>300041.SZ</t>
  </si>
  <si>
    <t>123166.SZ</t>
  </si>
  <si>
    <t>300876.SZ</t>
  </si>
  <si>
    <t>123167.SZ</t>
  </si>
  <si>
    <t>300975.SZ</t>
  </si>
  <si>
    <t>123168.SZ</t>
  </si>
  <si>
    <t>300891.SZ</t>
  </si>
  <si>
    <t>123169.SZ</t>
  </si>
  <si>
    <t>300224.SZ</t>
  </si>
  <si>
    <t>123170.SZ</t>
  </si>
  <si>
    <t>300346.SZ</t>
  </si>
  <si>
    <t>127004.SZ</t>
  </si>
  <si>
    <t>000700.SZ</t>
  </si>
  <si>
    <t>127005.SZ</t>
  </si>
  <si>
    <t>000783.SZ</t>
  </si>
  <si>
    <t>127006.SZ</t>
  </si>
  <si>
    <t>000623.SZ</t>
  </si>
  <si>
    <t>127007.SZ</t>
  </si>
  <si>
    <t>000665.SZ</t>
  </si>
  <si>
    <t>127012.SZ</t>
  </si>
  <si>
    <t>001965.SZ</t>
  </si>
  <si>
    <t>127014.SZ</t>
  </si>
  <si>
    <t>000065.SZ</t>
  </si>
  <si>
    <t>127015.SZ</t>
  </si>
  <si>
    <t>000876.SZ</t>
  </si>
  <si>
    <t>127016.SZ</t>
  </si>
  <si>
    <t>000726.SZ</t>
  </si>
  <si>
    <t>127017.SZ</t>
  </si>
  <si>
    <t>000789.SZ</t>
  </si>
  <si>
    <t>127018.SZ</t>
  </si>
  <si>
    <t>000761.SZ</t>
  </si>
  <si>
    <t>127019.SZ</t>
  </si>
  <si>
    <t>000688.SZ</t>
  </si>
  <si>
    <t>127020.SZ</t>
  </si>
  <si>
    <t>000060.SZ</t>
  </si>
  <si>
    <t>127021.SZ</t>
  </si>
  <si>
    <t>000070.SZ</t>
  </si>
  <si>
    <t>127022.SZ</t>
  </si>
  <si>
    <t>000703.SZ</t>
  </si>
  <si>
    <t>127024.SZ</t>
  </si>
  <si>
    <t>000967.SZ</t>
  </si>
  <si>
    <t>127025.SZ</t>
  </si>
  <si>
    <t>000401.SZ</t>
  </si>
  <si>
    <t>127026.SZ</t>
  </si>
  <si>
    <t>000823.SZ</t>
  </si>
  <si>
    <t>127027.SZ</t>
  </si>
  <si>
    <t>000552.SZ</t>
  </si>
  <si>
    <t>127028.SZ</t>
  </si>
  <si>
    <t>000411.SZ</t>
  </si>
  <si>
    <t>127029.SZ</t>
  </si>
  <si>
    <t>000928.SZ</t>
  </si>
  <si>
    <t>127030.SZ</t>
  </si>
  <si>
    <t>000301.SZ</t>
  </si>
  <si>
    <t>127031.SZ</t>
  </si>
  <si>
    <t>000902.SZ</t>
  </si>
  <si>
    <t>127032.SZ</t>
  </si>
  <si>
    <t>002966.SZ</t>
  </si>
  <si>
    <t>127033.SZ</t>
  </si>
  <si>
    <t>002822.SZ</t>
  </si>
  <si>
    <t>127034.SZ</t>
  </si>
  <si>
    <t>002887.SZ</t>
  </si>
  <si>
    <t>127035.SZ</t>
  </si>
  <si>
    <t>002225.SZ</t>
  </si>
  <si>
    <t>127036.SZ</t>
  </si>
  <si>
    <t>002050.SZ</t>
  </si>
  <si>
    <t>127037.SZ</t>
  </si>
  <si>
    <t>002126.SZ</t>
  </si>
  <si>
    <t>127038.SZ</t>
  </si>
  <si>
    <t>002049.SZ</t>
  </si>
  <si>
    <t>127039.SZ</t>
  </si>
  <si>
    <t>000582.SZ</t>
  </si>
  <si>
    <t>127040.SZ</t>
  </si>
  <si>
    <t>002091.SZ</t>
  </si>
  <si>
    <t>127041.SZ</t>
  </si>
  <si>
    <t>002833.SZ</t>
  </si>
  <si>
    <t>127042.SZ</t>
  </si>
  <si>
    <t>002969.SZ</t>
  </si>
  <si>
    <t>127043.SZ</t>
  </si>
  <si>
    <t>002895.SZ</t>
  </si>
  <si>
    <t>127044.SZ</t>
  </si>
  <si>
    <t>002918.SZ</t>
  </si>
  <si>
    <t>127045.SZ</t>
  </si>
  <si>
    <t>002714.SZ</t>
  </si>
  <si>
    <t>127046.SZ</t>
  </si>
  <si>
    <t>002568.SZ</t>
  </si>
  <si>
    <t>127047.SZ</t>
  </si>
  <si>
    <t>002798.SZ</t>
  </si>
  <si>
    <t>127049.SZ</t>
  </si>
  <si>
    <t>127050.SZ</t>
  </si>
  <si>
    <t>002984.SZ</t>
  </si>
  <si>
    <t>127051.SZ</t>
  </si>
  <si>
    <t>002975.SZ</t>
  </si>
  <si>
    <t>127052.SZ</t>
  </si>
  <si>
    <t>002534.SZ</t>
  </si>
  <si>
    <t>127053.SZ</t>
  </si>
  <si>
    <t>002988.SZ</t>
  </si>
  <si>
    <t>127054.SZ</t>
  </si>
  <si>
    <t>002381.SZ</t>
  </si>
  <si>
    <t>127055.SZ</t>
  </si>
  <si>
    <t>002989.SZ</t>
  </si>
  <si>
    <t>127056.SZ</t>
  </si>
  <si>
    <t>000708.SZ</t>
  </si>
  <si>
    <t>127057.SZ</t>
  </si>
  <si>
    <t>002864.SZ</t>
  </si>
  <si>
    <t>127058.SZ</t>
  </si>
  <si>
    <t>002422.SZ</t>
  </si>
  <si>
    <t>127059.SZ</t>
  </si>
  <si>
    <t>002753.SZ</t>
  </si>
  <si>
    <t>127060.SZ</t>
  </si>
  <si>
    <t>002982.SZ</t>
  </si>
  <si>
    <t>127061.SZ</t>
  </si>
  <si>
    <t>000723.SZ</t>
  </si>
  <si>
    <t>127062.SZ</t>
  </si>
  <si>
    <t>002398.SZ</t>
  </si>
  <si>
    <t>127063.SZ</t>
  </si>
  <si>
    <t>000589.SZ</t>
  </si>
  <si>
    <t>127064.SZ</t>
  </si>
  <si>
    <t>002430.SZ</t>
  </si>
  <si>
    <t>127065.SZ</t>
  </si>
  <si>
    <t>002997.SZ</t>
  </si>
  <si>
    <t>127066.SZ</t>
  </si>
  <si>
    <t>002850.SZ</t>
  </si>
  <si>
    <t>127067.SZ</t>
  </si>
  <si>
    <t>127068.SZ</t>
  </si>
  <si>
    <t>002996.SZ</t>
  </si>
  <si>
    <t>127069.SZ</t>
  </si>
  <si>
    <t>002959.SZ</t>
  </si>
  <si>
    <t>127070.SZ</t>
  </si>
  <si>
    <t>001203.SZ</t>
  </si>
  <si>
    <t>127071.SZ</t>
  </si>
  <si>
    <t>003009.SZ</t>
  </si>
  <si>
    <t>127072.SZ</t>
  </si>
  <si>
    <t>002698.SZ</t>
  </si>
  <si>
    <t>127073.SZ</t>
  </si>
  <si>
    <t>002709.SZ</t>
  </si>
  <si>
    <t>127074.SZ</t>
  </si>
  <si>
    <t>002851.SZ</t>
  </si>
  <si>
    <t>127075.SZ</t>
  </si>
  <si>
    <t>002455.SZ</t>
  </si>
  <si>
    <t>127076.SZ</t>
  </si>
  <si>
    <t>002891.SZ</t>
  </si>
  <si>
    <t>128014.SZ</t>
  </si>
  <si>
    <t>128015.SZ</t>
  </si>
  <si>
    <t>002279.SZ</t>
  </si>
  <si>
    <t>128017.SZ</t>
  </si>
  <si>
    <t>002597.SZ</t>
  </si>
  <si>
    <t>128021.SZ</t>
  </si>
  <si>
    <t>002562.SZ</t>
  </si>
  <si>
    <t>128022.SZ</t>
  </si>
  <si>
    <t>002707.SZ</t>
  </si>
  <si>
    <t>128023.SZ</t>
  </si>
  <si>
    <t>002284.SZ</t>
  </si>
  <si>
    <t>128025.SZ</t>
  </si>
  <si>
    <t>002728.SZ</t>
  </si>
  <si>
    <t>128026.SZ</t>
  </si>
  <si>
    <t>002772.SZ</t>
  </si>
  <si>
    <t>128029.SZ</t>
  </si>
  <si>
    <t>002078.SZ</t>
  </si>
  <si>
    <t>128030.SZ</t>
  </si>
  <si>
    <t>002100.SZ</t>
  </si>
  <si>
    <t>128033.SZ</t>
  </si>
  <si>
    <t>002658.SZ</t>
  </si>
  <si>
    <t>128034.SZ</t>
  </si>
  <si>
    <t>002807.SZ</t>
  </si>
  <si>
    <t>128035.SZ</t>
  </si>
  <si>
    <t>002008.SZ</t>
  </si>
  <si>
    <t>128036.SZ</t>
  </si>
  <si>
    <t>002548.SZ</t>
  </si>
  <si>
    <t>128037.SZ</t>
  </si>
  <si>
    <t>002542.SZ</t>
  </si>
  <si>
    <t>128039.SZ</t>
  </si>
  <si>
    <t>002224.SZ</t>
  </si>
  <si>
    <t>128040.SZ</t>
  </si>
  <si>
    <t>002758.SZ</t>
  </si>
  <si>
    <t>128041.SZ</t>
  </si>
  <si>
    <t>002446.SZ</t>
  </si>
  <si>
    <t>128042.SZ</t>
  </si>
  <si>
    <t>002823.SZ</t>
  </si>
  <si>
    <t>128044.SZ</t>
  </si>
  <si>
    <t>002717.SZ</t>
  </si>
  <si>
    <t>128048.SZ</t>
  </si>
  <si>
    <t>002839.SZ</t>
  </si>
  <si>
    <t>128049.SZ</t>
  </si>
  <si>
    <t>002787.SZ</t>
  </si>
  <si>
    <t>128053.SZ</t>
  </si>
  <si>
    <t>002551.SZ</t>
  </si>
  <si>
    <t>128056.SZ</t>
  </si>
  <si>
    <t>002863.SZ</t>
  </si>
  <si>
    <t>128062.SZ</t>
  </si>
  <si>
    <t>002370.SZ</t>
  </si>
  <si>
    <t>128063.SZ</t>
  </si>
  <si>
    <t>002631.SZ</t>
  </si>
  <si>
    <t>128066.SZ</t>
  </si>
  <si>
    <t>002811.SZ</t>
  </si>
  <si>
    <t>128069.SZ</t>
  </si>
  <si>
    <t>002907.SZ</t>
  </si>
  <si>
    <t>128070.SZ</t>
  </si>
  <si>
    <t>002877.SZ</t>
  </si>
  <si>
    <t>128071.SZ</t>
  </si>
  <si>
    <t>002228.SZ</t>
  </si>
  <si>
    <t>128072.SZ</t>
  </si>
  <si>
    <t>002842.SZ</t>
  </si>
  <si>
    <t>128074.SZ</t>
  </si>
  <si>
    <t>002174.SZ</t>
  </si>
  <si>
    <t>128075.SZ</t>
  </si>
  <si>
    <t>002406.SZ</t>
  </si>
  <si>
    <t>128076.SZ</t>
  </si>
  <si>
    <t>002722.SZ</t>
  </si>
  <si>
    <t>128078.SZ</t>
  </si>
  <si>
    <t>002368.SZ</t>
  </si>
  <si>
    <t>128079.SZ</t>
  </si>
  <si>
    <t>002846.SZ</t>
  </si>
  <si>
    <t>128081.SZ</t>
  </si>
  <si>
    <t>002203.SZ</t>
  </si>
  <si>
    <t>128082.SZ</t>
  </si>
  <si>
    <t>002806.SZ</t>
  </si>
  <si>
    <t>128083.SZ</t>
  </si>
  <si>
    <t>002376.SZ</t>
  </si>
  <si>
    <t>128085.SZ</t>
  </si>
  <si>
    <t>002002.SZ</t>
  </si>
  <si>
    <t>128087.SZ</t>
  </si>
  <si>
    <t>002083.SZ</t>
  </si>
  <si>
    <t>128090.SZ</t>
  </si>
  <si>
    <t>002510.SZ</t>
  </si>
  <si>
    <t>128091.SZ</t>
  </si>
  <si>
    <t>002873.SZ</t>
  </si>
  <si>
    <t>128095.SZ</t>
  </si>
  <si>
    <t>002812.SZ</t>
  </si>
  <si>
    <t>128097.SZ</t>
  </si>
  <si>
    <t>002614.SZ</t>
  </si>
  <si>
    <t>128100.SZ</t>
  </si>
  <si>
    <t>002503.SZ</t>
  </si>
  <si>
    <t>128101.SZ</t>
  </si>
  <si>
    <t>002036.SZ</t>
  </si>
  <si>
    <t>128105.SZ</t>
  </si>
  <si>
    <t>002616.SZ</t>
  </si>
  <si>
    <t>128106.SZ</t>
  </si>
  <si>
    <t>002840.SZ</t>
  </si>
  <si>
    <t>128108.SZ</t>
  </si>
  <si>
    <t>002382.SZ</t>
  </si>
  <si>
    <t>128109.SZ</t>
  </si>
  <si>
    <t>002171.SZ</t>
  </si>
  <si>
    <t>128111.SZ</t>
  </si>
  <si>
    <t>002738.SZ</t>
  </si>
  <si>
    <t>128114.SZ</t>
  </si>
  <si>
    <t>002157.SZ</t>
  </si>
  <si>
    <t>128116.SZ</t>
  </si>
  <si>
    <t>002961.SZ</t>
  </si>
  <si>
    <t>128117.SZ</t>
  </si>
  <si>
    <t>002838.SZ</t>
  </si>
  <si>
    <t>128118.SZ</t>
  </si>
  <si>
    <t>002861.SZ</t>
  </si>
  <si>
    <t>128119.SZ</t>
  </si>
  <si>
    <t>002726.SZ</t>
  </si>
  <si>
    <t>128120.SZ</t>
  </si>
  <si>
    <t>002921.SZ</t>
  </si>
  <si>
    <t>128121.SZ</t>
  </si>
  <si>
    <t>002930.SZ</t>
  </si>
  <si>
    <t>128122.SZ</t>
  </si>
  <si>
    <t>002436.SZ</t>
  </si>
  <si>
    <t>128123.SZ</t>
  </si>
  <si>
    <t>002749.SZ</t>
  </si>
  <si>
    <t>128124.SZ</t>
  </si>
  <si>
    <t>002022.SZ</t>
  </si>
  <si>
    <t>128125.SZ</t>
  </si>
  <si>
    <t>002949.SZ</t>
  </si>
  <si>
    <t>128127.SZ</t>
  </si>
  <si>
    <t>002775.SZ</t>
  </si>
  <si>
    <t>128128.SZ</t>
  </si>
  <si>
    <t>002408.SZ</t>
  </si>
  <si>
    <t>128129.SZ</t>
  </si>
  <si>
    <t>002958.SZ</t>
  </si>
  <si>
    <t>128130.SZ</t>
  </si>
  <si>
    <t>002067.SZ</t>
  </si>
  <si>
    <t>128131.SZ</t>
  </si>
  <si>
    <t>002815.SZ</t>
  </si>
  <si>
    <t>128132.SZ</t>
  </si>
  <si>
    <t>002941.SZ</t>
  </si>
  <si>
    <t>128133.SZ</t>
  </si>
  <si>
    <t>002287.SZ</t>
  </si>
  <si>
    <t>128134.SZ</t>
  </si>
  <si>
    <t>002541.SZ</t>
  </si>
  <si>
    <t>128135.SZ</t>
  </si>
  <si>
    <t>002557.SZ</t>
  </si>
  <si>
    <t>128136.SZ</t>
  </si>
  <si>
    <t>002475.SZ</t>
  </si>
  <si>
    <t>128137.SZ</t>
  </si>
  <si>
    <t>002859.SZ</t>
  </si>
  <si>
    <t>128138.SZ</t>
  </si>
  <si>
    <t>002973.SZ</t>
  </si>
  <si>
    <t>128140.SZ</t>
  </si>
  <si>
    <t>002929.SZ</t>
  </si>
  <si>
    <t>128141.SZ</t>
  </si>
  <si>
    <t>002034.SZ</t>
  </si>
  <si>
    <t>128142.SZ</t>
  </si>
  <si>
    <t>002946.SZ</t>
  </si>
  <si>
    <t>128143.SZ</t>
  </si>
  <si>
    <t>002931.SZ</t>
  </si>
  <si>
    <t>128144.SZ</t>
  </si>
  <si>
    <t>002734.SZ</t>
  </si>
  <si>
    <t>128145.SZ</t>
  </si>
  <si>
    <t>002953.SZ</t>
  </si>
  <si>
    <t/>
  </si>
  <si>
    <t>123139.SZ</t>
    <phoneticPr fontId="1" type="noConversion"/>
  </si>
  <si>
    <r>
      <rPr>
        <sz val="12"/>
        <rFont val="宋体"/>
        <family val="3"/>
        <charset val="134"/>
      </rPr>
      <t>市值</t>
    </r>
    <phoneticPr fontId="1" type="noConversion"/>
  </si>
  <si>
    <r>
      <rPr>
        <sz val="12"/>
        <rFont val="宋体"/>
        <family val="3"/>
        <charset val="134"/>
      </rPr>
      <t>换手率</t>
    </r>
    <phoneticPr fontId="1" type="noConversion"/>
  </si>
  <si>
    <r>
      <rPr>
        <sz val="12"/>
        <rFont val="宋体"/>
        <family val="3"/>
        <charset val="134"/>
      </rPr>
      <t>振幅</t>
    </r>
    <phoneticPr fontId="1" type="noConversion"/>
  </si>
  <si>
    <r>
      <rPr>
        <sz val="12"/>
        <rFont val="宋体"/>
        <family val="3"/>
        <charset val="134"/>
      </rPr>
      <t>环保设备；业务涵盖环卫装备、环卫智能机器人、环境监测、环卫一体化服务、智慧环境管理等各项领域</t>
    </r>
    <phoneticPr fontId="1" type="noConversion"/>
  </si>
  <si>
    <r>
      <rPr>
        <sz val="12"/>
        <rFont val="宋体"/>
        <family val="3"/>
        <charset val="134"/>
      </rPr>
      <t>氯碱；主营产品及服务包括土壤调理剂、环保脱硫剂等环保产品，提供土壤治理、脱硫脱硝等环境修复工程服务；</t>
    </r>
    <r>
      <rPr>
        <sz val="12"/>
        <rFont val="Times New Roman"/>
        <family val="1"/>
      </rPr>
      <t>PVC</t>
    </r>
    <r>
      <rPr>
        <sz val="12"/>
        <rFont val="宋体"/>
        <family val="3"/>
        <charset val="134"/>
      </rPr>
      <t>、</t>
    </r>
    <r>
      <rPr>
        <sz val="12"/>
        <rFont val="Times New Roman"/>
        <family val="1"/>
      </rPr>
      <t>PVC</t>
    </r>
    <r>
      <rPr>
        <sz val="12"/>
        <rFont val="宋体"/>
        <family val="3"/>
        <charset val="134"/>
      </rPr>
      <t>塑料建筑模板、</t>
    </r>
    <r>
      <rPr>
        <sz val="12"/>
        <rFont val="Times New Roman"/>
        <family val="1"/>
      </rPr>
      <t>PVC</t>
    </r>
    <r>
      <rPr>
        <sz val="12"/>
        <rFont val="宋体"/>
        <family val="3"/>
        <charset val="134"/>
      </rPr>
      <t>医药包装材料、</t>
    </r>
    <r>
      <rPr>
        <sz val="12"/>
        <rFont val="Times New Roman"/>
        <family val="1"/>
      </rPr>
      <t>PVC</t>
    </r>
    <r>
      <rPr>
        <sz val="12"/>
        <rFont val="宋体"/>
        <family val="3"/>
        <charset val="134"/>
      </rPr>
      <t>生态屋等</t>
    </r>
    <r>
      <rPr>
        <sz val="12"/>
        <rFont val="Times New Roman"/>
        <family val="1"/>
      </rPr>
      <t>PVC</t>
    </r>
    <r>
      <rPr>
        <sz val="12"/>
        <rFont val="宋体"/>
        <family val="3"/>
        <charset val="134"/>
      </rPr>
      <t>新材料；稀土热稳定剂、稀土催化剂等稀土新材料；提供塑料等大宗工业原材料现货</t>
    </r>
    <r>
      <rPr>
        <sz val="12"/>
        <rFont val="Times New Roman"/>
        <family val="1"/>
      </rPr>
      <t>B2B</t>
    </r>
    <r>
      <rPr>
        <sz val="12"/>
        <rFont val="宋体"/>
        <family val="3"/>
        <charset val="134"/>
      </rPr>
      <t>电子交易、综合物流服务、供应链管理及技术支持等服</t>
    </r>
    <phoneticPr fontId="1" type="noConversion"/>
  </si>
  <si>
    <r>
      <rPr>
        <sz val="12"/>
        <rFont val="宋体"/>
        <family val="3"/>
        <charset val="134"/>
      </rPr>
      <t>代码</t>
    </r>
  </si>
  <si>
    <r>
      <rPr>
        <sz val="12"/>
        <rFont val="宋体"/>
        <family val="3"/>
        <charset val="134"/>
      </rPr>
      <t>名称</t>
    </r>
  </si>
  <si>
    <r>
      <rPr>
        <sz val="12"/>
        <rFont val="宋体"/>
        <family val="3"/>
        <charset val="134"/>
      </rPr>
      <t>风格</t>
    </r>
    <phoneticPr fontId="1" type="noConversion"/>
  </si>
  <si>
    <r>
      <rPr>
        <sz val="12"/>
        <rFont val="宋体"/>
        <family val="3"/>
        <charset val="134"/>
      </rPr>
      <t>驱动</t>
    </r>
    <phoneticPr fontId="1" type="noConversion"/>
  </si>
  <si>
    <r>
      <rPr>
        <sz val="12"/>
        <rFont val="宋体"/>
        <family val="3"/>
        <charset val="134"/>
      </rPr>
      <t>申万二级分类</t>
    </r>
    <phoneticPr fontId="1" type="noConversion"/>
  </si>
  <si>
    <r>
      <rPr>
        <sz val="12"/>
        <rFont val="宋体"/>
        <family val="3"/>
        <charset val="134"/>
      </rPr>
      <t>概念分类</t>
    </r>
    <phoneticPr fontId="1" type="noConversion"/>
  </si>
  <si>
    <r>
      <rPr>
        <sz val="12"/>
        <rFont val="宋体"/>
        <family val="3"/>
        <charset val="134"/>
      </rPr>
      <t>可转债价格</t>
    </r>
  </si>
  <si>
    <r>
      <rPr>
        <sz val="12"/>
        <rFont val="宋体"/>
        <family val="3"/>
        <charset val="134"/>
      </rPr>
      <t>转股溢价率</t>
    </r>
    <r>
      <rPr>
        <sz val="12"/>
        <rFont val="Times New Roman"/>
        <family val="1"/>
      </rPr>
      <t>(%)</t>
    </r>
  </si>
  <si>
    <r>
      <rPr>
        <sz val="12"/>
        <rFont val="宋体"/>
        <family val="3"/>
        <charset val="134"/>
      </rPr>
      <t>到期收益率</t>
    </r>
    <phoneticPr fontId="1" type="noConversion"/>
  </si>
  <si>
    <r>
      <rPr>
        <sz val="12"/>
        <rFont val="宋体"/>
        <family val="3"/>
        <charset val="134"/>
      </rPr>
      <t>剩余期限</t>
    </r>
    <phoneticPr fontId="1" type="noConversion"/>
  </si>
  <si>
    <r>
      <rPr>
        <sz val="12"/>
        <rFont val="宋体"/>
        <family val="3"/>
        <charset val="134"/>
      </rPr>
      <t>换手率</t>
    </r>
    <r>
      <rPr>
        <sz val="12"/>
        <rFont val="Times New Roman"/>
        <family val="1"/>
      </rPr>
      <t>(</t>
    </r>
    <r>
      <rPr>
        <sz val="12"/>
        <rFont val="宋体"/>
        <family val="3"/>
        <charset val="134"/>
      </rPr>
      <t>单日）</t>
    </r>
    <phoneticPr fontId="1" type="noConversion"/>
  </si>
  <si>
    <r>
      <rPr>
        <sz val="12"/>
        <rFont val="宋体"/>
        <family val="3"/>
        <charset val="134"/>
      </rPr>
      <t>股票简称</t>
    </r>
  </si>
  <si>
    <r>
      <rPr>
        <sz val="12"/>
        <rFont val="宋体"/>
        <family val="3"/>
        <charset val="134"/>
      </rPr>
      <t>股票代码</t>
    </r>
  </si>
  <si>
    <r>
      <rPr>
        <sz val="12"/>
        <rFont val="宋体"/>
        <family val="3"/>
        <charset val="134"/>
      </rPr>
      <t>游族转债</t>
    </r>
  </si>
  <si>
    <r>
      <rPr>
        <sz val="12"/>
        <rFont val="宋体"/>
        <family val="3"/>
        <charset val="134"/>
      </rPr>
      <t>科技</t>
    </r>
    <phoneticPr fontId="1" type="noConversion"/>
  </si>
  <si>
    <r>
      <rPr>
        <sz val="12"/>
        <rFont val="宋体"/>
        <family val="3"/>
        <charset val="134"/>
      </rPr>
      <t>科技周期</t>
    </r>
    <phoneticPr fontId="1" type="noConversion"/>
  </si>
  <si>
    <r>
      <rPr>
        <sz val="12"/>
        <rFont val="宋体"/>
        <family val="3"/>
        <charset val="134"/>
      </rPr>
      <t>元宇宙</t>
    </r>
    <phoneticPr fontId="1" type="noConversion"/>
  </si>
  <si>
    <r>
      <rPr>
        <sz val="12"/>
        <rFont val="宋体"/>
        <family val="3"/>
        <charset val="134"/>
      </rPr>
      <t>游戏</t>
    </r>
    <phoneticPr fontId="1" type="noConversion"/>
  </si>
  <si>
    <r>
      <rPr>
        <sz val="12"/>
        <rFont val="宋体"/>
        <family val="3"/>
        <charset val="134"/>
      </rPr>
      <t>游族网络</t>
    </r>
  </si>
  <si>
    <r>
      <rPr>
        <sz val="12"/>
        <rFont val="宋体"/>
        <family val="3"/>
        <charset val="134"/>
      </rPr>
      <t>风语转债</t>
    </r>
  </si>
  <si>
    <r>
      <rPr>
        <sz val="12"/>
        <rFont val="宋体"/>
        <family val="3"/>
        <charset val="134"/>
      </rPr>
      <t>其他数字媒体；公司的产品及系统广泛应用于政务服务、城市文化体验、数字展示、文化旅游、广电</t>
    </r>
    <r>
      <rPr>
        <sz val="12"/>
        <rFont val="Times New Roman"/>
        <family val="1"/>
      </rPr>
      <t>MCN</t>
    </r>
    <r>
      <rPr>
        <sz val="12"/>
        <rFont val="宋体"/>
        <family val="3"/>
        <charset val="134"/>
      </rPr>
      <t>、新零售体验及数字艺术消费等众多领域</t>
    </r>
    <phoneticPr fontId="1" type="noConversion"/>
  </si>
  <si>
    <r>
      <rPr>
        <sz val="12"/>
        <rFont val="宋体"/>
        <family val="3"/>
        <charset val="134"/>
      </rPr>
      <t>风语筑</t>
    </r>
  </si>
  <si>
    <r>
      <rPr>
        <sz val="12"/>
        <rFont val="宋体"/>
        <family val="3"/>
        <charset val="134"/>
      </rPr>
      <t>广电转债</t>
    </r>
  </si>
  <si>
    <r>
      <rPr>
        <sz val="12"/>
        <rFont val="宋体"/>
        <family val="3"/>
        <charset val="134"/>
      </rPr>
      <t>电视广播；</t>
    </r>
    <r>
      <rPr>
        <sz val="12"/>
        <rFont val="Times New Roman"/>
        <family val="1"/>
      </rPr>
      <t>“</t>
    </r>
    <r>
      <rPr>
        <sz val="12"/>
        <rFont val="宋体"/>
        <family val="3"/>
        <charset val="134"/>
      </rPr>
      <t>秦岭云</t>
    </r>
    <r>
      <rPr>
        <sz val="12"/>
        <rFont val="Times New Roman"/>
        <family val="1"/>
      </rPr>
      <t>”</t>
    </r>
    <r>
      <rPr>
        <sz val="12"/>
        <rFont val="宋体"/>
        <family val="3"/>
        <charset val="134"/>
      </rPr>
      <t>融合业务系统建设项目。</t>
    </r>
    <phoneticPr fontId="1" type="noConversion"/>
  </si>
  <si>
    <r>
      <rPr>
        <sz val="12"/>
        <rFont val="宋体"/>
        <family val="3"/>
        <charset val="134"/>
      </rPr>
      <t>广电网络</t>
    </r>
  </si>
  <si>
    <r>
      <rPr>
        <sz val="12"/>
        <rFont val="宋体"/>
        <family val="3"/>
        <charset val="134"/>
      </rPr>
      <t>贵广转债</t>
    </r>
  </si>
  <si>
    <r>
      <rPr>
        <sz val="12"/>
        <rFont val="宋体"/>
        <family val="3"/>
        <charset val="134"/>
      </rPr>
      <t>电视广播；拟</t>
    </r>
    <r>
      <rPr>
        <sz val="12"/>
        <rFont val="Times New Roman"/>
        <family val="1"/>
      </rPr>
      <t>100,000.00</t>
    </r>
    <r>
      <rPr>
        <sz val="12"/>
        <rFont val="宋体"/>
        <family val="3"/>
        <charset val="134"/>
      </rPr>
      <t>万元用于光纤入户工程</t>
    </r>
    <phoneticPr fontId="1" type="noConversion"/>
  </si>
  <si>
    <r>
      <rPr>
        <sz val="12"/>
        <rFont val="宋体"/>
        <family val="3"/>
        <charset val="134"/>
      </rPr>
      <t>贵广网络</t>
    </r>
  </si>
  <si>
    <r>
      <rPr>
        <sz val="12"/>
        <rFont val="宋体"/>
        <family val="3"/>
        <charset val="134"/>
      </rPr>
      <t>吉视转债</t>
    </r>
  </si>
  <si>
    <r>
      <rPr>
        <sz val="12"/>
        <rFont val="宋体"/>
        <family val="3"/>
        <charset val="134"/>
      </rPr>
      <t>电视广播；公司是吉林地区大型的文化产业类国有企业，在吉林省范围内主要依托数字电视智能光网的规划建设与运行管理、交互式现代多媒体综合信息服务平台的支撑，从事广播电视节目内容的接收、转发和传输等基本业务。吉林省农村光纤入户建设工程</t>
    </r>
    <r>
      <rPr>
        <sz val="12"/>
        <rFont val="Times New Roman"/>
        <family val="1"/>
      </rPr>
      <t>——</t>
    </r>
    <r>
      <rPr>
        <sz val="12"/>
        <rFont val="宋体"/>
        <family val="3"/>
        <charset val="134"/>
      </rPr>
      <t>国家</t>
    </r>
    <r>
      <rPr>
        <sz val="12"/>
        <rFont val="Times New Roman"/>
        <family val="1"/>
      </rPr>
      <t>“</t>
    </r>
    <r>
      <rPr>
        <sz val="12"/>
        <rFont val="宋体"/>
        <family val="3"/>
        <charset val="134"/>
      </rPr>
      <t>百兆乡村</t>
    </r>
    <r>
      <rPr>
        <sz val="12"/>
        <rFont val="Times New Roman"/>
        <family val="1"/>
      </rPr>
      <t>”</t>
    </r>
    <r>
      <rPr>
        <sz val="12"/>
        <rFont val="宋体"/>
        <family val="3"/>
        <charset val="134"/>
      </rPr>
      <t>示范项目</t>
    </r>
    <r>
      <rPr>
        <sz val="12"/>
        <rFont val="Times New Roman"/>
        <family val="1"/>
      </rPr>
      <t>(</t>
    </r>
    <r>
      <rPr>
        <sz val="12"/>
        <rFont val="宋体"/>
        <family val="3"/>
        <charset val="134"/>
      </rPr>
      <t>一期</t>
    </r>
    <r>
      <rPr>
        <sz val="12"/>
        <rFont val="Times New Roman"/>
        <family val="1"/>
      </rPr>
      <t>)</t>
    </r>
    <phoneticPr fontId="1" type="noConversion"/>
  </si>
  <si>
    <r>
      <rPr>
        <sz val="12"/>
        <rFont val="宋体"/>
        <family val="3"/>
        <charset val="134"/>
      </rPr>
      <t>吉视传媒</t>
    </r>
  </si>
  <si>
    <r>
      <rPr>
        <sz val="12"/>
        <rFont val="宋体"/>
        <family val="3"/>
        <charset val="134"/>
      </rPr>
      <t>湖广转债</t>
    </r>
  </si>
  <si>
    <r>
      <rPr>
        <sz val="12"/>
        <rFont val="宋体"/>
        <family val="3"/>
        <charset val="134"/>
      </rPr>
      <t>电视广播；下一代广电网双向宽带化改造项目</t>
    </r>
    <phoneticPr fontId="1" type="noConversion"/>
  </si>
  <si>
    <r>
      <rPr>
        <sz val="12"/>
        <rFont val="宋体"/>
        <family val="3"/>
        <charset val="134"/>
      </rPr>
      <t>湖北广电</t>
    </r>
  </si>
  <si>
    <r>
      <rPr>
        <sz val="12"/>
        <rFont val="宋体"/>
        <family val="3"/>
        <charset val="134"/>
      </rPr>
      <t>通</t>
    </r>
    <r>
      <rPr>
        <sz val="12"/>
        <rFont val="Times New Roman"/>
        <family val="1"/>
      </rPr>
      <t>22</t>
    </r>
    <r>
      <rPr>
        <sz val="12"/>
        <rFont val="宋体"/>
        <family val="3"/>
        <charset val="134"/>
      </rPr>
      <t>转债</t>
    </r>
  </si>
  <si>
    <r>
      <rPr>
        <sz val="12"/>
        <rFont val="宋体"/>
        <family val="3"/>
        <charset val="134"/>
      </rPr>
      <t>光伏</t>
    </r>
    <phoneticPr fontId="1" type="noConversion"/>
  </si>
  <si>
    <r>
      <rPr>
        <sz val="12"/>
        <rFont val="宋体"/>
        <family val="3"/>
        <charset val="134"/>
      </rPr>
      <t>硅料硅片</t>
    </r>
    <phoneticPr fontId="1" type="noConversion"/>
  </si>
  <si>
    <r>
      <rPr>
        <sz val="12"/>
        <rFont val="宋体"/>
        <family val="3"/>
        <charset val="134"/>
      </rPr>
      <t>通威股份</t>
    </r>
  </si>
  <si>
    <r>
      <rPr>
        <sz val="12"/>
        <rFont val="宋体"/>
        <family val="3"/>
        <charset val="134"/>
      </rPr>
      <t>隆</t>
    </r>
    <r>
      <rPr>
        <sz val="12"/>
        <rFont val="Times New Roman"/>
        <family val="1"/>
      </rPr>
      <t>22</t>
    </r>
    <r>
      <rPr>
        <sz val="12"/>
        <rFont val="宋体"/>
        <family val="3"/>
        <charset val="134"/>
      </rPr>
      <t>转债</t>
    </r>
  </si>
  <si>
    <r>
      <rPr>
        <sz val="12"/>
        <rFont val="宋体"/>
        <family val="3"/>
        <charset val="134"/>
      </rPr>
      <t>光伏电池组件；年产</t>
    </r>
    <r>
      <rPr>
        <sz val="12"/>
        <rFont val="Times New Roman"/>
        <family val="1"/>
      </rPr>
      <t>15GW</t>
    </r>
    <r>
      <rPr>
        <sz val="12"/>
        <rFont val="宋体"/>
        <family val="3"/>
        <charset val="134"/>
      </rPr>
      <t>高效单晶电池项目，公司是</t>
    </r>
    <r>
      <rPr>
        <sz val="12"/>
        <color rgb="FFFF0000"/>
        <rFont val="宋体"/>
        <family val="3"/>
        <charset val="134"/>
      </rPr>
      <t>全球最大的单晶硅生产制造商</t>
    </r>
    <r>
      <rPr>
        <sz val="12"/>
        <rFont val="宋体"/>
        <family val="3"/>
        <charset val="134"/>
      </rPr>
      <t>。公司始终专注于单晶硅棒、硅片的研发、生产和销售，经过十多年的发展，目前已成为</t>
    </r>
    <r>
      <rPr>
        <sz val="12"/>
        <rFont val="Times New Roman"/>
        <family val="1"/>
      </rPr>
      <t>*</t>
    </r>
    <r>
      <rPr>
        <sz val="12"/>
        <rFont val="宋体"/>
        <family val="3"/>
        <charset val="134"/>
      </rPr>
      <t>全球最大的太阳能单晶硅光伏产品制造商。</t>
    </r>
    <phoneticPr fontId="1" type="noConversion"/>
  </si>
  <si>
    <r>
      <rPr>
        <sz val="12"/>
        <rFont val="宋体"/>
        <family val="3"/>
        <charset val="134"/>
      </rPr>
      <t>隆基绿能</t>
    </r>
  </si>
  <si>
    <r>
      <rPr>
        <sz val="12"/>
        <rFont val="宋体"/>
        <family val="3"/>
        <charset val="134"/>
      </rPr>
      <t>福</t>
    </r>
    <r>
      <rPr>
        <sz val="12"/>
        <rFont val="Times New Roman"/>
        <family val="1"/>
      </rPr>
      <t>22</t>
    </r>
    <r>
      <rPr>
        <sz val="12"/>
        <rFont val="宋体"/>
        <family val="3"/>
        <charset val="134"/>
      </rPr>
      <t>转债</t>
    </r>
  </si>
  <si>
    <r>
      <rPr>
        <sz val="12"/>
        <rFont val="宋体"/>
        <family val="3"/>
        <charset val="134"/>
      </rPr>
      <t>光伏封装材料；主营业务为</t>
    </r>
    <r>
      <rPr>
        <sz val="12"/>
        <rFont val="Times New Roman"/>
        <family val="1"/>
      </rPr>
      <t>EVA</t>
    </r>
    <r>
      <rPr>
        <sz val="12"/>
        <rFont val="宋体"/>
        <family val="3"/>
        <charset val="134"/>
      </rPr>
      <t>太阳能电池胶膜、共聚酰胺丝网状热熔胶膜、太阳能电池背板产品的研发、生产和销售，为光伏组件厂商提供一流的产品和超值的服务</t>
    </r>
    <phoneticPr fontId="1" type="noConversion"/>
  </si>
  <si>
    <r>
      <rPr>
        <sz val="12"/>
        <rFont val="宋体"/>
        <family val="3"/>
        <charset val="134"/>
      </rPr>
      <t>福斯特</t>
    </r>
  </si>
  <si>
    <r>
      <rPr>
        <sz val="12"/>
        <rFont val="宋体"/>
        <family val="3"/>
        <charset val="134"/>
      </rPr>
      <t>帝尔转债</t>
    </r>
  </si>
  <si>
    <r>
      <rPr>
        <sz val="12"/>
        <rFont val="宋体"/>
        <family val="3"/>
        <charset val="134"/>
      </rPr>
      <t>光伏加工设备；公司主要产品为应用于光伏产业的</t>
    </r>
    <r>
      <rPr>
        <sz val="12"/>
        <color rgb="FFFF0000"/>
        <rFont val="宋体"/>
        <family val="3"/>
        <charset val="134"/>
      </rPr>
      <t>精密激光加工设备</t>
    </r>
    <r>
      <rPr>
        <sz val="12"/>
        <rFont val="Times New Roman"/>
        <family val="1"/>
      </rPr>
      <t>,</t>
    </r>
    <r>
      <rPr>
        <sz val="12"/>
        <rFont val="宋体"/>
        <family val="3"/>
        <charset val="134"/>
      </rPr>
      <t>公司由海外归国博士团队领导</t>
    </r>
    <r>
      <rPr>
        <sz val="12"/>
        <rFont val="Times New Roman"/>
        <family val="1"/>
      </rPr>
      <t>,</t>
    </r>
    <r>
      <rPr>
        <sz val="12"/>
        <rFont val="宋体"/>
        <family val="3"/>
        <charset val="134"/>
      </rPr>
      <t>专注于太阳能电池、消费电子、触摸屏等应用领域方面的激光设备的研发、生产、销售和服务</t>
    </r>
    <phoneticPr fontId="1" type="noConversion"/>
  </si>
  <si>
    <r>
      <rPr>
        <sz val="12"/>
        <rFont val="宋体"/>
        <family val="3"/>
        <charset val="134"/>
      </rPr>
      <t>帝尔激光</t>
    </r>
  </si>
  <si>
    <r>
      <rPr>
        <sz val="12"/>
        <rFont val="宋体"/>
        <family val="3"/>
        <charset val="134"/>
      </rPr>
      <t>上能转债</t>
    </r>
  </si>
  <si>
    <r>
      <rPr>
        <sz val="12"/>
        <rFont val="宋体"/>
        <family val="3"/>
        <charset val="134"/>
      </rPr>
      <t>储能；光伏</t>
    </r>
    <phoneticPr fontId="1" type="noConversion"/>
  </si>
  <si>
    <r>
      <rPr>
        <sz val="12"/>
        <rFont val="宋体"/>
        <family val="3"/>
        <charset val="134"/>
      </rPr>
      <t>（光伏设备）逆变器</t>
    </r>
    <r>
      <rPr>
        <sz val="12"/>
        <rFont val="Times New Roman"/>
        <family val="1"/>
      </rPr>
      <t xml:space="preserve"> </t>
    </r>
    <r>
      <rPr>
        <sz val="12"/>
        <rFont val="宋体"/>
        <family val="3"/>
        <charset val="134"/>
      </rPr>
      <t>光伏</t>
    </r>
    <r>
      <rPr>
        <sz val="12"/>
        <rFont val="Times New Roman"/>
        <family val="1"/>
      </rPr>
      <t xml:space="preserve"> </t>
    </r>
    <r>
      <rPr>
        <sz val="12"/>
        <rFont val="宋体"/>
        <family val="3"/>
        <charset val="134"/>
      </rPr>
      <t>储能；公司专注于电力电子变换技术，运用电力电子变换技术为光伏发电、电化学储能接入电网以及电能质量治理提供解决方案</t>
    </r>
    <r>
      <rPr>
        <sz val="12"/>
        <rFont val="Times New Roman"/>
        <family val="1"/>
      </rPr>
      <t>,</t>
    </r>
    <r>
      <rPr>
        <sz val="12"/>
        <rFont val="宋体"/>
        <family val="3"/>
        <charset val="134"/>
      </rPr>
      <t>主要产品包括光伏逆变器</t>
    </r>
    <r>
      <rPr>
        <sz val="12"/>
        <rFont val="Times New Roman"/>
        <family val="1"/>
      </rPr>
      <t>(PV Inverter)</t>
    </r>
    <r>
      <rPr>
        <sz val="12"/>
        <rFont val="宋体"/>
        <family val="3"/>
        <charset val="134"/>
      </rPr>
      <t>、储能双向变流器</t>
    </r>
    <r>
      <rPr>
        <sz val="12"/>
        <rFont val="Times New Roman"/>
        <family val="1"/>
      </rPr>
      <t>(PCS)</t>
    </r>
    <r>
      <rPr>
        <sz val="12"/>
        <rFont val="宋体"/>
        <family val="3"/>
        <charset val="134"/>
      </rPr>
      <t>以及有源滤波器</t>
    </r>
    <r>
      <rPr>
        <sz val="12"/>
        <rFont val="Times New Roman"/>
        <family val="1"/>
      </rPr>
      <t>(APF)</t>
    </r>
    <r>
      <rPr>
        <sz val="12"/>
        <rFont val="宋体"/>
        <family val="3"/>
        <charset val="134"/>
      </rPr>
      <t>、低压无功补偿器</t>
    </r>
    <r>
      <rPr>
        <sz val="12"/>
        <rFont val="Times New Roman"/>
        <family val="1"/>
      </rPr>
      <t>(SVG)</t>
    </r>
    <r>
      <rPr>
        <sz val="12"/>
        <rFont val="宋体"/>
        <family val="3"/>
        <charset val="134"/>
      </rPr>
      <t>、智能电能质量矫正装置</t>
    </r>
    <r>
      <rPr>
        <sz val="12"/>
        <rFont val="Times New Roman"/>
        <family val="1"/>
      </rPr>
      <t>(SPC)</t>
    </r>
    <r>
      <rPr>
        <sz val="12"/>
        <rFont val="宋体"/>
        <family val="3"/>
        <charset val="134"/>
      </rPr>
      <t>等产品，并提供光伏发电系统和储能系统的集成业务</t>
    </r>
    <phoneticPr fontId="1" type="noConversion"/>
  </si>
  <si>
    <r>
      <rPr>
        <sz val="12"/>
        <rFont val="宋体"/>
        <family val="3"/>
        <charset val="134"/>
      </rPr>
      <t>上能电气</t>
    </r>
  </si>
  <si>
    <r>
      <rPr>
        <sz val="12"/>
        <rFont val="宋体"/>
        <family val="3"/>
        <charset val="134"/>
      </rPr>
      <t>高测转债</t>
    </r>
  </si>
  <si>
    <r>
      <rPr>
        <sz val="12"/>
        <rFont val="宋体"/>
        <family val="3"/>
        <charset val="134"/>
      </rPr>
      <t>光伏加工设备；公司产品主要应用于光伏行业硅片制造环节。基于自主研发的核心技术，公司正在持续研发新品，推进</t>
    </r>
    <r>
      <rPr>
        <sz val="12"/>
        <color rgb="FFFF0000"/>
        <rFont val="宋体"/>
        <family val="3"/>
        <charset val="134"/>
      </rPr>
      <t>金刚线切割技术</t>
    </r>
    <r>
      <rPr>
        <sz val="12"/>
        <rFont val="宋体"/>
        <family val="3"/>
        <charset val="134"/>
      </rPr>
      <t>在光伏硅材料、半导体硅材料、蓝宝石材料、磁性材料等更多高硬脆材料加工领域的产业化应用</t>
    </r>
    <phoneticPr fontId="1" type="noConversion"/>
  </si>
  <si>
    <r>
      <rPr>
        <sz val="12"/>
        <rFont val="宋体"/>
        <family val="3"/>
        <charset val="134"/>
      </rPr>
      <t>高测股份</t>
    </r>
  </si>
  <si>
    <r>
      <rPr>
        <sz val="12"/>
        <rFont val="宋体"/>
        <family val="3"/>
        <charset val="134"/>
      </rPr>
      <t>海优转债</t>
    </r>
  </si>
  <si>
    <r>
      <rPr>
        <sz val="12"/>
        <rFont val="宋体"/>
        <family val="3"/>
        <charset val="134"/>
      </rPr>
      <t>光伏辅材；目前公司主要产品为透明</t>
    </r>
    <r>
      <rPr>
        <sz val="12"/>
        <rFont val="Times New Roman"/>
        <family val="1"/>
      </rPr>
      <t>EVA</t>
    </r>
    <r>
      <rPr>
        <sz val="12"/>
        <color rgb="FFFF0000"/>
        <rFont val="宋体"/>
        <family val="3"/>
        <charset val="134"/>
      </rPr>
      <t>胶膜</t>
    </r>
    <r>
      <rPr>
        <sz val="12"/>
        <rFont val="宋体"/>
        <family val="3"/>
        <charset val="134"/>
      </rPr>
      <t>、白色增效</t>
    </r>
    <r>
      <rPr>
        <sz val="12"/>
        <rFont val="Times New Roman"/>
        <family val="1"/>
      </rPr>
      <t>EVA</t>
    </r>
    <r>
      <rPr>
        <sz val="12"/>
        <rFont val="宋体"/>
        <family val="3"/>
        <charset val="134"/>
      </rPr>
      <t>胶膜、多层共挤</t>
    </r>
    <r>
      <rPr>
        <sz val="12"/>
        <rFont val="Times New Roman"/>
        <family val="1"/>
      </rPr>
      <t>POE</t>
    </r>
    <r>
      <rPr>
        <sz val="12"/>
        <rFont val="宋体"/>
        <family val="3"/>
        <charset val="134"/>
      </rPr>
      <t>胶膜及玻璃胶膜等薄膜产品</t>
    </r>
    <phoneticPr fontId="1" type="noConversion"/>
  </si>
  <si>
    <r>
      <rPr>
        <sz val="12"/>
        <rFont val="宋体"/>
        <family val="3"/>
        <charset val="134"/>
      </rPr>
      <t>海优新材</t>
    </r>
  </si>
  <si>
    <r>
      <rPr>
        <sz val="12"/>
        <rFont val="宋体"/>
        <family val="3"/>
        <charset val="134"/>
      </rPr>
      <t>福莱转债</t>
    </r>
  </si>
  <si>
    <r>
      <rPr>
        <sz val="12"/>
        <rFont val="宋体"/>
        <family val="3"/>
        <charset val="134"/>
      </rPr>
      <t>光伏辅材；年产</t>
    </r>
    <r>
      <rPr>
        <sz val="12"/>
        <rFont val="Times New Roman"/>
        <family val="1"/>
      </rPr>
      <t xml:space="preserve"> 75 </t>
    </r>
    <r>
      <rPr>
        <sz val="12"/>
        <rFont val="宋体"/>
        <family val="3"/>
        <charset val="134"/>
      </rPr>
      <t>万吨太阳能装备用超薄超高透面板制造项目</t>
    </r>
  </si>
  <si>
    <r>
      <rPr>
        <sz val="12"/>
        <rFont val="宋体"/>
        <family val="3"/>
        <charset val="134"/>
      </rPr>
      <t>福莱特</t>
    </r>
  </si>
  <si>
    <r>
      <rPr>
        <sz val="12"/>
        <rFont val="宋体"/>
        <family val="3"/>
        <charset val="134"/>
      </rPr>
      <t>精达转债</t>
    </r>
  </si>
  <si>
    <r>
      <rPr>
        <sz val="12"/>
        <rFont val="宋体"/>
        <family val="3"/>
        <charset val="134"/>
      </rPr>
      <t>特斯拉</t>
    </r>
    <phoneticPr fontId="1" type="noConversion"/>
  </si>
  <si>
    <r>
      <rPr>
        <sz val="12"/>
        <rFont val="宋体"/>
        <family val="3"/>
        <charset val="134"/>
      </rPr>
      <t>（电力设备）线缆部件及其他；公司为国家重点高新技术企业，是特种电磁线行业的龙头企业、位列全球前三位的特种电磁线制造商</t>
    </r>
    <phoneticPr fontId="1" type="noConversion"/>
  </si>
  <si>
    <r>
      <rPr>
        <sz val="12"/>
        <rFont val="宋体"/>
        <family val="3"/>
        <charset val="134"/>
      </rPr>
      <t>精达股份</t>
    </r>
  </si>
  <si>
    <r>
      <rPr>
        <sz val="12"/>
        <rFont val="宋体"/>
        <family val="3"/>
        <charset val="134"/>
      </rPr>
      <t>宏发转债</t>
    </r>
  </si>
  <si>
    <r>
      <rPr>
        <sz val="12"/>
        <rFont val="宋体"/>
        <family val="3"/>
        <charset val="134"/>
      </rPr>
      <t>电网自动化设备；公司产品涵盖继电器、低压电器、高低压成套设备、电容器、精密零件及自动化设备等多个类别，广泛应用于工业、能源、交通、信息、生活电器、医疗、国防等领域</t>
    </r>
    <phoneticPr fontId="1" type="noConversion"/>
  </si>
  <si>
    <r>
      <rPr>
        <sz val="12"/>
        <rFont val="宋体"/>
        <family val="3"/>
        <charset val="134"/>
      </rPr>
      <t>宏发股份</t>
    </r>
  </si>
  <si>
    <r>
      <rPr>
        <sz val="12"/>
        <rFont val="宋体"/>
        <family val="3"/>
        <charset val="134"/>
      </rPr>
      <t>起帆转债</t>
    </r>
  </si>
  <si>
    <r>
      <rPr>
        <sz val="12"/>
        <rFont val="宋体"/>
        <family val="3"/>
        <charset val="134"/>
      </rPr>
      <t>线缆部件及其他；公司产品主要分为电力电缆和电气装备用电线电缆，两类线缆又细分为普通电缆和特种电缆，广泛应用于电力、家装、轨道交通、建筑工程、新能源、通信、舰</t>
    </r>
    <r>
      <rPr>
        <sz val="12"/>
        <rFont val="Times New Roman"/>
        <family val="1"/>
      </rPr>
      <t>/</t>
    </r>
    <r>
      <rPr>
        <sz val="12"/>
        <rFont val="宋体"/>
        <family val="3"/>
        <charset val="134"/>
      </rPr>
      <t>船、智能装备、冶金、石化、港口机械、海洋工程及工矿等多个领域</t>
    </r>
    <phoneticPr fontId="1" type="noConversion"/>
  </si>
  <si>
    <r>
      <rPr>
        <sz val="12"/>
        <rFont val="宋体"/>
        <family val="3"/>
        <charset val="134"/>
      </rPr>
      <t>起帆电缆</t>
    </r>
  </si>
  <si>
    <r>
      <rPr>
        <sz val="12"/>
        <rFont val="宋体"/>
        <family val="3"/>
        <charset val="134"/>
      </rPr>
      <t>杭电转债</t>
    </r>
  </si>
  <si>
    <r>
      <rPr>
        <sz val="12"/>
        <rFont val="宋体"/>
        <family val="3"/>
        <charset val="134"/>
      </rPr>
      <t>线缆部件及其他；公司导线和缆线两大主导产品均为浙江名牌产品、全国机械行业用户满意产品，并获得中国机械工业质量奖及中国电力行业信用</t>
    </r>
    <r>
      <rPr>
        <sz val="12"/>
        <rFont val="Times New Roman"/>
        <family val="1"/>
      </rPr>
      <t>AAA</t>
    </r>
    <r>
      <rPr>
        <sz val="12"/>
        <rFont val="宋体"/>
        <family val="3"/>
        <charset val="134"/>
      </rPr>
      <t>级企</t>
    </r>
    <phoneticPr fontId="1" type="noConversion"/>
  </si>
  <si>
    <r>
      <rPr>
        <sz val="12"/>
        <rFont val="宋体"/>
        <family val="3"/>
        <charset val="134"/>
      </rPr>
      <t>杭电股份</t>
    </r>
  </si>
  <si>
    <r>
      <rPr>
        <sz val="12"/>
        <rFont val="宋体"/>
        <family val="3"/>
        <charset val="134"/>
      </rPr>
      <t>白电转债</t>
    </r>
  </si>
  <si>
    <r>
      <rPr>
        <sz val="12"/>
        <rFont val="宋体"/>
        <family val="3"/>
        <charset val="134"/>
      </rPr>
      <t>线缆部件及其他；公司主要产品覆盖</t>
    </r>
    <r>
      <rPr>
        <sz val="12"/>
        <rFont val="Times New Roman"/>
        <family val="1"/>
      </rPr>
      <t>500kV</t>
    </r>
    <r>
      <rPr>
        <sz val="12"/>
        <rFont val="宋体"/>
        <family val="3"/>
        <charset val="134"/>
      </rPr>
      <t>及以下电力电缆、大截面大跨距系列的铝合金导线、特种电缆、架空导线、架空电缆、电气装备电线、橡套电缆、矿用电缆等系列。</t>
    </r>
    <phoneticPr fontId="1" type="noConversion"/>
  </si>
  <si>
    <r>
      <rPr>
        <sz val="12"/>
        <rFont val="宋体"/>
        <family val="3"/>
        <charset val="134"/>
      </rPr>
      <t>白云电器</t>
    </r>
  </si>
  <si>
    <r>
      <rPr>
        <sz val="12"/>
        <rFont val="宋体"/>
        <family val="3"/>
        <charset val="134"/>
      </rPr>
      <t>金盘转债</t>
    </r>
  </si>
  <si>
    <r>
      <rPr>
        <sz val="12"/>
        <rFont val="宋体"/>
        <family val="3"/>
        <charset val="134"/>
      </rPr>
      <t>储能；风电</t>
    </r>
    <phoneticPr fontId="1" type="noConversion"/>
  </si>
  <si>
    <r>
      <rPr>
        <sz val="12"/>
        <rFont val="宋体"/>
        <family val="3"/>
        <charset val="134"/>
      </rPr>
      <t>输变电设备（储能概念）；主要为新能源产业、高端装备制造产业及节能环保产业的关键电气设备，储能系列产品数字化工厂建设项目（桂林）</t>
    </r>
    <phoneticPr fontId="1" type="noConversion"/>
  </si>
  <si>
    <r>
      <rPr>
        <sz val="12"/>
        <rFont val="宋体"/>
        <family val="3"/>
        <charset val="134"/>
      </rPr>
      <t>金盘科技</t>
    </r>
  </si>
  <si>
    <r>
      <rPr>
        <sz val="12"/>
        <rFont val="宋体"/>
        <family val="3"/>
        <charset val="134"/>
      </rPr>
      <t>凯发转债</t>
    </r>
  </si>
  <si>
    <r>
      <rPr>
        <sz val="12"/>
        <rFont val="宋体"/>
        <family val="3"/>
        <charset val="134"/>
      </rPr>
      <t>电网自动化设备；公司主营业务涵盖电气化铁路、城市轨道交通两个领域。在电气化铁路领域，产品已成功应用于广深线、大秦线、京沪线、沪杭线、浙赣线、京九线、京津城际、甬台温客运专线、郑西客运线专线、石太客运专线等几十项国家重点工程项目中；在城市轨道交通领域，为广州地铁、津滨轻轨、天津地铁一号线、重庆轻轨、广佛轻轨、北京首都机场线、北京</t>
    </r>
    <r>
      <rPr>
        <sz val="12"/>
        <rFont val="Times New Roman"/>
        <family val="1"/>
      </rPr>
      <t>15</t>
    </r>
    <r>
      <rPr>
        <sz val="12"/>
        <rFont val="宋体"/>
        <family val="3"/>
        <charset val="134"/>
      </rPr>
      <t>号线等大中型城市的轨道交通工程提供产品和服务</t>
    </r>
    <phoneticPr fontId="1" type="noConversion"/>
  </si>
  <si>
    <r>
      <rPr>
        <sz val="12"/>
        <rFont val="宋体"/>
        <family val="3"/>
        <charset val="134"/>
      </rPr>
      <t>凯发电气</t>
    </r>
  </si>
  <si>
    <r>
      <rPr>
        <sz val="12"/>
        <rFont val="宋体"/>
        <family val="3"/>
        <charset val="134"/>
      </rPr>
      <t>通光转债</t>
    </r>
  </si>
  <si>
    <r>
      <rPr>
        <sz val="12"/>
        <rFont val="宋体"/>
        <family val="3"/>
        <charset val="134"/>
      </rPr>
      <t>线缆部件及其他；要产品为通信用高频电缆、航空航天用耐高温电缆</t>
    </r>
    <phoneticPr fontId="1" type="noConversion"/>
  </si>
  <si>
    <r>
      <rPr>
        <sz val="12"/>
        <rFont val="宋体"/>
        <family val="3"/>
        <charset val="134"/>
      </rPr>
      <t>通光线缆</t>
    </r>
  </si>
  <si>
    <r>
      <rPr>
        <sz val="12"/>
        <rFont val="宋体"/>
        <family val="3"/>
        <charset val="134"/>
      </rPr>
      <t>红相转债</t>
    </r>
  </si>
  <si>
    <r>
      <rPr>
        <sz val="12"/>
        <rFont val="宋体"/>
        <family val="3"/>
        <charset val="134"/>
      </rPr>
      <t>电网自动化设备；公司主要从事电力检测及电力设备、铁路与轨道交通牵引供电装备、军工电子等产品的研发、生产、销售以及相关技术服务，新能源项目</t>
    </r>
    <phoneticPr fontId="1" type="noConversion"/>
  </si>
  <si>
    <r>
      <rPr>
        <sz val="12"/>
        <rFont val="宋体"/>
        <family val="3"/>
        <charset val="134"/>
      </rPr>
      <t>红相股份</t>
    </r>
  </si>
  <si>
    <r>
      <rPr>
        <sz val="12"/>
        <rFont val="宋体"/>
        <family val="3"/>
        <charset val="134"/>
      </rPr>
      <t>九洲转</t>
    </r>
    <r>
      <rPr>
        <sz val="12"/>
        <rFont val="Times New Roman"/>
        <family val="1"/>
      </rPr>
      <t>2</t>
    </r>
  </si>
  <si>
    <r>
      <rPr>
        <sz val="12"/>
        <rFont val="宋体"/>
        <family val="3"/>
        <charset val="134"/>
      </rPr>
      <t>虚拟电厂</t>
    </r>
    <phoneticPr fontId="1" type="noConversion"/>
  </si>
  <si>
    <r>
      <rPr>
        <sz val="12"/>
        <rFont val="宋体"/>
        <family val="3"/>
        <charset val="134"/>
      </rPr>
      <t>电网自动化设备；泰来九洲电气</t>
    </r>
    <r>
      <rPr>
        <sz val="12"/>
        <rFont val="Times New Roman"/>
        <family val="1"/>
      </rPr>
      <t>100MW</t>
    </r>
    <r>
      <rPr>
        <sz val="12"/>
        <rFont val="宋体"/>
        <family val="3"/>
        <charset val="134"/>
      </rPr>
      <t>平价上网光伏发电项目</t>
    </r>
    <r>
      <rPr>
        <sz val="12"/>
        <rFont val="Times New Roman"/>
        <family val="1"/>
      </rPr>
      <t>B</t>
    </r>
    <r>
      <rPr>
        <sz val="12"/>
        <rFont val="宋体"/>
        <family val="3"/>
        <charset val="134"/>
      </rPr>
      <t>项目</t>
    </r>
    <r>
      <rPr>
        <sz val="12"/>
        <rFont val="Times New Roman"/>
        <family val="1"/>
      </rPr>
      <t>18,000.00</t>
    </r>
    <r>
      <rPr>
        <sz val="12"/>
        <rFont val="宋体"/>
        <family val="3"/>
        <charset val="134"/>
      </rPr>
      <t>万元</t>
    </r>
  </si>
  <si>
    <r>
      <rPr>
        <sz val="12"/>
        <rFont val="宋体"/>
        <family val="3"/>
        <charset val="134"/>
      </rPr>
      <t>九洲集团</t>
    </r>
  </si>
  <si>
    <r>
      <rPr>
        <sz val="12"/>
        <rFont val="宋体"/>
        <family val="3"/>
        <charset val="134"/>
      </rPr>
      <t>宏丰转债</t>
    </r>
  </si>
  <si>
    <r>
      <rPr>
        <sz val="12"/>
        <rFont val="宋体"/>
        <family val="3"/>
        <charset val="134"/>
      </rPr>
      <t>温州宏丰</t>
    </r>
  </si>
  <si>
    <r>
      <rPr>
        <sz val="12"/>
        <rFont val="宋体"/>
        <family val="3"/>
        <charset val="134"/>
      </rPr>
      <t>中辰转债</t>
    </r>
  </si>
  <si>
    <r>
      <rPr>
        <sz val="12"/>
        <rFont val="宋体"/>
        <family val="3"/>
        <charset val="134"/>
      </rPr>
      <t>线缆部件及其他；公司以电力电缆、裸导线和电气装备用电线电缆为主导产品，自主研发并生产两百多个细分品种的电线电缆产品，以国家电网公司、南方电网公司以及</t>
    </r>
    <r>
      <rPr>
        <sz val="12"/>
        <rFont val="Times New Roman"/>
        <family val="1"/>
      </rPr>
      <t>“</t>
    </r>
    <r>
      <rPr>
        <sz val="12"/>
        <rFont val="宋体"/>
        <family val="3"/>
        <charset val="134"/>
      </rPr>
      <t>两网</t>
    </r>
    <r>
      <rPr>
        <sz val="12"/>
        <rFont val="Times New Roman"/>
        <family val="1"/>
      </rPr>
      <t>”</t>
    </r>
    <r>
      <rPr>
        <sz val="12"/>
        <rFont val="宋体"/>
        <family val="3"/>
        <charset val="134"/>
      </rPr>
      <t>公司下辖省市县电力公司为主要客户，产品广泛应用于全国</t>
    </r>
    <r>
      <rPr>
        <sz val="12"/>
        <rFont val="Times New Roman"/>
        <family val="1"/>
      </rPr>
      <t>31</t>
    </r>
    <r>
      <rPr>
        <sz val="12"/>
        <rFont val="宋体"/>
        <family val="3"/>
        <charset val="134"/>
      </rPr>
      <t>个省、自治区和直辖市的电力传输主干网、城镇配电网以及农村电网的建设和升级改造工程</t>
    </r>
    <phoneticPr fontId="1" type="noConversion"/>
  </si>
  <si>
    <r>
      <rPr>
        <sz val="12"/>
        <rFont val="宋体"/>
        <family val="3"/>
        <charset val="134"/>
      </rPr>
      <t>中辰股份</t>
    </r>
  </si>
  <si>
    <r>
      <rPr>
        <sz val="12"/>
        <rFont val="宋体"/>
        <family val="3"/>
        <charset val="134"/>
      </rPr>
      <t>崧盛转债</t>
    </r>
  </si>
  <si>
    <r>
      <rPr>
        <sz val="12"/>
        <rFont val="宋体"/>
        <family val="3"/>
        <charset val="134"/>
      </rPr>
      <t>输变电设备；公司自成立以来一直专注于中、大功率</t>
    </r>
    <r>
      <rPr>
        <sz val="12"/>
        <rFont val="Times New Roman"/>
        <family val="1"/>
      </rPr>
      <t>LED</t>
    </r>
    <r>
      <rPr>
        <sz val="12"/>
        <rFont val="宋体"/>
        <family val="3"/>
        <charset val="134"/>
      </rPr>
      <t>驱动电源产品的研发、生产和销售业务。终端产品主要应用于城市路桥、高速公路、隧道、机场等大型户外</t>
    </r>
    <r>
      <rPr>
        <sz val="12"/>
        <rFont val="Times New Roman"/>
        <family val="1"/>
      </rPr>
      <t>LED</t>
    </r>
    <r>
      <rPr>
        <sz val="12"/>
        <rFont val="宋体"/>
        <family val="3"/>
        <charset val="134"/>
      </rPr>
      <t>照明设施，以及工业厂房、仓库等</t>
    </r>
    <r>
      <rPr>
        <sz val="12"/>
        <rFont val="Times New Roman"/>
        <family val="1"/>
      </rPr>
      <t>LED</t>
    </r>
    <r>
      <rPr>
        <sz val="12"/>
        <rFont val="宋体"/>
        <family val="3"/>
        <charset val="134"/>
      </rPr>
      <t>工业照明设施</t>
    </r>
    <phoneticPr fontId="1" type="noConversion"/>
  </si>
  <si>
    <r>
      <rPr>
        <sz val="12"/>
        <rFont val="宋体"/>
        <family val="3"/>
        <charset val="134"/>
      </rPr>
      <t>崧盛股份</t>
    </r>
  </si>
  <si>
    <r>
      <rPr>
        <sz val="12"/>
        <rFont val="宋体"/>
        <family val="3"/>
        <charset val="134"/>
      </rPr>
      <t>日丰转债</t>
    </r>
  </si>
  <si>
    <r>
      <rPr>
        <sz val="12"/>
        <rFont val="宋体"/>
        <family val="3"/>
        <charset val="134"/>
      </rPr>
      <t>风电</t>
    </r>
    <phoneticPr fontId="1" type="noConversion"/>
  </si>
  <si>
    <r>
      <rPr>
        <sz val="12"/>
        <rFont val="宋体"/>
        <family val="3"/>
        <charset val="134"/>
      </rPr>
      <t>日丰股份</t>
    </r>
  </si>
  <si>
    <r>
      <rPr>
        <sz val="12"/>
        <rFont val="宋体"/>
        <family val="3"/>
        <charset val="134"/>
      </rPr>
      <t>申昊转债</t>
    </r>
  </si>
  <si>
    <r>
      <rPr>
        <sz val="12"/>
        <rFont val="宋体"/>
        <family val="3"/>
        <charset val="134"/>
      </rPr>
      <t>机器人</t>
    </r>
    <phoneticPr fontId="1" type="noConversion"/>
  </si>
  <si>
    <r>
      <rPr>
        <sz val="12"/>
        <rFont val="宋体"/>
        <family val="3"/>
        <charset val="134"/>
      </rPr>
      <t>电网自动化设备；主要产品包括智能机器人、智能电力监测及控制设备等</t>
    </r>
    <phoneticPr fontId="1" type="noConversion"/>
  </si>
  <si>
    <r>
      <rPr>
        <sz val="12"/>
        <rFont val="宋体"/>
        <family val="3"/>
        <charset val="134"/>
      </rPr>
      <t>申昊科技</t>
    </r>
  </si>
  <si>
    <r>
      <rPr>
        <sz val="12"/>
        <rFont val="宋体"/>
        <family val="3"/>
        <charset val="134"/>
      </rPr>
      <t>中陆转债</t>
    </r>
  </si>
  <si>
    <r>
      <rPr>
        <sz val="12"/>
        <rFont val="宋体"/>
        <family val="3"/>
        <charset val="134"/>
      </rPr>
      <t>风电零部件；成为矩形、异形、自由锻环锻件的专业化生产企业，能锻制的钢类材质达</t>
    </r>
    <r>
      <rPr>
        <sz val="12"/>
        <rFont val="Times New Roman"/>
        <family val="1"/>
      </rPr>
      <t>100</t>
    </r>
    <r>
      <rPr>
        <sz val="12"/>
        <rFont val="宋体"/>
        <family val="3"/>
        <charset val="134"/>
      </rPr>
      <t>余种</t>
    </r>
  </si>
  <si>
    <r>
      <rPr>
        <sz val="12"/>
        <rFont val="宋体"/>
        <family val="3"/>
        <charset val="134"/>
      </rPr>
      <t>中环海陆</t>
    </r>
  </si>
  <si>
    <r>
      <rPr>
        <sz val="12"/>
        <rFont val="宋体"/>
        <family val="3"/>
        <charset val="134"/>
      </rPr>
      <t>强联转债</t>
    </r>
  </si>
  <si>
    <r>
      <rPr>
        <sz val="12"/>
        <rFont val="宋体"/>
        <family val="3"/>
        <charset val="134"/>
      </rPr>
      <t>风电零部件；齿轮箱轴承及精密零部件项目</t>
    </r>
    <phoneticPr fontId="1" type="noConversion"/>
  </si>
  <si>
    <r>
      <rPr>
        <sz val="12"/>
        <rFont val="宋体"/>
        <family val="3"/>
        <charset val="134"/>
      </rPr>
      <t>新强联</t>
    </r>
  </si>
  <si>
    <r>
      <rPr>
        <sz val="12"/>
        <rFont val="宋体"/>
        <family val="3"/>
        <charset val="134"/>
      </rPr>
      <t>天能转债</t>
    </r>
  </si>
  <si>
    <r>
      <rPr>
        <sz val="12"/>
        <rFont val="宋体"/>
        <family val="3"/>
        <charset val="134"/>
      </rPr>
      <t>风电零部件；公司自成立以来一直从事</t>
    </r>
    <r>
      <rPr>
        <sz val="12"/>
        <color rgb="FFFF0000"/>
        <rFont val="宋体"/>
        <family val="3"/>
        <charset val="134"/>
      </rPr>
      <t>风机塔架</t>
    </r>
    <r>
      <rPr>
        <sz val="12"/>
        <rFont val="宋体"/>
        <family val="3"/>
        <charset val="134"/>
      </rPr>
      <t>的制造和销售，是国内专业的风机塔架生产商，主要包括</t>
    </r>
    <r>
      <rPr>
        <sz val="12"/>
        <rFont val="Times New Roman"/>
        <family val="1"/>
      </rPr>
      <t>1.5MW</t>
    </r>
    <r>
      <rPr>
        <sz val="12"/>
        <rFont val="宋体"/>
        <family val="3"/>
        <charset val="134"/>
      </rPr>
      <t>、</t>
    </r>
    <r>
      <rPr>
        <sz val="12"/>
        <rFont val="Times New Roman"/>
        <family val="1"/>
      </rPr>
      <t>1.8MW</t>
    </r>
    <r>
      <rPr>
        <sz val="12"/>
        <rFont val="宋体"/>
        <family val="3"/>
        <charset val="134"/>
      </rPr>
      <t>、</t>
    </r>
    <r>
      <rPr>
        <sz val="12"/>
        <rFont val="Times New Roman"/>
        <family val="1"/>
      </rPr>
      <t>2.0MW</t>
    </r>
    <r>
      <rPr>
        <sz val="12"/>
        <rFont val="宋体"/>
        <family val="3"/>
        <charset val="134"/>
      </rPr>
      <t>、</t>
    </r>
    <r>
      <rPr>
        <sz val="12"/>
        <rFont val="Times New Roman"/>
        <family val="1"/>
      </rPr>
      <t>2.2MW</t>
    </r>
    <r>
      <rPr>
        <sz val="12"/>
        <rFont val="宋体"/>
        <family val="3"/>
        <charset val="134"/>
      </rPr>
      <t>、</t>
    </r>
    <r>
      <rPr>
        <sz val="12"/>
        <rFont val="Times New Roman"/>
        <family val="1"/>
      </rPr>
      <t>2.3MW</t>
    </r>
    <r>
      <rPr>
        <sz val="12"/>
        <rFont val="宋体"/>
        <family val="3"/>
        <charset val="134"/>
      </rPr>
      <t>、</t>
    </r>
    <r>
      <rPr>
        <sz val="12"/>
        <rFont val="Times New Roman"/>
        <family val="1"/>
      </rPr>
      <t>2.5MW</t>
    </r>
    <r>
      <rPr>
        <sz val="12"/>
        <rFont val="宋体"/>
        <family val="3"/>
        <charset val="134"/>
      </rPr>
      <t>、</t>
    </r>
    <r>
      <rPr>
        <sz val="12"/>
        <rFont val="Times New Roman"/>
        <family val="1"/>
      </rPr>
      <t>3.0MW</t>
    </r>
    <r>
      <rPr>
        <sz val="12"/>
        <rFont val="宋体"/>
        <family val="3"/>
        <charset val="134"/>
      </rPr>
      <t>及以上等风机塔架、海上风塔柱桩等</t>
    </r>
    <phoneticPr fontId="1" type="noConversion"/>
  </si>
  <si>
    <r>
      <rPr>
        <sz val="12"/>
        <rFont val="宋体"/>
        <family val="3"/>
        <charset val="134"/>
      </rPr>
      <t>天能重工</t>
    </r>
  </si>
  <si>
    <r>
      <rPr>
        <sz val="12"/>
        <rFont val="宋体"/>
        <family val="3"/>
        <charset val="134"/>
      </rPr>
      <t>通裕转债</t>
    </r>
  </si>
  <si>
    <r>
      <rPr>
        <sz val="12"/>
        <rFont val="宋体"/>
        <family val="3"/>
        <charset val="134"/>
      </rPr>
      <t>风电零部件；公司长期从事大型铸锻件产品的研发、制造及销售</t>
    </r>
    <phoneticPr fontId="1" type="noConversion"/>
  </si>
  <si>
    <r>
      <rPr>
        <sz val="12"/>
        <rFont val="宋体"/>
        <family val="3"/>
        <charset val="134"/>
      </rPr>
      <t>通裕重工</t>
    </r>
  </si>
  <si>
    <r>
      <rPr>
        <sz val="12"/>
        <rFont val="宋体"/>
        <family val="3"/>
        <charset val="134"/>
      </rPr>
      <t>迪贝转债</t>
    </r>
  </si>
  <si>
    <r>
      <rPr>
        <sz val="12"/>
        <rFont val="宋体"/>
        <family val="3"/>
        <charset val="134"/>
      </rPr>
      <t>电机；公司是一家专业从事冰箱压缩机电机、空调压缩机电机、商用压缩机电等系列产品研发、制造和销售的高新技术企业</t>
    </r>
    <phoneticPr fontId="1" type="noConversion"/>
  </si>
  <si>
    <r>
      <rPr>
        <sz val="12"/>
        <rFont val="宋体"/>
        <family val="3"/>
        <charset val="134"/>
      </rPr>
      <t>迪贝电气</t>
    </r>
  </si>
  <si>
    <r>
      <rPr>
        <sz val="12"/>
        <rFont val="宋体"/>
        <family val="3"/>
        <charset val="134"/>
      </rPr>
      <t>凯中转债</t>
    </r>
  </si>
  <si>
    <r>
      <rPr>
        <sz val="12"/>
        <rFont val="宋体"/>
        <family val="3"/>
        <charset val="134"/>
      </rPr>
      <t>电机（新能源电池零件）；公司专注于定制开发各类高技术要求的换向器、集电环、连接器等精密零部件，产品广泛用于汽车、办公用品、电动工具、家用电器、航空航天和其它领域；汽车轻量化及汽车电控</t>
    </r>
    <r>
      <rPr>
        <sz val="12"/>
        <rFont val="Times New Roman"/>
        <family val="1"/>
      </rPr>
      <t>,</t>
    </r>
    <r>
      <rPr>
        <sz val="12"/>
        <rFont val="宋体"/>
        <family val="3"/>
        <charset val="134"/>
      </rPr>
      <t>电池零组件扩产项目</t>
    </r>
    <r>
      <rPr>
        <sz val="12"/>
        <rFont val="Times New Roman"/>
        <family val="1"/>
      </rPr>
      <t>,</t>
    </r>
    <r>
      <rPr>
        <sz val="12"/>
        <rFont val="宋体"/>
        <family val="3"/>
        <charset val="134"/>
      </rPr>
      <t>拟投入募集资金</t>
    </r>
    <r>
      <rPr>
        <sz val="12"/>
        <rFont val="Times New Roman"/>
        <family val="1"/>
      </rPr>
      <t>17,315.00</t>
    </r>
    <r>
      <rPr>
        <sz val="12"/>
        <rFont val="宋体"/>
        <family val="3"/>
        <charset val="134"/>
      </rPr>
      <t>万元，换向器和集电环生产线技术改造建设项目</t>
    </r>
    <r>
      <rPr>
        <sz val="12"/>
        <rFont val="Times New Roman"/>
        <family val="1"/>
      </rPr>
      <t>,</t>
    </r>
    <r>
      <rPr>
        <sz val="12"/>
        <rFont val="宋体"/>
        <family val="3"/>
        <charset val="134"/>
      </rPr>
      <t>拟投入募集资金</t>
    </r>
    <r>
      <rPr>
        <sz val="12"/>
        <rFont val="Times New Roman"/>
        <family val="1"/>
      </rPr>
      <t>14,018.00</t>
    </r>
    <r>
      <rPr>
        <sz val="12"/>
        <rFont val="宋体"/>
        <family val="3"/>
        <charset val="134"/>
      </rPr>
      <t>万元</t>
    </r>
    <r>
      <rPr>
        <sz val="12"/>
        <rFont val="Times New Roman"/>
        <family val="1"/>
      </rPr>
      <t>;</t>
    </r>
    <phoneticPr fontId="1" type="noConversion"/>
  </si>
  <si>
    <r>
      <rPr>
        <sz val="12"/>
        <rFont val="宋体"/>
        <family val="3"/>
        <charset val="134"/>
      </rPr>
      <t>凯中精密</t>
    </r>
  </si>
  <si>
    <r>
      <rPr>
        <sz val="12"/>
        <rFont val="宋体"/>
        <family val="3"/>
        <charset val="134"/>
      </rPr>
      <t>西子转债</t>
    </r>
  </si>
  <si>
    <r>
      <rPr>
        <sz val="12"/>
        <rFont val="宋体"/>
        <family val="3"/>
        <charset val="134"/>
      </rPr>
      <t>储能</t>
    </r>
    <phoneticPr fontId="1" type="noConversion"/>
  </si>
  <si>
    <r>
      <rPr>
        <sz val="12"/>
        <rFont val="宋体"/>
        <family val="3"/>
        <charset val="134"/>
      </rPr>
      <t>火电设备；公司是一家主要从事锅炉、压力容器、环保设备等产品的咨询、研发、生产、销售、安装及其它工程服务的大型综合性集团企业。</t>
    </r>
    <phoneticPr fontId="1" type="noConversion"/>
  </si>
  <si>
    <r>
      <rPr>
        <sz val="12"/>
        <rFont val="宋体"/>
        <family val="3"/>
        <charset val="134"/>
      </rPr>
      <t>西子洁能</t>
    </r>
  </si>
  <si>
    <r>
      <rPr>
        <sz val="12"/>
        <rFont val="宋体"/>
        <family val="3"/>
        <charset val="134"/>
      </rPr>
      <t>麦米转</t>
    </r>
    <r>
      <rPr>
        <sz val="12"/>
        <rFont val="Times New Roman"/>
        <family val="1"/>
      </rPr>
      <t>2</t>
    </r>
  </si>
  <si>
    <r>
      <rPr>
        <sz val="12"/>
        <rFont val="宋体"/>
        <family val="3"/>
        <charset val="134"/>
      </rPr>
      <t>其他电源设备；产品包括智能家电电源、</t>
    </r>
    <r>
      <rPr>
        <sz val="12"/>
        <rFont val="Times New Roman"/>
        <family val="1"/>
      </rPr>
      <t>IT</t>
    </r>
    <r>
      <rPr>
        <sz val="12"/>
        <rFont val="宋体"/>
        <family val="3"/>
        <charset val="134"/>
      </rPr>
      <t>及云计算服务器电源、</t>
    </r>
    <r>
      <rPr>
        <sz val="12"/>
        <rFont val="Times New Roman"/>
        <family val="1"/>
      </rPr>
      <t>LED</t>
    </r>
    <r>
      <rPr>
        <sz val="12"/>
        <rFont val="宋体"/>
        <family val="3"/>
        <charset val="134"/>
      </rPr>
      <t>照明及大屏幕驱动电源、工业与通信嵌入式电源、电力操作电源、数字化逆变焊接电源、可编程逻辑控制器、工业级变频器及解决方案等。</t>
    </r>
    <phoneticPr fontId="1" type="noConversion"/>
  </si>
  <si>
    <r>
      <rPr>
        <sz val="12"/>
        <rFont val="宋体"/>
        <family val="3"/>
        <charset val="134"/>
      </rPr>
      <t>麦格米特</t>
    </r>
  </si>
  <si>
    <r>
      <rPr>
        <sz val="12"/>
        <rFont val="宋体"/>
        <family val="3"/>
        <charset val="134"/>
      </rPr>
      <t>科利转债</t>
    </r>
  </si>
  <si>
    <r>
      <rPr>
        <sz val="12"/>
        <rFont val="宋体"/>
        <family val="3"/>
        <charset val="134"/>
      </rPr>
      <t>锂电池</t>
    </r>
    <phoneticPr fontId="1" type="noConversion"/>
  </si>
  <si>
    <r>
      <rPr>
        <sz val="12"/>
        <rFont val="宋体"/>
        <family val="3"/>
        <charset val="134"/>
      </rPr>
      <t>锂电池；公司系以</t>
    </r>
    <r>
      <rPr>
        <b/>
        <sz val="12"/>
        <color rgb="FFFF0000"/>
        <rFont val="宋体"/>
        <family val="3"/>
        <charset val="134"/>
      </rPr>
      <t>锂电池精密结构件</t>
    </r>
    <r>
      <rPr>
        <sz val="12"/>
        <rFont val="宋体"/>
        <family val="3"/>
        <charset val="134"/>
      </rPr>
      <t>业务为核心、汽车结构件业务为重要构成的国内领先精密结构件产品研发及制造商</t>
    </r>
    <phoneticPr fontId="1" type="noConversion"/>
  </si>
  <si>
    <r>
      <rPr>
        <sz val="12"/>
        <rFont val="宋体"/>
        <family val="3"/>
        <charset val="134"/>
      </rPr>
      <t>科达利</t>
    </r>
  </si>
  <si>
    <r>
      <rPr>
        <sz val="12"/>
        <rFont val="宋体"/>
        <family val="3"/>
        <charset val="134"/>
      </rPr>
      <t>天奈转债</t>
    </r>
  </si>
  <si>
    <r>
      <rPr>
        <sz val="12"/>
        <rFont val="宋体"/>
        <family val="3"/>
        <charset val="134"/>
      </rPr>
      <t>电池化学品；公司主要通过研发、制造与销售三元正极材料及其前驱体实现盈利。公司产品包括</t>
    </r>
    <r>
      <rPr>
        <sz val="12"/>
        <color rgb="FFFF0000"/>
        <rFont val="宋体"/>
        <family val="3"/>
        <charset val="134"/>
      </rPr>
      <t>碳纳米管粉体</t>
    </r>
    <r>
      <rPr>
        <sz val="12"/>
        <rFont val="宋体"/>
        <family val="3"/>
        <charset val="134"/>
      </rPr>
      <t>、碳纳米管导电浆料、石墨烯复合导电浆料、碳纳米管导电母粒等，产品广泛应用于锂电池领域，并有望在导电塑料领域有所突破。</t>
    </r>
    <phoneticPr fontId="1" type="noConversion"/>
  </si>
  <si>
    <r>
      <rPr>
        <sz val="12"/>
        <rFont val="宋体"/>
        <family val="3"/>
        <charset val="134"/>
      </rPr>
      <t>天奈科技</t>
    </r>
  </si>
  <si>
    <r>
      <rPr>
        <sz val="12"/>
        <rFont val="宋体"/>
        <family val="3"/>
        <charset val="134"/>
      </rPr>
      <t>利元转债</t>
    </r>
  </si>
  <si>
    <r>
      <rPr>
        <sz val="12"/>
        <rFont val="宋体"/>
        <family val="3"/>
        <charset val="134"/>
      </rPr>
      <t>锂电专用设备；公司产品包括</t>
    </r>
    <r>
      <rPr>
        <sz val="12"/>
        <color rgb="FFFF0000"/>
        <rFont val="宋体"/>
        <family val="3"/>
        <charset val="134"/>
      </rPr>
      <t>锂电池制造设备</t>
    </r>
    <r>
      <rPr>
        <sz val="12"/>
        <rFont val="宋体"/>
        <family val="3"/>
        <charset val="134"/>
      </rPr>
      <t>、汽车零部件制造设备和其他行业制造设备。公司核心技术包括智能控制、机器视觉与人工智能、激光加工、机电联合仿真和力与位移精准控制，核心技术是智能制造搬运、加工、组装、检测和包装等应用环节的基础</t>
    </r>
    <phoneticPr fontId="1" type="noConversion"/>
  </si>
  <si>
    <r>
      <rPr>
        <sz val="12"/>
        <rFont val="宋体"/>
        <family val="3"/>
        <charset val="134"/>
      </rPr>
      <t>利元亨</t>
    </r>
  </si>
  <si>
    <r>
      <rPr>
        <sz val="12"/>
        <rFont val="宋体"/>
        <family val="3"/>
        <charset val="134"/>
      </rPr>
      <t>冠宇转债</t>
    </r>
  </si>
  <si>
    <r>
      <rPr>
        <sz val="12"/>
        <rFont val="宋体"/>
        <family val="3"/>
        <charset val="134"/>
      </rPr>
      <t>锂电池；聚合物锂离子电池叠片生产线建设项目</t>
    </r>
    <phoneticPr fontId="1" type="noConversion"/>
  </si>
  <si>
    <r>
      <rPr>
        <sz val="12"/>
        <rFont val="宋体"/>
        <family val="3"/>
        <charset val="134"/>
      </rPr>
      <t>珠海冠宇</t>
    </r>
  </si>
  <si>
    <r>
      <rPr>
        <sz val="12"/>
        <rFont val="宋体"/>
        <family val="3"/>
        <charset val="134"/>
      </rPr>
      <t>芳源转债</t>
    </r>
  </si>
  <si>
    <r>
      <rPr>
        <sz val="12"/>
        <rFont val="宋体"/>
        <family val="3"/>
        <charset val="134"/>
      </rPr>
      <t>电池化学品；生产</t>
    </r>
    <r>
      <rPr>
        <sz val="12"/>
        <rFont val="Times New Roman"/>
        <family val="1"/>
      </rPr>
      <t>NCA/NCM</t>
    </r>
    <r>
      <rPr>
        <sz val="12"/>
        <rFont val="宋体"/>
        <family val="3"/>
        <charset val="134"/>
      </rPr>
      <t>前驱体和镍电池正极材料球形氢氧化镍，主要产品</t>
    </r>
    <r>
      <rPr>
        <sz val="12"/>
        <color rgb="FFFF0000"/>
        <rFont val="宋体"/>
        <family val="3"/>
        <charset val="134"/>
      </rPr>
      <t>为高端电动汽车用</t>
    </r>
    <r>
      <rPr>
        <sz val="12"/>
        <color rgb="FFFF0000"/>
        <rFont val="Times New Roman"/>
        <family val="1"/>
      </rPr>
      <t>NCA</t>
    </r>
    <r>
      <rPr>
        <sz val="12"/>
        <color rgb="FFFF0000"/>
        <rFont val="宋体"/>
        <family val="3"/>
        <charset val="134"/>
      </rPr>
      <t>三元正极材料前驱体</t>
    </r>
    <phoneticPr fontId="1" type="noConversion"/>
  </si>
  <si>
    <r>
      <rPr>
        <sz val="12"/>
        <rFont val="宋体"/>
        <family val="3"/>
        <charset val="134"/>
      </rPr>
      <t>芳源股份</t>
    </r>
  </si>
  <si>
    <r>
      <rPr>
        <sz val="12"/>
        <rFont val="宋体"/>
        <family val="3"/>
        <charset val="134"/>
      </rPr>
      <t>宙邦转债</t>
    </r>
  </si>
  <si>
    <r>
      <rPr>
        <sz val="12"/>
        <rFont val="宋体"/>
        <family val="3"/>
        <charset val="134"/>
      </rPr>
      <t>电池化学品；主要产品铝电解电容器化学品、固态高分子电容器化学品、超级电容器电解液及</t>
    </r>
    <r>
      <rPr>
        <sz val="12"/>
        <color rgb="FFFF0000"/>
        <rFont val="宋体"/>
        <family val="3"/>
        <charset val="134"/>
      </rPr>
      <t>锂离子电池电解液</t>
    </r>
    <phoneticPr fontId="1" type="noConversion"/>
  </si>
  <si>
    <r>
      <rPr>
        <sz val="12"/>
        <rFont val="宋体"/>
        <family val="3"/>
        <charset val="134"/>
      </rPr>
      <t>新宙邦</t>
    </r>
  </si>
  <si>
    <r>
      <rPr>
        <sz val="12"/>
        <rFont val="宋体"/>
        <family val="3"/>
        <charset val="134"/>
      </rPr>
      <t>天赐转债</t>
    </r>
  </si>
  <si>
    <r>
      <rPr>
        <sz val="12"/>
        <rFont val="宋体"/>
        <family val="3"/>
        <charset val="134"/>
      </rPr>
      <t>电池化学品；公司一直致力于精细化工新材料的研发、生产和销售，目前拥有日化材料及特种化学品、锂离子电池材料、有机硅橡胶材料三大业务板块。年产</t>
    </r>
    <r>
      <rPr>
        <sz val="12"/>
        <rFont val="Times New Roman"/>
        <family val="1"/>
      </rPr>
      <t xml:space="preserve"> 15.2 </t>
    </r>
    <r>
      <rPr>
        <sz val="12"/>
        <rFont val="宋体"/>
        <family val="3"/>
        <charset val="134"/>
      </rPr>
      <t>万吨锂电新材料项目，年产</t>
    </r>
    <r>
      <rPr>
        <sz val="12"/>
        <rFont val="Times New Roman"/>
        <family val="1"/>
      </rPr>
      <t xml:space="preserve"> 2 </t>
    </r>
    <r>
      <rPr>
        <sz val="12"/>
        <rFont val="宋体"/>
        <family val="3"/>
        <charset val="134"/>
      </rPr>
      <t>万吨双氟磺酰亚胺锂项目，年产</t>
    </r>
    <r>
      <rPr>
        <sz val="12"/>
        <rFont val="Times New Roman"/>
        <family val="1"/>
      </rPr>
      <t xml:space="preserve"> 6.2 </t>
    </r>
    <r>
      <rPr>
        <sz val="12"/>
        <rFont val="宋体"/>
        <family val="3"/>
        <charset val="134"/>
      </rPr>
      <t>万吨电解质基础材料项目</t>
    </r>
    <phoneticPr fontId="1" type="noConversion"/>
  </si>
  <si>
    <r>
      <rPr>
        <sz val="12"/>
        <rFont val="宋体"/>
        <family val="3"/>
        <charset val="134"/>
      </rPr>
      <t>天赐材料</t>
    </r>
  </si>
  <si>
    <r>
      <rPr>
        <sz val="12"/>
        <rFont val="宋体"/>
        <family val="3"/>
        <charset val="134"/>
      </rPr>
      <t>恩捷转债</t>
    </r>
  </si>
  <si>
    <r>
      <rPr>
        <sz val="12"/>
        <rFont val="宋体"/>
        <family val="3"/>
        <charset val="134"/>
      </rPr>
      <t>电池化学品；制膜技术为公司底层核心技术，独创在线涂布技术。公司是湿法隔膜行业龙头，</t>
    </r>
    <r>
      <rPr>
        <sz val="12"/>
        <rFont val="Times New Roman"/>
        <family val="1"/>
      </rPr>
      <t>2018</t>
    </r>
    <r>
      <rPr>
        <sz val="12"/>
        <rFont val="宋体"/>
        <family val="3"/>
        <charset val="134"/>
      </rPr>
      <t>年之前主营业务为</t>
    </r>
    <r>
      <rPr>
        <sz val="12"/>
        <rFont val="Times New Roman"/>
        <family val="1"/>
      </rPr>
      <t>BOPP</t>
    </r>
    <r>
      <rPr>
        <sz val="12"/>
        <rFont val="宋体"/>
        <family val="3"/>
        <charset val="134"/>
      </rPr>
      <t>薄膜和特种纸，于</t>
    </r>
    <r>
      <rPr>
        <sz val="12"/>
        <rFont val="Times New Roman"/>
        <family val="1"/>
      </rPr>
      <t>2018</t>
    </r>
    <r>
      <rPr>
        <sz val="12"/>
        <rFont val="宋体"/>
        <family val="3"/>
        <charset val="134"/>
      </rPr>
      <t>年进行重大资产重组后，目前在隔膜行业格局占优。锂电池四大主材中，隔膜行业竞争格局高度集中，</t>
    </r>
    <r>
      <rPr>
        <sz val="12"/>
        <rFont val="Times New Roman"/>
        <family val="1"/>
      </rPr>
      <t>CR1</t>
    </r>
    <r>
      <rPr>
        <sz val="12"/>
        <rFont val="宋体"/>
        <family val="3"/>
        <charset val="134"/>
      </rPr>
      <t>高达</t>
    </r>
    <r>
      <rPr>
        <sz val="12"/>
        <rFont val="Times New Roman"/>
        <family val="1"/>
      </rPr>
      <t>38.6%</t>
    </r>
    <r>
      <rPr>
        <sz val="12"/>
        <rFont val="宋体"/>
        <family val="3"/>
        <charset val="134"/>
      </rPr>
      <t>，</t>
    </r>
    <r>
      <rPr>
        <sz val="12"/>
        <rFont val="Times New Roman"/>
        <family val="1"/>
      </rPr>
      <t>CR3</t>
    </r>
    <r>
      <rPr>
        <sz val="12"/>
        <rFont val="宋体"/>
        <family val="3"/>
        <charset val="134"/>
      </rPr>
      <t>高达</t>
    </r>
    <r>
      <rPr>
        <sz val="12"/>
        <rFont val="Times New Roman"/>
        <family val="1"/>
      </rPr>
      <t>63.1%</t>
    </r>
    <r>
      <rPr>
        <sz val="12"/>
        <rFont val="宋体"/>
        <family val="3"/>
        <charset val="134"/>
      </rPr>
      <t>。公司作为湿法隔膜行业龙头企业，市场份额为</t>
    </r>
    <r>
      <rPr>
        <sz val="12"/>
        <rFont val="Times New Roman"/>
        <family val="1"/>
      </rPr>
      <t>50.03%</t>
    </r>
    <phoneticPr fontId="1" type="noConversion"/>
  </si>
  <si>
    <r>
      <rPr>
        <sz val="12"/>
        <rFont val="宋体"/>
        <family val="3"/>
        <charset val="134"/>
      </rPr>
      <t>恩捷股份</t>
    </r>
  </si>
  <si>
    <r>
      <rPr>
        <sz val="12"/>
        <rFont val="宋体"/>
        <family val="3"/>
        <charset val="134"/>
      </rPr>
      <t>锂科转债</t>
    </r>
  </si>
  <si>
    <r>
      <rPr>
        <sz val="12"/>
        <rFont val="宋体"/>
        <family val="3"/>
        <charset val="134"/>
      </rPr>
      <t>电池化学品；公司主要产品包括三元正极材料及前驱体、钴酸锂正极材料、球镍等</t>
    </r>
  </si>
  <si>
    <r>
      <rPr>
        <sz val="12"/>
        <rFont val="宋体"/>
        <family val="3"/>
        <charset val="134"/>
      </rPr>
      <t>长远锂科</t>
    </r>
  </si>
  <si>
    <r>
      <rPr>
        <sz val="12"/>
        <rFont val="宋体"/>
        <family val="3"/>
        <charset val="134"/>
      </rPr>
      <t>嘉元转债</t>
    </r>
  </si>
  <si>
    <r>
      <rPr>
        <sz val="12"/>
        <rFont val="宋体"/>
        <family val="3"/>
        <charset val="134"/>
      </rPr>
      <t>锂电池</t>
    </r>
    <phoneticPr fontId="1" type="noConversion"/>
  </si>
  <si>
    <r>
      <rPr>
        <sz val="12"/>
        <rFont val="宋体"/>
        <family val="3"/>
        <charset val="134"/>
      </rPr>
      <t>嘉元科技</t>
    </r>
  </si>
  <si>
    <r>
      <rPr>
        <sz val="12"/>
        <rFont val="宋体"/>
        <family val="3"/>
        <charset val="134"/>
      </rPr>
      <t>立昂转债</t>
    </r>
  </si>
  <si>
    <r>
      <rPr>
        <sz val="12"/>
        <rFont val="宋体"/>
        <family val="3"/>
        <charset val="134"/>
      </rPr>
      <t>数字芯片设计；经过多年的发展，公司不仅在半导体硅片、半导体分立器件芯片及分立器件成品方面已经形成了自身的主打产品</t>
    </r>
  </si>
  <si>
    <r>
      <rPr>
        <sz val="12"/>
        <rFont val="宋体"/>
        <family val="3"/>
        <charset val="134"/>
      </rPr>
      <t>立昂微</t>
    </r>
  </si>
  <si>
    <r>
      <rPr>
        <sz val="12"/>
        <rFont val="宋体"/>
        <family val="3"/>
        <charset val="134"/>
      </rPr>
      <t>韦尔转债</t>
    </r>
  </si>
  <si>
    <r>
      <rPr>
        <sz val="12"/>
        <rFont val="宋体"/>
        <family val="3"/>
        <charset val="134"/>
      </rPr>
      <t>芯片</t>
    </r>
    <phoneticPr fontId="1" type="noConversion"/>
  </si>
  <si>
    <r>
      <rPr>
        <sz val="12"/>
        <rFont val="宋体"/>
        <family val="3"/>
        <charset val="134"/>
      </rPr>
      <t>数字芯片设计；主要从事设计、制造和销售应用于便携式电子产品、电视、电动车、电表、通信设备、网络设备、信息终端等领域的高性能集成电路，主要产品包括开关器件、信号放大器件、系统电源及控制方案、系统保护方案、电磁干扰滤波方案、分立器件</t>
    </r>
    <phoneticPr fontId="1" type="noConversion"/>
  </si>
  <si>
    <r>
      <rPr>
        <sz val="12"/>
        <rFont val="宋体"/>
        <family val="3"/>
        <charset val="134"/>
      </rPr>
      <t>韦尔股份</t>
    </r>
  </si>
  <si>
    <r>
      <rPr>
        <sz val="12"/>
        <rFont val="宋体"/>
        <family val="3"/>
        <charset val="134"/>
      </rPr>
      <t>银微转债</t>
    </r>
  </si>
  <si>
    <r>
      <rPr>
        <sz val="12"/>
        <rFont val="宋体"/>
        <family val="3"/>
        <charset val="134"/>
      </rPr>
      <t>分立器件；公司掌握了</t>
    </r>
    <r>
      <rPr>
        <sz val="12"/>
        <rFont val="Times New Roman"/>
        <family val="1"/>
      </rPr>
      <t>20</t>
    </r>
    <r>
      <rPr>
        <sz val="12"/>
        <rFont val="宋体"/>
        <family val="3"/>
        <charset val="134"/>
      </rPr>
      <t>多个门类、近</t>
    </r>
    <r>
      <rPr>
        <sz val="12"/>
        <rFont val="Times New Roman"/>
        <family val="1"/>
      </rPr>
      <t>80</t>
    </r>
    <r>
      <rPr>
        <sz val="12"/>
        <rFont val="宋体"/>
        <family val="3"/>
        <charset val="134"/>
      </rPr>
      <t>种封装外形产品的设计技术和制造工艺，已量产</t>
    </r>
    <r>
      <rPr>
        <sz val="12"/>
        <rFont val="Times New Roman"/>
        <family val="1"/>
      </rPr>
      <t>8,000</t>
    </r>
    <r>
      <rPr>
        <sz val="12"/>
        <rFont val="宋体"/>
        <family val="3"/>
        <charset val="134"/>
      </rPr>
      <t>多个规格型号的分立器件，是细分行业中产品种类最为齐全的公司之一</t>
    </r>
    <phoneticPr fontId="1" type="noConversion"/>
  </si>
  <si>
    <r>
      <rPr>
        <sz val="12"/>
        <rFont val="宋体"/>
        <family val="3"/>
        <charset val="134"/>
      </rPr>
      <t>银河微电</t>
    </r>
  </si>
  <si>
    <r>
      <rPr>
        <sz val="12"/>
        <rFont val="宋体"/>
        <family val="3"/>
        <charset val="134"/>
      </rPr>
      <t>芯海转债</t>
    </r>
  </si>
  <si>
    <r>
      <rPr>
        <sz val="12"/>
        <rFont val="宋体"/>
        <family val="3"/>
        <charset val="134"/>
      </rPr>
      <t>数字芯片设计；募集资金：汽车</t>
    </r>
    <r>
      <rPr>
        <sz val="12"/>
        <rFont val="Times New Roman"/>
        <family val="1"/>
      </rPr>
      <t xml:space="preserve"> MCU </t>
    </r>
    <r>
      <rPr>
        <sz val="12"/>
        <rFont val="宋体"/>
        <family val="3"/>
        <charset val="134"/>
      </rPr>
      <t>芯片研发及产业化项目</t>
    </r>
    <phoneticPr fontId="1" type="noConversion"/>
  </si>
  <si>
    <r>
      <rPr>
        <sz val="12"/>
        <rFont val="宋体"/>
        <family val="3"/>
        <charset val="134"/>
      </rPr>
      <t>芯海科技</t>
    </r>
  </si>
  <si>
    <r>
      <rPr>
        <sz val="12"/>
        <rFont val="宋体"/>
        <family val="3"/>
        <charset val="134"/>
      </rPr>
      <t>捷捷转债</t>
    </r>
  </si>
  <si>
    <r>
      <rPr>
        <sz val="12"/>
        <rFont val="宋体"/>
        <family val="3"/>
        <charset val="134"/>
      </rPr>
      <t>分立器件；公司是一家专业从事半导体分立器件、电力电子器件研发、制造及销售的江苏省高新技术企业，功率半导体</t>
    </r>
    <r>
      <rPr>
        <sz val="12"/>
        <rFont val="Times New Roman"/>
        <family val="1"/>
      </rPr>
      <t>“</t>
    </r>
    <r>
      <rPr>
        <sz val="12"/>
        <rFont val="宋体"/>
        <family val="3"/>
        <charset val="134"/>
      </rPr>
      <t>车规级</t>
    </r>
    <r>
      <rPr>
        <sz val="12"/>
        <rFont val="Times New Roman"/>
        <family val="1"/>
      </rPr>
      <t>”</t>
    </r>
    <r>
      <rPr>
        <sz val="12"/>
        <rFont val="宋体"/>
        <family val="3"/>
        <charset val="134"/>
      </rPr>
      <t>封测产业化项目</t>
    </r>
    <phoneticPr fontId="1" type="noConversion"/>
  </si>
  <si>
    <r>
      <rPr>
        <sz val="12"/>
        <rFont val="宋体"/>
        <family val="3"/>
        <charset val="134"/>
      </rPr>
      <t>捷捷微电</t>
    </r>
  </si>
  <si>
    <r>
      <rPr>
        <sz val="12"/>
        <rFont val="宋体"/>
        <family val="3"/>
        <charset val="134"/>
      </rPr>
      <t>富瀚转债</t>
    </r>
  </si>
  <si>
    <r>
      <rPr>
        <sz val="12"/>
        <rFont val="宋体"/>
        <family val="3"/>
        <charset val="134"/>
      </rPr>
      <t>数字芯片设计；公司提供高性能视频编解码</t>
    </r>
    <r>
      <rPr>
        <sz val="12"/>
        <rFont val="Times New Roman"/>
        <family val="1"/>
      </rPr>
      <t>SoC</t>
    </r>
    <r>
      <rPr>
        <sz val="12"/>
        <rFont val="宋体"/>
        <family val="3"/>
        <charset val="134"/>
      </rPr>
      <t>和图像信号处理器芯片，以及基于这些芯片的视频监控产品方案</t>
    </r>
    <phoneticPr fontId="1" type="noConversion"/>
  </si>
  <si>
    <r>
      <rPr>
        <sz val="12"/>
        <rFont val="宋体"/>
        <family val="3"/>
        <charset val="134"/>
      </rPr>
      <t>富瀚微</t>
    </r>
  </si>
  <si>
    <r>
      <rPr>
        <sz val="12"/>
        <rFont val="宋体"/>
        <family val="3"/>
        <charset val="134"/>
      </rPr>
      <t>国微转债</t>
    </r>
  </si>
  <si>
    <r>
      <rPr>
        <sz val="12"/>
        <rFont val="宋体"/>
        <family val="3"/>
        <charset val="134"/>
      </rPr>
      <t>芯片；数字货币</t>
    </r>
    <phoneticPr fontId="1" type="noConversion"/>
  </si>
  <si>
    <r>
      <rPr>
        <sz val="12"/>
        <rFont val="宋体"/>
        <family val="3"/>
        <charset val="134"/>
      </rPr>
      <t>数字芯片设计；募集资金：新型高端安全系列芯片研发及产业化项目；车载控制器芯片研发及产业化项目</t>
    </r>
    <phoneticPr fontId="1" type="noConversion"/>
  </si>
  <si>
    <r>
      <rPr>
        <sz val="12"/>
        <rFont val="宋体"/>
        <family val="3"/>
        <charset val="134"/>
      </rPr>
      <t>紫光国微</t>
    </r>
  </si>
  <si>
    <r>
      <rPr>
        <sz val="12"/>
        <rFont val="宋体"/>
        <family val="3"/>
        <charset val="134"/>
      </rPr>
      <t>江丰转债</t>
    </r>
  </si>
  <si>
    <r>
      <rPr>
        <sz val="12"/>
        <rFont val="宋体"/>
        <family val="3"/>
        <charset val="134"/>
      </rPr>
      <t>半导体材料；公司自成立以来一直从事</t>
    </r>
    <r>
      <rPr>
        <sz val="12"/>
        <color rgb="FFFF0000"/>
        <rFont val="宋体"/>
        <family val="3"/>
        <charset val="134"/>
      </rPr>
      <t>高纯溅射靶材</t>
    </r>
    <r>
      <rPr>
        <sz val="12"/>
        <rFont val="宋体"/>
        <family val="3"/>
        <charset val="134"/>
      </rPr>
      <t>的研发、生产和销售业务，主要产品为各种高纯溅射靶材，包括铝靶、钛靶、钽靶、钨钛靶等，这些产品主要应用于半导体</t>
    </r>
    <r>
      <rPr>
        <sz val="12"/>
        <rFont val="Times New Roman"/>
        <family val="1"/>
      </rPr>
      <t>(</t>
    </r>
    <r>
      <rPr>
        <sz val="12"/>
        <rFont val="宋体"/>
        <family val="3"/>
        <charset val="134"/>
      </rPr>
      <t>主要为超大规模集成电路领域</t>
    </r>
    <r>
      <rPr>
        <sz val="12"/>
        <rFont val="Times New Roman"/>
        <family val="1"/>
      </rPr>
      <t>)</t>
    </r>
    <r>
      <rPr>
        <sz val="12"/>
        <rFont val="宋体"/>
        <family val="3"/>
        <charset val="134"/>
      </rPr>
      <t>、平板显示、太阳能等领域。</t>
    </r>
    <phoneticPr fontId="1" type="noConversion"/>
  </si>
  <si>
    <r>
      <rPr>
        <sz val="12"/>
        <rFont val="宋体"/>
        <family val="3"/>
        <charset val="134"/>
      </rPr>
      <t>江丰电子</t>
    </r>
  </si>
  <si>
    <r>
      <rPr>
        <sz val="12"/>
        <rFont val="宋体"/>
        <family val="3"/>
        <charset val="134"/>
      </rPr>
      <t>闻泰转债</t>
    </r>
  </si>
  <si>
    <r>
      <rPr>
        <sz val="12"/>
        <rFont val="宋体"/>
        <family val="3"/>
        <charset val="134"/>
      </rPr>
      <t>分立器件；主营业务包括半导体</t>
    </r>
    <r>
      <rPr>
        <sz val="12"/>
        <rFont val="Times New Roman"/>
        <family val="1"/>
      </rPr>
      <t>IDM</t>
    </r>
    <r>
      <rPr>
        <sz val="12"/>
        <rFont val="宋体"/>
        <family val="3"/>
        <charset val="134"/>
      </rPr>
      <t>、光学模组、通讯产品集成三大业务板块，已经形成从</t>
    </r>
    <r>
      <rPr>
        <sz val="12"/>
        <color rgb="FFFF0000"/>
        <rFont val="宋体"/>
        <family val="3"/>
        <charset val="134"/>
      </rPr>
      <t>半导体芯片设计、晶圆制造、封装测试</t>
    </r>
    <r>
      <rPr>
        <sz val="12"/>
        <rFont val="宋体"/>
        <family val="3"/>
        <charset val="134"/>
      </rPr>
      <t>，到光学模组、通讯终端、服务器、笔记本电脑、</t>
    </r>
    <r>
      <rPr>
        <sz val="12"/>
        <rFont val="Times New Roman"/>
        <family val="1"/>
      </rPr>
      <t>IoT</t>
    </r>
    <r>
      <rPr>
        <sz val="12"/>
        <rFont val="宋体"/>
        <family val="3"/>
        <charset val="134"/>
      </rPr>
      <t>、汽车电子产品研发制造于一体的全产业链布局</t>
    </r>
    <phoneticPr fontId="1" type="noConversion"/>
  </si>
  <si>
    <r>
      <rPr>
        <sz val="12"/>
        <rFont val="宋体"/>
        <family val="3"/>
        <charset val="134"/>
      </rPr>
      <t>闻泰科技</t>
    </r>
  </si>
  <si>
    <r>
      <rPr>
        <sz val="12"/>
        <rFont val="宋体"/>
        <family val="3"/>
        <charset val="134"/>
      </rPr>
      <t>艾华转债</t>
    </r>
  </si>
  <si>
    <r>
      <rPr>
        <sz val="12"/>
        <rFont val="宋体"/>
        <family val="3"/>
        <charset val="134"/>
      </rPr>
      <t>（电子）被动元件；公司是致力于向世界提供卓越品质的</t>
    </r>
    <r>
      <rPr>
        <b/>
        <sz val="12"/>
        <color rgb="FFFF0000"/>
        <rFont val="宋体"/>
        <family val="3"/>
        <charset val="134"/>
      </rPr>
      <t>铝电解电容器</t>
    </r>
    <r>
      <rPr>
        <sz val="12"/>
        <rFont val="宋体"/>
        <family val="3"/>
        <charset val="134"/>
      </rPr>
      <t>的企业；公司新增产能多数面向新能源、工控类应用</t>
    </r>
    <phoneticPr fontId="1" type="noConversion"/>
  </si>
  <si>
    <r>
      <rPr>
        <sz val="12"/>
        <rFont val="宋体"/>
        <family val="3"/>
        <charset val="134"/>
      </rPr>
      <t>艾华集团</t>
    </r>
  </si>
  <si>
    <r>
      <rPr>
        <sz val="12"/>
        <rFont val="宋体"/>
        <family val="3"/>
        <charset val="134"/>
      </rPr>
      <t>景</t>
    </r>
    <r>
      <rPr>
        <sz val="12"/>
        <rFont val="Times New Roman"/>
        <family val="1"/>
      </rPr>
      <t>20</t>
    </r>
    <r>
      <rPr>
        <sz val="12"/>
        <rFont val="宋体"/>
        <family val="3"/>
        <charset val="134"/>
      </rPr>
      <t>转债</t>
    </r>
  </si>
  <si>
    <r>
      <rPr>
        <sz val="12"/>
        <rFont val="宋体"/>
        <family val="3"/>
        <charset val="134"/>
      </rPr>
      <t>印制电路板；公司产品类型覆盖多层板、厚铜板、高频高速板、铝基电路板、双面多层柔性线路板、细密线路柔性线路板、</t>
    </r>
    <r>
      <rPr>
        <sz val="12"/>
        <rFont val="Times New Roman"/>
        <family val="1"/>
      </rPr>
      <t>HDI</t>
    </r>
    <r>
      <rPr>
        <sz val="12"/>
        <rFont val="宋体"/>
        <family val="3"/>
        <charset val="134"/>
      </rPr>
      <t>板、刚挠结合板、特种材料</t>
    </r>
    <r>
      <rPr>
        <sz val="12"/>
        <rFont val="Times New Roman"/>
        <family val="1"/>
      </rPr>
      <t>PCB</t>
    </r>
    <r>
      <rPr>
        <sz val="12"/>
        <rFont val="宋体"/>
        <family val="3"/>
        <charset val="134"/>
      </rPr>
      <t>、高端电子材料等</t>
    </r>
    <phoneticPr fontId="1" type="noConversion"/>
  </si>
  <si>
    <r>
      <rPr>
        <sz val="12"/>
        <rFont val="宋体"/>
        <family val="3"/>
        <charset val="134"/>
      </rPr>
      <t>景旺电子</t>
    </r>
  </si>
  <si>
    <r>
      <rPr>
        <sz val="12"/>
        <rFont val="宋体"/>
        <family val="3"/>
        <charset val="134"/>
      </rPr>
      <t>世运转债</t>
    </r>
  </si>
  <si>
    <r>
      <rPr>
        <sz val="12"/>
        <rFont val="宋体"/>
        <family val="3"/>
        <charset val="134"/>
      </rPr>
      <t>印制电路板；目前公司主导产品包括单面板、双面板、多层板、</t>
    </r>
    <r>
      <rPr>
        <sz val="12"/>
        <rFont val="Times New Roman"/>
        <family val="1"/>
      </rPr>
      <t>HDI</t>
    </r>
    <r>
      <rPr>
        <sz val="12"/>
        <rFont val="宋体"/>
        <family val="3"/>
        <charset val="134"/>
      </rPr>
      <t>板等，广泛应用于计算机及周边设备、消费电子、汽车电子、工业控制、医疗设备等领域</t>
    </r>
    <phoneticPr fontId="1" type="noConversion"/>
  </si>
  <si>
    <r>
      <rPr>
        <sz val="12"/>
        <rFont val="宋体"/>
        <family val="3"/>
        <charset val="134"/>
      </rPr>
      <t>世运电路</t>
    </r>
  </si>
  <si>
    <r>
      <rPr>
        <sz val="12"/>
        <rFont val="宋体"/>
        <family val="3"/>
        <charset val="134"/>
      </rPr>
      <t>华正转债</t>
    </r>
  </si>
  <si>
    <r>
      <rPr>
        <sz val="12"/>
        <rFont val="宋体"/>
        <family val="3"/>
        <charset val="134"/>
      </rPr>
      <t>印制电路板；主导生产的高端覆铜板、功能性复合材料、热塑性蜂窝材料等新材料产品均已通过中国</t>
    </r>
    <r>
      <rPr>
        <sz val="12"/>
        <rFont val="Times New Roman"/>
        <family val="1"/>
      </rPr>
      <t>CQC</t>
    </r>
    <r>
      <rPr>
        <sz val="12"/>
        <rFont val="宋体"/>
        <family val="3"/>
        <charset val="134"/>
      </rPr>
      <t>、美国</t>
    </r>
    <r>
      <rPr>
        <sz val="12"/>
        <rFont val="Times New Roman"/>
        <family val="1"/>
      </rPr>
      <t>UL</t>
    </r>
    <r>
      <rPr>
        <sz val="12"/>
        <rFont val="宋体"/>
        <family val="3"/>
        <charset val="134"/>
      </rPr>
      <t>、日本</t>
    </r>
    <r>
      <rPr>
        <sz val="12"/>
        <rFont val="Times New Roman"/>
        <family val="1"/>
      </rPr>
      <t>JET</t>
    </r>
    <r>
      <rPr>
        <sz val="12"/>
        <rFont val="宋体"/>
        <family val="3"/>
        <charset val="134"/>
      </rPr>
      <t>和</t>
    </r>
    <r>
      <rPr>
        <sz val="12"/>
        <rFont val="Times New Roman"/>
        <family val="1"/>
      </rPr>
      <t>SGS</t>
    </r>
    <r>
      <rPr>
        <sz val="12"/>
        <rFont val="宋体"/>
        <family val="3"/>
        <charset val="134"/>
      </rPr>
      <t>认证，并广泛应用于</t>
    </r>
    <r>
      <rPr>
        <sz val="12"/>
        <rFont val="Times New Roman"/>
        <family val="1"/>
      </rPr>
      <t>4G</t>
    </r>
    <r>
      <rPr>
        <sz val="12"/>
        <rFont val="宋体"/>
        <family val="3"/>
        <charset val="134"/>
      </rPr>
      <t>通讯信号交换系统、云计算储存系统、自动驾驶信号采集系统、物联网射频系统、医疗设备、轨道交通、新能源、绿色物流等各大领域</t>
    </r>
    <phoneticPr fontId="1" type="noConversion"/>
  </si>
  <si>
    <r>
      <rPr>
        <sz val="12"/>
        <rFont val="宋体"/>
        <family val="3"/>
        <charset val="134"/>
      </rPr>
      <t>华正新材</t>
    </r>
  </si>
  <si>
    <r>
      <rPr>
        <sz val="12"/>
        <rFont val="宋体"/>
        <family val="3"/>
        <charset val="134"/>
      </rPr>
      <t>商络转债</t>
    </r>
  </si>
  <si>
    <r>
      <rPr>
        <sz val="12"/>
        <rFont val="宋体"/>
        <family val="3"/>
        <charset val="134"/>
      </rPr>
      <t>公司代理的产品包括电容、电感、电阻及射频器件等被动电子元器件及</t>
    </r>
    <r>
      <rPr>
        <sz val="12"/>
        <rFont val="Times New Roman"/>
        <family val="1"/>
      </rPr>
      <t>IC</t>
    </r>
    <r>
      <rPr>
        <sz val="12"/>
        <rFont val="宋体"/>
        <family val="3"/>
        <charset val="134"/>
      </rPr>
      <t>、分立器件、功率器件、存储器件及连接器等其他电子元器件，其中以被动电子元器件为主。公司位于电子元器件产业链的中间环节，作为授权分销商，和电子元器件生产商及电子产品制造商基于供应链合作形成经济协同</t>
    </r>
  </si>
  <si>
    <r>
      <rPr>
        <sz val="12"/>
        <rFont val="宋体"/>
        <family val="3"/>
        <charset val="134"/>
      </rPr>
      <t>商络电子</t>
    </r>
  </si>
  <si>
    <r>
      <rPr>
        <sz val="12"/>
        <rFont val="宋体"/>
        <family val="3"/>
        <charset val="134"/>
      </rPr>
      <t>超声转债</t>
    </r>
  </si>
  <si>
    <r>
      <rPr>
        <sz val="12"/>
        <rFont val="宋体"/>
        <family val="3"/>
        <charset val="134"/>
      </rPr>
      <t>印制电路板；从事无损检测仪器、印制电路板、液晶显示和触控器件、覆铜板等高新技术产品的研究、生产和销售</t>
    </r>
    <phoneticPr fontId="1" type="noConversion"/>
  </si>
  <si>
    <r>
      <rPr>
        <sz val="12"/>
        <rFont val="宋体"/>
        <family val="3"/>
        <charset val="134"/>
      </rPr>
      <t>超声电子</t>
    </r>
  </si>
  <si>
    <r>
      <rPr>
        <sz val="12"/>
        <rFont val="宋体"/>
        <family val="3"/>
        <charset val="134"/>
      </rPr>
      <t>明电转债</t>
    </r>
  </si>
  <si>
    <r>
      <rPr>
        <sz val="12"/>
        <rFont val="宋体"/>
        <family val="3"/>
        <charset val="134"/>
      </rPr>
      <t>（电子）印制电路板</t>
    </r>
    <phoneticPr fontId="1" type="noConversion"/>
  </si>
  <si>
    <r>
      <rPr>
        <sz val="12"/>
        <rFont val="宋体"/>
        <family val="3"/>
        <charset val="134"/>
      </rPr>
      <t>明阳电路</t>
    </r>
  </si>
  <si>
    <r>
      <rPr>
        <sz val="12"/>
        <rFont val="宋体"/>
        <family val="3"/>
        <charset val="134"/>
      </rPr>
      <t>兴森转债</t>
    </r>
  </si>
  <si>
    <r>
      <rPr>
        <sz val="12"/>
        <rFont val="宋体"/>
        <family val="3"/>
        <charset val="134"/>
      </rPr>
      <t>印制电路板；公司是国内最大的印制电路样板小批量板快件制造商</t>
    </r>
    <phoneticPr fontId="1" type="noConversion"/>
  </si>
  <si>
    <r>
      <rPr>
        <sz val="12"/>
        <rFont val="宋体"/>
        <family val="3"/>
        <charset val="134"/>
      </rPr>
      <t>兴森科技</t>
    </r>
  </si>
  <si>
    <r>
      <rPr>
        <sz val="12"/>
        <rFont val="宋体"/>
        <family val="3"/>
        <charset val="134"/>
      </rPr>
      <t>崇达转</t>
    </r>
    <r>
      <rPr>
        <sz val="12"/>
        <rFont val="Times New Roman"/>
        <family val="1"/>
      </rPr>
      <t>2</t>
    </r>
  </si>
  <si>
    <r>
      <rPr>
        <sz val="12"/>
        <rFont val="宋体"/>
        <family val="3"/>
        <charset val="134"/>
      </rPr>
      <t>印制电路板；产品覆盖</t>
    </r>
    <r>
      <rPr>
        <sz val="12"/>
        <rFont val="Times New Roman"/>
        <family val="1"/>
      </rPr>
      <t>2-50</t>
    </r>
    <r>
      <rPr>
        <sz val="12"/>
        <rFont val="宋体"/>
        <family val="3"/>
        <charset val="134"/>
      </rPr>
      <t>层、</t>
    </r>
    <r>
      <rPr>
        <sz val="12"/>
        <rFont val="Times New Roman"/>
        <family val="1"/>
      </rPr>
      <t>HDI</t>
    </r>
    <r>
      <rPr>
        <sz val="12"/>
        <rFont val="宋体"/>
        <family val="3"/>
        <charset val="134"/>
      </rPr>
      <t>、厚铜、刚挠结合、埋容等线路板</t>
    </r>
    <phoneticPr fontId="1" type="noConversion"/>
  </si>
  <si>
    <r>
      <rPr>
        <sz val="12"/>
        <rFont val="宋体"/>
        <family val="3"/>
        <charset val="134"/>
      </rPr>
      <t>崇达技术</t>
    </r>
  </si>
  <si>
    <r>
      <rPr>
        <sz val="12"/>
        <rFont val="宋体"/>
        <family val="3"/>
        <charset val="134"/>
      </rPr>
      <t>聚飞转债</t>
    </r>
  </si>
  <si>
    <r>
      <t>LED</t>
    </r>
    <r>
      <rPr>
        <sz val="12"/>
        <rFont val="宋体"/>
        <family val="3"/>
        <charset val="134"/>
      </rPr>
      <t>；募集资金净额拟</t>
    </r>
    <r>
      <rPr>
        <sz val="12"/>
        <rFont val="Times New Roman"/>
        <family val="1"/>
      </rPr>
      <t>54,689.75</t>
    </r>
    <r>
      <rPr>
        <sz val="12"/>
        <rFont val="宋体"/>
        <family val="3"/>
        <charset val="134"/>
      </rPr>
      <t>万元用于惠州</t>
    </r>
    <r>
      <rPr>
        <sz val="12"/>
        <rFont val="Times New Roman"/>
        <family val="1"/>
      </rPr>
      <t>LED</t>
    </r>
    <r>
      <rPr>
        <sz val="12"/>
        <rFont val="宋体"/>
        <family val="3"/>
        <charset val="134"/>
      </rPr>
      <t>产品扩产项目</t>
    </r>
    <phoneticPr fontId="1" type="noConversion"/>
  </si>
  <si>
    <r>
      <rPr>
        <sz val="12"/>
        <rFont val="宋体"/>
        <family val="3"/>
        <charset val="134"/>
      </rPr>
      <t>聚飞光电</t>
    </r>
  </si>
  <si>
    <r>
      <rPr>
        <sz val="12"/>
        <rFont val="宋体"/>
        <family val="3"/>
        <charset val="134"/>
      </rPr>
      <t>长信转债</t>
    </r>
  </si>
  <si>
    <r>
      <rPr>
        <sz val="12"/>
        <rFont val="宋体"/>
        <family val="3"/>
        <charset val="134"/>
      </rPr>
      <t>元宇宙；特斯拉</t>
    </r>
    <phoneticPr fontId="1" type="noConversion"/>
  </si>
  <si>
    <r>
      <rPr>
        <sz val="12"/>
        <rFont val="宋体"/>
        <family val="3"/>
        <charset val="134"/>
      </rPr>
      <t>长信科技</t>
    </r>
  </si>
  <si>
    <r>
      <rPr>
        <sz val="12"/>
        <rFont val="宋体"/>
        <family val="3"/>
        <charset val="134"/>
      </rPr>
      <t>利德转债</t>
    </r>
  </si>
  <si>
    <r>
      <t>LED</t>
    </r>
    <r>
      <rPr>
        <sz val="12"/>
        <rFont val="宋体"/>
        <family val="3"/>
        <charset val="134"/>
      </rPr>
      <t>；公司在全国各地承建了数千个项目，安装了数十万块显示屏，逐步成为</t>
    </r>
    <r>
      <rPr>
        <sz val="12"/>
        <rFont val="Times New Roman"/>
        <family val="1"/>
      </rPr>
      <t>LED</t>
    </r>
    <r>
      <rPr>
        <sz val="12"/>
        <rFont val="宋体"/>
        <family val="3"/>
        <charset val="134"/>
      </rPr>
      <t>视频及信息发布显示屏领域的引领者。</t>
    </r>
    <phoneticPr fontId="1" type="noConversion"/>
  </si>
  <si>
    <r>
      <rPr>
        <sz val="12"/>
        <rFont val="宋体"/>
        <family val="3"/>
        <charset val="134"/>
      </rPr>
      <t>利亚德</t>
    </r>
  </si>
  <si>
    <r>
      <rPr>
        <sz val="12"/>
        <rFont val="宋体"/>
        <family val="3"/>
        <charset val="134"/>
      </rPr>
      <t>联创转债</t>
    </r>
  </si>
  <si>
    <r>
      <rPr>
        <sz val="12"/>
        <rFont val="宋体"/>
        <family val="3"/>
        <charset val="134"/>
      </rPr>
      <t>光学元件；</t>
    </r>
    <r>
      <rPr>
        <sz val="12"/>
        <rFont val="Times New Roman"/>
        <family val="1"/>
      </rPr>
      <t>21,000.00</t>
    </r>
    <r>
      <rPr>
        <sz val="12"/>
        <rFont val="宋体"/>
        <family val="3"/>
        <charset val="134"/>
      </rPr>
      <t>万元用于年产</t>
    </r>
    <r>
      <rPr>
        <sz val="12"/>
        <rFont val="Times New Roman"/>
        <family val="1"/>
      </rPr>
      <t>6000</t>
    </r>
    <r>
      <rPr>
        <sz val="12"/>
        <rFont val="宋体"/>
        <family val="3"/>
        <charset val="134"/>
      </rPr>
      <t>万颗高端智能手机镜头产业化项目</t>
    </r>
    <phoneticPr fontId="1" type="noConversion"/>
  </si>
  <si>
    <r>
      <rPr>
        <sz val="12"/>
        <rFont val="宋体"/>
        <family val="3"/>
        <charset val="134"/>
      </rPr>
      <t>联创电子</t>
    </r>
  </si>
  <si>
    <r>
      <rPr>
        <sz val="12"/>
        <rFont val="宋体"/>
        <family val="3"/>
        <charset val="134"/>
      </rPr>
      <t>华体转债</t>
    </r>
  </si>
  <si>
    <r>
      <t>LED</t>
    </r>
    <r>
      <rPr>
        <sz val="12"/>
        <rFont val="宋体"/>
        <family val="3"/>
        <charset val="134"/>
      </rPr>
      <t>；公司是一家集照明方案设计、产品研发制造、工程项目实施、物联网智能管理维护四大业务板块为一体的</t>
    </r>
    <r>
      <rPr>
        <b/>
        <sz val="12"/>
        <rFont val="宋体"/>
        <family val="3"/>
        <charset val="134"/>
      </rPr>
      <t>户外照明</t>
    </r>
    <r>
      <rPr>
        <sz val="12"/>
        <rFont val="宋体"/>
        <family val="3"/>
        <charset val="134"/>
      </rPr>
      <t>企业</t>
    </r>
    <phoneticPr fontId="1" type="noConversion"/>
  </si>
  <si>
    <r>
      <rPr>
        <sz val="12"/>
        <rFont val="宋体"/>
        <family val="3"/>
        <charset val="134"/>
      </rPr>
      <t>华体科技</t>
    </r>
  </si>
  <si>
    <r>
      <rPr>
        <sz val="12"/>
        <rFont val="宋体"/>
        <family val="3"/>
        <charset val="134"/>
      </rPr>
      <t>联得转债</t>
    </r>
  </si>
  <si>
    <r>
      <rPr>
        <sz val="12"/>
        <rFont val="宋体"/>
        <family val="3"/>
        <charset val="134"/>
      </rPr>
      <t>芯片；机器人</t>
    </r>
    <phoneticPr fontId="1" type="noConversion"/>
  </si>
  <si>
    <r>
      <rPr>
        <sz val="12"/>
        <rFont val="宋体"/>
        <family val="3"/>
        <charset val="134"/>
      </rPr>
      <t>面板；公司产品主要为</t>
    </r>
    <r>
      <rPr>
        <b/>
        <sz val="12"/>
        <rFont val="宋体"/>
        <family val="3"/>
        <charset val="134"/>
      </rPr>
      <t>平板显示模组组装设备</t>
    </r>
    <r>
      <rPr>
        <sz val="12"/>
        <rFont val="宋体"/>
        <family val="3"/>
        <charset val="134"/>
      </rPr>
      <t>，广泛应用于平板显示器件中显示模组以及触摸屏等相关零组件的模组组装生产过程中，借助模组组装设备生产的平板显示器件及相关零组件</t>
    </r>
    <phoneticPr fontId="1" type="noConversion"/>
  </si>
  <si>
    <r>
      <rPr>
        <sz val="12"/>
        <rFont val="宋体"/>
        <family val="3"/>
        <charset val="134"/>
      </rPr>
      <t>联得装备</t>
    </r>
  </si>
  <si>
    <r>
      <rPr>
        <sz val="12"/>
        <rFont val="宋体"/>
        <family val="3"/>
        <charset val="134"/>
      </rPr>
      <t>晨丰转债</t>
    </r>
  </si>
  <si>
    <r>
      <t>LED</t>
    </r>
    <r>
      <rPr>
        <sz val="12"/>
        <rFont val="宋体"/>
        <family val="3"/>
        <charset val="134"/>
      </rPr>
      <t>；是一家专业生产</t>
    </r>
    <r>
      <rPr>
        <b/>
        <sz val="12"/>
        <rFont val="宋体"/>
        <family val="3"/>
        <charset val="134"/>
      </rPr>
      <t>照明配件</t>
    </r>
    <r>
      <rPr>
        <sz val="12"/>
        <rFont val="宋体"/>
        <family val="3"/>
        <charset val="134"/>
      </rPr>
      <t>的中型现代化企业。公司产品以</t>
    </r>
    <r>
      <rPr>
        <sz val="12"/>
        <rFont val="Times New Roman"/>
        <family val="1"/>
      </rPr>
      <t>LED</t>
    </r>
    <r>
      <rPr>
        <sz val="12"/>
        <rFont val="宋体"/>
        <family val="3"/>
        <charset val="134"/>
      </rPr>
      <t>照明散热件系列、照明用印制电路板系列、灯头系列、灯具金属件系列为主。</t>
    </r>
    <phoneticPr fontId="1" type="noConversion"/>
  </si>
  <si>
    <r>
      <rPr>
        <sz val="12"/>
        <rFont val="宋体"/>
        <family val="3"/>
        <charset val="134"/>
      </rPr>
      <t>晨丰科技</t>
    </r>
  </si>
  <si>
    <r>
      <rPr>
        <sz val="12"/>
        <rFont val="宋体"/>
        <family val="3"/>
        <charset val="134"/>
      </rPr>
      <t>朗科转债</t>
    </r>
  </si>
  <si>
    <r>
      <rPr>
        <sz val="12"/>
        <rFont val="宋体"/>
        <family val="3"/>
        <charset val="134"/>
      </rPr>
      <t>储能；消费电子</t>
    </r>
    <phoneticPr fontId="1" type="noConversion"/>
  </si>
  <si>
    <r>
      <rPr>
        <sz val="12"/>
        <rFont val="宋体"/>
        <family val="3"/>
        <charset val="134"/>
      </rPr>
      <t>消费电子零部件及组装；公司的电子智能控制器产品主要包括两大类：电器智能控制器、智能电源及控制器，与九阳、</t>
    </r>
    <r>
      <rPr>
        <sz val="12"/>
        <rFont val="Times New Roman"/>
        <family val="1"/>
      </rPr>
      <t>TTI</t>
    </r>
    <r>
      <rPr>
        <sz val="12"/>
        <rFont val="宋体"/>
        <family val="3"/>
        <charset val="134"/>
      </rPr>
      <t>、苏泊尔、爱仕达、大宇国际、德豪润达、</t>
    </r>
    <r>
      <rPr>
        <sz val="12"/>
        <rFont val="Times New Roman"/>
        <family val="1"/>
      </rPr>
      <t>Lasko</t>
    </r>
    <r>
      <rPr>
        <sz val="12"/>
        <rFont val="宋体"/>
        <family val="3"/>
        <charset val="134"/>
      </rPr>
      <t>、</t>
    </r>
    <r>
      <rPr>
        <sz val="12"/>
        <rFont val="Times New Roman"/>
        <family val="1"/>
      </rPr>
      <t>SNOWA</t>
    </r>
    <r>
      <rPr>
        <sz val="12"/>
        <rFont val="宋体"/>
        <family val="3"/>
        <charset val="134"/>
      </rPr>
      <t>、</t>
    </r>
    <r>
      <rPr>
        <sz val="12"/>
        <rFont val="Times New Roman"/>
        <family val="1"/>
      </rPr>
      <t>EURO-PRO</t>
    </r>
    <r>
      <rPr>
        <sz val="12"/>
        <rFont val="宋体"/>
        <family val="3"/>
        <charset val="134"/>
      </rPr>
      <t>、</t>
    </r>
    <r>
      <rPr>
        <sz val="12"/>
        <rFont val="Times New Roman"/>
        <family val="1"/>
      </rPr>
      <t>FUTEK</t>
    </r>
    <r>
      <rPr>
        <sz val="12"/>
        <rFont val="宋体"/>
        <family val="3"/>
        <charset val="134"/>
      </rPr>
      <t>、</t>
    </r>
    <r>
      <rPr>
        <sz val="12"/>
        <rFont val="Times New Roman"/>
        <family val="1"/>
      </rPr>
      <t>VRLA</t>
    </r>
    <r>
      <rPr>
        <sz val="12"/>
        <rFont val="宋体"/>
        <family val="3"/>
        <charset val="134"/>
      </rPr>
      <t>、</t>
    </r>
    <r>
      <rPr>
        <sz val="12"/>
        <rFont val="Times New Roman"/>
        <family val="1"/>
      </rPr>
      <t>SUNNY</t>
    </r>
    <r>
      <rPr>
        <sz val="12"/>
        <rFont val="宋体"/>
        <family val="3"/>
        <charset val="134"/>
      </rPr>
      <t>等国内外大型企业建立了长期紧密的战略合作关系</t>
    </r>
    <phoneticPr fontId="1" type="noConversion"/>
  </si>
  <si>
    <r>
      <rPr>
        <sz val="12"/>
        <rFont val="宋体"/>
        <family val="3"/>
        <charset val="134"/>
      </rPr>
      <t>朗科智能</t>
    </r>
  </si>
  <si>
    <r>
      <rPr>
        <sz val="12"/>
        <rFont val="宋体"/>
        <family val="3"/>
        <charset val="134"/>
      </rPr>
      <t>胜蓝转债</t>
    </r>
  </si>
  <si>
    <r>
      <rPr>
        <sz val="12"/>
        <rFont val="宋体"/>
        <family val="3"/>
        <charset val="134"/>
      </rPr>
      <t>比亚迪概念</t>
    </r>
    <phoneticPr fontId="1" type="noConversion"/>
  </si>
  <si>
    <r>
      <rPr>
        <sz val="12"/>
        <rFont val="宋体"/>
        <family val="3"/>
        <charset val="134"/>
      </rPr>
      <t>消费电子零部件及组装；公司系一家专注于电子连接器及精密零组件的研发、生产及销售的高新技术企业，主要产品已广泛应用于消费类电子、新能源汽车等领域</t>
    </r>
    <phoneticPr fontId="1" type="noConversion"/>
  </si>
  <si>
    <r>
      <rPr>
        <sz val="12"/>
        <rFont val="宋体"/>
        <family val="3"/>
        <charset val="134"/>
      </rPr>
      <t>胜蓝股份</t>
    </r>
  </si>
  <si>
    <r>
      <rPr>
        <sz val="12"/>
        <rFont val="宋体"/>
        <family val="3"/>
        <charset val="134"/>
      </rPr>
      <t>英力转债</t>
    </r>
  </si>
  <si>
    <r>
      <rPr>
        <sz val="12"/>
        <rFont val="宋体"/>
        <family val="3"/>
        <charset val="134"/>
      </rPr>
      <t>消费电子</t>
    </r>
    <phoneticPr fontId="1" type="noConversion"/>
  </si>
  <si>
    <r>
      <rPr>
        <sz val="12"/>
        <rFont val="宋体"/>
        <family val="3"/>
        <charset val="134"/>
      </rPr>
      <t>消费电子零部件及组装；报告期内，公司的主要产品为笔记本电脑结构件模组及相关精密模具。</t>
    </r>
    <phoneticPr fontId="1" type="noConversion"/>
  </si>
  <si>
    <r>
      <rPr>
        <sz val="12"/>
        <rFont val="宋体"/>
        <family val="3"/>
        <charset val="134"/>
      </rPr>
      <t>英力股份</t>
    </r>
  </si>
  <si>
    <r>
      <rPr>
        <sz val="12"/>
        <rFont val="宋体"/>
        <family val="3"/>
        <charset val="134"/>
      </rPr>
      <t>瀛通转债</t>
    </r>
  </si>
  <si>
    <r>
      <rPr>
        <sz val="12"/>
        <rFont val="宋体"/>
        <family val="3"/>
        <charset val="134"/>
      </rPr>
      <t>消费电子零部件及组装；公司是系国内领先的专业从事声学产品、数据线及其他产品的研发、生产和销售的先进制造企业</t>
    </r>
    <phoneticPr fontId="1" type="noConversion"/>
  </si>
  <si>
    <r>
      <rPr>
        <sz val="12"/>
        <rFont val="宋体"/>
        <family val="3"/>
        <charset val="134"/>
      </rPr>
      <t>瀛通通讯</t>
    </r>
  </si>
  <si>
    <r>
      <rPr>
        <sz val="12"/>
        <rFont val="宋体"/>
        <family val="3"/>
        <charset val="134"/>
      </rPr>
      <t>春秋转债</t>
    </r>
  </si>
  <si>
    <r>
      <rPr>
        <sz val="12"/>
        <rFont val="宋体"/>
        <family val="3"/>
        <charset val="134"/>
      </rPr>
      <t>消费电子零部件及组装；公司致力于为客户提供消费电子产品结构件模组及相关精密模具从设计、模具制造到结构件模组生产的一站式服务</t>
    </r>
    <phoneticPr fontId="1" type="noConversion"/>
  </si>
  <si>
    <r>
      <rPr>
        <sz val="12"/>
        <rFont val="宋体"/>
        <family val="3"/>
        <charset val="134"/>
      </rPr>
      <t>春秋电子</t>
    </r>
  </si>
  <si>
    <r>
      <rPr>
        <sz val="12"/>
        <rFont val="宋体"/>
        <family val="3"/>
        <charset val="134"/>
      </rPr>
      <t>环旭转债</t>
    </r>
  </si>
  <si>
    <r>
      <rPr>
        <sz val="12"/>
        <rFont val="宋体"/>
        <family val="3"/>
        <charset val="134"/>
      </rPr>
      <t>消费电子零部件及组装；公司主要为国内外的品牌厂商提供各类电子产品的开发设计、物料采购、生产制造、物流、维修等专业服务，产品涵盖通讯类产品、电脑及存储类产品、消费电子类产品、工业类产品及其他类产品等</t>
    </r>
    <phoneticPr fontId="1" type="noConversion"/>
  </si>
  <si>
    <r>
      <rPr>
        <sz val="12"/>
        <rFont val="宋体"/>
        <family val="3"/>
        <charset val="134"/>
      </rPr>
      <t>环旭电子</t>
    </r>
  </si>
  <si>
    <r>
      <rPr>
        <sz val="12"/>
        <rFont val="宋体"/>
        <family val="3"/>
        <charset val="134"/>
      </rPr>
      <t>立讯转债</t>
    </r>
  </si>
  <si>
    <r>
      <rPr>
        <sz val="12"/>
        <rFont val="宋体"/>
        <family val="3"/>
        <charset val="134"/>
      </rPr>
      <t>消费电子零部件及组装；智能移动终端</t>
    </r>
    <r>
      <rPr>
        <b/>
        <sz val="12"/>
        <rFont val="宋体"/>
        <family val="3"/>
        <charset val="134"/>
      </rPr>
      <t>模组</t>
    </r>
    <r>
      <rPr>
        <sz val="12"/>
        <rFont val="宋体"/>
        <family val="3"/>
        <charset val="134"/>
      </rPr>
      <t>产品生产线技改扩建项目</t>
    </r>
    <phoneticPr fontId="1" type="noConversion"/>
  </si>
  <si>
    <r>
      <rPr>
        <sz val="12"/>
        <rFont val="宋体"/>
        <family val="3"/>
        <charset val="134"/>
      </rPr>
      <t>立讯精密</t>
    </r>
  </si>
  <si>
    <r>
      <rPr>
        <sz val="12"/>
        <rFont val="宋体"/>
        <family val="3"/>
        <charset val="134"/>
      </rPr>
      <t>晶瑞转债</t>
    </r>
  </si>
  <si>
    <r>
      <rPr>
        <sz val="12"/>
        <rFont val="宋体"/>
        <family val="3"/>
        <charset val="134"/>
      </rPr>
      <t>光刻胶；芯片</t>
    </r>
    <phoneticPr fontId="1" type="noConversion"/>
  </si>
  <si>
    <r>
      <rPr>
        <sz val="12"/>
        <rFont val="宋体"/>
        <family val="3"/>
        <charset val="134"/>
      </rPr>
      <t>电子化学品；品种包括氢氟酸、过氧化氢、氨水、盐酸、硫酸、硝酸、异丙醇、冰醋酸、混合酸</t>
    </r>
    <r>
      <rPr>
        <sz val="12"/>
        <rFont val="Times New Roman"/>
        <family val="1"/>
      </rPr>
      <t>(</t>
    </r>
    <r>
      <rPr>
        <sz val="12"/>
        <rFont val="宋体"/>
        <family val="3"/>
        <charset val="134"/>
      </rPr>
      <t>硅腐蚀液、铝腐蚀液、铬腐蚀液、</t>
    </r>
    <r>
      <rPr>
        <sz val="12"/>
        <rFont val="Times New Roman"/>
        <family val="1"/>
      </rPr>
      <t>BOE</t>
    </r>
    <r>
      <rPr>
        <sz val="12"/>
        <rFont val="宋体"/>
        <family val="3"/>
        <charset val="134"/>
      </rPr>
      <t>、金蚀刻液</t>
    </r>
    <r>
      <rPr>
        <sz val="12"/>
        <rFont val="Times New Roman"/>
        <family val="1"/>
      </rPr>
      <t>)</t>
    </r>
    <r>
      <rPr>
        <sz val="12"/>
        <rFont val="宋体"/>
        <family val="3"/>
        <charset val="134"/>
      </rPr>
      <t>氢氧化钾、氢氧化钠、配套试剂等。目前主要产品的纯度为，单项金属杂质含量小于</t>
    </r>
    <r>
      <rPr>
        <sz val="12"/>
        <rFont val="Times New Roman"/>
        <family val="1"/>
      </rPr>
      <t>0.1ppb</t>
    </r>
    <r>
      <rPr>
        <sz val="12"/>
        <rFont val="宋体"/>
        <family val="3"/>
        <charset val="134"/>
      </rPr>
      <t>。产品广泛应用于超大规模集成电路、</t>
    </r>
    <r>
      <rPr>
        <sz val="12"/>
        <rFont val="Times New Roman"/>
        <family val="1"/>
      </rPr>
      <t>LED</t>
    </r>
    <r>
      <rPr>
        <sz val="12"/>
        <rFont val="宋体"/>
        <family val="3"/>
        <charset val="134"/>
      </rPr>
      <t>、</t>
    </r>
    <r>
      <rPr>
        <sz val="12"/>
        <rFont val="Times New Roman"/>
        <family val="1"/>
      </rPr>
      <t>TFT-LCD</t>
    </r>
    <r>
      <rPr>
        <sz val="12"/>
        <rFont val="宋体"/>
        <family val="3"/>
        <charset val="134"/>
      </rPr>
      <t>面板制造过程、太阳能硅片的蚀刻与清洗。</t>
    </r>
    <phoneticPr fontId="1" type="noConversion"/>
  </si>
  <si>
    <r>
      <rPr>
        <sz val="12"/>
        <rFont val="宋体"/>
        <family val="3"/>
        <charset val="134"/>
      </rPr>
      <t>晶瑞电材</t>
    </r>
  </si>
  <si>
    <r>
      <rPr>
        <sz val="12"/>
        <rFont val="宋体"/>
        <family val="3"/>
        <charset val="134"/>
      </rPr>
      <t>强力转债</t>
    </r>
  </si>
  <si>
    <r>
      <rPr>
        <sz val="12"/>
        <rFont val="宋体"/>
        <family val="3"/>
        <charset val="134"/>
      </rPr>
      <t>光刻胶</t>
    </r>
    <phoneticPr fontId="1" type="noConversion"/>
  </si>
  <si>
    <r>
      <rPr>
        <sz val="12"/>
        <rFont val="宋体"/>
        <family val="3"/>
        <charset val="134"/>
      </rPr>
      <t>电子化学品；公司主要产品为</t>
    </r>
    <r>
      <rPr>
        <sz val="12"/>
        <color rgb="FFFF0000"/>
        <rFont val="宋体"/>
        <family val="3"/>
        <charset val="134"/>
      </rPr>
      <t>光刻胶专用化学品</t>
    </r>
    <r>
      <rPr>
        <sz val="12"/>
        <rFont val="宋体"/>
        <family val="3"/>
        <charset val="134"/>
      </rPr>
      <t>，分为光刻胶用光引发剂</t>
    </r>
    <r>
      <rPr>
        <sz val="12"/>
        <rFont val="Times New Roman"/>
        <family val="1"/>
      </rPr>
      <t>(</t>
    </r>
    <r>
      <rPr>
        <sz val="12"/>
        <rFont val="宋体"/>
        <family val="3"/>
        <charset val="134"/>
      </rPr>
      <t>包括光增感剂、光致产酸剂等</t>
    </r>
    <r>
      <rPr>
        <sz val="12"/>
        <rFont val="Times New Roman"/>
        <family val="1"/>
      </rPr>
      <t>)</t>
    </r>
    <r>
      <rPr>
        <sz val="12"/>
        <rFont val="宋体"/>
        <family val="3"/>
        <charset val="134"/>
      </rPr>
      <t>和光刻胶树脂。公司的产品按照应用领域分类，主要有印制电路板</t>
    </r>
    <r>
      <rPr>
        <sz val="12"/>
        <rFont val="Times New Roman"/>
        <family val="1"/>
      </rPr>
      <t>(PCB)</t>
    </r>
    <r>
      <rPr>
        <sz val="12"/>
        <rFont val="宋体"/>
        <family val="3"/>
        <charset val="134"/>
      </rPr>
      <t>光刻胶专用化学品</t>
    </r>
    <r>
      <rPr>
        <sz val="12"/>
        <rFont val="Times New Roman"/>
        <family val="1"/>
      </rPr>
      <t>(</t>
    </r>
    <r>
      <rPr>
        <sz val="12"/>
        <rFont val="宋体"/>
        <family val="3"/>
        <charset val="134"/>
      </rPr>
      <t>光引发剂和树脂</t>
    </r>
    <r>
      <rPr>
        <sz val="12"/>
        <rFont val="Times New Roman"/>
        <family val="1"/>
      </rPr>
      <t>)</t>
    </r>
    <r>
      <rPr>
        <sz val="12"/>
        <rFont val="宋体"/>
        <family val="3"/>
        <charset val="134"/>
      </rPr>
      <t>、液晶显示器</t>
    </r>
    <r>
      <rPr>
        <sz val="12"/>
        <rFont val="Times New Roman"/>
        <family val="1"/>
      </rPr>
      <t>(LCD)</t>
    </r>
    <r>
      <rPr>
        <sz val="12"/>
        <rFont val="宋体"/>
        <family val="3"/>
        <charset val="134"/>
      </rPr>
      <t>光刻胶光引发剂、半导体光刻胶光引发剂及其他用途光引发剂。</t>
    </r>
    <phoneticPr fontId="1" type="noConversion"/>
  </si>
  <si>
    <r>
      <rPr>
        <sz val="12"/>
        <rFont val="宋体"/>
        <family val="3"/>
        <charset val="134"/>
      </rPr>
      <t>强力新材</t>
    </r>
  </si>
  <si>
    <r>
      <rPr>
        <sz val="12"/>
        <rFont val="宋体"/>
        <family val="3"/>
        <charset val="134"/>
      </rPr>
      <t>飞凯转债</t>
    </r>
  </si>
  <si>
    <r>
      <rPr>
        <sz val="12"/>
        <rFont val="宋体"/>
        <family val="3"/>
        <charset val="134"/>
      </rPr>
      <t>电子化学品；作为我国主要的</t>
    </r>
    <r>
      <rPr>
        <sz val="12"/>
        <color rgb="FFC00000"/>
        <rFont val="宋体"/>
        <family val="3"/>
        <charset val="134"/>
      </rPr>
      <t>光纤光缆涂覆材料</t>
    </r>
    <r>
      <rPr>
        <sz val="12"/>
        <rFont val="宋体"/>
        <family val="3"/>
        <charset val="134"/>
      </rPr>
      <t>供应商之一，公司的产品还广泛应用于</t>
    </r>
    <r>
      <rPr>
        <sz val="12"/>
        <color rgb="FFC00000"/>
        <rFont val="Times New Roman"/>
        <family val="1"/>
      </rPr>
      <t>IC</t>
    </r>
    <r>
      <rPr>
        <sz val="12"/>
        <color rgb="FFC00000"/>
        <rFont val="宋体"/>
        <family val="3"/>
        <charset val="134"/>
      </rPr>
      <t>制造、</t>
    </r>
    <r>
      <rPr>
        <sz val="12"/>
        <color rgb="FFC00000"/>
        <rFont val="Times New Roman"/>
        <family val="1"/>
      </rPr>
      <t>IC</t>
    </r>
    <r>
      <rPr>
        <sz val="12"/>
        <color rgb="FFC00000"/>
        <rFont val="宋体"/>
        <family val="3"/>
        <charset val="134"/>
      </rPr>
      <t>封装、</t>
    </r>
    <r>
      <rPr>
        <sz val="12"/>
        <color rgb="FFC00000"/>
        <rFont val="Times New Roman"/>
        <family val="1"/>
      </rPr>
      <t>LED</t>
    </r>
    <r>
      <rPr>
        <sz val="12"/>
        <color rgb="FFC00000"/>
        <rFont val="宋体"/>
        <family val="3"/>
        <charset val="134"/>
      </rPr>
      <t>制造，</t>
    </r>
    <r>
      <rPr>
        <sz val="12"/>
        <color rgb="FFC00000"/>
        <rFont val="Times New Roman"/>
        <family val="1"/>
      </rPr>
      <t>TFT-LCD</t>
    </r>
    <r>
      <rPr>
        <sz val="12"/>
        <color rgb="FFC00000"/>
        <rFont val="宋体"/>
        <family val="3"/>
        <charset val="134"/>
      </rPr>
      <t>、</t>
    </r>
    <r>
      <rPr>
        <sz val="12"/>
        <color rgb="FFC00000"/>
        <rFont val="Times New Roman"/>
        <family val="1"/>
      </rPr>
      <t>PCB</t>
    </r>
    <r>
      <rPr>
        <sz val="12"/>
        <color rgb="FFC00000"/>
        <rFont val="宋体"/>
        <family val="3"/>
        <charset val="134"/>
      </rPr>
      <t>、</t>
    </r>
    <r>
      <rPr>
        <sz val="12"/>
        <color rgb="FFC00000"/>
        <rFont val="Times New Roman"/>
        <family val="1"/>
      </rPr>
      <t>SMT</t>
    </r>
    <r>
      <rPr>
        <sz val="12"/>
        <color rgb="FFC00000"/>
        <rFont val="宋体"/>
        <family val="3"/>
        <charset val="134"/>
      </rPr>
      <t>等诸多电子制造领域</t>
    </r>
    <phoneticPr fontId="1" type="noConversion"/>
  </si>
  <si>
    <r>
      <rPr>
        <sz val="12"/>
        <rFont val="宋体"/>
        <family val="3"/>
        <charset val="134"/>
      </rPr>
      <t>飞凯材料</t>
    </r>
  </si>
  <si>
    <r>
      <rPr>
        <sz val="12"/>
        <rFont val="宋体"/>
        <family val="3"/>
        <charset val="134"/>
      </rPr>
      <t>晶瑞转</t>
    </r>
    <r>
      <rPr>
        <sz val="12"/>
        <rFont val="Times New Roman"/>
        <family val="1"/>
      </rPr>
      <t>2</t>
    </r>
  </si>
  <si>
    <r>
      <rPr>
        <sz val="12"/>
        <rFont val="宋体"/>
        <family val="3"/>
        <charset val="134"/>
      </rPr>
      <t>南电转债</t>
    </r>
  </si>
  <si>
    <r>
      <rPr>
        <sz val="12"/>
        <rFont val="宋体"/>
        <family val="3"/>
        <charset val="134"/>
      </rPr>
      <t>公司是一家专业从事先进电子材料</t>
    </r>
    <r>
      <rPr>
        <sz val="12"/>
        <rFont val="Times New Roman"/>
        <family val="1"/>
      </rPr>
      <t>——</t>
    </r>
    <r>
      <rPr>
        <sz val="12"/>
        <rFont val="宋体"/>
        <family val="3"/>
        <charset val="134"/>
      </rPr>
      <t>高纯金属有机化合物</t>
    </r>
    <r>
      <rPr>
        <sz val="12"/>
        <rFont val="Times New Roman"/>
        <family val="1"/>
      </rPr>
      <t>(MO</t>
    </r>
    <r>
      <rPr>
        <sz val="12"/>
        <rFont val="宋体"/>
        <family val="3"/>
        <charset val="134"/>
      </rPr>
      <t>源</t>
    </r>
    <r>
      <rPr>
        <sz val="12"/>
        <rFont val="Times New Roman"/>
        <family val="1"/>
      </rPr>
      <t>)</t>
    </r>
    <r>
      <rPr>
        <sz val="12"/>
        <rFont val="宋体"/>
        <family val="3"/>
        <charset val="134"/>
      </rPr>
      <t>的研发、生产和销售的高新技术企业，对关键技术拥有完全自主知识产权，亦是全球</t>
    </r>
    <r>
      <rPr>
        <sz val="12"/>
        <rFont val="Times New Roman"/>
        <family val="1"/>
      </rPr>
      <t>MO</t>
    </r>
    <r>
      <rPr>
        <sz val="12"/>
        <rFont val="宋体"/>
        <family val="3"/>
        <charset val="134"/>
      </rPr>
      <t>源领导供应商之一，产品主要应用于下游制备</t>
    </r>
    <r>
      <rPr>
        <sz val="12"/>
        <rFont val="Times New Roman"/>
        <family val="1"/>
      </rPr>
      <t>LED</t>
    </r>
    <r>
      <rPr>
        <sz val="12"/>
        <rFont val="宋体"/>
        <family val="3"/>
        <charset val="134"/>
      </rPr>
      <t>外延片等</t>
    </r>
  </si>
  <si>
    <r>
      <rPr>
        <sz val="12"/>
        <rFont val="宋体"/>
        <family val="3"/>
        <charset val="134"/>
      </rPr>
      <t>南大光电</t>
    </r>
  </si>
  <si>
    <r>
      <rPr>
        <sz val="12"/>
        <rFont val="宋体"/>
        <family val="3"/>
        <charset val="134"/>
      </rPr>
      <t>洁美转债</t>
    </r>
  </si>
  <si>
    <r>
      <rPr>
        <sz val="12"/>
        <rFont val="宋体"/>
        <family val="3"/>
        <charset val="134"/>
      </rPr>
      <t>其他电子；公司是一家专业为片式电子元器件</t>
    </r>
    <r>
      <rPr>
        <sz val="12"/>
        <rFont val="Times New Roman"/>
        <family val="1"/>
      </rPr>
      <t>(</t>
    </r>
    <r>
      <rPr>
        <sz val="12"/>
        <rFont val="宋体"/>
        <family val="3"/>
        <charset val="134"/>
      </rPr>
      <t>包括被动元件、分立器件、集成电路及</t>
    </r>
    <r>
      <rPr>
        <sz val="12"/>
        <rFont val="Times New Roman"/>
        <family val="1"/>
      </rPr>
      <t>LED)</t>
    </r>
    <r>
      <rPr>
        <sz val="12"/>
        <rFont val="宋体"/>
        <family val="3"/>
        <charset val="134"/>
      </rPr>
      <t>配套生产电子薄型载带、上下胶带、转移胶带</t>
    </r>
    <r>
      <rPr>
        <sz val="12"/>
        <rFont val="Times New Roman"/>
        <family val="1"/>
      </rPr>
      <t>(</t>
    </r>
    <r>
      <rPr>
        <sz val="12"/>
        <rFont val="宋体"/>
        <family val="3"/>
        <charset val="134"/>
      </rPr>
      <t>离型膜</t>
    </r>
    <r>
      <rPr>
        <sz val="12"/>
        <rFont val="Times New Roman"/>
        <family val="1"/>
      </rPr>
      <t>)</t>
    </r>
    <r>
      <rPr>
        <sz val="12"/>
        <rFont val="宋体"/>
        <family val="3"/>
        <charset val="134"/>
      </rPr>
      <t>等产品的企业</t>
    </r>
    <phoneticPr fontId="1" type="noConversion"/>
  </si>
  <si>
    <r>
      <rPr>
        <sz val="12"/>
        <rFont val="宋体"/>
        <family val="3"/>
        <charset val="134"/>
      </rPr>
      <t>洁美科技</t>
    </r>
  </si>
  <si>
    <r>
      <rPr>
        <sz val="12"/>
        <rFont val="宋体"/>
        <family val="3"/>
        <charset val="134"/>
      </rPr>
      <t>金轮转债</t>
    </r>
  </si>
  <si>
    <r>
      <rPr>
        <sz val="12"/>
        <rFont val="宋体"/>
        <family val="3"/>
        <charset val="134"/>
      </rPr>
      <t>消费</t>
    </r>
    <phoneticPr fontId="1" type="noConversion"/>
  </si>
  <si>
    <r>
      <rPr>
        <sz val="12"/>
        <rFont val="宋体"/>
        <family val="3"/>
        <charset val="134"/>
      </rPr>
      <t>地产周期</t>
    </r>
    <phoneticPr fontId="1" type="noConversion"/>
  </si>
  <si>
    <r>
      <rPr>
        <sz val="12"/>
        <rFont val="宋体"/>
        <family val="3"/>
        <charset val="134"/>
      </rPr>
      <t>其他纺织；高端不锈钢装饰板生产项目；公司经营范围包括金属针布、弹性盖板针布、弹性毛纺针布、固定盖板、整体锡林、顶梳和分梳辊等全系列梳理元件。</t>
    </r>
    <r>
      <rPr>
        <sz val="12"/>
        <rFont val="Times New Roman"/>
        <family val="1"/>
      </rPr>
      <t>2015</t>
    </r>
    <r>
      <rPr>
        <sz val="12"/>
        <rFont val="宋体"/>
        <family val="3"/>
        <charset val="134"/>
      </rPr>
      <t>年，公司购买森达装饰</t>
    </r>
    <r>
      <rPr>
        <sz val="12"/>
        <rFont val="Times New Roman"/>
        <family val="1"/>
      </rPr>
      <t>100%</t>
    </r>
    <r>
      <rPr>
        <sz val="12"/>
        <rFont val="宋体"/>
        <family val="3"/>
        <charset val="134"/>
      </rPr>
      <t>股权，森达装饰主要业务为生产销售各类不锈钢装饰材料板</t>
    </r>
    <phoneticPr fontId="1" type="noConversion"/>
  </si>
  <si>
    <r>
      <rPr>
        <sz val="12"/>
        <rFont val="宋体"/>
        <family val="3"/>
        <charset val="134"/>
      </rPr>
      <t>物产金轮</t>
    </r>
  </si>
  <si>
    <r>
      <rPr>
        <sz val="12"/>
        <rFont val="宋体"/>
        <family val="3"/>
        <charset val="134"/>
      </rPr>
      <t>富春转债</t>
    </r>
  </si>
  <si>
    <r>
      <rPr>
        <sz val="12"/>
        <rFont val="宋体"/>
        <family val="3"/>
        <charset val="134"/>
      </rPr>
      <t>印染；主营业务为色纱的研发、生产和销售</t>
    </r>
    <phoneticPr fontId="1" type="noConversion"/>
  </si>
  <si>
    <r>
      <rPr>
        <sz val="12"/>
        <rFont val="宋体"/>
        <family val="3"/>
        <charset val="134"/>
      </rPr>
      <t>富春染织</t>
    </r>
  </si>
  <si>
    <r>
      <rPr>
        <sz val="12"/>
        <rFont val="宋体"/>
        <family val="3"/>
        <charset val="134"/>
      </rPr>
      <t>鲁泰转债</t>
    </r>
  </si>
  <si>
    <r>
      <rPr>
        <sz val="12"/>
        <rFont val="宋体"/>
        <family val="3"/>
        <charset val="134"/>
      </rPr>
      <t>棉纺</t>
    </r>
    <phoneticPr fontId="1" type="noConversion"/>
  </si>
  <si>
    <r>
      <rPr>
        <sz val="12"/>
        <rFont val="宋体"/>
        <family val="3"/>
        <charset val="134"/>
      </rPr>
      <t>鲁泰</t>
    </r>
    <r>
      <rPr>
        <sz val="12"/>
        <rFont val="Times New Roman"/>
        <family val="1"/>
      </rPr>
      <t>A</t>
    </r>
  </si>
  <si>
    <r>
      <rPr>
        <sz val="12"/>
        <rFont val="宋体"/>
        <family val="3"/>
        <charset val="134"/>
      </rPr>
      <t>孚日转债</t>
    </r>
  </si>
  <si>
    <r>
      <rPr>
        <sz val="12"/>
        <rFont val="宋体"/>
        <family val="3"/>
        <charset val="134"/>
      </rPr>
      <t>孚日股份</t>
    </r>
  </si>
  <si>
    <r>
      <rPr>
        <sz val="12"/>
        <rFont val="宋体"/>
        <family val="3"/>
        <charset val="134"/>
      </rPr>
      <t>台华转债</t>
    </r>
  </si>
  <si>
    <r>
      <rPr>
        <sz val="12"/>
        <rFont val="宋体"/>
        <family val="3"/>
        <charset val="134"/>
      </rPr>
      <t>其他纺织；公司拥有完整的研发、纺丝、织造、染整及销售一体的产业链，能够研发、生产环保健康、户外运动、特种防护等三大系列、多种高档功能性锦纶面料</t>
    </r>
    <phoneticPr fontId="1" type="noConversion"/>
  </si>
  <si>
    <r>
      <rPr>
        <sz val="12"/>
        <rFont val="宋体"/>
        <family val="3"/>
        <charset val="134"/>
      </rPr>
      <t>台华新材</t>
    </r>
  </si>
  <si>
    <r>
      <rPr>
        <sz val="12"/>
        <rFont val="宋体"/>
        <family val="3"/>
        <charset val="134"/>
      </rPr>
      <t>台</t>
    </r>
    <r>
      <rPr>
        <sz val="12"/>
        <rFont val="Times New Roman"/>
        <family val="1"/>
      </rPr>
      <t>21</t>
    </r>
    <r>
      <rPr>
        <sz val="12"/>
        <rFont val="宋体"/>
        <family val="3"/>
        <charset val="134"/>
      </rPr>
      <t>转债</t>
    </r>
  </si>
  <si>
    <r>
      <rPr>
        <sz val="12"/>
        <rFont val="宋体"/>
        <family val="3"/>
        <charset val="134"/>
      </rPr>
      <t>其他纺织；能够研发、生产环保健康、户外运动、</t>
    </r>
    <r>
      <rPr>
        <sz val="12"/>
        <color rgb="FFFF0000"/>
        <rFont val="宋体"/>
        <family val="3"/>
        <charset val="134"/>
      </rPr>
      <t>特种防护等三大系列、多种高档功能性锦纶面料</t>
    </r>
    <phoneticPr fontId="1" type="noConversion"/>
  </si>
  <si>
    <r>
      <rPr>
        <sz val="12"/>
        <rFont val="宋体"/>
        <family val="3"/>
        <charset val="134"/>
      </rPr>
      <t>海澜转债</t>
    </r>
  </si>
  <si>
    <r>
      <rPr>
        <sz val="12"/>
        <rFont val="宋体"/>
        <family val="3"/>
        <charset val="134"/>
      </rPr>
      <t>非运动服装；海澜之家</t>
    </r>
    <phoneticPr fontId="1" type="noConversion"/>
  </si>
  <si>
    <r>
      <rPr>
        <sz val="12"/>
        <rFont val="宋体"/>
        <family val="3"/>
        <charset val="134"/>
      </rPr>
      <t>海澜之家</t>
    </r>
  </si>
  <si>
    <r>
      <rPr>
        <sz val="12"/>
        <rFont val="宋体"/>
        <family val="3"/>
        <charset val="134"/>
      </rPr>
      <t>盛泰转债</t>
    </r>
  </si>
  <si>
    <r>
      <rPr>
        <sz val="12"/>
        <rFont val="宋体"/>
        <family val="3"/>
        <charset val="134"/>
      </rPr>
      <t>非运动服装；公司是一家具备核心生产技术的主要服务于国内外中高端品牌的纺织服装行业跨国公司，公司全面覆盖纺纱、面料、染整、印绣花和成衣裁剪与缝纫五大工序，产能分布于中国、越南、柬埔寨、斯里兰卡以及罗马尼亚，是纺织服装行业中集研发、设计、生产、销售、服务于一体的全产业链跨国企业。</t>
    </r>
    <phoneticPr fontId="1" type="noConversion"/>
  </si>
  <si>
    <r>
      <rPr>
        <sz val="12"/>
        <rFont val="宋体"/>
        <family val="3"/>
        <charset val="134"/>
      </rPr>
      <t>盛泰集团</t>
    </r>
  </si>
  <si>
    <r>
      <rPr>
        <sz val="12"/>
        <rFont val="宋体"/>
        <family val="3"/>
        <charset val="134"/>
      </rPr>
      <t>维格转债</t>
    </r>
  </si>
  <si>
    <r>
      <rPr>
        <sz val="12"/>
        <rFont val="宋体"/>
        <family val="3"/>
        <charset val="134"/>
      </rPr>
      <t>非运动服装；锦鸿集团，拟</t>
    </r>
    <r>
      <rPr>
        <sz val="12"/>
        <rFont val="Times New Roman"/>
        <family val="1"/>
      </rPr>
      <t>46,111.43</t>
    </r>
    <r>
      <rPr>
        <sz val="12"/>
        <rFont val="宋体"/>
        <family val="3"/>
        <charset val="134"/>
      </rPr>
      <t>万元用于支付收购</t>
    </r>
    <r>
      <rPr>
        <sz val="12"/>
        <rFont val="Times New Roman"/>
        <family val="1"/>
      </rPr>
      <t>Teenie Weenie</t>
    </r>
    <r>
      <rPr>
        <sz val="12"/>
        <rFont val="宋体"/>
        <family val="3"/>
        <charset val="134"/>
      </rPr>
      <t>品牌及该品牌相关的资产和业务项目尾款</t>
    </r>
    <phoneticPr fontId="1" type="noConversion"/>
  </si>
  <si>
    <r>
      <rPr>
        <sz val="12"/>
        <rFont val="宋体"/>
        <family val="3"/>
        <charset val="134"/>
      </rPr>
      <t>锦泓集团</t>
    </r>
  </si>
  <si>
    <r>
      <rPr>
        <sz val="12"/>
        <rFont val="宋体"/>
        <family val="3"/>
        <charset val="134"/>
      </rPr>
      <t>起步转债</t>
    </r>
  </si>
  <si>
    <r>
      <rPr>
        <sz val="12"/>
        <rFont val="宋体"/>
        <family val="3"/>
        <charset val="134"/>
      </rPr>
      <t>鞋帽及其他；公司是一家设计、研发、生产和销售童鞋、童装和儿童服饰配饰等为主的国内儿童用品行业知名的品牌运营商</t>
    </r>
    <phoneticPr fontId="1" type="noConversion"/>
  </si>
  <si>
    <r>
      <t>ST</t>
    </r>
    <r>
      <rPr>
        <sz val="12"/>
        <rFont val="宋体"/>
        <family val="3"/>
        <charset val="134"/>
      </rPr>
      <t>起步</t>
    </r>
  </si>
  <si>
    <r>
      <rPr>
        <sz val="12"/>
        <rFont val="宋体"/>
        <family val="3"/>
        <charset val="134"/>
      </rPr>
      <t>天创转债</t>
    </r>
  </si>
  <si>
    <r>
      <rPr>
        <sz val="12"/>
        <rFont val="宋体"/>
        <family val="3"/>
        <charset val="134"/>
      </rPr>
      <t>鞋帽及其他；女鞋</t>
    </r>
    <phoneticPr fontId="1" type="noConversion"/>
  </si>
  <si>
    <r>
      <rPr>
        <sz val="12"/>
        <rFont val="宋体"/>
        <family val="3"/>
        <charset val="134"/>
      </rPr>
      <t>天创时尚</t>
    </r>
  </si>
  <si>
    <r>
      <rPr>
        <sz val="12"/>
        <rFont val="宋体"/>
        <family val="3"/>
        <charset val="134"/>
      </rPr>
      <t>太平转债</t>
    </r>
  </si>
  <si>
    <r>
      <rPr>
        <sz val="12"/>
        <rFont val="宋体"/>
        <family val="3"/>
        <charset val="134"/>
      </rPr>
      <t>非运动服装；太平鸟</t>
    </r>
    <phoneticPr fontId="1" type="noConversion"/>
  </si>
  <si>
    <r>
      <rPr>
        <sz val="12"/>
        <rFont val="宋体"/>
        <family val="3"/>
        <charset val="134"/>
      </rPr>
      <t>太平鸟</t>
    </r>
  </si>
  <si>
    <r>
      <rPr>
        <sz val="12"/>
        <rFont val="宋体"/>
        <family val="3"/>
        <charset val="134"/>
      </rPr>
      <t>开润转债</t>
    </r>
  </si>
  <si>
    <r>
      <rPr>
        <sz val="12"/>
        <rFont val="宋体"/>
        <family val="3"/>
        <charset val="134"/>
      </rPr>
      <t>鞋帽及其他；箱包</t>
    </r>
    <phoneticPr fontId="1" type="noConversion"/>
  </si>
  <si>
    <r>
      <rPr>
        <sz val="12"/>
        <rFont val="宋体"/>
        <family val="3"/>
        <charset val="134"/>
      </rPr>
      <t>开润股份</t>
    </r>
  </si>
  <si>
    <r>
      <rPr>
        <sz val="12"/>
        <rFont val="宋体"/>
        <family val="3"/>
        <charset val="134"/>
      </rPr>
      <t>搜特转债</t>
    </r>
  </si>
  <si>
    <r>
      <rPr>
        <sz val="12"/>
        <rFont val="宋体"/>
        <family val="3"/>
        <charset val="134"/>
      </rPr>
      <t>非运动服装；公司系一家专注于电子连接器及精密零组件的研发、生产及销售的高新技术企业，主要产品已广泛应用于消费类电子、新能源汽车等领域</t>
    </r>
    <phoneticPr fontId="1" type="noConversion"/>
  </si>
  <si>
    <r>
      <rPr>
        <sz val="12"/>
        <rFont val="宋体"/>
        <family val="3"/>
        <charset val="134"/>
      </rPr>
      <t>搜于特</t>
    </r>
  </si>
  <si>
    <r>
      <rPr>
        <sz val="12"/>
        <rFont val="宋体"/>
        <family val="3"/>
        <charset val="134"/>
      </rPr>
      <t>无锡转债</t>
    </r>
  </si>
  <si>
    <r>
      <rPr>
        <sz val="12"/>
        <rFont val="宋体"/>
        <family val="3"/>
        <charset val="134"/>
      </rPr>
      <t>金融</t>
    </r>
    <phoneticPr fontId="1" type="noConversion"/>
  </si>
  <si>
    <r>
      <rPr>
        <sz val="12"/>
        <rFont val="宋体"/>
        <family val="3"/>
        <charset val="134"/>
      </rPr>
      <t>金融周期</t>
    </r>
    <phoneticPr fontId="1" type="noConversion"/>
  </si>
  <si>
    <r>
      <rPr>
        <sz val="12"/>
        <rFont val="宋体"/>
        <family val="3"/>
        <charset val="134"/>
      </rPr>
      <t>银行</t>
    </r>
    <phoneticPr fontId="1" type="noConversion"/>
  </si>
  <si>
    <r>
      <rPr>
        <sz val="12"/>
        <rFont val="宋体"/>
        <family val="3"/>
        <charset val="134"/>
      </rPr>
      <t>农商行；无锡银行</t>
    </r>
    <phoneticPr fontId="1" type="noConversion"/>
  </si>
  <si>
    <r>
      <rPr>
        <sz val="12"/>
        <rFont val="宋体"/>
        <family val="3"/>
        <charset val="134"/>
      </rPr>
      <t>无锡银行</t>
    </r>
  </si>
  <si>
    <r>
      <rPr>
        <sz val="12"/>
        <rFont val="宋体"/>
        <family val="3"/>
        <charset val="134"/>
      </rPr>
      <t>紫银转债</t>
    </r>
  </si>
  <si>
    <r>
      <rPr>
        <sz val="12"/>
        <rFont val="宋体"/>
        <family val="3"/>
        <charset val="134"/>
      </rPr>
      <t>农商行；紫金银行</t>
    </r>
    <phoneticPr fontId="1" type="noConversion"/>
  </si>
  <si>
    <r>
      <rPr>
        <sz val="12"/>
        <rFont val="宋体"/>
        <family val="3"/>
        <charset val="134"/>
      </rPr>
      <t>紫金银行</t>
    </r>
  </si>
  <si>
    <r>
      <rPr>
        <sz val="12"/>
        <rFont val="宋体"/>
        <family val="3"/>
        <charset val="134"/>
      </rPr>
      <t>江银转债</t>
    </r>
  </si>
  <si>
    <r>
      <rPr>
        <sz val="12"/>
        <rFont val="宋体"/>
        <family val="3"/>
        <charset val="134"/>
      </rPr>
      <t>农商行；江阴银行</t>
    </r>
    <phoneticPr fontId="1" type="noConversion"/>
  </si>
  <si>
    <r>
      <rPr>
        <sz val="12"/>
        <rFont val="宋体"/>
        <family val="3"/>
        <charset val="134"/>
      </rPr>
      <t>江阴银行</t>
    </r>
  </si>
  <si>
    <r>
      <rPr>
        <sz val="12"/>
        <rFont val="宋体"/>
        <family val="3"/>
        <charset val="134"/>
      </rPr>
      <t>张行转债</t>
    </r>
  </si>
  <si>
    <r>
      <rPr>
        <sz val="12"/>
        <rFont val="宋体"/>
        <family val="3"/>
        <charset val="134"/>
      </rPr>
      <t>农商行；张家港行</t>
    </r>
    <phoneticPr fontId="1" type="noConversion"/>
  </si>
  <si>
    <r>
      <rPr>
        <sz val="12"/>
        <rFont val="宋体"/>
        <family val="3"/>
        <charset val="134"/>
      </rPr>
      <t>张家港行</t>
    </r>
  </si>
  <si>
    <r>
      <rPr>
        <sz val="12"/>
        <rFont val="宋体"/>
        <family val="3"/>
        <charset val="134"/>
      </rPr>
      <t>青农转债</t>
    </r>
  </si>
  <si>
    <r>
      <rPr>
        <sz val="12"/>
        <rFont val="宋体"/>
        <family val="3"/>
        <charset val="134"/>
      </rPr>
      <t>农商行；青农商行</t>
    </r>
    <phoneticPr fontId="1" type="noConversion"/>
  </si>
  <si>
    <r>
      <rPr>
        <sz val="12"/>
        <rFont val="宋体"/>
        <family val="3"/>
        <charset val="134"/>
      </rPr>
      <t>青农商行</t>
    </r>
  </si>
  <si>
    <r>
      <rPr>
        <sz val="12"/>
        <rFont val="宋体"/>
        <family val="3"/>
        <charset val="134"/>
      </rPr>
      <t>常银转债</t>
    </r>
  </si>
  <si>
    <r>
      <rPr>
        <sz val="12"/>
        <rFont val="宋体"/>
        <family val="3"/>
        <charset val="134"/>
      </rPr>
      <t>农商行</t>
    </r>
    <phoneticPr fontId="1" type="noConversion"/>
  </si>
  <si>
    <r>
      <rPr>
        <sz val="12"/>
        <rFont val="宋体"/>
        <family val="3"/>
        <charset val="134"/>
      </rPr>
      <t>常熟银行</t>
    </r>
  </si>
  <si>
    <r>
      <rPr>
        <sz val="12"/>
        <rFont val="宋体"/>
        <family val="3"/>
        <charset val="134"/>
      </rPr>
      <t>苏农转债</t>
    </r>
  </si>
  <si>
    <r>
      <rPr>
        <sz val="12"/>
        <rFont val="宋体"/>
        <family val="3"/>
        <charset val="134"/>
      </rPr>
      <t>农商行；苏农银行</t>
    </r>
    <phoneticPr fontId="1" type="noConversion"/>
  </si>
  <si>
    <r>
      <rPr>
        <sz val="12"/>
        <rFont val="宋体"/>
        <family val="3"/>
        <charset val="134"/>
      </rPr>
      <t>苏农银行</t>
    </r>
  </si>
  <si>
    <r>
      <rPr>
        <sz val="12"/>
        <rFont val="宋体"/>
        <family val="3"/>
        <charset val="134"/>
      </rPr>
      <t>苏银转债</t>
    </r>
  </si>
  <si>
    <r>
      <rPr>
        <sz val="12"/>
        <rFont val="宋体"/>
        <family val="3"/>
        <charset val="134"/>
      </rPr>
      <t>城商行；江苏银行</t>
    </r>
    <phoneticPr fontId="1" type="noConversion"/>
  </si>
  <si>
    <r>
      <rPr>
        <sz val="12"/>
        <rFont val="宋体"/>
        <family val="3"/>
        <charset val="134"/>
      </rPr>
      <t>江苏银行</t>
    </r>
  </si>
  <si>
    <r>
      <rPr>
        <sz val="12"/>
        <rFont val="宋体"/>
        <family val="3"/>
        <charset val="134"/>
      </rPr>
      <t>杭银转债</t>
    </r>
  </si>
  <si>
    <r>
      <rPr>
        <sz val="12"/>
        <rFont val="宋体"/>
        <family val="3"/>
        <charset val="134"/>
      </rPr>
      <t>城商行；杭州银行</t>
    </r>
    <phoneticPr fontId="1" type="noConversion"/>
  </si>
  <si>
    <r>
      <rPr>
        <sz val="12"/>
        <rFont val="宋体"/>
        <family val="3"/>
        <charset val="134"/>
      </rPr>
      <t>杭州银行</t>
    </r>
  </si>
  <si>
    <r>
      <rPr>
        <sz val="12"/>
        <rFont val="宋体"/>
        <family val="3"/>
        <charset val="134"/>
      </rPr>
      <t>上银转债</t>
    </r>
  </si>
  <si>
    <r>
      <rPr>
        <sz val="12"/>
        <rFont val="宋体"/>
        <family val="3"/>
        <charset val="134"/>
      </rPr>
      <t>城商行；上海银行</t>
    </r>
    <phoneticPr fontId="1" type="noConversion"/>
  </si>
  <si>
    <r>
      <rPr>
        <sz val="12"/>
        <rFont val="宋体"/>
        <family val="3"/>
        <charset val="134"/>
      </rPr>
      <t>上海银行</t>
    </r>
  </si>
  <si>
    <r>
      <rPr>
        <sz val="12"/>
        <rFont val="宋体"/>
        <family val="3"/>
        <charset val="134"/>
      </rPr>
      <t>南银转债</t>
    </r>
  </si>
  <si>
    <r>
      <rPr>
        <sz val="12"/>
        <rFont val="宋体"/>
        <family val="3"/>
        <charset val="134"/>
      </rPr>
      <t>城商行；南京银行</t>
    </r>
    <phoneticPr fontId="1" type="noConversion"/>
  </si>
  <si>
    <r>
      <rPr>
        <sz val="12"/>
        <rFont val="宋体"/>
        <family val="3"/>
        <charset val="134"/>
      </rPr>
      <t>南京银行</t>
    </r>
  </si>
  <si>
    <r>
      <rPr>
        <sz val="12"/>
        <rFont val="宋体"/>
        <family val="3"/>
        <charset val="134"/>
      </rPr>
      <t>成银转债</t>
    </r>
  </si>
  <si>
    <r>
      <rPr>
        <sz val="12"/>
        <rFont val="宋体"/>
        <family val="3"/>
        <charset val="134"/>
      </rPr>
      <t>城商行；成都银行</t>
    </r>
    <phoneticPr fontId="1" type="noConversion"/>
  </si>
  <si>
    <r>
      <rPr>
        <sz val="12"/>
        <rFont val="宋体"/>
        <family val="3"/>
        <charset val="134"/>
      </rPr>
      <t>成都银行</t>
    </r>
  </si>
  <si>
    <r>
      <rPr>
        <sz val="12"/>
        <rFont val="宋体"/>
        <family val="3"/>
        <charset val="134"/>
      </rPr>
      <t>重银转债</t>
    </r>
  </si>
  <si>
    <r>
      <rPr>
        <sz val="12"/>
        <rFont val="宋体"/>
        <family val="3"/>
        <charset val="134"/>
      </rPr>
      <t>城商行；重庆银行</t>
    </r>
    <phoneticPr fontId="1" type="noConversion"/>
  </si>
  <si>
    <r>
      <rPr>
        <sz val="12"/>
        <rFont val="宋体"/>
        <family val="3"/>
        <charset val="134"/>
      </rPr>
      <t>重庆银行</t>
    </r>
  </si>
  <si>
    <r>
      <rPr>
        <sz val="12"/>
        <rFont val="宋体"/>
        <family val="3"/>
        <charset val="134"/>
      </rPr>
      <t>苏行转债</t>
    </r>
  </si>
  <si>
    <r>
      <rPr>
        <sz val="12"/>
        <rFont val="宋体"/>
        <family val="3"/>
        <charset val="134"/>
      </rPr>
      <t>城商行；苏州银行</t>
    </r>
    <phoneticPr fontId="1" type="noConversion"/>
  </si>
  <si>
    <r>
      <rPr>
        <sz val="12"/>
        <rFont val="宋体"/>
        <family val="3"/>
        <charset val="134"/>
      </rPr>
      <t>苏州银行</t>
    </r>
  </si>
  <si>
    <r>
      <rPr>
        <sz val="12"/>
        <rFont val="宋体"/>
        <family val="3"/>
        <charset val="134"/>
      </rPr>
      <t>兴业转债</t>
    </r>
  </si>
  <si>
    <r>
      <rPr>
        <sz val="12"/>
        <rFont val="宋体"/>
        <family val="3"/>
        <charset val="134"/>
      </rPr>
      <t>股份制银行；兴业银行</t>
    </r>
    <phoneticPr fontId="1" type="noConversion"/>
  </si>
  <si>
    <r>
      <rPr>
        <sz val="12"/>
        <rFont val="宋体"/>
        <family val="3"/>
        <charset val="134"/>
      </rPr>
      <t>兴业银行</t>
    </r>
  </si>
  <si>
    <r>
      <rPr>
        <sz val="12"/>
        <rFont val="宋体"/>
        <family val="3"/>
        <charset val="134"/>
      </rPr>
      <t>光大转债</t>
    </r>
  </si>
  <si>
    <r>
      <rPr>
        <sz val="12"/>
        <rFont val="宋体"/>
        <family val="3"/>
        <charset val="134"/>
      </rPr>
      <t>股份制银行；光大银行</t>
    </r>
    <phoneticPr fontId="1" type="noConversion"/>
  </si>
  <si>
    <r>
      <rPr>
        <sz val="12"/>
        <rFont val="宋体"/>
        <family val="3"/>
        <charset val="134"/>
      </rPr>
      <t>光大银行</t>
    </r>
  </si>
  <si>
    <r>
      <rPr>
        <sz val="12"/>
        <rFont val="宋体"/>
        <family val="3"/>
        <charset val="134"/>
      </rPr>
      <t>中信转债</t>
    </r>
    <phoneticPr fontId="1" type="noConversion"/>
  </si>
  <si>
    <r>
      <rPr>
        <sz val="12"/>
        <rFont val="宋体"/>
        <family val="3"/>
        <charset val="134"/>
      </rPr>
      <t>股份制银行；中信银行</t>
    </r>
    <phoneticPr fontId="1" type="noConversion"/>
  </si>
  <si>
    <r>
      <rPr>
        <sz val="12"/>
        <rFont val="宋体"/>
        <family val="3"/>
        <charset val="134"/>
      </rPr>
      <t>中信银行</t>
    </r>
  </si>
  <si>
    <r>
      <rPr>
        <sz val="12"/>
        <rFont val="宋体"/>
        <family val="3"/>
        <charset val="134"/>
      </rPr>
      <t>浦发转债</t>
    </r>
  </si>
  <si>
    <r>
      <rPr>
        <sz val="12"/>
        <rFont val="宋体"/>
        <family val="3"/>
        <charset val="134"/>
      </rPr>
      <t>股份制银行；浦发银行</t>
    </r>
    <phoneticPr fontId="1" type="noConversion"/>
  </si>
  <si>
    <r>
      <rPr>
        <sz val="12"/>
        <rFont val="宋体"/>
        <family val="3"/>
        <charset val="134"/>
      </rPr>
      <t>浦发银行</t>
    </r>
  </si>
  <si>
    <r>
      <rPr>
        <sz val="12"/>
        <rFont val="宋体"/>
        <family val="3"/>
        <charset val="134"/>
      </rPr>
      <t>华安转债</t>
    </r>
  </si>
  <si>
    <r>
      <rPr>
        <sz val="12"/>
        <rFont val="宋体"/>
        <family val="3"/>
        <charset val="134"/>
      </rPr>
      <t>券商</t>
    </r>
    <phoneticPr fontId="1" type="noConversion"/>
  </si>
  <si>
    <r>
      <rPr>
        <sz val="12"/>
        <rFont val="宋体"/>
        <family val="3"/>
        <charset val="134"/>
      </rPr>
      <t>证券；华安证券</t>
    </r>
    <phoneticPr fontId="1" type="noConversion"/>
  </si>
  <si>
    <r>
      <rPr>
        <sz val="12"/>
        <rFont val="宋体"/>
        <family val="3"/>
        <charset val="134"/>
      </rPr>
      <t>华安证券</t>
    </r>
  </si>
  <si>
    <r>
      <rPr>
        <sz val="12"/>
        <rFont val="宋体"/>
        <family val="3"/>
        <charset val="134"/>
      </rPr>
      <t>国君转债</t>
    </r>
  </si>
  <si>
    <r>
      <rPr>
        <sz val="12"/>
        <rFont val="宋体"/>
        <family val="3"/>
        <charset val="134"/>
      </rPr>
      <t>证券；国泰君安</t>
    </r>
    <phoneticPr fontId="1" type="noConversion"/>
  </si>
  <si>
    <r>
      <rPr>
        <sz val="12"/>
        <rFont val="宋体"/>
        <family val="3"/>
        <charset val="134"/>
      </rPr>
      <t>国泰君安</t>
    </r>
  </si>
  <si>
    <r>
      <rPr>
        <sz val="12"/>
        <rFont val="宋体"/>
        <family val="3"/>
        <charset val="134"/>
      </rPr>
      <t>财通转债</t>
    </r>
    <phoneticPr fontId="1" type="noConversion"/>
  </si>
  <si>
    <r>
      <rPr>
        <sz val="12"/>
        <rFont val="宋体"/>
        <family val="3"/>
        <charset val="134"/>
      </rPr>
      <t>证券；财通证券</t>
    </r>
    <phoneticPr fontId="1" type="noConversion"/>
  </si>
  <si>
    <r>
      <rPr>
        <sz val="12"/>
        <rFont val="宋体"/>
        <family val="3"/>
        <charset val="134"/>
      </rPr>
      <t>财通证券</t>
    </r>
  </si>
  <si>
    <r>
      <rPr>
        <sz val="12"/>
        <rFont val="宋体"/>
        <family val="3"/>
        <charset val="134"/>
      </rPr>
      <t>中银转债</t>
    </r>
  </si>
  <si>
    <r>
      <rPr>
        <sz val="12"/>
        <rFont val="宋体"/>
        <family val="3"/>
        <charset val="134"/>
      </rPr>
      <t>券商；中国银河</t>
    </r>
    <phoneticPr fontId="1" type="noConversion"/>
  </si>
  <si>
    <r>
      <rPr>
        <sz val="12"/>
        <rFont val="宋体"/>
        <family val="3"/>
        <charset val="134"/>
      </rPr>
      <t>中国银河</t>
    </r>
  </si>
  <si>
    <r>
      <rPr>
        <sz val="12"/>
        <rFont val="宋体"/>
        <family val="3"/>
        <charset val="134"/>
      </rPr>
      <t>浙</t>
    </r>
    <r>
      <rPr>
        <sz val="12"/>
        <rFont val="Times New Roman"/>
        <family val="1"/>
      </rPr>
      <t>22</t>
    </r>
    <r>
      <rPr>
        <sz val="12"/>
        <rFont val="宋体"/>
        <family val="3"/>
        <charset val="134"/>
      </rPr>
      <t>转债</t>
    </r>
  </si>
  <si>
    <r>
      <rPr>
        <sz val="12"/>
        <rFont val="宋体"/>
        <family val="3"/>
        <charset val="134"/>
      </rPr>
      <t>证券；浙商证券</t>
    </r>
    <phoneticPr fontId="1" type="noConversion"/>
  </si>
  <si>
    <r>
      <rPr>
        <sz val="12"/>
        <rFont val="宋体"/>
        <family val="3"/>
        <charset val="134"/>
      </rPr>
      <t>浙商证券</t>
    </r>
  </si>
  <si>
    <r>
      <rPr>
        <sz val="12"/>
        <rFont val="宋体"/>
        <family val="3"/>
        <charset val="134"/>
      </rPr>
      <t>长证转债</t>
    </r>
  </si>
  <si>
    <r>
      <rPr>
        <sz val="12"/>
        <rFont val="宋体"/>
        <family val="3"/>
        <charset val="134"/>
      </rPr>
      <t>证券；长江证券</t>
    </r>
    <phoneticPr fontId="1" type="noConversion"/>
  </si>
  <si>
    <r>
      <rPr>
        <sz val="12"/>
        <rFont val="宋体"/>
        <family val="3"/>
        <charset val="134"/>
      </rPr>
      <t>长江证券</t>
    </r>
  </si>
  <si>
    <r>
      <rPr>
        <sz val="12"/>
        <rFont val="宋体"/>
        <family val="3"/>
        <charset val="134"/>
      </rPr>
      <t>苏租转债</t>
    </r>
  </si>
  <si>
    <r>
      <rPr>
        <sz val="12"/>
        <rFont val="宋体"/>
        <family val="3"/>
        <charset val="134"/>
      </rPr>
      <t>（非银金融）租赁</t>
    </r>
    <phoneticPr fontId="1" type="noConversion"/>
  </si>
  <si>
    <r>
      <rPr>
        <sz val="12"/>
        <rFont val="宋体"/>
        <family val="3"/>
        <charset val="134"/>
      </rPr>
      <t>江苏租赁</t>
    </r>
  </si>
  <si>
    <r>
      <rPr>
        <sz val="12"/>
        <rFont val="宋体"/>
        <family val="3"/>
        <charset val="134"/>
      </rPr>
      <t>国投转债</t>
    </r>
  </si>
  <si>
    <r>
      <rPr>
        <sz val="12"/>
        <rFont val="宋体"/>
        <family val="3"/>
        <charset val="134"/>
      </rPr>
      <t>金融控股；</t>
    </r>
    <r>
      <rPr>
        <sz val="12"/>
        <rFont val="Times New Roman"/>
        <family val="1"/>
      </rPr>
      <t>2015</t>
    </r>
    <r>
      <rPr>
        <sz val="12"/>
        <rFont val="宋体"/>
        <family val="3"/>
        <charset val="134"/>
      </rPr>
      <t>年，公司先后通过增发股份全资收购</t>
    </r>
    <r>
      <rPr>
        <sz val="12"/>
        <color rgb="FFFF0000"/>
        <rFont val="宋体"/>
        <family val="3"/>
        <charset val="134"/>
      </rPr>
      <t>安信证券股份</t>
    </r>
    <r>
      <rPr>
        <sz val="12"/>
        <rFont val="宋体"/>
        <family val="3"/>
        <charset val="134"/>
      </rPr>
      <t>有限公司、出售原有实业资产和收购国投中谷期货有限公司</t>
    </r>
    <phoneticPr fontId="1" type="noConversion"/>
  </si>
  <si>
    <r>
      <rPr>
        <sz val="12"/>
        <rFont val="宋体"/>
        <family val="3"/>
        <charset val="134"/>
      </rPr>
      <t>国投资本</t>
    </r>
  </si>
  <si>
    <r>
      <rPr>
        <sz val="12"/>
        <rFont val="宋体"/>
        <family val="3"/>
        <charset val="134"/>
      </rPr>
      <t>瑞达转债</t>
    </r>
  </si>
  <si>
    <r>
      <rPr>
        <sz val="12"/>
        <rFont val="宋体"/>
        <family val="3"/>
        <charset val="134"/>
      </rPr>
      <t>券商（小盘、期货</t>
    </r>
    <r>
      <rPr>
        <sz val="12"/>
        <rFont val="Times New Roman"/>
        <family val="1"/>
      </rPr>
      <t>)</t>
    </r>
    <phoneticPr fontId="1" type="noConversion"/>
  </si>
  <si>
    <r>
      <rPr>
        <sz val="12"/>
        <rFont val="宋体"/>
        <family val="3"/>
        <charset val="134"/>
      </rPr>
      <t>期货；公司主营业务包括商品期货经纪、金融期货经纪、资产管理和期货投资咨询业务</t>
    </r>
    <phoneticPr fontId="1" type="noConversion"/>
  </si>
  <si>
    <r>
      <rPr>
        <sz val="12"/>
        <rFont val="宋体"/>
        <family val="3"/>
        <charset val="134"/>
      </rPr>
      <t>瑞达期货</t>
    </r>
  </si>
  <si>
    <r>
      <rPr>
        <sz val="12"/>
        <rFont val="宋体"/>
        <family val="3"/>
        <charset val="134"/>
      </rPr>
      <t>凌钢转债</t>
    </r>
  </si>
  <si>
    <r>
      <rPr>
        <sz val="12"/>
        <rFont val="宋体"/>
        <family val="3"/>
        <charset val="134"/>
      </rPr>
      <t>周期</t>
    </r>
    <phoneticPr fontId="1" type="noConversion"/>
  </si>
  <si>
    <r>
      <rPr>
        <sz val="12"/>
        <rFont val="宋体"/>
        <family val="3"/>
        <charset val="134"/>
      </rPr>
      <t>固定资产投资周期</t>
    </r>
    <phoneticPr fontId="1" type="noConversion"/>
  </si>
  <si>
    <r>
      <rPr>
        <sz val="12"/>
        <rFont val="宋体"/>
        <family val="3"/>
        <charset val="134"/>
      </rPr>
      <t>钢铁</t>
    </r>
    <phoneticPr fontId="1" type="noConversion"/>
  </si>
  <si>
    <r>
      <rPr>
        <sz val="12"/>
        <rFont val="宋体"/>
        <family val="3"/>
        <charset val="134"/>
      </rPr>
      <t>（钢铁</t>
    </r>
    <r>
      <rPr>
        <sz val="12"/>
        <rFont val="Times New Roman"/>
        <family val="1"/>
      </rPr>
      <t>-</t>
    </r>
    <r>
      <rPr>
        <sz val="12"/>
        <rFont val="宋体"/>
        <family val="3"/>
        <charset val="134"/>
      </rPr>
      <t>普钢）长材；将</t>
    </r>
    <r>
      <rPr>
        <sz val="12"/>
        <rFont val="Times New Roman"/>
        <family val="1"/>
      </rPr>
      <t>30,800.00</t>
    </r>
    <r>
      <rPr>
        <sz val="12"/>
        <rFont val="宋体"/>
        <family val="3"/>
        <charset val="134"/>
      </rPr>
      <t>万元用于原料场改扩建工程</t>
    </r>
    <phoneticPr fontId="1" type="noConversion"/>
  </si>
  <si>
    <r>
      <rPr>
        <sz val="12"/>
        <rFont val="宋体"/>
        <family val="3"/>
        <charset val="134"/>
      </rPr>
      <t>凌钢股份</t>
    </r>
  </si>
  <si>
    <r>
      <rPr>
        <sz val="12"/>
        <rFont val="宋体"/>
        <family val="3"/>
        <charset val="134"/>
      </rPr>
      <t>友发转债</t>
    </r>
  </si>
  <si>
    <r>
      <rPr>
        <sz val="12"/>
        <rFont val="宋体"/>
        <family val="3"/>
        <charset val="134"/>
      </rPr>
      <t>钢铁管材；唐山友发新型建筑器材有限公司焊接钢管、热浸镀锌盘扣脚手架、爬架加工项目</t>
    </r>
    <phoneticPr fontId="1" type="noConversion"/>
  </si>
  <si>
    <r>
      <rPr>
        <sz val="12"/>
        <rFont val="宋体"/>
        <family val="3"/>
        <charset val="134"/>
      </rPr>
      <t>友发集团</t>
    </r>
  </si>
  <si>
    <r>
      <rPr>
        <sz val="12"/>
        <rFont val="宋体"/>
        <family val="3"/>
        <charset val="134"/>
      </rPr>
      <t>本钢转债</t>
    </r>
  </si>
  <si>
    <r>
      <rPr>
        <sz val="12"/>
        <rFont val="宋体"/>
        <family val="3"/>
        <charset val="134"/>
      </rPr>
      <t>板材；是</t>
    </r>
    <r>
      <rPr>
        <sz val="12"/>
        <color rgb="FFFF0000"/>
        <rFont val="宋体"/>
        <family val="3"/>
        <charset val="134"/>
      </rPr>
      <t>集炼铁、炼钢、轧钢等为一体的特大型钢铁联合企业</t>
    </r>
    <r>
      <rPr>
        <sz val="12"/>
        <rFont val="宋体"/>
        <family val="3"/>
        <charset val="134"/>
      </rPr>
      <t>，拥有东北大容积高炉、世界先进的冷轧生产线，钢铁整体技术装备达到世界先进水平。公司所从事的主要业务有钢铁冶炼、压延加工、发电、煤化工、特钢型材、铁路、进出口贸易、科研、产品销售等</t>
    </r>
    <phoneticPr fontId="1" type="noConversion"/>
  </si>
  <si>
    <r>
      <rPr>
        <sz val="12"/>
        <rFont val="宋体"/>
        <family val="3"/>
        <charset val="134"/>
      </rPr>
      <t>本钢板材</t>
    </r>
  </si>
  <si>
    <r>
      <rPr>
        <sz val="12"/>
        <rFont val="宋体"/>
        <family val="3"/>
        <charset val="134"/>
      </rPr>
      <t>甬金转债</t>
    </r>
  </si>
  <si>
    <r>
      <rPr>
        <sz val="12"/>
        <rFont val="宋体"/>
        <family val="3"/>
        <charset val="134"/>
      </rPr>
      <t>特钢；主营业务为冷轧不锈钢板带的研发、生产和销售，产品覆盖精密冷轧不锈钢板带和宽幅冷轧不锈钢板带两大领域</t>
    </r>
    <phoneticPr fontId="1" type="noConversion"/>
  </si>
  <si>
    <r>
      <rPr>
        <sz val="12"/>
        <rFont val="宋体"/>
        <family val="3"/>
        <charset val="134"/>
      </rPr>
      <t>甬金股份</t>
    </r>
  </si>
  <si>
    <r>
      <rPr>
        <sz val="12"/>
        <rFont val="宋体"/>
        <family val="3"/>
        <charset val="134"/>
      </rPr>
      <t>广大转债</t>
    </r>
  </si>
  <si>
    <r>
      <rPr>
        <sz val="12"/>
        <rFont val="宋体"/>
        <family val="3"/>
        <charset val="134"/>
      </rPr>
      <t>特钢；目前已形成合金材料和合金制品两大产品体系，其中合金材料包括高品质齿轮钢、高品质模具钢、特种不锈钢、高温合金和超高强度钢等国家重点鼓励发展的新材料产品；合金制品主要包括以合金材料为基础制成的新能源风电、轨道交通及各类精密机械部件</t>
    </r>
    <phoneticPr fontId="1" type="noConversion"/>
  </si>
  <si>
    <r>
      <rPr>
        <sz val="12"/>
        <rFont val="宋体"/>
        <family val="3"/>
        <charset val="134"/>
      </rPr>
      <t>广大特材</t>
    </r>
  </si>
  <si>
    <r>
      <rPr>
        <sz val="12"/>
        <rFont val="宋体"/>
        <family val="3"/>
        <charset val="134"/>
      </rPr>
      <t>中特转债</t>
    </r>
  </si>
  <si>
    <r>
      <rPr>
        <sz val="12"/>
        <rFont val="宋体"/>
        <family val="3"/>
        <charset val="134"/>
      </rPr>
      <t>特钢；公司主要生产齿轮钢、轴承钢、弹簧钢、工模具钢、高温合金、高速工具钢等特殊钢材，生产产品主要向汽车、石油、化工、煤炭、电力、机械制造、铁路运输等行业</t>
    </r>
    <phoneticPr fontId="1" type="noConversion"/>
  </si>
  <si>
    <r>
      <rPr>
        <sz val="12"/>
        <rFont val="宋体"/>
        <family val="3"/>
        <charset val="134"/>
      </rPr>
      <t>中信特钢</t>
    </r>
  </si>
  <si>
    <r>
      <rPr>
        <sz val="12"/>
        <rFont val="宋体"/>
        <family val="3"/>
        <charset val="134"/>
      </rPr>
      <t>大中转债</t>
    </r>
  </si>
  <si>
    <r>
      <rPr>
        <sz val="12"/>
        <rFont val="宋体"/>
        <family val="3"/>
        <charset val="134"/>
      </rPr>
      <t>铁矿石；</t>
    </r>
    <r>
      <rPr>
        <sz val="12"/>
        <rFont val="Times New Roman"/>
        <family val="1"/>
      </rPr>
      <t xml:space="preserve"> </t>
    </r>
    <r>
      <rPr>
        <sz val="12"/>
        <rFont val="宋体"/>
        <family val="3"/>
        <charset val="134"/>
      </rPr>
      <t>选矿技改选铁选云母工程</t>
    </r>
    <r>
      <rPr>
        <sz val="12"/>
        <rFont val="Times New Roman"/>
        <family val="1"/>
      </rPr>
      <t xml:space="preserve"> </t>
    </r>
    <r>
      <rPr>
        <sz val="12"/>
        <rFont val="宋体"/>
        <family val="3"/>
        <charset val="134"/>
      </rPr>
      <t>智能矿山采选机械化、自动化升级改造项目</t>
    </r>
    <r>
      <rPr>
        <sz val="12"/>
        <rFont val="Times New Roman"/>
        <family val="1"/>
      </rPr>
      <t xml:space="preserve"> </t>
    </r>
    <r>
      <rPr>
        <sz val="12"/>
        <rFont val="宋体"/>
        <family val="3"/>
        <charset val="134"/>
      </rPr>
      <t>周油坊铁矿采选工程</t>
    </r>
    <phoneticPr fontId="1" type="noConversion"/>
  </si>
  <si>
    <r>
      <rPr>
        <sz val="12"/>
        <rFont val="宋体"/>
        <family val="3"/>
        <charset val="134"/>
      </rPr>
      <t>大中矿业</t>
    </r>
  </si>
  <si>
    <r>
      <rPr>
        <sz val="12"/>
        <rFont val="宋体"/>
        <family val="3"/>
        <charset val="134"/>
      </rPr>
      <t>福能转债</t>
    </r>
  </si>
  <si>
    <r>
      <rPr>
        <sz val="12"/>
        <rFont val="宋体"/>
        <family val="3"/>
        <charset val="134"/>
      </rPr>
      <t>电能综合服务；公司主业为电力和纺织，电力业务为公司核心业务</t>
    </r>
    <r>
      <rPr>
        <sz val="12"/>
        <rFont val="Times New Roman"/>
        <family val="1"/>
      </rPr>
      <t>,</t>
    </r>
    <r>
      <rPr>
        <sz val="12"/>
        <rFont val="宋体"/>
        <family val="3"/>
        <charset val="134"/>
      </rPr>
      <t>包括</t>
    </r>
    <r>
      <rPr>
        <b/>
        <sz val="12"/>
        <color rgb="FFFF0000"/>
        <rFont val="宋体"/>
        <family val="3"/>
        <charset val="134"/>
      </rPr>
      <t>热电联产、天然气发电和风力发电</t>
    </r>
    <phoneticPr fontId="1" type="noConversion"/>
  </si>
  <si>
    <r>
      <rPr>
        <sz val="12"/>
        <rFont val="宋体"/>
        <family val="3"/>
        <charset val="134"/>
      </rPr>
      <t>福能股份</t>
    </r>
  </si>
  <si>
    <r>
      <rPr>
        <sz val="12"/>
        <rFont val="宋体"/>
        <family val="3"/>
        <charset val="134"/>
      </rPr>
      <t>川投转债</t>
    </r>
  </si>
  <si>
    <r>
      <rPr>
        <sz val="12"/>
        <rFont val="宋体"/>
        <family val="3"/>
        <charset val="134"/>
      </rPr>
      <t>水力发电；具体用于雅砻江水电的杨房沟水电站项目建设</t>
    </r>
    <phoneticPr fontId="1" type="noConversion"/>
  </si>
  <si>
    <r>
      <rPr>
        <sz val="12"/>
        <rFont val="宋体"/>
        <family val="3"/>
        <charset val="134"/>
      </rPr>
      <t>川投能源</t>
    </r>
  </si>
  <si>
    <r>
      <rPr>
        <sz val="12"/>
        <rFont val="宋体"/>
        <family val="3"/>
        <charset val="134"/>
      </rPr>
      <t>长集转债</t>
    </r>
  </si>
  <si>
    <r>
      <rPr>
        <sz val="12"/>
        <rFont val="宋体"/>
        <family val="3"/>
        <charset val="134"/>
      </rPr>
      <t>其他能源发电；铁岭长青生物质热电联产项目新建工程</t>
    </r>
    <phoneticPr fontId="1" type="noConversion"/>
  </si>
  <si>
    <r>
      <rPr>
        <sz val="12"/>
        <rFont val="宋体"/>
        <family val="3"/>
        <charset val="134"/>
      </rPr>
      <t>长青集团</t>
    </r>
  </si>
  <si>
    <r>
      <rPr>
        <sz val="12"/>
        <rFont val="宋体"/>
        <family val="3"/>
        <charset val="134"/>
      </rPr>
      <t>嘉泽转债</t>
    </r>
  </si>
  <si>
    <r>
      <rPr>
        <sz val="12"/>
        <rFont val="宋体"/>
        <family val="3"/>
        <charset val="134"/>
      </rPr>
      <t>风力发电；</t>
    </r>
    <r>
      <rPr>
        <sz val="12"/>
        <rFont val="Times New Roman"/>
        <family val="1"/>
      </rPr>
      <t>56,000.00</t>
    </r>
    <r>
      <rPr>
        <sz val="12"/>
        <rFont val="宋体"/>
        <family val="3"/>
        <charset val="134"/>
      </rPr>
      <t>万元用于</t>
    </r>
    <r>
      <rPr>
        <sz val="12"/>
        <rFont val="Times New Roman"/>
        <family val="1"/>
      </rPr>
      <t>“</t>
    </r>
    <r>
      <rPr>
        <sz val="12"/>
        <rFont val="宋体"/>
        <family val="3"/>
        <charset val="134"/>
      </rPr>
      <t>三道山</t>
    </r>
    <r>
      <rPr>
        <sz val="12"/>
        <rFont val="Times New Roman"/>
        <family val="1"/>
      </rPr>
      <t>150MW</t>
    </r>
    <r>
      <rPr>
        <sz val="12"/>
        <rFont val="宋体"/>
        <family val="3"/>
        <charset val="134"/>
      </rPr>
      <t>风电项目</t>
    </r>
    <r>
      <rPr>
        <sz val="12"/>
        <rFont val="Times New Roman"/>
        <family val="1"/>
      </rPr>
      <t>”</t>
    </r>
    <r>
      <rPr>
        <sz val="12"/>
        <rFont val="宋体"/>
        <family val="3"/>
        <charset val="134"/>
      </rPr>
      <t>；</t>
    </r>
    <r>
      <rPr>
        <sz val="12"/>
        <rFont val="Times New Roman"/>
        <family val="1"/>
      </rPr>
      <t>37,000.00</t>
    </r>
    <r>
      <rPr>
        <sz val="12"/>
        <rFont val="宋体"/>
        <family val="3"/>
        <charset val="134"/>
      </rPr>
      <t>万元用于</t>
    </r>
    <r>
      <rPr>
        <sz val="12"/>
        <rFont val="Times New Roman"/>
        <family val="1"/>
      </rPr>
      <t>“</t>
    </r>
    <r>
      <rPr>
        <sz val="12"/>
        <rFont val="宋体"/>
        <family val="3"/>
        <charset val="134"/>
      </rPr>
      <t>苏家梁</t>
    </r>
    <r>
      <rPr>
        <sz val="12"/>
        <rFont val="Times New Roman"/>
        <family val="1"/>
      </rPr>
      <t>100MW</t>
    </r>
    <r>
      <rPr>
        <sz val="12"/>
        <rFont val="宋体"/>
        <family val="3"/>
        <charset val="134"/>
      </rPr>
      <t>风电项目</t>
    </r>
    <phoneticPr fontId="1" type="noConversion"/>
  </si>
  <si>
    <r>
      <rPr>
        <sz val="12"/>
        <rFont val="宋体"/>
        <family val="3"/>
        <charset val="134"/>
      </rPr>
      <t>嘉泽新能</t>
    </r>
  </si>
  <si>
    <r>
      <rPr>
        <sz val="12"/>
        <rFont val="宋体"/>
        <family val="3"/>
        <charset val="134"/>
      </rPr>
      <t>节能转债</t>
    </r>
  </si>
  <si>
    <r>
      <rPr>
        <sz val="12"/>
        <rFont val="宋体"/>
        <family val="3"/>
        <charset val="134"/>
      </rPr>
      <t>风力发电；阳江南鹏岛海上风电项目</t>
    </r>
    <r>
      <rPr>
        <sz val="12"/>
        <rFont val="Times New Roman"/>
        <family val="1"/>
      </rPr>
      <t>(300MW)</t>
    </r>
    <r>
      <rPr>
        <sz val="12"/>
        <rFont val="宋体"/>
        <family val="3"/>
        <charset val="134"/>
      </rPr>
      <t>；马鬃山第二风电场</t>
    </r>
    <r>
      <rPr>
        <sz val="12"/>
        <rFont val="Times New Roman"/>
        <family val="1"/>
      </rPr>
      <t xml:space="preserve"> B </t>
    </r>
    <r>
      <rPr>
        <sz val="12"/>
        <rFont val="宋体"/>
        <family val="3"/>
        <charset val="134"/>
      </rPr>
      <t>区</t>
    </r>
    <r>
      <rPr>
        <sz val="12"/>
        <rFont val="Times New Roman"/>
        <family val="1"/>
      </rPr>
      <t xml:space="preserve"> 200MW </t>
    </r>
    <r>
      <rPr>
        <sz val="12"/>
        <rFont val="宋体"/>
        <family val="3"/>
        <charset val="134"/>
      </rPr>
      <t>风电项目</t>
    </r>
    <phoneticPr fontId="1" type="noConversion"/>
  </si>
  <si>
    <r>
      <rPr>
        <sz val="12"/>
        <rFont val="宋体"/>
        <family val="3"/>
        <charset val="134"/>
      </rPr>
      <t>节能风电</t>
    </r>
  </si>
  <si>
    <r>
      <rPr>
        <sz val="12"/>
        <rFont val="宋体"/>
        <family val="3"/>
        <charset val="134"/>
      </rPr>
      <t>晶科转债</t>
    </r>
  </si>
  <si>
    <r>
      <rPr>
        <sz val="12"/>
        <rFont val="宋体"/>
        <family val="3"/>
        <charset val="134"/>
      </rPr>
      <t>光伏发电；晶科电力清远市三排镇</t>
    </r>
    <r>
      <rPr>
        <sz val="12"/>
        <rFont val="Times New Roman"/>
        <family val="1"/>
      </rPr>
      <t xml:space="preserve"> 100MW </t>
    </r>
    <r>
      <rPr>
        <sz val="12"/>
        <rFont val="宋体"/>
        <family val="3"/>
        <charset val="134"/>
      </rPr>
      <t>农光互补综合利</t>
    </r>
    <r>
      <rPr>
        <sz val="12"/>
        <rFont val="Times New Roman"/>
        <family val="1"/>
      </rPr>
      <t xml:space="preserve"> </t>
    </r>
    <r>
      <rPr>
        <sz val="12"/>
        <rFont val="宋体"/>
        <family val="3"/>
        <charset val="134"/>
      </rPr>
      <t>用示范项目</t>
    </r>
    <phoneticPr fontId="1" type="noConversion"/>
  </si>
  <si>
    <r>
      <rPr>
        <sz val="12"/>
        <rFont val="宋体"/>
        <family val="3"/>
        <charset val="134"/>
      </rPr>
      <t>晶科科技</t>
    </r>
  </si>
  <si>
    <r>
      <rPr>
        <sz val="12"/>
        <rFont val="宋体"/>
        <family val="3"/>
        <charset val="134"/>
      </rPr>
      <t>贵燃转债</t>
    </r>
  </si>
  <si>
    <r>
      <rPr>
        <sz val="12"/>
        <rFont val="宋体"/>
        <family val="3"/>
        <charset val="134"/>
      </rPr>
      <t>燃气；</t>
    </r>
    <r>
      <rPr>
        <sz val="12"/>
        <rFont val="Times New Roman"/>
        <family val="1"/>
      </rPr>
      <t xml:space="preserve"> </t>
    </r>
    <r>
      <rPr>
        <sz val="12"/>
        <rFont val="宋体"/>
        <family val="3"/>
        <charset val="134"/>
      </rPr>
      <t>城市燃气管网建设项目</t>
    </r>
    <r>
      <rPr>
        <sz val="12"/>
        <rFont val="Times New Roman"/>
        <family val="1"/>
      </rPr>
      <t xml:space="preserve"> </t>
    </r>
    <r>
      <rPr>
        <sz val="12"/>
        <rFont val="宋体"/>
        <family val="3"/>
        <charset val="134"/>
      </rPr>
      <t>习酒镇至习水县城天然气输气管道项目</t>
    </r>
    <r>
      <rPr>
        <sz val="12"/>
        <rFont val="Times New Roman"/>
        <family val="1"/>
      </rPr>
      <t xml:space="preserve"> </t>
    </r>
    <r>
      <rPr>
        <sz val="12"/>
        <rFont val="宋体"/>
        <family val="3"/>
        <charset val="134"/>
      </rPr>
      <t>天然气基础设施互联互通重点工程（贵阳市天然气储备及应急调峰设施建设项目）</t>
    </r>
    <phoneticPr fontId="1" type="noConversion"/>
  </si>
  <si>
    <r>
      <rPr>
        <sz val="12"/>
        <rFont val="宋体"/>
        <family val="3"/>
        <charset val="134"/>
      </rPr>
      <t>贵州燃气</t>
    </r>
  </si>
  <si>
    <r>
      <rPr>
        <sz val="12"/>
        <rFont val="宋体"/>
        <family val="3"/>
        <charset val="134"/>
      </rPr>
      <t>天壕转债</t>
    </r>
  </si>
  <si>
    <r>
      <rPr>
        <sz val="12"/>
        <rFont val="宋体"/>
        <family val="3"/>
        <charset val="134"/>
      </rPr>
      <t>燃气；目前，公司已形成了以工业客户及</t>
    </r>
    <r>
      <rPr>
        <b/>
        <sz val="12"/>
        <color rgb="FFC00000"/>
        <rFont val="宋体"/>
        <family val="3"/>
        <charset val="134"/>
      </rPr>
      <t>天然气长输管道加压站余热</t>
    </r>
    <r>
      <rPr>
        <sz val="12"/>
        <rFont val="宋体"/>
        <family val="3"/>
        <charset val="134"/>
      </rPr>
      <t>余压利用为主的节能板块、以城市燃气供应及支干线管输业务为主的清洁能源板块</t>
    </r>
    <phoneticPr fontId="1" type="noConversion"/>
  </si>
  <si>
    <r>
      <rPr>
        <sz val="12"/>
        <rFont val="宋体"/>
        <family val="3"/>
        <charset val="134"/>
      </rPr>
      <t>天壕环境</t>
    </r>
  </si>
  <si>
    <r>
      <rPr>
        <sz val="12"/>
        <rFont val="宋体"/>
        <family val="3"/>
        <charset val="134"/>
      </rPr>
      <t>皖天转债</t>
    </r>
  </si>
  <si>
    <r>
      <rPr>
        <sz val="12"/>
        <rFont val="宋体"/>
        <family val="3"/>
        <charset val="134"/>
      </rPr>
      <t>燃气；六安</t>
    </r>
    <r>
      <rPr>
        <sz val="12"/>
        <rFont val="Times New Roman"/>
        <family val="1"/>
      </rPr>
      <t>-</t>
    </r>
    <r>
      <rPr>
        <sz val="12"/>
        <rFont val="宋体"/>
        <family val="3"/>
        <charset val="134"/>
      </rPr>
      <t>霍邱</t>
    </r>
    <r>
      <rPr>
        <sz val="12"/>
        <rFont val="Times New Roman"/>
        <family val="1"/>
      </rPr>
      <t>-</t>
    </r>
    <r>
      <rPr>
        <sz val="12"/>
        <rFont val="宋体"/>
        <family val="3"/>
        <charset val="134"/>
      </rPr>
      <t>颍上干线</t>
    </r>
    <phoneticPr fontId="1" type="noConversion"/>
  </si>
  <si>
    <r>
      <rPr>
        <sz val="12"/>
        <rFont val="宋体"/>
        <family val="3"/>
        <charset val="134"/>
      </rPr>
      <t>皖天然气</t>
    </r>
  </si>
  <si>
    <r>
      <rPr>
        <sz val="12"/>
        <rFont val="宋体"/>
        <family val="3"/>
        <charset val="134"/>
      </rPr>
      <t>首华转债</t>
    </r>
  </si>
  <si>
    <r>
      <rPr>
        <sz val="12"/>
        <rFont val="宋体"/>
        <family val="3"/>
        <charset val="134"/>
      </rPr>
      <t>燃气；石楼西区块天然气阶段性开发项目</t>
    </r>
    <phoneticPr fontId="1" type="noConversion"/>
  </si>
  <si>
    <r>
      <rPr>
        <sz val="12"/>
        <rFont val="宋体"/>
        <family val="3"/>
        <charset val="134"/>
      </rPr>
      <t>首华燃气</t>
    </r>
  </si>
  <si>
    <r>
      <rPr>
        <sz val="12"/>
        <rFont val="宋体"/>
        <family val="3"/>
        <charset val="134"/>
      </rPr>
      <t>航新转债</t>
    </r>
  </si>
  <si>
    <r>
      <rPr>
        <sz val="12"/>
        <rFont val="宋体"/>
        <family val="3"/>
        <charset val="134"/>
      </rPr>
      <t>军工</t>
    </r>
    <phoneticPr fontId="1" type="noConversion"/>
  </si>
  <si>
    <r>
      <rPr>
        <sz val="12"/>
        <rFont val="宋体"/>
        <family val="3"/>
        <charset val="134"/>
      </rPr>
      <t>航空装备；主营业务涵盖航空维修保障、航空资产管理、机载设备研制、测试设备研制、大数据分析应用、飞机加改装</t>
    </r>
    <phoneticPr fontId="1" type="noConversion"/>
  </si>
  <si>
    <r>
      <rPr>
        <sz val="12"/>
        <rFont val="宋体"/>
        <family val="3"/>
        <charset val="134"/>
      </rPr>
      <t>航新科技</t>
    </r>
  </si>
  <si>
    <r>
      <rPr>
        <sz val="12"/>
        <rFont val="宋体"/>
        <family val="3"/>
        <charset val="134"/>
      </rPr>
      <t>三角转债</t>
    </r>
  </si>
  <si>
    <r>
      <rPr>
        <sz val="12"/>
        <rFont val="宋体"/>
        <family val="3"/>
        <charset val="134"/>
      </rPr>
      <t>航空装备；先进航空零部件智能互联制造基地项目</t>
    </r>
    <phoneticPr fontId="1" type="noConversion"/>
  </si>
  <si>
    <r>
      <rPr>
        <sz val="12"/>
        <rFont val="宋体"/>
        <family val="3"/>
        <charset val="134"/>
      </rPr>
      <t>三角防务</t>
    </r>
  </si>
  <si>
    <r>
      <rPr>
        <sz val="12"/>
        <rFont val="宋体"/>
        <family val="3"/>
        <charset val="134"/>
      </rPr>
      <t>天箭转债</t>
    </r>
  </si>
  <si>
    <r>
      <rPr>
        <sz val="12"/>
        <rFont val="宋体"/>
        <family val="3"/>
        <charset val="134"/>
      </rPr>
      <t>航天装备</t>
    </r>
    <phoneticPr fontId="1" type="noConversion"/>
  </si>
  <si>
    <r>
      <rPr>
        <sz val="12"/>
        <rFont val="宋体"/>
        <family val="3"/>
        <charset val="134"/>
      </rPr>
      <t>中天火箭</t>
    </r>
  </si>
  <si>
    <r>
      <rPr>
        <sz val="12"/>
        <rFont val="宋体"/>
        <family val="3"/>
        <charset val="134"/>
      </rPr>
      <t>火炬转债</t>
    </r>
  </si>
  <si>
    <r>
      <rPr>
        <sz val="12"/>
        <rFont val="宋体"/>
        <family val="3"/>
        <charset val="134"/>
      </rPr>
      <t>军工电子；公司是中国主要专业从事陶瓷电容器研发、生产、销售和技术支持的企业</t>
    </r>
    <phoneticPr fontId="1" type="noConversion"/>
  </si>
  <si>
    <r>
      <rPr>
        <sz val="12"/>
        <rFont val="宋体"/>
        <family val="3"/>
        <charset val="134"/>
      </rPr>
      <t>火炬电子</t>
    </r>
  </si>
  <si>
    <r>
      <rPr>
        <sz val="12"/>
        <rFont val="宋体"/>
        <family val="3"/>
        <charset val="134"/>
      </rPr>
      <t>盛路转债</t>
    </r>
  </si>
  <si>
    <r>
      <rPr>
        <sz val="12"/>
        <rFont val="宋体"/>
        <family val="3"/>
        <charset val="134"/>
      </rPr>
      <t>军工电子；公司是国内领先的天线、射频产品研发、制造、销售于一体的高新技术企业。公司上市后经过资产重组，在通信、汽车电子、国防通信等领域拓展，发展多元化的集团公司</t>
    </r>
    <r>
      <rPr>
        <sz val="12"/>
        <rFont val="Times New Roman"/>
        <family val="1"/>
      </rPr>
      <t>,</t>
    </r>
    <r>
      <rPr>
        <sz val="12"/>
        <rFont val="宋体"/>
        <family val="3"/>
        <charset val="134"/>
      </rPr>
      <t>公司产品业务在移动通信、车载移动互联、微波混合集成电路等领域布局。</t>
    </r>
    <phoneticPr fontId="1" type="noConversion"/>
  </si>
  <si>
    <r>
      <rPr>
        <sz val="12"/>
        <rFont val="宋体"/>
        <family val="3"/>
        <charset val="134"/>
      </rPr>
      <t>盛路通信</t>
    </r>
  </si>
  <si>
    <r>
      <rPr>
        <sz val="12"/>
        <rFont val="宋体"/>
        <family val="3"/>
        <charset val="134"/>
      </rPr>
      <t>应急转债</t>
    </r>
  </si>
  <si>
    <r>
      <rPr>
        <sz val="12"/>
        <rFont val="宋体"/>
        <family val="3"/>
        <charset val="134"/>
      </rPr>
      <t>地面兵装；公司自设立以来主要从事应急交通工程装备的研发、生产和销售，是国内军用应急交通工程装备领域中规模领先、产品线齐全和研发实力突出的专业制造商之一，也是</t>
    </r>
    <r>
      <rPr>
        <sz val="12"/>
        <color rgb="FFFF0000"/>
        <rFont val="宋体"/>
        <family val="3"/>
        <charset val="134"/>
      </rPr>
      <t>军方应急交通工程装备</t>
    </r>
    <r>
      <rPr>
        <sz val="12"/>
        <rFont val="宋体"/>
        <family val="3"/>
        <charset val="134"/>
      </rPr>
      <t>的重要供应商和总装单位</t>
    </r>
    <phoneticPr fontId="1" type="noConversion"/>
  </si>
  <si>
    <r>
      <rPr>
        <sz val="12"/>
        <rFont val="宋体"/>
        <family val="3"/>
        <charset val="134"/>
      </rPr>
      <t>中船应急</t>
    </r>
  </si>
  <si>
    <r>
      <rPr>
        <sz val="12"/>
        <rFont val="宋体"/>
        <family val="3"/>
        <charset val="134"/>
      </rPr>
      <t>洪城转债</t>
    </r>
  </si>
  <si>
    <r>
      <rPr>
        <sz val="12"/>
        <rFont val="宋体"/>
        <family val="3"/>
        <charset val="134"/>
      </rPr>
      <t>水务及水治理；南昌市九龙湖污水处理厂二期扩建工程</t>
    </r>
  </si>
  <si>
    <r>
      <rPr>
        <sz val="12"/>
        <rFont val="宋体"/>
        <family val="3"/>
        <charset val="134"/>
      </rPr>
      <t>洪城环境</t>
    </r>
  </si>
  <si>
    <r>
      <rPr>
        <sz val="12"/>
        <rFont val="宋体"/>
        <family val="3"/>
        <charset val="134"/>
      </rPr>
      <t>海环转债</t>
    </r>
  </si>
  <si>
    <r>
      <rPr>
        <sz val="12"/>
        <rFont val="宋体"/>
        <family val="3"/>
        <charset val="134"/>
      </rPr>
      <t>水务及水治理</t>
    </r>
    <phoneticPr fontId="1" type="noConversion"/>
  </si>
  <si>
    <r>
      <rPr>
        <sz val="12"/>
        <rFont val="宋体"/>
        <family val="3"/>
        <charset val="134"/>
      </rPr>
      <t>海峡环保</t>
    </r>
  </si>
  <si>
    <r>
      <rPr>
        <sz val="12"/>
        <rFont val="宋体"/>
        <family val="3"/>
        <charset val="134"/>
      </rPr>
      <t>京源转债</t>
    </r>
  </si>
  <si>
    <r>
      <rPr>
        <sz val="12"/>
        <rFont val="宋体"/>
        <family val="3"/>
        <charset val="134"/>
      </rPr>
      <t>水务及水治理；公司是一家资源环境综合服务商，能够为广大业主单位和政府部门提供从项目咨询、项目开发、项目管理、工程设计、工程建设、运营管理和投融资等一站式综合服务的高科技公</t>
    </r>
    <phoneticPr fontId="1" type="noConversion"/>
  </si>
  <si>
    <r>
      <rPr>
        <sz val="12"/>
        <rFont val="宋体"/>
        <family val="3"/>
        <charset val="134"/>
      </rPr>
      <t>京源环保</t>
    </r>
  </si>
  <si>
    <r>
      <rPr>
        <sz val="12"/>
        <rFont val="宋体"/>
        <family val="3"/>
        <charset val="134"/>
      </rPr>
      <t>绿茵转债</t>
    </r>
  </si>
  <si>
    <r>
      <rPr>
        <sz val="12"/>
        <rFont val="宋体"/>
        <family val="3"/>
        <charset val="134"/>
      </rPr>
      <t>综合环境治理；</t>
    </r>
    <r>
      <rPr>
        <sz val="12"/>
        <rFont val="Times New Roman"/>
        <family val="1"/>
      </rPr>
      <t>1.</t>
    </r>
    <r>
      <rPr>
        <sz val="12"/>
        <rFont val="宋体"/>
        <family val="3"/>
        <charset val="134"/>
      </rPr>
      <t>新立街经济林工程项目</t>
    </r>
    <r>
      <rPr>
        <sz val="12"/>
        <rFont val="Times New Roman"/>
        <family val="1"/>
      </rPr>
      <t xml:space="preserve">2 </t>
    </r>
    <r>
      <rPr>
        <sz val="12"/>
        <rFont val="宋体"/>
        <family val="3"/>
        <charset val="134"/>
      </rPr>
      <t>海河北岸外侧</t>
    </r>
    <r>
      <rPr>
        <sz val="12"/>
        <rFont val="Times New Roman"/>
        <family val="1"/>
      </rPr>
      <t>(</t>
    </r>
    <r>
      <rPr>
        <sz val="12"/>
        <rFont val="宋体"/>
        <family val="3"/>
        <charset val="134"/>
      </rPr>
      <t>汉港路至与滨海新区</t>
    </r>
    <r>
      <rPr>
        <sz val="12"/>
        <rFont val="Times New Roman"/>
        <family val="1"/>
      </rPr>
      <t xml:space="preserve"> </t>
    </r>
    <r>
      <rPr>
        <sz val="12"/>
        <rFont val="宋体"/>
        <family val="3"/>
        <charset val="134"/>
      </rPr>
      <t>交界</t>
    </r>
    <r>
      <rPr>
        <sz val="12"/>
        <rFont val="Times New Roman"/>
        <family val="1"/>
      </rPr>
      <t>)</t>
    </r>
    <r>
      <rPr>
        <sz val="12"/>
        <rFont val="宋体"/>
        <family val="3"/>
        <charset val="134"/>
      </rPr>
      <t>绿化带工程项目</t>
    </r>
    <r>
      <rPr>
        <sz val="12"/>
        <rFont val="Times New Roman"/>
        <family val="1"/>
      </rPr>
      <t xml:space="preserve">3 </t>
    </r>
    <r>
      <rPr>
        <sz val="12"/>
        <rFont val="宋体"/>
        <family val="3"/>
        <charset val="134"/>
      </rPr>
      <t>先锋东路</t>
    </r>
    <r>
      <rPr>
        <sz val="12"/>
        <rFont val="Times New Roman"/>
        <family val="1"/>
      </rPr>
      <t>(</t>
    </r>
    <r>
      <rPr>
        <sz val="12"/>
        <rFont val="宋体"/>
        <family val="3"/>
        <charset val="134"/>
      </rPr>
      <t>福源路至汉港路</t>
    </r>
    <r>
      <rPr>
        <sz val="12"/>
        <rFont val="Times New Roman"/>
        <family val="1"/>
      </rPr>
      <t>)</t>
    </r>
    <r>
      <rPr>
        <sz val="12"/>
        <rFont val="宋体"/>
        <family val="3"/>
        <charset val="134"/>
      </rPr>
      <t>两侧绿</t>
    </r>
    <r>
      <rPr>
        <sz val="12"/>
        <rFont val="Times New Roman"/>
        <family val="1"/>
      </rPr>
      <t xml:space="preserve"> </t>
    </r>
    <r>
      <rPr>
        <sz val="12"/>
        <rFont val="宋体"/>
        <family val="3"/>
        <charset val="134"/>
      </rPr>
      <t>化带工程项</t>
    </r>
    <phoneticPr fontId="1" type="noConversion"/>
  </si>
  <si>
    <r>
      <rPr>
        <sz val="12"/>
        <rFont val="宋体"/>
        <family val="3"/>
        <charset val="134"/>
      </rPr>
      <t>绿茵生态</t>
    </r>
  </si>
  <si>
    <r>
      <rPr>
        <sz val="12"/>
        <rFont val="宋体"/>
        <family val="3"/>
        <charset val="134"/>
      </rPr>
      <t>绿动转债</t>
    </r>
  </si>
  <si>
    <r>
      <rPr>
        <sz val="12"/>
        <rFont val="宋体"/>
        <family val="3"/>
        <charset val="134"/>
      </rPr>
      <t>固废治理；公司是北京市国有资产经营有限责任公司控股的专门从事循环经济、可再生能源产业的上市企业集团。业务涉及城市垃圾处理项目的投资建设、运营管理、技术研发，核心配套设备的供应，以及顾问咨询等专业化服务，为城市垃圾处理提供整体解决方案</t>
    </r>
    <phoneticPr fontId="1" type="noConversion"/>
  </si>
  <si>
    <r>
      <rPr>
        <sz val="12"/>
        <rFont val="宋体"/>
        <family val="3"/>
        <charset val="134"/>
      </rPr>
      <t>绿色动力</t>
    </r>
  </si>
  <si>
    <r>
      <rPr>
        <sz val="12"/>
        <rFont val="宋体"/>
        <family val="3"/>
        <charset val="134"/>
      </rPr>
      <t>联泰转债</t>
    </r>
  </si>
  <si>
    <r>
      <rPr>
        <sz val="12"/>
        <rFont val="宋体"/>
        <family val="3"/>
        <charset val="134"/>
      </rPr>
      <t>水务及水治理；全部投资于长沙市岳麓污水处理厂提标改造及扩建工程项目</t>
    </r>
    <phoneticPr fontId="1" type="noConversion"/>
  </si>
  <si>
    <r>
      <rPr>
        <sz val="12"/>
        <rFont val="宋体"/>
        <family val="3"/>
        <charset val="134"/>
      </rPr>
      <t>联泰环保</t>
    </r>
  </si>
  <si>
    <r>
      <rPr>
        <sz val="12"/>
        <rFont val="宋体"/>
        <family val="3"/>
        <charset val="134"/>
      </rPr>
      <t>伟</t>
    </r>
    <r>
      <rPr>
        <sz val="12"/>
        <rFont val="Times New Roman"/>
        <family val="1"/>
      </rPr>
      <t>22</t>
    </r>
    <r>
      <rPr>
        <sz val="12"/>
        <rFont val="宋体"/>
        <family val="3"/>
        <charset val="134"/>
      </rPr>
      <t>转债</t>
    </r>
  </si>
  <si>
    <r>
      <rPr>
        <sz val="12"/>
        <rFont val="宋体"/>
        <family val="3"/>
        <charset val="134"/>
      </rPr>
      <t>固废治理；卢龙县生活垃圾无害化处理及焚烧发电项目</t>
    </r>
    <phoneticPr fontId="1" type="noConversion"/>
  </si>
  <si>
    <r>
      <rPr>
        <sz val="12"/>
        <rFont val="宋体"/>
        <family val="3"/>
        <charset val="134"/>
      </rPr>
      <t>伟明环保</t>
    </r>
  </si>
  <si>
    <r>
      <rPr>
        <sz val="12"/>
        <rFont val="宋体"/>
        <family val="3"/>
        <charset val="134"/>
      </rPr>
      <t>国祯转债</t>
    </r>
  </si>
  <si>
    <r>
      <rPr>
        <sz val="12"/>
        <rFont val="宋体"/>
        <family val="3"/>
        <charset val="134"/>
      </rPr>
      <t>水务及水治理；合肥市胡大郢污水处理厂</t>
    </r>
    <r>
      <rPr>
        <sz val="12"/>
        <rFont val="Times New Roman"/>
        <family val="1"/>
      </rPr>
      <t>PPP</t>
    </r>
    <r>
      <rPr>
        <sz val="12"/>
        <rFont val="宋体"/>
        <family val="3"/>
        <charset val="134"/>
      </rPr>
      <t>项目</t>
    </r>
    <phoneticPr fontId="1" type="noConversion"/>
  </si>
  <si>
    <r>
      <rPr>
        <sz val="12"/>
        <rFont val="宋体"/>
        <family val="3"/>
        <charset val="134"/>
      </rPr>
      <t>节能国祯</t>
    </r>
  </si>
  <si>
    <r>
      <rPr>
        <sz val="12"/>
        <rFont val="宋体"/>
        <family val="3"/>
        <charset val="134"/>
      </rPr>
      <t>博世转债</t>
    </r>
  </si>
  <si>
    <r>
      <rPr>
        <sz val="12"/>
        <rFont val="宋体"/>
        <family val="3"/>
        <charset val="134"/>
      </rPr>
      <t>水务及水治理；南宁市城市内河黑臭水体治理工程</t>
    </r>
    <r>
      <rPr>
        <sz val="12"/>
        <rFont val="Times New Roman"/>
        <family val="1"/>
      </rPr>
      <t>PPP</t>
    </r>
    <r>
      <rPr>
        <sz val="12"/>
        <rFont val="宋体"/>
        <family val="3"/>
        <charset val="134"/>
      </rPr>
      <t>项目</t>
    </r>
  </si>
  <si>
    <r>
      <rPr>
        <sz val="12"/>
        <rFont val="宋体"/>
        <family val="3"/>
        <charset val="134"/>
      </rPr>
      <t>博世科</t>
    </r>
  </si>
  <si>
    <r>
      <rPr>
        <sz val="12"/>
        <rFont val="宋体"/>
        <family val="3"/>
        <charset val="134"/>
      </rPr>
      <t>维尔转债</t>
    </r>
  </si>
  <si>
    <r>
      <rPr>
        <sz val="12"/>
        <rFont val="宋体"/>
        <family val="3"/>
        <charset val="134"/>
      </rPr>
      <t>综合环境治理；西安市生活垃圾末端处理系统渗滤液处理项目</t>
    </r>
    <phoneticPr fontId="1" type="noConversion"/>
  </si>
  <si>
    <r>
      <rPr>
        <sz val="12"/>
        <rFont val="宋体"/>
        <family val="3"/>
        <charset val="134"/>
      </rPr>
      <t>维尔利</t>
    </r>
  </si>
  <si>
    <r>
      <rPr>
        <sz val="12"/>
        <rFont val="宋体"/>
        <family val="3"/>
        <charset val="134"/>
      </rPr>
      <t>中环转</t>
    </r>
    <r>
      <rPr>
        <sz val="12"/>
        <rFont val="Times New Roman"/>
        <family val="1"/>
      </rPr>
      <t>2</t>
    </r>
  </si>
  <si>
    <r>
      <rPr>
        <sz val="12"/>
        <rFont val="宋体"/>
        <family val="3"/>
        <charset val="134"/>
      </rPr>
      <t>水务及水治理；郸城县生活垃圾焚烧发电项目</t>
    </r>
    <r>
      <rPr>
        <sz val="12"/>
        <rFont val="Times New Roman"/>
        <family val="1"/>
      </rPr>
      <t xml:space="preserve"> </t>
    </r>
    <r>
      <rPr>
        <sz val="12"/>
        <rFont val="宋体"/>
        <family val="3"/>
        <charset val="134"/>
      </rPr>
      <t>承德县承德绿源热电建设项目</t>
    </r>
    <phoneticPr fontId="1" type="noConversion"/>
  </si>
  <si>
    <r>
      <rPr>
        <sz val="12"/>
        <rFont val="宋体"/>
        <family val="3"/>
        <charset val="134"/>
      </rPr>
      <t>中环环保</t>
    </r>
  </si>
  <si>
    <r>
      <rPr>
        <sz val="12"/>
        <rFont val="宋体"/>
        <family val="3"/>
        <charset val="134"/>
      </rPr>
      <t>侨银转债</t>
    </r>
  </si>
  <si>
    <r>
      <rPr>
        <sz val="12"/>
        <rFont val="宋体"/>
        <family val="3"/>
        <charset val="134"/>
      </rPr>
      <t>固废治理；环卫设备资源中心项目</t>
    </r>
  </si>
  <si>
    <r>
      <rPr>
        <sz val="12"/>
        <rFont val="宋体"/>
        <family val="3"/>
        <charset val="134"/>
      </rPr>
      <t>侨银股份</t>
    </r>
  </si>
  <si>
    <r>
      <rPr>
        <sz val="12"/>
        <rFont val="宋体"/>
        <family val="3"/>
        <charset val="134"/>
      </rPr>
      <t>旺能转债</t>
    </r>
  </si>
  <si>
    <r>
      <rPr>
        <sz val="12"/>
        <rFont val="宋体"/>
        <family val="3"/>
        <charset val="134"/>
      </rPr>
      <t>固废治理；</t>
    </r>
    <r>
      <rPr>
        <sz val="12"/>
        <rFont val="Times New Roman"/>
        <family val="1"/>
      </rPr>
      <t>26,600.00</t>
    </r>
    <r>
      <rPr>
        <sz val="12"/>
        <rFont val="宋体"/>
        <family val="3"/>
        <charset val="134"/>
      </rPr>
      <t>万元用于汕头市澄海洁源垃圾发电厂扩建项目，</t>
    </r>
    <r>
      <rPr>
        <sz val="12"/>
        <rFont val="Times New Roman"/>
        <family val="1"/>
      </rPr>
      <t>25,500.00</t>
    </r>
    <r>
      <rPr>
        <sz val="12"/>
        <rFont val="宋体"/>
        <family val="3"/>
        <charset val="134"/>
      </rPr>
      <t>万元用于渠县生活垃圾焚烧发电项目，、</t>
    </r>
    <r>
      <rPr>
        <sz val="12"/>
        <rFont val="Times New Roman"/>
        <family val="1"/>
      </rPr>
      <t>23,800.00</t>
    </r>
    <r>
      <rPr>
        <sz val="12"/>
        <rFont val="宋体"/>
        <family val="3"/>
        <charset val="134"/>
      </rPr>
      <t>万元用于监利县生活垃圾焚烧发电二期扩建项目</t>
    </r>
    <phoneticPr fontId="1" type="noConversion"/>
  </si>
  <si>
    <r>
      <rPr>
        <sz val="12"/>
        <rFont val="宋体"/>
        <family val="3"/>
        <charset val="134"/>
      </rPr>
      <t>旺能环境</t>
    </r>
  </si>
  <si>
    <r>
      <rPr>
        <sz val="12"/>
        <rFont val="宋体"/>
        <family val="3"/>
        <charset val="134"/>
      </rPr>
      <t>惠城转债</t>
    </r>
  </si>
  <si>
    <r>
      <rPr>
        <sz val="12"/>
        <rFont val="宋体"/>
        <family val="3"/>
        <charset val="134"/>
      </rPr>
      <t>固废治理；募资用途：</t>
    </r>
    <r>
      <rPr>
        <sz val="12"/>
        <rFont val="Times New Roman"/>
        <family val="1"/>
      </rPr>
      <t>4</t>
    </r>
    <r>
      <rPr>
        <sz val="12"/>
        <rFont val="宋体"/>
        <family val="3"/>
        <charset val="134"/>
      </rPr>
      <t>万吨</t>
    </r>
    <r>
      <rPr>
        <sz val="12"/>
        <rFont val="Times New Roman"/>
        <family val="1"/>
      </rPr>
      <t>/</t>
    </r>
    <r>
      <rPr>
        <sz val="12"/>
        <rFont val="宋体"/>
        <family val="3"/>
        <charset val="134"/>
      </rPr>
      <t>年</t>
    </r>
    <r>
      <rPr>
        <sz val="12"/>
        <rFont val="Times New Roman"/>
        <family val="1"/>
      </rPr>
      <t xml:space="preserve"> FCC </t>
    </r>
    <r>
      <rPr>
        <sz val="12"/>
        <rFont val="宋体"/>
        <family val="3"/>
        <charset val="134"/>
      </rPr>
      <t>催化新材料项目</t>
    </r>
    <r>
      <rPr>
        <sz val="12"/>
        <rFont val="Times New Roman"/>
        <family val="1"/>
      </rPr>
      <t>(</t>
    </r>
    <r>
      <rPr>
        <sz val="12"/>
        <rFont val="宋体"/>
        <family val="3"/>
        <charset val="134"/>
      </rPr>
      <t>一阶段</t>
    </r>
    <r>
      <rPr>
        <sz val="12"/>
        <rFont val="Times New Roman"/>
        <family val="1"/>
      </rPr>
      <t>)</t>
    </r>
    <r>
      <rPr>
        <sz val="12"/>
        <rFont val="宋体"/>
        <family val="3"/>
        <charset val="134"/>
      </rPr>
      <t>。公司是一家为炼油企业提供废催化剂处理处置的高新技术企业，公司始终坚持以有效彻底的资源综合利用方式处理处置石油化工行业危险废物</t>
    </r>
    <phoneticPr fontId="1" type="noConversion"/>
  </si>
  <si>
    <r>
      <rPr>
        <sz val="12"/>
        <rFont val="宋体"/>
        <family val="3"/>
        <charset val="134"/>
      </rPr>
      <t>惠城环保</t>
    </r>
  </si>
  <si>
    <r>
      <rPr>
        <sz val="12"/>
        <rFont val="宋体"/>
        <family val="3"/>
        <charset val="134"/>
      </rPr>
      <t>龙净转债</t>
    </r>
  </si>
  <si>
    <r>
      <rPr>
        <sz val="12"/>
        <rFont val="宋体"/>
        <family val="3"/>
        <charset val="134"/>
      </rPr>
      <t>环保设备；龙净环保</t>
    </r>
    <r>
      <rPr>
        <sz val="12"/>
        <rFont val="Times New Roman"/>
        <family val="1"/>
      </rPr>
      <t>VOCs</t>
    </r>
    <r>
      <rPr>
        <sz val="12"/>
        <rFont val="宋体"/>
        <family val="3"/>
        <charset val="134"/>
      </rPr>
      <t>吸附浓缩装置和氧化焚烧装置生产线项目</t>
    </r>
    <phoneticPr fontId="1" type="noConversion"/>
  </si>
  <si>
    <r>
      <t>ST</t>
    </r>
    <r>
      <rPr>
        <sz val="12"/>
        <rFont val="宋体"/>
        <family val="3"/>
        <charset val="134"/>
      </rPr>
      <t>龙净</t>
    </r>
  </si>
  <si>
    <r>
      <rPr>
        <sz val="12"/>
        <rFont val="宋体"/>
        <family val="3"/>
        <charset val="134"/>
      </rPr>
      <t>盈峰转债</t>
    </r>
  </si>
  <si>
    <r>
      <rPr>
        <sz val="12"/>
        <rFont val="宋体"/>
        <family val="3"/>
        <charset val="134"/>
      </rPr>
      <t>盈峰环境</t>
    </r>
  </si>
  <si>
    <r>
      <rPr>
        <sz val="12"/>
        <rFont val="宋体"/>
        <family val="3"/>
        <charset val="134"/>
      </rPr>
      <t>迪龙转债</t>
    </r>
  </si>
  <si>
    <r>
      <rPr>
        <sz val="12"/>
        <rFont val="宋体"/>
        <family val="3"/>
        <charset val="134"/>
      </rPr>
      <t>环保设备；公司业务主要围绕与大气、水、土壤等监测业务相关的</t>
    </r>
    <r>
      <rPr>
        <sz val="12"/>
        <rFont val="Times New Roman"/>
        <family val="1"/>
      </rPr>
      <t>“</t>
    </r>
    <r>
      <rPr>
        <sz val="12"/>
        <rFont val="宋体"/>
        <family val="3"/>
        <charset val="134"/>
      </rPr>
      <t>产品</t>
    </r>
    <r>
      <rPr>
        <sz val="12"/>
        <rFont val="Times New Roman"/>
        <family val="1"/>
      </rPr>
      <t>+</t>
    </r>
    <r>
      <rPr>
        <sz val="12"/>
        <rFont val="宋体"/>
        <family val="3"/>
        <charset val="134"/>
      </rPr>
      <t>系统应用</t>
    </r>
    <r>
      <rPr>
        <sz val="12"/>
        <rFont val="Times New Roman"/>
        <family val="1"/>
      </rPr>
      <t>+</t>
    </r>
    <r>
      <rPr>
        <sz val="12"/>
        <rFont val="宋体"/>
        <family val="3"/>
        <charset val="134"/>
      </rPr>
      <t>服务</t>
    </r>
    <r>
      <rPr>
        <sz val="12"/>
        <rFont val="Times New Roman"/>
        <family val="1"/>
      </rPr>
      <t>”</t>
    </r>
    <r>
      <rPr>
        <sz val="12"/>
        <rFont val="宋体"/>
        <family val="3"/>
        <charset val="134"/>
      </rPr>
      <t>展开</t>
    </r>
    <phoneticPr fontId="1" type="noConversion"/>
  </si>
  <si>
    <r>
      <rPr>
        <sz val="12"/>
        <rFont val="宋体"/>
        <family val="3"/>
        <charset val="134"/>
      </rPr>
      <t>雪迪龙</t>
    </r>
  </si>
  <si>
    <r>
      <rPr>
        <sz val="12"/>
        <rFont val="宋体"/>
        <family val="3"/>
        <charset val="134"/>
      </rPr>
      <t>华兴转债</t>
    </r>
  </si>
  <si>
    <r>
      <rPr>
        <sz val="12"/>
        <rFont val="宋体"/>
        <family val="3"/>
        <charset val="134"/>
      </rPr>
      <t>仪器仪表；主要从事平</t>
    </r>
    <r>
      <rPr>
        <b/>
        <sz val="12"/>
        <color rgb="FFC00000"/>
        <rFont val="宋体"/>
        <family val="3"/>
        <charset val="134"/>
      </rPr>
      <t>板显示及集成电路的检测设备研发、生产和销售</t>
    </r>
    <r>
      <rPr>
        <sz val="12"/>
        <rFont val="宋体"/>
        <family val="3"/>
        <charset val="134"/>
      </rPr>
      <t>，公司主要产品分为检测设备、检测治具。公司主要产品应用于</t>
    </r>
    <r>
      <rPr>
        <sz val="12"/>
        <rFont val="Times New Roman"/>
        <family val="1"/>
      </rPr>
      <t>LCD</t>
    </r>
    <r>
      <rPr>
        <sz val="12"/>
        <rFont val="宋体"/>
        <family val="3"/>
        <charset val="134"/>
      </rPr>
      <t>与</t>
    </r>
    <r>
      <rPr>
        <sz val="12"/>
        <rFont val="Times New Roman"/>
        <family val="1"/>
      </rPr>
      <t>OLED</t>
    </r>
    <r>
      <rPr>
        <sz val="12"/>
        <rFont val="宋体"/>
        <family val="3"/>
        <charset val="134"/>
      </rPr>
      <t>平板显示、集成电路、汽车电子等行业</t>
    </r>
    <phoneticPr fontId="1" type="noConversion"/>
  </si>
  <si>
    <r>
      <rPr>
        <sz val="12"/>
        <rFont val="宋体"/>
        <family val="3"/>
        <charset val="134"/>
      </rPr>
      <t>华兴源创</t>
    </r>
  </si>
  <si>
    <r>
      <rPr>
        <sz val="12"/>
        <rFont val="宋体"/>
        <family val="3"/>
        <charset val="134"/>
      </rPr>
      <t>精测转债</t>
    </r>
  </si>
  <si>
    <r>
      <rPr>
        <sz val="12"/>
        <rFont val="宋体"/>
        <family val="3"/>
        <charset val="134"/>
      </rPr>
      <t>仪器仪表；公司是一家从事</t>
    </r>
    <r>
      <rPr>
        <sz val="12"/>
        <rFont val="Times New Roman"/>
        <family val="1"/>
      </rPr>
      <t>TFT-LCD(</t>
    </r>
    <r>
      <rPr>
        <sz val="12"/>
        <rFont val="宋体"/>
        <family val="3"/>
        <charset val="134"/>
      </rPr>
      <t>液晶显示器</t>
    </r>
    <r>
      <rPr>
        <sz val="12"/>
        <rFont val="Times New Roman"/>
        <family val="1"/>
      </rPr>
      <t>)\PDP(</t>
    </r>
    <r>
      <rPr>
        <sz val="12"/>
        <rFont val="宋体"/>
        <family val="3"/>
        <charset val="134"/>
      </rPr>
      <t>等离子体显示器</t>
    </r>
    <r>
      <rPr>
        <sz val="12"/>
        <rFont val="Times New Roman"/>
        <family val="1"/>
      </rPr>
      <t>)\OLED</t>
    </r>
    <r>
      <rPr>
        <sz val="12"/>
        <rFont val="宋体"/>
        <family val="3"/>
        <charset val="134"/>
      </rPr>
      <t>平面显示信号测试技术的研究、开发、生产与销售为一体的高新技术企业，也是目前国内平面显示信号测试领域的龙头企业</t>
    </r>
    <phoneticPr fontId="1" type="noConversion"/>
  </si>
  <si>
    <r>
      <rPr>
        <sz val="12"/>
        <rFont val="宋体"/>
        <family val="3"/>
        <charset val="134"/>
      </rPr>
      <t>精测电子</t>
    </r>
  </si>
  <si>
    <r>
      <rPr>
        <sz val="12"/>
        <rFont val="宋体"/>
        <family val="3"/>
        <charset val="134"/>
      </rPr>
      <t>君禾转债</t>
    </r>
  </si>
  <si>
    <r>
      <rPr>
        <sz val="12"/>
        <rFont val="宋体"/>
        <family val="3"/>
        <charset val="134"/>
      </rPr>
      <t>人民币贬值</t>
    </r>
    <phoneticPr fontId="1" type="noConversion"/>
  </si>
  <si>
    <r>
      <rPr>
        <sz val="12"/>
        <rFont val="宋体"/>
        <family val="3"/>
        <charset val="134"/>
      </rPr>
      <t>君禾股份</t>
    </r>
  </si>
  <si>
    <r>
      <rPr>
        <sz val="12"/>
        <rFont val="宋体"/>
        <family val="3"/>
        <charset val="134"/>
      </rPr>
      <t>百达转债</t>
    </r>
  </si>
  <si>
    <r>
      <rPr>
        <sz val="12"/>
        <rFont val="宋体"/>
        <family val="3"/>
        <charset val="134"/>
      </rPr>
      <t>其他通用设备；公司主要生产空调压缩机、汽车等核心零部件，公司以金属成型、精密加工、表面处理和模具制造为核心技术</t>
    </r>
    <phoneticPr fontId="1" type="noConversion"/>
  </si>
  <si>
    <r>
      <rPr>
        <sz val="12"/>
        <rFont val="宋体"/>
        <family val="3"/>
        <charset val="134"/>
      </rPr>
      <t>百达精工</t>
    </r>
  </si>
  <si>
    <r>
      <rPr>
        <sz val="12"/>
        <rFont val="宋体"/>
        <family val="3"/>
        <charset val="134"/>
      </rPr>
      <t>沪工转债</t>
    </r>
  </si>
  <si>
    <r>
      <rPr>
        <sz val="12"/>
        <rFont val="宋体"/>
        <family val="3"/>
        <charset val="134"/>
      </rPr>
      <t>其他通用设备；公司是焊接、切割行业的龙头企业之一。公司产品被广泛应用于工业生产的各行各业，包括航空航天器、大型装备、大型风力发电装置、机械和特种装备制造、大型锅炉、大型管道野外施工、石油天然气工程、化工领域和航海造船等多种领域。</t>
    </r>
    <phoneticPr fontId="1" type="noConversion"/>
  </si>
  <si>
    <r>
      <rPr>
        <sz val="12"/>
        <rFont val="宋体"/>
        <family val="3"/>
        <charset val="134"/>
      </rPr>
      <t>上海沪工</t>
    </r>
  </si>
  <si>
    <r>
      <rPr>
        <sz val="12"/>
        <rFont val="宋体"/>
        <family val="3"/>
        <charset val="134"/>
      </rPr>
      <t>佳力转债</t>
    </r>
  </si>
  <si>
    <r>
      <rPr>
        <sz val="12"/>
        <rFont val="宋体"/>
        <family val="3"/>
        <charset val="134"/>
      </rPr>
      <t>制冷空调设备；南京楷德悠云数据中心项目。公司是一家</t>
    </r>
    <r>
      <rPr>
        <sz val="12"/>
        <color rgb="FFFF0000"/>
        <rFont val="宋体"/>
        <family val="3"/>
        <charset val="134"/>
      </rPr>
      <t>为数据机房等精密环境控制领域提供节能、控温设备</t>
    </r>
    <r>
      <rPr>
        <sz val="12"/>
        <rFont val="宋体"/>
        <family val="3"/>
        <charset val="134"/>
      </rPr>
      <t>、一体化解决方案以及相关节能技术服务的高新技术企业</t>
    </r>
    <phoneticPr fontId="1" type="noConversion"/>
  </si>
  <si>
    <r>
      <rPr>
        <sz val="12"/>
        <rFont val="宋体"/>
        <family val="3"/>
        <charset val="134"/>
      </rPr>
      <t>佳力图</t>
    </r>
  </si>
  <si>
    <r>
      <rPr>
        <sz val="12"/>
        <rFont val="宋体"/>
        <family val="3"/>
        <charset val="134"/>
      </rPr>
      <t>华锐转债</t>
    </r>
  </si>
  <si>
    <r>
      <rPr>
        <sz val="12"/>
        <rFont val="宋体"/>
        <family val="3"/>
        <charset val="134"/>
      </rPr>
      <t>华锐精密</t>
    </r>
  </si>
  <si>
    <r>
      <rPr>
        <sz val="12"/>
        <rFont val="宋体"/>
        <family val="3"/>
        <charset val="134"/>
      </rPr>
      <t>万讯转债</t>
    </r>
  </si>
  <si>
    <r>
      <rPr>
        <sz val="12"/>
        <rFont val="宋体"/>
        <family val="3"/>
        <charset val="134"/>
      </rPr>
      <t>机器人；工业母机</t>
    </r>
    <phoneticPr fontId="1" type="noConversion"/>
  </si>
  <si>
    <r>
      <rPr>
        <sz val="12"/>
        <rFont val="宋体"/>
        <family val="3"/>
        <charset val="134"/>
      </rPr>
      <t>仪器仪表；公司主要从事</t>
    </r>
    <r>
      <rPr>
        <b/>
        <sz val="12"/>
        <rFont val="宋体"/>
        <family val="3"/>
        <charset val="134"/>
      </rPr>
      <t>工业自动化仪表</t>
    </r>
    <r>
      <rPr>
        <sz val="12"/>
        <rFont val="宋体"/>
        <family val="3"/>
        <charset val="134"/>
      </rPr>
      <t>的研发、生产与销售业务，主要产品包括现场仪表、二次仪表及压力仪表等，其中现场仪表包括电动执行器、楼宇执行器、气体探测器、电磁阀、流量计、物位计、工业阀门等，二次仪表包括信号调理器、安全栅、电量变送器等，压力仪表包括压力变送器、压力开关、温度变送器及压力检测仪等</t>
    </r>
    <phoneticPr fontId="1" type="noConversion"/>
  </si>
  <si>
    <r>
      <rPr>
        <sz val="12"/>
        <rFont val="宋体"/>
        <family val="3"/>
        <charset val="134"/>
      </rPr>
      <t>万讯自控</t>
    </r>
  </si>
  <si>
    <r>
      <rPr>
        <sz val="12"/>
        <rFont val="宋体"/>
        <family val="3"/>
        <charset val="134"/>
      </rPr>
      <t>隆华转债</t>
    </r>
  </si>
  <si>
    <r>
      <rPr>
        <sz val="12"/>
        <rFont val="宋体"/>
        <family val="3"/>
        <charset val="134"/>
      </rPr>
      <t>风电；军工</t>
    </r>
    <phoneticPr fontId="1" type="noConversion"/>
  </si>
  <si>
    <r>
      <rPr>
        <sz val="12"/>
        <rFont val="宋体"/>
        <family val="3"/>
        <charset val="134"/>
      </rPr>
      <t>其他通用设备；公司是在</t>
    </r>
    <r>
      <rPr>
        <b/>
        <sz val="12"/>
        <rFont val="宋体"/>
        <family val="3"/>
        <charset val="134"/>
      </rPr>
      <t>传热装备和水处理</t>
    </r>
    <r>
      <rPr>
        <sz val="12"/>
        <rFont val="宋体"/>
        <family val="3"/>
        <charset val="134"/>
      </rPr>
      <t>领域集研发、设计、制造及项目总承包、运行管理于一身的综合服务商，可以根据用户需求提供系统的换热解决方案和水处理解决方案</t>
    </r>
  </si>
  <si>
    <r>
      <rPr>
        <sz val="12"/>
        <rFont val="宋体"/>
        <family val="3"/>
        <charset val="134"/>
      </rPr>
      <t>隆华科技</t>
    </r>
  </si>
  <si>
    <r>
      <rPr>
        <sz val="12"/>
        <rFont val="宋体"/>
        <family val="3"/>
        <charset val="134"/>
      </rPr>
      <t>耐普转债</t>
    </r>
  </si>
  <si>
    <r>
      <rPr>
        <sz val="12"/>
        <rFont val="宋体"/>
        <family val="3"/>
        <charset val="134"/>
      </rPr>
      <t>磨具磨料；公司是一家集研发、生产、销售和服务于一体的重型矿山选矿装备及其新材料耐磨备件专业制造企业</t>
    </r>
    <phoneticPr fontId="1" type="noConversion"/>
  </si>
  <si>
    <r>
      <rPr>
        <sz val="12"/>
        <rFont val="宋体"/>
        <family val="3"/>
        <charset val="134"/>
      </rPr>
      <t>耐普矿机</t>
    </r>
  </si>
  <si>
    <r>
      <rPr>
        <sz val="12"/>
        <rFont val="宋体"/>
        <family val="3"/>
        <charset val="134"/>
      </rPr>
      <t>泰福转债</t>
    </r>
  </si>
  <si>
    <r>
      <rPr>
        <sz val="12"/>
        <rFont val="宋体"/>
        <family val="3"/>
        <charset val="134"/>
      </rPr>
      <t>其他通用设备；公司主要从事民用水泵的研发、生产和销售，主要产品包括陆上泵、小型潜水泵、井用潜水泵、循环泵以及节能泵</t>
    </r>
    <phoneticPr fontId="1" type="noConversion"/>
  </si>
  <si>
    <r>
      <rPr>
        <sz val="12"/>
        <rFont val="宋体"/>
        <family val="3"/>
        <charset val="134"/>
      </rPr>
      <t>泰福泵业</t>
    </r>
  </si>
  <si>
    <r>
      <rPr>
        <sz val="12"/>
        <rFont val="宋体"/>
        <family val="3"/>
        <charset val="134"/>
      </rPr>
      <t>金沃转债</t>
    </r>
  </si>
  <si>
    <r>
      <rPr>
        <sz val="12"/>
        <rFont val="宋体"/>
        <family val="3"/>
        <charset val="134"/>
      </rPr>
      <t>其他通用设备；公司是集轴承套圈研发、生产、销售于一体的专业化制造公司，主要产品包含球类、滚针类和滚子类等产品，产品最终应用领域广泛涉及交通运输、工程机械、家用电器、冶金等国民经济各行各业</t>
    </r>
    <phoneticPr fontId="1" type="noConversion"/>
  </si>
  <si>
    <r>
      <rPr>
        <sz val="12"/>
        <rFont val="宋体"/>
        <family val="3"/>
        <charset val="134"/>
      </rPr>
      <t>金沃股份</t>
    </r>
  </si>
  <si>
    <r>
      <rPr>
        <sz val="12"/>
        <rFont val="宋体"/>
        <family val="3"/>
        <charset val="134"/>
      </rPr>
      <t>智能转债</t>
    </r>
  </si>
  <si>
    <r>
      <rPr>
        <sz val="12"/>
        <rFont val="宋体"/>
        <family val="3"/>
        <charset val="134"/>
      </rPr>
      <t>金属制品；一直专注于智能控制阀及其配件的研发、生产和销售以及检维修服务。公司的主要产品包括</t>
    </r>
    <r>
      <rPr>
        <sz val="12"/>
        <rFont val="Times New Roman"/>
        <family val="1"/>
      </rPr>
      <t>P</t>
    </r>
    <r>
      <rPr>
        <sz val="12"/>
        <rFont val="宋体"/>
        <family val="3"/>
        <charset val="134"/>
      </rPr>
      <t>系列单座套筒阀、</t>
    </r>
    <r>
      <rPr>
        <sz val="12"/>
        <rFont val="Times New Roman"/>
        <family val="1"/>
      </rPr>
      <t>M</t>
    </r>
    <r>
      <rPr>
        <sz val="12"/>
        <rFont val="宋体"/>
        <family val="3"/>
        <charset val="134"/>
      </rPr>
      <t>系列套筒调节阀、</t>
    </r>
    <r>
      <rPr>
        <sz val="12"/>
        <rFont val="Times New Roman"/>
        <family val="1"/>
      </rPr>
      <t>W</t>
    </r>
    <r>
      <rPr>
        <sz val="12"/>
        <rFont val="宋体"/>
        <family val="3"/>
        <charset val="134"/>
      </rPr>
      <t>系列蝶阀、</t>
    </r>
    <r>
      <rPr>
        <sz val="12"/>
        <rFont val="Times New Roman"/>
        <family val="1"/>
      </rPr>
      <t>R</t>
    </r>
    <r>
      <rPr>
        <sz val="12"/>
        <rFont val="宋体"/>
        <family val="3"/>
        <charset val="134"/>
      </rPr>
      <t>系列球阀、</t>
    </r>
    <r>
      <rPr>
        <sz val="12"/>
        <rFont val="Times New Roman"/>
        <family val="1"/>
      </rPr>
      <t>Z</t>
    </r>
    <r>
      <rPr>
        <sz val="12"/>
        <rFont val="宋体"/>
        <family val="3"/>
        <charset val="134"/>
      </rPr>
      <t>系列物料阀、</t>
    </r>
    <r>
      <rPr>
        <sz val="12"/>
        <rFont val="Times New Roman"/>
        <family val="1"/>
      </rPr>
      <t>F</t>
    </r>
    <r>
      <rPr>
        <sz val="12"/>
        <rFont val="宋体"/>
        <family val="3"/>
        <charset val="134"/>
      </rPr>
      <t>系列防腐阀、</t>
    </r>
    <r>
      <rPr>
        <sz val="12"/>
        <rFont val="Times New Roman"/>
        <family val="1"/>
      </rPr>
      <t>Y</t>
    </r>
    <r>
      <rPr>
        <sz val="12"/>
        <rFont val="宋体"/>
        <family val="3"/>
        <charset val="134"/>
      </rPr>
      <t>系列自力式调节阀、</t>
    </r>
    <r>
      <rPr>
        <sz val="12"/>
        <rFont val="Times New Roman"/>
        <family val="1"/>
      </rPr>
      <t>J</t>
    </r>
    <r>
      <rPr>
        <sz val="12"/>
        <rFont val="宋体"/>
        <family val="3"/>
        <charset val="134"/>
      </rPr>
      <t>系列角型控制阀、</t>
    </r>
    <r>
      <rPr>
        <sz val="12"/>
        <rFont val="Times New Roman"/>
        <family val="1"/>
      </rPr>
      <t>T</t>
    </r>
    <r>
      <rPr>
        <sz val="12"/>
        <rFont val="宋体"/>
        <family val="3"/>
        <charset val="134"/>
      </rPr>
      <t>系列三通调节阀等</t>
    </r>
    <phoneticPr fontId="1" type="noConversion"/>
  </si>
  <si>
    <r>
      <rPr>
        <sz val="12"/>
        <rFont val="宋体"/>
        <family val="3"/>
        <charset val="134"/>
      </rPr>
      <t>智能自控</t>
    </r>
  </si>
  <si>
    <r>
      <rPr>
        <sz val="12"/>
        <rFont val="宋体"/>
        <family val="3"/>
        <charset val="134"/>
      </rPr>
      <t>锋龙转债</t>
    </r>
  </si>
  <si>
    <r>
      <rPr>
        <sz val="12"/>
        <rFont val="宋体"/>
        <family val="3"/>
        <charset val="134"/>
      </rPr>
      <t>锋龙股份</t>
    </r>
  </si>
  <si>
    <r>
      <rPr>
        <sz val="12"/>
        <rFont val="宋体"/>
        <family val="3"/>
        <charset val="134"/>
      </rPr>
      <t>大业转债</t>
    </r>
  </si>
  <si>
    <r>
      <rPr>
        <sz val="12"/>
        <rFont val="宋体"/>
        <family val="3"/>
        <charset val="134"/>
      </rPr>
      <t>金属制品；公司主营业务为</t>
    </r>
    <r>
      <rPr>
        <sz val="12"/>
        <color rgb="FFFF0000"/>
        <rFont val="宋体"/>
        <family val="3"/>
        <charset val="134"/>
      </rPr>
      <t>胎圈钢丝</t>
    </r>
    <r>
      <rPr>
        <sz val="12"/>
        <rFont val="宋体"/>
        <family val="3"/>
        <charset val="134"/>
      </rPr>
      <t>、钢帘线以及胶管钢丝的研发、生产和销售，产品主要应用于乘用车轮胎、载重轮胎、工程轮胎以及航空轮胎等各种轮胎制品</t>
    </r>
    <phoneticPr fontId="1" type="noConversion"/>
  </si>
  <si>
    <r>
      <rPr>
        <sz val="12"/>
        <rFont val="宋体"/>
        <family val="3"/>
        <charset val="134"/>
      </rPr>
      <t>大业股份</t>
    </r>
  </si>
  <si>
    <r>
      <rPr>
        <sz val="12"/>
        <rFont val="宋体"/>
        <family val="3"/>
        <charset val="134"/>
      </rPr>
      <t>大丰转债</t>
    </r>
  </si>
  <si>
    <r>
      <rPr>
        <sz val="12"/>
        <rFont val="宋体"/>
        <family val="3"/>
        <charset val="134"/>
      </rPr>
      <t>其他专用设备；作为专业从事文体科技装备、数字艺术科技、轨道交通装备等业务的高科技企业；</t>
    </r>
    <r>
      <rPr>
        <sz val="12"/>
        <rFont val="Times New Roman"/>
        <family val="1"/>
      </rPr>
      <t>2021</t>
    </r>
    <r>
      <rPr>
        <sz val="12"/>
        <rFont val="宋体"/>
        <family val="3"/>
        <charset val="134"/>
      </rPr>
      <t>年度，公司文体科技装备</t>
    </r>
    <r>
      <rPr>
        <sz val="12"/>
        <rFont val="Times New Roman"/>
        <family val="1"/>
      </rPr>
      <t>/</t>
    </r>
    <r>
      <rPr>
        <sz val="12"/>
        <rFont val="宋体"/>
        <family val="3"/>
        <charset val="134"/>
      </rPr>
      <t>数字艺术科技</t>
    </r>
    <r>
      <rPr>
        <sz val="12"/>
        <rFont val="Times New Roman"/>
        <family val="1"/>
      </rPr>
      <t>/</t>
    </r>
    <r>
      <rPr>
        <sz val="12"/>
        <rFont val="宋体"/>
        <family val="3"/>
        <charset val="134"/>
      </rPr>
      <t>轨交装备</t>
    </r>
    <r>
      <rPr>
        <sz val="12"/>
        <rFont val="Times New Roman"/>
        <family val="1"/>
      </rPr>
      <t>/</t>
    </r>
    <r>
      <rPr>
        <sz val="12"/>
        <rFont val="宋体"/>
        <family val="3"/>
        <charset val="134"/>
      </rPr>
      <t>其他业务营收分别为</t>
    </r>
    <r>
      <rPr>
        <sz val="12"/>
        <rFont val="Times New Roman"/>
        <family val="1"/>
      </rPr>
      <t>24.9/1.8/2.1/0.7</t>
    </r>
    <r>
      <rPr>
        <sz val="12"/>
        <rFont val="宋体"/>
        <family val="3"/>
        <charset val="134"/>
      </rPr>
      <t>亿元，同增</t>
    </r>
    <r>
      <rPr>
        <sz val="12"/>
        <rFont val="Times New Roman"/>
        <family val="1"/>
      </rPr>
      <t>14.5%/28.1%/49.7%/73.1%</t>
    </r>
    <phoneticPr fontId="1" type="noConversion"/>
  </si>
  <si>
    <r>
      <rPr>
        <sz val="12"/>
        <rFont val="宋体"/>
        <family val="3"/>
        <charset val="134"/>
      </rPr>
      <t>大丰实业</t>
    </r>
  </si>
  <si>
    <r>
      <rPr>
        <sz val="12"/>
        <rFont val="宋体"/>
        <family val="3"/>
        <charset val="134"/>
      </rPr>
      <t>法兰转债</t>
    </r>
  </si>
  <si>
    <r>
      <rPr>
        <sz val="12"/>
        <rFont val="宋体"/>
        <family val="3"/>
        <charset val="134"/>
      </rPr>
      <t>法兰泰克</t>
    </r>
  </si>
  <si>
    <r>
      <rPr>
        <sz val="12"/>
        <rFont val="宋体"/>
        <family val="3"/>
        <charset val="134"/>
      </rPr>
      <t>威派转债</t>
    </r>
  </si>
  <si>
    <r>
      <rPr>
        <sz val="12"/>
        <rFont val="宋体"/>
        <family val="3"/>
        <charset val="134"/>
      </rPr>
      <t>其他专用设备；从事二次供水设备的研发、生产、销售与服务，同时公司逐步开展二次供水智慧管理平台系统的研发、搭建和运维，为二次供水设备的集中化管理提供支持。二次供水是在居民与工业用水对水压、水量要求超过供水管网能力时，通过储存、加压，经管道供给用户或自用的供水方式</t>
    </r>
    <phoneticPr fontId="1" type="noConversion"/>
  </si>
  <si>
    <r>
      <rPr>
        <sz val="12"/>
        <rFont val="宋体"/>
        <family val="3"/>
        <charset val="134"/>
      </rPr>
      <t>威派格</t>
    </r>
  </si>
  <si>
    <r>
      <rPr>
        <sz val="12"/>
        <rFont val="宋体"/>
        <family val="3"/>
        <charset val="134"/>
      </rPr>
      <t>永</t>
    </r>
    <r>
      <rPr>
        <sz val="12"/>
        <rFont val="Times New Roman"/>
        <family val="1"/>
      </rPr>
      <t>02</t>
    </r>
    <r>
      <rPr>
        <sz val="12"/>
        <rFont val="宋体"/>
        <family val="3"/>
        <charset val="134"/>
      </rPr>
      <t>转债</t>
    </r>
    <phoneticPr fontId="1" type="noConversion"/>
  </si>
  <si>
    <r>
      <rPr>
        <sz val="12"/>
        <rFont val="宋体"/>
        <family val="3"/>
        <charset val="134"/>
      </rPr>
      <t>印刷包装机械；公司一直从事包装设备及配套包装材料的研发设计、生产制造、安装调试与技术服务，以技术为依托为客户提供包装设备解决方案。公司包装设备、软件及配套包装材料主要应用于食品、饮料、医药、化工、家用电器、造币印钞、机械制造、仓储物流、建筑材料、金属制造、造纸印刷、图书出版等众多领域</t>
    </r>
    <phoneticPr fontId="1" type="noConversion"/>
  </si>
  <si>
    <r>
      <rPr>
        <sz val="12"/>
        <rFont val="宋体"/>
        <family val="3"/>
        <charset val="134"/>
      </rPr>
      <t>永创智能</t>
    </r>
  </si>
  <si>
    <r>
      <rPr>
        <sz val="12"/>
        <rFont val="宋体"/>
        <family val="3"/>
        <charset val="134"/>
      </rPr>
      <t>斯莱转债</t>
    </r>
  </si>
  <si>
    <r>
      <rPr>
        <sz val="12"/>
        <rFont val="宋体"/>
        <family val="3"/>
        <charset val="134"/>
      </rPr>
      <t>其他专用设备；公司是行业内可提供</t>
    </r>
    <r>
      <rPr>
        <b/>
        <sz val="12"/>
        <rFont val="宋体"/>
        <family val="3"/>
        <charset val="134"/>
      </rPr>
      <t>易拉盖</t>
    </r>
    <r>
      <rPr>
        <sz val="12"/>
        <rFont val="宋体"/>
        <family val="3"/>
        <charset val="134"/>
      </rPr>
      <t>高速生产技术全面解决方案和最完整易拉盖生产线的设备制造商</t>
    </r>
    <phoneticPr fontId="1" type="noConversion"/>
  </si>
  <si>
    <r>
      <rPr>
        <sz val="12"/>
        <rFont val="宋体"/>
        <family val="3"/>
        <charset val="134"/>
      </rPr>
      <t>斯莱克</t>
    </r>
  </si>
  <si>
    <r>
      <rPr>
        <sz val="12"/>
        <rFont val="宋体"/>
        <family val="3"/>
        <charset val="134"/>
      </rPr>
      <t>昌红转债</t>
    </r>
  </si>
  <si>
    <r>
      <rPr>
        <sz val="12"/>
        <rFont val="宋体"/>
        <family val="3"/>
        <charset val="134"/>
      </rPr>
      <t>新冠检测</t>
    </r>
    <phoneticPr fontId="1" type="noConversion"/>
  </si>
  <si>
    <r>
      <rPr>
        <sz val="12"/>
        <rFont val="宋体"/>
        <family val="3"/>
        <charset val="134"/>
      </rPr>
      <t>其他专用设备；公司是国内</t>
    </r>
    <r>
      <rPr>
        <sz val="12"/>
        <rFont val="Times New Roman"/>
        <family val="1"/>
      </rPr>
      <t>OA</t>
    </r>
    <r>
      <rPr>
        <sz val="12"/>
        <rFont val="宋体"/>
        <family val="3"/>
        <charset val="134"/>
      </rPr>
      <t>设备</t>
    </r>
    <r>
      <rPr>
        <b/>
        <sz val="12"/>
        <rFont val="宋体"/>
        <family val="3"/>
        <charset val="134"/>
      </rPr>
      <t>精密塑料模具</t>
    </r>
    <r>
      <rPr>
        <sz val="12"/>
        <rFont val="宋体"/>
        <family val="3"/>
        <charset val="134"/>
      </rPr>
      <t>行业龙头企业之一，率先获得国家级高新技术企业认证，在业内率先被评为中国精密注塑模具重点骨干企业</t>
    </r>
    <phoneticPr fontId="1" type="noConversion"/>
  </si>
  <si>
    <r>
      <rPr>
        <sz val="12"/>
        <rFont val="宋体"/>
        <family val="3"/>
        <charset val="134"/>
      </rPr>
      <t>昌红科技</t>
    </r>
  </si>
  <si>
    <r>
      <rPr>
        <sz val="12"/>
        <rFont val="宋体"/>
        <family val="3"/>
        <charset val="134"/>
      </rPr>
      <t>弘亚转债</t>
    </r>
  </si>
  <si>
    <r>
      <rPr>
        <sz val="12"/>
        <rFont val="宋体"/>
        <family val="3"/>
        <charset val="134"/>
      </rPr>
      <t>其他专用设备；公司自设立以来专注于</t>
    </r>
    <r>
      <rPr>
        <b/>
        <sz val="12"/>
        <rFont val="宋体"/>
        <family val="3"/>
        <charset val="134"/>
      </rPr>
      <t>板式家具机械设备</t>
    </r>
    <r>
      <rPr>
        <sz val="12"/>
        <rFont val="宋体"/>
        <family val="3"/>
        <charset val="134"/>
      </rPr>
      <t>的研发、生产和销售，通过对木工机械这一传统行业中的产品技术创新和经营模式创新得到快速发展</t>
    </r>
    <phoneticPr fontId="1" type="noConversion"/>
  </si>
  <si>
    <r>
      <rPr>
        <sz val="12"/>
        <rFont val="宋体"/>
        <family val="3"/>
        <charset val="134"/>
      </rPr>
      <t>弘亚数控</t>
    </r>
  </si>
  <si>
    <r>
      <rPr>
        <sz val="12"/>
        <rFont val="宋体"/>
        <family val="3"/>
        <charset val="134"/>
      </rPr>
      <t>杭氧转债</t>
    </r>
  </si>
  <si>
    <r>
      <rPr>
        <sz val="12"/>
        <rFont val="宋体"/>
        <family val="3"/>
        <charset val="134"/>
      </rPr>
      <t>其他专用设备；主要从事气体分离设备、工业气体产品和石化设备的生产及销售业务。公司生产的空分设备以及工业气体广泛应用于冶金、化工、煤化工等领域</t>
    </r>
    <phoneticPr fontId="1" type="noConversion"/>
  </si>
  <si>
    <r>
      <rPr>
        <sz val="12"/>
        <rFont val="宋体"/>
        <family val="3"/>
        <charset val="134"/>
      </rPr>
      <t>杭氧股份</t>
    </r>
  </si>
  <si>
    <r>
      <rPr>
        <sz val="12"/>
        <rFont val="宋体"/>
        <family val="3"/>
        <charset val="134"/>
      </rPr>
      <t>深科转债</t>
    </r>
  </si>
  <si>
    <r>
      <rPr>
        <sz val="12"/>
        <rFont val="宋体"/>
        <family val="3"/>
        <charset val="134"/>
      </rPr>
      <t>其他专用设备；公司主要产品为平板显示器件生产设备，广泛应用于平板显示器件中显示模组、触控模组、指纹识别模组等相关组件的自动化组装和智能化检测</t>
    </r>
    <phoneticPr fontId="1" type="noConversion"/>
  </si>
  <si>
    <r>
      <rPr>
        <sz val="12"/>
        <rFont val="宋体"/>
        <family val="3"/>
        <charset val="134"/>
      </rPr>
      <t>深科达</t>
    </r>
  </si>
  <si>
    <r>
      <rPr>
        <sz val="12"/>
        <rFont val="宋体"/>
        <family val="3"/>
        <charset val="134"/>
      </rPr>
      <t>泰林转债</t>
    </r>
  </si>
  <si>
    <r>
      <rPr>
        <sz val="12"/>
        <rFont val="宋体"/>
        <family val="3"/>
        <charset val="134"/>
      </rPr>
      <t>其他专用设备；主营业务为微生物检测与控制技术系统产品、有机物分析仪器等制药装备的研发、制造和销售，具体产品包括各类耗材、仪器和设备，可单独或组合应用于无菌药品的生产和质量检测</t>
    </r>
    <phoneticPr fontId="1" type="noConversion"/>
  </si>
  <si>
    <r>
      <rPr>
        <sz val="12"/>
        <rFont val="宋体"/>
        <family val="3"/>
        <charset val="134"/>
      </rPr>
      <t>泰林生物</t>
    </r>
  </si>
  <si>
    <r>
      <rPr>
        <sz val="12"/>
        <rFont val="宋体"/>
        <family val="3"/>
        <charset val="134"/>
      </rPr>
      <t>拓斯转债</t>
    </r>
  </si>
  <si>
    <r>
      <rPr>
        <sz val="12"/>
        <rFont val="宋体"/>
        <family val="3"/>
        <charset val="134"/>
      </rPr>
      <t>机器人；深度研发视觉、控制器、</t>
    </r>
    <r>
      <rPr>
        <sz val="12"/>
        <color rgb="FFFF0000"/>
        <rFont val="宋体"/>
        <family val="3"/>
        <charset val="134"/>
      </rPr>
      <t>伺服驱动</t>
    </r>
    <r>
      <rPr>
        <sz val="12"/>
        <rFont val="宋体"/>
        <family val="3"/>
        <charset val="134"/>
      </rPr>
      <t>三大底层技术，不断打磨以工业机器人、注塑机、</t>
    </r>
    <r>
      <rPr>
        <sz val="12"/>
        <rFont val="Times New Roman"/>
        <family val="1"/>
      </rPr>
      <t>CNC</t>
    </r>
    <r>
      <rPr>
        <sz val="12"/>
        <rFont val="宋体"/>
        <family val="3"/>
        <charset val="134"/>
      </rPr>
      <t>为核心的智能装备，打造以核心技术驱动的智能硬件平台，为制造企业提供智能工厂整体解决方案</t>
    </r>
    <phoneticPr fontId="1" type="noConversion"/>
  </si>
  <si>
    <r>
      <rPr>
        <sz val="12"/>
        <rFont val="宋体"/>
        <family val="3"/>
        <charset val="134"/>
      </rPr>
      <t>拓斯达</t>
    </r>
  </si>
  <si>
    <r>
      <rPr>
        <sz val="12"/>
        <rFont val="宋体"/>
        <family val="3"/>
        <charset val="134"/>
      </rPr>
      <t>大族转债</t>
    </r>
  </si>
  <si>
    <r>
      <rPr>
        <sz val="12"/>
        <rFont val="宋体"/>
        <family val="3"/>
        <charset val="134"/>
      </rPr>
      <t>工业母机</t>
    </r>
    <phoneticPr fontId="1" type="noConversion"/>
  </si>
  <si>
    <r>
      <rPr>
        <sz val="12"/>
        <rFont val="宋体"/>
        <family val="3"/>
        <charset val="134"/>
      </rPr>
      <t>激光设备；公司是中国激光装备行业的领军企业，也是世界知名的激光加工设备生产厂商，主要从事激光加工设备的研发、生产和销售</t>
    </r>
    <phoneticPr fontId="1" type="noConversion"/>
  </si>
  <si>
    <r>
      <rPr>
        <sz val="12"/>
        <rFont val="宋体"/>
        <family val="3"/>
        <charset val="134"/>
      </rPr>
      <t>大族激光</t>
    </r>
  </si>
  <si>
    <r>
      <rPr>
        <sz val="12"/>
        <rFont val="宋体"/>
        <family val="3"/>
        <charset val="134"/>
      </rPr>
      <t>东杰转债</t>
    </r>
  </si>
  <si>
    <r>
      <rPr>
        <sz val="12"/>
        <rFont val="宋体"/>
        <family val="3"/>
        <charset val="134"/>
      </rPr>
      <t>其他自动化设备；主要产品包括</t>
    </r>
    <r>
      <rPr>
        <sz val="12"/>
        <color rgb="FFFF0000"/>
        <rFont val="宋体"/>
        <family val="3"/>
        <charset val="134"/>
      </rPr>
      <t>智能物流输送系统、智能物流仓储系统</t>
    </r>
    <r>
      <rPr>
        <sz val="12"/>
        <rFont val="宋体"/>
        <family val="3"/>
        <charset val="134"/>
      </rPr>
      <t>、智能涂装系统和智能停车系统。主要产品包括智能物流输送系统、智能物流仓储系统、智能涂装系统和智能停车系统。</t>
    </r>
    <phoneticPr fontId="1" type="noConversion"/>
  </si>
  <si>
    <r>
      <rPr>
        <sz val="12"/>
        <rFont val="宋体"/>
        <family val="3"/>
        <charset val="134"/>
      </rPr>
      <t>东杰智能</t>
    </r>
  </si>
  <si>
    <r>
      <rPr>
        <sz val="12"/>
        <rFont val="宋体"/>
        <family val="3"/>
        <charset val="134"/>
      </rPr>
      <t>博杰转债</t>
    </r>
  </si>
  <si>
    <r>
      <rPr>
        <sz val="12"/>
        <rFont val="宋体"/>
        <family val="3"/>
        <charset val="134"/>
      </rPr>
      <t>工控设备；公司产品主要应用于消费电子、汽车电子、医疗电子和工业电子等行业的电子产品性能测试及产品组装，帮助客户实现生产线的半自动化和全自动化，提高生产效率和产品良品率</t>
    </r>
    <phoneticPr fontId="1" type="noConversion"/>
  </si>
  <si>
    <r>
      <rPr>
        <sz val="12"/>
        <rFont val="宋体"/>
        <family val="3"/>
        <charset val="134"/>
      </rPr>
      <t>博杰股份</t>
    </r>
  </si>
  <si>
    <r>
      <rPr>
        <sz val="12"/>
        <rFont val="宋体"/>
        <family val="3"/>
        <charset val="134"/>
      </rPr>
      <t>博实转债</t>
    </r>
  </si>
  <si>
    <r>
      <rPr>
        <sz val="12"/>
        <rFont val="宋体"/>
        <family val="3"/>
        <charset val="134"/>
      </rPr>
      <t>机器人；</t>
    </r>
    <r>
      <rPr>
        <sz val="12"/>
        <rFont val="Times New Roman"/>
        <family val="1"/>
      </rPr>
      <t xml:space="preserve"> </t>
    </r>
    <r>
      <rPr>
        <sz val="12"/>
        <rFont val="宋体"/>
        <family val="3"/>
        <charset val="134"/>
      </rPr>
      <t>机器人及智能工厂产业化生产项目</t>
    </r>
    <r>
      <rPr>
        <sz val="12"/>
        <rFont val="Times New Roman"/>
        <family val="1"/>
      </rPr>
      <t xml:space="preserve"> </t>
    </r>
    <r>
      <rPr>
        <sz val="12"/>
        <rFont val="宋体"/>
        <family val="3"/>
        <charset val="134"/>
      </rPr>
      <t>矿热炉冶炼作业机器人及其智能工厂研发示范项目</t>
    </r>
    <phoneticPr fontId="1" type="noConversion"/>
  </si>
  <si>
    <r>
      <rPr>
        <sz val="12"/>
        <rFont val="宋体"/>
        <family val="3"/>
        <charset val="134"/>
      </rPr>
      <t>博实股份</t>
    </r>
  </si>
  <si>
    <r>
      <rPr>
        <sz val="12"/>
        <rFont val="宋体"/>
        <family val="3"/>
        <charset val="134"/>
      </rPr>
      <t>杭叉转债</t>
    </r>
  </si>
  <si>
    <r>
      <rPr>
        <sz val="12"/>
        <rFont val="宋体"/>
        <family val="3"/>
        <charset val="134"/>
      </rPr>
      <t>工程机械整机；年产</t>
    </r>
    <r>
      <rPr>
        <sz val="12"/>
        <rFont val="Times New Roman"/>
        <family val="1"/>
      </rPr>
      <t>6</t>
    </r>
    <r>
      <rPr>
        <sz val="12"/>
        <rFont val="宋体"/>
        <family val="3"/>
        <charset val="134"/>
      </rPr>
      <t>万台新能源叉车建设投资项目，公司主营业务为叉车等工业车辆的研发、生产和销售，主要产品包括内燃叉车、电动叉车及其他工业车辆</t>
    </r>
    <phoneticPr fontId="1" type="noConversion"/>
  </si>
  <si>
    <r>
      <rPr>
        <sz val="12"/>
        <rFont val="宋体"/>
        <family val="3"/>
        <charset val="134"/>
      </rPr>
      <t>杭叉集团</t>
    </r>
  </si>
  <si>
    <r>
      <rPr>
        <sz val="12"/>
        <rFont val="宋体"/>
        <family val="3"/>
        <charset val="134"/>
      </rPr>
      <t>艾迪转债</t>
    </r>
  </si>
  <si>
    <r>
      <rPr>
        <sz val="12"/>
        <rFont val="宋体"/>
        <family val="3"/>
        <charset val="134"/>
      </rPr>
      <t>工程机械器件；公司是国内液压破碎锤行业的领军企业，主要从事液压破碎锤、快速连接器、震动夯、液压剪、液压钳、抓石器、抓木器等工程机械属具的研发、生产与销售</t>
    </r>
    <phoneticPr fontId="1" type="noConversion"/>
  </si>
  <si>
    <r>
      <rPr>
        <sz val="12"/>
        <rFont val="宋体"/>
        <family val="3"/>
        <charset val="134"/>
      </rPr>
      <t>艾迪精密</t>
    </r>
  </si>
  <si>
    <r>
      <rPr>
        <sz val="12"/>
        <rFont val="宋体"/>
        <family val="3"/>
        <charset val="134"/>
      </rPr>
      <t>金禾转债</t>
    </r>
  </si>
  <si>
    <r>
      <rPr>
        <sz val="12"/>
        <rFont val="宋体"/>
        <family val="3"/>
        <charset val="134"/>
      </rPr>
      <t>食品及饲料添加剂（糖）</t>
    </r>
    <phoneticPr fontId="1" type="noConversion"/>
  </si>
  <si>
    <r>
      <rPr>
        <sz val="12"/>
        <rFont val="宋体"/>
        <family val="3"/>
        <charset val="134"/>
      </rPr>
      <t>金禾实业</t>
    </r>
  </si>
  <si>
    <r>
      <rPr>
        <sz val="12"/>
        <rFont val="宋体"/>
        <family val="3"/>
        <charset val="134"/>
      </rPr>
      <t>阿拉转债</t>
    </r>
  </si>
  <si>
    <r>
      <rPr>
        <sz val="12"/>
        <rFont val="宋体"/>
        <family val="3"/>
        <charset val="134"/>
      </rPr>
      <t>猴痘</t>
    </r>
    <phoneticPr fontId="1" type="noConversion"/>
  </si>
  <si>
    <r>
      <rPr>
        <sz val="12"/>
        <rFont val="宋体"/>
        <family val="3"/>
        <charset val="134"/>
      </rPr>
      <t>阿拉丁</t>
    </r>
  </si>
  <si>
    <r>
      <rPr>
        <sz val="12"/>
        <rFont val="宋体"/>
        <family val="3"/>
        <charset val="134"/>
      </rPr>
      <t>永和转债</t>
    </r>
  </si>
  <si>
    <r>
      <rPr>
        <sz val="12"/>
        <rFont val="宋体"/>
        <family val="3"/>
        <charset val="134"/>
      </rPr>
      <t>氟化工；邵武永和金塘新材料有限公司新型环保制冷剂及含氟聚合物等氟化工生产基地项目</t>
    </r>
    <phoneticPr fontId="1" type="noConversion"/>
  </si>
  <si>
    <r>
      <rPr>
        <sz val="12"/>
        <rFont val="宋体"/>
        <family val="3"/>
        <charset val="134"/>
      </rPr>
      <t>永和股份</t>
    </r>
  </si>
  <si>
    <r>
      <rPr>
        <sz val="12"/>
        <rFont val="宋体"/>
        <family val="3"/>
        <charset val="134"/>
      </rPr>
      <t>博</t>
    </r>
    <r>
      <rPr>
        <sz val="12"/>
        <rFont val="Times New Roman"/>
        <family val="1"/>
      </rPr>
      <t>22</t>
    </r>
    <r>
      <rPr>
        <sz val="12"/>
        <rFont val="宋体"/>
        <family val="3"/>
        <charset val="134"/>
      </rPr>
      <t>转债</t>
    </r>
  </si>
  <si>
    <r>
      <rPr>
        <sz val="12"/>
        <rFont val="宋体"/>
        <family val="3"/>
        <charset val="134"/>
      </rPr>
      <t>（其他化学制品）建筑材料；混凝土外加剂中的高性能减水剂禾功能性材料</t>
    </r>
    <phoneticPr fontId="1" type="noConversion"/>
  </si>
  <si>
    <r>
      <rPr>
        <sz val="12"/>
        <rFont val="宋体"/>
        <family val="3"/>
        <charset val="134"/>
      </rPr>
      <t>苏博特</t>
    </r>
  </si>
  <si>
    <r>
      <rPr>
        <sz val="12"/>
        <rFont val="宋体"/>
        <family val="3"/>
        <charset val="134"/>
      </rPr>
      <t>永</t>
    </r>
    <r>
      <rPr>
        <sz val="12"/>
        <rFont val="Times New Roman"/>
        <family val="1"/>
      </rPr>
      <t>22</t>
    </r>
    <r>
      <rPr>
        <sz val="12"/>
        <rFont val="宋体"/>
        <family val="3"/>
        <charset val="134"/>
      </rPr>
      <t>转债</t>
    </r>
  </si>
  <si>
    <r>
      <rPr>
        <sz val="12"/>
        <rFont val="宋体"/>
        <family val="3"/>
        <charset val="134"/>
      </rPr>
      <t>胶黏剂及胶带；江西连冠功能性胶膜材料产研一体化建设项目</t>
    </r>
    <phoneticPr fontId="1" type="noConversion"/>
  </si>
  <si>
    <r>
      <rPr>
        <sz val="12"/>
        <rFont val="宋体"/>
        <family val="3"/>
        <charset val="134"/>
      </rPr>
      <t>永冠新材</t>
    </r>
  </si>
  <si>
    <r>
      <rPr>
        <sz val="12"/>
        <rFont val="宋体"/>
        <family val="3"/>
        <charset val="134"/>
      </rPr>
      <t>飞鹿转债</t>
    </r>
  </si>
  <si>
    <r>
      <rPr>
        <sz val="12"/>
        <rFont val="宋体"/>
        <family val="3"/>
        <charset val="134"/>
      </rPr>
      <t>涂料油墨；公司是国内轨道交通装备防腐涂料、轨道建设工程防水材料的供应和涂装施工一体化解决方案的优秀供应商</t>
    </r>
    <phoneticPr fontId="1" type="noConversion"/>
  </si>
  <si>
    <r>
      <rPr>
        <sz val="12"/>
        <rFont val="宋体"/>
        <family val="3"/>
        <charset val="134"/>
      </rPr>
      <t>飞鹿股份</t>
    </r>
  </si>
  <si>
    <r>
      <rPr>
        <sz val="12"/>
        <rFont val="宋体"/>
        <family val="3"/>
        <charset val="134"/>
      </rPr>
      <t>正丹转债</t>
    </r>
  </si>
  <si>
    <r>
      <rPr>
        <sz val="12"/>
        <rFont val="宋体"/>
        <family val="3"/>
        <charset val="134"/>
      </rPr>
      <t>其他化学制品；公司是一家</t>
    </r>
    <r>
      <rPr>
        <sz val="12"/>
        <color rgb="FFFF0000"/>
        <rFont val="宋体"/>
        <family val="3"/>
        <charset val="134"/>
      </rPr>
      <t>特种精细化工</t>
    </r>
    <r>
      <rPr>
        <sz val="12"/>
        <rFont val="宋体"/>
        <family val="3"/>
        <charset val="134"/>
      </rPr>
      <t>领域的高科技企业，主要从事环保新材料和特种精细化学品的研发、生产和销售。长期专注于碳九芳烃综合利用产业链，现已成功开发出偏三甲苯、偏苯三酸酐、偏苯三酸三辛酯、乙烯基甲苯、高沸点芳烃溶剂等特种精细化学品</t>
    </r>
    <phoneticPr fontId="1" type="noConversion"/>
  </si>
  <si>
    <r>
      <rPr>
        <sz val="12"/>
        <rFont val="宋体"/>
        <family val="3"/>
        <charset val="134"/>
      </rPr>
      <t>正丹股份</t>
    </r>
  </si>
  <si>
    <r>
      <rPr>
        <sz val="12"/>
        <rFont val="宋体"/>
        <family val="3"/>
        <charset val="134"/>
      </rPr>
      <t>元力转债</t>
    </r>
  </si>
  <si>
    <r>
      <rPr>
        <sz val="12"/>
        <rFont val="宋体"/>
        <family val="3"/>
        <charset val="134"/>
      </rPr>
      <t>元力股份</t>
    </r>
  </si>
  <si>
    <r>
      <rPr>
        <sz val="12"/>
        <rFont val="宋体"/>
        <family val="3"/>
        <charset val="134"/>
      </rPr>
      <t>锦鸡转债</t>
    </r>
  </si>
  <si>
    <r>
      <rPr>
        <sz val="12"/>
        <rFont val="宋体"/>
        <family val="3"/>
        <charset val="134"/>
      </rPr>
      <t>纺织化学制品；主要产品为活性染料，用于纺织品的染色和印花</t>
    </r>
    <phoneticPr fontId="1" type="noConversion"/>
  </si>
  <si>
    <r>
      <rPr>
        <sz val="12"/>
        <rFont val="宋体"/>
        <family val="3"/>
        <charset val="134"/>
      </rPr>
      <t>锦鸡股份</t>
    </r>
  </si>
  <si>
    <r>
      <rPr>
        <sz val="12"/>
        <rFont val="宋体"/>
        <family val="3"/>
        <charset val="134"/>
      </rPr>
      <t>润禾转债</t>
    </r>
  </si>
  <si>
    <r>
      <rPr>
        <sz val="12"/>
        <rFont val="宋体"/>
        <family val="3"/>
        <charset val="134"/>
      </rPr>
      <t>有机硅</t>
    </r>
    <phoneticPr fontId="1" type="noConversion"/>
  </si>
  <si>
    <r>
      <rPr>
        <sz val="12"/>
        <color rgb="FFFF0000"/>
        <rFont val="宋体"/>
        <family val="3"/>
        <charset val="134"/>
      </rPr>
      <t>有机硅</t>
    </r>
    <r>
      <rPr>
        <sz val="12"/>
        <rFont val="宋体"/>
        <family val="3"/>
        <charset val="134"/>
      </rPr>
      <t>；现已成为国内知名嵌段硅油、丝光平滑剂、纺织印染助剂供应商。汽车一体化压铸和风机叶片脱模需求快速提升，致</t>
    </r>
    <r>
      <rPr>
        <sz val="12"/>
        <color rgb="FFFF0000"/>
        <rFont val="宋体"/>
        <family val="3"/>
        <charset val="134"/>
      </rPr>
      <t>高端脱模剂</t>
    </r>
    <r>
      <rPr>
        <sz val="12"/>
        <rFont val="宋体"/>
        <family val="3"/>
        <charset val="134"/>
      </rPr>
      <t>需求量快速上行，公司开发的长链苯基硅油高端脱模剂产品知名度高，有望受益。目前，公司持续推进</t>
    </r>
    <r>
      <rPr>
        <sz val="12"/>
        <rFont val="Times New Roman"/>
        <family val="1"/>
      </rPr>
      <t>35kt/a</t>
    </r>
    <r>
      <rPr>
        <sz val="12"/>
        <rFont val="宋体"/>
        <family val="3"/>
        <charset val="134"/>
      </rPr>
      <t>有机硅新材料项目与</t>
    </r>
    <r>
      <rPr>
        <sz val="12"/>
        <rFont val="Times New Roman"/>
        <family val="1"/>
      </rPr>
      <t>8kt/a</t>
    </r>
    <r>
      <rPr>
        <sz val="12"/>
        <rFont val="宋体"/>
        <family val="3"/>
        <charset val="134"/>
      </rPr>
      <t>有机硅胶黏剂及配套项目，重点布局电子、化妆品等高附加值有机硅材料</t>
    </r>
    <phoneticPr fontId="1" type="noConversion"/>
  </si>
  <si>
    <r>
      <rPr>
        <sz val="12"/>
        <rFont val="宋体"/>
        <family val="3"/>
        <charset val="134"/>
      </rPr>
      <t>润禾材料</t>
    </r>
  </si>
  <si>
    <r>
      <rPr>
        <sz val="12"/>
        <rFont val="宋体"/>
        <family val="3"/>
        <charset val="134"/>
      </rPr>
      <t>回天转债</t>
    </r>
  </si>
  <si>
    <r>
      <rPr>
        <sz val="12"/>
        <rFont val="宋体"/>
        <family val="3"/>
        <charset val="134"/>
      </rPr>
      <t>有机硅；广州回天通信电子新材料扩建项目</t>
    </r>
    <r>
      <rPr>
        <sz val="12"/>
        <rFont val="Times New Roman"/>
        <family val="1"/>
      </rPr>
      <t xml:space="preserve"> </t>
    </r>
    <r>
      <rPr>
        <sz val="12"/>
        <rFont val="宋体"/>
        <family val="3"/>
        <charset val="134"/>
      </rPr>
      <t>年产</t>
    </r>
    <r>
      <rPr>
        <sz val="12"/>
        <rFont val="Times New Roman"/>
        <family val="1"/>
      </rPr>
      <t xml:space="preserve"> 5.1 </t>
    </r>
    <r>
      <rPr>
        <sz val="12"/>
        <rFont val="宋体"/>
        <family val="3"/>
        <charset val="134"/>
      </rPr>
      <t>万吨锂电池电极胶粘剂项目</t>
    </r>
    <phoneticPr fontId="1" type="noConversion"/>
  </si>
  <si>
    <r>
      <rPr>
        <sz val="12"/>
        <rFont val="宋体"/>
        <family val="3"/>
        <charset val="134"/>
      </rPr>
      <t>回天新材</t>
    </r>
  </si>
  <si>
    <r>
      <rPr>
        <sz val="12"/>
        <rFont val="宋体"/>
        <family val="3"/>
        <charset val="134"/>
      </rPr>
      <t>百川转</t>
    </r>
    <r>
      <rPr>
        <sz val="12"/>
        <rFont val="Times New Roman"/>
        <family val="1"/>
      </rPr>
      <t>2</t>
    </r>
  </si>
  <si>
    <r>
      <rPr>
        <sz val="12"/>
        <rFont val="宋体"/>
        <family val="3"/>
        <charset val="134"/>
      </rPr>
      <t>其他化学制品；百川股份长期致力于乙酸酯类、丙二醇醚及其酯类、酸酐类、增塑剂、多元醇类以及绝缘树脂和漆包线漆等多种环保节能型化工产品的研发生产。产品被广泛应用于涂料油漆、胶粘剂、医药医疗、家用电器、木器家具、装饰装潢、儿童玩具、文体用品、包装印刷、工业设备、道路标线等各种行业</t>
    </r>
    <phoneticPr fontId="1" type="noConversion"/>
  </si>
  <si>
    <r>
      <rPr>
        <sz val="12"/>
        <rFont val="宋体"/>
        <family val="3"/>
        <charset val="134"/>
      </rPr>
      <t>百川股份</t>
    </r>
  </si>
  <si>
    <r>
      <rPr>
        <sz val="12"/>
        <rFont val="宋体"/>
        <family val="3"/>
        <charset val="134"/>
      </rPr>
      <t>兄弟转债</t>
    </r>
  </si>
  <si>
    <r>
      <rPr>
        <sz val="12"/>
        <rFont val="宋体"/>
        <family val="3"/>
        <charset val="134"/>
      </rPr>
      <t>食品及饲料添加剂（维生素）；公司主要从事维生素和皮革化学品的研发、生产与销售等业务。公司的主要产品为维生素</t>
    </r>
    <r>
      <rPr>
        <sz val="12"/>
        <rFont val="Times New Roman"/>
        <family val="1"/>
      </rPr>
      <t>K3</t>
    </r>
    <r>
      <rPr>
        <sz val="12"/>
        <rFont val="宋体"/>
        <family val="3"/>
        <charset val="134"/>
      </rPr>
      <t>、维生素</t>
    </r>
    <r>
      <rPr>
        <sz val="12"/>
        <rFont val="Times New Roman"/>
        <family val="1"/>
      </rPr>
      <t>B1</t>
    </r>
    <r>
      <rPr>
        <sz val="12"/>
        <rFont val="宋体"/>
        <family val="3"/>
        <charset val="134"/>
      </rPr>
      <t>、铬鞣剂和皮革助剂</t>
    </r>
    <phoneticPr fontId="1" type="noConversion"/>
  </si>
  <si>
    <r>
      <rPr>
        <sz val="12"/>
        <rFont val="宋体"/>
        <family val="3"/>
        <charset val="134"/>
      </rPr>
      <t>兄弟科技</t>
    </r>
  </si>
  <si>
    <r>
      <rPr>
        <sz val="12"/>
        <rFont val="宋体"/>
        <family val="3"/>
        <charset val="134"/>
      </rPr>
      <t>兴发转债</t>
    </r>
  </si>
  <si>
    <r>
      <rPr>
        <sz val="12"/>
        <rFont val="宋体"/>
        <family val="3"/>
        <charset val="134"/>
      </rPr>
      <t>（基础化工</t>
    </r>
    <r>
      <rPr>
        <sz val="12"/>
        <rFont val="Times New Roman"/>
        <family val="1"/>
      </rPr>
      <t>-</t>
    </r>
    <r>
      <rPr>
        <sz val="12"/>
        <rFont val="宋体"/>
        <family val="3"/>
        <charset val="134"/>
      </rPr>
      <t>农化制品）磷肥及磷化工；新建</t>
    </r>
    <r>
      <rPr>
        <sz val="12"/>
        <rFont val="Times New Roman"/>
        <family val="1"/>
      </rPr>
      <t>20</t>
    </r>
    <r>
      <rPr>
        <sz val="12"/>
        <rFont val="宋体"/>
        <family val="3"/>
        <charset val="134"/>
      </rPr>
      <t>万吨</t>
    </r>
    <r>
      <rPr>
        <sz val="12"/>
        <rFont val="Times New Roman"/>
        <family val="1"/>
      </rPr>
      <t>/</t>
    </r>
    <r>
      <rPr>
        <sz val="12"/>
        <rFont val="宋体"/>
        <family val="3"/>
        <charset val="134"/>
      </rPr>
      <t>年磷酸铁及配套</t>
    </r>
    <r>
      <rPr>
        <sz val="12"/>
        <rFont val="Times New Roman"/>
        <family val="1"/>
      </rPr>
      <t>10</t>
    </r>
    <r>
      <rPr>
        <sz val="12"/>
        <rFont val="宋体"/>
        <family val="3"/>
        <charset val="134"/>
      </rPr>
      <t>万吨</t>
    </r>
    <r>
      <rPr>
        <sz val="12"/>
        <rFont val="Times New Roman"/>
        <family val="1"/>
      </rPr>
      <t>/</t>
    </r>
    <r>
      <rPr>
        <sz val="12"/>
        <rFont val="宋体"/>
        <family val="3"/>
        <charset val="134"/>
      </rPr>
      <t>年湿法磷酸精制技术改造项目</t>
    </r>
    <phoneticPr fontId="1" type="noConversion"/>
  </si>
  <si>
    <r>
      <rPr>
        <sz val="12"/>
        <rFont val="宋体"/>
        <family val="3"/>
        <charset val="134"/>
      </rPr>
      <t>兴发集团</t>
    </r>
  </si>
  <si>
    <r>
      <rPr>
        <sz val="12"/>
        <rFont val="宋体"/>
        <family val="3"/>
        <charset val="134"/>
      </rPr>
      <t>苏利转债</t>
    </r>
  </si>
  <si>
    <r>
      <rPr>
        <sz val="12"/>
        <rFont val="宋体"/>
        <family val="3"/>
        <charset val="134"/>
      </rPr>
      <t>农药；主要产品为百菌清、嘧菌酯等农药原药、农药制剂以及十溴二苯乙烷和溴氢酸等精细化工产品。</t>
    </r>
    <phoneticPr fontId="1" type="noConversion"/>
  </si>
  <si>
    <r>
      <rPr>
        <sz val="12"/>
        <rFont val="宋体"/>
        <family val="3"/>
        <charset val="134"/>
      </rPr>
      <t>苏利股份</t>
    </r>
  </si>
  <si>
    <r>
      <rPr>
        <sz val="12"/>
        <rFont val="宋体"/>
        <family val="3"/>
        <charset val="134"/>
      </rPr>
      <t>丰山转债</t>
    </r>
  </si>
  <si>
    <r>
      <rPr>
        <sz val="12"/>
        <rFont val="宋体"/>
        <family val="3"/>
        <charset val="134"/>
      </rPr>
      <t>农药；募资用途：年产</t>
    </r>
    <r>
      <rPr>
        <sz val="12"/>
        <rFont val="Times New Roman"/>
        <family val="1"/>
      </rPr>
      <t xml:space="preserve"> 10000 </t>
    </r>
    <r>
      <rPr>
        <sz val="12"/>
        <rFont val="宋体"/>
        <family val="3"/>
        <charset val="134"/>
      </rPr>
      <t>吨</t>
    </r>
    <r>
      <rPr>
        <sz val="12"/>
        <rFont val="Times New Roman"/>
        <family val="1"/>
      </rPr>
      <t xml:space="preserve"> 3,5-</t>
    </r>
    <r>
      <rPr>
        <sz val="12"/>
        <rFont val="宋体"/>
        <family val="3"/>
        <charset val="134"/>
      </rPr>
      <t>二硝基</t>
    </r>
    <r>
      <rPr>
        <sz val="12"/>
        <rFont val="Times New Roman"/>
        <family val="1"/>
      </rPr>
      <t>-4-</t>
    </r>
    <r>
      <rPr>
        <sz val="12"/>
        <rFont val="宋体"/>
        <family val="3"/>
        <charset val="134"/>
      </rPr>
      <t>氯三氟甲苯等精细化工产品建设项目</t>
    </r>
    <phoneticPr fontId="1" type="noConversion"/>
  </si>
  <si>
    <r>
      <rPr>
        <sz val="12"/>
        <rFont val="宋体"/>
        <family val="3"/>
        <charset val="134"/>
      </rPr>
      <t>丰山集团</t>
    </r>
  </si>
  <si>
    <r>
      <rPr>
        <sz val="12"/>
        <rFont val="宋体"/>
        <family val="3"/>
        <charset val="134"/>
      </rPr>
      <t>洋丰转债</t>
    </r>
  </si>
  <si>
    <r>
      <rPr>
        <sz val="12"/>
        <rFont val="宋体"/>
        <family val="3"/>
        <charset val="134"/>
      </rPr>
      <t>复合肥；主营业务变更为磷复肥的研发、生产和销售</t>
    </r>
    <phoneticPr fontId="1" type="noConversion"/>
  </si>
  <si>
    <r>
      <rPr>
        <sz val="12"/>
        <rFont val="宋体"/>
        <family val="3"/>
        <charset val="134"/>
      </rPr>
      <t>新洋丰</t>
    </r>
  </si>
  <si>
    <r>
      <rPr>
        <sz val="12"/>
        <rFont val="宋体"/>
        <family val="3"/>
        <charset val="134"/>
      </rPr>
      <t>川恒转债</t>
    </r>
  </si>
  <si>
    <r>
      <rPr>
        <sz val="12"/>
        <rFont val="宋体"/>
        <family val="3"/>
        <charset val="134"/>
      </rPr>
      <t>磷肥及磷化工；公司的主营业务为磷酸及磷酸盐产品的生产销售，其中磷酸为中间产品，最终产品为饲料级磷酸二氢钙和磷酸一铵，磷酸一铵包括消防用磷酸一铵和肥料用磷酸一铵，但以消防用磷酸一铵为主</t>
    </r>
  </si>
  <si>
    <r>
      <rPr>
        <sz val="12"/>
        <rFont val="宋体"/>
        <family val="3"/>
        <charset val="134"/>
      </rPr>
      <t>川恒股份</t>
    </r>
  </si>
  <si>
    <r>
      <rPr>
        <sz val="12"/>
        <rFont val="宋体"/>
        <family val="3"/>
        <charset val="134"/>
      </rPr>
      <t>国光转债</t>
    </r>
  </si>
  <si>
    <r>
      <rPr>
        <sz val="12"/>
        <rFont val="宋体"/>
        <family val="3"/>
        <charset val="134"/>
      </rPr>
      <t>农药；公司专业从事植物生长调节剂和高效水溶性肥料的研发、生产和销售</t>
    </r>
    <phoneticPr fontId="1" type="noConversion"/>
  </si>
  <si>
    <r>
      <rPr>
        <sz val="12"/>
        <rFont val="宋体"/>
        <family val="3"/>
        <charset val="134"/>
      </rPr>
      <t>国光股份</t>
    </r>
  </si>
  <si>
    <r>
      <rPr>
        <sz val="12"/>
        <rFont val="宋体"/>
        <family val="3"/>
        <charset val="134"/>
      </rPr>
      <t>利民转债</t>
    </r>
  </si>
  <si>
    <r>
      <rPr>
        <sz val="12"/>
        <rFont val="宋体"/>
        <family val="3"/>
        <charset val="134"/>
      </rPr>
      <t>农药；公司一直从事高效、低毒、低残留农用杀菌剂原药及制剂的研发、生产和销售，主要产品包括代森类、霜脲氰、三乙膦酸铝、嘧霉胺等杀菌剂原药和制剂系列产品</t>
    </r>
    <phoneticPr fontId="1" type="noConversion"/>
  </si>
  <si>
    <r>
      <rPr>
        <sz val="12"/>
        <rFont val="宋体"/>
        <family val="3"/>
        <charset val="134"/>
      </rPr>
      <t>利民股份</t>
    </r>
  </si>
  <si>
    <r>
      <rPr>
        <sz val="12"/>
        <rFont val="宋体"/>
        <family val="3"/>
        <charset val="134"/>
      </rPr>
      <t>瑞科转债</t>
    </r>
  </si>
  <si>
    <r>
      <rPr>
        <sz val="12"/>
        <rFont val="宋体"/>
        <family val="3"/>
        <charset val="134"/>
      </rPr>
      <t>膜材料；公司作为国内高性能</t>
    </r>
    <r>
      <rPr>
        <sz val="12"/>
        <rFont val="Times New Roman"/>
        <family val="1"/>
      </rPr>
      <t>PI</t>
    </r>
    <r>
      <rPr>
        <sz val="12"/>
        <rFont val="宋体"/>
        <family val="3"/>
        <charset val="134"/>
      </rPr>
      <t>薄膜行业的先行者，于</t>
    </r>
    <r>
      <rPr>
        <sz val="12"/>
        <rFont val="Times New Roman"/>
        <family val="1"/>
      </rPr>
      <t>2010</t>
    </r>
    <r>
      <rPr>
        <sz val="12"/>
        <rFont val="宋体"/>
        <family val="3"/>
        <charset val="134"/>
      </rPr>
      <t>年完成了国家发改委</t>
    </r>
    <r>
      <rPr>
        <sz val="12"/>
        <rFont val="Times New Roman"/>
        <family val="1"/>
      </rPr>
      <t>“1000mm</t>
    </r>
    <r>
      <rPr>
        <sz val="12"/>
        <rFont val="宋体"/>
        <family val="3"/>
        <charset val="134"/>
      </rPr>
      <t>幅宽连续双向拉伸聚酰亚胺薄膜生产线</t>
    </r>
    <r>
      <rPr>
        <sz val="12"/>
        <rFont val="Times New Roman"/>
        <family val="1"/>
      </rPr>
      <t>”</t>
    </r>
    <r>
      <rPr>
        <sz val="12"/>
        <rFont val="宋体"/>
        <family val="3"/>
        <charset val="134"/>
      </rPr>
      <t>高技术产业化示范工程，同类产品达到国际先进水平，极大推动了高性能</t>
    </r>
    <r>
      <rPr>
        <sz val="12"/>
        <rFont val="Times New Roman"/>
        <family val="1"/>
      </rPr>
      <t>PI</t>
    </r>
    <r>
      <rPr>
        <sz val="12"/>
        <rFont val="宋体"/>
        <family val="3"/>
        <charset val="134"/>
      </rPr>
      <t>薄膜的国产化进程</t>
    </r>
    <phoneticPr fontId="1" type="noConversion"/>
  </si>
  <si>
    <r>
      <rPr>
        <sz val="12"/>
        <rFont val="宋体"/>
        <family val="3"/>
        <charset val="134"/>
      </rPr>
      <t>瑞华泰</t>
    </r>
  </si>
  <si>
    <r>
      <rPr>
        <sz val="12"/>
        <rFont val="宋体"/>
        <family val="3"/>
        <charset val="134"/>
      </rPr>
      <t>美联转债</t>
    </r>
  </si>
  <si>
    <r>
      <rPr>
        <sz val="12"/>
        <rFont val="宋体"/>
        <family val="3"/>
        <charset val="134"/>
      </rPr>
      <t>改性塑料</t>
    </r>
    <phoneticPr fontId="1" type="noConversion"/>
  </si>
  <si>
    <r>
      <rPr>
        <sz val="12"/>
        <rFont val="宋体"/>
        <family val="3"/>
        <charset val="134"/>
      </rPr>
      <t>美联新材</t>
    </r>
  </si>
  <si>
    <r>
      <rPr>
        <sz val="12"/>
        <rFont val="宋体"/>
        <family val="3"/>
        <charset val="134"/>
      </rPr>
      <t>瑞丰转债</t>
    </r>
  </si>
  <si>
    <r>
      <rPr>
        <sz val="12"/>
        <rFont val="宋体"/>
        <family val="3"/>
        <charset val="134"/>
      </rPr>
      <t>其他塑料制品；（建材上游）公司主要从事</t>
    </r>
    <r>
      <rPr>
        <sz val="12"/>
        <rFont val="Times New Roman"/>
        <family val="1"/>
      </rPr>
      <t>PVC</t>
    </r>
    <r>
      <rPr>
        <sz val="12"/>
        <rFont val="宋体"/>
        <family val="3"/>
        <charset val="134"/>
      </rPr>
      <t>助剂的研发、制造和销售，主导产品为：丙烯酸酯类抗冲改性剂、丙烯酸酯类加工助剂、抗冲改性剂</t>
    </r>
    <r>
      <rPr>
        <sz val="12"/>
        <rFont val="Times New Roman"/>
        <family val="1"/>
      </rPr>
      <t>MBS</t>
    </r>
    <r>
      <rPr>
        <sz val="12"/>
        <rFont val="宋体"/>
        <family val="3"/>
        <charset val="134"/>
      </rPr>
      <t>树脂和超高分子量</t>
    </r>
    <r>
      <rPr>
        <sz val="12"/>
        <rFont val="Times New Roman"/>
        <family val="1"/>
      </rPr>
      <t>PVC</t>
    </r>
    <r>
      <rPr>
        <sz val="12"/>
        <rFont val="宋体"/>
        <family val="3"/>
        <charset val="134"/>
      </rPr>
      <t>发泡调节剂、抗冲改性剂</t>
    </r>
    <r>
      <rPr>
        <sz val="12"/>
        <rFont val="Times New Roman"/>
        <family val="1"/>
      </rPr>
      <t>CPE</t>
    </r>
    <r>
      <rPr>
        <sz val="12"/>
        <rFont val="宋体"/>
        <family val="3"/>
        <charset val="134"/>
      </rPr>
      <t>，</t>
    </r>
    <r>
      <rPr>
        <sz val="12"/>
        <rFont val="Times New Roman"/>
        <family val="1"/>
      </rPr>
      <t>PVC</t>
    </r>
    <r>
      <rPr>
        <sz val="12"/>
        <rFont val="宋体"/>
        <family val="3"/>
        <charset val="134"/>
      </rPr>
      <t>润滑剂。产品广泛应用于聚氯乙烯</t>
    </r>
    <r>
      <rPr>
        <sz val="12"/>
        <rFont val="Times New Roman"/>
        <family val="1"/>
      </rPr>
      <t>(PVC)</t>
    </r>
    <r>
      <rPr>
        <sz val="12"/>
        <rFont val="宋体"/>
        <family val="3"/>
        <charset val="134"/>
      </rPr>
      <t>门窗、管道、管件、装饰板、发泡板、片材等硬制品。</t>
    </r>
    <phoneticPr fontId="1" type="noConversion"/>
  </si>
  <si>
    <r>
      <rPr>
        <sz val="12"/>
        <rFont val="宋体"/>
        <family val="3"/>
        <charset val="134"/>
      </rPr>
      <t>瑞丰高材</t>
    </r>
  </si>
  <si>
    <r>
      <rPr>
        <sz val="12"/>
        <rFont val="宋体"/>
        <family val="3"/>
        <charset val="134"/>
      </rPr>
      <t>裕兴转债</t>
    </r>
  </si>
  <si>
    <r>
      <rPr>
        <sz val="12"/>
        <rFont val="宋体"/>
        <family val="3"/>
        <charset val="134"/>
      </rPr>
      <t>膜材料；公司是一家专业生产差异化双向拉伸聚酯薄膜的制造商，是国内</t>
    </r>
    <r>
      <rPr>
        <sz val="12"/>
        <rFont val="Times New Roman"/>
        <family val="1"/>
      </rPr>
      <t>100</t>
    </r>
    <r>
      <rPr>
        <sz val="12"/>
        <rFont val="宋体"/>
        <family val="3"/>
        <charset val="134"/>
      </rPr>
      <t>微米以上中厚规格聚酯薄膜产销规模最大的企业之一。公司生产特种电气绝缘用薄膜、光学材料用薄膜、电子材料用薄膜等薄膜产品</t>
    </r>
    <phoneticPr fontId="1" type="noConversion"/>
  </si>
  <si>
    <r>
      <rPr>
        <sz val="12"/>
        <rFont val="宋体"/>
        <family val="3"/>
        <charset val="134"/>
      </rPr>
      <t>裕兴股份</t>
    </r>
  </si>
  <si>
    <r>
      <rPr>
        <sz val="12"/>
        <rFont val="宋体"/>
        <family val="3"/>
        <charset val="134"/>
      </rPr>
      <t>横河转债</t>
    </r>
  </si>
  <si>
    <r>
      <rPr>
        <sz val="12"/>
        <rFont val="宋体"/>
        <family val="3"/>
        <charset val="134"/>
      </rPr>
      <t>其他塑料制品；公司是精密注塑模具技术方案解决专家，主要从事家电，汽车，卫生洁具，医疗器械零部件等大型及精密塑料模具的研发，设计，制造，注塑成型及部件组装</t>
    </r>
    <phoneticPr fontId="1" type="noConversion"/>
  </si>
  <si>
    <r>
      <rPr>
        <sz val="12"/>
        <rFont val="宋体"/>
        <family val="3"/>
        <charset val="134"/>
      </rPr>
      <t>横河精密</t>
    </r>
  </si>
  <si>
    <r>
      <rPr>
        <sz val="12"/>
        <rFont val="宋体"/>
        <family val="3"/>
        <charset val="134"/>
      </rPr>
      <t>东材转债</t>
    </r>
  </si>
  <si>
    <r>
      <rPr>
        <sz val="12"/>
        <rFont val="宋体"/>
        <family val="3"/>
        <charset val="134"/>
      </rPr>
      <t>重点发展绝缘膜材料、光学膜材料、新型绝缘材料和制品、环保阻燃材料、精细化工材料等系列产品，服务于新能源、智能电网、消费电子、平板显示、电工电气、军工等诸多领域</t>
    </r>
  </si>
  <si>
    <r>
      <rPr>
        <sz val="12"/>
        <rFont val="宋体"/>
        <family val="3"/>
        <charset val="134"/>
      </rPr>
      <t>东材科技</t>
    </r>
  </si>
  <si>
    <r>
      <rPr>
        <sz val="12"/>
        <rFont val="宋体"/>
        <family val="3"/>
        <charset val="134"/>
      </rPr>
      <t>道恩转债</t>
    </r>
  </si>
  <si>
    <r>
      <rPr>
        <sz val="12"/>
        <rFont val="宋体"/>
        <family val="3"/>
        <charset val="134"/>
      </rPr>
      <t>改性塑料；公司的热塑性弹性体产品主要是动态全硫化热塑性弹性体</t>
    </r>
    <r>
      <rPr>
        <sz val="12"/>
        <rFont val="Times New Roman"/>
        <family val="1"/>
      </rPr>
      <t>(TPV)</t>
    </r>
    <r>
      <rPr>
        <sz val="12"/>
        <rFont val="宋体"/>
        <family val="3"/>
        <charset val="134"/>
      </rPr>
      <t>；改性塑料产品主要是增强增韧改性塑料、高光泽改性塑料和阻燃改性塑料；色母粒产品主要是专用色母粒和多功能色母粒。公司产品主要应用于汽车工业、家用电器、医疗卫生等行业</t>
    </r>
    <phoneticPr fontId="1" type="noConversion"/>
  </si>
  <si>
    <r>
      <rPr>
        <sz val="12"/>
        <rFont val="宋体"/>
        <family val="3"/>
        <charset val="134"/>
      </rPr>
      <t>道恩股份</t>
    </r>
  </si>
  <si>
    <r>
      <rPr>
        <sz val="12"/>
        <rFont val="宋体"/>
        <family val="3"/>
        <charset val="134"/>
      </rPr>
      <t>天铁转债</t>
    </r>
  </si>
  <si>
    <r>
      <rPr>
        <sz val="12"/>
        <rFont val="宋体"/>
        <family val="3"/>
        <charset val="134"/>
      </rPr>
      <t>其他橡胶制品；公司产品主要包括轨道结构减振产品、嵌丝橡胶道口板等，应用于轨道交通领</t>
    </r>
    <phoneticPr fontId="1" type="noConversion"/>
  </si>
  <si>
    <r>
      <rPr>
        <sz val="12"/>
        <rFont val="宋体"/>
        <family val="3"/>
        <charset val="134"/>
      </rPr>
      <t>天铁股份</t>
    </r>
  </si>
  <si>
    <r>
      <rPr>
        <sz val="12"/>
        <rFont val="宋体"/>
        <family val="3"/>
        <charset val="134"/>
      </rPr>
      <t>双箭转债</t>
    </r>
  </si>
  <si>
    <r>
      <rPr>
        <sz val="12"/>
        <rFont val="宋体"/>
        <family val="3"/>
        <charset val="134"/>
      </rPr>
      <t>其他橡胶制品；公司主要从事橡胶输送带系列产品的研发、生产和销售</t>
    </r>
    <phoneticPr fontId="1" type="noConversion"/>
  </si>
  <si>
    <r>
      <rPr>
        <sz val="12"/>
        <rFont val="宋体"/>
        <family val="3"/>
        <charset val="134"/>
      </rPr>
      <t>双箭股份</t>
    </r>
  </si>
  <si>
    <r>
      <rPr>
        <sz val="12"/>
        <rFont val="宋体"/>
        <family val="3"/>
        <charset val="134"/>
      </rPr>
      <t>永东转</t>
    </r>
    <r>
      <rPr>
        <sz val="12"/>
        <rFont val="Times New Roman"/>
        <family val="1"/>
      </rPr>
      <t>2</t>
    </r>
  </si>
  <si>
    <r>
      <rPr>
        <sz val="12"/>
        <rFont val="宋体"/>
        <family val="3"/>
        <charset val="134"/>
      </rPr>
      <t>煤炭</t>
    </r>
    <phoneticPr fontId="1" type="noConversion"/>
  </si>
  <si>
    <r>
      <rPr>
        <sz val="12"/>
        <rFont val="宋体"/>
        <family val="3"/>
        <charset val="134"/>
      </rPr>
      <t>炭黑；公司是一家对煤焦油资源深入研发及应用的高新技术企业，致力于煤焦油精细加工、高品质炭黑产品的研发和生产</t>
    </r>
    <phoneticPr fontId="1" type="noConversion"/>
  </si>
  <si>
    <r>
      <rPr>
        <sz val="12"/>
        <rFont val="宋体"/>
        <family val="3"/>
        <charset val="134"/>
      </rPr>
      <t>永东股份</t>
    </r>
  </si>
  <si>
    <r>
      <rPr>
        <sz val="12"/>
        <rFont val="宋体"/>
        <family val="3"/>
        <charset val="134"/>
      </rPr>
      <t>永东转债</t>
    </r>
  </si>
  <si>
    <r>
      <rPr>
        <sz val="12"/>
        <rFont val="宋体"/>
        <family val="3"/>
        <charset val="134"/>
      </rPr>
      <t>三力转债</t>
    </r>
  </si>
  <si>
    <r>
      <rPr>
        <sz val="12"/>
        <rFont val="宋体"/>
        <family val="3"/>
        <charset val="134"/>
      </rPr>
      <t>其他橡胶制品；公司主营业务为生产并销售各类橡胶</t>
    </r>
    <r>
      <rPr>
        <sz val="12"/>
        <rFont val="Times New Roman"/>
        <family val="1"/>
      </rPr>
      <t>V</t>
    </r>
    <r>
      <rPr>
        <sz val="12"/>
        <rFont val="宋体"/>
        <family val="3"/>
        <charset val="134"/>
      </rPr>
      <t>带、输送带、同步带等产品</t>
    </r>
    <phoneticPr fontId="1" type="noConversion"/>
  </si>
  <si>
    <r>
      <rPr>
        <sz val="12"/>
        <rFont val="宋体"/>
        <family val="3"/>
        <charset val="134"/>
      </rPr>
      <t>三力士</t>
    </r>
  </si>
  <si>
    <r>
      <rPr>
        <sz val="12"/>
        <rFont val="宋体"/>
        <family val="3"/>
        <charset val="134"/>
      </rPr>
      <t>震安转债</t>
    </r>
  </si>
  <si>
    <r>
      <rPr>
        <sz val="12"/>
        <rFont val="宋体"/>
        <family val="3"/>
        <charset val="134"/>
      </rPr>
      <t>其他橡胶制品；是国内领先的建筑隔震整体解决方案供应商，主要从事建筑隔震橡胶支座的研发、生产、销售</t>
    </r>
    <phoneticPr fontId="1" type="noConversion"/>
  </si>
  <si>
    <r>
      <rPr>
        <sz val="12"/>
        <rFont val="宋体"/>
        <family val="3"/>
        <charset val="134"/>
      </rPr>
      <t>震安科技</t>
    </r>
  </si>
  <si>
    <r>
      <rPr>
        <sz val="12"/>
        <rFont val="宋体"/>
        <family val="3"/>
        <charset val="134"/>
      </rPr>
      <t>彤程转债</t>
    </r>
  </si>
  <si>
    <r>
      <rPr>
        <sz val="12"/>
        <rFont val="宋体"/>
        <family val="3"/>
        <charset val="134"/>
      </rPr>
      <t>橡胶助剂</t>
    </r>
    <phoneticPr fontId="1" type="noConversion"/>
  </si>
  <si>
    <r>
      <rPr>
        <sz val="12"/>
        <rFont val="宋体"/>
        <family val="3"/>
        <charset val="134"/>
      </rPr>
      <t>彤程新材</t>
    </r>
  </si>
  <si>
    <r>
      <rPr>
        <sz val="12"/>
        <rFont val="宋体"/>
        <family val="3"/>
        <charset val="134"/>
      </rPr>
      <t>凤</t>
    </r>
    <r>
      <rPr>
        <sz val="12"/>
        <rFont val="Times New Roman"/>
        <family val="1"/>
      </rPr>
      <t>21</t>
    </r>
    <r>
      <rPr>
        <sz val="12"/>
        <rFont val="宋体"/>
        <family val="3"/>
        <charset val="134"/>
      </rPr>
      <t>转债</t>
    </r>
  </si>
  <si>
    <r>
      <rPr>
        <sz val="12"/>
        <rFont val="宋体"/>
        <family val="3"/>
        <charset val="134"/>
      </rPr>
      <t>涤纶</t>
    </r>
    <phoneticPr fontId="1" type="noConversion"/>
  </si>
  <si>
    <r>
      <rPr>
        <sz val="12"/>
        <rFont val="宋体"/>
        <family val="3"/>
        <charset val="134"/>
      </rPr>
      <t>新凤鸣</t>
    </r>
  </si>
  <si>
    <r>
      <rPr>
        <sz val="12"/>
        <rFont val="宋体"/>
        <family val="3"/>
        <charset val="134"/>
      </rPr>
      <t>蒙泰转债</t>
    </r>
  </si>
  <si>
    <r>
      <rPr>
        <sz val="12"/>
        <rFont val="宋体"/>
        <family val="3"/>
        <charset val="134"/>
      </rPr>
      <t>其他化学纤维；公司专业从事聚丙烯纤维的研发、生产和销售，聚丙烯纤维商品名为丙纶。目前，公司产品在工业领域应用范围主要为工业滤布、工程土工布等，在民用领域应用范围主要为箱包织带、水管布套、门窗毛条、服装等。</t>
    </r>
    <phoneticPr fontId="1" type="noConversion"/>
  </si>
  <si>
    <r>
      <rPr>
        <sz val="12"/>
        <rFont val="宋体"/>
        <family val="3"/>
        <charset val="134"/>
      </rPr>
      <t>蒙泰高新</t>
    </r>
  </si>
  <si>
    <r>
      <rPr>
        <sz val="12"/>
        <rFont val="宋体"/>
        <family val="3"/>
        <charset val="134"/>
      </rPr>
      <t>聚合转债</t>
    </r>
  </si>
  <si>
    <r>
      <rPr>
        <sz val="12"/>
        <rFont val="宋体"/>
        <family val="3"/>
        <charset val="134"/>
      </rPr>
      <t>锦纶；公司是一家集尼龙</t>
    </r>
    <r>
      <rPr>
        <sz val="12"/>
        <rFont val="Times New Roman"/>
        <family val="1"/>
      </rPr>
      <t>6</t>
    </r>
    <r>
      <rPr>
        <sz val="12"/>
        <rFont val="宋体"/>
        <family val="3"/>
        <charset val="134"/>
      </rPr>
      <t>切片研发、生产、销售于一体的国家高新技术企业，通过高温聚合反应将原料己内酰胺聚合形成不同特性、可以应用于不同领域的尼龙</t>
    </r>
    <r>
      <rPr>
        <sz val="12"/>
        <rFont val="Times New Roman"/>
        <family val="1"/>
      </rPr>
      <t>6</t>
    </r>
    <r>
      <rPr>
        <sz val="12"/>
        <rFont val="宋体"/>
        <family val="3"/>
        <charset val="134"/>
      </rPr>
      <t>切片产品</t>
    </r>
    <phoneticPr fontId="1" type="noConversion"/>
  </si>
  <si>
    <r>
      <rPr>
        <sz val="12"/>
        <rFont val="宋体"/>
        <family val="3"/>
        <charset val="134"/>
      </rPr>
      <t>聚合顺</t>
    </r>
  </si>
  <si>
    <r>
      <rPr>
        <sz val="12"/>
        <rFont val="宋体"/>
        <family val="3"/>
        <charset val="134"/>
      </rPr>
      <t>惠云转债</t>
    </r>
  </si>
  <si>
    <r>
      <rPr>
        <sz val="12"/>
        <rFont val="宋体"/>
        <family val="3"/>
        <charset val="134"/>
      </rPr>
      <t>主要从事钛白粉产品的研发、生产和销售，主要产品为金红石型钛白粉、锐钛型钛白粉系列产品。</t>
    </r>
  </si>
  <si>
    <r>
      <rPr>
        <sz val="12"/>
        <rFont val="宋体"/>
        <family val="3"/>
        <charset val="134"/>
      </rPr>
      <t>惠云钛业</t>
    </r>
  </si>
  <si>
    <r>
      <rPr>
        <sz val="12"/>
        <rFont val="宋体"/>
        <family val="3"/>
        <charset val="134"/>
      </rPr>
      <t>天业转债</t>
    </r>
  </si>
  <si>
    <r>
      <rPr>
        <sz val="12"/>
        <rFont val="宋体"/>
        <family val="3"/>
        <charset val="134"/>
      </rPr>
      <t>（化学原料）氯碱；所属产业涉及塑料制品、节水器材、热电、化工、电石、水泥、矿业、建材、物流、对外贸易、建筑、安装与房地产等多个领域</t>
    </r>
    <phoneticPr fontId="1" type="noConversion"/>
  </si>
  <si>
    <r>
      <rPr>
        <sz val="12"/>
        <rFont val="宋体"/>
        <family val="3"/>
        <charset val="134"/>
      </rPr>
      <t>新疆天业</t>
    </r>
  </si>
  <si>
    <r>
      <rPr>
        <sz val="12"/>
        <rFont val="宋体"/>
        <family val="3"/>
        <charset val="134"/>
      </rPr>
      <t>鸿达转债</t>
    </r>
  </si>
  <si>
    <r>
      <rPr>
        <sz val="12"/>
        <rFont val="宋体"/>
        <family val="3"/>
        <charset val="134"/>
      </rPr>
      <t>鸿达兴业</t>
    </r>
  </si>
  <si>
    <r>
      <rPr>
        <sz val="12"/>
        <rFont val="宋体"/>
        <family val="3"/>
        <charset val="134"/>
      </rPr>
      <t>天地转债</t>
    </r>
  </si>
  <si>
    <r>
      <rPr>
        <sz val="12"/>
        <rFont val="宋体"/>
        <family val="3"/>
        <charset val="134"/>
      </rPr>
      <t>人民币贬值；元宇宙</t>
    </r>
    <phoneticPr fontId="1" type="noConversion"/>
  </si>
  <si>
    <r>
      <rPr>
        <sz val="12"/>
        <rFont val="宋体"/>
        <family val="3"/>
        <charset val="134"/>
      </rPr>
      <t>其他计算机设备；目前公司拥有条码色带、传真色带、日期</t>
    </r>
    <r>
      <rPr>
        <sz val="12"/>
        <rFont val="Times New Roman"/>
        <family val="1"/>
      </rPr>
      <t>(</t>
    </r>
    <r>
      <rPr>
        <sz val="12"/>
        <rFont val="宋体"/>
        <family val="3"/>
        <charset val="134"/>
      </rPr>
      <t>打码</t>
    </r>
    <r>
      <rPr>
        <sz val="12"/>
        <rFont val="Times New Roman"/>
        <family val="1"/>
      </rPr>
      <t>)</t>
    </r>
    <r>
      <rPr>
        <sz val="12"/>
        <rFont val="宋体"/>
        <family val="3"/>
        <charset val="134"/>
      </rPr>
      <t>色带三大主要系列及其他多种配套产品，形成了热转印色带全系列产品</t>
    </r>
    <phoneticPr fontId="1" type="noConversion"/>
  </si>
  <si>
    <r>
      <rPr>
        <sz val="12"/>
        <rFont val="宋体"/>
        <family val="3"/>
        <charset val="134"/>
      </rPr>
      <t>天地数码</t>
    </r>
  </si>
  <si>
    <r>
      <rPr>
        <sz val="12"/>
        <rFont val="宋体"/>
        <family val="3"/>
        <charset val="134"/>
      </rPr>
      <t>新北转债</t>
    </r>
  </si>
  <si>
    <r>
      <rPr>
        <sz val="12"/>
        <rFont val="宋体"/>
        <family val="3"/>
        <charset val="134"/>
      </rPr>
      <t>其他计算机设备；以自主掌握的专用打印扫描核心技术为基础，致力于各行业信息化、自动化产品及解决方案的创新，形成了从关键基础零件、部件到整机及软硬件系统集成完整的产品系列</t>
    </r>
    <phoneticPr fontId="1" type="noConversion"/>
  </si>
  <si>
    <r>
      <rPr>
        <sz val="12"/>
        <rFont val="宋体"/>
        <family val="3"/>
        <charset val="134"/>
      </rPr>
      <t>新北洋</t>
    </r>
  </si>
  <si>
    <r>
      <rPr>
        <sz val="12"/>
        <rFont val="宋体"/>
        <family val="3"/>
        <charset val="134"/>
      </rPr>
      <t>科达转债</t>
    </r>
  </si>
  <si>
    <r>
      <rPr>
        <sz val="12"/>
        <rFont val="宋体"/>
        <family val="3"/>
        <charset val="134"/>
      </rPr>
      <t>信创</t>
    </r>
    <phoneticPr fontId="1" type="noConversion"/>
  </si>
  <si>
    <r>
      <rPr>
        <sz val="12"/>
        <rFont val="宋体"/>
        <family val="3"/>
        <charset val="134"/>
      </rPr>
      <t>其他计算机设备；公司是领先的视讯与安防产品及解决方案提供商，致力于以视频会议、视频监控以及丰富的视频应用解决方案帮助各类政府及企业客户提升沟通与管理效率</t>
    </r>
    <phoneticPr fontId="1" type="noConversion"/>
  </si>
  <si>
    <r>
      <rPr>
        <sz val="12"/>
        <rFont val="宋体"/>
        <family val="3"/>
        <charset val="134"/>
      </rPr>
      <t>苏州科达</t>
    </r>
  </si>
  <si>
    <r>
      <rPr>
        <sz val="12"/>
        <rFont val="宋体"/>
        <family val="3"/>
        <charset val="134"/>
      </rPr>
      <t>淳中转债</t>
    </r>
  </si>
  <si>
    <r>
      <rPr>
        <sz val="12"/>
        <rFont val="宋体"/>
        <family val="3"/>
        <charset val="134"/>
      </rPr>
      <t>其他计算机设备；一直为政府、军队、公安、交通、金融、能源、大型企业等社会各类客户提供优秀的</t>
    </r>
    <r>
      <rPr>
        <b/>
        <sz val="12"/>
        <color rgb="FFFF0000"/>
        <rFont val="宋体"/>
        <family val="3"/>
        <charset val="134"/>
      </rPr>
      <t>音视频解决方案</t>
    </r>
    <r>
      <rPr>
        <sz val="12"/>
        <rFont val="宋体"/>
        <family val="3"/>
        <charset val="134"/>
      </rPr>
      <t>，产品涵盖图像处理、矩阵切换、数字视频综合平台、显控协作、信号传输等系列产品</t>
    </r>
    <phoneticPr fontId="1" type="noConversion"/>
  </si>
  <si>
    <r>
      <rPr>
        <sz val="12"/>
        <rFont val="宋体"/>
        <family val="3"/>
        <charset val="134"/>
      </rPr>
      <t>淳中科技</t>
    </r>
  </si>
  <si>
    <r>
      <rPr>
        <sz val="12"/>
        <rFont val="宋体"/>
        <family val="3"/>
        <charset val="134"/>
      </rPr>
      <t>道通转债</t>
    </r>
  </si>
  <si>
    <r>
      <rPr>
        <sz val="12"/>
        <rFont val="宋体"/>
        <family val="3"/>
        <charset val="134"/>
      </rPr>
      <t>储能；汽车</t>
    </r>
    <phoneticPr fontId="1" type="noConversion"/>
  </si>
  <si>
    <r>
      <rPr>
        <sz val="12"/>
        <rFont val="宋体"/>
        <family val="3"/>
        <charset val="134"/>
      </rPr>
      <t>其他计算机设备；公司专注于汽车智能诊断、检测分析系统及汽车电子零部件的研发、生产、销售和服务。公司专注于汽车智能诊断、检测分析系统及汽车电子零部件的研发、生产、销售和服务</t>
    </r>
    <phoneticPr fontId="1" type="noConversion"/>
  </si>
  <si>
    <r>
      <rPr>
        <sz val="12"/>
        <rFont val="宋体"/>
        <family val="3"/>
        <charset val="134"/>
      </rPr>
      <t>道通科技</t>
    </r>
  </si>
  <si>
    <r>
      <rPr>
        <sz val="12"/>
        <rFont val="宋体"/>
        <family val="3"/>
        <charset val="134"/>
      </rPr>
      <t>多伦转债</t>
    </r>
  </si>
  <si>
    <r>
      <rPr>
        <sz val="12"/>
        <rFont val="宋体"/>
        <family val="3"/>
        <charset val="134"/>
      </rPr>
      <t>垂直应用软件；公司是一家致力于推进中国机动车驾驶人智能培训和考试系统、智能交通类产品创新与产业化应用的高新技术企业</t>
    </r>
    <phoneticPr fontId="1" type="noConversion"/>
  </si>
  <si>
    <r>
      <rPr>
        <sz val="12"/>
        <rFont val="宋体"/>
        <family val="3"/>
        <charset val="134"/>
      </rPr>
      <t>多伦科技</t>
    </r>
  </si>
  <si>
    <r>
      <rPr>
        <sz val="12"/>
        <rFont val="宋体"/>
        <family val="3"/>
        <charset val="134"/>
      </rPr>
      <t>山石转债</t>
    </r>
  </si>
  <si>
    <r>
      <rPr>
        <sz val="12"/>
        <rFont val="宋体"/>
        <family val="3"/>
        <charset val="134"/>
      </rPr>
      <t>横向通用软件；</t>
    </r>
    <r>
      <rPr>
        <sz val="12"/>
        <rFont val="Times New Roman"/>
        <family val="1"/>
      </rPr>
      <t xml:space="preserve"> </t>
    </r>
    <r>
      <rPr>
        <sz val="12"/>
        <rFont val="宋体"/>
        <family val="3"/>
        <charset val="134"/>
      </rPr>
      <t>苏州安全运营中心建设项目</t>
    </r>
    <phoneticPr fontId="1" type="noConversion"/>
  </si>
  <si>
    <r>
      <rPr>
        <sz val="12"/>
        <rFont val="宋体"/>
        <family val="3"/>
        <charset val="134"/>
      </rPr>
      <t>山石网科</t>
    </r>
  </si>
  <si>
    <r>
      <rPr>
        <sz val="12"/>
        <rFont val="宋体"/>
        <family val="3"/>
        <charset val="134"/>
      </rPr>
      <t>思特转债</t>
    </r>
  </si>
  <si>
    <r>
      <t>IT</t>
    </r>
    <r>
      <rPr>
        <sz val="12"/>
        <rFont val="宋体"/>
        <family val="3"/>
        <charset val="134"/>
      </rPr>
      <t>服务；</t>
    </r>
    <r>
      <rPr>
        <sz val="12"/>
        <rFont val="Times New Roman"/>
        <family val="1"/>
      </rPr>
      <t xml:space="preserve"> </t>
    </r>
    <r>
      <rPr>
        <sz val="12"/>
        <rFont val="宋体"/>
        <family val="3"/>
        <charset val="134"/>
      </rPr>
      <t>公司构建了以安全产品为基础，覆盖安全方案、安全服务、安全运营的完整业务生态，为各大行业客户提供一站式的信息安全整体解决方案</t>
    </r>
    <phoneticPr fontId="1" type="noConversion"/>
  </si>
  <si>
    <r>
      <rPr>
        <sz val="12"/>
        <rFont val="宋体"/>
        <family val="3"/>
        <charset val="134"/>
      </rPr>
      <t>思特奇</t>
    </r>
  </si>
  <si>
    <r>
      <rPr>
        <sz val="12"/>
        <rFont val="宋体"/>
        <family val="3"/>
        <charset val="134"/>
      </rPr>
      <t>卫宁转债</t>
    </r>
  </si>
  <si>
    <r>
      <rPr>
        <sz val="12"/>
        <rFont val="宋体"/>
        <family val="3"/>
        <charset val="134"/>
      </rPr>
      <t>垂直应用软件；公司是国内第一家专注于医疗健康信息化的上市公司</t>
    </r>
    <phoneticPr fontId="1" type="noConversion"/>
  </si>
  <si>
    <r>
      <rPr>
        <sz val="12"/>
        <rFont val="宋体"/>
        <family val="3"/>
        <charset val="134"/>
      </rPr>
      <t>卫宁健康</t>
    </r>
  </si>
  <si>
    <r>
      <rPr>
        <sz val="12"/>
        <rFont val="宋体"/>
        <family val="3"/>
        <charset val="134"/>
      </rPr>
      <t>拓尔转债</t>
    </r>
  </si>
  <si>
    <r>
      <rPr>
        <sz val="12"/>
        <rFont val="宋体"/>
        <family val="3"/>
        <charset val="134"/>
      </rPr>
      <t>垂直应用软件；新一代语义智能平台及产业化项目</t>
    </r>
    <phoneticPr fontId="1" type="noConversion"/>
  </si>
  <si>
    <r>
      <rPr>
        <sz val="12"/>
        <rFont val="宋体"/>
        <family val="3"/>
        <charset val="134"/>
      </rPr>
      <t>拓尔思</t>
    </r>
  </si>
  <si>
    <r>
      <rPr>
        <sz val="12"/>
        <rFont val="宋体"/>
        <family val="3"/>
        <charset val="134"/>
      </rPr>
      <t>万兴转债</t>
    </r>
  </si>
  <si>
    <r>
      <rPr>
        <sz val="12"/>
        <rFont val="宋体"/>
        <family val="3"/>
        <charset val="134"/>
      </rPr>
      <t>横向通用软件；</t>
    </r>
    <r>
      <rPr>
        <sz val="12"/>
        <rFont val="Times New Roman"/>
        <family val="1"/>
      </rPr>
      <t xml:space="preserve">SaaS </t>
    </r>
    <r>
      <rPr>
        <sz val="12"/>
        <rFont val="宋体"/>
        <family val="3"/>
        <charset val="134"/>
      </rPr>
      <t>视频编辑软件</t>
    </r>
    <r>
      <rPr>
        <sz val="12"/>
        <rFont val="Times New Roman"/>
        <family val="1"/>
      </rPr>
      <t xml:space="preserve"> </t>
    </r>
    <r>
      <rPr>
        <sz val="12"/>
        <rFont val="宋体"/>
        <family val="3"/>
        <charset val="134"/>
      </rPr>
      <t>动画视频制作软件</t>
    </r>
    <r>
      <rPr>
        <sz val="12"/>
        <rFont val="Times New Roman"/>
        <family val="1"/>
      </rPr>
      <t xml:space="preserve"> </t>
    </r>
    <r>
      <rPr>
        <sz val="12"/>
        <rFont val="宋体"/>
        <family val="3"/>
        <charset val="134"/>
      </rPr>
      <t>元宇宙</t>
    </r>
    <phoneticPr fontId="1" type="noConversion"/>
  </si>
  <si>
    <r>
      <rPr>
        <sz val="12"/>
        <rFont val="宋体"/>
        <family val="3"/>
        <charset val="134"/>
      </rPr>
      <t>万兴科技</t>
    </r>
  </si>
  <si>
    <r>
      <rPr>
        <sz val="12"/>
        <rFont val="宋体"/>
        <family val="3"/>
        <charset val="134"/>
      </rPr>
      <t>丝路转债</t>
    </r>
  </si>
  <si>
    <r>
      <rPr>
        <sz val="12"/>
        <rFont val="宋体"/>
        <family val="3"/>
        <charset val="134"/>
      </rPr>
      <t>教育；元宇宙</t>
    </r>
    <phoneticPr fontId="1" type="noConversion"/>
  </si>
  <si>
    <r>
      <rPr>
        <sz val="12"/>
        <rFont val="宋体"/>
        <family val="3"/>
        <charset val="134"/>
      </rPr>
      <t>垂直应用软件；视觉云平台建设项目</t>
    </r>
    <phoneticPr fontId="1" type="noConversion"/>
  </si>
  <si>
    <r>
      <rPr>
        <sz val="12"/>
        <rFont val="宋体"/>
        <family val="3"/>
        <charset val="134"/>
      </rPr>
      <t>丝路视觉</t>
    </r>
  </si>
  <si>
    <r>
      <rPr>
        <sz val="12"/>
        <rFont val="宋体"/>
        <family val="3"/>
        <charset val="134"/>
      </rPr>
      <t>科蓝转债</t>
    </r>
  </si>
  <si>
    <r>
      <rPr>
        <sz val="12"/>
        <rFont val="宋体"/>
        <family val="3"/>
        <charset val="134"/>
      </rPr>
      <t>垂直应用软件；</t>
    </r>
    <r>
      <rPr>
        <sz val="12"/>
        <rFont val="Times New Roman"/>
        <family val="1"/>
      </rPr>
      <t xml:space="preserve"> </t>
    </r>
    <r>
      <rPr>
        <sz val="12"/>
        <rFont val="宋体"/>
        <family val="3"/>
        <charset val="134"/>
      </rPr>
      <t>数字银行服务平台建设项目</t>
    </r>
    <phoneticPr fontId="1" type="noConversion"/>
  </si>
  <si>
    <r>
      <rPr>
        <sz val="12"/>
        <rFont val="宋体"/>
        <family val="3"/>
        <charset val="134"/>
      </rPr>
      <t>科蓝软件</t>
    </r>
  </si>
  <si>
    <r>
      <rPr>
        <sz val="12"/>
        <rFont val="宋体"/>
        <family val="3"/>
        <charset val="134"/>
      </rPr>
      <t>久其转债</t>
    </r>
  </si>
  <si>
    <r>
      <rPr>
        <sz val="12"/>
        <rFont val="宋体"/>
        <family val="3"/>
        <charset val="134"/>
      </rPr>
      <t>横向通用软件；公司主营业务包括管理软件</t>
    </r>
    <r>
      <rPr>
        <sz val="12"/>
        <rFont val="Times New Roman"/>
        <family val="1"/>
      </rPr>
      <t>(</t>
    </r>
    <r>
      <rPr>
        <sz val="12"/>
        <rFont val="宋体"/>
        <family val="3"/>
        <charset val="134"/>
      </rPr>
      <t>电子政务和集团管控</t>
    </r>
    <r>
      <rPr>
        <sz val="12"/>
        <rFont val="Times New Roman"/>
        <family val="1"/>
      </rPr>
      <t>)</t>
    </r>
    <r>
      <rPr>
        <sz val="12"/>
        <rFont val="宋体"/>
        <family val="3"/>
        <charset val="134"/>
      </rPr>
      <t>和数字传播两大业务板块</t>
    </r>
    <phoneticPr fontId="1" type="noConversion"/>
  </si>
  <si>
    <r>
      <rPr>
        <sz val="12"/>
        <rFont val="宋体"/>
        <family val="3"/>
        <charset val="134"/>
      </rPr>
      <t>久其软件</t>
    </r>
  </si>
  <si>
    <r>
      <rPr>
        <sz val="12"/>
        <rFont val="宋体"/>
        <family val="3"/>
        <charset val="134"/>
      </rPr>
      <t>新致转债</t>
    </r>
  </si>
  <si>
    <r>
      <rPr>
        <sz val="12"/>
        <rFont val="宋体"/>
        <family val="3"/>
        <charset val="134"/>
      </rPr>
      <t>垂直应用软件；专注于为金融机构提供基于自有产品的信息化通用解决方案，为企业客户提供行业信息化定制解决方案以及向海外发包商提供软件外包服务</t>
    </r>
    <r>
      <rPr>
        <sz val="12"/>
        <rFont val="Times New Roman"/>
        <family val="1"/>
      </rPr>
      <t xml:space="preserve"> PaaS</t>
    </r>
    <phoneticPr fontId="1" type="noConversion"/>
  </si>
  <si>
    <r>
      <rPr>
        <sz val="12"/>
        <rFont val="宋体"/>
        <family val="3"/>
        <charset val="134"/>
      </rPr>
      <t>新致软件</t>
    </r>
  </si>
  <si>
    <r>
      <rPr>
        <sz val="12"/>
        <rFont val="宋体"/>
        <family val="3"/>
        <charset val="134"/>
      </rPr>
      <t>法本转债</t>
    </r>
  </si>
  <si>
    <r>
      <rPr>
        <sz val="12"/>
        <rFont val="宋体"/>
        <family val="3"/>
        <charset val="134"/>
      </rPr>
      <t>垂直应用软件；公司是一家致力于为客户提供专业的信息技术外包</t>
    </r>
    <r>
      <rPr>
        <sz val="12"/>
        <rFont val="Times New Roman"/>
        <family val="1"/>
      </rPr>
      <t>(ITO)</t>
    </r>
    <r>
      <rPr>
        <sz val="12"/>
        <rFont val="宋体"/>
        <family val="3"/>
        <charset val="134"/>
      </rPr>
      <t>服务的提供商。</t>
    </r>
    <phoneticPr fontId="1" type="noConversion"/>
  </si>
  <si>
    <r>
      <rPr>
        <sz val="12"/>
        <rFont val="宋体"/>
        <family val="3"/>
        <charset val="134"/>
      </rPr>
      <t>法本信息</t>
    </r>
  </si>
  <si>
    <r>
      <rPr>
        <sz val="12"/>
        <rFont val="宋体"/>
        <family val="3"/>
        <charset val="134"/>
      </rPr>
      <t>思创转债</t>
    </r>
  </si>
  <si>
    <r>
      <t>IT</t>
    </r>
    <r>
      <rPr>
        <sz val="12"/>
        <rFont val="宋体"/>
        <family val="3"/>
        <charset val="134"/>
      </rPr>
      <t>服务Ⅱ</t>
    </r>
    <r>
      <rPr>
        <sz val="12"/>
        <rFont val="Times New Roman"/>
        <family val="1"/>
      </rPr>
      <t>(2021)</t>
    </r>
    <phoneticPr fontId="1" type="noConversion"/>
  </si>
  <si>
    <r>
      <t>IT</t>
    </r>
    <r>
      <rPr>
        <sz val="12"/>
        <rFont val="宋体"/>
        <family val="3"/>
        <charset val="134"/>
      </rPr>
      <t>服务；互联网</t>
    </r>
    <r>
      <rPr>
        <sz val="12"/>
        <rFont val="Times New Roman"/>
        <family val="1"/>
      </rPr>
      <t>+</t>
    </r>
    <r>
      <rPr>
        <sz val="12"/>
        <rFont val="宋体"/>
        <family val="3"/>
        <charset val="134"/>
      </rPr>
      <t>人工智能医疗创新运营服务项目</t>
    </r>
    <phoneticPr fontId="1" type="noConversion"/>
  </si>
  <si>
    <r>
      <rPr>
        <sz val="12"/>
        <rFont val="宋体"/>
        <family val="3"/>
        <charset val="134"/>
      </rPr>
      <t>思创医惠</t>
    </r>
  </si>
  <si>
    <r>
      <rPr>
        <sz val="12"/>
        <rFont val="宋体"/>
        <family val="3"/>
        <charset val="134"/>
      </rPr>
      <t>蓝盾转债</t>
    </r>
  </si>
  <si>
    <r>
      <rPr>
        <sz val="12"/>
        <rFont val="宋体"/>
        <family val="3"/>
        <charset val="134"/>
      </rPr>
      <t>教育</t>
    </r>
    <phoneticPr fontId="1" type="noConversion"/>
  </si>
  <si>
    <r>
      <t>IT</t>
    </r>
    <r>
      <rPr>
        <sz val="12"/>
        <rFont val="宋体"/>
        <family val="3"/>
        <charset val="134"/>
      </rPr>
      <t>服务；公司构建了以安全产品为基础，覆盖安全方案、安全服务、安全运营的完整业务生态</t>
    </r>
  </si>
  <si>
    <r>
      <t>*ST</t>
    </r>
    <r>
      <rPr>
        <sz val="12"/>
        <rFont val="宋体"/>
        <family val="3"/>
        <charset val="134"/>
      </rPr>
      <t>蓝盾</t>
    </r>
  </si>
  <si>
    <r>
      <rPr>
        <sz val="12"/>
        <rFont val="宋体"/>
        <family val="3"/>
        <charset val="134"/>
      </rPr>
      <t>朗新转债</t>
    </r>
  </si>
  <si>
    <r>
      <t>IT</t>
    </r>
    <r>
      <rPr>
        <sz val="12"/>
        <rFont val="宋体"/>
        <family val="3"/>
        <charset val="134"/>
      </rPr>
      <t>服务；公司业务主要集中于</t>
    </r>
    <r>
      <rPr>
        <b/>
        <sz val="12"/>
        <color rgb="FFC00000"/>
        <rFont val="宋体"/>
        <family val="3"/>
        <charset val="134"/>
      </rPr>
      <t>电力信息化</t>
    </r>
    <r>
      <rPr>
        <sz val="12"/>
        <rFont val="宋体"/>
        <family val="3"/>
        <charset val="134"/>
      </rPr>
      <t>行业的用电领域，产品主要包括用电信息采集、远程实时费控、营销业务应用、客户服务管理、服务品质评价、计量生产调度、电能服务管理、营销稽查监控、农电生产管理等，纵向上覆盖输电、配电及电力调度智能化业务领域</t>
    </r>
    <phoneticPr fontId="1" type="noConversion"/>
  </si>
  <si>
    <r>
      <rPr>
        <sz val="12"/>
        <rFont val="宋体"/>
        <family val="3"/>
        <charset val="134"/>
      </rPr>
      <t>朗新科技</t>
    </r>
  </si>
  <si>
    <r>
      <rPr>
        <sz val="12"/>
        <rFont val="宋体"/>
        <family val="3"/>
        <charset val="134"/>
      </rPr>
      <t>奥飞转债</t>
    </r>
  </si>
  <si>
    <r>
      <t>IT</t>
    </r>
    <r>
      <rPr>
        <sz val="12"/>
        <rFont val="宋体"/>
        <family val="3"/>
        <charset val="134"/>
      </rPr>
      <t>服务；公司是专业的数据中心业务运营商和通信综合运营企业。奥飞数据严守</t>
    </r>
    <r>
      <rPr>
        <sz val="12"/>
        <rFont val="Times New Roman"/>
        <family val="1"/>
      </rPr>
      <t>“</t>
    </r>
    <r>
      <rPr>
        <sz val="12"/>
        <rFont val="宋体"/>
        <family val="3"/>
        <charset val="134"/>
      </rPr>
      <t>高稳定性、高可用性、高安全性</t>
    </r>
    <r>
      <rPr>
        <sz val="12"/>
        <rFont val="Times New Roman"/>
        <family val="1"/>
      </rPr>
      <t>”</t>
    </r>
    <r>
      <rPr>
        <sz val="12"/>
        <rFont val="宋体"/>
        <family val="3"/>
        <charset val="134"/>
      </rPr>
      <t>的原则在华南地区设计建设了多个自建数据中心，并在全国各地运营着众多高标准数据中心，具备覆盖全国的服务能力。</t>
    </r>
    <phoneticPr fontId="1" type="noConversion"/>
  </si>
  <si>
    <r>
      <rPr>
        <sz val="12"/>
        <rFont val="宋体"/>
        <family val="3"/>
        <charset val="134"/>
      </rPr>
      <t>奥飞数据</t>
    </r>
  </si>
  <si>
    <r>
      <rPr>
        <sz val="12"/>
        <rFont val="宋体"/>
        <family val="3"/>
        <charset val="134"/>
      </rPr>
      <t>城地转债</t>
    </r>
  </si>
  <si>
    <r>
      <rPr>
        <sz val="12"/>
        <rFont val="宋体"/>
        <family val="3"/>
        <charset val="134"/>
      </rPr>
      <t>基建</t>
    </r>
    <phoneticPr fontId="1" type="noConversion"/>
  </si>
  <si>
    <r>
      <t>IT</t>
    </r>
    <r>
      <rPr>
        <sz val="12"/>
        <rFont val="宋体"/>
        <family val="3"/>
        <charset val="134"/>
      </rPr>
      <t>服务；（数据中心）公司具有国家地基与基础专业施工一级资质，下属全资子公司具有岩土工程设计、勘察乙级资质和土建总承包资质</t>
    </r>
    <phoneticPr fontId="1" type="noConversion"/>
  </si>
  <si>
    <r>
      <rPr>
        <sz val="12"/>
        <rFont val="宋体"/>
        <family val="3"/>
        <charset val="134"/>
      </rPr>
      <t>城地香江</t>
    </r>
  </si>
  <si>
    <r>
      <rPr>
        <sz val="12"/>
        <rFont val="宋体"/>
        <family val="3"/>
        <charset val="134"/>
      </rPr>
      <t>银信转债</t>
    </r>
  </si>
  <si>
    <r>
      <t>IT</t>
    </r>
    <r>
      <rPr>
        <sz val="12"/>
        <rFont val="宋体"/>
        <family val="3"/>
        <charset val="134"/>
      </rPr>
      <t>服务Ⅱ</t>
    </r>
    <r>
      <rPr>
        <sz val="12"/>
        <rFont val="Times New Roman"/>
        <family val="1"/>
      </rPr>
      <t>(2022)</t>
    </r>
  </si>
  <si>
    <r>
      <t>IT</t>
    </r>
    <r>
      <rPr>
        <sz val="12"/>
        <rFont val="宋体"/>
        <family val="3"/>
        <charset val="134"/>
      </rPr>
      <t>服务；要面向政府和企事业单位数据中心</t>
    </r>
    <r>
      <rPr>
        <sz val="12"/>
        <rFont val="Times New Roman"/>
        <family val="1"/>
      </rPr>
      <t>IT</t>
    </r>
    <r>
      <rPr>
        <sz val="12"/>
        <rFont val="宋体"/>
        <family val="3"/>
        <charset val="134"/>
      </rPr>
      <t>基础设施提供第三方运维服务、智慧城市解决方案、系统集成服务、以及</t>
    </r>
    <r>
      <rPr>
        <sz val="12"/>
        <rFont val="Times New Roman"/>
        <family val="1"/>
      </rPr>
      <t>IT</t>
    </r>
    <r>
      <rPr>
        <sz val="12"/>
        <rFont val="宋体"/>
        <family val="3"/>
        <charset val="134"/>
      </rPr>
      <t>运维管理相关产品的研发与销售服务</t>
    </r>
    <phoneticPr fontId="1" type="noConversion"/>
  </si>
  <si>
    <r>
      <rPr>
        <sz val="12"/>
        <rFont val="宋体"/>
        <family val="3"/>
        <charset val="134"/>
      </rPr>
      <t>银信科技</t>
    </r>
  </si>
  <si>
    <r>
      <rPr>
        <sz val="12"/>
        <rFont val="宋体"/>
        <family val="3"/>
        <charset val="134"/>
      </rPr>
      <t>汉得转债</t>
    </r>
  </si>
  <si>
    <r>
      <t>IT</t>
    </r>
    <r>
      <rPr>
        <sz val="12"/>
        <rFont val="宋体"/>
        <family val="3"/>
        <charset val="134"/>
      </rPr>
      <t>服务Ⅱ</t>
    </r>
    <r>
      <rPr>
        <sz val="12"/>
        <rFont val="Times New Roman"/>
        <family val="1"/>
      </rPr>
      <t>(2023)</t>
    </r>
    <phoneticPr fontId="1" type="noConversion"/>
  </si>
  <si>
    <r>
      <t>IT</t>
    </r>
    <r>
      <rPr>
        <sz val="12"/>
        <rFont val="宋体"/>
        <family val="3"/>
        <charset val="134"/>
      </rPr>
      <t>服务；公司是国内最早从事高端</t>
    </r>
    <r>
      <rPr>
        <sz val="12"/>
        <rFont val="Times New Roman"/>
        <family val="1"/>
      </rPr>
      <t>ERP</t>
    </r>
    <r>
      <rPr>
        <sz val="12"/>
        <rFont val="宋体"/>
        <family val="3"/>
        <charset val="134"/>
      </rPr>
      <t>实施服务的专业咨询公司之一</t>
    </r>
    <phoneticPr fontId="1" type="noConversion"/>
  </si>
  <si>
    <r>
      <rPr>
        <sz val="12"/>
        <rFont val="宋体"/>
        <family val="3"/>
        <charset val="134"/>
      </rPr>
      <t>汉得信息</t>
    </r>
  </si>
  <si>
    <r>
      <rPr>
        <sz val="12"/>
        <rFont val="宋体"/>
        <family val="3"/>
        <charset val="134"/>
      </rPr>
      <t>太极转债</t>
    </r>
  </si>
  <si>
    <r>
      <t>IT</t>
    </r>
    <r>
      <rPr>
        <sz val="12"/>
        <rFont val="宋体"/>
        <family val="3"/>
        <charset val="134"/>
      </rPr>
      <t>服务Ⅱ</t>
    </r>
    <r>
      <rPr>
        <sz val="12"/>
        <rFont val="Times New Roman"/>
        <family val="1"/>
      </rPr>
      <t>(2023)</t>
    </r>
  </si>
  <si>
    <r>
      <t>IT</t>
    </r>
    <r>
      <rPr>
        <sz val="12"/>
        <rFont val="宋体"/>
        <family val="3"/>
        <charset val="134"/>
      </rPr>
      <t>服务；公司主营业务为面向党政、国防、公共安全、能源、交通等行业提供安全可靠信息系统建设和云计算、大数据等相关服务</t>
    </r>
    <phoneticPr fontId="1" type="noConversion"/>
  </si>
  <si>
    <r>
      <rPr>
        <sz val="12"/>
        <rFont val="宋体"/>
        <family val="3"/>
        <charset val="134"/>
      </rPr>
      <t>太极股份</t>
    </r>
  </si>
  <si>
    <r>
      <rPr>
        <sz val="12"/>
        <rFont val="宋体"/>
        <family val="3"/>
        <charset val="134"/>
      </rPr>
      <t>三花转债</t>
    </r>
  </si>
  <si>
    <r>
      <rPr>
        <sz val="12"/>
        <rFont val="宋体"/>
        <family val="3"/>
        <charset val="134"/>
      </rPr>
      <t>汽车</t>
    </r>
    <phoneticPr fontId="1" type="noConversion"/>
  </si>
  <si>
    <r>
      <rPr>
        <sz val="12"/>
        <rFont val="宋体"/>
        <family val="3"/>
        <charset val="134"/>
      </rPr>
      <t>家电零部件；年产</t>
    </r>
    <r>
      <rPr>
        <sz val="12"/>
        <rFont val="Times New Roman"/>
        <family val="1"/>
      </rPr>
      <t xml:space="preserve"> 6,500 </t>
    </r>
    <r>
      <rPr>
        <sz val="12"/>
        <rFont val="宋体"/>
        <family val="3"/>
        <charset val="134"/>
      </rPr>
      <t>万套商用制冷空调智能控制元器件建设项目</t>
    </r>
    <phoneticPr fontId="1" type="noConversion"/>
  </si>
  <si>
    <r>
      <rPr>
        <sz val="12"/>
        <rFont val="宋体"/>
        <family val="3"/>
        <charset val="134"/>
      </rPr>
      <t>三花智控</t>
    </r>
  </si>
  <si>
    <r>
      <rPr>
        <sz val="12"/>
        <rFont val="宋体"/>
        <family val="3"/>
        <charset val="134"/>
      </rPr>
      <t>华翔转债</t>
    </r>
  </si>
  <si>
    <r>
      <rPr>
        <sz val="12"/>
        <rFont val="宋体"/>
        <family val="3"/>
        <charset val="134"/>
      </rPr>
      <t>家电零部件；公司主要从事各类定制化金属零部件的研发、生产和销售业务。经过多年的发展，公司目前已经形成包括产品设计、模具开发、铸造工艺、机加工工艺、涂装工艺等综合服务体系</t>
    </r>
    <phoneticPr fontId="1" type="noConversion"/>
  </si>
  <si>
    <r>
      <rPr>
        <sz val="12"/>
        <rFont val="宋体"/>
        <family val="3"/>
        <charset val="134"/>
      </rPr>
      <t>华翔股份</t>
    </r>
  </si>
  <si>
    <r>
      <rPr>
        <sz val="12"/>
        <rFont val="宋体"/>
        <family val="3"/>
        <charset val="134"/>
      </rPr>
      <t>奇精转债</t>
    </r>
  </si>
  <si>
    <r>
      <rPr>
        <sz val="12"/>
        <rFont val="宋体"/>
        <family val="3"/>
        <charset val="134"/>
      </rPr>
      <t>家电零部件；专业从事洗衣机离合器等家电零部件、电动工具零部件及汽车零部件的研发、设计、生产与销售</t>
    </r>
    <phoneticPr fontId="1" type="noConversion"/>
  </si>
  <si>
    <r>
      <rPr>
        <sz val="12"/>
        <rFont val="宋体"/>
        <family val="3"/>
        <charset val="134"/>
      </rPr>
      <t>奇精机械</t>
    </r>
  </si>
  <si>
    <r>
      <rPr>
        <sz val="12"/>
        <rFont val="宋体"/>
        <family val="3"/>
        <charset val="134"/>
      </rPr>
      <t>小熊转债</t>
    </r>
  </si>
  <si>
    <r>
      <rPr>
        <sz val="12"/>
        <rFont val="宋体"/>
        <family val="3"/>
        <charset val="134"/>
      </rPr>
      <t>家电</t>
    </r>
    <phoneticPr fontId="1" type="noConversion"/>
  </si>
  <si>
    <r>
      <rPr>
        <sz val="12"/>
        <rFont val="宋体"/>
        <family val="3"/>
        <charset val="134"/>
      </rPr>
      <t>厨房小家电</t>
    </r>
    <phoneticPr fontId="1" type="noConversion"/>
  </si>
  <si>
    <r>
      <rPr>
        <sz val="12"/>
        <rFont val="宋体"/>
        <family val="3"/>
        <charset val="134"/>
      </rPr>
      <t>小熊电器</t>
    </r>
  </si>
  <si>
    <r>
      <rPr>
        <sz val="12"/>
        <rFont val="宋体"/>
        <family val="3"/>
        <charset val="134"/>
      </rPr>
      <t>科沃转债</t>
    </r>
  </si>
  <si>
    <r>
      <rPr>
        <sz val="12"/>
        <rFont val="宋体"/>
        <family val="3"/>
        <charset val="134"/>
      </rPr>
      <t>清洁小家电；扫地机器人</t>
    </r>
    <phoneticPr fontId="1" type="noConversion"/>
  </si>
  <si>
    <r>
      <rPr>
        <sz val="12"/>
        <rFont val="宋体"/>
        <family val="3"/>
        <charset val="134"/>
      </rPr>
      <t>科沃斯</t>
    </r>
  </si>
  <si>
    <r>
      <rPr>
        <sz val="12"/>
        <rFont val="宋体"/>
        <family val="3"/>
        <charset val="134"/>
      </rPr>
      <t>莱克转债</t>
    </r>
  </si>
  <si>
    <r>
      <rPr>
        <sz val="12"/>
        <rFont val="宋体"/>
        <family val="3"/>
        <charset val="134"/>
      </rPr>
      <t>清洁小家电；核心业务体系包括规模领先的以吸尘器为代表的家居清洁业务，快速发展的以空气净化器为代表的室内空气清洁业务，以及以高端智能净水器为代表的家庭水净化业务</t>
    </r>
    <phoneticPr fontId="1" type="noConversion"/>
  </si>
  <si>
    <r>
      <rPr>
        <sz val="12"/>
        <rFont val="宋体"/>
        <family val="3"/>
        <charset val="134"/>
      </rPr>
      <t>莱克电气</t>
    </r>
  </si>
  <si>
    <r>
      <rPr>
        <sz val="12"/>
        <rFont val="宋体"/>
        <family val="3"/>
        <charset val="134"/>
      </rPr>
      <t>火星转债</t>
    </r>
  </si>
  <si>
    <r>
      <rPr>
        <sz val="12"/>
        <rFont val="宋体"/>
        <family val="3"/>
        <charset val="134"/>
      </rPr>
      <t>厨房电器；集成灶</t>
    </r>
    <phoneticPr fontId="1" type="noConversion"/>
  </si>
  <si>
    <r>
      <rPr>
        <sz val="12"/>
        <rFont val="宋体"/>
        <family val="3"/>
        <charset val="134"/>
      </rPr>
      <t>火星人</t>
    </r>
  </si>
  <si>
    <r>
      <rPr>
        <sz val="12"/>
        <rFont val="宋体"/>
        <family val="3"/>
        <charset val="134"/>
      </rPr>
      <t>荣泰转债</t>
    </r>
  </si>
  <si>
    <r>
      <rPr>
        <sz val="12"/>
        <rFont val="宋体"/>
        <family val="3"/>
        <charset val="134"/>
      </rPr>
      <t>其他家电；公司是一家集研发、制造和营销为一体，专注于健康产业的按摩器具</t>
    </r>
    <r>
      <rPr>
        <sz val="12"/>
        <rFont val="Times New Roman"/>
        <family val="1"/>
      </rPr>
      <t>(</t>
    </r>
    <r>
      <rPr>
        <sz val="12"/>
        <rFont val="宋体"/>
        <family val="3"/>
        <charset val="134"/>
      </rPr>
      <t>主营按摩椅</t>
    </r>
    <r>
      <rPr>
        <sz val="12"/>
        <rFont val="Times New Roman"/>
        <family val="1"/>
      </rPr>
      <t>)</t>
    </r>
    <r>
      <rPr>
        <sz val="12"/>
        <rFont val="宋体"/>
        <family val="3"/>
        <charset val="134"/>
      </rPr>
      <t>、科技养生解决方案供应商和品牌服务商</t>
    </r>
    <phoneticPr fontId="1" type="noConversion"/>
  </si>
  <si>
    <r>
      <rPr>
        <sz val="12"/>
        <rFont val="宋体"/>
        <family val="3"/>
        <charset val="134"/>
      </rPr>
      <t>荣泰健康</t>
    </r>
  </si>
  <si>
    <r>
      <rPr>
        <sz val="12"/>
        <rFont val="宋体"/>
        <family val="3"/>
        <charset val="134"/>
      </rPr>
      <t>奥佳转债</t>
    </r>
    <phoneticPr fontId="1" type="noConversion"/>
  </si>
  <si>
    <r>
      <rPr>
        <sz val="12"/>
        <rFont val="宋体"/>
        <family val="3"/>
        <charset val="134"/>
      </rPr>
      <t>其他家电；按摩椅</t>
    </r>
    <phoneticPr fontId="1" type="noConversion"/>
  </si>
  <si>
    <r>
      <rPr>
        <sz val="12"/>
        <rFont val="宋体"/>
        <family val="3"/>
        <charset val="134"/>
      </rPr>
      <t>奥佳华</t>
    </r>
  </si>
  <si>
    <r>
      <rPr>
        <sz val="12"/>
        <rFont val="宋体"/>
        <family val="3"/>
        <charset val="134"/>
      </rPr>
      <t>天路转债</t>
    </r>
  </si>
  <si>
    <r>
      <rPr>
        <sz val="12"/>
        <rFont val="宋体"/>
        <family val="3"/>
        <charset val="134"/>
      </rPr>
      <t>水泥制造</t>
    </r>
    <phoneticPr fontId="1" type="noConversion"/>
  </si>
  <si>
    <r>
      <rPr>
        <sz val="12"/>
        <rFont val="宋体"/>
        <family val="3"/>
        <charset val="134"/>
      </rPr>
      <t>西藏天路</t>
    </r>
  </si>
  <si>
    <r>
      <rPr>
        <sz val="12"/>
        <rFont val="宋体"/>
        <family val="3"/>
        <charset val="134"/>
      </rPr>
      <t>万青转债</t>
    </r>
  </si>
  <si>
    <r>
      <rPr>
        <sz val="12"/>
        <rFont val="宋体"/>
        <family val="3"/>
        <charset val="134"/>
      </rPr>
      <t>水泥制造；</t>
    </r>
    <phoneticPr fontId="1" type="noConversion"/>
  </si>
  <si>
    <r>
      <rPr>
        <sz val="12"/>
        <rFont val="宋体"/>
        <family val="3"/>
        <charset val="134"/>
      </rPr>
      <t>万年青</t>
    </r>
  </si>
  <si>
    <r>
      <rPr>
        <sz val="12"/>
        <rFont val="宋体"/>
        <family val="3"/>
        <charset val="134"/>
      </rPr>
      <t>冀东转债</t>
    </r>
  </si>
  <si>
    <r>
      <rPr>
        <sz val="12"/>
        <rFont val="宋体"/>
        <family val="3"/>
        <charset val="134"/>
      </rPr>
      <t>水泥制造；公司是一家综合型建材企业，集水泥、混凝土业务平台，集水泥、混凝土、砂石骨料、干混砂浆、外加剂、环保、耐火材料、物流、矿粉等为一体，形成上下游配套的完整建材产业链</t>
    </r>
    <phoneticPr fontId="1" type="noConversion"/>
  </si>
  <si>
    <r>
      <rPr>
        <sz val="12"/>
        <rFont val="宋体"/>
        <family val="3"/>
        <charset val="134"/>
      </rPr>
      <t>冀东水泥</t>
    </r>
  </si>
  <si>
    <r>
      <rPr>
        <sz val="12"/>
        <rFont val="宋体"/>
        <family val="3"/>
        <charset val="134"/>
      </rPr>
      <t>垒知转债</t>
    </r>
  </si>
  <si>
    <r>
      <rPr>
        <sz val="12"/>
        <rFont val="宋体"/>
        <family val="3"/>
        <charset val="134"/>
      </rPr>
      <t>垒知集团</t>
    </r>
  </si>
  <si>
    <r>
      <rPr>
        <sz val="12"/>
        <rFont val="宋体"/>
        <family val="3"/>
        <charset val="134"/>
      </rPr>
      <t>耐火材料</t>
    </r>
    <phoneticPr fontId="1" type="noConversion"/>
  </si>
  <si>
    <r>
      <rPr>
        <sz val="12"/>
        <rFont val="宋体"/>
        <family val="3"/>
        <charset val="134"/>
      </rPr>
      <t>濮耐股份</t>
    </r>
  </si>
  <si>
    <r>
      <rPr>
        <sz val="12"/>
        <rFont val="宋体"/>
        <family val="3"/>
        <charset val="134"/>
      </rPr>
      <t>再</t>
    </r>
    <r>
      <rPr>
        <sz val="12"/>
        <rFont val="Times New Roman"/>
        <family val="1"/>
      </rPr>
      <t>22</t>
    </r>
    <r>
      <rPr>
        <sz val="12"/>
        <rFont val="宋体"/>
        <family val="3"/>
        <charset val="134"/>
      </rPr>
      <t>转债</t>
    </r>
  </si>
  <si>
    <r>
      <rPr>
        <sz val="12"/>
        <rFont val="宋体"/>
        <family val="3"/>
        <charset val="134"/>
      </rPr>
      <t>（玻璃玻纤）玻纤制造</t>
    </r>
    <phoneticPr fontId="1" type="noConversion"/>
  </si>
  <si>
    <r>
      <rPr>
        <sz val="12"/>
        <rFont val="宋体"/>
        <family val="3"/>
        <charset val="134"/>
      </rPr>
      <t>再升科技</t>
    </r>
  </si>
  <si>
    <r>
      <rPr>
        <sz val="12"/>
        <rFont val="宋体"/>
        <family val="3"/>
        <charset val="134"/>
      </rPr>
      <t>山玻转债</t>
    </r>
  </si>
  <si>
    <r>
      <rPr>
        <sz val="12"/>
        <rFont val="宋体"/>
        <family val="3"/>
        <charset val="134"/>
      </rPr>
      <t>（建筑材料）玻纤制造</t>
    </r>
    <phoneticPr fontId="1" type="noConversion"/>
  </si>
  <si>
    <r>
      <rPr>
        <sz val="12"/>
        <rFont val="宋体"/>
        <family val="3"/>
        <charset val="134"/>
      </rPr>
      <t>山东玻纤</t>
    </r>
  </si>
  <si>
    <r>
      <rPr>
        <sz val="12"/>
        <rFont val="宋体"/>
        <family val="3"/>
        <charset val="134"/>
      </rPr>
      <t>旗滨转债</t>
    </r>
  </si>
  <si>
    <r>
      <rPr>
        <sz val="12"/>
        <rFont val="宋体"/>
        <family val="3"/>
        <charset val="134"/>
      </rPr>
      <t>玻璃制造</t>
    </r>
    <phoneticPr fontId="1" type="noConversion"/>
  </si>
  <si>
    <r>
      <rPr>
        <sz val="12"/>
        <rFont val="宋体"/>
        <family val="3"/>
        <charset val="134"/>
      </rPr>
      <t>旗滨集团</t>
    </r>
  </si>
  <si>
    <r>
      <rPr>
        <sz val="12"/>
        <rFont val="宋体"/>
        <family val="3"/>
        <charset val="134"/>
      </rPr>
      <t>长海转债</t>
    </r>
  </si>
  <si>
    <r>
      <rPr>
        <sz val="12"/>
        <rFont val="宋体"/>
        <family val="3"/>
        <charset val="134"/>
      </rPr>
      <t>玻纤制造；公司主营业务为玻纤制品及玻纤复合材料的研发、生产和销售，主要产品包括短切毡、湿法薄毡、复合隔板三大系列</t>
    </r>
    <phoneticPr fontId="1" type="noConversion"/>
  </si>
  <si>
    <r>
      <rPr>
        <sz val="12"/>
        <rFont val="宋体"/>
        <family val="3"/>
        <charset val="134"/>
      </rPr>
      <t>长海股份</t>
    </r>
  </si>
  <si>
    <r>
      <rPr>
        <sz val="12"/>
        <rFont val="宋体"/>
        <family val="3"/>
        <charset val="134"/>
      </rPr>
      <t>核建转债</t>
    </r>
  </si>
  <si>
    <r>
      <rPr>
        <sz val="12"/>
        <rFont val="宋体"/>
        <family val="3"/>
        <charset val="134"/>
      </rPr>
      <t>基建市政工程</t>
    </r>
    <phoneticPr fontId="1" type="noConversion"/>
  </si>
  <si>
    <r>
      <rPr>
        <sz val="12"/>
        <rFont val="宋体"/>
        <family val="3"/>
        <charset val="134"/>
      </rPr>
      <t>中国核建</t>
    </r>
  </si>
  <si>
    <r>
      <rPr>
        <sz val="12"/>
        <rFont val="宋体"/>
        <family val="3"/>
        <charset val="134"/>
      </rPr>
      <t>花王转债</t>
    </r>
  </si>
  <si>
    <r>
      <rPr>
        <sz val="12"/>
        <rFont val="宋体"/>
        <family val="3"/>
        <charset val="134"/>
      </rPr>
      <t>园林工程；丹北镇城镇化基础设施建设及生态环境提升项目</t>
    </r>
    <phoneticPr fontId="1" type="noConversion"/>
  </si>
  <si>
    <r>
      <t>ST</t>
    </r>
    <r>
      <rPr>
        <sz val="12"/>
        <rFont val="宋体"/>
        <family val="3"/>
        <charset val="134"/>
      </rPr>
      <t>花王</t>
    </r>
  </si>
  <si>
    <r>
      <rPr>
        <sz val="12"/>
        <rFont val="宋体"/>
        <family val="3"/>
        <charset val="134"/>
      </rPr>
      <t>铁汉转债</t>
    </r>
  </si>
  <si>
    <r>
      <rPr>
        <sz val="12"/>
        <rFont val="宋体"/>
        <family val="3"/>
        <charset val="134"/>
      </rPr>
      <t>园林工程；海口市滨江西带状公园二期</t>
    </r>
    <r>
      <rPr>
        <sz val="12"/>
        <rFont val="Times New Roman"/>
        <family val="1"/>
      </rPr>
      <t>(</t>
    </r>
    <r>
      <rPr>
        <sz val="12"/>
        <rFont val="宋体"/>
        <family val="3"/>
        <charset val="134"/>
      </rPr>
      <t>江滩部分</t>
    </r>
    <r>
      <rPr>
        <sz val="12"/>
        <rFont val="Times New Roman"/>
        <family val="1"/>
      </rPr>
      <t>)PPP</t>
    </r>
    <r>
      <rPr>
        <sz val="12"/>
        <rFont val="宋体"/>
        <family val="3"/>
        <charset val="134"/>
      </rPr>
      <t>项目</t>
    </r>
    <r>
      <rPr>
        <sz val="12"/>
        <rFont val="Times New Roman"/>
        <family val="1"/>
      </rPr>
      <t>,</t>
    </r>
    <r>
      <rPr>
        <sz val="12"/>
        <rFont val="宋体"/>
        <family val="3"/>
        <charset val="134"/>
      </rPr>
      <t>拟使用募集资金</t>
    </r>
    <r>
      <rPr>
        <sz val="12"/>
        <rFont val="Times New Roman"/>
        <family val="1"/>
      </rPr>
      <t>44,000.00</t>
    </r>
    <r>
      <rPr>
        <sz val="12"/>
        <rFont val="宋体"/>
        <family val="3"/>
        <charset val="134"/>
      </rPr>
      <t>万元</t>
    </r>
    <r>
      <rPr>
        <sz val="12"/>
        <rFont val="Times New Roman"/>
        <family val="1"/>
      </rPr>
      <t>;</t>
    </r>
    <r>
      <rPr>
        <sz val="12"/>
        <rFont val="宋体"/>
        <family val="3"/>
        <charset val="134"/>
      </rPr>
      <t>临湘市长安文化创意园</t>
    </r>
    <r>
      <rPr>
        <sz val="12"/>
        <rFont val="Times New Roman"/>
        <family val="1"/>
      </rPr>
      <t>PPP</t>
    </r>
    <r>
      <rPr>
        <sz val="12"/>
        <rFont val="宋体"/>
        <family val="3"/>
        <charset val="134"/>
      </rPr>
      <t>项目</t>
    </r>
    <r>
      <rPr>
        <sz val="12"/>
        <rFont val="Times New Roman"/>
        <family val="1"/>
      </rPr>
      <t>,</t>
    </r>
    <r>
      <rPr>
        <sz val="12"/>
        <rFont val="宋体"/>
        <family val="3"/>
        <charset val="134"/>
      </rPr>
      <t>拟使用募集资金</t>
    </r>
    <r>
      <rPr>
        <sz val="12"/>
        <rFont val="Times New Roman"/>
        <family val="1"/>
      </rPr>
      <t>25,000.00</t>
    </r>
    <r>
      <rPr>
        <sz val="12"/>
        <rFont val="宋体"/>
        <family val="3"/>
        <charset val="134"/>
      </rPr>
      <t>万元</t>
    </r>
    <r>
      <rPr>
        <sz val="12"/>
        <rFont val="Times New Roman"/>
        <family val="1"/>
      </rPr>
      <t>;</t>
    </r>
    <r>
      <rPr>
        <sz val="12"/>
        <rFont val="宋体"/>
        <family val="3"/>
        <charset val="134"/>
      </rPr>
      <t>宁海县城市基础设施</t>
    </r>
    <r>
      <rPr>
        <sz val="12"/>
        <rFont val="Times New Roman"/>
        <family val="1"/>
      </rPr>
      <t>PPP</t>
    </r>
    <r>
      <rPr>
        <sz val="12"/>
        <rFont val="宋体"/>
        <family val="3"/>
        <charset val="134"/>
      </rPr>
      <t>项目</t>
    </r>
    <r>
      <rPr>
        <sz val="12"/>
        <rFont val="Times New Roman"/>
        <family val="1"/>
      </rPr>
      <t>,</t>
    </r>
    <r>
      <rPr>
        <sz val="12"/>
        <rFont val="宋体"/>
        <family val="3"/>
        <charset val="134"/>
      </rPr>
      <t>拟使用募集资金</t>
    </r>
    <r>
      <rPr>
        <sz val="12"/>
        <rFont val="Times New Roman"/>
        <family val="1"/>
      </rPr>
      <t>26,000.00</t>
    </r>
    <r>
      <rPr>
        <sz val="12"/>
        <rFont val="宋体"/>
        <family val="3"/>
        <charset val="134"/>
      </rPr>
      <t>万元</t>
    </r>
    <r>
      <rPr>
        <sz val="12"/>
        <rFont val="Times New Roman"/>
        <family val="1"/>
      </rPr>
      <t>;</t>
    </r>
    <r>
      <rPr>
        <sz val="12"/>
        <rFont val="宋体"/>
        <family val="3"/>
        <charset val="134"/>
      </rPr>
      <t>五华县生态技工教育创业园</t>
    </r>
    <r>
      <rPr>
        <sz val="12"/>
        <rFont val="Times New Roman"/>
        <family val="1"/>
      </rPr>
      <t>PPP</t>
    </r>
    <r>
      <rPr>
        <sz val="12"/>
        <rFont val="宋体"/>
        <family val="3"/>
        <charset val="134"/>
      </rPr>
      <t>项目</t>
    </r>
    <r>
      <rPr>
        <sz val="12"/>
        <rFont val="Times New Roman"/>
        <family val="1"/>
      </rPr>
      <t>,</t>
    </r>
    <r>
      <rPr>
        <sz val="12"/>
        <rFont val="宋体"/>
        <family val="3"/>
        <charset val="134"/>
      </rPr>
      <t>拟使用募集资金</t>
    </r>
    <r>
      <rPr>
        <sz val="12"/>
        <rFont val="Times New Roman"/>
        <family val="1"/>
      </rPr>
      <t>15,000.00</t>
    </r>
    <r>
      <rPr>
        <sz val="12"/>
        <rFont val="宋体"/>
        <family val="3"/>
        <charset val="134"/>
      </rPr>
      <t>万元</t>
    </r>
    <phoneticPr fontId="1" type="noConversion"/>
  </si>
  <si>
    <r>
      <rPr>
        <sz val="12"/>
        <rFont val="宋体"/>
        <family val="3"/>
        <charset val="134"/>
      </rPr>
      <t>节能铁汉</t>
    </r>
  </si>
  <si>
    <r>
      <rPr>
        <sz val="12"/>
        <rFont val="宋体"/>
        <family val="3"/>
        <charset val="134"/>
      </rPr>
      <t>岭南转债</t>
    </r>
  </si>
  <si>
    <r>
      <rPr>
        <sz val="12"/>
        <rFont val="宋体"/>
        <family val="3"/>
        <charset val="134"/>
      </rPr>
      <t>园林工程；乳山市城市绿化景观建设及提升改造</t>
    </r>
    <r>
      <rPr>
        <sz val="12"/>
        <rFont val="Times New Roman"/>
        <family val="1"/>
      </rPr>
      <t>PPP</t>
    </r>
    <r>
      <rPr>
        <sz val="12"/>
        <rFont val="宋体"/>
        <family val="3"/>
        <charset val="134"/>
      </rPr>
      <t>项目</t>
    </r>
    <phoneticPr fontId="1" type="noConversion"/>
  </si>
  <si>
    <r>
      <rPr>
        <sz val="12"/>
        <rFont val="宋体"/>
        <family val="3"/>
        <charset val="134"/>
      </rPr>
      <t>岭南股份</t>
    </r>
  </si>
  <si>
    <r>
      <rPr>
        <sz val="12"/>
        <rFont val="宋体"/>
        <family val="3"/>
        <charset val="134"/>
      </rPr>
      <t>文科转债</t>
    </r>
  </si>
  <si>
    <r>
      <rPr>
        <sz val="12"/>
        <rFont val="宋体"/>
        <family val="3"/>
        <charset val="134"/>
      </rPr>
      <t>（建筑装饰）园林工程；募集资金：</t>
    </r>
    <r>
      <rPr>
        <sz val="12"/>
        <rFont val="Times New Roman"/>
        <family val="1"/>
      </rPr>
      <t>47,960.00</t>
    </r>
    <r>
      <rPr>
        <sz val="12"/>
        <rFont val="宋体"/>
        <family val="3"/>
        <charset val="134"/>
      </rPr>
      <t>万元用于</t>
    </r>
    <r>
      <rPr>
        <sz val="12"/>
        <rFont val="Times New Roman"/>
        <family val="1"/>
      </rPr>
      <t>“</t>
    </r>
    <r>
      <rPr>
        <sz val="12"/>
        <rFont val="宋体"/>
        <family val="3"/>
        <charset val="134"/>
      </rPr>
      <t>通城县城区河道生态治理</t>
    </r>
    <r>
      <rPr>
        <sz val="12"/>
        <rFont val="Times New Roman"/>
        <family val="1"/>
      </rPr>
      <t>PPP</t>
    </r>
    <r>
      <rPr>
        <sz val="12"/>
        <rFont val="宋体"/>
        <family val="3"/>
        <charset val="134"/>
      </rPr>
      <t>项目</t>
    </r>
    <r>
      <rPr>
        <sz val="12"/>
        <rFont val="Times New Roman"/>
        <family val="1"/>
      </rPr>
      <t>”</t>
    </r>
    <r>
      <rPr>
        <sz val="12"/>
        <rFont val="宋体"/>
        <family val="3"/>
        <charset val="134"/>
      </rPr>
      <t>；</t>
    </r>
    <r>
      <rPr>
        <sz val="12"/>
        <rFont val="Times New Roman"/>
        <family val="1"/>
      </rPr>
      <t>2,040.00</t>
    </r>
    <r>
      <rPr>
        <sz val="12"/>
        <rFont val="宋体"/>
        <family val="3"/>
        <charset val="134"/>
      </rPr>
      <t>万元用于</t>
    </r>
    <r>
      <rPr>
        <sz val="12"/>
        <rFont val="Times New Roman"/>
        <family val="1"/>
      </rPr>
      <t>“</t>
    </r>
    <r>
      <rPr>
        <sz val="12"/>
        <rFont val="宋体"/>
        <family val="3"/>
        <charset val="134"/>
      </rPr>
      <t>文科园林总部大楼项目</t>
    </r>
    <r>
      <rPr>
        <sz val="12"/>
        <rFont val="Times New Roman"/>
        <family val="1"/>
      </rPr>
      <t>”</t>
    </r>
    <r>
      <rPr>
        <sz val="12"/>
        <rFont val="宋体"/>
        <family val="3"/>
        <charset val="134"/>
      </rPr>
      <t>；</t>
    </r>
    <phoneticPr fontId="1" type="noConversion"/>
  </si>
  <si>
    <r>
      <rPr>
        <sz val="12"/>
        <rFont val="宋体"/>
        <family val="3"/>
        <charset val="134"/>
      </rPr>
      <t>文科园林</t>
    </r>
  </si>
  <si>
    <r>
      <rPr>
        <sz val="12"/>
        <rFont val="宋体"/>
        <family val="3"/>
        <charset val="134"/>
      </rPr>
      <t>交建转债</t>
    </r>
  </si>
  <si>
    <r>
      <rPr>
        <sz val="12"/>
        <rFont val="宋体"/>
        <family val="3"/>
        <charset val="134"/>
      </rPr>
      <t>基建市政工程；</t>
    </r>
    <r>
      <rPr>
        <sz val="12"/>
        <rFont val="Times New Roman"/>
        <family val="1"/>
      </rPr>
      <t>G216</t>
    </r>
    <r>
      <rPr>
        <sz val="12"/>
        <rFont val="宋体"/>
        <family val="3"/>
        <charset val="134"/>
      </rPr>
      <t>北屯至富蕴公路工程</t>
    </r>
    <r>
      <rPr>
        <sz val="12"/>
        <rFont val="Times New Roman"/>
        <family val="1"/>
      </rPr>
      <t>PPP</t>
    </r>
    <r>
      <rPr>
        <sz val="12"/>
        <rFont val="宋体"/>
        <family val="3"/>
        <charset val="134"/>
      </rPr>
      <t>项目</t>
    </r>
    <phoneticPr fontId="1" type="noConversion"/>
  </si>
  <si>
    <r>
      <rPr>
        <sz val="12"/>
        <rFont val="宋体"/>
        <family val="3"/>
        <charset val="134"/>
      </rPr>
      <t>新疆交建</t>
    </r>
  </si>
  <si>
    <r>
      <rPr>
        <sz val="12"/>
        <rFont val="宋体"/>
        <family val="3"/>
        <charset val="134"/>
      </rPr>
      <t>东湖转债</t>
    </r>
  </si>
  <si>
    <r>
      <rPr>
        <sz val="12"/>
        <rFont val="宋体"/>
        <family val="3"/>
        <charset val="134"/>
      </rPr>
      <t>基建市政工程；长沙东湖高新金霞智慧城项目，东湖高新合肥国际企业中心项目</t>
    </r>
    <phoneticPr fontId="1" type="noConversion"/>
  </si>
  <si>
    <r>
      <rPr>
        <sz val="12"/>
        <rFont val="宋体"/>
        <family val="3"/>
        <charset val="134"/>
      </rPr>
      <t>东湖高新</t>
    </r>
  </si>
  <si>
    <r>
      <rPr>
        <sz val="12"/>
        <rFont val="宋体"/>
        <family val="3"/>
        <charset val="134"/>
      </rPr>
      <t>精工转债</t>
    </r>
  </si>
  <si>
    <r>
      <rPr>
        <sz val="12"/>
        <rFont val="宋体"/>
        <family val="3"/>
        <charset val="134"/>
      </rPr>
      <t>钢结构；公司是一家集国际、国内大型建筑钢结构、钢结构建筑及金属屋面墙面等的设计、研发、销售、制造、施工于一体的大型上市集团公司；六安技师学院综合型产教融合市级示范实训基地（第二校区）项目长江精工智能制造产业园项目</t>
    </r>
    <phoneticPr fontId="1" type="noConversion"/>
  </si>
  <si>
    <r>
      <rPr>
        <sz val="12"/>
        <rFont val="宋体"/>
        <family val="3"/>
        <charset val="134"/>
      </rPr>
      <t>精工钢构</t>
    </r>
  </si>
  <si>
    <r>
      <rPr>
        <sz val="12"/>
        <rFont val="宋体"/>
        <family val="3"/>
        <charset val="134"/>
      </rPr>
      <t>海波转债</t>
    </r>
  </si>
  <si>
    <r>
      <rPr>
        <sz val="12"/>
        <rFont val="宋体"/>
        <family val="3"/>
        <charset val="134"/>
      </rPr>
      <t>钢结构；本次募集资金投资项目为</t>
    </r>
    <r>
      <rPr>
        <sz val="12"/>
        <rFont val="Times New Roman"/>
        <family val="1"/>
      </rPr>
      <t>“</t>
    </r>
    <r>
      <rPr>
        <sz val="12"/>
        <rFont val="宋体"/>
        <family val="3"/>
        <charset val="134"/>
      </rPr>
      <t>大型桥梁钢结构工程项目</t>
    </r>
    <r>
      <rPr>
        <sz val="12"/>
        <rFont val="Times New Roman"/>
        <family val="1"/>
      </rPr>
      <t>”,</t>
    </r>
    <r>
      <rPr>
        <sz val="12"/>
        <rFont val="宋体"/>
        <family val="3"/>
        <charset val="134"/>
      </rPr>
      <t>实施主体为海波重型工程科技股份有限公司</t>
    </r>
    <phoneticPr fontId="1" type="noConversion"/>
  </si>
  <si>
    <r>
      <rPr>
        <sz val="12"/>
        <rFont val="宋体"/>
        <family val="3"/>
        <charset val="134"/>
      </rPr>
      <t>海波重科</t>
    </r>
  </si>
  <si>
    <r>
      <rPr>
        <sz val="12"/>
        <rFont val="宋体"/>
        <family val="3"/>
        <charset val="134"/>
      </rPr>
      <t>北方转债</t>
    </r>
  </si>
  <si>
    <r>
      <rPr>
        <sz val="12"/>
        <rFont val="宋体"/>
        <family val="3"/>
        <charset val="134"/>
      </rPr>
      <t>北方国际</t>
    </r>
  </si>
  <si>
    <r>
      <rPr>
        <sz val="12"/>
        <rFont val="宋体"/>
        <family val="3"/>
        <charset val="134"/>
      </rPr>
      <t>中钢转债</t>
    </r>
  </si>
  <si>
    <r>
      <rPr>
        <sz val="12"/>
        <rFont val="宋体"/>
        <family val="3"/>
        <charset val="134"/>
      </rPr>
      <t>（建筑装饰）国际工程；主营收入为工程结算收入。业务布局主要分为</t>
    </r>
    <r>
      <rPr>
        <b/>
        <sz val="12"/>
        <color rgb="FFFF0000"/>
        <rFont val="宋体"/>
        <family val="3"/>
        <charset val="134"/>
      </rPr>
      <t>以钢铁、电力、煤焦化工和矿业为主的工业工程及工业服务、以城市基础设施和轨道交通为主的市政工程</t>
    </r>
    <r>
      <rPr>
        <sz val="12"/>
        <rFont val="宋体"/>
        <family val="3"/>
        <charset val="134"/>
      </rPr>
      <t>及投资运营、以大气及固废治理、清洁能源利用为主的节能环保、以智能制造和新材料开发为核心的高新技术四个方向</t>
    </r>
    <phoneticPr fontId="1" type="noConversion"/>
  </si>
  <si>
    <r>
      <rPr>
        <sz val="12"/>
        <rFont val="宋体"/>
        <family val="3"/>
        <charset val="134"/>
      </rPr>
      <t>中钢国际</t>
    </r>
  </si>
  <si>
    <r>
      <rPr>
        <sz val="12"/>
        <rFont val="宋体"/>
        <family val="3"/>
        <charset val="134"/>
      </rPr>
      <t>岩土转债</t>
    </r>
  </si>
  <si>
    <r>
      <rPr>
        <sz val="12"/>
        <rFont val="宋体"/>
        <family val="3"/>
        <charset val="134"/>
      </rPr>
      <t>（建筑装饰</t>
    </r>
    <r>
      <rPr>
        <sz val="12"/>
        <rFont val="Times New Roman"/>
        <family val="1"/>
      </rPr>
      <t>-</t>
    </r>
    <r>
      <rPr>
        <sz val="12"/>
        <rFont val="宋体"/>
        <family val="3"/>
        <charset val="134"/>
      </rPr>
      <t>专业工程）其他专业工程；主营业务是为国内石油石化建设项目、国家石油战略储备基地、港口、机场等大型建设项目提供</t>
    </r>
    <r>
      <rPr>
        <b/>
        <sz val="12"/>
        <color rgb="FFC00000"/>
        <rFont val="宋体"/>
        <family val="3"/>
        <charset val="134"/>
      </rPr>
      <t>强夯地基处理服务</t>
    </r>
    <r>
      <rPr>
        <sz val="12"/>
        <rFont val="宋体"/>
        <family val="3"/>
        <charset val="134"/>
      </rPr>
      <t>，包括方案设计、技术咨询、工程施工等</t>
    </r>
    <phoneticPr fontId="1" type="noConversion"/>
  </si>
  <si>
    <r>
      <rPr>
        <sz val="12"/>
        <rFont val="宋体"/>
        <family val="3"/>
        <charset val="134"/>
      </rPr>
      <t>中化岩土</t>
    </r>
  </si>
  <si>
    <r>
      <rPr>
        <sz val="12"/>
        <rFont val="宋体"/>
        <family val="3"/>
        <charset val="134"/>
      </rPr>
      <t>鸿路转债</t>
    </r>
  </si>
  <si>
    <r>
      <rPr>
        <sz val="12"/>
        <rFont val="宋体"/>
        <family val="3"/>
        <charset val="134"/>
      </rPr>
      <t>钢结构</t>
    </r>
    <phoneticPr fontId="1" type="noConversion"/>
  </si>
  <si>
    <r>
      <rPr>
        <sz val="12"/>
        <rFont val="宋体"/>
        <family val="3"/>
        <charset val="134"/>
      </rPr>
      <t>鸿路钢构</t>
    </r>
  </si>
  <si>
    <r>
      <rPr>
        <sz val="12"/>
        <rFont val="宋体"/>
        <family val="3"/>
        <charset val="134"/>
      </rPr>
      <t>金诚转债</t>
    </r>
  </si>
  <si>
    <r>
      <rPr>
        <sz val="12"/>
        <rFont val="宋体"/>
        <family val="3"/>
        <charset val="134"/>
      </rPr>
      <t>（建筑装饰）其他专业工程；公司是一家集有色金属矿山、黑色金属矿山和化工矿山工程建设、采矿运营管理、矿山设计与技术研发等业务为一体的专业性管理服务企业，拥有矿山工程施工总承包壹级资质和对外承包工程资格</t>
    </r>
    <phoneticPr fontId="1" type="noConversion"/>
  </si>
  <si>
    <r>
      <rPr>
        <sz val="12"/>
        <rFont val="宋体"/>
        <family val="3"/>
        <charset val="134"/>
      </rPr>
      <t>金诚信</t>
    </r>
  </si>
  <si>
    <r>
      <rPr>
        <sz val="12"/>
        <rFont val="宋体"/>
        <family val="3"/>
        <charset val="134"/>
      </rPr>
      <t>全筑转债</t>
    </r>
  </si>
  <si>
    <r>
      <rPr>
        <sz val="12"/>
        <rFont val="宋体"/>
        <family val="3"/>
        <charset val="134"/>
      </rPr>
      <t>装修装饰；</t>
    </r>
    <r>
      <rPr>
        <sz val="12"/>
        <rFont val="Times New Roman"/>
        <family val="1"/>
      </rPr>
      <t>23,400.00</t>
    </r>
    <r>
      <rPr>
        <sz val="12"/>
        <rFont val="宋体"/>
        <family val="3"/>
        <charset val="134"/>
      </rPr>
      <t>万元用于恒大集团全装修工程项目</t>
    </r>
    <phoneticPr fontId="1" type="noConversion"/>
  </si>
  <si>
    <r>
      <rPr>
        <sz val="12"/>
        <rFont val="宋体"/>
        <family val="3"/>
        <charset val="134"/>
      </rPr>
      <t>全筑股份</t>
    </r>
  </si>
  <si>
    <r>
      <rPr>
        <sz val="12"/>
        <rFont val="宋体"/>
        <family val="3"/>
        <charset val="134"/>
      </rPr>
      <t>中装转</t>
    </r>
    <r>
      <rPr>
        <sz val="12"/>
        <rFont val="Times New Roman"/>
        <family val="1"/>
      </rPr>
      <t>2</t>
    </r>
  </si>
  <si>
    <r>
      <rPr>
        <sz val="12"/>
        <rFont val="宋体"/>
        <family val="3"/>
        <charset val="134"/>
      </rPr>
      <t>装修装饰；公司是一家以室内外装饰为主，融合幕墙、建筑智能化、园林等为一体的大型综合装饰服务提供商，主要承接办公楼、商业建筑、高档酒店、文教体卫设施、交通基础设施等公共建筑和普通住宅、别墅等住宅建筑的装饰施工和设计业务</t>
    </r>
    <phoneticPr fontId="1" type="noConversion"/>
  </si>
  <si>
    <r>
      <rPr>
        <sz val="12"/>
        <rFont val="宋体"/>
        <family val="3"/>
        <charset val="134"/>
      </rPr>
      <t>中装建设</t>
    </r>
  </si>
  <si>
    <r>
      <rPr>
        <sz val="12"/>
        <rFont val="宋体"/>
        <family val="3"/>
        <charset val="134"/>
      </rPr>
      <t>精装转债</t>
    </r>
  </si>
  <si>
    <r>
      <rPr>
        <sz val="12"/>
        <rFont val="宋体"/>
        <family val="3"/>
        <charset val="134"/>
      </rPr>
      <t>装修装饰；公司是国内领先的批量精装修服务提供商，主要</t>
    </r>
    <r>
      <rPr>
        <b/>
        <sz val="12"/>
        <color rgb="FFC00000"/>
        <rFont val="宋体"/>
        <family val="3"/>
        <charset val="134"/>
      </rPr>
      <t>为国内大型房地产商提供住宅批量精装修服务</t>
    </r>
    <phoneticPr fontId="1" type="noConversion"/>
  </si>
  <si>
    <r>
      <rPr>
        <sz val="12"/>
        <rFont val="宋体"/>
        <family val="3"/>
        <charset val="134"/>
      </rPr>
      <t>中天精装</t>
    </r>
  </si>
  <si>
    <r>
      <rPr>
        <sz val="12"/>
        <rFont val="宋体"/>
        <family val="3"/>
        <charset val="134"/>
      </rPr>
      <t>亚泰转债</t>
    </r>
  </si>
  <si>
    <r>
      <rPr>
        <sz val="12"/>
        <rFont val="宋体"/>
        <family val="3"/>
        <charset val="134"/>
      </rPr>
      <t>装修装饰；公司从成立之初即专注于高端星级酒店的装饰设计与工程建设，拥有超过数百家高端星级酒店建筑装饰设计、装饰工程建设或装饰配套服务的成功经验，在该领域拥有突出的竞争优势</t>
    </r>
    <phoneticPr fontId="1" type="noConversion"/>
  </si>
  <si>
    <r>
      <rPr>
        <sz val="12"/>
        <rFont val="宋体"/>
        <family val="3"/>
        <charset val="134"/>
      </rPr>
      <t>郑中设计</t>
    </r>
  </si>
  <si>
    <r>
      <rPr>
        <sz val="12"/>
        <rFont val="宋体"/>
        <family val="3"/>
        <charset val="134"/>
      </rPr>
      <t>设研转债</t>
    </r>
  </si>
  <si>
    <r>
      <rPr>
        <sz val="12"/>
        <rFont val="宋体"/>
        <family val="3"/>
        <charset val="134"/>
      </rPr>
      <t>工程咨询服务（正股为设研院）</t>
    </r>
    <phoneticPr fontId="1" type="noConversion"/>
  </si>
  <si>
    <r>
      <rPr>
        <sz val="12"/>
        <rFont val="宋体"/>
        <family val="3"/>
        <charset val="134"/>
      </rPr>
      <t>设研院</t>
    </r>
  </si>
  <si>
    <r>
      <rPr>
        <sz val="12"/>
        <rFont val="宋体"/>
        <family val="3"/>
        <charset val="134"/>
      </rPr>
      <t>城市转债</t>
    </r>
  </si>
  <si>
    <r>
      <rPr>
        <sz val="12"/>
        <rFont val="宋体"/>
        <family val="3"/>
        <charset val="134"/>
      </rPr>
      <t>工程咨询服务；原为深圳市龙岗规划建筑设计院</t>
    </r>
    <phoneticPr fontId="1" type="noConversion"/>
  </si>
  <si>
    <r>
      <rPr>
        <sz val="12"/>
        <rFont val="宋体"/>
        <family val="3"/>
        <charset val="134"/>
      </rPr>
      <t>新城市</t>
    </r>
  </si>
  <si>
    <r>
      <rPr>
        <sz val="12"/>
        <rFont val="宋体"/>
        <family val="3"/>
        <charset val="134"/>
      </rPr>
      <t>华阳转债</t>
    </r>
  </si>
  <si>
    <r>
      <rPr>
        <sz val="12"/>
        <rFont val="宋体"/>
        <family val="3"/>
        <charset val="134"/>
      </rPr>
      <t>工程咨询服务；建筑设计服务中心建设项目，装饰设计服务中心建设项目</t>
    </r>
    <phoneticPr fontId="1" type="noConversion"/>
  </si>
  <si>
    <r>
      <rPr>
        <sz val="12"/>
        <rFont val="宋体"/>
        <family val="3"/>
        <charset val="134"/>
      </rPr>
      <t>华阳国际</t>
    </r>
  </si>
  <si>
    <r>
      <rPr>
        <sz val="12"/>
        <rFont val="宋体"/>
        <family val="3"/>
        <charset val="134"/>
      </rPr>
      <t>建工转债</t>
    </r>
  </si>
  <si>
    <r>
      <rPr>
        <sz val="12"/>
        <rFont val="宋体"/>
        <family val="3"/>
        <charset val="134"/>
      </rPr>
      <t>房屋建设；重庆建工</t>
    </r>
    <r>
      <rPr>
        <sz val="12"/>
        <rFont val="Times New Roman"/>
        <family val="1"/>
      </rPr>
      <t xml:space="preserve"> </t>
    </r>
    <r>
      <rPr>
        <sz val="12"/>
        <rFont val="宋体"/>
        <family val="3"/>
        <charset val="134"/>
      </rPr>
      <t>公司是以建安和路桥施工、市政建设为主业，集工程设计、机械制造、特许经营、物流配送等为一体的大型企业集团，</t>
    </r>
    <phoneticPr fontId="1" type="noConversion"/>
  </si>
  <si>
    <r>
      <rPr>
        <sz val="12"/>
        <rFont val="宋体"/>
        <family val="3"/>
        <charset val="134"/>
      </rPr>
      <t>重庆建工</t>
    </r>
  </si>
  <si>
    <r>
      <rPr>
        <sz val="12"/>
        <rFont val="宋体"/>
        <family val="3"/>
        <charset val="134"/>
      </rPr>
      <t>长久转债</t>
    </r>
  </si>
  <si>
    <r>
      <rPr>
        <sz val="12"/>
        <rFont val="宋体"/>
        <family val="3"/>
        <charset val="134"/>
      </rPr>
      <t>长久物流</t>
    </r>
  </si>
  <si>
    <r>
      <rPr>
        <sz val="12"/>
        <rFont val="宋体"/>
        <family val="3"/>
        <charset val="134"/>
      </rPr>
      <t>嘉诚转债</t>
    </r>
  </si>
  <si>
    <r>
      <rPr>
        <sz val="12"/>
        <rFont val="宋体"/>
        <family val="3"/>
        <charset val="134"/>
      </rPr>
      <t>跨境物流；主营业务是为制造业企业提供全程供应链一体化管理的第三方综合物流服务、为电子商务企业提供个性化的全球物流解决方案及一体化的全程物流服</t>
    </r>
    <phoneticPr fontId="1" type="noConversion"/>
  </si>
  <si>
    <r>
      <rPr>
        <sz val="12"/>
        <rFont val="宋体"/>
        <family val="3"/>
        <charset val="134"/>
      </rPr>
      <t>嘉诚国际</t>
    </r>
  </si>
  <si>
    <r>
      <rPr>
        <sz val="12"/>
        <rFont val="宋体"/>
        <family val="3"/>
        <charset val="134"/>
      </rPr>
      <t>密卫转债</t>
    </r>
  </si>
  <si>
    <r>
      <rPr>
        <sz val="12"/>
        <rFont val="宋体"/>
        <family val="3"/>
        <charset val="134"/>
      </rPr>
      <t>仓储物流；公司主营现代物流业，属于生产性服务业，作为专业化工供应链服务商，提供以货运代理、仓储和运输为核心的</t>
    </r>
    <r>
      <rPr>
        <sz val="12"/>
        <color rgb="FFFF0000"/>
        <rFont val="宋体"/>
        <family val="3"/>
        <charset val="134"/>
      </rPr>
      <t>一站式综合物流服务，以及化工品交易服务</t>
    </r>
    <r>
      <rPr>
        <sz val="12"/>
        <rFont val="宋体"/>
        <family val="3"/>
        <charset val="134"/>
      </rPr>
      <t>。</t>
    </r>
    <phoneticPr fontId="1" type="noConversion"/>
  </si>
  <si>
    <r>
      <rPr>
        <sz val="12"/>
        <rFont val="宋体"/>
        <family val="3"/>
        <charset val="134"/>
      </rPr>
      <t>密尔克卫</t>
    </r>
  </si>
  <si>
    <r>
      <rPr>
        <sz val="12"/>
        <rFont val="宋体"/>
        <family val="3"/>
        <charset val="134"/>
      </rPr>
      <t>宏川转债</t>
    </r>
  </si>
  <si>
    <r>
      <rPr>
        <sz val="12"/>
        <rFont val="宋体"/>
        <family val="3"/>
        <charset val="134"/>
      </rPr>
      <t>仓储物流；公司系一家创新型石化产品物流综合服务提供商，主要为境内外石化产品生产商、贸易商和终端用户提供仓储综合服务及其他相关服务。公司码头可靠泊能力与储罐容量匹配度高，码头及储罐可最大程度地得到合理利用</t>
    </r>
    <phoneticPr fontId="1" type="noConversion"/>
  </si>
  <si>
    <r>
      <rPr>
        <sz val="12"/>
        <rFont val="宋体"/>
        <family val="3"/>
        <charset val="134"/>
      </rPr>
      <t>宏川智慧</t>
    </r>
  </si>
  <si>
    <r>
      <rPr>
        <sz val="12"/>
        <rFont val="宋体"/>
        <family val="3"/>
        <charset val="134"/>
      </rPr>
      <t>招路转债</t>
    </r>
  </si>
  <si>
    <r>
      <rPr>
        <sz val="12"/>
        <rFont val="宋体"/>
        <family val="3"/>
        <charset val="134"/>
      </rPr>
      <t>高速公路；招商公路</t>
    </r>
    <phoneticPr fontId="1" type="noConversion"/>
  </si>
  <si>
    <r>
      <rPr>
        <sz val="12"/>
        <rFont val="宋体"/>
        <family val="3"/>
        <charset val="134"/>
      </rPr>
      <t>招商公路</t>
    </r>
  </si>
  <si>
    <r>
      <rPr>
        <sz val="12"/>
        <rFont val="宋体"/>
        <family val="3"/>
        <charset val="134"/>
      </rPr>
      <t>大秦转债</t>
    </r>
  </si>
  <si>
    <r>
      <rPr>
        <sz val="12"/>
        <rFont val="宋体"/>
        <family val="3"/>
        <charset val="134"/>
      </rPr>
      <t>铁路运输；收购中国铁路太原局集团有限公司持有的太原铁路枢纽西南环线有限责任公司</t>
    </r>
    <r>
      <rPr>
        <sz val="12"/>
        <rFont val="Times New Roman"/>
        <family val="1"/>
      </rPr>
      <t>51%</t>
    </r>
    <r>
      <rPr>
        <sz val="12"/>
        <rFont val="宋体"/>
        <family val="3"/>
        <charset val="134"/>
      </rPr>
      <t>股权</t>
    </r>
    <phoneticPr fontId="1" type="noConversion"/>
  </si>
  <si>
    <r>
      <rPr>
        <sz val="12"/>
        <rFont val="宋体"/>
        <family val="3"/>
        <charset val="134"/>
      </rPr>
      <t>大秦铁路</t>
    </r>
  </si>
  <si>
    <r>
      <rPr>
        <sz val="12"/>
        <rFont val="宋体"/>
        <family val="3"/>
        <charset val="134"/>
      </rPr>
      <t>北港转债</t>
    </r>
  </si>
  <si>
    <r>
      <rPr>
        <sz val="12"/>
        <rFont val="宋体"/>
        <family val="3"/>
        <charset val="134"/>
      </rPr>
      <t>港口</t>
    </r>
    <phoneticPr fontId="1" type="noConversion"/>
  </si>
  <si>
    <r>
      <rPr>
        <sz val="12"/>
        <rFont val="宋体"/>
        <family val="3"/>
        <charset val="134"/>
      </rPr>
      <t>北部湾港</t>
    </r>
  </si>
  <si>
    <r>
      <rPr>
        <sz val="12"/>
        <rFont val="宋体"/>
        <family val="3"/>
        <charset val="134"/>
      </rPr>
      <t>南航转债</t>
    </r>
  </si>
  <si>
    <r>
      <rPr>
        <sz val="12"/>
        <rFont val="宋体"/>
        <family val="3"/>
        <charset val="134"/>
      </rPr>
      <t>航空运输</t>
    </r>
    <phoneticPr fontId="1" type="noConversion"/>
  </si>
  <si>
    <r>
      <rPr>
        <sz val="12"/>
        <rFont val="宋体"/>
        <family val="3"/>
        <charset val="134"/>
      </rPr>
      <t>南方航空</t>
    </r>
  </si>
  <si>
    <r>
      <rPr>
        <sz val="12"/>
        <rFont val="宋体"/>
        <family val="3"/>
        <charset val="134"/>
      </rPr>
      <t>淮</t>
    </r>
    <r>
      <rPr>
        <sz val="12"/>
        <rFont val="Times New Roman"/>
        <family val="1"/>
      </rPr>
      <t>22</t>
    </r>
    <r>
      <rPr>
        <sz val="12"/>
        <rFont val="宋体"/>
        <family val="3"/>
        <charset val="134"/>
      </rPr>
      <t>转债</t>
    </r>
  </si>
  <si>
    <r>
      <rPr>
        <sz val="12"/>
        <rFont val="宋体"/>
        <family val="3"/>
        <charset val="134"/>
      </rPr>
      <t>焦煤；产品主要有</t>
    </r>
    <r>
      <rPr>
        <b/>
        <sz val="12"/>
        <color rgb="FFFF0000"/>
        <rFont val="宋体"/>
        <family val="3"/>
        <charset val="134"/>
      </rPr>
      <t>工业炸药和工业雷管</t>
    </r>
    <r>
      <rPr>
        <sz val="12"/>
        <rFont val="宋体"/>
        <family val="3"/>
        <charset val="134"/>
      </rPr>
      <t>两大系列</t>
    </r>
    <phoneticPr fontId="1" type="noConversion"/>
  </si>
  <si>
    <r>
      <rPr>
        <sz val="12"/>
        <rFont val="宋体"/>
        <family val="3"/>
        <charset val="134"/>
      </rPr>
      <t>淮北矿业</t>
    </r>
  </si>
  <si>
    <r>
      <rPr>
        <sz val="12"/>
        <rFont val="宋体"/>
        <family val="3"/>
        <charset val="134"/>
      </rPr>
      <t>靖远转债</t>
    </r>
  </si>
  <si>
    <r>
      <rPr>
        <sz val="12"/>
        <rFont val="宋体"/>
        <family val="3"/>
        <charset val="134"/>
      </rPr>
      <t>动力媒；公司本次公开发行可转换公司债券募集资金不超过</t>
    </r>
    <r>
      <rPr>
        <sz val="12"/>
        <rFont val="Times New Roman"/>
        <family val="1"/>
      </rPr>
      <t>28</t>
    </r>
    <r>
      <rPr>
        <sz val="12"/>
        <rFont val="宋体"/>
        <family val="3"/>
        <charset val="134"/>
      </rPr>
      <t>亿元，扣除相关发行费用后全部投入</t>
    </r>
    <r>
      <rPr>
        <sz val="12"/>
        <rFont val="Times New Roman"/>
        <family val="1"/>
      </rPr>
      <t>“</t>
    </r>
    <r>
      <rPr>
        <sz val="12"/>
        <rFont val="宋体"/>
        <family val="3"/>
        <charset val="134"/>
      </rPr>
      <t>靖远煤电清洁高效气化气综合利用</t>
    </r>
    <r>
      <rPr>
        <sz val="12"/>
        <rFont val="Times New Roman"/>
        <family val="1"/>
      </rPr>
      <t>(</t>
    </r>
    <r>
      <rPr>
        <sz val="12"/>
        <rFont val="宋体"/>
        <family val="3"/>
        <charset val="134"/>
      </rPr>
      <t>搬迁改造</t>
    </r>
    <r>
      <rPr>
        <sz val="12"/>
        <rFont val="Times New Roman"/>
        <family val="1"/>
      </rPr>
      <t>)</t>
    </r>
    <r>
      <rPr>
        <sz val="12"/>
        <rFont val="宋体"/>
        <family val="3"/>
        <charset val="134"/>
      </rPr>
      <t>项目一期</t>
    </r>
    <r>
      <rPr>
        <sz val="12"/>
        <rFont val="Times New Roman"/>
        <family val="1"/>
      </rPr>
      <t>”</t>
    </r>
    <phoneticPr fontId="1" type="noConversion"/>
  </si>
  <si>
    <r>
      <rPr>
        <sz val="12"/>
        <rFont val="宋体"/>
        <family val="3"/>
        <charset val="134"/>
      </rPr>
      <t>靖远煤电</t>
    </r>
  </si>
  <si>
    <r>
      <rPr>
        <sz val="12"/>
        <rFont val="宋体"/>
        <family val="3"/>
        <charset val="134"/>
      </rPr>
      <t>金能转债</t>
    </r>
  </si>
  <si>
    <r>
      <rPr>
        <sz val="12"/>
        <rFont val="宋体"/>
        <family val="3"/>
        <charset val="134"/>
      </rPr>
      <t>焦炭；</t>
    </r>
    <r>
      <rPr>
        <sz val="12"/>
        <rFont val="Times New Roman"/>
        <family val="1"/>
      </rPr>
      <t>90</t>
    </r>
    <r>
      <rPr>
        <sz val="12"/>
        <rFont val="宋体"/>
        <family val="3"/>
        <charset val="134"/>
      </rPr>
      <t>万吨</t>
    </r>
    <r>
      <rPr>
        <sz val="12"/>
        <rFont val="Times New Roman"/>
        <family val="1"/>
      </rPr>
      <t>/</t>
    </r>
    <r>
      <rPr>
        <sz val="12"/>
        <rFont val="宋体"/>
        <family val="3"/>
        <charset val="134"/>
      </rPr>
      <t>年丙烷脱氢与</t>
    </r>
    <r>
      <rPr>
        <sz val="12"/>
        <rFont val="Times New Roman"/>
        <family val="1"/>
      </rPr>
      <t>8×6</t>
    </r>
    <r>
      <rPr>
        <sz val="12"/>
        <rFont val="宋体"/>
        <family val="3"/>
        <charset val="134"/>
      </rPr>
      <t>万吨</t>
    </r>
    <r>
      <rPr>
        <sz val="12"/>
        <rFont val="Times New Roman"/>
        <family val="1"/>
      </rPr>
      <t>/</t>
    </r>
    <r>
      <rPr>
        <sz val="12"/>
        <rFont val="宋体"/>
        <family val="3"/>
        <charset val="134"/>
      </rPr>
      <t>年绿色炭黑循环利用项目</t>
    </r>
    <phoneticPr fontId="1" type="noConversion"/>
  </si>
  <si>
    <r>
      <rPr>
        <sz val="12"/>
        <rFont val="宋体"/>
        <family val="3"/>
        <charset val="134"/>
      </rPr>
      <t>金能科技</t>
    </r>
  </si>
  <si>
    <r>
      <rPr>
        <sz val="12"/>
        <rFont val="宋体"/>
        <family val="3"/>
        <charset val="134"/>
      </rPr>
      <t>美锦转债</t>
    </r>
  </si>
  <si>
    <r>
      <rPr>
        <sz val="12"/>
        <rFont val="宋体"/>
        <family val="3"/>
        <charset val="134"/>
      </rPr>
      <t>焦炭；美锦集团持有的山西美锦焦化有限公司</t>
    </r>
    <r>
      <rPr>
        <sz val="12"/>
        <rFont val="Times New Roman"/>
        <family val="1"/>
      </rPr>
      <t>90</t>
    </r>
    <r>
      <rPr>
        <sz val="12"/>
        <rFont val="宋体"/>
        <family val="3"/>
        <charset val="134"/>
      </rPr>
      <t>％的股权置入。主要经营范围变更为：焦化厂生产、煤矿、煤层气的开发、投资、批发零售焦炭</t>
    </r>
    <phoneticPr fontId="1" type="noConversion"/>
  </si>
  <si>
    <r>
      <rPr>
        <sz val="12"/>
        <rFont val="宋体"/>
        <family val="3"/>
        <charset val="134"/>
      </rPr>
      <t>美锦能源</t>
    </r>
  </si>
  <si>
    <r>
      <rPr>
        <sz val="12"/>
        <rFont val="宋体"/>
        <family val="3"/>
        <charset val="134"/>
      </rPr>
      <t>珀莱转债</t>
    </r>
  </si>
  <si>
    <r>
      <rPr>
        <sz val="12"/>
        <rFont val="宋体"/>
        <family val="3"/>
        <charset val="134"/>
      </rPr>
      <t>化妆品</t>
    </r>
    <phoneticPr fontId="1" type="noConversion"/>
  </si>
  <si>
    <r>
      <rPr>
        <sz val="12"/>
        <rFont val="宋体"/>
        <family val="3"/>
        <charset val="134"/>
      </rPr>
      <t>品牌化妆品</t>
    </r>
    <phoneticPr fontId="1" type="noConversion"/>
  </si>
  <si>
    <r>
      <rPr>
        <sz val="12"/>
        <rFont val="宋体"/>
        <family val="3"/>
        <charset val="134"/>
      </rPr>
      <t>珀莱雅</t>
    </r>
  </si>
  <si>
    <r>
      <rPr>
        <sz val="12"/>
        <rFont val="宋体"/>
        <family val="3"/>
        <charset val="134"/>
      </rPr>
      <t>宏辉转债</t>
    </r>
  </si>
  <si>
    <r>
      <rPr>
        <sz val="12"/>
        <rFont val="宋体"/>
        <family val="3"/>
        <charset val="134"/>
      </rPr>
      <t>通胀周期</t>
    </r>
    <phoneticPr fontId="1" type="noConversion"/>
  </si>
  <si>
    <r>
      <rPr>
        <sz val="12"/>
        <rFont val="宋体"/>
        <family val="3"/>
        <charset val="134"/>
      </rPr>
      <t>其他种植业；公司是一家集果蔬产品的种植管理、采后收购、产地预冷、冷冻仓储、预选分级、加工包装、冷链配送于一体的专业农产品服务商，主要产品包括约数十个品类的水果以及蔬菜</t>
    </r>
    <phoneticPr fontId="1" type="noConversion"/>
  </si>
  <si>
    <r>
      <rPr>
        <sz val="12"/>
        <rFont val="宋体"/>
        <family val="3"/>
        <charset val="134"/>
      </rPr>
      <t>宏辉果蔬</t>
    </r>
  </si>
  <si>
    <r>
      <rPr>
        <sz val="12"/>
        <rFont val="宋体"/>
        <family val="3"/>
        <charset val="134"/>
      </rPr>
      <t>雪榕转债</t>
    </r>
  </si>
  <si>
    <r>
      <rPr>
        <sz val="12"/>
        <rFont val="宋体"/>
        <family val="3"/>
        <charset val="134"/>
      </rPr>
      <t>食用菌；主要产品包括金针菇、真姬菇等鲜品食用菌</t>
    </r>
    <phoneticPr fontId="1" type="noConversion"/>
  </si>
  <si>
    <r>
      <rPr>
        <sz val="12"/>
        <rFont val="宋体"/>
        <family val="3"/>
        <charset val="134"/>
      </rPr>
      <t>雪榕生物</t>
    </r>
  </si>
  <si>
    <r>
      <rPr>
        <sz val="12"/>
        <rFont val="宋体"/>
        <family val="3"/>
        <charset val="134"/>
      </rPr>
      <t>众兴转债</t>
    </r>
  </si>
  <si>
    <r>
      <rPr>
        <sz val="12"/>
        <rFont val="宋体"/>
        <family val="3"/>
        <charset val="134"/>
      </rPr>
      <t>食用菌；公司是全国工厂化生产食用菌，尤其是金针菇的领先企业</t>
    </r>
    <phoneticPr fontId="1" type="noConversion"/>
  </si>
  <si>
    <r>
      <rPr>
        <sz val="12"/>
        <rFont val="宋体"/>
        <family val="3"/>
        <charset val="134"/>
      </rPr>
      <t>众兴菌业</t>
    </r>
  </si>
  <si>
    <r>
      <rPr>
        <sz val="12"/>
        <rFont val="宋体"/>
        <family val="3"/>
        <charset val="134"/>
      </rPr>
      <t>巨星转债</t>
    </r>
  </si>
  <si>
    <r>
      <rPr>
        <sz val="12"/>
        <rFont val="宋体"/>
        <family val="3"/>
        <charset val="134"/>
      </rPr>
      <t>生猪养殖；德昌巨星生猪繁育一体化项目</t>
    </r>
  </si>
  <si>
    <r>
      <rPr>
        <sz val="12"/>
        <rFont val="宋体"/>
        <family val="3"/>
        <charset val="134"/>
      </rPr>
      <t>巨星农牧</t>
    </r>
  </si>
  <si>
    <r>
      <rPr>
        <sz val="12"/>
        <rFont val="宋体"/>
        <family val="3"/>
        <charset val="134"/>
      </rPr>
      <t>温氏转债</t>
    </r>
  </si>
  <si>
    <r>
      <rPr>
        <sz val="12"/>
        <rFont val="宋体"/>
        <family val="3"/>
        <charset val="134"/>
      </rPr>
      <t>生猪养殖</t>
    </r>
    <phoneticPr fontId="1" type="noConversion"/>
  </si>
  <si>
    <r>
      <rPr>
        <sz val="12"/>
        <rFont val="宋体"/>
        <family val="3"/>
        <charset val="134"/>
      </rPr>
      <t>温氏股份</t>
    </r>
  </si>
  <si>
    <r>
      <rPr>
        <sz val="12"/>
        <rFont val="宋体"/>
        <family val="3"/>
        <charset val="134"/>
      </rPr>
      <t>希望转债</t>
    </r>
  </si>
  <si>
    <r>
      <rPr>
        <sz val="12"/>
        <rFont val="宋体"/>
        <family val="3"/>
        <charset val="134"/>
      </rPr>
      <t>新希望</t>
    </r>
  </si>
  <si>
    <r>
      <rPr>
        <sz val="12"/>
        <rFont val="宋体"/>
        <family val="3"/>
        <charset val="134"/>
      </rPr>
      <t>牧原转债</t>
    </r>
  </si>
  <si>
    <r>
      <rPr>
        <sz val="12"/>
        <rFont val="宋体"/>
        <family val="3"/>
        <charset val="134"/>
      </rPr>
      <t>牧原股份</t>
    </r>
  </si>
  <si>
    <r>
      <rPr>
        <sz val="12"/>
        <rFont val="宋体"/>
        <family val="3"/>
        <charset val="134"/>
      </rPr>
      <t>希望转</t>
    </r>
    <r>
      <rPr>
        <sz val="12"/>
        <rFont val="Times New Roman"/>
        <family val="1"/>
      </rPr>
      <t>2</t>
    </r>
  </si>
  <si>
    <r>
      <rPr>
        <sz val="12"/>
        <rFont val="宋体"/>
        <family val="3"/>
        <charset val="134"/>
      </rPr>
      <t>湘佳转债</t>
    </r>
  </si>
  <si>
    <r>
      <rPr>
        <sz val="12"/>
        <rFont val="宋体"/>
        <family val="3"/>
        <charset val="134"/>
      </rPr>
      <t>肉鸡养殖</t>
    </r>
    <phoneticPr fontId="1" type="noConversion"/>
  </si>
  <si>
    <r>
      <rPr>
        <sz val="12"/>
        <rFont val="宋体"/>
        <family val="3"/>
        <charset val="134"/>
      </rPr>
      <t>湘佳股份</t>
    </r>
  </si>
  <si>
    <r>
      <rPr>
        <sz val="12"/>
        <rFont val="宋体"/>
        <family val="3"/>
        <charset val="134"/>
      </rPr>
      <t>正邦转债</t>
    </r>
  </si>
  <si>
    <r>
      <rPr>
        <sz val="12"/>
        <rFont val="宋体"/>
        <family val="3"/>
        <charset val="134"/>
      </rPr>
      <t>生猪养殖。公司是一家以农业为基础、在农业产业化领域内不断进行产业拓展经营的农牧企业，分设饲料、养殖、种植、物流、金融等产业集团，以种猪育种、商品猪养殖、种鸭繁育、农作物优良新品种选育、肉食品加工、饲料、兽药、生物农药、芳樟种植及芳樟产品加工、油茶种植及油茶产品加工、大米加工、相关产品的销售与技术服务以及基于农业产业链的贷款、担保、融资租赁、资产管理为主营业务</t>
    </r>
    <phoneticPr fontId="1" type="noConversion"/>
  </si>
  <si>
    <r>
      <rPr>
        <sz val="12"/>
        <rFont val="宋体"/>
        <family val="3"/>
        <charset val="134"/>
      </rPr>
      <t>正邦科技</t>
    </r>
  </si>
  <si>
    <r>
      <rPr>
        <sz val="12"/>
        <rFont val="宋体"/>
        <family val="3"/>
        <charset val="134"/>
      </rPr>
      <t>佩蒂转债</t>
    </r>
  </si>
  <si>
    <r>
      <rPr>
        <sz val="12"/>
        <rFont val="宋体"/>
        <family val="3"/>
        <charset val="134"/>
      </rPr>
      <t>人民币贬值；宠物经济</t>
    </r>
    <phoneticPr fontId="1" type="noConversion"/>
  </si>
  <si>
    <r>
      <rPr>
        <sz val="12"/>
        <rFont val="宋体"/>
        <family val="3"/>
        <charset val="134"/>
      </rPr>
      <t>宠物食品</t>
    </r>
    <phoneticPr fontId="1" type="noConversion"/>
  </si>
  <si>
    <r>
      <rPr>
        <sz val="12"/>
        <rFont val="宋体"/>
        <family val="3"/>
        <charset val="134"/>
      </rPr>
      <t>佩蒂股份</t>
    </r>
  </si>
  <si>
    <r>
      <rPr>
        <sz val="12"/>
        <rFont val="宋体"/>
        <family val="3"/>
        <charset val="134"/>
      </rPr>
      <t>中宠转</t>
    </r>
    <r>
      <rPr>
        <sz val="12"/>
        <rFont val="Times New Roman"/>
        <family val="1"/>
      </rPr>
      <t>2</t>
    </r>
  </si>
  <si>
    <r>
      <rPr>
        <sz val="12"/>
        <rFont val="宋体"/>
        <family val="3"/>
        <charset val="134"/>
      </rPr>
      <t>宠物经济</t>
    </r>
    <phoneticPr fontId="1" type="noConversion"/>
  </si>
  <si>
    <r>
      <rPr>
        <sz val="12"/>
        <rFont val="宋体"/>
        <family val="3"/>
        <charset val="134"/>
      </rPr>
      <t>中宠股份</t>
    </r>
  </si>
  <si>
    <r>
      <rPr>
        <sz val="12"/>
        <rFont val="宋体"/>
        <family val="3"/>
        <charset val="134"/>
      </rPr>
      <t>禾丰转债</t>
    </r>
  </si>
  <si>
    <r>
      <rPr>
        <sz val="12"/>
        <rFont val="宋体"/>
        <family val="3"/>
        <charset val="134"/>
      </rPr>
      <t>畜禽饲料；沈阳农大禾丰饲料有限公司年产</t>
    </r>
    <r>
      <rPr>
        <sz val="12"/>
        <rFont val="Times New Roman"/>
        <family val="1"/>
      </rPr>
      <t>30</t>
    </r>
    <r>
      <rPr>
        <sz val="12"/>
        <rFont val="宋体"/>
        <family val="3"/>
        <charset val="134"/>
      </rPr>
      <t>万吨全价饲料项目安徽禾丰牧业有限公司年产</t>
    </r>
    <r>
      <rPr>
        <sz val="12"/>
        <rFont val="Times New Roman"/>
        <family val="1"/>
      </rPr>
      <t>30</t>
    </r>
    <r>
      <rPr>
        <sz val="12"/>
        <rFont val="宋体"/>
        <family val="3"/>
        <charset val="134"/>
      </rPr>
      <t>万吨猪饲料和</t>
    </r>
    <r>
      <rPr>
        <sz val="12"/>
        <rFont val="Times New Roman"/>
        <family val="1"/>
      </rPr>
      <t>15</t>
    </r>
    <r>
      <rPr>
        <sz val="12"/>
        <rFont val="宋体"/>
        <family val="3"/>
        <charset val="134"/>
      </rPr>
      <t>万吨反刍饲料项目</t>
    </r>
    <phoneticPr fontId="1" type="noConversion"/>
  </si>
  <si>
    <r>
      <rPr>
        <sz val="12"/>
        <rFont val="宋体"/>
        <family val="3"/>
        <charset val="134"/>
      </rPr>
      <t>禾丰股份</t>
    </r>
  </si>
  <si>
    <r>
      <rPr>
        <sz val="12"/>
        <rFont val="宋体"/>
        <family val="3"/>
        <charset val="134"/>
      </rPr>
      <t>天康转债</t>
    </r>
  </si>
  <si>
    <r>
      <rPr>
        <sz val="12"/>
        <rFont val="宋体"/>
        <family val="3"/>
        <charset val="134"/>
      </rPr>
      <t>畜禽饲料；成功搭建起集饲料、生物制药、养殖、食品、蛋白油脂、融资担保为主的农牧产业链基础</t>
    </r>
    <phoneticPr fontId="1" type="noConversion"/>
  </si>
  <si>
    <r>
      <rPr>
        <sz val="12"/>
        <rFont val="宋体"/>
        <family val="3"/>
        <charset val="134"/>
      </rPr>
      <t>天康生物</t>
    </r>
  </si>
  <si>
    <r>
      <rPr>
        <sz val="12"/>
        <rFont val="宋体"/>
        <family val="3"/>
        <charset val="134"/>
      </rPr>
      <t>金农转债</t>
    </r>
  </si>
  <si>
    <r>
      <rPr>
        <sz val="12"/>
        <rFont val="宋体"/>
        <family val="3"/>
        <charset val="134"/>
      </rPr>
      <t>畜禽饲料；拟用于铁力市金新农生态农牧有限公司生猪养殖一期项目及铁力金新农年产</t>
    </r>
    <r>
      <rPr>
        <sz val="12"/>
        <rFont val="Times New Roman"/>
        <family val="1"/>
      </rPr>
      <t>24</t>
    </r>
    <r>
      <rPr>
        <sz val="12"/>
        <rFont val="宋体"/>
        <family val="3"/>
        <charset val="134"/>
      </rPr>
      <t>万吨猪饲料项目</t>
    </r>
    <phoneticPr fontId="1" type="noConversion"/>
  </si>
  <si>
    <r>
      <rPr>
        <sz val="12"/>
        <rFont val="宋体"/>
        <family val="3"/>
        <charset val="134"/>
      </rPr>
      <t>金新农</t>
    </r>
  </si>
  <si>
    <r>
      <rPr>
        <sz val="12"/>
        <rFont val="宋体"/>
        <family val="3"/>
        <charset val="134"/>
      </rPr>
      <t>大禹转债</t>
    </r>
  </si>
  <si>
    <r>
      <rPr>
        <sz val="12"/>
        <rFont val="宋体"/>
        <family val="3"/>
        <charset val="134"/>
      </rPr>
      <t>农业综合；高端节水灌溉产品</t>
    </r>
    <phoneticPr fontId="1" type="noConversion"/>
  </si>
  <si>
    <r>
      <rPr>
        <sz val="12"/>
        <rFont val="宋体"/>
        <family val="3"/>
        <charset val="134"/>
      </rPr>
      <t>大禹节水</t>
    </r>
  </si>
  <si>
    <r>
      <rPr>
        <sz val="12"/>
        <rFont val="宋体"/>
        <family val="3"/>
        <charset val="134"/>
      </rPr>
      <t>回盛转债</t>
    </r>
  </si>
  <si>
    <r>
      <rPr>
        <sz val="12"/>
        <rFont val="宋体"/>
        <family val="3"/>
        <charset val="134"/>
      </rPr>
      <t>动物保健；主要从事兽用药品</t>
    </r>
    <r>
      <rPr>
        <sz val="12"/>
        <rFont val="Times New Roman"/>
        <family val="1"/>
      </rPr>
      <t>(</t>
    </r>
    <r>
      <rPr>
        <sz val="12"/>
        <rFont val="宋体"/>
        <family val="3"/>
        <charset val="134"/>
      </rPr>
      <t>包括化药制剂、原料药、中药制剂</t>
    </r>
    <r>
      <rPr>
        <sz val="12"/>
        <rFont val="Times New Roman"/>
        <family val="1"/>
      </rPr>
      <t>)</t>
    </r>
    <r>
      <rPr>
        <sz val="12"/>
        <rFont val="宋体"/>
        <family val="3"/>
        <charset val="134"/>
      </rPr>
      <t>、饲料及添加剂的研发、生产和销售</t>
    </r>
    <phoneticPr fontId="1" type="noConversion"/>
  </si>
  <si>
    <r>
      <rPr>
        <sz val="12"/>
        <rFont val="宋体"/>
        <family val="3"/>
        <charset val="134"/>
      </rPr>
      <t>回盛生物</t>
    </r>
  </si>
  <si>
    <r>
      <rPr>
        <sz val="12"/>
        <rFont val="宋体"/>
        <family val="3"/>
        <charset val="134"/>
      </rPr>
      <t>卡倍转债</t>
    </r>
  </si>
  <si>
    <r>
      <rPr>
        <sz val="12"/>
        <rFont val="宋体"/>
        <family val="3"/>
        <charset val="134"/>
      </rPr>
      <t>汽车电子电气系统；公司专注于汽车线缆，下游客户结构优质，电动轻量化大趋势有望为公司打开长期成长空间</t>
    </r>
  </si>
  <si>
    <r>
      <rPr>
        <sz val="12"/>
        <rFont val="宋体"/>
        <family val="3"/>
        <charset val="134"/>
      </rPr>
      <t>卡倍亿</t>
    </r>
  </si>
  <si>
    <r>
      <rPr>
        <sz val="12"/>
        <rFont val="宋体"/>
        <family val="3"/>
        <charset val="134"/>
      </rPr>
      <t>联诚转债</t>
    </r>
  </si>
  <si>
    <r>
      <rPr>
        <sz val="12"/>
        <rFont val="宋体"/>
        <family val="3"/>
        <charset val="134"/>
      </rPr>
      <t>机器人；汽车</t>
    </r>
    <phoneticPr fontId="1" type="noConversion"/>
  </si>
  <si>
    <r>
      <rPr>
        <sz val="12"/>
        <rFont val="宋体"/>
        <family val="3"/>
        <charset val="134"/>
      </rPr>
      <t>其他汽车零部件；主要产品有汽车水泵壳体、轴承座、箱体、机架、轮毂、法兰、减震轮</t>
    </r>
    <r>
      <rPr>
        <sz val="12"/>
        <rFont val="Times New Roman"/>
        <family val="1"/>
      </rPr>
      <t>/</t>
    </r>
    <r>
      <rPr>
        <sz val="12"/>
        <rFont val="宋体"/>
        <family val="3"/>
        <charset val="134"/>
      </rPr>
      <t>环、减震器配件壳体、阀门配件、油泵外壳等</t>
    </r>
  </si>
  <si>
    <r>
      <rPr>
        <sz val="12"/>
        <rFont val="宋体"/>
        <family val="3"/>
        <charset val="134"/>
      </rPr>
      <t>联诚精密</t>
    </r>
  </si>
  <si>
    <r>
      <rPr>
        <sz val="12"/>
        <rFont val="宋体"/>
        <family val="3"/>
        <charset val="134"/>
      </rPr>
      <t>爱迪转债</t>
    </r>
  </si>
  <si>
    <r>
      <rPr>
        <sz val="12"/>
        <rFont val="宋体"/>
        <family val="3"/>
        <charset val="134"/>
      </rPr>
      <t>爱柯迪</t>
    </r>
  </si>
  <si>
    <r>
      <rPr>
        <sz val="12"/>
        <rFont val="宋体"/>
        <family val="3"/>
        <charset val="134"/>
      </rPr>
      <t>明新转债</t>
    </r>
  </si>
  <si>
    <r>
      <rPr>
        <sz val="12"/>
        <rFont val="宋体"/>
        <family val="3"/>
        <charset val="134"/>
      </rPr>
      <t>车身附件及饰件；采用绿色制革技术，生产出一系列符合安全环保要求且舒适美观的汽车内饰用天然皮革，形成了从材料研究、工艺开发、清洁生产到销售推广和终端应用的汽车革一体化业务体系</t>
    </r>
    <phoneticPr fontId="1" type="noConversion"/>
  </si>
  <si>
    <r>
      <rPr>
        <sz val="12"/>
        <rFont val="宋体"/>
        <family val="3"/>
        <charset val="134"/>
      </rPr>
      <t>明新旭腾</t>
    </r>
  </si>
  <si>
    <r>
      <rPr>
        <sz val="12"/>
        <rFont val="宋体"/>
        <family val="3"/>
        <charset val="134"/>
      </rPr>
      <t>嵘泰转债</t>
    </r>
  </si>
  <si>
    <r>
      <rPr>
        <sz val="12"/>
        <rFont val="宋体"/>
        <family val="3"/>
        <charset val="134"/>
      </rPr>
      <t>底盘与发动机系统；主要产品为通过压铸和精密机加工工艺生产的</t>
    </r>
    <r>
      <rPr>
        <sz val="12"/>
        <color rgb="FFFF0000"/>
        <rFont val="宋体"/>
        <family val="3"/>
        <charset val="134"/>
      </rPr>
      <t>铝合金汽车零部件</t>
    </r>
    <r>
      <rPr>
        <sz val="12"/>
        <rFont val="宋体"/>
        <family val="3"/>
        <charset val="134"/>
      </rPr>
      <t>，主要应用于汽车转向系统、传动系统、制动系统等领域</t>
    </r>
    <phoneticPr fontId="1" type="noConversion"/>
  </si>
  <si>
    <r>
      <rPr>
        <sz val="12"/>
        <rFont val="宋体"/>
        <family val="3"/>
        <charset val="134"/>
      </rPr>
      <t>嵘泰股份</t>
    </r>
  </si>
  <si>
    <r>
      <t>N</t>
    </r>
    <r>
      <rPr>
        <sz val="12"/>
        <rFont val="宋体"/>
        <family val="3"/>
        <charset val="134"/>
      </rPr>
      <t>沿浦转</t>
    </r>
  </si>
  <si>
    <r>
      <rPr>
        <sz val="12"/>
        <rFont val="宋体"/>
        <family val="3"/>
        <charset val="134"/>
      </rPr>
      <t>车身附件及饰件；公司系汽车座椅零部件的供应商，拥有较为完整的汽车座椅总成产品，是汽车座椅骨架、座椅功能件和金属、塑料成型的汽车零部件制造商</t>
    </r>
    <phoneticPr fontId="1" type="noConversion"/>
  </si>
  <si>
    <r>
      <rPr>
        <sz val="12"/>
        <rFont val="宋体"/>
        <family val="3"/>
        <charset val="134"/>
      </rPr>
      <t>上海沿浦</t>
    </r>
  </si>
  <si>
    <r>
      <rPr>
        <sz val="12"/>
        <rFont val="宋体"/>
        <family val="3"/>
        <charset val="134"/>
      </rPr>
      <t>拓普转债</t>
    </r>
  </si>
  <si>
    <r>
      <rPr>
        <sz val="12"/>
        <rFont val="宋体"/>
        <family val="3"/>
        <charset val="134"/>
      </rPr>
      <t>一体化压铸；汽车</t>
    </r>
    <phoneticPr fontId="1" type="noConversion"/>
  </si>
  <si>
    <r>
      <rPr>
        <sz val="12"/>
        <rFont val="宋体"/>
        <family val="3"/>
        <charset val="134"/>
      </rPr>
      <t>底盘与发动机系统；公司主要从事汽车</t>
    </r>
    <r>
      <rPr>
        <sz val="12"/>
        <rFont val="Times New Roman"/>
        <family val="1"/>
      </rPr>
      <t>NVH(</t>
    </r>
    <r>
      <rPr>
        <sz val="12"/>
        <rFont val="宋体"/>
        <family val="3"/>
        <charset val="134"/>
      </rPr>
      <t>即减震降噪及舒适性控制</t>
    </r>
    <r>
      <rPr>
        <sz val="12"/>
        <rFont val="Times New Roman"/>
        <family val="1"/>
      </rPr>
      <t>)</t>
    </r>
    <r>
      <rPr>
        <sz val="12"/>
        <rFont val="宋体"/>
        <family val="3"/>
        <charset val="134"/>
      </rPr>
      <t>领域橡胶减震产品和隔音产品的研发、生产与销售，致力于消除来自于汽车动力总成、路面及空气的振动与噪声，提升整车的舒适性及平顺；年产</t>
    </r>
    <r>
      <rPr>
        <sz val="12"/>
        <rFont val="Times New Roman"/>
        <family val="1"/>
      </rPr>
      <t>150</t>
    </r>
    <r>
      <rPr>
        <sz val="12"/>
        <rFont val="宋体"/>
        <family val="3"/>
        <charset val="134"/>
      </rPr>
      <t>万套轻量化底盘系统建设项目</t>
    </r>
    <r>
      <rPr>
        <sz val="12"/>
        <rFont val="Times New Roman"/>
        <family val="1"/>
      </rPr>
      <t xml:space="preserve"> </t>
    </r>
    <r>
      <rPr>
        <sz val="12"/>
        <rFont val="宋体"/>
        <family val="3"/>
        <charset val="134"/>
      </rPr>
      <t>年产</t>
    </r>
    <r>
      <rPr>
        <sz val="12"/>
        <rFont val="Times New Roman"/>
        <family val="1"/>
      </rPr>
      <t>330</t>
    </r>
    <r>
      <rPr>
        <sz val="12"/>
        <rFont val="宋体"/>
        <family val="3"/>
        <charset val="134"/>
      </rPr>
      <t>万套轻量化底盘系统建设项目</t>
    </r>
    <phoneticPr fontId="1" type="noConversion"/>
  </si>
  <si>
    <r>
      <rPr>
        <sz val="12"/>
        <rFont val="宋体"/>
        <family val="3"/>
        <charset val="134"/>
      </rPr>
      <t>拓普集团</t>
    </r>
  </si>
  <si>
    <r>
      <rPr>
        <sz val="12"/>
        <rFont val="宋体"/>
        <family val="3"/>
        <charset val="134"/>
      </rPr>
      <t>文灿转债</t>
    </r>
  </si>
  <si>
    <r>
      <rPr>
        <sz val="12"/>
        <rFont val="宋体"/>
        <family val="3"/>
        <charset val="134"/>
      </rPr>
      <t>其他汽车零部件；主要从事汽车</t>
    </r>
    <r>
      <rPr>
        <sz val="12"/>
        <color rgb="FFFF0000"/>
        <rFont val="宋体"/>
        <family val="3"/>
        <charset val="134"/>
      </rPr>
      <t>铝合金精密压铸件的研发、生产和销售</t>
    </r>
    <r>
      <rPr>
        <sz val="12"/>
        <rFont val="宋体"/>
        <family val="3"/>
        <charset val="134"/>
      </rPr>
      <t>，产品主要应用于中高档汽车的发动机系统、变速箱系统、底盘系统、制动系统、车身结构件及其他汽车零部件</t>
    </r>
    <phoneticPr fontId="1" type="noConversion"/>
  </si>
  <si>
    <r>
      <rPr>
        <sz val="12"/>
        <rFont val="宋体"/>
        <family val="3"/>
        <charset val="134"/>
      </rPr>
      <t>文灿股份</t>
    </r>
  </si>
  <si>
    <r>
      <rPr>
        <sz val="12"/>
        <rFont val="宋体"/>
        <family val="3"/>
        <charset val="134"/>
      </rPr>
      <t>正裕转债</t>
    </r>
  </si>
  <si>
    <r>
      <rPr>
        <sz val="12"/>
        <rFont val="宋体"/>
        <family val="3"/>
        <charset val="134"/>
      </rPr>
      <t>底盘与发动机系统；公司具有较强的产品模块化系统化生产制造能力、同步开发能力和整体配套方案设计能力，是</t>
    </r>
    <r>
      <rPr>
        <sz val="12"/>
        <color rgb="FFFF0000"/>
        <rFont val="宋体"/>
        <family val="3"/>
        <charset val="134"/>
      </rPr>
      <t>中国汽车减震器行业</t>
    </r>
    <r>
      <rPr>
        <sz val="12"/>
        <rFont val="宋体"/>
        <family val="3"/>
        <charset val="134"/>
      </rPr>
      <t>龙头企业</t>
    </r>
    <phoneticPr fontId="1" type="noConversion"/>
  </si>
  <si>
    <r>
      <rPr>
        <sz val="12"/>
        <rFont val="宋体"/>
        <family val="3"/>
        <charset val="134"/>
      </rPr>
      <t>正裕工业</t>
    </r>
  </si>
  <si>
    <r>
      <rPr>
        <sz val="12"/>
        <rFont val="宋体"/>
        <family val="3"/>
        <charset val="134"/>
      </rPr>
      <t>伯特转债</t>
    </r>
  </si>
  <si>
    <r>
      <rPr>
        <sz val="12"/>
        <rFont val="宋体"/>
        <family val="3"/>
        <charset val="134"/>
      </rPr>
      <t>（汽车零部件）底盘与发动机系统；公司拥有各种乘用车与商用车前后盘式制动器、鼓式制动器、后综合驻车制动器</t>
    </r>
    <r>
      <rPr>
        <sz val="12"/>
        <rFont val="Times New Roman"/>
        <family val="1"/>
      </rPr>
      <t>(IPB)</t>
    </r>
    <r>
      <rPr>
        <sz val="12"/>
        <rFont val="宋体"/>
        <family val="3"/>
        <charset val="134"/>
      </rPr>
      <t>、后盘带鼓制动器</t>
    </r>
    <r>
      <rPr>
        <sz val="12"/>
        <rFont val="Times New Roman"/>
        <family val="1"/>
      </rPr>
      <t>(DIH)</t>
    </r>
    <r>
      <rPr>
        <sz val="12"/>
        <rFont val="宋体"/>
        <family val="3"/>
        <charset val="134"/>
      </rPr>
      <t>、制动主缸、真空助力器、铸铝转向节的自主开发与制造能力。募资用途为墨西哥年产</t>
    </r>
    <r>
      <rPr>
        <sz val="12"/>
        <rFont val="Times New Roman"/>
        <family val="1"/>
      </rPr>
      <t xml:space="preserve"> 400 </t>
    </r>
    <r>
      <rPr>
        <sz val="12"/>
        <rFont val="宋体"/>
        <family val="3"/>
        <charset val="134"/>
      </rPr>
      <t>万件轻量化零部件建设项目注、年产</t>
    </r>
    <r>
      <rPr>
        <sz val="12"/>
        <rFont val="Times New Roman"/>
        <family val="1"/>
      </rPr>
      <t xml:space="preserve"> 5 </t>
    </r>
    <r>
      <rPr>
        <sz val="12"/>
        <rFont val="宋体"/>
        <family val="3"/>
        <charset val="134"/>
      </rPr>
      <t>万吨铸铁汽车配件及</t>
    </r>
    <r>
      <rPr>
        <sz val="12"/>
        <rFont val="Times New Roman"/>
        <family val="1"/>
      </rPr>
      <t xml:space="preserve"> 1 </t>
    </r>
    <r>
      <rPr>
        <sz val="12"/>
        <rFont val="宋体"/>
        <family val="3"/>
        <charset val="134"/>
      </rPr>
      <t>万吨铸铝汽车配件加工项目、下一代线控制动系统</t>
    </r>
    <r>
      <rPr>
        <sz val="12"/>
        <rFont val="Times New Roman"/>
        <family val="1"/>
      </rPr>
      <t>(WCBS2.0)</t>
    </r>
    <r>
      <rPr>
        <sz val="12"/>
        <rFont val="宋体"/>
        <family val="3"/>
        <charset val="134"/>
      </rPr>
      <t>研发项目</t>
    </r>
    <phoneticPr fontId="1" type="noConversion"/>
  </si>
  <si>
    <r>
      <rPr>
        <sz val="12"/>
        <rFont val="宋体"/>
        <family val="3"/>
        <charset val="134"/>
      </rPr>
      <t>伯特利</t>
    </r>
  </si>
  <si>
    <r>
      <rPr>
        <sz val="12"/>
        <rFont val="宋体"/>
        <family val="3"/>
        <charset val="134"/>
      </rPr>
      <t>泉峰转债</t>
    </r>
  </si>
  <si>
    <r>
      <rPr>
        <sz val="12"/>
        <rFont val="宋体"/>
        <family val="3"/>
        <charset val="134"/>
      </rPr>
      <t>泉峰汽车</t>
    </r>
  </si>
  <si>
    <r>
      <rPr>
        <sz val="12"/>
        <rFont val="宋体"/>
        <family val="3"/>
        <charset val="134"/>
      </rPr>
      <t>豪能转债</t>
    </r>
  </si>
  <si>
    <r>
      <rPr>
        <sz val="12"/>
        <rFont val="宋体"/>
        <family val="3"/>
        <charset val="134"/>
      </rPr>
      <t>其他汽车零部件；公司主要从事同步器齿环、同步器、结合齿、以及双离合器主转毂、支撑等汽车零件的生产、销售。公公司是大众汽车</t>
    </r>
    <r>
      <rPr>
        <sz val="12"/>
        <rFont val="Times New Roman"/>
        <family val="1"/>
      </rPr>
      <t>(</t>
    </r>
    <r>
      <rPr>
        <sz val="12"/>
        <rFont val="宋体"/>
        <family val="3"/>
        <charset val="134"/>
      </rPr>
      <t>中国</t>
    </r>
    <r>
      <rPr>
        <sz val="12"/>
        <rFont val="Times New Roman"/>
        <family val="1"/>
      </rPr>
      <t>)</t>
    </r>
    <r>
      <rPr>
        <sz val="12"/>
        <rFont val="宋体"/>
        <family val="3"/>
        <charset val="134"/>
      </rPr>
      <t>的</t>
    </r>
    <r>
      <rPr>
        <sz val="12"/>
        <rFont val="Times New Roman"/>
        <family val="1"/>
      </rPr>
      <t>A</t>
    </r>
    <r>
      <rPr>
        <sz val="12"/>
        <rFont val="宋体"/>
        <family val="3"/>
        <charset val="134"/>
      </rPr>
      <t>级供应商、格特拉克</t>
    </r>
    <r>
      <rPr>
        <sz val="12"/>
        <rFont val="Times New Roman"/>
        <family val="1"/>
      </rPr>
      <t>(</t>
    </r>
    <r>
      <rPr>
        <sz val="12"/>
        <rFont val="宋体"/>
        <family val="3"/>
        <charset val="134"/>
      </rPr>
      <t>亚太</t>
    </r>
    <r>
      <rPr>
        <sz val="12"/>
        <rFont val="Times New Roman"/>
        <family val="1"/>
      </rPr>
      <t>)</t>
    </r>
    <r>
      <rPr>
        <sz val="12"/>
        <rFont val="宋体"/>
        <family val="3"/>
        <charset val="134"/>
      </rPr>
      <t>合格供应商、采埃孚合格供应商，公司产品通过这些平台出口到国外，并最终用在大众、福特、宝马等国外整车厂</t>
    </r>
    <phoneticPr fontId="1" type="noConversion"/>
  </si>
  <si>
    <r>
      <rPr>
        <sz val="12"/>
        <rFont val="宋体"/>
        <family val="3"/>
        <charset val="134"/>
      </rPr>
      <t>豪能股份</t>
    </r>
  </si>
  <si>
    <r>
      <rPr>
        <sz val="12"/>
        <rFont val="宋体"/>
        <family val="3"/>
        <charset val="134"/>
      </rPr>
      <t>德尔转债</t>
    </r>
  </si>
  <si>
    <r>
      <rPr>
        <sz val="12"/>
        <rFont val="宋体"/>
        <family val="3"/>
        <charset val="134"/>
      </rPr>
      <t>汽车热管理；汽车</t>
    </r>
    <phoneticPr fontId="1" type="noConversion"/>
  </si>
  <si>
    <r>
      <rPr>
        <sz val="12"/>
        <rFont val="宋体"/>
        <family val="3"/>
        <charset val="134"/>
      </rPr>
      <t>其他汽车零部件；公司目前主要产品包括泵及电泵类产品，电机、电控及汽车电子类产品，降噪</t>
    </r>
    <r>
      <rPr>
        <sz val="12"/>
        <rFont val="Times New Roman"/>
        <family val="1"/>
      </rPr>
      <t>(NVH)</t>
    </r>
    <r>
      <rPr>
        <sz val="12"/>
        <rFont val="宋体"/>
        <family val="3"/>
        <charset val="134"/>
      </rPr>
      <t>隔热及轻量化类产品，可广泛应用于转向、传动、制动、汽车电子、车身辅助驾驶系统</t>
    </r>
    <phoneticPr fontId="1" type="noConversion"/>
  </si>
  <si>
    <r>
      <rPr>
        <sz val="12"/>
        <rFont val="宋体"/>
        <family val="3"/>
        <charset val="134"/>
      </rPr>
      <t>德尔股份</t>
    </r>
  </si>
  <si>
    <r>
      <rPr>
        <sz val="12"/>
        <rFont val="宋体"/>
        <family val="3"/>
        <charset val="134"/>
      </rPr>
      <t>贝斯转债</t>
    </r>
  </si>
  <si>
    <r>
      <rPr>
        <sz val="12"/>
        <rFont val="宋体"/>
        <family val="3"/>
        <charset val="134"/>
      </rPr>
      <t>底盘与发动机系统；主要产品包括涡轮增压器精密轴承件、涡轮增压器叶轮、涡轮增压器中间壳、发动机缸体等关键汽车零部件，座椅构件等飞机机舱零部件</t>
    </r>
    <phoneticPr fontId="1" type="noConversion"/>
  </si>
  <si>
    <r>
      <rPr>
        <sz val="12"/>
        <rFont val="宋体"/>
        <family val="3"/>
        <charset val="134"/>
      </rPr>
      <t>贝斯特</t>
    </r>
  </si>
  <si>
    <r>
      <rPr>
        <sz val="12"/>
        <rFont val="宋体"/>
        <family val="3"/>
        <charset val="134"/>
      </rPr>
      <t>威唐转债</t>
    </r>
  </si>
  <si>
    <r>
      <rPr>
        <sz val="12"/>
        <rFont val="宋体"/>
        <family val="3"/>
        <charset val="134"/>
      </rPr>
      <t>其他汽车零部件；公司以自身设计开发的冲压模具为基础，向客户提供汽车冲压件制造、加工服务。</t>
    </r>
  </si>
  <si>
    <r>
      <rPr>
        <sz val="12"/>
        <rFont val="宋体"/>
        <family val="3"/>
        <charset val="134"/>
      </rPr>
      <t>威唐工业</t>
    </r>
  </si>
  <si>
    <r>
      <rPr>
        <sz val="12"/>
        <rFont val="宋体"/>
        <family val="3"/>
        <charset val="134"/>
      </rPr>
      <t>模塑转债</t>
    </r>
    <phoneticPr fontId="1" type="noConversion"/>
  </si>
  <si>
    <r>
      <rPr>
        <sz val="12"/>
        <rFont val="宋体"/>
        <family val="3"/>
        <charset val="134"/>
      </rPr>
      <t>汽车；特斯拉</t>
    </r>
    <phoneticPr fontId="1" type="noConversion"/>
  </si>
  <si>
    <r>
      <rPr>
        <sz val="12"/>
        <rFont val="宋体"/>
        <family val="3"/>
        <charset val="134"/>
      </rPr>
      <t>车身附件及饰件；公司主要从事轿车保险杠、防擦条等汽车装饰件的生产与销售，主要为华晨宝马、北京奔驰、上海通用、上海大众、捷豹路虎、沃尔沃、北京现代、神龙汽车等汽车厂商提供保险杠等内外装饰件</t>
    </r>
  </si>
  <si>
    <r>
      <rPr>
        <sz val="12"/>
        <rFont val="宋体"/>
        <family val="3"/>
        <charset val="134"/>
      </rPr>
      <t>模塑科技</t>
    </r>
  </si>
  <si>
    <r>
      <rPr>
        <sz val="12"/>
        <rFont val="宋体"/>
        <family val="3"/>
        <charset val="134"/>
      </rPr>
      <t>银轮转债</t>
    </r>
  </si>
  <si>
    <r>
      <rPr>
        <sz val="12"/>
        <rFont val="宋体"/>
        <family val="3"/>
        <charset val="134"/>
      </rPr>
      <t>汽车热管理；汽车；特斯拉</t>
    </r>
    <phoneticPr fontId="1" type="noConversion"/>
  </si>
  <si>
    <r>
      <rPr>
        <sz val="12"/>
        <rFont val="宋体"/>
        <family val="3"/>
        <charset val="134"/>
      </rPr>
      <t>（汽车零部件）底盘与发动机系统；公司是一家专业研发、制造和销售各种热交换器及尾气后处理等产品的国家级高新技术企业</t>
    </r>
    <phoneticPr fontId="1" type="noConversion"/>
  </si>
  <si>
    <r>
      <rPr>
        <sz val="12"/>
        <rFont val="宋体"/>
        <family val="3"/>
        <charset val="134"/>
      </rPr>
      <t>银轮股份</t>
    </r>
  </si>
  <si>
    <r>
      <rPr>
        <sz val="12"/>
        <rFont val="宋体"/>
        <family val="3"/>
        <charset val="134"/>
      </rPr>
      <t>瑞鹄转债</t>
    </r>
  </si>
  <si>
    <r>
      <rPr>
        <sz val="12"/>
        <rFont val="宋体"/>
        <family val="3"/>
        <charset val="134"/>
      </rPr>
      <t>其他汽车零部件；公司是一家专业从事汽车主模型，汽车钣金件模、夹、检具开发与制造以及汽车小批量白车身焊装分总成生产制造的高新技术企业。为国内少数能够同时为客户提供完整的汽车白车身高端制造装备、智能制造技术及整体解决方案的企业之一</t>
    </r>
    <phoneticPr fontId="1" type="noConversion"/>
  </si>
  <si>
    <r>
      <rPr>
        <sz val="12"/>
        <rFont val="宋体"/>
        <family val="3"/>
        <charset val="134"/>
      </rPr>
      <t>瑞鹄模具</t>
    </r>
  </si>
  <si>
    <r>
      <rPr>
        <sz val="12"/>
        <rFont val="宋体"/>
        <family val="3"/>
        <charset val="134"/>
      </rPr>
      <t>亚太转债</t>
    </r>
  </si>
  <si>
    <r>
      <rPr>
        <sz val="12"/>
        <rFont val="宋体"/>
        <family val="3"/>
        <charset val="134"/>
      </rPr>
      <t>底盘与发动机系统；公司是一家研发生产整套</t>
    </r>
    <r>
      <rPr>
        <sz val="12"/>
        <color rgb="FFFF0000"/>
        <rFont val="宋体"/>
        <family val="3"/>
        <charset val="134"/>
      </rPr>
      <t>汽车制动系统</t>
    </r>
    <r>
      <rPr>
        <sz val="12"/>
        <rFont val="宋体"/>
        <family val="3"/>
        <charset val="134"/>
      </rPr>
      <t>、国内率先自主研发生产汽车液压</t>
    </r>
    <r>
      <rPr>
        <sz val="12"/>
        <rFont val="Times New Roman"/>
        <family val="1"/>
      </rPr>
      <t>ABS</t>
    </r>
    <r>
      <rPr>
        <sz val="12"/>
        <rFont val="宋体"/>
        <family val="3"/>
        <charset val="134"/>
      </rPr>
      <t>的大型专业化一级汽车零部件供应商，致力于开发、生产、销售汽车制动系统</t>
    </r>
    <phoneticPr fontId="1" type="noConversion"/>
  </si>
  <si>
    <r>
      <rPr>
        <sz val="12"/>
        <rFont val="宋体"/>
        <family val="3"/>
        <charset val="134"/>
      </rPr>
      <t>亚太股份</t>
    </r>
  </si>
  <si>
    <r>
      <rPr>
        <sz val="12"/>
        <rFont val="宋体"/>
        <family val="3"/>
        <charset val="134"/>
      </rPr>
      <t>今飞转债</t>
    </r>
  </si>
  <si>
    <r>
      <rPr>
        <sz val="12"/>
        <rFont val="宋体"/>
        <family val="3"/>
        <charset val="134"/>
      </rPr>
      <t>轮胎轮毂；公司是一家集自主开发、设计、自制模具、自主生产、销售为一体的</t>
    </r>
    <r>
      <rPr>
        <sz val="12"/>
        <color rgb="FFFF0000"/>
        <rFont val="宋体"/>
        <family val="3"/>
        <charset val="134"/>
      </rPr>
      <t>铝合金汽车轮毂</t>
    </r>
    <r>
      <rPr>
        <sz val="12"/>
        <rFont val="宋体"/>
        <family val="3"/>
        <charset val="134"/>
      </rPr>
      <t>专业制造商</t>
    </r>
    <phoneticPr fontId="1" type="noConversion"/>
  </si>
  <si>
    <r>
      <rPr>
        <sz val="12"/>
        <rFont val="宋体"/>
        <family val="3"/>
        <charset val="134"/>
      </rPr>
      <t>今飞凯达</t>
    </r>
  </si>
  <si>
    <r>
      <rPr>
        <sz val="12"/>
        <rFont val="宋体"/>
        <family val="3"/>
        <charset val="134"/>
      </rPr>
      <t>汽模转</t>
    </r>
    <r>
      <rPr>
        <sz val="12"/>
        <rFont val="Times New Roman"/>
        <family val="1"/>
      </rPr>
      <t>2</t>
    </r>
  </si>
  <si>
    <r>
      <rPr>
        <sz val="12"/>
        <rFont val="宋体"/>
        <family val="3"/>
        <charset val="134"/>
      </rPr>
      <t>其他汽车零部件；主要产品包括汽车车身覆盖件模具、汽车车身冲压件、检具及装焊夹具</t>
    </r>
    <phoneticPr fontId="1" type="noConversion"/>
  </si>
  <si>
    <r>
      <rPr>
        <sz val="12"/>
        <rFont val="宋体"/>
        <family val="3"/>
        <charset val="134"/>
      </rPr>
      <t>天汽模</t>
    </r>
  </si>
  <si>
    <r>
      <rPr>
        <sz val="12"/>
        <rFont val="宋体"/>
        <family val="3"/>
        <charset val="134"/>
      </rPr>
      <t>赛轮转债</t>
    </r>
  </si>
  <si>
    <r>
      <rPr>
        <sz val="12"/>
        <rFont val="宋体"/>
        <family val="3"/>
        <charset val="134"/>
      </rPr>
      <t>赛轮轮胎</t>
    </r>
  </si>
  <si>
    <r>
      <rPr>
        <sz val="12"/>
        <rFont val="宋体"/>
        <family val="3"/>
        <charset val="134"/>
      </rPr>
      <t>麒麟转债</t>
    </r>
  </si>
  <si>
    <r>
      <rPr>
        <sz val="12"/>
        <rFont val="宋体"/>
        <family val="3"/>
        <charset val="134"/>
      </rPr>
      <t>轮胎轮毂；主营业务为专注于绿色、安全、高品质、高性能半钢子午线轮胎和航空轮胎的研发、生产、销售，其产品根据应用类型区分为乘用车轮胎、轻卡轮胎及特种轮胎，乘用车轮胎包括经济型乘用车轮胎、高性能乘用车轮胎及特殊性能轮胎，特种轮胎包括赛车轮胎、航空轮胎</t>
    </r>
  </si>
  <si>
    <r>
      <rPr>
        <sz val="12"/>
        <rFont val="宋体"/>
        <family val="3"/>
        <charset val="134"/>
      </rPr>
      <t>森麒麟</t>
    </r>
  </si>
  <si>
    <r>
      <rPr>
        <sz val="12"/>
        <rFont val="宋体"/>
        <family val="3"/>
        <charset val="134"/>
      </rPr>
      <t>贵轮转债</t>
    </r>
  </si>
  <si>
    <r>
      <rPr>
        <sz val="12"/>
        <rFont val="宋体"/>
        <family val="3"/>
        <charset val="134"/>
      </rPr>
      <t>轮胎轮毂；公司主要从事轮胎研发、生产及销售，主要产品有</t>
    </r>
    <r>
      <rPr>
        <sz val="12"/>
        <rFont val="Times New Roman"/>
        <family val="1"/>
      </rPr>
      <t>“</t>
    </r>
    <r>
      <rPr>
        <sz val="12"/>
        <rFont val="宋体"/>
        <family val="3"/>
        <charset val="134"/>
      </rPr>
      <t>前进</t>
    </r>
    <r>
      <rPr>
        <sz val="12"/>
        <rFont val="Times New Roman"/>
        <family val="1"/>
      </rPr>
      <t>”</t>
    </r>
    <r>
      <rPr>
        <sz val="12"/>
        <rFont val="宋体"/>
        <family val="3"/>
        <charset val="134"/>
      </rPr>
      <t>、</t>
    </r>
    <r>
      <rPr>
        <sz val="12"/>
        <rFont val="Times New Roman"/>
        <family val="1"/>
      </rPr>
      <t>“</t>
    </r>
    <r>
      <rPr>
        <sz val="12"/>
        <rFont val="宋体"/>
        <family val="3"/>
        <charset val="134"/>
      </rPr>
      <t>大力士</t>
    </r>
    <r>
      <rPr>
        <sz val="12"/>
        <rFont val="Times New Roman"/>
        <family val="1"/>
      </rPr>
      <t>”</t>
    </r>
    <r>
      <rPr>
        <sz val="12"/>
        <rFont val="宋体"/>
        <family val="3"/>
        <charset val="134"/>
      </rPr>
      <t>、</t>
    </r>
    <r>
      <rPr>
        <sz val="12"/>
        <rFont val="Times New Roman"/>
        <family val="1"/>
      </rPr>
      <t>“</t>
    </r>
    <r>
      <rPr>
        <sz val="12"/>
        <rFont val="宋体"/>
        <family val="3"/>
        <charset val="134"/>
      </rPr>
      <t>多力通</t>
    </r>
    <r>
      <rPr>
        <sz val="12"/>
        <rFont val="Times New Roman"/>
        <family val="1"/>
      </rPr>
      <t>”</t>
    </r>
    <r>
      <rPr>
        <sz val="12"/>
        <rFont val="宋体"/>
        <family val="3"/>
        <charset val="134"/>
      </rPr>
      <t>、</t>
    </r>
    <r>
      <rPr>
        <sz val="12"/>
        <rFont val="Times New Roman"/>
        <family val="1"/>
      </rPr>
      <t>“</t>
    </r>
    <r>
      <rPr>
        <sz val="12"/>
        <rFont val="宋体"/>
        <family val="3"/>
        <charset val="134"/>
      </rPr>
      <t>劲虎</t>
    </r>
    <r>
      <rPr>
        <sz val="12"/>
        <rFont val="Times New Roman"/>
        <family val="1"/>
      </rPr>
      <t>”</t>
    </r>
    <r>
      <rPr>
        <sz val="12"/>
        <rFont val="宋体"/>
        <family val="3"/>
        <charset val="134"/>
      </rPr>
      <t>、</t>
    </r>
    <r>
      <rPr>
        <sz val="12"/>
        <rFont val="Times New Roman"/>
        <family val="1"/>
      </rPr>
      <t>“</t>
    </r>
    <r>
      <rPr>
        <sz val="12"/>
        <rFont val="宋体"/>
        <family val="3"/>
        <charset val="134"/>
      </rPr>
      <t>金刚</t>
    </r>
    <r>
      <rPr>
        <sz val="12"/>
        <rFont val="Times New Roman"/>
        <family val="1"/>
      </rPr>
      <t>”</t>
    </r>
    <r>
      <rPr>
        <sz val="12"/>
        <rFont val="宋体"/>
        <family val="3"/>
        <charset val="134"/>
      </rPr>
      <t>等品牌卡客车轮胎、工程机械轮胎、农业机械轮胎、林业机械轮胎、工业车辆轮胎、矿用轮胎、实心轮胎和特种轮胎</t>
    </r>
    <phoneticPr fontId="1" type="noConversion"/>
  </si>
  <si>
    <r>
      <rPr>
        <sz val="12"/>
        <rFont val="宋体"/>
        <family val="3"/>
        <charset val="134"/>
      </rPr>
      <t>贵州轮胎</t>
    </r>
  </si>
  <si>
    <r>
      <rPr>
        <sz val="12"/>
        <rFont val="宋体"/>
        <family val="3"/>
        <charset val="134"/>
      </rPr>
      <t>远东转债</t>
    </r>
  </si>
  <si>
    <r>
      <rPr>
        <sz val="12"/>
        <rFont val="宋体"/>
        <family val="3"/>
        <charset val="134"/>
      </rPr>
      <t>远东传动</t>
    </r>
  </si>
  <si>
    <r>
      <rPr>
        <sz val="12"/>
        <rFont val="宋体"/>
        <family val="3"/>
        <charset val="134"/>
      </rPr>
      <t>小康转债</t>
    </r>
  </si>
  <si>
    <r>
      <rPr>
        <sz val="12"/>
        <rFont val="宋体"/>
        <family val="3"/>
        <charset val="134"/>
      </rPr>
      <t>综合乘用车；新能源车</t>
    </r>
    <phoneticPr fontId="1" type="noConversion"/>
  </si>
  <si>
    <r>
      <rPr>
        <sz val="12"/>
        <rFont val="宋体"/>
        <family val="3"/>
        <charset val="134"/>
      </rPr>
      <t>赛力斯</t>
    </r>
  </si>
  <si>
    <r>
      <rPr>
        <sz val="12"/>
        <rFont val="宋体"/>
        <family val="3"/>
        <charset val="134"/>
      </rPr>
      <t>长汽转债</t>
    </r>
  </si>
  <si>
    <r>
      <rPr>
        <sz val="12"/>
        <rFont val="宋体"/>
        <family val="3"/>
        <charset val="134"/>
      </rPr>
      <t>长城汽车</t>
    </r>
  </si>
  <si>
    <r>
      <rPr>
        <sz val="12"/>
        <rFont val="宋体"/>
        <family val="3"/>
        <charset val="134"/>
      </rPr>
      <t>华通转债</t>
    </r>
  </si>
  <si>
    <r>
      <rPr>
        <sz val="12"/>
        <rFont val="宋体"/>
        <family val="3"/>
        <charset val="134"/>
      </rPr>
      <t>供销社</t>
    </r>
    <phoneticPr fontId="1" type="noConversion"/>
  </si>
  <si>
    <r>
      <rPr>
        <sz val="12"/>
        <rFont val="宋体"/>
        <family val="3"/>
        <charset val="134"/>
      </rPr>
      <t>汽车经销商（</t>
    </r>
    <r>
      <rPr>
        <sz val="12"/>
        <color rgb="FFFF0000"/>
        <rFont val="宋体"/>
        <family val="3"/>
        <charset val="134"/>
      </rPr>
      <t>供销社</t>
    </r>
    <r>
      <rPr>
        <sz val="12"/>
        <rFont val="宋体"/>
        <family val="3"/>
        <charset val="134"/>
      </rPr>
      <t>概念）；</t>
    </r>
    <r>
      <rPr>
        <sz val="12"/>
        <rFont val="Times New Roman"/>
        <family val="1"/>
      </rPr>
      <t>57%</t>
    </r>
    <r>
      <rPr>
        <sz val="12"/>
        <rFont val="宋体"/>
        <family val="3"/>
        <charset val="134"/>
      </rPr>
      <t>农业综合服务；</t>
    </r>
    <r>
      <rPr>
        <sz val="12"/>
        <rFont val="Times New Roman"/>
        <family val="1"/>
      </rPr>
      <t>38%</t>
    </r>
    <r>
      <rPr>
        <sz val="12"/>
        <rFont val="宋体"/>
        <family val="3"/>
        <charset val="134"/>
      </rPr>
      <t>汽车商贸服务</t>
    </r>
    <r>
      <rPr>
        <sz val="12"/>
        <rFont val="Times New Roman"/>
        <family val="1"/>
      </rPr>
      <t xml:space="preserve"> </t>
    </r>
    <phoneticPr fontId="1" type="noConversion"/>
  </si>
  <si>
    <r>
      <rPr>
        <sz val="12"/>
        <rFont val="宋体"/>
        <family val="3"/>
        <charset val="134"/>
      </rPr>
      <t>浙农股份</t>
    </r>
  </si>
  <si>
    <r>
      <rPr>
        <sz val="12"/>
        <rFont val="宋体"/>
        <family val="3"/>
        <charset val="134"/>
      </rPr>
      <t>广汇转债</t>
    </r>
  </si>
  <si>
    <r>
      <rPr>
        <sz val="12"/>
        <rFont val="宋体"/>
        <family val="3"/>
        <charset val="134"/>
      </rPr>
      <t>汽车经销商；公司有实力为客户提供覆盖汽车服务生命周期的一站式综合服务，包括整车销售、汽车租赁及融资租赁、二手车、维修养护、佣金代理等在内的全方位服务</t>
    </r>
    <phoneticPr fontId="1" type="noConversion"/>
  </si>
  <si>
    <r>
      <rPr>
        <sz val="12"/>
        <rFont val="宋体"/>
        <family val="3"/>
        <charset val="134"/>
      </rPr>
      <t>广汇汽车</t>
    </r>
  </si>
  <si>
    <r>
      <rPr>
        <sz val="12"/>
        <rFont val="宋体"/>
        <family val="3"/>
        <charset val="134"/>
      </rPr>
      <t>永安转债</t>
    </r>
  </si>
  <si>
    <r>
      <rPr>
        <sz val="12"/>
        <rFont val="宋体"/>
        <family val="3"/>
        <charset val="134"/>
      </rPr>
      <t>摩托车；在共享出行领域先后发展了自行车、助力自行车、共享汽车等多种业务，完成从</t>
    </r>
    <r>
      <rPr>
        <sz val="12"/>
        <rFont val="Times New Roman"/>
        <family val="1"/>
      </rPr>
      <t>1-30</t>
    </r>
    <r>
      <rPr>
        <sz val="12"/>
        <rFont val="宋体"/>
        <family val="3"/>
        <charset val="134"/>
      </rPr>
      <t>公里全面覆盖的综合共享出行体系建设</t>
    </r>
    <phoneticPr fontId="1" type="noConversion"/>
  </si>
  <si>
    <r>
      <rPr>
        <sz val="12"/>
        <rFont val="宋体"/>
        <family val="3"/>
        <charset val="134"/>
      </rPr>
      <t>永安行</t>
    </r>
  </si>
  <si>
    <r>
      <rPr>
        <sz val="12"/>
        <rFont val="宋体"/>
        <family val="3"/>
        <charset val="134"/>
      </rPr>
      <t>松霖转债</t>
    </r>
  </si>
  <si>
    <r>
      <rPr>
        <sz val="12"/>
        <rFont val="宋体"/>
        <family val="3"/>
        <charset val="134"/>
      </rPr>
      <t>家用轻工</t>
    </r>
    <phoneticPr fontId="1" type="noConversion"/>
  </si>
  <si>
    <r>
      <rPr>
        <sz val="12"/>
        <rFont val="宋体"/>
        <family val="3"/>
        <charset val="134"/>
      </rPr>
      <t>卫浴制品；公司主营业务为花洒、淋浴系统、龙头、软管、升降杆及零配件等卫浴配件产品的研发、生产和销售</t>
    </r>
    <phoneticPr fontId="1" type="noConversion"/>
  </si>
  <si>
    <r>
      <rPr>
        <sz val="12"/>
        <rFont val="宋体"/>
        <family val="3"/>
        <charset val="134"/>
      </rPr>
      <t>松霖科技</t>
    </r>
  </si>
  <si>
    <r>
      <rPr>
        <sz val="12"/>
        <rFont val="宋体"/>
        <family val="3"/>
        <charset val="134"/>
      </rPr>
      <t>蒙娜转债</t>
    </r>
  </si>
  <si>
    <r>
      <rPr>
        <sz val="12"/>
        <rFont val="宋体"/>
        <family val="3"/>
        <charset val="134"/>
      </rPr>
      <t>瓷砖地板</t>
    </r>
    <phoneticPr fontId="1" type="noConversion"/>
  </si>
  <si>
    <r>
      <rPr>
        <sz val="12"/>
        <rFont val="宋体"/>
        <family val="3"/>
        <charset val="134"/>
      </rPr>
      <t>蒙娜丽莎</t>
    </r>
  </si>
  <si>
    <r>
      <rPr>
        <sz val="12"/>
        <rFont val="宋体"/>
        <family val="3"/>
        <charset val="134"/>
      </rPr>
      <t>帝欧转债</t>
    </r>
  </si>
  <si>
    <r>
      <rPr>
        <sz val="12"/>
        <rFont val="宋体"/>
        <family val="3"/>
        <charset val="134"/>
      </rPr>
      <t>帝欧家居</t>
    </r>
  </si>
  <si>
    <r>
      <rPr>
        <sz val="12"/>
        <rFont val="宋体"/>
        <family val="3"/>
        <charset val="134"/>
      </rPr>
      <t>好客转债</t>
    </r>
  </si>
  <si>
    <r>
      <rPr>
        <sz val="12"/>
        <rFont val="宋体"/>
        <family val="3"/>
        <charset val="134"/>
      </rPr>
      <t>定制家居</t>
    </r>
    <phoneticPr fontId="1" type="noConversion"/>
  </si>
  <si>
    <r>
      <rPr>
        <sz val="12"/>
        <rFont val="宋体"/>
        <family val="3"/>
        <charset val="134"/>
      </rPr>
      <t>好莱客</t>
    </r>
  </si>
  <si>
    <r>
      <rPr>
        <sz val="12"/>
        <rFont val="宋体"/>
        <family val="3"/>
        <charset val="134"/>
      </rPr>
      <t>江山转债</t>
    </r>
  </si>
  <si>
    <r>
      <rPr>
        <sz val="12"/>
        <rFont val="宋体"/>
        <family val="3"/>
        <charset val="134"/>
      </rPr>
      <t>江山欧派</t>
    </r>
  </si>
  <si>
    <r>
      <rPr>
        <sz val="12"/>
        <rFont val="宋体"/>
        <family val="3"/>
        <charset val="134"/>
      </rPr>
      <t>欧</t>
    </r>
    <r>
      <rPr>
        <sz val="12"/>
        <rFont val="Times New Roman"/>
        <family val="1"/>
      </rPr>
      <t>22</t>
    </r>
    <r>
      <rPr>
        <sz val="12"/>
        <rFont val="宋体"/>
        <family val="3"/>
        <charset val="134"/>
      </rPr>
      <t>转债</t>
    </r>
  </si>
  <si>
    <r>
      <rPr>
        <sz val="12"/>
        <rFont val="宋体"/>
        <family val="3"/>
        <charset val="134"/>
      </rPr>
      <t>欧派家居</t>
    </r>
  </si>
  <si>
    <r>
      <rPr>
        <sz val="12"/>
        <rFont val="宋体"/>
        <family val="3"/>
        <charset val="134"/>
      </rPr>
      <t>乐歌转债</t>
    </r>
  </si>
  <si>
    <r>
      <rPr>
        <sz val="12"/>
        <rFont val="宋体"/>
        <family val="3"/>
        <charset val="134"/>
      </rPr>
      <t>其他家居用品；乐歌基于人体工学技术，围绕办公、家居两大场景，推出创新的人体工学产品。已研制出显示器</t>
    </r>
    <r>
      <rPr>
        <sz val="12"/>
        <rFont val="Times New Roman"/>
        <family val="1"/>
      </rPr>
      <t>/</t>
    </r>
    <r>
      <rPr>
        <sz val="12"/>
        <rFont val="宋体"/>
        <family val="3"/>
        <charset val="134"/>
      </rPr>
      <t>笔记本支架、多屏显示器支架、站立式显示器支架、升降桌、升降台以及电视挂架、电视推车、智能健身车等多种产品</t>
    </r>
    <phoneticPr fontId="1" type="noConversion"/>
  </si>
  <si>
    <r>
      <rPr>
        <sz val="12"/>
        <rFont val="宋体"/>
        <family val="3"/>
        <charset val="134"/>
      </rPr>
      <t>乐歌股份</t>
    </r>
  </si>
  <si>
    <r>
      <rPr>
        <sz val="12"/>
        <rFont val="宋体"/>
        <family val="3"/>
        <charset val="134"/>
      </rPr>
      <t>未来转债</t>
    </r>
  </si>
  <si>
    <r>
      <rPr>
        <sz val="12"/>
        <rFont val="宋体"/>
        <family val="3"/>
        <charset val="134"/>
      </rPr>
      <t>定制家居；公司是专业从事中高档强化复合地板、实木复合地板研发、生产和销售</t>
    </r>
    <phoneticPr fontId="1" type="noConversion"/>
  </si>
  <si>
    <r>
      <rPr>
        <sz val="12"/>
        <rFont val="宋体"/>
        <family val="3"/>
        <charset val="134"/>
      </rPr>
      <t>德尔未来</t>
    </r>
  </si>
  <si>
    <r>
      <rPr>
        <sz val="12"/>
        <rFont val="宋体"/>
        <family val="3"/>
        <charset val="134"/>
      </rPr>
      <t>东风转债</t>
    </r>
  </si>
  <si>
    <r>
      <rPr>
        <sz val="12"/>
        <rFont val="宋体"/>
        <family val="3"/>
        <charset val="134"/>
      </rPr>
      <t>纸包装；拟</t>
    </r>
    <r>
      <rPr>
        <sz val="12"/>
        <rFont val="Times New Roman"/>
        <family val="1"/>
      </rPr>
      <t>25,923.00</t>
    </r>
    <r>
      <rPr>
        <sz val="12"/>
        <rFont val="宋体"/>
        <family val="3"/>
        <charset val="134"/>
      </rPr>
      <t>万元用于收购</t>
    </r>
    <r>
      <rPr>
        <b/>
        <sz val="12"/>
        <color rgb="FFFF0000"/>
        <rFont val="宋体"/>
        <family val="3"/>
        <charset val="134"/>
      </rPr>
      <t>千叶药包</t>
    </r>
    <r>
      <rPr>
        <sz val="12"/>
        <rFont val="Times New Roman"/>
        <family val="1"/>
      </rPr>
      <t>75%</t>
    </r>
    <r>
      <rPr>
        <sz val="12"/>
        <rFont val="宋体"/>
        <family val="3"/>
        <charset val="134"/>
      </rPr>
      <t>股权；目前已形成以烟标印刷产品为核心、涵盖酒包装、药品包装等在内的中高端印刷包装产品和包装材料研发、设计与生产相结合的业务体系</t>
    </r>
    <phoneticPr fontId="1" type="noConversion"/>
  </si>
  <si>
    <r>
      <rPr>
        <sz val="12"/>
        <rFont val="宋体"/>
        <family val="3"/>
        <charset val="134"/>
      </rPr>
      <t>东风股份</t>
    </r>
  </si>
  <si>
    <r>
      <rPr>
        <sz val="12"/>
        <rFont val="宋体"/>
        <family val="3"/>
        <charset val="134"/>
      </rPr>
      <t>永吉转债</t>
    </r>
  </si>
  <si>
    <r>
      <rPr>
        <sz val="12"/>
        <rFont val="宋体"/>
        <family val="3"/>
        <charset val="134"/>
      </rPr>
      <t>纸包装；是集卷烟商标设计、技术开发、印刷为主的大型包装企业，主要从事商标包装印刷业务，长期为贵州省中烟工业公司提供烟用物资</t>
    </r>
    <r>
      <rPr>
        <sz val="12"/>
        <rFont val="Times New Roman"/>
        <family val="1"/>
      </rPr>
      <t>(</t>
    </r>
    <r>
      <rPr>
        <sz val="12"/>
        <rFont val="宋体"/>
        <family val="3"/>
        <charset val="134"/>
      </rPr>
      <t>卷烟盒、条包装纸</t>
    </r>
    <r>
      <rPr>
        <sz val="12"/>
        <rFont val="Times New Roman"/>
        <family val="1"/>
      </rPr>
      <t>)</t>
    </r>
    <r>
      <rPr>
        <sz val="12"/>
        <rFont val="宋体"/>
        <family val="3"/>
        <charset val="134"/>
      </rPr>
      <t>的印刷配套业务</t>
    </r>
    <phoneticPr fontId="1" type="noConversion"/>
  </si>
  <si>
    <r>
      <rPr>
        <sz val="12"/>
        <rFont val="宋体"/>
        <family val="3"/>
        <charset val="134"/>
      </rPr>
      <t>永吉股份</t>
    </r>
  </si>
  <si>
    <r>
      <rPr>
        <sz val="12"/>
        <rFont val="宋体"/>
        <family val="3"/>
        <charset val="134"/>
      </rPr>
      <t>翔港转债</t>
    </r>
  </si>
  <si>
    <r>
      <rPr>
        <sz val="12"/>
        <rFont val="宋体"/>
        <family val="3"/>
        <charset val="134"/>
      </rPr>
      <t>纸包装；公司主要从事彩盒、标签等相关包装印刷产品的研发、生产和销售，主要为日化、食品生产企业提供全方位的包装印刷服务</t>
    </r>
    <phoneticPr fontId="1" type="noConversion"/>
  </si>
  <si>
    <r>
      <rPr>
        <sz val="12"/>
        <rFont val="宋体"/>
        <family val="3"/>
        <charset val="134"/>
      </rPr>
      <t>翔港科技</t>
    </r>
  </si>
  <si>
    <r>
      <rPr>
        <sz val="12"/>
        <rFont val="宋体"/>
        <family val="3"/>
        <charset val="134"/>
      </rPr>
      <t>胜达转债</t>
    </r>
  </si>
  <si>
    <r>
      <rPr>
        <sz val="12"/>
        <rFont val="宋体"/>
        <family val="3"/>
        <charset val="134"/>
      </rPr>
      <t>纸包装；公司是一家生产研发高质量、高强度的瓦楞纸箱、纸板产品的高新技术企业</t>
    </r>
    <phoneticPr fontId="1" type="noConversion"/>
  </si>
  <si>
    <r>
      <rPr>
        <sz val="12"/>
        <rFont val="宋体"/>
        <family val="3"/>
        <charset val="134"/>
      </rPr>
      <t>大胜达</t>
    </r>
  </si>
  <si>
    <r>
      <rPr>
        <sz val="12"/>
        <rFont val="宋体"/>
        <family val="3"/>
        <charset val="134"/>
      </rPr>
      <t>嘉美转债</t>
    </r>
  </si>
  <si>
    <r>
      <rPr>
        <sz val="12"/>
        <rFont val="宋体"/>
        <family val="3"/>
        <charset val="134"/>
      </rPr>
      <t>金属包装；年产</t>
    </r>
    <r>
      <rPr>
        <sz val="12"/>
        <rFont val="Times New Roman"/>
        <family val="1"/>
      </rPr>
      <t>10</t>
    </r>
    <r>
      <rPr>
        <sz val="12"/>
        <rFont val="宋体"/>
        <family val="3"/>
        <charset val="134"/>
      </rPr>
      <t>亿罐二片罐生产线项目</t>
    </r>
    <phoneticPr fontId="1" type="noConversion"/>
  </si>
  <si>
    <r>
      <rPr>
        <sz val="12"/>
        <rFont val="宋体"/>
        <family val="3"/>
        <charset val="134"/>
      </rPr>
      <t>嘉美包装</t>
    </r>
  </si>
  <si>
    <r>
      <rPr>
        <sz val="12"/>
        <rFont val="宋体"/>
        <family val="3"/>
        <charset val="134"/>
      </rPr>
      <t>合兴转债</t>
    </r>
  </si>
  <si>
    <r>
      <rPr>
        <sz val="12"/>
        <rFont val="宋体"/>
        <family val="3"/>
        <charset val="134"/>
      </rPr>
      <t>纸包装；环保包装工业</t>
    </r>
    <r>
      <rPr>
        <sz val="12"/>
        <rFont val="Times New Roman"/>
        <family val="1"/>
      </rPr>
      <t>4.0</t>
    </r>
    <r>
      <rPr>
        <sz val="12"/>
        <rFont val="宋体"/>
        <family val="3"/>
        <charset val="134"/>
      </rPr>
      <t>智能工厂建设项目</t>
    </r>
    <r>
      <rPr>
        <sz val="12"/>
        <rFont val="Times New Roman"/>
        <family val="1"/>
      </rPr>
      <t>,</t>
    </r>
    <r>
      <rPr>
        <sz val="12"/>
        <rFont val="宋体"/>
        <family val="3"/>
        <charset val="134"/>
      </rPr>
      <t>拟使用募集资金</t>
    </r>
    <r>
      <rPr>
        <sz val="12"/>
        <rFont val="Times New Roman"/>
        <family val="1"/>
      </rPr>
      <t>33,512.00</t>
    </r>
    <r>
      <rPr>
        <sz val="12"/>
        <rFont val="宋体"/>
        <family val="3"/>
        <charset val="134"/>
      </rPr>
      <t>万元</t>
    </r>
    <r>
      <rPr>
        <sz val="12"/>
        <rFont val="Times New Roman"/>
        <family val="1"/>
      </rPr>
      <t>;</t>
    </r>
    <r>
      <rPr>
        <sz val="12"/>
        <rFont val="宋体"/>
        <family val="3"/>
        <charset val="134"/>
      </rPr>
      <t>青岛合兴包装有限公司纸箱生产建设项目</t>
    </r>
    <r>
      <rPr>
        <sz val="12"/>
        <rFont val="Times New Roman"/>
        <family val="1"/>
      </rPr>
      <t>,</t>
    </r>
    <r>
      <rPr>
        <sz val="12"/>
        <rFont val="宋体"/>
        <family val="3"/>
        <charset val="134"/>
      </rPr>
      <t>拟使用募集资金</t>
    </r>
    <r>
      <rPr>
        <sz val="12"/>
        <rFont val="Times New Roman"/>
        <family val="1"/>
      </rPr>
      <t>26,063.00</t>
    </r>
    <r>
      <rPr>
        <sz val="12"/>
        <rFont val="宋体"/>
        <family val="3"/>
        <charset val="134"/>
      </rPr>
      <t>万元</t>
    </r>
    <phoneticPr fontId="1" type="noConversion"/>
  </si>
  <si>
    <r>
      <rPr>
        <sz val="12"/>
        <rFont val="宋体"/>
        <family val="3"/>
        <charset val="134"/>
      </rPr>
      <t>合兴包装</t>
    </r>
  </si>
  <si>
    <r>
      <rPr>
        <sz val="12"/>
        <rFont val="宋体"/>
        <family val="3"/>
        <charset val="134"/>
      </rPr>
      <t>英联转债</t>
    </r>
  </si>
  <si>
    <r>
      <rPr>
        <sz val="12"/>
        <rFont val="宋体"/>
        <family val="3"/>
        <charset val="134"/>
      </rPr>
      <t>英联股份</t>
    </r>
  </si>
  <si>
    <r>
      <rPr>
        <sz val="12"/>
        <rFont val="宋体"/>
        <family val="3"/>
        <charset val="134"/>
      </rPr>
      <t>华源转债</t>
    </r>
  </si>
  <si>
    <r>
      <rPr>
        <sz val="12"/>
        <rFont val="宋体"/>
        <family val="3"/>
        <charset val="134"/>
      </rPr>
      <t>金属包装；公司主要生产化工罐，同时为进一步完善产品结构，拓展未来发展空间，公司也在积极介入杂罐、食品罐和金属盖业务</t>
    </r>
    <phoneticPr fontId="1" type="noConversion"/>
  </si>
  <si>
    <r>
      <rPr>
        <sz val="12"/>
        <rFont val="宋体"/>
        <family val="3"/>
        <charset val="134"/>
      </rPr>
      <t>华源控股</t>
    </r>
  </si>
  <si>
    <r>
      <rPr>
        <sz val="12"/>
        <rFont val="宋体"/>
        <family val="3"/>
        <charset val="134"/>
      </rPr>
      <t>山鹰转债</t>
    </r>
  </si>
  <si>
    <r>
      <rPr>
        <sz val="12"/>
        <rFont val="宋体"/>
        <family val="3"/>
        <charset val="134"/>
      </rPr>
      <t>大宗用纸</t>
    </r>
    <phoneticPr fontId="1" type="noConversion"/>
  </si>
  <si>
    <r>
      <rPr>
        <sz val="12"/>
        <rFont val="宋体"/>
        <family val="3"/>
        <charset val="134"/>
      </rPr>
      <t>山鹰国际</t>
    </r>
  </si>
  <si>
    <r>
      <rPr>
        <sz val="12"/>
        <rFont val="宋体"/>
        <family val="3"/>
        <charset val="134"/>
      </rPr>
      <t>鹰</t>
    </r>
    <r>
      <rPr>
        <sz val="12"/>
        <rFont val="Times New Roman"/>
        <family val="1"/>
      </rPr>
      <t>19</t>
    </r>
    <r>
      <rPr>
        <sz val="12"/>
        <rFont val="宋体"/>
        <family val="3"/>
        <charset val="134"/>
      </rPr>
      <t>转债</t>
    </r>
  </si>
  <si>
    <r>
      <rPr>
        <sz val="12"/>
        <rFont val="宋体"/>
        <family val="3"/>
        <charset val="134"/>
      </rPr>
      <t>特纸转债</t>
    </r>
  </si>
  <si>
    <r>
      <rPr>
        <sz val="12"/>
        <rFont val="宋体"/>
        <family val="3"/>
        <charset val="134"/>
      </rPr>
      <t>特种纸；募集资金用于年产</t>
    </r>
    <r>
      <rPr>
        <sz val="12"/>
        <rFont val="Times New Roman"/>
        <family val="1"/>
      </rPr>
      <t>20</t>
    </r>
    <r>
      <rPr>
        <sz val="12"/>
        <rFont val="宋体"/>
        <family val="3"/>
        <charset val="134"/>
      </rPr>
      <t>万吨液体包装纸项目</t>
    </r>
    <phoneticPr fontId="1" type="noConversion"/>
  </si>
  <si>
    <r>
      <rPr>
        <sz val="12"/>
        <rFont val="宋体"/>
        <family val="3"/>
        <charset val="134"/>
      </rPr>
      <t>五洲特纸</t>
    </r>
  </si>
  <si>
    <r>
      <rPr>
        <sz val="12"/>
        <rFont val="宋体"/>
        <family val="3"/>
        <charset val="134"/>
      </rPr>
      <t>鹤</t>
    </r>
    <r>
      <rPr>
        <sz val="12"/>
        <rFont val="Times New Roman"/>
        <family val="1"/>
      </rPr>
      <t>21</t>
    </r>
    <r>
      <rPr>
        <sz val="12"/>
        <rFont val="宋体"/>
        <family val="3"/>
        <charset val="134"/>
      </rPr>
      <t>转债</t>
    </r>
  </si>
  <si>
    <r>
      <rPr>
        <sz val="12"/>
        <rFont val="宋体"/>
        <family val="3"/>
        <charset val="134"/>
      </rPr>
      <t>特种纸；年产</t>
    </r>
    <r>
      <rPr>
        <sz val="12"/>
        <rFont val="Times New Roman"/>
        <family val="1"/>
      </rPr>
      <t>30</t>
    </r>
    <r>
      <rPr>
        <sz val="12"/>
        <rFont val="宋体"/>
        <family val="3"/>
        <charset val="134"/>
      </rPr>
      <t>万吨高档纸基材料项目</t>
    </r>
    <r>
      <rPr>
        <sz val="12"/>
        <rFont val="Times New Roman"/>
        <family val="1"/>
      </rPr>
      <t xml:space="preserve"> </t>
    </r>
    <r>
      <rPr>
        <sz val="12"/>
        <rFont val="宋体"/>
        <family val="3"/>
        <charset val="134"/>
      </rPr>
      <t>年产</t>
    </r>
    <r>
      <rPr>
        <sz val="12"/>
        <rFont val="Times New Roman"/>
        <family val="1"/>
      </rPr>
      <t>3</t>
    </r>
    <r>
      <rPr>
        <sz val="12"/>
        <rFont val="宋体"/>
        <family val="3"/>
        <charset val="134"/>
      </rPr>
      <t>万吨热升华转印原纸、食品</t>
    </r>
    <phoneticPr fontId="1" type="noConversion"/>
  </si>
  <si>
    <r>
      <rPr>
        <sz val="12"/>
        <rFont val="宋体"/>
        <family val="3"/>
        <charset val="134"/>
      </rPr>
      <t>仙鹤股份</t>
    </r>
  </si>
  <si>
    <r>
      <rPr>
        <sz val="12"/>
        <rFont val="宋体"/>
        <family val="3"/>
        <charset val="134"/>
      </rPr>
      <t>太阳转债</t>
    </r>
  </si>
  <si>
    <r>
      <rPr>
        <sz val="12"/>
        <rFont val="宋体"/>
        <family val="3"/>
        <charset val="134"/>
      </rPr>
      <t>太阳纸业</t>
    </r>
  </si>
  <si>
    <r>
      <rPr>
        <sz val="12"/>
        <rFont val="宋体"/>
        <family val="3"/>
        <charset val="134"/>
      </rPr>
      <t>景兴转债</t>
    </r>
  </si>
  <si>
    <r>
      <rPr>
        <sz val="12"/>
        <rFont val="宋体"/>
        <family val="3"/>
        <charset val="134"/>
      </rPr>
      <t>大宗用纸；马来西亚年产</t>
    </r>
    <r>
      <rPr>
        <sz val="12"/>
        <rFont val="Times New Roman"/>
        <family val="1"/>
      </rPr>
      <t>80</t>
    </r>
    <r>
      <rPr>
        <sz val="12"/>
        <rFont val="宋体"/>
        <family val="3"/>
        <charset val="134"/>
      </rPr>
      <t>万吨废纸浆板项目</t>
    </r>
    <r>
      <rPr>
        <sz val="12"/>
        <rFont val="Times New Roman"/>
        <family val="1"/>
      </rPr>
      <t>”</t>
    </r>
    <phoneticPr fontId="1" type="noConversion"/>
  </si>
  <si>
    <r>
      <rPr>
        <sz val="12"/>
        <rFont val="宋体"/>
        <family val="3"/>
        <charset val="134"/>
      </rPr>
      <t>景兴纸业</t>
    </r>
  </si>
  <si>
    <r>
      <rPr>
        <sz val="12"/>
        <rFont val="宋体"/>
        <family val="3"/>
        <charset val="134"/>
      </rPr>
      <t>利群转债</t>
    </r>
  </si>
  <si>
    <r>
      <rPr>
        <sz val="12"/>
        <rFont val="宋体"/>
        <family val="3"/>
        <charset val="134"/>
      </rPr>
      <t>多业态零售；扣除发行费用后将投资于</t>
    </r>
    <r>
      <rPr>
        <sz val="12"/>
        <rFont val="Times New Roman"/>
        <family val="1"/>
      </rPr>
      <t>“</t>
    </r>
    <r>
      <rPr>
        <sz val="12"/>
        <rFont val="宋体"/>
        <family val="3"/>
        <charset val="134"/>
      </rPr>
      <t>利群百货集团总部及商业广场项目</t>
    </r>
    <r>
      <rPr>
        <sz val="12"/>
        <rFont val="Times New Roman"/>
        <family val="1"/>
      </rPr>
      <t>”,“</t>
    </r>
    <r>
      <rPr>
        <sz val="12"/>
        <rFont val="宋体"/>
        <family val="3"/>
        <charset val="134"/>
      </rPr>
      <t>利群广场项目</t>
    </r>
    <r>
      <rPr>
        <sz val="12"/>
        <rFont val="Times New Roman"/>
        <family val="1"/>
      </rPr>
      <t>”,“</t>
    </r>
    <r>
      <rPr>
        <sz val="12"/>
        <rFont val="宋体"/>
        <family val="3"/>
        <charset val="134"/>
      </rPr>
      <t>蓬莱利群商业综合体项目</t>
    </r>
    <r>
      <rPr>
        <sz val="12"/>
        <rFont val="Times New Roman"/>
        <family val="1"/>
      </rPr>
      <t>”</t>
    </r>
    <r>
      <rPr>
        <sz val="12"/>
        <rFont val="宋体"/>
        <family val="3"/>
        <charset val="134"/>
      </rPr>
      <t>和</t>
    </r>
    <r>
      <rPr>
        <sz val="12"/>
        <rFont val="Times New Roman"/>
        <family val="1"/>
      </rPr>
      <t>“</t>
    </r>
    <r>
      <rPr>
        <sz val="12"/>
        <rFont val="宋体"/>
        <family val="3"/>
        <charset val="134"/>
      </rPr>
      <t>利群智能供应链及粮食产业园二期项目</t>
    </r>
    <r>
      <rPr>
        <sz val="12"/>
        <rFont val="Times New Roman"/>
        <family val="1"/>
      </rPr>
      <t>”</t>
    </r>
    <phoneticPr fontId="1" type="noConversion"/>
  </si>
  <si>
    <r>
      <rPr>
        <sz val="12"/>
        <rFont val="宋体"/>
        <family val="3"/>
        <charset val="134"/>
      </rPr>
      <t>利群股份</t>
    </r>
  </si>
  <si>
    <r>
      <rPr>
        <sz val="12"/>
        <rFont val="宋体"/>
        <family val="3"/>
        <charset val="134"/>
      </rPr>
      <t>家悦转债</t>
    </r>
  </si>
  <si>
    <r>
      <rPr>
        <sz val="12"/>
        <rFont val="宋体"/>
        <family val="3"/>
        <charset val="134"/>
      </rPr>
      <t>超市；立足于山东省内，以大卖场和综合超市为主体</t>
    </r>
    <phoneticPr fontId="1" type="noConversion"/>
  </si>
  <si>
    <r>
      <rPr>
        <sz val="12"/>
        <rFont val="宋体"/>
        <family val="3"/>
        <charset val="134"/>
      </rPr>
      <t>家家悦</t>
    </r>
  </si>
  <si>
    <r>
      <rPr>
        <sz val="12"/>
        <rFont val="宋体"/>
        <family val="3"/>
        <charset val="134"/>
      </rPr>
      <t>国泰转债</t>
    </r>
  </si>
  <si>
    <r>
      <rPr>
        <sz val="12"/>
        <rFont val="宋体"/>
        <family val="3"/>
        <charset val="134"/>
      </rPr>
      <t>贸易（子公司生产锂电池电解液）；公司供应链服务主要涉及消费品进出口贸易以及电商平台，以消费品进出口贸易为主，面向国际国内两个市场，聚焦生活消费品，致力于提供全供应链一站式增值服务。公司控股子公司张家港市国泰华荣化工新材料有限公司主要生产锂离子电池电解液和硅烷偶联剂，作为国内锂离子电池电解液行业的先入者</t>
    </r>
    <phoneticPr fontId="1" type="noConversion"/>
  </si>
  <si>
    <r>
      <rPr>
        <sz val="12"/>
        <rFont val="宋体"/>
        <family val="3"/>
        <charset val="134"/>
      </rPr>
      <t>江苏国泰</t>
    </r>
  </si>
  <si>
    <r>
      <rPr>
        <sz val="12"/>
        <rFont val="宋体"/>
        <family val="3"/>
        <charset val="134"/>
      </rPr>
      <t>苏试转债</t>
    </r>
  </si>
  <si>
    <r>
      <rPr>
        <sz val="12"/>
        <rFont val="宋体"/>
        <family val="3"/>
        <charset val="134"/>
      </rPr>
      <t>检测服务；公司是一家工业产品环境与质量可靠性试验验证与综合分析服务解决方案提供商，致力于环境试验设备的研发和生产，及为客户提供从芯片到部件到终端整机产品全面的、全产业链的环境与可靠性试验验证及分析服务</t>
    </r>
    <phoneticPr fontId="1" type="noConversion"/>
  </si>
  <si>
    <r>
      <rPr>
        <sz val="12"/>
        <rFont val="宋体"/>
        <family val="3"/>
        <charset val="134"/>
      </rPr>
      <t>苏试试验</t>
    </r>
  </si>
  <si>
    <r>
      <rPr>
        <sz val="12"/>
        <rFont val="宋体"/>
        <family val="3"/>
        <charset val="134"/>
      </rPr>
      <t>众信转债</t>
    </r>
  </si>
  <si>
    <r>
      <rPr>
        <sz val="12"/>
        <rFont val="宋体"/>
        <family val="3"/>
        <charset val="134"/>
      </rPr>
      <t>旅游综合；公司是中国最大的</t>
    </r>
    <r>
      <rPr>
        <b/>
        <sz val="12"/>
        <color rgb="FFFF0000"/>
        <rFont val="宋体"/>
        <family val="3"/>
        <charset val="134"/>
      </rPr>
      <t>出境游运营商</t>
    </r>
    <r>
      <rPr>
        <sz val="12"/>
        <rFont val="宋体"/>
        <family val="3"/>
        <charset val="134"/>
      </rPr>
      <t>之一，主要经营出境游批发、零售、商务会奖旅游业务</t>
    </r>
    <phoneticPr fontId="1" type="noConversion"/>
  </si>
  <si>
    <r>
      <rPr>
        <sz val="12"/>
        <rFont val="宋体"/>
        <family val="3"/>
        <charset val="134"/>
      </rPr>
      <t>众信旅游</t>
    </r>
  </si>
  <si>
    <r>
      <rPr>
        <sz val="12"/>
        <rFont val="宋体"/>
        <family val="3"/>
        <charset val="134"/>
      </rPr>
      <t>东时转债</t>
    </r>
  </si>
  <si>
    <r>
      <rPr>
        <sz val="12"/>
        <rFont val="宋体"/>
        <family val="3"/>
        <charset val="134"/>
      </rPr>
      <t>培训教育；公司是一家专业的驾驶员培训机构</t>
    </r>
    <phoneticPr fontId="1" type="noConversion"/>
  </si>
  <si>
    <r>
      <rPr>
        <sz val="12"/>
        <rFont val="宋体"/>
        <family val="3"/>
        <charset val="134"/>
      </rPr>
      <t>东方时尚</t>
    </r>
  </si>
  <si>
    <r>
      <rPr>
        <sz val="12"/>
        <rFont val="宋体"/>
        <family val="3"/>
        <charset val="134"/>
      </rPr>
      <t>金陵转债</t>
    </r>
  </si>
  <si>
    <r>
      <rPr>
        <sz val="12"/>
        <rFont val="宋体"/>
        <family val="3"/>
        <charset val="134"/>
      </rPr>
      <t>家用轻工；博彩</t>
    </r>
    <phoneticPr fontId="1" type="noConversion"/>
  </si>
  <si>
    <r>
      <rPr>
        <sz val="12"/>
        <rFont val="宋体"/>
        <family val="3"/>
        <charset val="134"/>
      </rPr>
      <t>体育；公司是一家在</t>
    </r>
    <r>
      <rPr>
        <sz val="12"/>
        <rFont val="Times New Roman"/>
        <family val="1"/>
      </rPr>
      <t>A</t>
    </r>
    <r>
      <rPr>
        <sz val="12"/>
        <rFont val="宋体"/>
        <family val="3"/>
        <charset val="134"/>
      </rPr>
      <t>股上市的高端体育装备制造企业</t>
    </r>
    <phoneticPr fontId="1" type="noConversion"/>
  </si>
  <si>
    <r>
      <rPr>
        <sz val="12"/>
        <rFont val="宋体"/>
        <family val="3"/>
        <charset val="134"/>
      </rPr>
      <t>金陵体育</t>
    </r>
  </si>
  <si>
    <r>
      <rPr>
        <sz val="12"/>
        <rFont val="宋体"/>
        <family val="3"/>
        <charset val="134"/>
      </rPr>
      <t>恒逸转债</t>
    </r>
  </si>
  <si>
    <r>
      <rPr>
        <sz val="12"/>
        <rFont val="宋体"/>
        <family val="3"/>
        <charset val="134"/>
      </rPr>
      <t>炼油化工；公司是全球领先的精对苯二甲酸</t>
    </r>
    <r>
      <rPr>
        <sz val="12"/>
        <rFont val="Times New Roman"/>
        <family val="1"/>
      </rPr>
      <t>(PTA)</t>
    </r>
    <r>
      <rPr>
        <sz val="12"/>
        <rFont val="宋体"/>
        <family val="3"/>
        <charset val="134"/>
      </rPr>
      <t>和聚酯纤维制造商；年产</t>
    </r>
    <r>
      <rPr>
        <sz val="12"/>
        <rFont val="Times New Roman"/>
        <family val="1"/>
      </rPr>
      <t xml:space="preserve"> 50 </t>
    </r>
    <r>
      <rPr>
        <sz val="12"/>
        <rFont val="宋体"/>
        <family val="3"/>
        <charset val="134"/>
      </rPr>
      <t>万吨新型功能性纤维技术改造项目</t>
    </r>
    <phoneticPr fontId="1" type="noConversion"/>
  </si>
  <si>
    <r>
      <rPr>
        <sz val="12"/>
        <rFont val="宋体"/>
        <family val="3"/>
        <charset val="134"/>
      </rPr>
      <t>恒逸石化</t>
    </r>
  </si>
  <si>
    <r>
      <rPr>
        <sz val="12"/>
        <rFont val="宋体"/>
        <family val="3"/>
        <charset val="134"/>
      </rPr>
      <t>盛虹转债</t>
    </r>
    <phoneticPr fontId="1" type="noConversion"/>
  </si>
  <si>
    <r>
      <rPr>
        <sz val="12"/>
        <rFont val="宋体"/>
        <family val="3"/>
        <charset val="134"/>
      </rPr>
      <t>炼油化工（新能源材料业务）；布局磷酸铁及磷酸铁锂，积极切入电池材料；投资建设</t>
    </r>
    <r>
      <rPr>
        <sz val="12"/>
        <rFont val="Times New Roman"/>
        <family val="1"/>
      </rPr>
      <t>30</t>
    </r>
    <r>
      <rPr>
        <sz val="12"/>
        <rFont val="宋体"/>
        <family val="3"/>
        <charset val="134"/>
      </rPr>
      <t>万吨</t>
    </r>
    <r>
      <rPr>
        <sz val="12"/>
        <rFont val="Times New Roman"/>
        <family val="1"/>
      </rPr>
      <t>/</t>
    </r>
    <r>
      <rPr>
        <sz val="12"/>
        <rFont val="宋体"/>
        <family val="3"/>
        <charset val="134"/>
      </rPr>
      <t>年</t>
    </r>
    <r>
      <rPr>
        <sz val="12"/>
        <rFont val="Times New Roman"/>
        <family val="1"/>
      </rPr>
      <t>POE</t>
    </r>
    <r>
      <rPr>
        <sz val="12"/>
        <rFont val="宋体"/>
        <family val="3"/>
        <charset val="134"/>
      </rPr>
      <t>，持续完善光伏胶膜上游材料公司目前拥有</t>
    </r>
    <r>
      <rPr>
        <sz val="12"/>
        <rFont val="Times New Roman"/>
        <family val="1"/>
      </rPr>
      <t>EVA</t>
    </r>
    <r>
      <rPr>
        <sz val="12"/>
        <rFont val="宋体"/>
        <family val="3"/>
        <charset val="134"/>
      </rPr>
      <t>产能</t>
    </r>
    <r>
      <rPr>
        <sz val="12"/>
        <rFont val="Times New Roman"/>
        <family val="1"/>
      </rPr>
      <t>30</t>
    </r>
    <r>
      <rPr>
        <sz val="12"/>
        <rFont val="宋体"/>
        <family val="3"/>
        <charset val="134"/>
      </rPr>
      <t>万吨</t>
    </r>
    <r>
      <rPr>
        <sz val="12"/>
        <rFont val="Times New Roman"/>
        <family val="1"/>
      </rPr>
      <t>/</t>
    </r>
    <r>
      <rPr>
        <sz val="12"/>
        <rFont val="宋体"/>
        <family val="3"/>
        <charset val="134"/>
      </rPr>
      <t>年，是全球最大的光伏</t>
    </r>
    <r>
      <rPr>
        <sz val="12"/>
        <rFont val="Times New Roman"/>
        <family val="1"/>
      </rPr>
      <t>EVA</t>
    </r>
    <r>
      <rPr>
        <sz val="12"/>
        <rFont val="宋体"/>
        <family val="3"/>
        <charset val="134"/>
      </rPr>
      <t>生产企业</t>
    </r>
    <phoneticPr fontId="1" type="noConversion"/>
  </si>
  <si>
    <r>
      <rPr>
        <sz val="12"/>
        <rFont val="宋体"/>
        <family val="3"/>
        <charset val="134"/>
      </rPr>
      <t>东方盛虹</t>
    </r>
  </si>
  <si>
    <r>
      <rPr>
        <sz val="12"/>
        <rFont val="宋体"/>
        <family val="3"/>
        <charset val="134"/>
      </rPr>
      <t>恒逸转</t>
    </r>
    <r>
      <rPr>
        <sz val="12"/>
        <rFont val="Times New Roman"/>
        <family val="1"/>
      </rPr>
      <t>2</t>
    </r>
  </si>
  <si>
    <r>
      <rPr>
        <sz val="12"/>
        <rFont val="宋体"/>
        <family val="3"/>
        <charset val="134"/>
      </rPr>
      <t>齐翔转</t>
    </r>
    <r>
      <rPr>
        <sz val="12"/>
        <rFont val="Times New Roman"/>
        <family val="1"/>
      </rPr>
      <t>2</t>
    </r>
  </si>
  <si>
    <r>
      <rPr>
        <sz val="12"/>
        <rFont val="宋体"/>
        <family val="3"/>
        <charset val="134"/>
      </rPr>
      <t>（石油石化</t>
    </r>
    <r>
      <rPr>
        <sz val="12"/>
        <rFont val="Times New Roman"/>
        <family val="1"/>
      </rPr>
      <t>-</t>
    </r>
    <r>
      <rPr>
        <sz val="12"/>
        <rFont val="宋体"/>
        <family val="3"/>
        <charset val="134"/>
      </rPr>
      <t>炼化及贸易）其他石化；公司专注于对原料碳四进行深度加工转化成高附加值精细化工产品的研发、生产和销售。目前已形成碳四丁烯组分综合利用产品线、异丁烯组分综合利用产品线和丁烷组分综合利用产品线三条产品线</t>
    </r>
    <phoneticPr fontId="1" type="noConversion"/>
  </si>
  <si>
    <r>
      <rPr>
        <sz val="12"/>
        <rFont val="宋体"/>
        <family val="3"/>
        <charset val="134"/>
      </rPr>
      <t>齐翔腾达</t>
    </r>
  </si>
  <si>
    <r>
      <rPr>
        <sz val="12"/>
        <rFont val="宋体"/>
        <family val="3"/>
        <charset val="134"/>
      </rPr>
      <t>博汇转债</t>
    </r>
  </si>
  <si>
    <r>
      <rPr>
        <sz val="12"/>
        <rFont val="宋体"/>
        <family val="3"/>
        <charset val="134"/>
      </rPr>
      <t>其他石化</t>
    </r>
    <r>
      <rPr>
        <sz val="12"/>
        <rFont val="Times New Roman"/>
        <family val="1"/>
      </rPr>
      <t xml:space="preserve"> </t>
    </r>
    <r>
      <rPr>
        <sz val="12"/>
        <rFont val="宋体"/>
        <family val="3"/>
        <charset val="134"/>
      </rPr>
      <t>燃料油</t>
    </r>
    <r>
      <rPr>
        <sz val="12"/>
        <rFont val="Times New Roman"/>
        <family val="1"/>
      </rPr>
      <t xml:space="preserve"> </t>
    </r>
    <r>
      <rPr>
        <sz val="12"/>
        <rFont val="宋体"/>
        <family val="3"/>
        <charset val="134"/>
      </rPr>
      <t>氢气；公司主要产品包括沥青助剂</t>
    </r>
    <r>
      <rPr>
        <sz val="12"/>
        <rFont val="Times New Roman"/>
        <family val="1"/>
      </rPr>
      <t>,</t>
    </r>
    <r>
      <rPr>
        <sz val="12"/>
        <rFont val="宋体"/>
        <family val="3"/>
        <charset val="134"/>
      </rPr>
      <t>橡胶助剂</t>
    </r>
    <r>
      <rPr>
        <sz val="12"/>
        <rFont val="Times New Roman"/>
        <family val="1"/>
      </rPr>
      <t>,</t>
    </r>
    <r>
      <rPr>
        <sz val="12"/>
        <rFont val="宋体"/>
        <family val="3"/>
        <charset val="134"/>
      </rPr>
      <t>润滑油助剂等重芳烃类产品以及轻质燃料油</t>
    </r>
    <phoneticPr fontId="1" type="noConversion"/>
  </si>
  <si>
    <r>
      <rPr>
        <sz val="12"/>
        <rFont val="宋体"/>
        <family val="3"/>
        <charset val="134"/>
      </rPr>
      <t>博汇股份</t>
    </r>
  </si>
  <si>
    <r>
      <rPr>
        <sz val="12"/>
        <rFont val="宋体"/>
        <family val="3"/>
        <charset val="134"/>
      </rPr>
      <t>华统转债</t>
    </r>
  </si>
  <si>
    <r>
      <rPr>
        <sz val="12"/>
        <rFont val="宋体"/>
        <family val="3"/>
        <charset val="134"/>
      </rPr>
      <t>食品饮料</t>
    </r>
    <phoneticPr fontId="1" type="noConversion"/>
  </si>
  <si>
    <r>
      <rPr>
        <sz val="12"/>
        <rFont val="宋体"/>
        <family val="3"/>
        <charset val="134"/>
      </rPr>
      <t>肉制品</t>
    </r>
    <phoneticPr fontId="1" type="noConversion"/>
  </si>
  <si>
    <r>
      <rPr>
        <sz val="12"/>
        <rFont val="宋体"/>
        <family val="3"/>
        <charset val="134"/>
      </rPr>
      <t>华统股份</t>
    </r>
  </si>
  <si>
    <r>
      <rPr>
        <sz val="12"/>
        <rFont val="宋体"/>
        <family val="3"/>
        <charset val="134"/>
      </rPr>
      <t>龙大转债</t>
    </r>
  </si>
  <si>
    <r>
      <rPr>
        <sz val="12"/>
        <rFont val="宋体"/>
        <family val="3"/>
        <charset val="134"/>
      </rPr>
      <t>龙大美食</t>
    </r>
  </si>
  <si>
    <r>
      <rPr>
        <sz val="12"/>
        <rFont val="宋体"/>
        <family val="3"/>
        <charset val="134"/>
      </rPr>
      <t>仙乐转债</t>
    </r>
  </si>
  <si>
    <r>
      <rPr>
        <sz val="12"/>
        <rFont val="宋体"/>
        <family val="3"/>
        <charset val="134"/>
      </rPr>
      <t>保健品；按照剂型分类，公司产品主要有软胶囊、片剂、粉剂、软糖、硬胶囊、口服液等，剂型丰富，可满足消费者的多样化需求</t>
    </r>
    <phoneticPr fontId="1" type="noConversion"/>
  </si>
  <si>
    <r>
      <rPr>
        <sz val="12"/>
        <rFont val="宋体"/>
        <family val="3"/>
        <charset val="134"/>
      </rPr>
      <t>仙乐健康</t>
    </r>
  </si>
  <si>
    <r>
      <rPr>
        <sz val="12"/>
        <rFont val="宋体"/>
        <family val="3"/>
        <charset val="134"/>
      </rPr>
      <t>洽洽转债</t>
    </r>
  </si>
  <si>
    <r>
      <rPr>
        <sz val="12"/>
        <rFont val="宋体"/>
        <family val="3"/>
        <charset val="134"/>
      </rPr>
      <t>零食</t>
    </r>
    <phoneticPr fontId="1" type="noConversion"/>
  </si>
  <si>
    <r>
      <rPr>
        <sz val="12"/>
        <rFont val="宋体"/>
        <family val="3"/>
        <charset val="134"/>
      </rPr>
      <t>洽洽食品</t>
    </r>
  </si>
  <si>
    <r>
      <rPr>
        <sz val="12"/>
        <rFont val="宋体"/>
        <family val="3"/>
        <charset val="134"/>
      </rPr>
      <t>新乳转债</t>
    </r>
  </si>
  <si>
    <r>
      <rPr>
        <sz val="12"/>
        <rFont val="宋体"/>
        <family val="3"/>
        <charset val="134"/>
      </rPr>
      <t>乳业；食品饮料</t>
    </r>
    <phoneticPr fontId="1" type="noConversion"/>
  </si>
  <si>
    <r>
      <rPr>
        <sz val="12"/>
        <rFont val="宋体"/>
        <family val="3"/>
        <charset val="134"/>
      </rPr>
      <t>乳品</t>
    </r>
    <phoneticPr fontId="1" type="noConversion"/>
  </si>
  <si>
    <r>
      <rPr>
        <sz val="12"/>
        <rFont val="宋体"/>
        <family val="3"/>
        <charset val="134"/>
      </rPr>
      <t>新乳业</t>
    </r>
  </si>
  <si>
    <r>
      <rPr>
        <sz val="12"/>
        <rFont val="宋体"/>
        <family val="3"/>
        <charset val="134"/>
      </rPr>
      <t>伊力转债</t>
    </r>
  </si>
  <si>
    <r>
      <rPr>
        <sz val="12"/>
        <rFont val="宋体"/>
        <family val="3"/>
        <charset val="134"/>
      </rPr>
      <t>白酒</t>
    </r>
    <phoneticPr fontId="1" type="noConversion"/>
  </si>
  <si>
    <r>
      <rPr>
        <sz val="12"/>
        <rFont val="宋体"/>
        <family val="3"/>
        <charset val="134"/>
      </rPr>
      <t>白酒；拟</t>
    </r>
    <r>
      <rPr>
        <sz val="12"/>
        <rFont val="Times New Roman"/>
        <family val="1"/>
      </rPr>
      <t>46,300.00</t>
    </r>
    <r>
      <rPr>
        <sz val="12"/>
        <rFont val="宋体"/>
        <family val="3"/>
        <charset val="134"/>
      </rPr>
      <t>万元用于伊力特总部酿酒及配套设施技改项目</t>
    </r>
    <phoneticPr fontId="1" type="noConversion"/>
  </si>
  <si>
    <r>
      <rPr>
        <sz val="12"/>
        <rFont val="宋体"/>
        <family val="3"/>
        <charset val="134"/>
      </rPr>
      <t>伊力特</t>
    </r>
  </si>
  <si>
    <r>
      <rPr>
        <sz val="12"/>
        <rFont val="宋体"/>
        <family val="3"/>
        <charset val="134"/>
      </rPr>
      <t>百润转债</t>
    </r>
  </si>
  <si>
    <r>
      <rPr>
        <sz val="12"/>
        <rFont val="宋体"/>
        <family val="3"/>
        <charset val="134"/>
      </rPr>
      <t>低度酒</t>
    </r>
    <phoneticPr fontId="1" type="noConversion"/>
  </si>
  <si>
    <r>
      <rPr>
        <sz val="12"/>
        <rFont val="宋体"/>
        <family val="3"/>
        <charset val="134"/>
      </rPr>
      <t>百润股份</t>
    </r>
  </si>
  <si>
    <r>
      <rPr>
        <sz val="12"/>
        <rFont val="宋体"/>
        <family val="3"/>
        <charset val="134"/>
      </rPr>
      <t>亨通转债</t>
    </r>
  </si>
  <si>
    <r>
      <rPr>
        <sz val="12"/>
        <rFont val="宋体"/>
        <family val="3"/>
        <charset val="134"/>
      </rPr>
      <t>通信线缆及配套（风电</t>
    </r>
    <r>
      <rPr>
        <sz val="12"/>
        <rFont val="Times New Roman"/>
        <family val="1"/>
      </rPr>
      <t>/</t>
    </r>
    <r>
      <rPr>
        <sz val="12"/>
        <rFont val="宋体"/>
        <family val="3"/>
        <charset val="134"/>
      </rPr>
      <t>线缆</t>
    </r>
    <r>
      <rPr>
        <sz val="12"/>
        <rFont val="Times New Roman"/>
        <family val="1"/>
      </rPr>
      <t>/</t>
    </r>
    <r>
      <rPr>
        <sz val="12"/>
        <rFont val="宋体"/>
        <family val="3"/>
        <charset val="134"/>
      </rPr>
      <t>电缆）；亨通光电专注于在通信和能源两大领域为客户创造价值，提供行业领先的海上风电、海洋通信、光通信、智能电网、智慧城市、储能等产品与解决方案</t>
    </r>
    <phoneticPr fontId="1" type="noConversion"/>
  </si>
  <si>
    <r>
      <rPr>
        <sz val="12"/>
        <rFont val="宋体"/>
        <family val="3"/>
        <charset val="134"/>
      </rPr>
      <t>亨通光电</t>
    </r>
  </si>
  <si>
    <r>
      <rPr>
        <sz val="12"/>
        <rFont val="宋体"/>
        <family val="3"/>
        <charset val="134"/>
      </rPr>
      <t>永鼎转债</t>
    </r>
  </si>
  <si>
    <r>
      <rPr>
        <sz val="12"/>
        <rFont val="宋体"/>
        <family val="3"/>
        <charset val="134"/>
      </rPr>
      <t>通信线缆及配套；公司是研制、生产和销售通信光缆、光器件、通信电缆、电力电缆、电力柜等系列产品，提供配套工程服务的专业公司</t>
    </r>
  </si>
  <si>
    <r>
      <rPr>
        <sz val="12"/>
        <rFont val="宋体"/>
        <family val="3"/>
        <charset val="134"/>
      </rPr>
      <t>永鼎股份</t>
    </r>
  </si>
  <si>
    <r>
      <rPr>
        <sz val="12"/>
        <rFont val="宋体"/>
        <family val="3"/>
        <charset val="134"/>
      </rPr>
      <t>烽火转债</t>
    </r>
  </si>
  <si>
    <r>
      <rPr>
        <sz val="12"/>
        <rFont val="宋体"/>
        <family val="3"/>
        <charset val="134"/>
      </rPr>
      <t>通信网络设备及器件；目前形成了通信系统设备、光纤及线缆、数据网络产品三大业务</t>
    </r>
    <phoneticPr fontId="1" type="noConversion"/>
  </si>
  <si>
    <r>
      <rPr>
        <sz val="12"/>
        <rFont val="宋体"/>
        <family val="3"/>
        <charset val="134"/>
      </rPr>
      <t>烽火通信</t>
    </r>
  </si>
  <si>
    <r>
      <rPr>
        <sz val="12"/>
        <rFont val="宋体"/>
        <family val="3"/>
        <charset val="134"/>
      </rPr>
      <t>特发转</t>
    </r>
    <r>
      <rPr>
        <sz val="12"/>
        <rFont val="Times New Roman"/>
        <family val="1"/>
      </rPr>
      <t>2</t>
    </r>
  </si>
  <si>
    <r>
      <rPr>
        <sz val="12"/>
        <rFont val="宋体"/>
        <family val="3"/>
        <charset val="134"/>
      </rPr>
      <t>通信电缆及配套；主要经营光纤光缆、电子元器件、光通讯设备</t>
    </r>
    <phoneticPr fontId="1" type="noConversion"/>
  </si>
  <si>
    <r>
      <rPr>
        <sz val="12"/>
        <rFont val="宋体"/>
        <family val="3"/>
        <charset val="134"/>
      </rPr>
      <t>特发信息</t>
    </r>
  </si>
  <si>
    <r>
      <rPr>
        <sz val="12"/>
        <rFont val="宋体"/>
        <family val="3"/>
        <charset val="134"/>
      </rPr>
      <t>纵横转债</t>
    </r>
  </si>
  <si>
    <r>
      <rPr>
        <sz val="12"/>
        <rFont val="宋体"/>
        <family val="3"/>
        <charset val="134"/>
      </rPr>
      <t>通信工程及服务；</t>
    </r>
    <r>
      <rPr>
        <sz val="12"/>
        <rFont val="Times New Roman"/>
        <family val="1"/>
      </rPr>
      <t xml:space="preserve"> </t>
    </r>
    <r>
      <rPr>
        <sz val="12"/>
        <rFont val="宋体"/>
        <family val="3"/>
        <charset val="134"/>
      </rPr>
      <t>公司是一家通信网络技术服务提供商</t>
    </r>
    <phoneticPr fontId="1" type="noConversion"/>
  </si>
  <si>
    <r>
      <rPr>
        <sz val="12"/>
        <rFont val="宋体"/>
        <family val="3"/>
        <charset val="134"/>
      </rPr>
      <t>纵横通信</t>
    </r>
  </si>
  <si>
    <r>
      <rPr>
        <sz val="12"/>
        <rFont val="宋体"/>
        <family val="3"/>
        <charset val="134"/>
      </rPr>
      <t>润建转债</t>
    </r>
  </si>
  <si>
    <r>
      <rPr>
        <sz val="12"/>
        <rFont val="宋体"/>
        <family val="3"/>
        <charset val="134"/>
      </rPr>
      <t>通信工程及服务；募集资金用于以下项目</t>
    </r>
    <r>
      <rPr>
        <sz val="12"/>
        <rFont val="Times New Roman"/>
        <family val="1"/>
      </rPr>
      <t>:</t>
    </r>
    <r>
      <rPr>
        <sz val="12"/>
        <rFont val="宋体"/>
        <family val="3"/>
        <charset val="134"/>
      </rPr>
      <t>五象云谷云计算中心项目</t>
    </r>
    <phoneticPr fontId="1" type="noConversion"/>
  </si>
  <si>
    <r>
      <rPr>
        <sz val="12"/>
        <rFont val="宋体"/>
        <family val="3"/>
        <charset val="134"/>
      </rPr>
      <t>润建股份</t>
    </r>
  </si>
  <si>
    <r>
      <rPr>
        <sz val="12"/>
        <rFont val="宋体"/>
        <family val="3"/>
        <charset val="134"/>
      </rPr>
      <t>奕瑞转债</t>
    </r>
  </si>
  <si>
    <r>
      <rPr>
        <sz val="12"/>
        <rFont val="宋体"/>
        <family val="3"/>
        <charset val="134"/>
      </rPr>
      <t>医疗设备；主要从事数字化</t>
    </r>
    <r>
      <rPr>
        <sz val="12"/>
        <rFont val="Times New Roman"/>
        <family val="1"/>
      </rPr>
      <t>X</t>
    </r>
    <r>
      <rPr>
        <sz val="12"/>
        <rFont val="宋体"/>
        <family val="3"/>
        <charset val="134"/>
      </rPr>
      <t>线探测器研发、生产、销售与服务，产品广泛应用于医学诊断与治疗、工业无损检测、安防检查等领域</t>
    </r>
    <phoneticPr fontId="1" type="noConversion"/>
  </si>
  <si>
    <r>
      <rPr>
        <sz val="12"/>
        <rFont val="宋体"/>
        <family val="3"/>
        <charset val="134"/>
      </rPr>
      <t>奕瑞科技</t>
    </r>
  </si>
  <si>
    <r>
      <rPr>
        <sz val="12"/>
        <rFont val="宋体"/>
        <family val="3"/>
        <charset val="134"/>
      </rPr>
      <t>洁特转债</t>
    </r>
  </si>
  <si>
    <r>
      <rPr>
        <sz val="12"/>
        <rFont val="宋体"/>
        <family val="3"/>
        <charset val="134"/>
      </rPr>
      <t>医疗耗材；主要产品为生物培养和液体处理两大类生物实验室耗材，并配有少量试剂、小型实验仪器等，涉及</t>
    </r>
    <r>
      <rPr>
        <sz val="12"/>
        <rFont val="Times New Roman"/>
        <family val="1"/>
      </rPr>
      <t>700</t>
    </r>
    <r>
      <rPr>
        <sz val="12"/>
        <rFont val="宋体"/>
        <family val="3"/>
        <charset val="134"/>
      </rPr>
      <t>余种产品及配套</t>
    </r>
    <phoneticPr fontId="1" type="noConversion"/>
  </si>
  <si>
    <r>
      <rPr>
        <sz val="12"/>
        <rFont val="宋体"/>
        <family val="3"/>
        <charset val="134"/>
      </rPr>
      <t>洁特生物</t>
    </r>
  </si>
  <si>
    <r>
      <rPr>
        <sz val="12"/>
        <rFont val="宋体"/>
        <family val="3"/>
        <charset val="134"/>
      </rPr>
      <t>英科转债</t>
    </r>
  </si>
  <si>
    <r>
      <rPr>
        <sz val="12"/>
        <rFont val="宋体"/>
        <family val="3"/>
        <charset val="134"/>
      </rPr>
      <t>医疗耗材；主营业务涵盖医疗防护、康复护理、保健理疗、检查耗材等板块，主要产品包括一次性手套、轮椅、冷热敷、电极片等多种类型的护理产品</t>
    </r>
    <phoneticPr fontId="1" type="noConversion"/>
  </si>
  <si>
    <r>
      <rPr>
        <sz val="12"/>
        <rFont val="宋体"/>
        <family val="3"/>
        <charset val="134"/>
      </rPr>
      <t>英科医疗</t>
    </r>
  </si>
  <si>
    <r>
      <rPr>
        <sz val="12"/>
        <rFont val="宋体"/>
        <family val="3"/>
        <charset val="134"/>
      </rPr>
      <t>宝莱转债</t>
    </r>
  </si>
  <si>
    <r>
      <rPr>
        <sz val="12"/>
        <rFont val="宋体"/>
        <family val="3"/>
        <charset val="134"/>
      </rPr>
      <t>医疗设备；公司主要产品为多参数监护仪，主要包括掌上监护仪、常规一体式监护仪以及插件式监护仪等三大系列的监护仪产品</t>
    </r>
    <phoneticPr fontId="1" type="noConversion"/>
  </si>
  <si>
    <r>
      <rPr>
        <sz val="12"/>
        <rFont val="宋体"/>
        <family val="3"/>
        <charset val="134"/>
      </rPr>
      <t>宝莱特</t>
    </r>
  </si>
  <si>
    <r>
      <rPr>
        <sz val="12"/>
        <rFont val="宋体"/>
        <family val="3"/>
        <charset val="134"/>
      </rPr>
      <t>三诺转债</t>
    </r>
  </si>
  <si>
    <r>
      <rPr>
        <sz val="12"/>
        <rFont val="宋体"/>
        <family val="3"/>
        <charset val="134"/>
      </rPr>
      <t>医疗设备；主营业务是利用生物传感技术研发、生产、销售即时检测</t>
    </r>
    <r>
      <rPr>
        <sz val="12"/>
        <rFont val="Times New Roman"/>
        <family val="1"/>
      </rPr>
      <t>(POCT)</t>
    </r>
    <r>
      <rPr>
        <sz val="12"/>
        <rFont val="宋体"/>
        <family val="3"/>
        <charset val="134"/>
      </rPr>
      <t>产品，主要产品为微量血快速血糖测试仪及配套血糖检测试条</t>
    </r>
    <phoneticPr fontId="1" type="noConversion"/>
  </si>
  <si>
    <r>
      <rPr>
        <sz val="12"/>
        <rFont val="宋体"/>
        <family val="3"/>
        <charset val="134"/>
      </rPr>
      <t>三诺生物</t>
    </r>
  </si>
  <si>
    <r>
      <rPr>
        <sz val="12"/>
        <rFont val="宋体"/>
        <family val="3"/>
        <charset val="134"/>
      </rPr>
      <t>乐普转</t>
    </r>
    <r>
      <rPr>
        <sz val="12"/>
        <rFont val="Times New Roman"/>
        <family val="1"/>
      </rPr>
      <t>2</t>
    </r>
  </si>
  <si>
    <r>
      <rPr>
        <sz val="12"/>
        <rFont val="宋体"/>
        <family val="3"/>
        <charset val="134"/>
      </rPr>
      <t>医疗耗材；公司是一家专业从事冠脉支架、</t>
    </r>
    <r>
      <rPr>
        <sz val="12"/>
        <rFont val="Times New Roman"/>
        <family val="1"/>
      </rPr>
      <t>PTCA</t>
    </r>
    <r>
      <rPr>
        <sz val="12"/>
        <rFont val="宋体"/>
        <family val="3"/>
        <charset val="134"/>
      </rPr>
      <t>球囊导管、中心静脉导管及压力传感器的研发、生产和销售的企业</t>
    </r>
    <phoneticPr fontId="1" type="noConversion"/>
  </si>
  <si>
    <r>
      <rPr>
        <sz val="12"/>
        <rFont val="宋体"/>
        <family val="3"/>
        <charset val="134"/>
      </rPr>
      <t>乐普医疗</t>
    </r>
  </si>
  <si>
    <r>
      <rPr>
        <sz val="12"/>
        <rFont val="宋体"/>
        <family val="3"/>
        <charset val="134"/>
      </rPr>
      <t>健帆转债</t>
    </r>
  </si>
  <si>
    <r>
      <rPr>
        <sz val="12"/>
        <rFont val="宋体"/>
        <family val="3"/>
        <charset val="134"/>
      </rPr>
      <t>医疗耗材；主要从事血液灌流相关产品的研发、生产与销售，自主研发的一次性使用血液灌流器、一次性使用血浆胆红素吸附器、</t>
    </r>
    <r>
      <rPr>
        <sz val="12"/>
        <rFont val="Times New Roman"/>
        <family val="1"/>
      </rPr>
      <t>DNA</t>
    </r>
    <r>
      <rPr>
        <sz val="12"/>
        <rFont val="宋体"/>
        <family val="3"/>
        <charset val="134"/>
      </rPr>
      <t>免疫吸附柱及血液净化设备等产品广泛应用于尿毒症、中毒、重型肝病、自身免疫性疾病、多器官功能衰竭等领域的治疗</t>
    </r>
    <phoneticPr fontId="1" type="noConversion"/>
  </si>
  <si>
    <r>
      <rPr>
        <sz val="12"/>
        <rFont val="宋体"/>
        <family val="3"/>
        <charset val="134"/>
      </rPr>
      <t>健帆生物</t>
    </r>
  </si>
  <si>
    <r>
      <rPr>
        <sz val="12"/>
        <rFont val="宋体"/>
        <family val="3"/>
        <charset val="134"/>
      </rPr>
      <t>康医转债</t>
    </r>
  </si>
  <si>
    <r>
      <rPr>
        <sz val="12"/>
        <rFont val="宋体"/>
        <family val="3"/>
        <charset val="134"/>
      </rPr>
      <t>医疗设备；公司自设立以来始终致力于医疗诊断、监护设备的研发、生产和销售，产品涵盖血氧类、心电类、超声类、监护类、血压类等多个大类</t>
    </r>
    <phoneticPr fontId="1" type="noConversion"/>
  </si>
  <si>
    <r>
      <rPr>
        <sz val="12"/>
        <rFont val="宋体"/>
        <family val="3"/>
        <charset val="134"/>
      </rPr>
      <t>康泰医学</t>
    </r>
  </si>
  <si>
    <r>
      <rPr>
        <sz val="12"/>
        <rFont val="宋体"/>
        <family val="3"/>
        <charset val="134"/>
      </rPr>
      <t>尚荣转债</t>
    </r>
  </si>
  <si>
    <r>
      <rPr>
        <sz val="12"/>
        <rFont val="宋体"/>
        <family val="3"/>
        <charset val="134"/>
      </rPr>
      <t>医疗耗材。公司主要提供以洁净手术部为核心的医疗专业工程整体解决方案，包括医疗专业工程（如手术室、</t>
    </r>
    <r>
      <rPr>
        <sz val="12"/>
        <rFont val="Times New Roman"/>
        <family val="1"/>
      </rPr>
      <t>ICU</t>
    </r>
    <r>
      <rPr>
        <sz val="12"/>
        <rFont val="宋体"/>
        <family val="3"/>
        <charset val="134"/>
      </rPr>
      <t>、实验室、化验室、医用气体工程等）的规划设计、装饰施工、系统运维</t>
    </r>
    <phoneticPr fontId="1" type="noConversion"/>
  </si>
  <si>
    <r>
      <rPr>
        <sz val="12"/>
        <rFont val="宋体"/>
        <family val="3"/>
        <charset val="134"/>
      </rPr>
      <t>尚荣医疗</t>
    </r>
  </si>
  <si>
    <r>
      <rPr>
        <sz val="12"/>
        <rFont val="宋体"/>
        <family val="3"/>
        <charset val="134"/>
      </rPr>
      <t>蓝帆转债</t>
    </r>
  </si>
  <si>
    <r>
      <rPr>
        <sz val="12"/>
        <rFont val="宋体"/>
        <family val="3"/>
        <charset val="134"/>
      </rPr>
      <t>医疗耗材；公司依托供销社系统网络，深耕浙江、面向华东、辐射全国，整合全球优质资源服务城乡人民生产生</t>
    </r>
    <phoneticPr fontId="1" type="noConversion"/>
  </si>
  <si>
    <r>
      <rPr>
        <sz val="12"/>
        <rFont val="宋体"/>
        <family val="3"/>
        <charset val="134"/>
      </rPr>
      <t>蓝帆医疗</t>
    </r>
  </si>
  <si>
    <r>
      <rPr>
        <sz val="12"/>
        <rFont val="宋体"/>
        <family val="3"/>
        <charset val="134"/>
      </rPr>
      <t>正川转债</t>
    </r>
    <phoneticPr fontId="1" type="noConversion"/>
  </si>
  <si>
    <r>
      <rPr>
        <sz val="12"/>
        <rFont val="宋体"/>
        <family val="3"/>
        <charset val="134"/>
      </rPr>
      <t>医疗耗材；中硼硅药用玻璃生产项目</t>
    </r>
    <phoneticPr fontId="1" type="noConversion"/>
  </si>
  <si>
    <r>
      <rPr>
        <sz val="12"/>
        <rFont val="宋体"/>
        <family val="3"/>
        <charset val="134"/>
      </rPr>
      <t>正川股份</t>
    </r>
  </si>
  <si>
    <r>
      <rPr>
        <sz val="12"/>
        <rFont val="宋体"/>
        <family val="3"/>
        <charset val="134"/>
      </rPr>
      <t>万孚转债</t>
    </r>
  </si>
  <si>
    <r>
      <rPr>
        <sz val="12"/>
        <rFont val="宋体"/>
        <family val="3"/>
        <charset val="134"/>
      </rPr>
      <t>（医疗器械）体外诊断；公司致力于生物医药体外诊断</t>
    </r>
    <r>
      <rPr>
        <sz val="12"/>
        <rFont val="Times New Roman"/>
        <family val="1"/>
      </rPr>
      <t>(in vitro diagnosis,IVD)</t>
    </r>
    <r>
      <rPr>
        <sz val="12"/>
        <rFont val="宋体"/>
        <family val="3"/>
        <charset val="134"/>
      </rPr>
      <t>行业中快速检测</t>
    </r>
    <r>
      <rPr>
        <sz val="12"/>
        <rFont val="Times New Roman"/>
        <family val="1"/>
      </rPr>
      <t>(point-of-care testing,POCT)</t>
    </r>
    <r>
      <rPr>
        <sz val="12"/>
        <rFont val="宋体"/>
        <family val="3"/>
        <charset val="134"/>
      </rPr>
      <t>产品</t>
    </r>
    <r>
      <rPr>
        <sz val="12"/>
        <rFont val="Times New Roman"/>
        <family val="1"/>
      </rPr>
      <t>(</t>
    </r>
    <r>
      <rPr>
        <sz val="12"/>
        <rFont val="宋体"/>
        <family val="3"/>
        <charset val="134"/>
      </rPr>
      <t>包括试剂和仪器</t>
    </r>
    <r>
      <rPr>
        <sz val="12"/>
        <rFont val="Times New Roman"/>
        <family val="1"/>
      </rPr>
      <t>)</t>
    </r>
    <r>
      <rPr>
        <sz val="12"/>
        <rFont val="宋体"/>
        <family val="3"/>
        <charset val="134"/>
      </rPr>
      <t>的研发、生产和销售，为顾客提供专业的快速诊断与慢病管理的产品和服务。万孚生物构建了完善的胶体金与胶乳标记层析技术平台、荧光标记定量检测技术平台、干式生化以及电化学定量检测、分子诊断等技术平台，产品涵盖传染病、妊娠、心血管疾病、毒品、肿瘤疾病、代谢疾病等业务领域</t>
    </r>
    <phoneticPr fontId="1" type="noConversion"/>
  </si>
  <si>
    <r>
      <rPr>
        <sz val="12"/>
        <rFont val="宋体"/>
        <family val="3"/>
        <charset val="134"/>
      </rPr>
      <t>万孚生物</t>
    </r>
  </si>
  <si>
    <r>
      <rPr>
        <sz val="12"/>
        <rFont val="宋体"/>
        <family val="3"/>
        <charset val="134"/>
      </rPr>
      <t>九强转债</t>
    </r>
  </si>
  <si>
    <r>
      <rPr>
        <sz val="12"/>
        <rFont val="宋体"/>
        <family val="3"/>
        <charset val="134"/>
      </rPr>
      <t>体外诊断；目前拥有生化检测系统、血凝检测系统、血型检测系统</t>
    </r>
    <phoneticPr fontId="1" type="noConversion"/>
  </si>
  <si>
    <r>
      <rPr>
        <sz val="12"/>
        <rFont val="宋体"/>
        <family val="3"/>
        <charset val="134"/>
      </rPr>
      <t>九强生物</t>
    </r>
  </si>
  <si>
    <r>
      <rPr>
        <sz val="12"/>
        <rFont val="宋体"/>
        <family val="3"/>
        <charset val="134"/>
      </rPr>
      <t>科华转债</t>
    </r>
  </si>
  <si>
    <r>
      <rPr>
        <sz val="12"/>
        <rFont val="宋体"/>
        <family val="3"/>
        <charset val="134"/>
      </rPr>
      <t>体外诊断；公司主营业务涵盖体外诊断试剂和医疗检验仪器</t>
    </r>
    <phoneticPr fontId="1" type="noConversion"/>
  </si>
  <si>
    <r>
      <t>*ST</t>
    </r>
    <r>
      <rPr>
        <sz val="12"/>
        <rFont val="宋体"/>
        <family val="3"/>
        <charset val="134"/>
      </rPr>
      <t>科华</t>
    </r>
  </si>
  <si>
    <r>
      <rPr>
        <sz val="12"/>
        <rFont val="宋体"/>
        <family val="3"/>
        <charset val="134"/>
      </rPr>
      <t>大参转债</t>
    </r>
  </si>
  <si>
    <r>
      <rPr>
        <sz val="12"/>
        <rFont val="宋体"/>
        <family val="3"/>
        <charset val="134"/>
      </rPr>
      <t>线下药店</t>
    </r>
    <phoneticPr fontId="1" type="noConversion"/>
  </si>
  <si>
    <r>
      <rPr>
        <sz val="12"/>
        <rFont val="宋体"/>
        <family val="3"/>
        <charset val="134"/>
      </rPr>
      <t>大参林</t>
    </r>
  </si>
  <si>
    <r>
      <rPr>
        <sz val="12"/>
        <rFont val="宋体"/>
        <family val="3"/>
        <charset val="134"/>
      </rPr>
      <t>柳药转债</t>
    </r>
  </si>
  <si>
    <r>
      <rPr>
        <sz val="12"/>
        <rFont val="宋体"/>
        <family val="3"/>
        <charset val="134"/>
      </rPr>
      <t>医药流通；公司目前主要从事药品、医疗器械等医药产品的批发和零售业务</t>
    </r>
    <phoneticPr fontId="1" type="noConversion"/>
  </si>
  <si>
    <r>
      <rPr>
        <sz val="12"/>
        <rFont val="宋体"/>
        <family val="3"/>
        <charset val="134"/>
      </rPr>
      <t>柳药集团</t>
    </r>
  </si>
  <si>
    <r>
      <rPr>
        <sz val="12"/>
        <rFont val="宋体"/>
        <family val="3"/>
        <charset val="134"/>
      </rPr>
      <t>润达转债</t>
    </r>
  </si>
  <si>
    <r>
      <rPr>
        <sz val="12"/>
        <rFont val="宋体"/>
        <family val="3"/>
        <charset val="134"/>
      </rPr>
      <t>医药流通；公司是一家立足华东、辐射全国的医学实验室综合服务商，主营业务为通过自有综合服务体系向各类医学实验室</t>
    </r>
    <r>
      <rPr>
        <b/>
        <sz val="12"/>
        <rFont val="宋体"/>
        <family val="3"/>
        <charset val="134"/>
      </rPr>
      <t>提供体外诊断产品</t>
    </r>
    <r>
      <rPr>
        <sz val="12"/>
        <rFont val="宋体"/>
        <family val="3"/>
        <charset val="134"/>
      </rPr>
      <t>及专业技术支持的综合服务</t>
    </r>
    <phoneticPr fontId="1" type="noConversion"/>
  </si>
  <si>
    <r>
      <rPr>
        <sz val="12"/>
        <rFont val="宋体"/>
        <family val="3"/>
        <charset val="134"/>
      </rPr>
      <t>润达医疗</t>
    </r>
  </si>
  <si>
    <r>
      <rPr>
        <sz val="12"/>
        <rFont val="宋体"/>
        <family val="3"/>
        <charset val="134"/>
      </rPr>
      <t>塞力转债</t>
    </r>
  </si>
  <si>
    <r>
      <rPr>
        <sz val="12"/>
        <rFont val="宋体"/>
        <family val="3"/>
        <charset val="134"/>
      </rPr>
      <t>塞力医疗</t>
    </r>
  </si>
  <si>
    <r>
      <rPr>
        <sz val="12"/>
        <rFont val="宋体"/>
        <family val="3"/>
        <charset val="134"/>
      </rPr>
      <t>英特转债</t>
    </r>
  </si>
  <si>
    <r>
      <rPr>
        <sz val="12"/>
        <rFont val="宋体"/>
        <family val="3"/>
        <charset val="134"/>
      </rPr>
      <t>英特集团</t>
    </r>
  </si>
  <si>
    <r>
      <rPr>
        <sz val="12"/>
        <rFont val="宋体"/>
        <family val="3"/>
        <charset val="134"/>
      </rPr>
      <t>现代转债</t>
    </r>
  </si>
  <si>
    <r>
      <rPr>
        <sz val="12"/>
        <rFont val="宋体"/>
        <family val="3"/>
        <charset val="134"/>
      </rPr>
      <t>（医药生物）化学制剂；公司产品覆盖原料药和制剂、药物新型制剂和生物药品三大领域，</t>
    </r>
    <r>
      <rPr>
        <b/>
        <sz val="12"/>
        <rFont val="宋体"/>
        <family val="3"/>
        <charset val="134"/>
      </rPr>
      <t>主导产品包括阿奇霉素、硫辛酸、头孢氨苄缓释胶囊、硝苯地平控释片和人尿制品</t>
    </r>
    <r>
      <rPr>
        <sz val="12"/>
        <rFont val="宋体"/>
        <family val="3"/>
        <charset val="134"/>
      </rPr>
      <t>等</t>
    </r>
    <phoneticPr fontId="1" type="noConversion"/>
  </si>
  <si>
    <r>
      <rPr>
        <sz val="12"/>
        <rFont val="宋体"/>
        <family val="3"/>
        <charset val="134"/>
      </rPr>
      <t>国药现代</t>
    </r>
  </si>
  <si>
    <r>
      <rPr>
        <sz val="12"/>
        <rFont val="宋体"/>
        <family val="3"/>
        <charset val="134"/>
      </rPr>
      <t>华海转债</t>
    </r>
  </si>
  <si>
    <r>
      <rPr>
        <sz val="12"/>
        <rFont val="宋体"/>
        <family val="3"/>
        <charset val="134"/>
      </rPr>
      <t>新冠特效药</t>
    </r>
    <phoneticPr fontId="1" type="noConversion"/>
  </si>
  <si>
    <r>
      <rPr>
        <sz val="12"/>
        <rFont val="宋体"/>
        <family val="3"/>
        <charset val="134"/>
      </rPr>
      <t>（医药生物）化学制剂；公司是一家集医药制剂和</t>
    </r>
    <r>
      <rPr>
        <b/>
        <sz val="12"/>
        <rFont val="宋体"/>
        <family val="3"/>
        <charset val="134"/>
      </rPr>
      <t>原料药</t>
    </r>
    <r>
      <rPr>
        <sz val="12"/>
        <rFont val="宋体"/>
        <family val="3"/>
        <charset val="134"/>
      </rPr>
      <t>为一体的制药企业。</t>
    </r>
    <r>
      <rPr>
        <sz val="12"/>
        <rFont val="Times New Roman"/>
        <family val="1"/>
      </rPr>
      <t>2021</t>
    </r>
    <r>
      <rPr>
        <sz val="12"/>
        <rFont val="宋体"/>
        <family val="3"/>
        <charset val="134"/>
      </rPr>
      <t>年普利类原料药及中间体总销售量同比增长</t>
    </r>
    <r>
      <rPr>
        <sz val="12"/>
        <rFont val="Times New Roman"/>
        <family val="1"/>
      </rPr>
      <t>8.3%</t>
    </r>
    <r>
      <rPr>
        <sz val="12"/>
        <rFont val="宋体"/>
        <family val="3"/>
        <charset val="134"/>
      </rPr>
      <t>，沙坦类销售量同比下降</t>
    </r>
    <r>
      <rPr>
        <sz val="12"/>
        <rFont val="Times New Roman"/>
        <family val="1"/>
      </rPr>
      <t>5.7%</t>
    </r>
    <phoneticPr fontId="1" type="noConversion"/>
  </si>
  <si>
    <r>
      <rPr>
        <sz val="12"/>
        <rFont val="宋体"/>
        <family val="3"/>
        <charset val="134"/>
      </rPr>
      <t>华海药业</t>
    </r>
  </si>
  <si>
    <r>
      <rPr>
        <sz val="12"/>
        <rFont val="宋体"/>
        <family val="3"/>
        <charset val="134"/>
      </rPr>
      <t>健友转债</t>
    </r>
  </si>
  <si>
    <r>
      <rPr>
        <sz val="12"/>
        <rFont val="宋体"/>
        <family val="3"/>
        <charset val="134"/>
      </rPr>
      <t>（医药生物）化学制剂；公司是中国肝素原料药生产的龙头企业</t>
    </r>
    <phoneticPr fontId="1" type="noConversion"/>
  </si>
  <si>
    <r>
      <rPr>
        <sz val="12"/>
        <rFont val="宋体"/>
        <family val="3"/>
        <charset val="134"/>
      </rPr>
      <t>健友股份</t>
    </r>
  </si>
  <si>
    <r>
      <rPr>
        <sz val="12"/>
        <rFont val="宋体"/>
        <family val="3"/>
        <charset val="134"/>
      </rPr>
      <t>灵康转债</t>
    </r>
  </si>
  <si>
    <r>
      <rPr>
        <sz val="12"/>
        <rFont val="宋体"/>
        <family val="3"/>
        <charset val="134"/>
      </rPr>
      <t>化学制剂；公司主导产品</t>
    </r>
    <r>
      <rPr>
        <sz val="12"/>
        <rFont val="Times New Roman"/>
        <family val="1"/>
      </rPr>
      <t>“</t>
    </r>
    <r>
      <rPr>
        <sz val="12"/>
        <rFont val="宋体"/>
        <family val="3"/>
        <charset val="134"/>
      </rPr>
      <t>注射用丙氨酰谷氨酰胺</t>
    </r>
    <r>
      <rPr>
        <sz val="12"/>
        <rFont val="Times New Roman"/>
        <family val="1"/>
      </rPr>
      <t>”</t>
    </r>
    <r>
      <rPr>
        <sz val="12"/>
        <rFont val="宋体"/>
        <family val="3"/>
        <charset val="134"/>
      </rPr>
      <t>荣获科技部</t>
    </r>
    <r>
      <rPr>
        <sz val="12"/>
        <rFont val="Times New Roman"/>
        <family val="1"/>
      </rPr>
      <t>“</t>
    </r>
    <r>
      <rPr>
        <sz val="12"/>
        <rFont val="宋体"/>
        <family val="3"/>
        <charset val="134"/>
      </rPr>
      <t>国家重点新产品</t>
    </r>
    <r>
      <rPr>
        <sz val="12"/>
        <rFont val="Times New Roman"/>
        <family val="1"/>
      </rPr>
      <t>”</t>
    </r>
    <r>
      <rPr>
        <sz val="12"/>
        <rFont val="宋体"/>
        <family val="3"/>
        <charset val="134"/>
      </rPr>
      <t>、</t>
    </r>
    <r>
      <rPr>
        <sz val="12"/>
        <rFont val="Times New Roman"/>
        <family val="1"/>
      </rPr>
      <t>“</t>
    </r>
    <r>
      <rPr>
        <sz val="12"/>
        <rFont val="宋体"/>
        <family val="3"/>
        <charset val="134"/>
      </rPr>
      <t>注射用果糖</t>
    </r>
    <r>
      <rPr>
        <sz val="12"/>
        <rFont val="Times New Roman"/>
        <family val="1"/>
      </rPr>
      <t>”</t>
    </r>
    <r>
      <rPr>
        <sz val="12"/>
        <rFont val="宋体"/>
        <family val="3"/>
        <charset val="134"/>
      </rPr>
      <t>荣获科技部</t>
    </r>
    <r>
      <rPr>
        <sz val="12"/>
        <rFont val="Times New Roman"/>
        <family val="1"/>
      </rPr>
      <t>“</t>
    </r>
    <r>
      <rPr>
        <sz val="12"/>
        <rFont val="宋体"/>
        <family val="3"/>
        <charset val="134"/>
      </rPr>
      <t>国家火炬计划项目</t>
    </r>
    <r>
      <rPr>
        <sz val="12"/>
        <rFont val="Times New Roman"/>
        <family val="1"/>
      </rPr>
      <t>”</t>
    </r>
    <phoneticPr fontId="1" type="noConversion"/>
  </si>
  <si>
    <r>
      <rPr>
        <sz val="12"/>
        <rFont val="宋体"/>
        <family val="3"/>
        <charset val="134"/>
      </rPr>
      <t>灵康药业</t>
    </r>
  </si>
  <si>
    <r>
      <rPr>
        <sz val="12"/>
        <rFont val="宋体"/>
        <family val="3"/>
        <charset val="134"/>
      </rPr>
      <t>美诺转债</t>
    </r>
  </si>
  <si>
    <r>
      <rPr>
        <sz val="12"/>
        <rFont val="宋体"/>
        <family val="3"/>
        <charset val="134"/>
      </rPr>
      <t>原料药；产品涉及心血管类、中枢神经类、呼吸系统类、抗肿瘤类、抗感染类、消化系统类、老年疾病类和抗病毒系统类等多个治疗领域，主导产品有缬沙坦、瑞舒伐他汀、阿托伐他汀、氯吡格雷、培哚普利和埃索美拉唑等原料药及中间体</t>
    </r>
    <phoneticPr fontId="1" type="noConversion"/>
  </si>
  <si>
    <r>
      <rPr>
        <sz val="12"/>
        <rFont val="宋体"/>
        <family val="3"/>
        <charset val="134"/>
      </rPr>
      <t>美诺华</t>
    </r>
  </si>
  <si>
    <r>
      <rPr>
        <sz val="12"/>
        <rFont val="宋体"/>
        <family val="3"/>
        <charset val="134"/>
      </rPr>
      <t>博瑞转债</t>
    </r>
  </si>
  <si>
    <r>
      <rPr>
        <sz val="12"/>
        <rFont val="宋体"/>
        <family val="3"/>
        <charset val="134"/>
      </rPr>
      <t>原料药；建立了发酵半合成技术平台、多手性药物技术平台、靶向高分子偶联技术平台和非生物大分子技术平台等核心药物研发技术平台</t>
    </r>
    <phoneticPr fontId="1" type="noConversion"/>
  </si>
  <si>
    <r>
      <rPr>
        <sz val="12"/>
        <rFont val="宋体"/>
        <family val="3"/>
        <charset val="134"/>
      </rPr>
      <t>博瑞医药</t>
    </r>
  </si>
  <si>
    <r>
      <rPr>
        <sz val="12"/>
        <rFont val="宋体"/>
        <family val="3"/>
        <charset val="134"/>
      </rPr>
      <t>微芯转债</t>
    </r>
  </si>
  <si>
    <r>
      <rPr>
        <sz val="12"/>
        <rFont val="宋体"/>
        <family val="3"/>
        <charset val="134"/>
      </rPr>
      <t>化学制剂；公司主要产品均为自主研发的新分子实体且作用机制新颖的原创新药。包括已上市的国家</t>
    </r>
    <r>
      <rPr>
        <sz val="12"/>
        <rFont val="Times New Roman"/>
        <family val="1"/>
      </rPr>
      <t>1</t>
    </r>
    <r>
      <rPr>
        <sz val="12"/>
        <rFont val="宋体"/>
        <family val="3"/>
        <charset val="134"/>
      </rPr>
      <t>类原</t>
    </r>
    <r>
      <rPr>
        <sz val="12"/>
        <color rgb="FFFF0000"/>
        <rFont val="宋体"/>
        <family val="3"/>
        <charset val="134"/>
      </rPr>
      <t>创新药</t>
    </r>
    <r>
      <rPr>
        <sz val="12"/>
        <rFont val="宋体"/>
        <family val="3"/>
        <charset val="134"/>
      </rPr>
      <t>西达本胺，已完成Ⅲ期临床试验的国家</t>
    </r>
    <r>
      <rPr>
        <sz val="12"/>
        <rFont val="Times New Roman"/>
        <family val="1"/>
      </rPr>
      <t>1</t>
    </r>
    <r>
      <rPr>
        <sz val="12"/>
        <rFont val="宋体"/>
        <family val="3"/>
        <charset val="134"/>
      </rPr>
      <t>类原创新药西格列他钠，以及其它正处于临床实验或临床前研究的新分子实体候选药物</t>
    </r>
    <phoneticPr fontId="1" type="noConversion"/>
  </si>
  <si>
    <r>
      <rPr>
        <sz val="12"/>
        <rFont val="宋体"/>
        <family val="3"/>
        <charset val="134"/>
      </rPr>
      <t>微芯生物</t>
    </r>
  </si>
  <si>
    <r>
      <rPr>
        <sz val="12"/>
        <rFont val="宋体"/>
        <family val="3"/>
        <charset val="134"/>
      </rPr>
      <t>北陆转债</t>
    </r>
  </si>
  <si>
    <r>
      <rPr>
        <sz val="12"/>
        <rFont val="宋体"/>
        <family val="3"/>
        <charset val="134"/>
      </rPr>
      <t>北陆药业</t>
    </r>
  </si>
  <si>
    <r>
      <rPr>
        <sz val="12"/>
        <rFont val="宋体"/>
        <family val="3"/>
        <charset val="134"/>
      </rPr>
      <t>一品转债</t>
    </r>
  </si>
  <si>
    <r>
      <rPr>
        <sz val="12"/>
        <rFont val="宋体"/>
        <family val="3"/>
        <charset val="134"/>
      </rPr>
      <t>化学制剂</t>
    </r>
    <r>
      <rPr>
        <sz val="12"/>
        <rFont val="Times New Roman"/>
        <family val="1"/>
      </rPr>
      <t>/</t>
    </r>
    <r>
      <rPr>
        <sz val="12"/>
        <rFont val="宋体"/>
        <family val="3"/>
        <charset val="134"/>
      </rPr>
      <t>医药（西药）；以医药研发、生产、销售为核心业务的现代化医药企业；主导品种克林霉素棕榈酸酯分散片收入约</t>
    </r>
    <r>
      <rPr>
        <sz val="12"/>
        <rFont val="Times New Roman"/>
        <family val="1"/>
      </rPr>
      <t>7.65</t>
    </r>
    <r>
      <rPr>
        <sz val="12"/>
        <rFont val="宋体"/>
        <family val="3"/>
        <charset val="134"/>
      </rPr>
      <t>亿元（</t>
    </r>
    <r>
      <rPr>
        <sz val="12"/>
        <rFont val="Times New Roman"/>
        <family val="1"/>
      </rPr>
      <t>+19%</t>
    </r>
    <r>
      <rPr>
        <sz val="12"/>
        <rFont val="宋体"/>
        <family val="3"/>
        <charset val="134"/>
      </rPr>
      <t>）；潜力品种芩香清解口服液收入</t>
    </r>
    <r>
      <rPr>
        <sz val="12"/>
        <rFont val="Times New Roman"/>
        <family val="1"/>
      </rPr>
      <t>4049</t>
    </r>
    <r>
      <rPr>
        <sz val="12"/>
        <rFont val="宋体"/>
        <family val="3"/>
        <charset val="134"/>
      </rPr>
      <t>万元（</t>
    </r>
    <r>
      <rPr>
        <sz val="12"/>
        <rFont val="Times New Roman"/>
        <family val="1"/>
      </rPr>
      <t>+89%</t>
    </r>
    <r>
      <rPr>
        <sz val="12"/>
        <rFont val="宋体"/>
        <family val="3"/>
        <charset val="134"/>
      </rPr>
      <t>），其中单三季度收入约</t>
    </r>
    <r>
      <rPr>
        <sz val="12"/>
        <rFont val="Times New Roman"/>
        <family val="1"/>
      </rPr>
      <t>1860</t>
    </r>
    <r>
      <rPr>
        <sz val="12"/>
        <rFont val="宋体"/>
        <family val="3"/>
        <charset val="134"/>
      </rPr>
      <t>万元（</t>
    </r>
    <r>
      <rPr>
        <sz val="12"/>
        <rFont val="Times New Roman"/>
        <family val="1"/>
      </rPr>
      <t>+103%</t>
    </r>
    <r>
      <rPr>
        <sz val="12"/>
        <rFont val="宋体"/>
        <family val="3"/>
        <charset val="134"/>
      </rPr>
      <t>），增速环比持续提升；儿童药新品种如左西替利嗪口服滴剂、孟鲁司特钠颗粒、盐酸氨溴索滴剂、小儿咳喘灵口服液等同比较快增长</t>
    </r>
    <phoneticPr fontId="1" type="noConversion"/>
  </si>
  <si>
    <r>
      <rPr>
        <sz val="12"/>
        <rFont val="宋体"/>
        <family val="3"/>
        <charset val="134"/>
      </rPr>
      <t>一品红</t>
    </r>
  </si>
  <si>
    <r>
      <rPr>
        <sz val="12"/>
        <rFont val="宋体"/>
        <family val="3"/>
        <charset val="134"/>
      </rPr>
      <t>普利转债</t>
    </r>
  </si>
  <si>
    <r>
      <rPr>
        <sz val="12"/>
        <rFont val="宋体"/>
        <family val="3"/>
        <charset val="134"/>
      </rPr>
      <t>化学制剂；普利制药专注并擅长于药物缓控释制技术、掩味制剂技术和难溶性注射剂技术，公司主要产品地氯雷他定片为国家级火炬项目</t>
    </r>
    <phoneticPr fontId="1" type="noConversion"/>
  </si>
  <si>
    <r>
      <rPr>
        <sz val="12"/>
        <rFont val="宋体"/>
        <family val="3"/>
        <charset val="134"/>
      </rPr>
      <t>普利制药</t>
    </r>
  </si>
  <si>
    <r>
      <rPr>
        <sz val="12"/>
        <rFont val="宋体"/>
        <family val="3"/>
        <charset val="134"/>
      </rPr>
      <t>九典转债</t>
    </r>
  </si>
  <si>
    <r>
      <rPr>
        <sz val="12"/>
        <rFont val="宋体"/>
        <family val="3"/>
        <charset val="134"/>
      </rPr>
      <t>化学制剂；产品主要涵盖药品制剂、原料药、药用辅料及植物提取物四大类别。</t>
    </r>
    <phoneticPr fontId="1" type="noConversion"/>
  </si>
  <si>
    <r>
      <rPr>
        <sz val="12"/>
        <rFont val="宋体"/>
        <family val="3"/>
        <charset val="134"/>
      </rPr>
      <t>九典制药</t>
    </r>
  </si>
  <si>
    <r>
      <rPr>
        <sz val="12"/>
        <rFont val="宋体"/>
        <family val="3"/>
        <charset val="134"/>
      </rPr>
      <t>科伦转债</t>
    </r>
  </si>
  <si>
    <r>
      <rPr>
        <sz val="12"/>
        <rFont val="宋体"/>
        <family val="3"/>
        <charset val="134"/>
      </rPr>
      <t>（化学制药）化学制剂；公司生产和销售包括大容量注射剂</t>
    </r>
    <r>
      <rPr>
        <sz val="12"/>
        <rFont val="Times New Roman"/>
        <family val="1"/>
      </rPr>
      <t>(</t>
    </r>
    <r>
      <rPr>
        <sz val="12"/>
        <rFont val="宋体"/>
        <family val="3"/>
        <charset val="134"/>
      </rPr>
      <t>输液</t>
    </r>
    <r>
      <rPr>
        <sz val="12"/>
        <rFont val="Times New Roman"/>
        <family val="1"/>
      </rPr>
      <t>)</t>
    </r>
    <r>
      <rPr>
        <sz val="12"/>
        <rFont val="宋体"/>
        <family val="3"/>
        <charset val="134"/>
      </rPr>
      <t>、小容量注射剂</t>
    </r>
    <r>
      <rPr>
        <sz val="12"/>
        <rFont val="Times New Roman"/>
        <family val="1"/>
      </rPr>
      <t>(</t>
    </r>
    <r>
      <rPr>
        <sz val="12"/>
        <rFont val="宋体"/>
        <family val="3"/>
        <charset val="134"/>
      </rPr>
      <t>水针</t>
    </r>
    <r>
      <rPr>
        <sz val="12"/>
        <rFont val="Times New Roman"/>
        <family val="1"/>
      </rPr>
      <t>)</t>
    </r>
    <r>
      <rPr>
        <sz val="12"/>
        <rFont val="宋体"/>
        <family val="3"/>
        <charset val="134"/>
      </rPr>
      <t>、注射用无菌粉针</t>
    </r>
    <r>
      <rPr>
        <sz val="12"/>
        <rFont val="Times New Roman"/>
        <family val="1"/>
      </rPr>
      <t>(</t>
    </r>
    <r>
      <rPr>
        <sz val="12"/>
        <rFont val="宋体"/>
        <family val="3"/>
        <charset val="134"/>
      </rPr>
      <t>含分装粉针及冻干粉针</t>
    </r>
    <r>
      <rPr>
        <sz val="12"/>
        <rFont val="Times New Roman"/>
        <family val="1"/>
      </rPr>
      <t>)</t>
    </r>
    <r>
      <rPr>
        <sz val="12"/>
        <rFont val="宋体"/>
        <family val="3"/>
        <charset val="134"/>
      </rPr>
      <t>、片剂、胶囊剂、颗粒剂、口服液、覆膜透析液以及原料药、医药包材、医疗器械，以及抗生素中间体等产品</t>
    </r>
    <phoneticPr fontId="1" type="noConversion"/>
  </si>
  <si>
    <r>
      <rPr>
        <sz val="12"/>
        <rFont val="宋体"/>
        <family val="3"/>
        <charset val="134"/>
      </rPr>
      <t>科伦药业</t>
    </r>
  </si>
  <si>
    <r>
      <rPr>
        <sz val="12"/>
        <rFont val="宋体"/>
        <family val="3"/>
        <charset val="134"/>
      </rPr>
      <t>亚药转债</t>
    </r>
  </si>
  <si>
    <r>
      <rPr>
        <sz val="12"/>
        <rFont val="宋体"/>
        <family val="3"/>
        <charset val="134"/>
      </rPr>
      <t>化学制剂；公司拥有片剂</t>
    </r>
    <r>
      <rPr>
        <sz val="12"/>
        <rFont val="Times New Roman"/>
        <family val="1"/>
      </rPr>
      <t>(</t>
    </r>
    <r>
      <rPr>
        <sz val="12"/>
        <rFont val="宋体"/>
        <family val="3"/>
        <charset val="134"/>
      </rPr>
      <t>含青霉素类</t>
    </r>
    <r>
      <rPr>
        <sz val="12"/>
        <rFont val="Times New Roman"/>
        <family val="1"/>
      </rPr>
      <t>)</t>
    </r>
    <r>
      <rPr>
        <sz val="12"/>
        <rFont val="宋体"/>
        <family val="3"/>
        <charset val="134"/>
      </rPr>
      <t>、硬胶囊剂</t>
    </r>
    <r>
      <rPr>
        <sz val="12"/>
        <rFont val="Times New Roman"/>
        <family val="1"/>
      </rPr>
      <t>(</t>
    </r>
    <r>
      <rPr>
        <sz val="12"/>
        <rFont val="宋体"/>
        <family val="3"/>
        <charset val="134"/>
      </rPr>
      <t>含头孢菌素类、青霉素类</t>
    </r>
    <r>
      <rPr>
        <sz val="12"/>
        <rFont val="Times New Roman"/>
        <family val="1"/>
      </rPr>
      <t>)</t>
    </r>
    <r>
      <rPr>
        <sz val="12"/>
        <rFont val="宋体"/>
        <family val="3"/>
        <charset val="134"/>
      </rPr>
      <t>、透皮贴剂</t>
    </r>
    <r>
      <rPr>
        <sz val="12"/>
        <rFont val="Times New Roman"/>
        <family val="1"/>
      </rPr>
      <t>(</t>
    </r>
    <r>
      <rPr>
        <sz val="12"/>
        <rFont val="宋体"/>
        <family val="3"/>
        <charset val="134"/>
      </rPr>
      <t>激素类</t>
    </r>
    <r>
      <rPr>
        <sz val="12"/>
        <rFont val="Times New Roman"/>
        <family val="1"/>
      </rPr>
      <t>)</t>
    </r>
    <r>
      <rPr>
        <sz val="12"/>
        <rFont val="宋体"/>
        <family val="3"/>
        <charset val="134"/>
      </rPr>
      <t>、冻干粉针剂、粉针剂</t>
    </r>
    <r>
      <rPr>
        <sz val="12"/>
        <rFont val="Times New Roman"/>
        <family val="1"/>
      </rPr>
      <t>(</t>
    </r>
    <r>
      <rPr>
        <sz val="12"/>
        <rFont val="宋体"/>
        <family val="3"/>
        <charset val="134"/>
      </rPr>
      <t>头孢菌素类</t>
    </r>
    <r>
      <rPr>
        <sz val="12"/>
        <rFont val="Times New Roman"/>
        <family val="1"/>
      </rPr>
      <t>)</t>
    </r>
    <r>
      <rPr>
        <sz val="12"/>
        <rFont val="宋体"/>
        <family val="3"/>
        <charset val="134"/>
      </rPr>
      <t>、阿奇霉素、罗红霉素等</t>
    </r>
    <r>
      <rPr>
        <sz val="12"/>
        <rFont val="Times New Roman"/>
        <family val="1"/>
      </rPr>
      <t>11</t>
    </r>
    <r>
      <rPr>
        <sz val="12"/>
        <rFont val="宋体"/>
        <family val="3"/>
        <charset val="134"/>
      </rPr>
      <t>个通过国家</t>
    </r>
    <r>
      <rPr>
        <sz val="12"/>
        <rFont val="Times New Roman"/>
        <family val="1"/>
      </rPr>
      <t>GMP</t>
    </r>
    <r>
      <rPr>
        <sz val="12"/>
        <rFont val="宋体"/>
        <family val="3"/>
        <charset val="134"/>
      </rPr>
      <t>质量体系认证的现代化制药生产车间</t>
    </r>
    <phoneticPr fontId="1" type="noConversion"/>
  </si>
  <si>
    <r>
      <rPr>
        <sz val="12"/>
        <rFont val="宋体"/>
        <family val="3"/>
        <charset val="134"/>
      </rPr>
      <t>亚太药业</t>
    </r>
  </si>
  <si>
    <r>
      <rPr>
        <sz val="12"/>
        <rFont val="宋体"/>
        <family val="3"/>
        <charset val="134"/>
      </rPr>
      <t>溢利转债</t>
    </r>
  </si>
  <si>
    <r>
      <rPr>
        <sz val="12"/>
        <rFont val="宋体"/>
        <family val="3"/>
        <charset val="134"/>
      </rPr>
      <t>原料药；公司是应用现代生物技术，立足生物产业，致力特色生物药品、新型生物酶制剂、无抗植物提取物、功能性饲料添加剂的创新型高科技企业</t>
    </r>
    <phoneticPr fontId="1" type="noConversion"/>
  </si>
  <si>
    <r>
      <rPr>
        <sz val="12"/>
        <rFont val="宋体"/>
        <family val="3"/>
        <charset val="134"/>
      </rPr>
      <t>溢多利</t>
    </r>
  </si>
  <si>
    <r>
      <rPr>
        <sz val="12"/>
        <rFont val="宋体"/>
        <family val="3"/>
        <charset val="134"/>
      </rPr>
      <t>盘龙转债</t>
    </r>
  </si>
  <si>
    <r>
      <rPr>
        <sz val="12"/>
        <rFont val="宋体"/>
        <family val="3"/>
        <charset val="134"/>
      </rPr>
      <t>中药；猴痘；新冠特效药</t>
    </r>
    <phoneticPr fontId="1" type="noConversion"/>
  </si>
  <si>
    <r>
      <rPr>
        <sz val="12"/>
        <rFont val="宋体"/>
        <family val="3"/>
        <charset val="134"/>
      </rPr>
      <t>中药；公司致力于中成药的研发、生产和销售，形成以</t>
    </r>
    <r>
      <rPr>
        <b/>
        <sz val="12"/>
        <color rgb="FFFF0000"/>
        <rFont val="宋体"/>
        <family val="3"/>
        <charset val="134"/>
      </rPr>
      <t>盘龙七片</t>
    </r>
    <r>
      <rPr>
        <sz val="12"/>
        <rFont val="宋体"/>
        <family val="3"/>
        <charset val="134"/>
      </rPr>
      <t>为主导产品、以</t>
    </r>
    <r>
      <rPr>
        <sz val="12"/>
        <color rgb="FFFF0000"/>
        <rFont val="宋体"/>
        <family val="3"/>
        <charset val="134"/>
      </rPr>
      <t>骨科风湿</t>
    </r>
    <r>
      <rPr>
        <sz val="12"/>
        <rFont val="宋体"/>
        <family val="3"/>
        <charset val="134"/>
      </rPr>
      <t>类为主要治疗领域，且涵盖肝胆类、心脑血管类、妇科类、抗肿瘤类多个治疗领域</t>
    </r>
    <phoneticPr fontId="1" type="noConversion"/>
  </si>
  <si>
    <r>
      <rPr>
        <sz val="12"/>
        <rFont val="宋体"/>
        <family val="3"/>
        <charset val="134"/>
      </rPr>
      <t>盘龙药业</t>
    </r>
  </si>
  <si>
    <r>
      <rPr>
        <sz val="12"/>
        <rFont val="宋体"/>
        <family val="3"/>
        <charset val="134"/>
      </rPr>
      <t>寿</t>
    </r>
    <r>
      <rPr>
        <sz val="12"/>
        <rFont val="Times New Roman"/>
        <family val="1"/>
      </rPr>
      <t>22</t>
    </r>
    <r>
      <rPr>
        <sz val="12"/>
        <rFont val="宋体"/>
        <family val="3"/>
        <charset val="134"/>
      </rPr>
      <t>转债</t>
    </r>
  </si>
  <si>
    <r>
      <rPr>
        <sz val="12"/>
        <rFont val="宋体"/>
        <family val="3"/>
        <charset val="134"/>
      </rPr>
      <t>中药</t>
    </r>
    <phoneticPr fontId="1" type="noConversion"/>
  </si>
  <si>
    <r>
      <rPr>
        <sz val="12"/>
        <rFont val="宋体"/>
        <family val="3"/>
        <charset val="134"/>
      </rPr>
      <t>中药；长期不懈坚持铁皮石斛、灵芝、西红花等珍稀名贵中药材的优良品种选育、生态有机栽培、中药炮制技艺和新产品的研发</t>
    </r>
    <phoneticPr fontId="1" type="noConversion"/>
  </si>
  <si>
    <r>
      <rPr>
        <sz val="12"/>
        <rFont val="宋体"/>
        <family val="3"/>
        <charset val="134"/>
      </rPr>
      <t>寿仙谷</t>
    </r>
  </si>
  <si>
    <r>
      <rPr>
        <sz val="12"/>
        <rFont val="宋体"/>
        <family val="3"/>
        <charset val="134"/>
      </rPr>
      <t>寿仙转债</t>
    </r>
  </si>
  <si>
    <r>
      <rPr>
        <sz val="12"/>
        <rFont val="宋体"/>
        <family val="3"/>
        <charset val="134"/>
      </rPr>
      <t>特一转债</t>
    </r>
  </si>
  <si>
    <r>
      <rPr>
        <sz val="12"/>
        <rFont val="宋体"/>
        <family val="3"/>
        <charset val="134"/>
      </rPr>
      <t>中药；医美</t>
    </r>
    <r>
      <rPr>
        <sz val="12"/>
        <rFont val="Times New Roman"/>
        <family val="1"/>
      </rPr>
      <t>/</t>
    </r>
    <r>
      <rPr>
        <sz val="12"/>
        <rFont val="宋体"/>
        <family val="3"/>
        <charset val="134"/>
      </rPr>
      <t>化妆品</t>
    </r>
    <phoneticPr fontId="1" type="noConversion"/>
  </si>
  <si>
    <r>
      <rPr>
        <sz val="12"/>
        <rFont val="宋体"/>
        <family val="3"/>
        <charset val="134"/>
      </rPr>
      <t>中药；目前公司最大单品</t>
    </r>
    <r>
      <rPr>
        <b/>
        <sz val="12"/>
        <color rgb="FFFF0000"/>
        <rFont val="宋体"/>
        <family val="3"/>
        <charset val="134"/>
      </rPr>
      <t>止咳宝片</t>
    </r>
    <r>
      <rPr>
        <sz val="12"/>
        <rFont val="宋体"/>
        <family val="3"/>
        <charset val="134"/>
      </rPr>
      <t>位列止咳化痰类中成药市场排名前五；收购特壹美</t>
    </r>
    <r>
      <rPr>
        <sz val="12"/>
        <rFont val="Times New Roman"/>
        <family val="1"/>
      </rPr>
      <t>25%</t>
    </r>
    <r>
      <rPr>
        <sz val="12"/>
        <rFont val="宋体"/>
        <family val="3"/>
        <charset val="134"/>
      </rPr>
      <t>股权，正式进入医美服务板块</t>
    </r>
    <phoneticPr fontId="1" type="noConversion"/>
  </si>
  <si>
    <r>
      <rPr>
        <sz val="12"/>
        <rFont val="宋体"/>
        <family val="3"/>
        <charset val="134"/>
      </rPr>
      <t>特一药业</t>
    </r>
  </si>
  <si>
    <r>
      <rPr>
        <sz val="12"/>
        <rFont val="宋体"/>
        <family val="3"/>
        <charset val="134"/>
      </rPr>
      <t>华森转债</t>
    </r>
  </si>
  <si>
    <r>
      <rPr>
        <sz val="12"/>
        <rFont val="宋体"/>
        <family val="3"/>
        <charset val="134"/>
      </rPr>
      <t>华森制药</t>
    </r>
  </si>
  <si>
    <r>
      <rPr>
        <sz val="12"/>
        <rFont val="宋体"/>
        <family val="3"/>
        <charset val="134"/>
      </rPr>
      <t>新天转债</t>
    </r>
  </si>
  <si>
    <r>
      <rPr>
        <sz val="12"/>
        <rFont val="宋体"/>
        <family val="3"/>
        <charset val="134"/>
      </rPr>
      <t>中药；新冠特效药</t>
    </r>
    <phoneticPr fontId="1" type="noConversion"/>
  </si>
  <si>
    <r>
      <rPr>
        <sz val="12"/>
        <rFont val="宋体"/>
        <family val="3"/>
        <charset val="134"/>
      </rPr>
      <t>中药；以疗效显著的泌尿科药宁泌泰胶囊、妇科药坤泰胶囊、苦参凝胶、夏枯草口服液为主导产品</t>
    </r>
    <phoneticPr fontId="1" type="noConversion"/>
  </si>
  <si>
    <r>
      <rPr>
        <sz val="12"/>
        <rFont val="宋体"/>
        <family val="3"/>
        <charset val="134"/>
      </rPr>
      <t>新天药业</t>
    </r>
  </si>
  <si>
    <r>
      <rPr>
        <sz val="12"/>
        <rFont val="宋体"/>
        <family val="3"/>
        <charset val="134"/>
      </rPr>
      <t>奇正转债</t>
    </r>
  </si>
  <si>
    <r>
      <rPr>
        <sz val="12"/>
        <rFont val="宋体"/>
        <family val="3"/>
        <charset val="134"/>
      </rPr>
      <t>中药；其中以奇正消痛贴膏为代表的外用止痛药物系列已畅销多年，临床有效率高</t>
    </r>
    <phoneticPr fontId="1" type="noConversion"/>
  </si>
  <si>
    <r>
      <rPr>
        <sz val="12"/>
        <rFont val="宋体"/>
        <family val="3"/>
        <charset val="134"/>
      </rPr>
      <t>奇正藏药</t>
    </r>
  </si>
  <si>
    <r>
      <rPr>
        <sz val="12"/>
        <rFont val="宋体"/>
        <family val="3"/>
        <charset val="134"/>
      </rPr>
      <t>敖东转债</t>
    </r>
  </si>
  <si>
    <r>
      <rPr>
        <sz val="12"/>
        <rFont val="宋体"/>
        <family val="3"/>
        <charset val="134"/>
      </rPr>
      <t>中药；公司主要从事中成药、生物化学药研发、制造和销售，同时在保健食品、食品、养殖、种植</t>
    </r>
    <phoneticPr fontId="1" type="noConversion"/>
  </si>
  <si>
    <r>
      <rPr>
        <sz val="12"/>
        <rFont val="宋体"/>
        <family val="3"/>
        <charset val="134"/>
      </rPr>
      <t>吉林敖东</t>
    </r>
  </si>
  <si>
    <r>
      <rPr>
        <sz val="12"/>
        <rFont val="宋体"/>
        <family val="3"/>
        <charset val="134"/>
      </rPr>
      <t>药石转债</t>
    </r>
  </si>
  <si>
    <r>
      <rPr>
        <sz val="12"/>
        <rFont val="宋体"/>
        <family val="3"/>
        <charset val="134"/>
      </rPr>
      <t>医疗研发外包；目前，公司已为全球医药企业构建了一个品类多样、结构新颖、性能高效的药物分子砌块库，通过使用、组合这些分子砌块，可以帮助新药研发企业在药物发现阶段快速获得大量候选化合物用于筛选和评估，并高效发现化合物结构和活性关系，最终确定临床候选物，从而极大地缩短新药研制的时间和经济成本</t>
    </r>
    <phoneticPr fontId="1" type="noConversion"/>
  </si>
  <si>
    <r>
      <rPr>
        <sz val="12"/>
        <rFont val="宋体"/>
        <family val="3"/>
        <charset val="134"/>
      </rPr>
      <t>药石科技</t>
    </r>
  </si>
  <si>
    <r>
      <rPr>
        <sz val="12"/>
        <rFont val="宋体"/>
        <family val="3"/>
        <charset val="134"/>
      </rPr>
      <t>康泰转</t>
    </r>
    <r>
      <rPr>
        <sz val="12"/>
        <rFont val="Times New Roman"/>
        <family val="1"/>
      </rPr>
      <t>2</t>
    </r>
  </si>
  <si>
    <r>
      <rPr>
        <sz val="12"/>
        <rFont val="宋体"/>
        <family val="3"/>
        <charset val="134"/>
      </rPr>
      <t>康泰生物</t>
    </r>
  </si>
  <si>
    <r>
      <rPr>
        <sz val="12"/>
        <rFont val="宋体"/>
        <family val="3"/>
        <charset val="134"/>
      </rPr>
      <t>华锋转债</t>
    </r>
  </si>
  <si>
    <r>
      <rPr>
        <sz val="12"/>
        <rFont val="宋体"/>
        <family val="3"/>
        <charset val="134"/>
      </rPr>
      <t>储能；汽车热管理</t>
    </r>
    <phoneticPr fontId="1" type="noConversion"/>
  </si>
  <si>
    <r>
      <rPr>
        <sz val="12"/>
        <rFont val="宋体"/>
        <family val="3"/>
        <charset val="134"/>
      </rPr>
      <t>铝</t>
    </r>
    <phoneticPr fontId="1" type="noConversion"/>
  </si>
  <si>
    <r>
      <rPr>
        <sz val="12"/>
        <rFont val="宋体"/>
        <family val="3"/>
        <charset val="134"/>
      </rPr>
      <t>华锋股份</t>
    </r>
  </si>
  <si>
    <r>
      <rPr>
        <sz val="12"/>
        <rFont val="宋体"/>
        <family val="3"/>
        <charset val="134"/>
      </rPr>
      <t>明泰转债</t>
    </r>
  </si>
  <si>
    <r>
      <rPr>
        <sz val="12"/>
        <rFont val="宋体"/>
        <family val="3"/>
        <charset val="134"/>
      </rPr>
      <t>明泰铝业</t>
    </r>
  </si>
  <si>
    <r>
      <rPr>
        <sz val="12"/>
        <rFont val="宋体"/>
        <family val="3"/>
        <charset val="134"/>
      </rPr>
      <t>华钰转债</t>
    </r>
  </si>
  <si>
    <r>
      <rPr>
        <sz val="12"/>
        <rFont val="宋体"/>
        <family val="3"/>
        <charset val="134"/>
      </rPr>
      <t>铅锌</t>
    </r>
    <phoneticPr fontId="1" type="noConversion"/>
  </si>
  <si>
    <r>
      <rPr>
        <sz val="12"/>
        <rFont val="宋体"/>
        <family val="3"/>
        <charset val="134"/>
      </rPr>
      <t>华钰矿业</t>
    </r>
  </si>
  <si>
    <r>
      <rPr>
        <sz val="12"/>
        <rFont val="宋体"/>
        <family val="3"/>
        <charset val="134"/>
      </rPr>
      <t>金田转债</t>
    </r>
  </si>
  <si>
    <r>
      <rPr>
        <sz val="12"/>
        <rFont val="宋体"/>
        <family val="3"/>
        <charset val="134"/>
      </rPr>
      <t>铜</t>
    </r>
    <phoneticPr fontId="1" type="noConversion"/>
  </si>
  <si>
    <r>
      <rPr>
        <sz val="12"/>
        <rFont val="宋体"/>
        <family val="3"/>
        <charset val="134"/>
      </rPr>
      <t>金田股份</t>
    </r>
  </si>
  <si>
    <r>
      <rPr>
        <sz val="12"/>
        <rFont val="宋体"/>
        <family val="3"/>
        <charset val="134"/>
      </rPr>
      <t>鼎胜转债</t>
    </r>
  </si>
  <si>
    <r>
      <rPr>
        <sz val="12"/>
        <rFont val="宋体"/>
        <family val="3"/>
        <charset val="134"/>
      </rPr>
      <t>铝；全球电池铝箔龙头</t>
    </r>
    <phoneticPr fontId="1" type="noConversion"/>
  </si>
  <si>
    <r>
      <rPr>
        <sz val="12"/>
        <rFont val="宋体"/>
        <family val="3"/>
        <charset val="134"/>
      </rPr>
      <t>鼎胜新材</t>
    </r>
  </si>
  <si>
    <r>
      <rPr>
        <sz val="12"/>
        <rFont val="宋体"/>
        <family val="3"/>
        <charset val="134"/>
      </rPr>
      <t>国城转债</t>
    </r>
  </si>
  <si>
    <r>
      <rPr>
        <sz val="12"/>
        <rFont val="宋体"/>
        <family val="3"/>
        <charset val="134"/>
      </rPr>
      <t>国城矿业</t>
    </r>
  </si>
  <si>
    <r>
      <rPr>
        <sz val="12"/>
        <rFont val="宋体"/>
        <family val="3"/>
        <charset val="134"/>
      </rPr>
      <t>中金转债</t>
    </r>
  </si>
  <si>
    <r>
      <rPr>
        <sz val="12"/>
        <rFont val="宋体"/>
        <family val="3"/>
        <charset val="134"/>
      </rPr>
      <t>铅锌；多米尼加矿业公司迈蒙矿年产</t>
    </r>
    <r>
      <rPr>
        <sz val="12"/>
        <rFont val="Times New Roman"/>
        <family val="1"/>
      </rPr>
      <t xml:space="preserve"> 200 </t>
    </r>
    <r>
      <rPr>
        <sz val="12"/>
        <rFont val="宋体"/>
        <family val="3"/>
        <charset val="134"/>
      </rPr>
      <t>万吨采选工程项目，丹霞冶炼厂炼锌渣绿色化升级改造项目，凡口铅锌矿采掘废石资源化利用技术改造项目；</t>
    </r>
    <phoneticPr fontId="1" type="noConversion"/>
  </si>
  <si>
    <r>
      <rPr>
        <sz val="12"/>
        <rFont val="宋体"/>
        <family val="3"/>
        <charset val="134"/>
      </rPr>
      <t>中金岭南</t>
    </r>
  </si>
  <si>
    <r>
      <rPr>
        <sz val="12"/>
        <rFont val="宋体"/>
        <family val="3"/>
        <charset val="134"/>
      </rPr>
      <t>豪美转债</t>
    </r>
  </si>
  <si>
    <r>
      <rPr>
        <sz val="12"/>
        <rFont val="宋体"/>
        <family val="3"/>
        <charset val="134"/>
      </rPr>
      <t>铝；高端工业铝型材扩产项目</t>
    </r>
    <phoneticPr fontId="1" type="noConversion"/>
  </si>
  <si>
    <r>
      <rPr>
        <sz val="12"/>
        <rFont val="宋体"/>
        <family val="3"/>
        <charset val="134"/>
      </rPr>
      <t>豪美新材</t>
    </r>
  </si>
  <si>
    <r>
      <rPr>
        <sz val="12"/>
        <rFont val="宋体"/>
        <family val="3"/>
        <charset val="134"/>
      </rPr>
      <t>顺博转债</t>
    </r>
  </si>
  <si>
    <r>
      <rPr>
        <sz val="12"/>
        <rFont val="宋体"/>
        <family val="3"/>
        <charset val="134"/>
      </rPr>
      <t>顺博合金</t>
    </r>
  </si>
  <si>
    <r>
      <rPr>
        <sz val="12"/>
        <rFont val="宋体"/>
        <family val="3"/>
        <charset val="134"/>
      </rPr>
      <t>海亮转债</t>
    </r>
  </si>
  <si>
    <r>
      <rPr>
        <sz val="12"/>
        <rFont val="宋体"/>
        <family val="3"/>
        <charset val="134"/>
      </rPr>
      <t>海亮股份</t>
    </r>
  </si>
  <si>
    <r>
      <rPr>
        <sz val="12"/>
        <rFont val="宋体"/>
        <family val="3"/>
        <charset val="134"/>
      </rPr>
      <t>楚江转债</t>
    </r>
  </si>
  <si>
    <r>
      <rPr>
        <sz val="12"/>
        <rFont val="宋体"/>
        <family val="3"/>
        <charset val="134"/>
      </rPr>
      <t>楚江新材</t>
    </r>
  </si>
  <si>
    <r>
      <rPr>
        <sz val="12"/>
        <rFont val="宋体"/>
        <family val="3"/>
        <charset val="134"/>
      </rPr>
      <t>万顺转债</t>
    </r>
  </si>
  <si>
    <r>
      <rPr>
        <sz val="12"/>
        <rFont val="宋体"/>
        <family val="3"/>
        <charset val="134"/>
      </rPr>
      <t>万顺新材</t>
    </r>
  </si>
  <si>
    <r>
      <rPr>
        <sz val="12"/>
        <rFont val="宋体"/>
        <family val="3"/>
        <charset val="134"/>
      </rPr>
      <t>万顺转</t>
    </r>
    <r>
      <rPr>
        <sz val="12"/>
        <rFont val="Times New Roman"/>
        <family val="1"/>
      </rPr>
      <t>2</t>
    </r>
  </si>
  <si>
    <r>
      <rPr>
        <sz val="12"/>
        <rFont val="宋体"/>
        <family val="3"/>
        <charset val="134"/>
      </rPr>
      <t>新星转债</t>
    </r>
  </si>
  <si>
    <r>
      <rPr>
        <sz val="12"/>
        <rFont val="宋体"/>
        <family val="3"/>
        <charset val="134"/>
      </rPr>
      <t>其他金属新材料；</t>
    </r>
    <r>
      <rPr>
        <sz val="12"/>
        <rFont val="Times New Roman"/>
        <family val="1"/>
      </rPr>
      <t>20,000.00</t>
    </r>
    <r>
      <rPr>
        <sz val="12"/>
        <rFont val="宋体"/>
        <family val="3"/>
        <charset val="134"/>
      </rPr>
      <t>万元用于</t>
    </r>
    <r>
      <rPr>
        <sz val="12"/>
        <rFont val="Times New Roman"/>
        <family val="1"/>
      </rPr>
      <t>“</t>
    </r>
    <r>
      <rPr>
        <sz val="12"/>
        <rFont val="宋体"/>
        <family val="3"/>
        <charset val="134"/>
      </rPr>
      <t>年产</t>
    </r>
    <r>
      <rPr>
        <sz val="12"/>
        <rFont val="Times New Roman"/>
        <family val="1"/>
      </rPr>
      <t>3</t>
    </r>
    <r>
      <rPr>
        <sz val="12"/>
        <rFont val="宋体"/>
        <family val="3"/>
        <charset val="134"/>
      </rPr>
      <t>万吨铝中间合金项目</t>
    </r>
    <phoneticPr fontId="1" type="noConversion"/>
  </si>
  <si>
    <r>
      <rPr>
        <sz val="12"/>
        <rFont val="宋体"/>
        <family val="3"/>
        <charset val="134"/>
      </rPr>
      <t>深圳新星</t>
    </r>
  </si>
  <si>
    <r>
      <rPr>
        <sz val="12"/>
        <rFont val="宋体"/>
        <family val="3"/>
        <charset val="134"/>
      </rPr>
      <t>铂科转债</t>
    </r>
  </si>
  <si>
    <r>
      <rPr>
        <sz val="12"/>
        <rFont val="宋体"/>
        <family val="3"/>
        <charset val="134"/>
      </rPr>
      <t>其他金属新材料；主要产品包括合金软磁粉</t>
    </r>
    <r>
      <rPr>
        <sz val="12"/>
        <rFont val="Times New Roman"/>
        <family val="1"/>
      </rPr>
      <t>(</t>
    </r>
    <r>
      <rPr>
        <sz val="12"/>
        <rFont val="宋体"/>
        <family val="3"/>
        <charset val="134"/>
      </rPr>
      <t>制造合金软磁粉芯的核心材料</t>
    </r>
    <r>
      <rPr>
        <sz val="12"/>
        <rFont val="Times New Roman"/>
        <family val="1"/>
      </rPr>
      <t>)</t>
    </r>
    <r>
      <rPr>
        <sz val="12"/>
        <rFont val="宋体"/>
        <family val="3"/>
        <charset val="134"/>
      </rPr>
      <t>、合金软磁粉芯</t>
    </r>
    <r>
      <rPr>
        <sz val="12"/>
        <rFont val="Times New Roman"/>
        <family val="1"/>
      </rPr>
      <t>(</t>
    </r>
    <r>
      <rPr>
        <sz val="12"/>
        <rFont val="宋体"/>
        <family val="3"/>
        <charset val="134"/>
      </rPr>
      <t>电感元件的核心部件</t>
    </r>
    <r>
      <rPr>
        <sz val="12"/>
        <rFont val="Times New Roman"/>
        <family val="1"/>
      </rPr>
      <t>)</t>
    </r>
    <r>
      <rPr>
        <sz val="12"/>
        <rFont val="宋体"/>
        <family val="3"/>
        <charset val="134"/>
      </rPr>
      <t>、电感元件等</t>
    </r>
    <phoneticPr fontId="1" type="noConversion"/>
  </si>
  <si>
    <r>
      <rPr>
        <sz val="12"/>
        <rFont val="宋体"/>
        <family val="3"/>
        <charset val="134"/>
      </rPr>
      <t>铂科新材</t>
    </r>
  </si>
  <si>
    <r>
      <rPr>
        <sz val="12"/>
        <rFont val="宋体"/>
        <family val="3"/>
        <charset val="134"/>
      </rPr>
      <t>正海转债</t>
    </r>
  </si>
  <si>
    <r>
      <rPr>
        <sz val="12"/>
        <rFont val="宋体"/>
        <family val="3"/>
        <charset val="134"/>
      </rPr>
      <t>钕铁硼永磁材料；公司是国内新能源和节能环保领域高性能钕铁硼永磁材料的主要供应商</t>
    </r>
    <phoneticPr fontId="1" type="noConversion"/>
  </si>
  <si>
    <r>
      <rPr>
        <sz val="12"/>
        <rFont val="宋体"/>
        <family val="3"/>
        <charset val="134"/>
      </rPr>
      <t>正海磁材</t>
    </r>
  </si>
  <si>
    <r>
      <rPr>
        <sz val="12"/>
        <rFont val="宋体"/>
        <family val="3"/>
        <charset val="134"/>
      </rPr>
      <t>翔鹭转债</t>
    </r>
    <phoneticPr fontId="1" type="noConversion"/>
  </si>
  <si>
    <r>
      <rPr>
        <sz val="12"/>
        <rFont val="宋体"/>
        <family val="3"/>
        <charset val="134"/>
      </rPr>
      <t>钨；年产</t>
    </r>
    <r>
      <rPr>
        <sz val="12"/>
        <rFont val="Times New Roman"/>
        <family val="1"/>
      </rPr>
      <t>800t</t>
    </r>
    <r>
      <rPr>
        <sz val="12"/>
        <rFont val="宋体"/>
        <family val="3"/>
        <charset val="134"/>
      </rPr>
      <t>特种超硬合金智能化生产项目</t>
    </r>
    <phoneticPr fontId="1" type="noConversion"/>
  </si>
  <si>
    <r>
      <rPr>
        <sz val="12"/>
        <rFont val="宋体"/>
        <family val="3"/>
        <charset val="134"/>
      </rPr>
      <t>翔鹭钨业</t>
    </r>
  </si>
  <si>
    <r>
      <rPr>
        <sz val="12"/>
        <rFont val="宋体"/>
        <family val="3"/>
        <charset val="134"/>
      </rPr>
      <t>中矿转债</t>
    </r>
  </si>
  <si>
    <r>
      <rPr>
        <sz val="12"/>
        <rFont val="宋体"/>
        <family val="3"/>
        <charset val="134"/>
      </rPr>
      <t>其他小金属；锂盐、锂矿；铯铷盐继续稳步推进，甲酸铯油气勘探应用潜力大</t>
    </r>
    <phoneticPr fontId="1" type="noConversion"/>
  </si>
  <si>
    <r>
      <rPr>
        <sz val="12"/>
        <rFont val="宋体"/>
        <family val="3"/>
        <charset val="134"/>
      </rPr>
      <t>中矿资源</t>
    </r>
  </si>
  <si>
    <r>
      <rPr>
        <sz val="12"/>
        <rFont val="宋体"/>
        <family val="3"/>
        <charset val="134"/>
      </rPr>
      <t>华友转债</t>
    </r>
  </si>
  <si>
    <r>
      <rPr>
        <sz val="12"/>
        <rFont val="宋体"/>
        <family val="3"/>
        <charset val="134"/>
      </rPr>
      <t>钴</t>
    </r>
    <phoneticPr fontId="1" type="noConversion"/>
  </si>
  <si>
    <r>
      <rPr>
        <sz val="12"/>
        <rFont val="宋体"/>
        <family val="3"/>
        <charset val="134"/>
      </rPr>
      <t>华友钴业</t>
    </r>
  </si>
  <si>
    <r>
      <rPr>
        <sz val="12"/>
        <color rgb="FFFF0000"/>
        <rFont val="宋体"/>
        <family val="3"/>
        <charset val="134"/>
      </rPr>
      <t>数据来源：</t>
    </r>
    <r>
      <rPr>
        <sz val="12"/>
        <color rgb="FFFF0000"/>
        <rFont val="Times New Roman"/>
        <family val="1"/>
      </rPr>
      <t>Wind</t>
    </r>
  </si>
  <si>
    <t>水泥</t>
    <phoneticPr fontId="1" type="noConversion"/>
  </si>
  <si>
    <t>债券余额</t>
    <phoneticPr fontId="1" type="noConversion"/>
  </si>
  <si>
    <t>双低</t>
    <phoneticPr fontId="1" type="noConversion"/>
  </si>
  <si>
    <t>濮耐转债</t>
    <phoneticPr fontId="1" type="noConversion"/>
  </si>
  <si>
    <t>锂电池；有色金属</t>
    <phoneticPr fontId="1" type="noConversion"/>
  </si>
  <si>
    <t>有色金属</t>
    <phoneticPr fontId="1" type="noConversion"/>
  </si>
  <si>
    <t>黄金；有色金属</t>
    <phoneticPr fontId="1" type="noConversion"/>
  </si>
  <si>
    <t>氢能源</t>
    <phoneticPr fontId="1" type="noConversion"/>
  </si>
  <si>
    <t>汽车热管理；汽车；氢能源</t>
    <phoneticPr fontId="1" type="noConversion"/>
  </si>
  <si>
    <t>煤炭；氢能源</t>
    <phoneticPr fontId="1" type="noConversion"/>
  </si>
  <si>
    <t>氢能源？</t>
    <phoneticPr fontId="1" type="noConversion"/>
  </si>
  <si>
    <t>新能源</t>
    <phoneticPr fontId="1" type="noConversion"/>
  </si>
  <si>
    <t>分类</t>
    <phoneticPr fontId="1" type="noConversion"/>
  </si>
  <si>
    <t>科技</t>
    <phoneticPr fontId="1" type="noConversion"/>
  </si>
  <si>
    <t>消费</t>
    <phoneticPr fontId="1" type="noConversion"/>
  </si>
  <si>
    <t>金融</t>
    <phoneticPr fontId="1" type="noConversion"/>
  </si>
  <si>
    <t>周期</t>
    <phoneticPr fontId="1" type="noConversion"/>
  </si>
  <si>
    <t>能源</t>
    <phoneticPr fontId="1" type="noConversion"/>
  </si>
  <si>
    <t>环保</t>
    <phoneticPr fontId="1" type="noConversion"/>
  </si>
  <si>
    <t>医药</t>
    <phoneticPr fontId="1" type="noConversion"/>
  </si>
  <si>
    <t>公司主营业务</t>
    <phoneticPr fontId="1" type="noConversion"/>
  </si>
  <si>
    <t>天然气</t>
    <phoneticPr fontId="1" type="noConversion"/>
  </si>
  <si>
    <t>化工</t>
    <phoneticPr fontId="1" type="noConversion"/>
  </si>
  <si>
    <t>一体化压铸；化工</t>
    <phoneticPr fontId="1" type="noConversion"/>
  </si>
  <si>
    <t>氢能源；化工</t>
    <phoneticPr fontId="1" type="noConversion"/>
  </si>
  <si>
    <t>钠电池；农药</t>
    <phoneticPr fontId="1" type="noConversion"/>
  </si>
  <si>
    <t>农药</t>
    <phoneticPr fontId="1" type="noConversion"/>
  </si>
  <si>
    <t>5G</t>
    <phoneticPr fontId="1" type="noConversion"/>
  </si>
  <si>
    <t>机器人；5G</t>
    <phoneticPr fontId="1" type="noConversion"/>
  </si>
  <si>
    <t>华为；东数西算</t>
    <phoneticPr fontId="1" type="noConversion"/>
  </si>
  <si>
    <t>东数西算</t>
    <phoneticPr fontId="1" type="noConversion"/>
  </si>
  <si>
    <t>粤港澳</t>
    <phoneticPr fontId="1" type="noConversion"/>
  </si>
  <si>
    <t>备注</t>
    <phoneticPr fontId="1" type="noConversion"/>
  </si>
  <si>
    <r>
      <t>1</t>
    </r>
    <r>
      <rPr>
        <sz val="12"/>
        <rFont val="Calibri"/>
        <family val="2"/>
      </rPr>
      <t>1.30</t>
    </r>
    <r>
      <rPr>
        <sz val="12"/>
        <rFont val="宋体"/>
        <family val="3"/>
        <charset val="134"/>
      </rPr>
      <t>公告强赎</t>
    </r>
    <phoneticPr fontId="1" type="noConversion"/>
  </si>
  <si>
    <t>配电设备（电气开关及附件）；公司的主营业务为电接触功能复合材料、元件及组件的研发、生产和销售，主要产品包括颗粒及纤维增强电接触功能复合材料及元件、层状复合电接触功能复合材料及元件、一体化电接触组件及硬质合金四大类，产品广泛应用于工业电器、家用电器、汽车电器、交通和控制机械、信息工程、机械加工、采掘、化工等领域；</t>
    <phoneticPr fontId="1" type="noConversion"/>
  </si>
  <si>
    <t>轮胎轮毂；公司是一家主营全钢载重子午胎、半钢子午胎和工程子午胎的研发、制造和销售的新型轮胎企业</t>
    <phoneticPr fontId="1" type="noConversion"/>
  </si>
  <si>
    <t>底盘与发动机系统；逐步形成了以汽车热交换零部件、汽车传动零部件和汽车引擎零部件为核心的产品体系，公司产品主要应用于中高端汽车</t>
    <phoneticPr fontId="1" type="noConversion"/>
  </si>
  <si>
    <r>
      <rPr>
        <sz val="12"/>
        <rFont val="宋体"/>
        <family val="3"/>
        <charset val="134"/>
      </rPr>
      <t>（电网设备）线缆部件及其他；</t>
    </r>
    <r>
      <rPr>
        <sz val="12"/>
        <rFont val="Times New Roman"/>
        <family val="1"/>
      </rPr>
      <t>26%</t>
    </r>
    <r>
      <rPr>
        <sz val="12"/>
        <rFont val="宋体"/>
        <family val="3"/>
        <charset val="134"/>
      </rPr>
      <t>通信组件，</t>
    </r>
    <r>
      <rPr>
        <sz val="12"/>
        <rFont val="Times New Roman"/>
        <family val="1"/>
      </rPr>
      <t>16%</t>
    </r>
    <r>
      <rPr>
        <sz val="12"/>
        <rFont val="宋体"/>
        <family val="3"/>
        <charset val="134"/>
      </rPr>
      <t>特种装备电缆；要从事电气设备和特种装备配套电缆的研发、生产和销售，产品主要包括空调连接线组件、小家电配线组件、特种装备电缆和其他电缆四大类，并广泛应用于</t>
    </r>
    <r>
      <rPr>
        <b/>
        <sz val="12"/>
        <color rgb="FFC00000"/>
        <rFont val="宋体"/>
        <family val="3"/>
        <charset val="134"/>
      </rPr>
      <t>家用电器、机器人、风力发电</t>
    </r>
    <r>
      <rPr>
        <sz val="12"/>
        <rFont val="宋体"/>
        <family val="3"/>
        <charset val="134"/>
      </rPr>
      <t>、海洋工程、港口机械、建筑机械、造船业、电动工具、仪器仪表、计算机通讯控制等领域</t>
    </r>
    <phoneticPr fontId="1" type="noConversion"/>
  </si>
  <si>
    <t>金属制品；公司是专业从事通用汽油机用磁电机研发、制造企业，主要产品为飞轮、点火器，主要用于房车、机械手臂、园林工具等</t>
    <phoneticPr fontId="1" type="noConversion"/>
  </si>
  <si>
    <t>金属制品（硬质合金数控刀片）；公司开发了车削、铣削、钻削三大系列产品</t>
    <phoneticPr fontId="1" type="noConversion"/>
  </si>
  <si>
    <t>（建筑装饰）国际工程；公司实现了国际工程与专业化产品贸易的有机融合，充分发挥投资的驱动作用，在轨道交通、电力工程、石油矿产设施建设、市政房建、房地产开发、重型车辆与装备、包装容器研发与生产、物流一体化服务、太阳能产品应用等方面具有优秀业绩与较强竞争力</t>
    <phoneticPr fontId="1" type="noConversion"/>
  </si>
  <si>
    <t>底盘与发动机系统；公司是一家专业生产铝合金精密压铸件的股份制企业。</t>
    <phoneticPr fontId="1" type="noConversion"/>
  </si>
  <si>
    <t>光刻胶；芯片；新冠特效药</t>
    <phoneticPr fontId="1" type="noConversion"/>
  </si>
  <si>
    <t>能源及重型设备；公司是全球领先的起重机及物料搬运产品的专业制造和服务供应商</t>
    <phoneticPr fontId="1" type="noConversion"/>
  </si>
  <si>
    <r>
      <rPr>
        <sz val="12"/>
        <rFont val="宋体"/>
        <family val="3"/>
        <charset val="134"/>
      </rPr>
      <t>中药；</t>
    </r>
    <r>
      <rPr>
        <sz val="12"/>
        <rFont val="宋体"/>
        <family val="3"/>
        <charset val="134"/>
      </rPr>
      <t>公司多种药品在细分市场占据主导地位。</t>
    </r>
    <r>
      <rPr>
        <sz val="12"/>
        <rFont val="Times New Roman"/>
        <family val="1"/>
      </rPr>
      <t>2016</t>
    </r>
    <r>
      <rPr>
        <sz val="12"/>
        <rFont val="宋体"/>
        <family val="3"/>
        <charset val="134"/>
      </rPr>
      <t>年公司主要产品威地美在国内铝碳酸镁医院市场的份额为</t>
    </r>
    <r>
      <rPr>
        <sz val="12"/>
        <rFont val="Times New Roman"/>
        <family val="1"/>
      </rPr>
      <t>30.06%</t>
    </r>
    <r>
      <rPr>
        <sz val="12"/>
        <rFont val="宋体"/>
        <family val="3"/>
        <charset val="134"/>
      </rPr>
      <t>，在国内生产厂家中排名第</t>
    </r>
    <r>
      <rPr>
        <sz val="12"/>
        <rFont val="Times New Roman"/>
        <family val="1"/>
      </rPr>
      <t>1</t>
    </r>
    <r>
      <rPr>
        <sz val="12"/>
        <rFont val="宋体"/>
        <family val="3"/>
        <charset val="134"/>
      </rPr>
      <t>；长松在国内聚乙二醇医院市场的份额为</t>
    </r>
    <r>
      <rPr>
        <sz val="12"/>
        <rFont val="Times New Roman"/>
        <family val="1"/>
      </rPr>
      <t>12.13%</t>
    </r>
    <r>
      <rPr>
        <sz val="12"/>
        <rFont val="宋体"/>
        <family val="3"/>
        <charset val="134"/>
      </rPr>
      <t>，排名第</t>
    </r>
    <r>
      <rPr>
        <sz val="12"/>
        <rFont val="Times New Roman"/>
        <family val="1"/>
      </rPr>
      <t>1</t>
    </r>
    <r>
      <rPr>
        <sz val="12"/>
        <rFont val="宋体"/>
        <family val="3"/>
        <charset val="134"/>
      </rPr>
      <t>；</t>
    </r>
    <r>
      <rPr>
        <b/>
        <sz val="12"/>
        <color rgb="FFFF0000"/>
        <rFont val="宋体"/>
        <family val="3"/>
        <charset val="134"/>
      </rPr>
      <t>甘桔冰梅片在国内咽喉类中成药医院市场的份额为</t>
    </r>
    <r>
      <rPr>
        <b/>
        <sz val="12"/>
        <color rgb="FFFF0000"/>
        <rFont val="Times New Roman"/>
        <family val="1"/>
      </rPr>
      <t>18.19%</t>
    </r>
    <r>
      <rPr>
        <b/>
        <sz val="12"/>
        <color rgb="FFFF0000"/>
        <rFont val="宋体"/>
        <family val="3"/>
        <charset val="134"/>
      </rPr>
      <t>，排名第</t>
    </r>
    <r>
      <rPr>
        <b/>
        <sz val="12"/>
        <color rgb="FFFF0000"/>
        <rFont val="Times New Roman"/>
        <family val="1"/>
      </rPr>
      <t>2</t>
    </r>
    <r>
      <rPr>
        <b/>
        <sz val="12"/>
        <color rgb="FFFF0000"/>
        <rFont val="宋体"/>
        <family val="3"/>
        <charset val="134"/>
      </rPr>
      <t>；都梁软胶囊在国内原发性头痛类中成药医院市场的份额为</t>
    </r>
    <r>
      <rPr>
        <b/>
        <sz val="12"/>
        <color rgb="FFFF0000"/>
        <rFont val="Times New Roman"/>
        <family val="1"/>
      </rPr>
      <t>7.86</t>
    </r>
    <r>
      <rPr>
        <sz val="12"/>
        <rFont val="Times New Roman"/>
        <family val="1"/>
      </rPr>
      <t>%</t>
    </r>
    <r>
      <rPr>
        <sz val="12"/>
        <rFont val="宋体"/>
        <family val="3"/>
        <charset val="134"/>
      </rPr>
      <t>，排名第</t>
    </r>
    <r>
      <rPr>
        <sz val="12"/>
        <rFont val="Times New Roman"/>
        <family val="1"/>
      </rPr>
      <t>4</t>
    </r>
    <r>
      <rPr>
        <sz val="12"/>
        <rFont val="宋体"/>
        <family val="3"/>
        <charset val="134"/>
      </rPr>
      <t>；痛泻宁颗粒在国内腹泻型肠易激综合征类中成药医院市场的份额为</t>
    </r>
    <r>
      <rPr>
        <sz val="12"/>
        <rFont val="Times New Roman"/>
        <family val="1"/>
      </rPr>
      <t>8.02%</t>
    </r>
    <r>
      <rPr>
        <sz val="12"/>
        <rFont val="宋体"/>
        <family val="3"/>
        <charset val="134"/>
      </rPr>
      <t>，排名第</t>
    </r>
    <r>
      <rPr>
        <sz val="12"/>
        <rFont val="Times New Roman"/>
        <family val="1"/>
      </rPr>
      <t>4</t>
    </r>
    <phoneticPr fontId="1" type="noConversion"/>
  </si>
  <si>
    <t>其他化学制品；主要从事活性炭、白炭黑、硅酸钠的研发、生产、销售以及开展环境工程业务的集团化公司</t>
    <phoneticPr fontId="1" type="noConversion"/>
  </si>
  <si>
    <t>其他通用设备；公司是一家以研发制造家用水泵为主的高新技术企业，是全球家用水泵产业优秀的制造商</t>
    <phoneticPr fontId="1" type="noConversion"/>
  </si>
  <si>
    <t>其他化学制品；科研试剂</t>
    <phoneticPr fontId="1" type="noConversion"/>
  </si>
  <si>
    <t>新冠特效药；新冠检测</t>
    <phoneticPr fontId="1" type="noConversion"/>
  </si>
  <si>
    <t>化学制剂；目前主要产品为对比剂系列、精神神经类和降糖类产品</t>
    <phoneticPr fontId="1" type="noConversion"/>
  </si>
  <si>
    <t>（汽车零部件）底盘与发动机系统；公司是国内知名的非等速传动轴研发、生产和销售的企业，是国家高新技术企业</t>
    <phoneticPr fontId="1" type="noConversion"/>
  </si>
  <si>
    <t>医药流通；公司是浙江省医药流通行业区域龙头企业之一，主要从事药品、医疗器械批发及零售业务，业务涵盖药品销售、中药材销售、医疗器械销售三大板块</t>
    <phoneticPr fontId="1" type="noConversion"/>
  </si>
  <si>
    <t>元宇宙；5G；东数西算；传闻有可能被习酒借壳上市</t>
    <phoneticPr fontId="1" type="noConversion"/>
  </si>
  <si>
    <r>
      <rPr>
        <sz val="12"/>
        <rFont val="宋体"/>
        <family val="3"/>
        <charset val="134"/>
      </rPr>
      <t>金属包装（</t>
    </r>
    <r>
      <rPr>
        <sz val="12"/>
        <rFont val="Times New Roman"/>
        <family val="1"/>
      </rPr>
      <t>PET</t>
    </r>
    <r>
      <rPr>
        <sz val="12"/>
        <rFont val="宋体"/>
        <family val="3"/>
        <charset val="134"/>
      </rPr>
      <t>复合铜箔，</t>
    </r>
    <r>
      <rPr>
        <sz val="12"/>
        <color rgb="FFFF0000"/>
        <rFont val="宋体"/>
        <family val="3"/>
        <charset val="134"/>
      </rPr>
      <t>锂电池概念</t>
    </r>
    <r>
      <rPr>
        <sz val="12"/>
        <rFont val="宋体"/>
        <family val="3"/>
        <charset val="134"/>
      </rPr>
      <t>）；</t>
    </r>
    <r>
      <rPr>
        <sz val="12"/>
        <rFont val="Times New Roman"/>
        <family val="1"/>
      </rPr>
      <t>2022</t>
    </r>
    <r>
      <rPr>
        <sz val="12"/>
        <rFont val="宋体"/>
        <family val="3"/>
        <charset val="134"/>
      </rPr>
      <t>年</t>
    </r>
    <r>
      <rPr>
        <sz val="12"/>
        <rFont val="Times New Roman"/>
        <family val="1"/>
      </rPr>
      <t>9</t>
    </r>
    <r>
      <rPr>
        <sz val="12"/>
        <rFont val="宋体"/>
        <family val="3"/>
        <charset val="134"/>
      </rPr>
      <t>月</t>
    </r>
    <r>
      <rPr>
        <sz val="12"/>
        <rFont val="Times New Roman"/>
        <family val="1"/>
      </rPr>
      <t>17</t>
    </r>
    <r>
      <rPr>
        <sz val="12"/>
        <rFont val="宋体"/>
        <family val="3"/>
        <charset val="134"/>
      </rPr>
      <t>日披露了对外投资设立全资子公司的事宜，根据公司战略规划，拟以</t>
    </r>
    <r>
      <rPr>
        <sz val="12"/>
        <rFont val="Times New Roman"/>
        <family val="1"/>
      </rPr>
      <t>5000</t>
    </r>
    <r>
      <rPr>
        <sz val="12"/>
        <rFont val="宋体"/>
        <family val="3"/>
        <charset val="134"/>
      </rPr>
      <t>万元的自有或自筹资金设立全资子公司，用于</t>
    </r>
    <r>
      <rPr>
        <sz val="12"/>
        <rFont val="Times New Roman"/>
        <family val="1"/>
      </rPr>
      <t>PET</t>
    </r>
    <r>
      <rPr>
        <sz val="12"/>
        <rFont val="宋体"/>
        <family val="3"/>
        <charset val="134"/>
      </rPr>
      <t>、</t>
    </r>
    <r>
      <rPr>
        <sz val="12"/>
        <rFont val="Times New Roman"/>
        <family val="1"/>
      </rPr>
      <t>PP</t>
    </r>
    <r>
      <rPr>
        <sz val="12"/>
        <rFont val="宋体"/>
        <family val="3"/>
        <charset val="134"/>
      </rPr>
      <t>、</t>
    </r>
    <r>
      <rPr>
        <sz val="12"/>
        <rFont val="Times New Roman"/>
        <family val="1"/>
      </rPr>
      <t>PI</t>
    </r>
    <r>
      <rPr>
        <sz val="12"/>
        <rFont val="宋体"/>
        <family val="3"/>
        <charset val="134"/>
      </rPr>
      <t>等材料的复合铜箔及相关材料的研发、生产和销售业务。上述事项目前正按计划推进中，已与供应商签订主要生产设备卷对卷磁控溅射真空镀膜设备、双边夹卷式水平镀膜线等的采购合同，设备将于近期交付</t>
    </r>
    <phoneticPr fontId="1" type="noConversion"/>
  </si>
  <si>
    <t>‘</t>
    <phoneticPr fontId="1" type="noConversion"/>
  </si>
  <si>
    <t>其他建材；公司是中国海峡西岸经济区建设综合技术服务的领军企业，为工程可研、建设、运维全寿命周期提供测绘、勘察、设计、检测、评估、咨询和培训等技术服务；也是中国外加剂新材料行业的龙头企业，为建筑、核电、港口、桥梁、隧道、公路、高铁、地铁、水利、电力等工程等提供高环保、高性能、高寿命混凝土制造和施工解决方案</t>
    <phoneticPr fontId="1" type="noConversion"/>
  </si>
  <si>
    <t>医疗设备；公司自设立以来始终致力于医疗诊断、监护设备的研发、生产和销售，产品涵盖血氧类、心电类、超声类、监护类、血压类等多个大类</t>
    <phoneticPr fontId="1" type="noConversion"/>
  </si>
  <si>
    <r>
      <rPr>
        <sz val="12"/>
        <rFont val="宋体"/>
        <family val="3"/>
        <charset val="134"/>
      </rPr>
      <t>公路货运；公司涵盖</t>
    </r>
    <r>
      <rPr>
        <sz val="12"/>
        <color rgb="FFFF0000"/>
        <rFont val="宋体"/>
        <family val="3"/>
        <charset val="134"/>
      </rPr>
      <t>汽车供应链中的整车物流、零部件物流、国际物流、多式联运及供应链金融业务</t>
    </r>
    <r>
      <rPr>
        <sz val="12"/>
        <rFont val="宋体"/>
        <family val="3"/>
        <charset val="134"/>
      </rPr>
      <t>；提供汽车行业专业的物流规划、运输、仓储、配送等相关服务</t>
    </r>
    <phoneticPr fontId="1" type="noConversion"/>
  </si>
  <si>
    <t>新能源；汽车出口运输</t>
    <phoneticPr fontId="1" type="noConversion"/>
  </si>
  <si>
    <t>数字经济</t>
    <phoneticPr fontId="1" type="noConversion"/>
  </si>
  <si>
    <t>当日涨跌幅(%)</t>
    <phoneticPr fontId="1" type="noConversion"/>
  </si>
  <si>
    <t>申万大分类</t>
    <phoneticPr fontId="1" type="noConversion"/>
  </si>
  <si>
    <t>投资</t>
    <phoneticPr fontId="1" type="noConversion"/>
  </si>
  <si>
    <t>制造</t>
    <phoneticPr fontId="1" type="noConversion"/>
  </si>
  <si>
    <t>服务</t>
    <phoneticPr fontId="1" type="noConversion"/>
  </si>
  <si>
    <t>申万一级分类</t>
    <phoneticPr fontId="1" type="noConversion"/>
  </si>
  <si>
    <t>比亚迪</t>
    <phoneticPr fontId="1" type="noConversion"/>
  </si>
  <si>
    <t>一体化压铸；汽车；比亚迪概念</t>
    <phoneticPr fontId="1" type="noConversion"/>
  </si>
  <si>
    <t>汽车；比亚迪概念</t>
    <phoneticPr fontId="1" type="noConversion"/>
  </si>
  <si>
    <t>汽车；比亚迪概念（暂无量产）</t>
    <phoneticPr fontId="1" type="noConversion"/>
  </si>
  <si>
    <t>一体化压铸；汽车；比亚迪概念；特斯拉</t>
    <phoneticPr fontId="1" type="noConversion"/>
  </si>
  <si>
    <t>元宇宙；特斯拉；比亚迪概念</t>
    <phoneticPr fontId="1" type="noConversion"/>
  </si>
  <si>
    <r>
      <rPr>
        <sz val="12"/>
        <rFont val="宋体"/>
        <family val="3"/>
        <charset val="134"/>
      </rPr>
      <t>面板；主导产品包括液晶显示用</t>
    </r>
    <r>
      <rPr>
        <sz val="12"/>
        <rFont val="Times New Roman"/>
        <family val="1"/>
      </rPr>
      <t>ITO</t>
    </r>
    <r>
      <rPr>
        <b/>
        <sz val="12"/>
        <color rgb="FFFF0000"/>
        <rFont val="宋体"/>
        <family val="3"/>
        <charset val="134"/>
      </rPr>
      <t>导电膜玻璃</t>
    </r>
    <r>
      <rPr>
        <sz val="12"/>
        <rFont val="宋体"/>
        <family val="3"/>
        <charset val="134"/>
      </rPr>
      <t>、触摸屏用</t>
    </r>
    <r>
      <rPr>
        <sz val="12"/>
        <rFont val="Times New Roman"/>
        <family val="1"/>
      </rPr>
      <t>ITO</t>
    </r>
    <r>
      <rPr>
        <sz val="12"/>
        <rFont val="宋体"/>
        <family val="3"/>
        <charset val="134"/>
      </rPr>
      <t>导电膜玻璃、手机面板视窗材料等；公司为比亚迪提供唐、宋、秦、汉、海豹等车型中控屏。</t>
    </r>
    <phoneticPr fontId="1" type="noConversion"/>
  </si>
  <si>
    <t>比亚迪概念（比亚迪提供汽车雷达板、车载触摸屏）</t>
    <phoneticPr fontId="1" type="noConversion"/>
  </si>
  <si>
    <t>元宇宙；信创</t>
    <phoneticPr fontId="1" type="noConversion"/>
  </si>
  <si>
    <t>东数西算；信创</t>
    <phoneticPr fontId="1" type="noConversion"/>
  </si>
  <si>
    <t>数字经济；信创</t>
    <phoneticPr fontId="1" type="noConversion"/>
  </si>
  <si>
    <t>人工智能</t>
    <phoneticPr fontId="1" type="noConversion"/>
  </si>
  <si>
    <t>信创；东数西算；人工智能</t>
    <phoneticPr fontId="1" type="noConversion"/>
  </si>
  <si>
    <t>芯片；教育；人工智能</t>
    <phoneticPr fontId="1" type="noConversion"/>
  </si>
  <si>
    <t>芯片；人工智能</t>
    <phoneticPr fontId="1" type="noConversion"/>
  </si>
  <si>
    <t>信创；人工智能</t>
    <phoneticPr fontId="1" type="noConversion"/>
  </si>
  <si>
    <t>基建；元宇宙；人工智能</t>
    <phoneticPr fontId="1" type="noConversion"/>
  </si>
  <si>
    <t>机器人；人工智能</t>
    <phoneticPr fontId="1" type="noConversion"/>
  </si>
  <si>
    <t>人民币贬值；家用轻功；人工智能</t>
    <phoneticPr fontId="1" type="noConversion"/>
  </si>
  <si>
    <r>
      <t>5G</t>
    </r>
    <r>
      <rPr>
        <sz val="12"/>
        <rFont val="宋体"/>
        <family val="3"/>
        <charset val="134"/>
      </rPr>
      <t>；信创；人工智能</t>
    </r>
    <phoneticPr fontId="1" type="noConversion"/>
  </si>
  <si>
    <t>信创；华为；5G；东数西算；人工智能</t>
    <phoneticPr fontId="1" type="noConversion"/>
  </si>
  <si>
    <t>机器人；工业母机；人工智能</t>
    <phoneticPr fontId="1" type="noConversion"/>
  </si>
  <si>
    <t>信创；元宇宙；人工智能</t>
    <phoneticPr fontId="1" type="noConversion"/>
  </si>
  <si>
    <t>教育；人工智能</t>
    <phoneticPr fontId="1" type="noConversion"/>
  </si>
  <si>
    <t>转换平价</t>
    <phoneticPr fontId="1" type="noConversion"/>
  </si>
  <si>
    <t>周涨跌幅</t>
    <phoneticPr fontId="1" type="noConversion"/>
  </si>
  <si>
    <t>债券市值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</si>
</sst>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
    <numFmt numFmtId="177" formatCode="###,###,##0.0000"/>
    <numFmt numFmtId="178" formatCode="###,###,##0.00"/>
    <numFmt numFmtId="179" formatCode="###,###,##0"/>
    <numFmt numFmtId="180" formatCode="0.0_);[Red]\(0.0\)"/>
  </numFmts>
  <fonts count="16" x14ac:knownFonts="1">
    <font>
      <sz val="12"/>
      <name val="Calibri"/>
    </font>
    <font>
      <sz val="9"/>
      <name val="宋体"/>
      <family val="3"/>
      <charset val="134"/>
    </font>
    <font>
      <sz val="12"/>
      <name val="宋体"/>
      <family val="3"/>
      <charset val="134"/>
    </font>
    <font>
      <sz val="12"/>
      <name val="Times New Roman"/>
      <family val="1"/>
    </font>
    <font>
      <sz val="12"/>
      <color rgb="FFFF0000"/>
      <name val="宋体"/>
      <family val="3"/>
      <charset val="134"/>
    </font>
    <font>
      <b/>
      <sz val="12"/>
      <color rgb="FFC00000"/>
      <name val="宋体"/>
      <family val="3"/>
      <charset val="134"/>
    </font>
    <font>
      <b/>
      <sz val="12"/>
      <color rgb="FFFF0000"/>
      <name val="宋体"/>
      <family val="3"/>
      <charset val="134"/>
    </font>
    <font>
      <sz val="12"/>
      <color rgb="FFFF0000"/>
      <name val="Times New Roman"/>
      <family val="1"/>
    </font>
    <font>
      <b/>
      <sz val="12"/>
      <name val="宋体"/>
      <family val="3"/>
      <charset val="134"/>
    </font>
    <font>
      <sz val="12"/>
      <color rgb="FFC00000"/>
      <name val="宋体"/>
      <family val="3"/>
      <charset val="134"/>
    </font>
    <font>
      <sz val="12"/>
      <color rgb="FFC00000"/>
      <name val="Times New Roman"/>
      <family val="1"/>
    </font>
    <font>
      <b/>
      <sz val="12"/>
      <color rgb="FFFF0000"/>
      <name val="Times New Roman"/>
      <family val="1"/>
    </font>
    <font>
      <sz val="12"/>
      <name val="Calibri"/>
      <family val="2"/>
    </font>
    <font>
      <sz val="12"/>
      <name val="Times New Roman"/>
      <family val="3"/>
      <charset val="134"/>
    </font>
    <font>
      <sz val="12"/>
      <name val="宋体"/>
      <family val="1"/>
      <charset val="134"/>
    </font>
    <font>
      <sz val="12"/>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9" fontId="15" fillId="0" borderId="0" applyFont="0" applyFill="0" applyBorder="0" applyAlignment="0" applyProtection="0">
      <alignment vertical="center"/>
    </xf>
  </cellStyleXfs>
  <cellXfs count="23">
    <xf numFmtId="0" fontId="0" fillId="0" borderId="0" xfId="0"/>
    <xf numFmtId="0" fontId="2" fillId="0" borderId="0" xfId="0" applyFont="1" applyAlignment="1">
      <alignment horizontal="left" vertical="top"/>
    </xf>
    <xf numFmtId="14" fontId="3" fillId="0" borderId="0" xfId="0" applyNumberFormat="1" applyFont="1" applyAlignment="1">
      <alignment horizontal="left" vertical="top"/>
    </xf>
    <xf numFmtId="0" fontId="3" fillId="0" borderId="0" xfId="0" applyFont="1"/>
    <xf numFmtId="0" fontId="3" fillId="0" borderId="0" xfId="0" applyFont="1" applyAlignment="1">
      <alignment horizontal="left" vertical="top"/>
    </xf>
    <xf numFmtId="179" fontId="3" fillId="0" borderId="0" xfId="0" applyNumberFormat="1" applyFont="1"/>
    <xf numFmtId="176" fontId="3" fillId="0" borderId="0" xfId="0" applyNumberFormat="1" applyFont="1"/>
    <xf numFmtId="178" fontId="3" fillId="0" borderId="0" xfId="0" applyNumberFormat="1" applyFont="1" applyAlignment="1">
      <alignment horizontal="left" vertical="top"/>
    </xf>
    <xf numFmtId="176" fontId="3" fillId="0" borderId="0" xfId="0" applyNumberFormat="1" applyFont="1" applyAlignment="1">
      <alignment horizontal="left" vertical="top"/>
    </xf>
    <xf numFmtId="0" fontId="3" fillId="2" borderId="0" xfId="0" applyFont="1" applyFill="1" applyAlignment="1">
      <alignment horizontal="left" vertical="top"/>
    </xf>
    <xf numFmtId="0" fontId="7" fillId="0" borderId="0" xfId="0" applyFont="1" applyAlignment="1">
      <alignment horizontal="left" vertical="top"/>
    </xf>
    <xf numFmtId="178" fontId="2" fillId="0" borderId="0" xfId="0" applyNumberFormat="1" applyFont="1" applyAlignment="1">
      <alignment horizontal="left" vertical="top"/>
    </xf>
    <xf numFmtId="177" fontId="2" fillId="0" borderId="0" xfId="0" applyNumberFormat="1" applyFont="1" applyAlignment="1">
      <alignment horizontal="left" vertical="top"/>
    </xf>
    <xf numFmtId="0" fontId="2" fillId="0" borderId="0" xfId="0" applyFont="1"/>
    <xf numFmtId="0" fontId="12" fillId="0" borderId="0" xfId="0" applyFont="1"/>
    <xf numFmtId="0" fontId="13" fillId="0" borderId="0" xfId="0" applyFont="1" applyAlignment="1">
      <alignment horizontal="left" vertical="top"/>
    </xf>
    <xf numFmtId="0" fontId="3" fillId="3" borderId="0" xfId="0" applyFont="1" applyFill="1" applyAlignment="1">
      <alignment horizontal="left" vertical="top"/>
    </xf>
    <xf numFmtId="178" fontId="14" fillId="0" borderId="0" xfId="0" applyNumberFormat="1" applyFont="1" applyAlignment="1">
      <alignment horizontal="left" vertical="top"/>
    </xf>
    <xf numFmtId="180" fontId="2" fillId="0" borderId="0" xfId="0" applyNumberFormat="1" applyFont="1" applyAlignment="1">
      <alignment horizontal="left" vertical="top"/>
    </xf>
    <xf numFmtId="180" fontId="3" fillId="0" borderId="0" xfId="1" applyNumberFormat="1" applyFont="1" applyAlignment="1">
      <alignment horizontal="left" vertical="top"/>
    </xf>
    <xf numFmtId="180" fontId="3" fillId="0" borderId="0" xfId="0" applyNumberFormat="1" applyFont="1" applyAlignment="1">
      <alignment horizontal="left" vertical="top"/>
    </xf>
    <xf numFmtId="176" fontId="3" fillId="0" borderId="0" xfId="1" applyNumberFormat="1" applyFont="1" applyAlignment="1">
      <alignment horizontal="left" vertical="top"/>
    </xf>
    <xf numFmtId="9" fontId="3" fillId="0" borderId="0" xfId="1" applyFont="1" applyAlignment="1">
      <alignment horizontal="left" vertical="top"/>
    </xf>
  </cellXfs>
  <cellStyles count="2">
    <cellStyle name="百分比" xfId="1" builtinId="5"/>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nal_ptmyear"/>
      <definedName name="b_dq_close"/>
      <definedName name="b_pq_pctchange"/>
      <definedName name="cb_anal_convpremiumratio"/>
      <definedName name="cb_anal_convvalue"/>
      <definedName name="cb_anal_ytm"/>
      <definedName name="cb_info_outstandingbalance"/>
      <definedName name="s_dq_pctchange"/>
      <definedName name="s_dq_swing"/>
      <definedName name="s_dq_turn"/>
      <definedName name="s_info_industry_sw_2021"/>
      <definedName name="s_val_ev"/>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74"/>
  <sheetViews>
    <sheetView tabSelected="1" zoomScale="108" zoomScaleNormal="108" workbookViewId="0">
      <pane xSplit="3" ySplit="1" topLeftCell="D98" activePane="bottomRight" state="frozen"/>
      <selection pane="topRight" activeCell="D1" sqref="D1"/>
      <selection pane="bottomLeft" activeCell="A2" sqref="A2"/>
      <selection pane="bottomRight" activeCell="E2" sqref="E2"/>
    </sheetView>
  </sheetViews>
  <sheetFormatPr defaultRowHeight="15.75" outlineLevelCol="1" x14ac:dyDescent="0.25"/>
  <cols>
    <col min="1" max="1" width="11.375" style="4" bestFit="1" customWidth="1"/>
    <col min="2" max="2" width="14.75" style="4" customWidth="1"/>
    <col min="3" max="3" width="8.75" style="4" customWidth="1"/>
    <col min="4" max="6" width="19.625" style="4" customWidth="1"/>
    <col min="7" max="8" width="19.625" style="4" hidden="1" customWidth="1" outlineLevel="1"/>
    <col min="9" max="9" width="15.625" style="4" customWidth="1" collapsed="1"/>
    <col min="10" max="10" width="19" style="4" customWidth="1"/>
    <col min="11" max="11" width="79.875" style="4" customWidth="1" collapsed="1"/>
    <col min="12" max="12" width="10.75" style="4" customWidth="1"/>
    <col min="13" max="20" width="13.75" style="4" customWidth="1"/>
    <col min="21" max="22" width="13.75" style="20" customWidth="1"/>
    <col min="23" max="23" width="8.75" style="4" customWidth="1"/>
    <col min="24" max="24" width="9.75" style="4" customWidth="1"/>
    <col min="25" max="27" width="8.625" style="3"/>
  </cols>
  <sheetData>
    <row r="1" spans="1:28" x14ac:dyDescent="0.25">
      <c r="A1" s="2">
        <v>44978</v>
      </c>
      <c r="B1" s="4" t="s">
        <v>940</v>
      </c>
      <c r="C1" s="4" t="s">
        <v>941</v>
      </c>
      <c r="D1" s="1" t="s">
        <v>2445</v>
      </c>
      <c r="E1" s="1" t="s">
        <v>2449</v>
      </c>
      <c r="F1" s="1" t="s">
        <v>2396</v>
      </c>
      <c r="G1" s="4" t="s">
        <v>942</v>
      </c>
      <c r="H1" s="4" t="s">
        <v>943</v>
      </c>
      <c r="I1" s="4" t="s">
        <v>944</v>
      </c>
      <c r="J1" s="4" t="s">
        <v>945</v>
      </c>
      <c r="K1" s="1" t="s">
        <v>2404</v>
      </c>
      <c r="L1" s="4" t="s">
        <v>946</v>
      </c>
      <c r="M1" s="4" t="s">
        <v>947</v>
      </c>
      <c r="N1" s="1" t="s">
        <v>2476</v>
      </c>
      <c r="O1" s="4" t="s">
        <v>948</v>
      </c>
      <c r="P1" s="12" t="s">
        <v>2385</v>
      </c>
      <c r="Q1" s="4" t="s">
        <v>949</v>
      </c>
      <c r="R1" s="4" t="s">
        <v>950</v>
      </c>
      <c r="S1" s="1" t="s">
        <v>2386</v>
      </c>
      <c r="T1" s="1" t="s">
        <v>2474</v>
      </c>
      <c r="U1" s="18" t="s">
        <v>2444</v>
      </c>
      <c r="V1" s="18" t="s">
        <v>2475</v>
      </c>
      <c r="W1" s="4" t="s">
        <v>951</v>
      </c>
      <c r="X1" s="4" t="s">
        <v>952</v>
      </c>
      <c r="Y1" s="3" t="s">
        <v>935</v>
      </c>
      <c r="Z1" s="3" t="s">
        <v>936</v>
      </c>
      <c r="AA1" s="3" t="s">
        <v>937</v>
      </c>
      <c r="AB1" s="13" t="s">
        <v>2416</v>
      </c>
    </row>
    <row r="2" spans="1:28" x14ac:dyDescent="0.25">
      <c r="A2" s="2">
        <v>44970</v>
      </c>
      <c r="B2" s="4" t="s">
        <v>833</v>
      </c>
      <c r="C2" s="4" t="s">
        <v>953</v>
      </c>
      <c r="D2" s="1" t="s">
        <v>2448</v>
      </c>
      <c r="E2" s="4" t="str">
        <f>[1]!s_info_industry_sw_2021(B2,"20221201",1)</f>
        <v>传媒(2021)</v>
      </c>
      <c r="F2" s="1" t="s">
        <v>2397</v>
      </c>
      <c r="G2" s="4" t="s">
        <v>954</v>
      </c>
      <c r="H2" s="4" t="s">
        <v>955</v>
      </c>
      <c r="I2" s="4" t="str">
        <f>[1]!s_info_industry_sw_2021(B2,"20221201",2)</f>
        <v>游戏Ⅱ(2021)</v>
      </c>
      <c r="J2" s="7" t="s">
        <v>956</v>
      </c>
      <c r="K2" s="4" t="s">
        <v>957</v>
      </c>
      <c r="L2" s="8">
        <f>[1]!b_dq_close(B2,$A$1,2)</f>
        <v>113.309</v>
      </c>
      <c r="M2" s="8">
        <f>[1]!cb_anal_convpremiumratio(B2,$A$1)</f>
        <v>70.314700000000002</v>
      </c>
      <c r="N2" s="8">
        <f>P2/100*L2</f>
        <v>7.733108099639999</v>
      </c>
      <c r="O2" s="8">
        <f>[1]!cb_anal_ytm(B2,$A$1)</f>
        <v>1.7061999999999999</v>
      </c>
      <c r="P2" s="8">
        <f>[1]!cb_info_outstandingbalance(B2,$A$1)</f>
        <v>6.8247960000000001</v>
      </c>
      <c r="Q2" s="7">
        <f>[1]!b_anal_ptmyear(B2,$A$1)</f>
        <v>2.5863013698630137</v>
      </c>
      <c r="R2" s="8">
        <f>[1]!s_dq_turn(B2,$A$1)</f>
        <v>2.4665352634716111</v>
      </c>
      <c r="S2" s="8">
        <f>L2+M2</f>
        <v>183.62369999999999</v>
      </c>
      <c r="T2" s="8">
        <f>[1]!cb_anal_convvalue(B2,$A$1)</f>
        <v>66.529200000000003</v>
      </c>
      <c r="U2" s="19">
        <f>[1]!s_dq_pctchange(B2,$A$1)</f>
        <v>-0.17883571780957339</v>
      </c>
      <c r="V2" s="21">
        <f>[1]!b_pq_pctchange(B2,$A$2,$A$1,2)</f>
        <v>-0.30881576632060453</v>
      </c>
      <c r="W2" s="4" t="s">
        <v>958</v>
      </c>
      <c r="X2" s="4" t="s">
        <v>834</v>
      </c>
      <c r="Y2" s="5">
        <f>[1]!s_val_ev(X2,$A$1,100000000)</f>
        <v>103.40185464139999</v>
      </c>
      <c r="Z2" s="6">
        <f>[1]!s_dq_turn(X2,$A$1)</f>
        <v>4.4202040534777103</v>
      </c>
      <c r="AA2" s="6">
        <f>[1]!s_dq_swing(X2,$A$1)</f>
        <v>7.9365079365079287</v>
      </c>
    </row>
    <row r="3" spans="1:28" x14ac:dyDescent="0.25">
      <c r="B3" s="4" t="s">
        <v>316</v>
      </c>
      <c r="C3" s="4" t="s">
        <v>959</v>
      </c>
      <c r="D3" s="1" t="s">
        <v>2448</v>
      </c>
      <c r="E3" s="4" t="str">
        <f>[1]!s_info_industry_sw_2021(B3,"20221201",1)</f>
        <v>传媒(2021)</v>
      </c>
      <c r="F3" s="1" t="s">
        <v>2397</v>
      </c>
      <c r="G3" s="4" t="s">
        <v>954</v>
      </c>
      <c r="H3" s="4" t="s">
        <v>955</v>
      </c>
      <c r="I3" s="4" t="str">
        <f>[1]!s_info_industry_sw_2021(B3,"20221201",2)</f>
        <v>数字媒体(2021)</v>
      </c>
      <c r="J3" s="7" t="s">
        <v>956</v>
      </c>
      <c r="K3" s="4" t="s">
        <v>960</v>
      </c>
      <c r="L3" s="8">
        <f>[1]!b_dq_close(B3,$A$1,2)</f>
        <v>130.04</v>
      </c>
      <c r="M3" s="8">
        <f>[1]!cb_anal_convpremiumratio(B3,$A$1)</f>
        <v>28.607299999999999</v>
      </c>
      <c r="N3" s="8">
        <f t="shared" ref="N3:N66" si="0">P3/100*L3</f>
        <v>6.5014278239999994</v>
      </c>
      <c r="O3" s="8">
        <f>[1]!cb_anal_ytm(B3,$A$1)</f>
        <v>-1.5451999999999999</v>
      </c>
      <c r="P3" s="8">
        <f>[1]!cb_info_outstandingbalance(B3,$A$1)</f>
        <v>4.9995599999999998</v>
      </c>
      <c r="Q3" s="7">
        <f>[1]!b_anal_ptmyear(B3,$A$1)</f>
        <v>5.087671232876712</v>
      </c>
      <c r="R3" s="8">
        <f>[1]!s_dq_turn(B3,$A$1)</f>
        <v>7.4550560449319541</v>
      </c>
      <c r="S3" s="8">
        <f t="shared" ref="S3:S66" si="1">L3+M3</f>
        <v>158.6473</v>
      </c>
      <c r="T3" s="8">
        <f>[1]!cb_anal_convvalue(B3,$A$1)</f>
        <v>101.114</v>
      </c>
      <c r="U3" s="19">
        <f>[1]!s_dq_pctchange(B3,$A$1)</f>
        <v>-0.2944243390787083</v>
      </c>
      <c r="V3" s="21">
        <f>[1]!b_pq_pctchange(B3,$A$2,$A$1,2)</f>
        <v>0.16560754862314919</v>
      </c>
      <c r="W3" s="4" t="s">
        <v>961</v>
      </c>
      <c r="X3" s="4" t="s">
        <v>317</v>
      </c>
      <c r="Y3" s="5">
        <f>[1]!s_val_ev(X3,$A$1,100000000)</f>
        <v>92.016718746299986</v>
      </c>
      <c r="Z3" s="6">
        <f>[1]!s_dq_turn(X3,$A$1)</f>
        <v>3.0278158674420559</v>
      </c>
      <c r="AA3" s="6">
        <f>[1]!s_dq_swing(X3,$A$1)</f>
        <v>4.3589743589743577</v>
      </c>
    </row>
    <row r="4" spans="1:28" x14ac:dyDescent="0.25">
      <c r="B4" s="4" t="s">
        <v>2</v>
      </c>
      <c r="C4" s="4" t="s">
        <v>962</v>
      </c>
      <c r="D4" s="1" t="s">
        <v>2448</v>
      </c>
      <c r="E4" s="4" t="str">
        <f>[1]!s_info_industry_sw_2021(B4,"20221201",1)</f>
        <v>传媒(2021)</v>
      </c>
      <c r="F4" s="1" t="s">
        <v>2397</v>
      </c>
      <c r="G4" s="4" t="s">
        <v>954</v>
      </c>
      <c r="H4" s="4" t="s">
        <v>955</v>
      </c>
      <c r="I4" s="4" t="str">
        <f>[1]!s_info_industry_sw_2021(B4,"20221201",2)</f>
        <v>电视广播Ⅱ(2021)</v>
      </c>
      <c r="J4" s="7" t="s">
        <v>956</v>
      </c>
      <c r="K4" s="4" t="s">
        <v>963</v>
      </c>
      <c r="L4" s="8">
        <f>[1]!b_dq_close(B4,$A$1,2)</f>
        <v>203.708</v>
      </c>
      <c r="M4" s="8">
        <f>[1]!cb_anal_convpremiumratio(B4,$A$1)</f>
        <v>126.563</v>
      </c>
      <c r="N4" s="8">
        <f t="shared" si="0"/>
        <v>1.4403174139999999</v>
      </c>
      <c r="O4" s="8">
        <f>[1]!cb_anal_ytm(B4,$A$1)</f>
        <v>-37.062399999999997</v>
      </c>
      <c r="P4" s="8">
        <f>[1]!cb_info_outstandingbalance(B4,$A$1)</f>
        <v>0.70704999999999996</v>
      </c>
      <c r="Q4" s="7">
        <f>[1]!b_anal_ptmyear(B4,$A$1)</f>
        <v>1.3452054794520549</v>
      </c>
      <c r="R4" s="8">
        <f>[1]!s_dq_turn(B4,$A$1)</f>
        <v>14.952266459232021</v>
      </c>
      <c r="S4" s="8">
        <f t="shared" si="1"/>
        <v>330.27100000000002</v>
      </c>
      <c r="T4" s="8">
        <f>[1]!cb_anal_convvalue(B4,$A$1)</f>
        <v>89.912300000000002</v>
      </c>
      <c r="U4" s="19">
        <f>[1]!s_dq_pctchange(B4,$A$1)</f>
        <v>5.8911318828059733E-3</v>
      </c>
      <c r="V4" s="21">
        <f>[1]!b_pq_pctchange(B4,$A$2,$A$1,2)</f>
        <v>-1.0943766325827049</v>
      </c>
      <c r="W4" s="4" t="s">
        <v>964</v>
      </c>
      <c r="X4" s="4" t="s">
        <v>3</v>
      </c>
      <c r="Y4" s="5">
        <f>[1]!s_val_ev(X4,$A$1,100000000)</f>
        <v>43.696344520499999</v>
      </c>
      <c r="Z4" s="6">
        <f>[1]!s_dq_turn(X4,$A$1)</f>
        <v>1.7292234814871281</v>
      </c>
      <c r="AA4" s="6">
        <f>[1]!s_dq_swing(X4,$A$1)</f>
        <v>2.4232633279483089</v>
      </c>
    </row>
    <row r="5" spans="1:28" x14ac:dyDescent="0.25">
      <c r="B5" s="4" t="s">
        <v>10</v>
      </c>
      <c r="C5" s="16" t="s">
        <v>965</v>
      </c>
      <c r="D5" s="1" t="s">
        <v>2448</v>
      </c>
      <c r="E5" s="4" t="str">
        <f>[1]!s_info_industry_sw_2021(B5,"20221201",1)</f>
        <v>传媒(2021)</v>
      </c>
      <c r="F5" s="1" t="s">
        <v>2397</v>
      </c>
      <c r="G5" s="4" t="s">
        <v>954</v>
      </c>
      <c r="H5" s="4" t="s">
        <v>955</v>
      </c>
      <c r="I5" s="4" t="str">
        <f>[1]!s_info_industry_sw_2021(B5,"20221201",2)</f>
        <v>电视广播Ⅱ(2021)</v>
      </c>
      <c r="J5" s="11" t="s">
        <v>2436</v>
      </c>
      <c r="K5" s="4" t="s">
        <v>966</v>
      </c>
      <c r="L5" s="8">
        <f>[1]!b_dq_close(B5,$A$1,2)</f>
        <v>186.09800000000001</v>
      </c>
      <c r="M5" s="8">
        <f>[1]!cb_anal_convpremiumratio(B5,$A$1)</f>
        <v>0.5867</v>
      </c>
      <c r="N5" s="8">
        <f t="shared" si="0"/>
        <v>5.3998623705400002</v>
      </c>
      <c r="O5" s="8">
        <f>[1]!cb_anal_ytm(B5,$A$1)</f>
        <v>-20.8401</v>
      </c>
      <c r="P5" s="8">
        <f>[1]!cb_info_outstandingbalance(B5,$A$1)</f>
        <v>2.9016229999999998</v>
      </c>
      <c r="Q5" s="7">
        <f>[1]!b_anal_ptmyear(B5,$A$1)</f>
        <v>2.032876712328767</v>
      </c>
      <c r="R5" s="8">
        <f>[1]!s_dq_turn(B5,$A$1)</f>
        <v>68.587132098139563</v>
      </c>
      <c r="S5" s="8">
        <f t="shared" si="1"/>
        <v>186.68470000000002</v>
      </c>
      <c r="T5" s="8">
        <f>[1]!cb_anal_convvalue(B5,$A$1)</f>
        <v>185.01259999999999</v>
      </c>
      <c r="U5" s="19">
        <f>[1]!s_dq_pctchange(B5,$A$1)</f>
        <v>-0.28559028242895718</v>
      </c>
      <c r="V5" s="21">
        <f>[1]!b_pq_pctchange(B5,$A$2,$A$1,2)</f>
        <v>-4.3920533067552947</v>
      </c>
      <c r="W5" s="4" t="s">
        <v>967</v>
      </c>
      <c r="X5" s="4" t="s">
        <v>11</v>
      </c>
      <c r="Y5" s="5">
        <f>[1]!s_val_ev(X5,$A$1,100000000)</f>
        <v>177.122978305</v>
      </c>
      <c r="Z5" s="6">
        <f>[1]!s_dq_turn(X5,$A$1)</f>
        <v>1.8126942870570313</v>
      </c>
      <c r="AA5" s="6">
        <f>[1]!s_dq_swing(X5,$A$1)</f>
        <v>2.8340080971659916</v>
      </c>
    </row>
    <row r="6" spans="1:28" x14ac:dyDescent="0.25">
      <c r="B6" s="4" t="s">
        <v>103</v>
      </c>
      <c r="C6" s="4" t="s">
        <v>968</v>
      </c>
      <c r="D6" s="1" t="s">
        <v>2448</v>
      </c>
      <c r="E6" s="4" t="str">
        <f>[1]!s_info_industry_sw_2021(B6,"20221201",1)</f>
        <v>传媒(2021)</v>
      </c>
      <c r="F6" s="1" t="s">
        <v>2397</v>
      </c>
      <c r="G6" s="4" t="s">
        <v>954</v>
      </c>
      <c r="H6" s="4" t="s">
        <v>955</v>
      </c>
      <c r="I6" s="4" t="str">
        <f>[1]!s_info_industry_sw_2021(B6,"20221201",2)</f>
        <v>电视广播Ⅱ(2021)</v>
      </c>
      <c r="J6" s="7" t="s">
        <v>956</v>
      </c>
      <c r="K6" s="4" t="s">
        <v>969</v>
      </c>
      <c r="L6" s="8">
        <f>[1]!b_dq_close(B6,$A$1,2)</f>
        <v>112.78400000000001</v>
      </c>
      <c r="M6" s="8">
        <f>[1]!cb_anal_convpremiumratio(B6,$A$1)</f>
        <v>21.5016</v>
      </c>
      <c r="N6" s="8">
        <f t="shared" si="0"/>
        <v>12.800499028800001</v>
      </c>
      <c r="O6" s="8">
        <f>[1]!cb_anal_ytm(B6,$A$1)</f>
        <v>-7.0658000000000003</v>
      </c>
      <c r="P6" s="8">
        <f>[1]!cb_info_outstandingbalance(B6,$A$1)</f>
        <v>11.34957</v>
      </c>
      <c r="Q6" s="7">
        <f>[1]!b_anal_ptmyear(B6,$A$1)</f>
        <v>0.84657534246575339</v>
      </c>
      <c r="R6" s="8">
        <f>[1]!s_dq_turn(B6,$A$1)</f>
        <v>2.6505850001365689</v>
      </c>
      <c r="S6" s="8">
        <f t="shared" si="1"/>
        <v>134.28560000000002</v>
      </c>
      <c r="T6" s="8">
        <f>[1]!cb_anal_convvalue(B6,$A$1)</f>
        <v>92.825100000000006</v>
      </c>
      <c r="U6" s="19">
        <f>[1]!s_dq_pctchange(B6,$A$1)</f>
        <v>-0.47211853263794823</v>
      </c>
      <c r="V6" s="21">
        <f>[1]!b_pq_pctchange(B6,$A$2,$A$1,2)</f>
        <v>-1.0822852532056295</v>
      </c>
      <c r="W6" s="4" t="s">
        <v>970</v>
      </c>
      <c r="X6" s="4" t="s">
        <v>104</v>
      </c>
      <c r="Y6" s="5">
        <f>[1]!s_val_ev(X6,$A$1,100000000)</f>
        <v>68.33659055759999</v>
      </c>
      <c r="Z6" s="6">
        <f>[1]!s_dq_turn(X6,$A$1)</f>
        <v>1.5351345803764711</v>
      </c>
      <c r="AA6" s="6">
        <f>[1]!s_dq_swing(X6,$A$1)</f>
        <v>2.4038461538461666</v>
      </c>
    </row>
    <row r="7" spans="1:28" x14ac:dyDescent="0.25">
      <c r="B7" s="4" t="s">
        <v>648</v>
      </c>
      <c r="C7" s="4" t="s">
        <v>971</v>
      </c>
      <c r="D7" s="1" t="s">
        <v>2448</v>
      </c>
      <c r="E7" s="4" t="str">
        <f>[1]!s_info_industry_sw_2021(B7,"20221201",1)</f>
        <v>传媒(2021)</v>
      </c>
      <c r="F7" s="1" t="s">
        <v>2397</v>
      </c>
      <c r="G7" s="4" t="s">
        <v>954</v>
      </c>
      <c r="H7" s="4" t="s">
        <v>955</v>
      </c>
      <c r="I7" s="4" t="str">
        <f>[1]!s_info_industry_sw_2021(B7,"20221201",2)</f>
        <v>电视广播Ⅱ(2021)</v>
      </c>
      <c r="J7" s="7" t="s">
        <v>956</v>
      </c>
      <c r="K7" s="4" t="s">
        <v>972</v>
      </c>
      <c r="L7" s="8">
        <f>[1]!b_dq_close(B7,$A$1,2)</f>
        <v>141.68</v>
      </c>
      <c r="M7" s="8">
        <f>[1]!cb_anal_convpremiumratio(B7,$A$1)</f>
        <v>19.0624</v>
      </c>
      <c r="N7" s="8">
        <f t="shared" si="0"/>
        <v>5.2187020424000004</v>
      </c>
      <c r="O7" s="8">
        <f>[1]!cb_anal_ytm(B7,$A$1)</f>
        <v>-17.373799999999999</v>
      </c>
      <c r="P7" s="8">
        <f>[1]!cb_info_outstandingbalance(B7,$A$1)</f>
        <v>3.683443</v>
      </c>
      <c r="Q7" s="7">
        <f>[1]!b_anal_ptmyear(B7,$A$1)</f>
        <v>1.3479452054794521</v>
      </c>
      <c r="R7" s="8">
        <f>[1]!s_dq_turn(B7,$A$1)</f>
        <v>28.057988137728749</v>
      </c>
      <c r="S7" s="8">
        <f t="shared" si="1"/>
        <v>160.7424</v>
      </c>
      <c r="T7" s="8">
        <f>[1]!cb_anal_convvalue(B7,$A$1)</f>
        <v>118.99639999999999</v>
      </c>
      <c r="U7" s="19">
        <f>[1]!s_dq_pctchange(B7,$A$1)</f>
        <v>-0.10576041740111801</v>
      </c>
      <c r="V7" s="21">
        <f>[1]!b_pq_pctchange(B7,$A$2,$A$1,2)</f>
        <v>-2.402061074486622</v>
      </c>
      <c r="W7" s="4" t="s">
        <v>973</v>
      </c>
      <c r="X7" s="4" t="s">
        <v>649</v>
      </c>
      <c r="Y7" s="5">
        <f>[1]!s_val_ev(X7,$A$1,100000000)</f>
        <v>75.312520079999999</v>
      </c>
      <c r="Z7" s="6">
        <f>[1]!s_dq_turn(X7,$A$1)</f>
        <v>3.0802923313968096</v>
      </c>
      <c r="AA7" s="6">
        <f>[1]!s_dq_swing(X7,$A$1)</f>
        <v>2.9806259314456067</v>
      </c>
    </row>
    <row r="8" spans="1:28" x14ac:dyDescent="0.25">
      <c r="B8" s="4" t="s">
        <v>63</v>
      </c>
      <c r="C8" s="4" t="s">
        <v>974</v>
      </c>
      <c r="D8" s="1" t="s">
        <v>2447</v>
      </c>
      <c r="E8" s="4" t="str">
        <f>[1]!s_info_industry_sw_2021(B8,"20221201",1)</f>
        <v>电力设备(2021)</v>
      </c>
      <c r="F8" s="1" t="s">
        <v>2395</v>
      </c>
      <c r="G8" s="1"/>
      <c r="I8" s="4" t="str">
        <f>[1]!s_info_industry_sw_2021(B8,"20221201",2)</f>
        <v>光伏设备(2021)</v>
      </c>
      <c r="J8" s="7" t="s">
        <v>975</v>
      </c>
      <c r="K8" s="4" t="s">
        <v>976</v>
      </c>
      <c r="L8" s="8">
        <f>[1]!b_dq_close(B8,$A$1,2)</f>
        <v>126.376</v>
      </c>
      <c r="M8" s="8">
        <f>[1]!cb_anal_convpremiumratio(B8,$A$1)</f>
        <v>16.031199999999998</v>
      </c>
      <c r="N8" s="8">
        <f t="shared" si="0"/>
        <v>151.4560249056</v>
      </c>
      <c r="O8" s="8">
        <f>[1]!cb_anal_ytm(B8,$A$1)</f>
        <v>-2.1551999999999998</v>
      </c>
      <c r="P8" s="8">
        <f>[1]!cb_info_outstandingbalance(B8,$A$1)</f>
        <v>119.84556000000001</v>
      </c>
      <c r="Q8" s="7">
        <f>[1]!b_anal_ptmyear(B8,$A$1)</f>
        <v>5.0082191780821921</v>
      </c>
      <c r="R8" s="8">
        <f>[1]!s_dq_turn(B8,$A$1)</f>
        <v>2.5916688110932102</v>
      </c>
      <c r="S8" s="8">
        <f t="shared" si="1"/>
        <v>142.40719999999999</v>
      </c>
      <c r="T8" s="8">
        <f>[1]!cb_anal_convvalue(B8,$A$1)</f>
        <v>108.91549999999999</v>
      </c>
      <c r="U8" s="19">
        <f>[1]!s_dq_pctchange(B8,$A$1)</f>
        <v>1.8299020990290487</v>
      </c>
      <c r="V8" s="21">
        <f>[1]!b_pq_pctchange(B8,$A$2,$A$1,2)</f>
        <v>0.5785959299317972</v>
      </c>
      <c r="W8" s="4" t="s">
        <v>977</v>
      </c>
      <c r="X8" s="4" t="s">
        <v>64</v>
      </c>
      <c r="Y8" s="5">
        <f>[1]!s_val_ev(X8,$A$1,100000000)</f>
        <v>1880.9130793265999</v>
      </c>
      <c r="Z8" s="6">
        <f>[1]!s_dq_turn(X8,$A$1)</f>
        <v>2.7634698043786905</v>
      </c>
      <c r="AA8" s="6">
        <f>[1]!s_dq_swing(X8,$A$1)</f>
        <v>6.9458375125376213</v>
      </c>
    </row>
    <row r="9" spans="1:28" x14ac:dyDescent="0.25">
      <c r="B9" s="4" t="s">
        <v>143</v>
      </c>
      <c r="C9" s="4" t="s">
        <v>978</v>
      </c>
      <c r="D9" s="1" t="s">
        <v>2447</v>
      </c>
      <c r="E9" s="4" t="str">
        <f>[1]!s_info_industry_sw_2021(B9,"20221201",1)</f>
        <v>电力设备(2021)</v>
      </c>
      <c r="F9" s="1" t="s">
        <v>2395</v>
      </c>
      <c r="I9" s="4" t="str">
        <f>[1]!s_info_industry_sw_2021(B9,"20221201",2)</f>
        <v>光伏设备(2021)</v>
      </c>
      <c r="J9" s="7" t="s">
        <v>975</v>
      </c>
      <c r="K9" s="4" t="s">
        <v>979</v>
      </c>
      <c r="L9" s="8">
        <f>[1]!b_dq_close(B9,$A$1,2)</f>
        <v>117.765</v>
      </c>
      <c r="M9" s="8">
        <f>[1]!cb_anal_convpremiumratio(B9,$A$1)</f>
        <v>53.336799999999997</v>
      </c>
      <c r="N9" s="8">
        <f t="shared" si="0"/>
        <v>82.388618931149992</v>
      </c>
      <c r="O9" s="8">
        <f>[1]!cb_anal_ytm(B9,$A$1)</f>
        <v>-1.2242</v>
      </c>
      <c r="P9" s="8">
        <f>[1]!cb_info_outstandingbalance(B9,$A$1)</f>
        <v>69.960190999999995</v>
      </c>
      <c r="Q9" s="7">
        <f>[1]!b_anal_ptmyear(B9,$A$1)</f>
        <v>4.8712328767123285</v>
      </c>
      <c r="R9" s="8">
        <f>[1]!s_dq_turn(B9,$A$1)</f>
        <v>1.4265541384814115</v>
      </c>
      <c r="S9" s="8">
        <f t="shared" si="1"/>
        <v>171.1018</v>
      </c>
      <c r="T9" s="8">
        <f>[1]!cb_anal_convvalue(B9,$A$1)</f>
        <v>76.801500000000004</v>
      </c>
      <c r="U9" s="19">
        <f>[1]!s_dq_pctchange(B9,$A$1)</f>
        <v>1.0234018460693801</v>
      </c>
      <c r="V9" s="21">
        <f>[1]!b_pq_pctchange(B9,$A$2,$A$1,2)</f>
        <v>-2.5473812920318879E-3</v>
      </c>
      <c r="W9" s="4" t="s">
        <v>980</v>
      </c>
      <c r="X9" s="4" t="s">
        <v>144</v>
      </c>
      <c r="Y9" s="5">
        <f>[1]!s_val_ev(X9,$A$1,100000000)</f>
        <v>3426.1566454340996</v>
      </c>
      <c r="Z9" s="6">
        <f>[1]!s_dq_turn(X9,$A$1)</f>
        <v>0.96803100022084054</v>
      </c>
      <c r="AA9" s="6">
        <f>[1]!s_dq_swing(X9,$A$1)</f>
        <v>3.5358114233907578</v>
      </c>
    </row>
    <row r="10" spans="1:28" x14ac:dyDescent="0.25">
      <c r="B10" s="4" t="s">
        <v>349</v>
      </c>
      <c r="C10" s="4" t="s">
        <v>981</v>
      </c>
      <c r="D10" s="1" t="s">
        <v>2447</v>
      </c>
      <c r="E10" s="4" t="str">
        <f>[1]!s_info_industry_sw_2021(B10,"20221201",1)</f>
        <v>电力设备(2021)</v>
      </c>
      <c r="F10" s="1" t="s">
        <v>2395</v>
      </c>
      <c r="I10" s="4" t="str">
        <f>[1]!s_info_industry_sw_2021(B10,"20221201",2)</f>
        <v>光伏设备(2021)</v>
      </c>
      <c r="J10" s="7"/>
      <c r="K10" s="4" t="s">
        <v>982</v>
      </c>
      <c r="L10" s="8">
        <f>[1]!b_dq_close(B10,$A$1,2)</f>
        <v>139.96700000000001</v>
      </c>
      <c r="M10" s="8">
        <f>[1]!cb_anal_convpremiumratio(B10,$A$1)</f>
        <v>36.077199999999998</v>
      </c>
      <c r="N10" s="8">
        <f t="shared" si="0"/>
        <v>42.410001000000001</v>
      </c>
      <c r="O10" s="8">
        <f>[1]!cb_anal_ytm(B10,$A$1)</f>
        <v>-3.5141</v>
      </c>
      <c r="P10" s="8">
        <f>[1]!cb_info_outstandingbalance(B10,$A$1)</f>
        <v>30.3</v>
      </c>
      <c r="Q10" s="7">
        <f>[1]!b_anal_ptmyear(B10,$A$1)</f>
        <v>5.7506849315068491</v>
      </c>
      <c r="R10" s="8">
        <f>[1]!s_dq_turn(B10,$A$1)</f>
        <v>1.3564026402640263</v>
      </c>
      <c r="S10" s="8">
        <f t="shared" si="1"/>
        <v>176.04420000000002</v>
      </c>
      <c r="T10" s="8">
        <f>[1]!cb_anal_convvalue(B10,$A$1)</f>
        <v>102.85850000000001</v>
      </c>
      <c r="U10" s="19">
        <f>[1]!s_dq_pctchange(B10,$A$1)</f>
        <v>0.56111965283865184</v>
      </c>
      <c r="V10" s="21">
        <f>[1]!b_pq_pctchange(B10,$A$2,$A$1,2)</f>
        <v>0.14596137747473059</v>
      </c>
      <c r="W10" s="4" t="s">
        <v>983</v>
      </c>
      <c r="X10" s="4" t="s">
        <v>350</v>
      </c>
      <c r="Y10" s="5">
        <f>[1]!s_val_ev(X10,$A$1,100000000)</f>
        <v>891.20323381710011</v>
      </c>
      <c r="Z10" s="6">
        <f>[1]!s_dq_turn(X10,$A$1)</f>
        <v>0.59248996741002224</v>
      </c>
      <c r="AA10" s="6">
        <f>[1]!s_dq_swing(X10,$A$1)</f>
        <v>4.3524096385542173</v>
      </c>
    </row>
    <row r="11" spans="1:28" x14ac:dyDescent="0.25">
      <c r="B11" s="4" t="s">
        <v>546</v>
      </c>
      <c r="C11" s="4" t="s">
        <v>984</v>
      </c>
      <c r="D11" s="1" t="s">
        <v>2447</v>
      </c>
      <c r="E11" s="4" t="str">
        <f>[1]!s_info_industry_sw_2021(B11,"20221201",1)</f>
        <v>电力设备(2021)</v>
      </c>
      <c r="F11" s="1" t="s">
        <v>2395</v>
      </c>
      <c r="I11" s="4" t="str">
        <f>[1]!s_info_industry_sw_2021(B11,"20221201",2)</f>
        <v>光伏设备(2021)</v>
      </c>
      <c r="J11" s="7" t="s">
        <v>975</v>
      </c>
      <c r="K11" s="15" t="s">
        <v>985</v>
      </c>
      <c r="L11" s="8">
        <f>[1]!b_dq_close(B11,$A$1,2)</f>
        <v>140.5</v>
      </c>
      <c r="M11" s="8">
        <f>[1]!cb_anal_convpremiumratio(B11,$A$1)</f>
        <v>20.430099999999999</v>
      </c>
      <c r="N11" s="8">
        <f t="shared" si="0"/>
        <v>11.672047334999998</v>
      </c>
      <c r="O11" s="8">
        <f>[1]!cb_anal_ytm(B11,$A$1)</f>
        <v>-3.4361000000000002</v>
      </c>
      <c r="P11" s="8">
        <f>[1]!cb_info_outstandingbalance(B11,$A$1)</f>
        <v>8.3075069999999993</v>
      </c>
      <c r="Q11" s="7">
        <f>[1]!b_anal_ptmyear(B11,$A$1)</f>
        <v>4.4520547945205475</v>
      </c>
      <c r="R11" s="8">
        <f>[1]!s_dq_turn(B11,$A$1)</f>
        <v>10.61058389719082</v>
      </c>
      <c r="S11" s="8">
        <f t="shared" si="1"/>
        <v>160.93010000000001</v>
      </c>
      <c r="T11" s="8">
        <f>[1]!cb_anal_convvalue(B11,$A$1)</f>
        <v>116.6652</v>
      </c>
      <c r="U11" s="19">
        <f>[1]!s_dq_pctchange(B11,$A$1)</f>
        <v>-1.2899055755395772</v>
      </c>
      <c r="V11" s="21">
        <f>[1]!b_pq_pctchange(B11,$A$2,$A$1,2)</f>
        <v>-3.2362481835274433</v>
      </c>
      <c r="W11" s="4" t="s">
        <v>986</v>
      </c>
      <c r="X11" s="4" t="s">
        <v>547</v>
      </c>
      <c r="Y11" s="5">
        <f>[1]!s_val_ev(X11,$A$1,100000000)</f>
        <v>237.88199942099999</v>
      </c>
      <c r="Z11" s="6">
        <f>[1]!s_dq_turn(X11,$A$1)</f>
        <v>2.6476529235175827</v>
      </c>
      <c r="AA11" s="6">
        <f>[1]!s_dq_swing(X11,$A$1)</f>
        <v>3.6302237230899093</v>
      </c>
    </row>
    <row r="12" spans="1:28" x14ac:dyDescent="0.25">
      <c r="B12" s="4" t="s">
        <v>596</v>
      </c>
      <c r="C12" s="4" t="s">
        <v>987</v>
      </c>
      <c r="D12" s="1" t="s">
        <v>2447</v>
      </c>
      <c r="E12" s="4" t="str">
        <f>[1]!s_info_industry_sw_2021(B12,"20221201",1)</f>
        <v>电力设备(2021)</v>
      </c>
      <c r="F12" s="1" t="s">
        <v>2395</v>
      </c>
      <c r="I12" s="4" t="str">
        <f>[1]!s_info_industry_sw_2021(B12,"20221201",2)</f>
        <v>光伏设备(2021)</v>
      </c>
      <c r="J12" s="7" t="s">
        <v>988</v>
      </c>
      <c r="K12" s="4" t="s">
        <v>989</v>
      </c>
      <c r="L12" s="8">
        <f>[1]!b_dq_close(B12,$A$1,2)</f>
        <v>195.25</v>
      </c>
      <c r="M12" s="8">
        <f>[1]!cb_anal_convpremiumratio(B12,$A$1)</f>
        <v>5.03</v>
      </c>
      <c r="N12" s="8">
        <f t="shared" si="0"/>
        <v>8.1939532674999995</v>
      </c>
      <c r="O12" s="8">
        <f>[1]!cb_anal_ytm(B12,$A$1)</f>
        <v>-9.1813000000000002</v>
      </c>
      <c r="P12" s="8">
        <f>[1]!cb_info_outstandingbalance(B12,$A$1)</f>
        <v>4.1966469999999996</v>
      </c>
      <c r="Q12" s="7">
        <f>[1]!b_anal_ptmyear(B12,$A$1)</f>
        <v>5.3095890410958901</v>
      </c>
      <c r="R12" s="8">
        <f>[1]!s_dq_turn(B12,$A$1)</f>
        <v>41.840712359176266</v>
      </c>
      <c r="S12" s="8">
        <f t="shared" si="1"/>
        <v>200.28</v>
      </c>
      <c r="T12" s="8">
        <f>[1]!cb_anal_convvalue(B12,$A$1)</f>
        <v>185.89920000000001</v>
      </c>
      <c r="U12" s="19">
        <f>[1]!s_dq_pctchange(B12,$A$1)</f>
        <v>0.17803728008291736</v>
      </c>
      <c r="V12" s="21">
        <f>[1]!b_pq_pctchange(B12,$A$2,$A$1,2)</f>
        <v>-2.3339802717141183</v>
      </c>
      <c r="W12" s="4" t="s">
        <v>990</v>
      </c>
      <c r="X12" s="4" t="s">
        <v>597</v>
      </c>
      <c r="Y12" s="5">
        <f>[1]!s_val_ev(X12,$A$1,100000000)</f>
        <v>160.38515565</v>
      </c>
      <c r="Z12" s="6">
        <f>[1]!s_dq_turn(X12,$A$1)</f>
        <v>5.0401803940310312</v>
      </c>
      <c r="AA12" s="6">
        <f>[1]!s_dq_swing(X12,$A$1)</f>
        <v>3.6212525972098724</v>
      </c>
    </row>
    <row r="13" spans="1:28" x14ac:dyDescent="0.25">
      <c r="B13" s="4" t="s">
        <v>377</v>
      </c>
      <c r="C13" s="4" t="s">
        <v>991</v>
      </c>
      <c r="D13" s="1" t="s">
        <v>2447</v>
      </c>
      <c r="E13" s="4" t="str">
        <f>[1]!s_info_industry_sw_2021(B13,"20221201",1)</f>
        <v>电力设备(2021)</v>
      </c>
      <c r="F13" s="1" t="s">
        <v>2395</v>
      </c>
      <c r="I13" s="4" t="str">
        <f>[1]!s_info_industry_sw_2021(B13,"20221201",2)</f>
        <v>光伏设备(2021)</v>
      </c>
      <c r="J13" s="7" t="s">
        <v>975</v>
      </c>
      <c r="K13" s="1" t="s">
        <v>992</v>
      </c>
      <c r="L13" s="8">
        <f>[1]!b_dq_close(B13,$A$1,2)</f>
        <v>125.22</v>
      </c>
      <c r="M13" s="8">
        <f>[1]!cb_anal_convpremiumratio(B13,$A$1)</f>
        <v>45.677799999999998</v>
      </c>
      <c r="N13" s="8">
        <f t="shared" si="0"/>
        <v>6.0517961981999999</v>
      </c>
      <c r="O13" s="8">
        <f>[1]!cb_anal_ytm(B13,$A$1)</f>
        <v>-1.7131000000000001</v>
      </c>
      <c r="P13" s="8">
        <f>[1]!cb_info_outstandingbalance(B13,$A$1)</f>
        <v>4.8329310000000003</v>
      </c>
      <c r="Q13" s="7">
        <f>[1]!b_anal_ptmyear(B13,$A$1)</f>
        <v>5.4027397260273968</v>
      </c>
      <c r="R13" s="8">
        <f>[1]!s_dq_turn(B13,$A$1)</f>
        <v>2.5644893336983294</v>
      </c>
      <c r="S13" s="8">
        <f t="shared" si="1"/>
        <v>170.89779999999999</v>
      </c>
      <c r="T13" s="8">
        <f>[1]!cb_anal_convvalue(B13,$A$1)</f>
        <v>85.956800000000001</v>
      </c>
      <c r="U13" s="19">
        <f>[1]!s_dq_pctchange(B13,$A$1)</f>
        <v>0.60174659157554389</v>
      </c>
      <c r="V13" s="21">
        <f>[1]!b_pq_pctchange(B13,$A$2,$A$1,2)</f>
        <v>-2.112989845453908</v>
      </c>
      <c r="W13" s="4" t="s">
        <v>993</v>
      </c>
      <c r="X13" s="4" t="s">
        <v>378</v>
      </c>
      <c r="Y13" s="5">
        <f>[1]!s_val_ev(X13,$A$1,100000000)</f>
        <v>166.16225304000002</v>
      </c>
      <c r="Z13" s="6">
        <f>[1]!s_dq_turn(X13,$A$1)</f>
        <v>1.8220082103518351</v>
      </c>
      <c r="AA13" s="6">
        <f>[1]!s_dq_swing(X13,$A$1)</f>
        <v>2.9826464208242989</v>
      </c>
    </row>
    <row r="14" spans="1:28" x14ac:dyDescent="0.25">
      <c r="B14" s="4" t="s">
        <v>365</v>
      </c>
      <c r="C14" s="4" t="s">
        <v>994</v>
      </c>
      <c r="D14" s="1" t="s">
        <v>2447</v>
      </c>
      <c r="E14" s="4" t="str">
        <f>[1]!s_info_industry_sw_2021(B14,"20221201",1)</f>
        <v>电力设备(2021)</v>
      </c>
      <c r="F14" s="1" t="s">
        <v>2395</v>
      </c>
      <c r="I14" s="4" t="str">
        <f>[1]!s_info_industry_sw_2021(B14,"20221201",2)</f>
        <v>光伏设备(2021)</v>
      </c>
      <c r="J14" s="7" t="s">
        <v>975</v>
      </c>
      <c r="K14" s="4" t="s">
        <v>995</v>
      </c>
      <c r="L14" s="8">
        <f>[1]!b_dq_close(B14,$A$1,2)</f>
        <v>130.24</v>
      </c>
      <c r="M14" s="8">
        <f>[1]!cb_anal_convpremiumratio(B14,$A$1)</f>
        <v>42.295400000000001</v>
      </c>
      <c r="N14" s="8">
        <f t="shared" si="0"/>
        <v>9.0380725248000005</v>
      </c>
      <c r="O14" s="8">
        <f>[1]!cb_anal_ytm(B14,$A$1)</f>
        <v>-1.5005999999999999</v>
      </c>
      <c r="P14" s="8">
        <f>[1]!cb_info_outstandingbalance(B14,$A$1)</f>
        <v>6.9395519999999999</v>
      </c>
      <c r="Q14" s="7">
        <f>[1]!b_anal_ptmyear(B14,$A$1)</f>
        <v>5.3342465753424655</v>
      </c>
      <c r="R14" s="8">
        <f>[1]!s_dq_turn(B14,$A$1)</f>
        <v>3.0523584231374015</v>
      </c>
      <c r="S14" s="8">
        <f t="shared" si="1"/>
        <v>172.53540000000001</v>
      </c>
      <c r="T14" s="8">
        <f>[1]!cb_anal_convvalue(B14,$A$1)</f>
        <v>91.527900000000002</v>
      </c>
      <c r="U14" s="19">
        <f>[1]!s_dq_pctchange(B14,$A$1)</f>
        <v>0.20388536256973633</v>
      </c>
      <c r="V14" s="21">
        <f>[1]!b_pq_pctchange(B14,$A$2,$A$1,2)</f>
        <v>-0.13418701836443889</v>
      </c>
      <c r="W14" s="4" t="s">
        <v>996</v>
      </c>
      <c r="X14" s="4" t="s">
        <v>366</v>
      </c>
      <c r="Y14" s="5">
        <f>[1]!s_val_ev(X14,$A$1,100000000)</f>
        <v>167.19994328000001</v>
      </c>
      <c r="Z14" s="6">
        <f>[1]!s_dq_turn(X14,$A$1)</f>
        <v>1.9076019880993018</v>
      </c>
      <c r="AA14" s="6">
        <f>[1]!s_dq_swing(X14,$A$1)</f>
        <v>2.8265737745707926</v>
      </c>
    </row>
    <row r="15" spans="1:28" x14ac:dyDescent="0.25">
      <c r="B15" s="4" t="s">
        <v>155</v>
      </c>
      <c r="C15" s="4" t="s">
        <v>997</v>
      </c>
      <c r="D15" s="1" t="s">
        <v>2447</v>
      </c>
      <c r="E15" s="4" t="str">
        <f>[1]!s_info_industry_sw_2021(B15,"20221201",1)</f>
        <v>电力设备(2021)</v>
      </c>
      <c r="F15" s="1" t="s">
        <v>2395</v>
      </c>
      <c r="I15" s="4" t="str">
        <f>[1]!s_info_industry_sw_2021(B15,"20221201",2)</f>
        <v>光伏设备(2021)</v>
      </c>
      <c r="J15" s="7" t="s">
        <v>975</v>
      </c>
      <c r="K15" s="4" t="s">
        <v>998</v>
      </c>
      <c r="L15" s="8">
        <f>[1]!b_dq_close(B15,$A$1,2)</f>
        <v>118.586</v>
      </c>
      <c r="M15" s="8">
        <f>[1]!cb_anal_convpremiumratio(B15,$A$1)</f>
        <v>49.765700000000002</v>
      </c>
      <c r="N15" s="8">
        <f t="shared" si="0"/>
        <v>47.433925656</v>
      </c>
      <c r="O15" s="8">
        <f>[1]!cb_anal_ytm(B15,$A$1)</f>
        <v>-0.2445</v>
      </c>
      <c r="P15" s="8">
        <f>[1]!cb_info_outstandingbalance(B15,$A$1)</f>
        <v>39.999600000000001</v>
      </c>
      <c r="Q15" s="7">
        <f>[1]!b_anal_ptmyear(B15,$A$1)</f>
        <v>5.2410958904109588</v>
      </c>
      <c r="R15" s="8">
        <f>[1]!s_dq_turn(B15,$A$1)</f>
        <v>0.91643416434164338</v>
      </c>
      <c r="S15" s="8">
        <f t="shared" si="1"/>
        <v>168.35169999999999</v>
      </c>
      <c r="T15" s="8">
        <f>[1]!cb_anal_convvalue(B15,$A$1)</f>
        <v>79.180999999999997</v>
      </c>
      <c r="U15" s="19">
        <f>[1]!s_dq_pctchange(B15,$A$1)</f>
        <v>0.17570832418185678</v>
      </c>
      <c r="V15" s="21">
        <f>[1]!b_pq_pctchange(B15,$A$2,$A$1,2)</f>
        <v>-2.3581720872787191</v>
      </c>
      <c r="W15" s="4" t="s">
        <v>999</v>
      </c>
      <c r="X15" s="4" t="s">
        <v>156</v>
      </c>
      <c r="Y15" s="5">
        <f>[1]!s_val_ev(X15,$A$1,100000000)</f>
        <v>670.92770914580001</v>
      </c>
      <c r="Z15" s="6">
        <f>[1]!s_dq_turn(X15,$A$1)</f>
        <v>0.30049202252846485</v>
      </c>
      <c r="AA15" s="6">
        <f>[1]!s_dq_swing(X15,$A$1)</f>
        <v>2.8235294117647087</v>
      </c>
    </row>
    <row r="16" spans="1:28" x14ac:dyDescent="0.25">
      <c r="B16" s="4" t="s">
        <v>43</v>
      </c>
      <c r="C16" s="4" t="s">
        <v>1000</v>
      </c>
      <c r="D16" s="1" t="s">
        <v>2447</v>
      </c>
      <c r="E16" s="4" t="str">
        <f>[1]!s_info_industry_sw_2021(B16,"20221201",1)</f>
        <v>电力设备(2021)</v>
      </c>
      <c r="F16" s="1" t="s">
        <v>2395</v>
      </c>
      <c r="I16" s="4" t="str">
        <f>[1]!s_info_industry_sw_2021(B16,"20221201",2)</f>
        <v>电网设备(2021)</v>
      </c>
      <c r="J16" s="7" t="s">
        <v>1001</v>
      </c>
      <c r="K16" s="4" t="s">
        <v>1002</v>
      </c>
      <c r="L16" s="8">
        <f>[1]!b_dq_close(B16,$A$1,2)</f>
        <v>137.63300000000001</v>
      </c>
      <c r="M16" s="8">
        <f>[1]!cb_anal_convpremiumratio(B16,$A$1)</f>
        <v>9.9276</v>
      </c>
      <c r="N16" s="8">
        <f t="shared" si="0"/>
        <v>7.0123462968000014</v>
      </c>
      <c r="O16" s="8">
        <f>[1]!cb_anal_ytm(B16,$A$1)</f>
        <v>-4.7923999999999998</v>
      </c>
      <c r="P16" s="8">
        <f>[1]!cb_info_outstandingbalance(B16,$A$1)</f>
        <v>5.0949600000000004</v>
      </c>
      <c r="Q16" s="7">
        <f>[1]!b_anal_ptmyear(B16,$A$1)</f>
        <v>3.4904109589041097</v>
      </c>
      <c r="R16" s="8">
        <f>[1]!s_dq_turn(B16,$A$1)</f>
        <v>6.0685461711181246</v>
      </c>
      <c r="S16" s="8">
        <f t="shared" si="1"/>
        <v>147.56060000000002</v>
      </c>
      <c r="T16" s="8">
        <f>[1]!cb_anal_convvalue(B16,$A$1)</f>
        <v>125.2033</v>
      </c>
      <c r="U16" s="19">
        <f>[1]!s_dq_pctchange(B16,$A$1)</f>
        <v>0.97724888298693491</v>
      </c>
      <c r="V16" s="21">
        <f>[1]!b_pq_pctchange(B16,$A$2,$A$1,2)</f>
        <v>-5.0184603705876203</v>
      </c>
      <c r="W16" s="4" t="s">
        <v>1003</v>
      </c>
      <c r="X16" s="4" t="s">
        <v>44</v>
      </c>
      <c r="Y16" s="5">
        <f>[1]!s_val_ev(X16,$A$1,100000000)</f>
        <v>96.0558540018</v>
      </c>
      <c r="Z16" s="6">
        <f>[1]!s_dq_turn(X16,$A$1)</f>
        <v>0.92097530449812026</v>
      </c>
      <c r="AA16" s="6">
        <f>[1]!s_dq_swing(X16,$A$1)</f>
        <v>2.1978021978021904</v>
      </c>
    </row>
    <row r="17" spans="2:27" x14ac:dyDescent="0.25">
      <c r="B17" s="4" t="s">
        <v>57</v>
      </c>
      <c r="C17" s="4" t="s">
        <v>1004</v>
      </c>
      <c r="D17" s="1" t="s">
        <v>2447</v>
      </c>
      <c r="E17" s="4" t="str">
        <f>[1]!s_info_industry_sw_2021(B17,"20221201",1)</f>
        <v>电力设备(2021)</v>
      </c>
      <c r="F17" s="1" t="s">
        <v>2395</v>
      </c>
      <c r="I17" s="4" t="str">
        <f>[1]!s_info_industry_sw_2021(B17,"20221201",2)</f>
        <v>电网设备(2021)</v>
      </c>
      <c r="J17" s="7"/>
      <c r="K17" s="4" t="s">
        <v>1005</v>
      </c>
      <c r="L17" s="8">
        <f>[1]!b_dq_close(B17,$A$1,2)</f>
        <v>111.998</v>
      </c>
      <c r="M17" s="8">
        <f>[1]!cb_anal_convpremiumratio(B17,$A$1)</f>
        <v>61.046199999999999</v>
      </c>
      <c r="N17" s="8">
        <f t="shared" si="0"/>
        <v>22.394728087000001</v>
      </c>
      <c r="O17" s="8">
        <f>[1]!cb_anal_ytm(B17,$A$1)</f>
        <v>0.91679999999999995</v>
      </c>
      <c r="P17" s="8">
        <f>[1]!cb_info_outstandingbalance(B17,$A$1)</f>
        <v>19.995650000000001</v>
      </c>
      <c r="Q17" s="7">
        <f>[1]!b_anal_ptmyear(B17,$A$1)</f>
        <v>4.6821917808219178</v>
      </c>
      <c r="R17" s="8">
        <f>[1]!s_dq_turn(B17,$A$1)</f>
        <v>0.91539909930409868</v>
      </c>
      <c r="S17" s="8">
        <f t="shared" si="1"/>
        <v>173.04419999999999</v>
      </c>
      <c r="T17" s="8">
        <f>[1]!cb_anal_convvalue(B17,$A$1)</f>
        <v>69.543999999999997</v>
      </c>
      <c r="U17" s="19">
        <f>[1]!s_dq_pctchange(B17,$A$1)</f>
        <v>-8.9286511485867201E-4</v>
      </c>
      <c r="V17" s="21">
        <f>[1]!b_pq_pctchange(B17,$A$2,$A$1,2)</f>
        <v>-0.93669564909735581</v>
      </c>
      <c r="W17" s="4" t="s">
        <v>1006</v>
      </c>
      <c r="X17" s="4" t="s">
        <v>58</v>
      </c>
      <c r="Y17" s="5">
        <f>[1]!s_val_ev(X17,$A$1,100000000)</f>
        <v>372.13044053879997</v>
      </c>
      <c r="Z17" s="6">
        <f>[1]!s_dq_turn(X17,$A$1)</f>
        <v>0.3396878740609775</v>
      </c>
      <c r="AA17" s="6">
        <f>[1]!s_dq_swing(X17,$A$1)</f>
        <v>1.8788558609085859</v>
      </c>
    </row>
    <row r="18" spans="2:27" x14ac:dyDescent="0.25">
      <c r="B18" s="4" t="s">
        <v>75</v>
      </c>
      <c r="C18" s="4" t="s">
        <v>1007</v>
      </c>
      <c r="D18" s="1" t="s">
        <v>2447</v>
      </c>
      <c r="E18" s="4" t="str">
        <f>[1]!s_info_industry_sw_2021(B18,"20221201",1)</f>
        <v>电力设备(2021)</v>
      </c>
      <c r="F18" s="1" t="s">
        <v>2395</v>
      </c>
      <c r="I18" s="4" t="str">
        <f>[1]!s_info_industry_sw_2021(B18,"20221201",2)</f>
        <v>电网设备(2021)</v>
      </c>
      <c r="J18" s="7"/>
      <c r="K18" s="4" t="s">
        <v>1008</v>
      </c>
      <c r="L18" s="8">
        <f>[1]!b_dq_close(B18,$A$1,2)</f>
        <v>159.83699999999999</v>
      </c>
      <c r="M18" s="8">
        <f>[1]!cb_anal_convpremiumratio(B18,$A$1)</f>
        <v>8.5251999999999999</v>
      </c>
      <c r="N18" s="8">
        <f t="shared" si="0"/>
        <v>15.9724954263</v>
      </c>
      <c r="O18" s="8">
        <f>[1]!cb_anal_ytm(B18,$A$1)</f>
        <v>-6.617</v>
      </c>
      <c r="P18" s="8">
        <f>[1]!cb_info_outstandingbalance(B18,$A$1)</f>
        <v>9.9929900000000007</v>
      </c>
      <c r="Q18" s="7">
        <f>[1]!b_anal_ptmyear(B18,$A$1)</f>
        <v>4.2520547945205482</v>
      </c>
      <c r="R18" s="8">
        <f>[1]!s_dq_turn(B18,$A$1)</f>
        <v>5.4012863016974899</v>
      </c>
      <c r="S18" s="8">
        <f t="shared" si="1"/>
        <v>168.3622</v>
      </c>
      <c r="T18" s="8">
        <f>[1]!cb_anal_convvalue(B18,$A$1)</f>
        <v>147.28100000000001</v>
      </c>
      <c r="U18" s="19">
        <f>[1]!s_dq_pctchange(B18,$A$1)</f>
        <v>-0.59022551714702287</v>
      </c>
      <c r="V18" s="21">
        <f>[1]!b_pq_pctchange(B18,$A$2,$A$1,2)</f>
        <v>-1.9946042062664875</v>
      </c>
      <c r="W18" s="4" t="s">
        <v>1009</v>
      </c>
      <c r="X18" s="4" t="s">
        <v>76</v>
      </c>
      <c r="Y18" s="5">
        <f>[1]!s_val_ev(X18,$A$1,100000000)</f>
        <v>122.3043122925</v>
      </c>
      <c r="Z18" s="6">
        <f>[1]!s_dq_turn(X18,$A$1)</f>
        <v>2.9451426396634464</v>
      </c>
      <c r="AA18" s="6">
        <f>[1]!s_dq_swing(X18,$A$1)</f>
        <v>3.1506849315068552</v>
      </c>
    </row>
    <row r="19" spans="2:27" x14ac:dyDescent="0.25">
      <c r="B19" s="4" t="s">
        <v>169</v>
      </c>
      <c r="C19" s="4" t="s">
        <v>1010</v>
      </c>
      <c r="D19" s="1" t="s">
        <v>2447</v>
      </c>
      <c r="E19" s="4" t="str">
        <f>[1]!s_info_industry_sw_2021(B19,"20221201",1)</f>
        <v>电力设备(2021)</v>
      </c>
      <c r="F19" s="1" t="s">
        <v>2395</v>
      </c>
      <c r="I19" s="4" t="str">
        <f>[1]!s_info_industry_sw_2021(B19,"20221201",2)</f>
        <v>电网设备(2021)</v>
      </c>
      <c r="J19" s="7"/>
      <c r="K19" s="4" t="s">
        <v>1011</v>
      </c>
      <c r="L19" s="8">
        <f>[1]!b_dq_close(B19,$A$1,2)</f>
        <v>114.49</v>
      </c>
      <c r="M19" s="8">
        <f>[1]!cb_anal_convpremiumratio(B19,$A$1)</f>
        <v>37.348999999999997</v>
      </c>
      <c r="N19" s="8">
        <f t="shared" si="0"/>
        <v>8.5837503619999982</v>
      </c>
      <c r="O19" s="8">
        <f>[1]!cb_anal_ytm(B19,$A$1)</f>
        <v>-4.0091000000000001</v>
      </c>
      <c r="P19" s="8">
        <f>[1]!cb_info_outstandingbalance(B19,$A$1)</f>
        <v>7.4973799999999997</v>
      </c>
      <c r="Q19" s="7">
        <f>[1]!b_anal_ptmyear(B19,$A$1)</f>
        <v>1.0356164383561643</v>
      </c>
      <c r="R19" s="8">
        <f>[1]!s_dq_turn(B19,$A$1)</f>
        <v>0.55045896033014197</v>
      </c>
      <c r="S19" s="8">
        <f t="shared" si="1"/>
        <v>151.839</v>
      </c>
      <c r="T19" s="8">
        <f>[1]!cb_anal_convvalue(B19,$A$1)</f>
        <v>83.356999999999999</v>
      </c>
      <c r="U19" s="19">
        <f>[1]!s_dq_pctchange(B19,$A$1)</f>
        <v>0.28906797477224799</v>
      </c>
      <c r="V19" s="21">
        <f>[1]!b_pq_pctchange(B19,$A$2,$A$1,2)</f>
        <v>-0.27003484320557691</v>
      </c>
      <c r="W19" s="4" t="s">
        <v>1012</v>
      </c>
      <c r="X19" s="4" t="s">
        <v>170</v>
      </c>
      <c r="Y19" s="5">
        <f>[1]!s_val_ev(X19,$A$1,100000000)</f>
        <v>40.4958827134</v>
      </c>
      <c r="Z19" s="6">
        <f>[1]!s_dq_turn(X19,$A$1)</f>
        <v>0.543894257000893</v>
      </c>
      <c r="AA19" s="6">
        <f>[1]!s_dq_swing(X19,$A$1)</f>
        <v>1.3840830449827002</v>
      </c>
    </row>
    <row r="20" spans="2:27" x14ac:dyDescent="0.25">
      <c r="B20" s="4" t="s">
        <v>199</v>
      </c>
      <c r="C20" s="4" t="s">
        <v>1013</v>
      </c>
      <c r="D20" s="1" t="s">
        <v>2447</v>
      </c>
      <c r="E20" s="4" t="str">
        <f>[1]!s_info_industry_sw_2021(B20,"20221201",1)</f>
        <v>电力设备(2021)</v>
      </c>
      <c r="F20" s="1" t="s">
        <v>2395</v>
      </c>
      <c r="I20" s="4" t="str">
        <f>[1]!s_info_industry_sw_2021(B20,"20221201",2)</f>
        <v>电网设备(2021)</v>
      </c>
      <c r="J20" s="7"/>
      <c r="K20" s="15" t="s">
        <v>1014</v>
      </c>
      <c r="L20" s="8">
        <f>[1]!b_dq_close(B20,$A$1,2)</f>
        <v>115.66200000000001</v>
      </c>
      <c r="M20" s="8">
        <f>[1]!cb_anal_convpremiumratio(B20,$A$1)</f>
        <v>24.198899999999998</v>
      </c>
      <c r="N20" s="8">
        <f t="shared" si="0"/>
        <v>9.3069163229999994</v>
      </c>
      <c r="O20" s="8">
        <f>[1]!cb_anal_ytm(B20,$A$1)</f>
        <v>-0.76349999999999996</v>
      </c>
      <c r="P20" s="8">
        <f>[1]!cb_info_outstandingbalance(B20,$A$1)</f>
        <v>8.0466499999999996</v>
      </c>
      <c r="Q20" s="7">
        <f>[1]!b_anal_ptmyear(B20,$A$1)</f>
        <v>2.7315068493150685</v>
      </c>
      <c r="R20" s="8">
        <f>[1]!s_dq_turn(B20,$A$1)</f>
        <v>1.8385290773178899</v>
      </c>
      <c r="S20" s="8">
        <f t="shared" si="1"/>
        <v>139.86090000000002</v>
      </c>
      <c r="T20" s="8">
        <f>[1]!cb_anal_convvalue(B20,$A$1)</f>
        <v>93.126400000000004</v>
      </c>
      <c r="U20" s="19">
        <f>[1]!s_dq_pctchange(B20,$A$1)</f>
        <v>0.48827106863597902</v>
      </c>
      <c r="V20" s="21">
        <f>[1]!b_pq_pctchange(B20,$A$2,$A$1,2)</f>
        <v>-0.74657604778085884</v>
      </c>
      <c r="W20" s="4" t="s">
        <v>1015</v>
      </c>
      <c r="X20" s="4" t="s">
        <v>200</v>
      </c>
      <c r="Y20" s="5">
        <f>[1]!s_val_ev(X20,$A$1,100000000)</f>
        <v>36.621526619999997</v>
      </c>
      <c r="Z20" s="6">
        <f>[1]!s_dq_turn(X20,$A$1)</f>
        <v>0.58198838901326477</v>
      </c>
      <c r="AA20" s="6">
        <f>[1]!s_dq_swing(X20,$A$1)</f>
        <v>1.6826923076923146</v>
      </c>
    </row>
    <row r="21" spans="2:27" x14ac:dyDescent="0.25">
      <c r="B21" s="4" t="s">
        <v>387</v>
      </c>
      <c r="C21" s="4" t="s">
        <v>1016</v>
      </c>
      <c r="D21" s="1" t="s">
        <v>2447</v>
      </c>
      <c r="E21" s="4" t="str">
        <f>[1]!s_info_industry_sw_2021(B21,"20221201",1)</f>
        <v>电力设备(2021)</v>
      </c>
      <c r="F21" s="1" t="s">
        <v>2395</v>
      </c>
      <c r="I21" s="4" t="str">
        <f>[1]!s_info_industry_sw_2021(B21,"20221201",2)</f>
        <v>电网设备(2021)</v>
      </c>
      <c r="J21" s="7" t="s">
        <v>1017</v>
      </c>
      <c r="K21" s="4" t="s">
        <v>1018</v>
      </c>
      <c r="L21" s="8">
        <f>[1]!b_dq_close(B21,$A$1,2)</f>
        <v>143.10400000000001</v>
      </c>
      <c r="M21" s="8">
        <f>[1]!cb_anal_convpremiumratio(B21,$A$1)</f>
        <v>35.084600000000002</v>
      </c>
      <c r="N21" s="8">
        <f t="shared" si="0"/>
        <v>13.976996300800002</v>
      </c>
      <c r="O21" s="8">
        <f>[1]!cb_anal_ytm(B21,$A$1)</f>
        <v>-3.8963999999999999</v>
      </c>
      <c r="P21" s="8">
        <f>[1]!cb_info_outstandingbalance(B21,$A$1)</f>
        <v>9.7670200000000005</v>
      </c>
      <c r="Q21" s="7">
        <f>[1]!b_anal_ptmyear(B21,$A$1)</f>
        <v>5.5671232876712331</v>
      </c>
      <c r="R21" s="8">
        <f>[1]!s_dq_turn(B21,$A$1)</f>
        <v>15.011641217075423</v>
      </c>
      <c r="S21" s="8">
        <f t="shared" si="1"/>
        <v>178.18860000000001</v>
      </c>
      <c r="T21" s="8">
        <f>[1]!cb_anal_convvalue(B21,$A$1)</f>
        <v>105.9366</v>
      </c>
      <c r="U21" s="19">
        <f>[1]!s_dq_pctchange(B21,$A$1)</f>
        <v>1.6298674090434673</v>
      </c>
      <c r="V21" s="21">
        <f>[1]!b_pq_pctchange(B21,$A$2,$A$1,2)</f>
        <v>-2.4040264886209259</v>
      </c>
      <c r="W21" s="4" t="s">
        <v>1019</v>
      </c>
      <c r="X21" s="4" t="s">
        <v>388</v>
      </c>
      <c r="Y21" s="5">
        <f>[1]!s_val_ev(X21,$A$1,100000000)</f>
        <v>156.972456424</v>
      </c>
      <c r="Z21" s="6">
        <f>[1]!s_dq_turn(X21,$A$1)</f>
        <v>1.7022488276586958</v>
      </c>
      <c r="AA21" s="6">
        <f>[1]!s_dq_swing(X21,$A$1)</f>
        <v>3.6831902520077691</v>
      </c>
    </row>
    <row r="22" spans="2:27" x14ac:dyDescent="0.25">
      <c r="B22" s="4" t="s">
        <v>415</v>
      </c>
      <c r="C22" s="4" t="s">
        <v>1020</v>
      </c>
      <c r="D22" s="1" t="s">
        <v>2447</v>
      </c>
      <c r="E22" s="4" t="str">
        <f>[1]!s_info_industry_sw_2021(B22,"20221201",1)</f>
        <v>电力设备(2021)</v>
      </c>
      <c r="F22" s="1" t="s">
        <v>2395</v>
      </c>
      <c r="I22" s="4" t="str">
        <f>[1]!s_info_industry_sw_2021(B22,"20221201",2)</f>
        <v>电网设备(2021)</v>
      </c>
      <c r="J22" s="7"/>
      <c r="K22" s="4" t="s">
        <v>1021</v>
      </c>
      <c r="L22" s="8">
        <f>[1]!b_dq_close(B22,$A$1,2)</f>
        <v>139</v>
      </c>
      <c r="M22" s="8">
        <f>[1]!cb_anal_convpremiumratio(B22,$A$1)</f>
        <v>24.1568</v>
      </c>
      <c r="N22" s="8">
        <f t="shared" si="0"/>
        <v>1.6127961499999999</v>
      </c>
      <c r="O22" s="8">
        <f>[1]!cb_anal_ytm(B22,$A$1)</f>
        <v>-46.961500000000001</v>
      </c>
      <c r="P22" s="8">
        <f>[1]!cb_info_outstandingbalance(B22,$A$1)</f>
        <v>1.160285</v>
      </c>
      <c r="Q22" s="7">
        <f>[1]!b_anal_ptmyear(B22,$A$1)</f>
        <v>0.42739726027397262</v>
      </c>
      <c r="R22" s="8">
        <f>[1]!s_dq_turn(B22,$A$1)</f>
        <v>147.92486328789909</v>
      </c>
      <c r="S22" s="8">
        <f t="shared" si="1"/>
        <v>163.1568</v>
      </c>
      <c r="T22" s="8">
        <f>[1]!cb_anal_convvalue(B22,$A$1)</f>
        <v>111.9552</v>
      </c>
      <c r="U22" s="19">
        <f>[1]!s_dq_pctchange(B22,$A$1)</f>
        <v>1.0909090909090908</v>
      </c>
      <c r="V22" s="21">
        <f>[1]!b_pq_pctchange(B22,$A$2,$A$1,2)</f>
        <v>1.5859095227654663</v>
      </c>
      <c r="W22" s="4" t="s">
        <v>1022</v>
      </c>
      <c r="X22" s="4" t="s">
        <v>416</v>
      </c>
      <c r="Y22" s="5">
        <f>[1]!s_val_ev(X22,$A$1,100000000)</f>
        <v>27.4289462425</v>
      </c>
      <c r="Z22" s="6">
        <f>[1]!s_dq_turn(X22,$A$1)</f>
        <v>5.0192908985909357</v>
      </c>
      <c r="AA22" s="6">
        <f>[1]!s_dq_swing(X22,$A$1)</f>
        <v>8.0139372822299606</v>
      </c>
    </row>
    <row r="23" spans="2:27" x14ac:dyDescent="0.25">
      <c r="B23" s="4" t="s">
        <v>429</v>
      </c>
      <c r="C23" s="4" t="s">
        <v>1023</v>
      </c>
      <c r="D23" s="1" t="s">
        <v>2447</v>
      </c>
      <c r="E23" s="4" t="str">
        <f>[1]!s_info_industry_sw_2021(B23,"20221201",1)</f>
        <v>电力设备(2021)</v>
      </c>
      <c r="F23" s="1" t="s">
        <v>2395</v>
      </c>
      <c r="I23" s="4" t="str">
        <f>[1]!s_info_industry_sw_2021(B23,"20221201",2)</f>
        <v>电网设备(2021)</v>
      </c>
      <c r="J23" s="7"/>
      <c r="K23" s="4" t="s">
        <v>1024</v>
      </c>
      <c r="L23" s="8">
        <f>[1]!b_dq_close(B23,$A$1,2)</f>
        <v>269.80399999999997</v>
      </c>
      <c r="M23" s="8">
        <f>[1]!cb_anal_convpremiumratio(B23,$A$1)</f>
        <v>132.0549</v>
      </c>
      <c r="N23" s="8">
        <f t="shared" si="0"/>
        <v>2.0997793084399996</v>
      </c>
      <c r="O23" s="8">
        <f>[1]!cb_anal_ytm(B23,$A$1)</f>
        <v>-27.021000000000001</v>
      </c>
      <c r="P23" s="8">
        <f>[1]!cb_info_outstandingbalance(B23,$A$1)</f>
        <v>0.77826099999999998</v>
      </c>
      <c r="Q23" s="7">
        <f>[1]!b_anal_ptmyear(B23,$A$1)</f>
        <v>2.7013698630136984</v>
      </c>
      <c r="R23" s="8">
        <f>[1]!s_dq_turn(B23,$A$1)</f>
        <v>719.09783478807253</v>
      </c>
      <c r="S23" s="8">
        <f t="shared" si="1"/>
        <v>401.85889999999995</v>
      </c>
      <c r="T23" s="8">
        <f>[1]!cb_anal_convvalue(B23,$A$1)</f>
        <v>116.26730000000001</v>
      </c>
      <c r="U23" s="19">
        <f>[1]!s_dq_pctchange(B23,$A$1)</f>
        <v>4.6250731938094374</v>
      </c>
      <c r="V23" s="21">
        <f>[1]!b_pq_pctchange(B23,$A$2,$A$1,2)</f>
        <v>-4.5279547062986722</v>
      </c>
      <c r="W23" s="4" t="s">
        <v>1025</v>
      </c>
      <c r="X23" s="4" t="s">
        <v>430</v>
      </c>
      <c r="Y23" s="5">
        <f>[1]!s_val_ev(X23,$A$1,100000000)</f>
        <v>33.650990962000002</v>
      </c>
      <c r="Z23" s="6">
        <f>[1]!s_dq_turn(X23,$A$1)</f>
        <v>0.64221451696745846</v>
      </c>
      <c r="AA23" s="6">
        <f>[1]!s_dq_swing(X23,$A$1)</f>
        <v>1.6447368421052673</v>
      </c>
    </row>
    <row r="24" spans="2:27" x14ac:dyDescent="0.25">
      <c r="B24" s="4" t="s">
        <v>437</v>
      </c>
      <c r="C24" s="4" t="s">
        <v>1026</v>
      </c>
      <c r="D24" s="1" t="s">
        <v>2447</v>
      </c>
      <c r="E24" s="4" t="str">
        <f>[1]!s_info_industry_sw_2021(B24,"20221201",1)</f>
        <v>电力设备(2021)</v>
      </c>
      <c r="F24" s="1" t="s">
        <v>2395</v>
      </c>
      <c r="I24" s="4" t="str">
        <f>[1]!s_info_industry_sw_2021(B24,"20221201",2)</f>
        <v>电网设备(2021)</v>
      </c>
      <c r="J24" s="7"/>
      <c r="K24" s="4" t="s">
        <v>1027</v>
      </c>
      <c r="L24" s="8">
        <f>[1]!b_dq_close(B24,$A$1,2)</f>
        <v>126.999</v>
      </c>
      <c r="M24" s="8">
        <f>[1]!cb_anal_convpremiumratio(B24,$A$1)</f>
        <v>22.460999999999999</v>
      </c>
      <c r="N24" s="8">
        <f t="shared" si="0"/>
        <v>6.979712641199999</v>
      </c>
      <c r="O24" s="8">
        <f>[1]!cb_anal_ytm(B24,$A$1)</f>
        <v>-0.74790000000000001</v>
      </c>
      <c r="P24" s="8">
        <f>[1]!cb_info_outstandingbalance(B24,$A$1)</f>
        <v>5.4958799999999997</v>
      </c>
      <c r="Q24" s="7">
        <f>[1]!b_anal_ptmyear(B24,$A$1)</f>
        <v>3.0520547945205481</v>
      </c>
      <c r="R24" s="8">
        <f>[1]!s_dq_turn(B24,$A$1)</f>
        <v>6.7437607808030746</v>
      </c>
      <c r="S24" s="8">
        <f t="shared" si="1"/>
        <v>149.45999999999998</v>
      </c>
      <c r="T24" s="8">
        <f>[1]!cb_anal_convvalue(B24,$A$1)</f>
        <v>103.70569999999999</v>
      </c>
      <c r="U24" s="19">
        <f>[1]!s_dq_pctchange(B24,$A$1)</f>
        <v>0.82966797402226344</v>
      </c>
      <c r="V24" s="21">
        <f>[1]!b_pq_pctchange(B24,$A$2,$A$1,2)</f>
        <v>-0.78203125000000373</v>
      </c>
      <c r="W24" s="4" t="s">
        <v>1028</v>
      </c>
      <c r="X24" s="4" t="s">
        <v>438</v>
      </c>
      <c r="Y24" s="5">
        <f>[1]!s_val_ev(X24,$A$1,100000000)</f>
        <v>69.855337719599987</v>
      </c>
      <c r="Z24" s="6">
        <f>[1]!s_dq_turn(X24,$A$1)</f>
        <v>0.97248582360942537</v>
      </c>
      <c r="AA24" s="6">
        <f>[1]!s_dq_swing(X24,$A$1)</f>
        <v>4.0827147401908777</v>
      </c>
    </row>
    <row r="25" spans="2:27" x14ac:dyDescent="0.25">
      <c r="B25" s="4" t="s">
        <v>492</v>
      </c>
      <c r="C25" s="4" t="s">
        <v>1029</v>
      </c>
      <c r="D25" s="1" t="s">
        <v>2447</v>
      </c>
      <c r="E25" s="4" t="str">
        <f>[1]!s_info_industry_sw_2021(B25,"20221201",1)</f>
        <v>电力设备(2021)</v>
      </c>
      <c r="F25" s="1" t="s">
        <v>2395</v>
      </c>
      <c r="I25" s="4" t="str">
        <f>[1]!s_info_industry_sw_2021(B25,"20221201",2)</f>
        <v>电网设备(2021)</v>
      </c>
      <c r="J25" s="7" t="s">
        <v>1030</v>
      </c>
      <c r="K25" s="4" t="s">
        <v>1031</v>
      </c>
      <c r="L25" s="8">
        <f>[1]!b_dq_close(B25,$A$1,2)</f>
        <v>129.47300000000001</v>
      </c>
      <c r="M25" s="8">
        <f>[1]!cb_anal_convpremiumratio(B25,$A$1)</f>
        <v>11.628299999999999</v>
      </c>
      <c r="N25" s="8">
        <f t="shared" si="0"/>
        <v>3.9648180160200002</v>
      </c>
      <c r="O25" s="8">
        <f>[1]!cb_anal_ytm(B25,$A$1)</f>
        <v>-1.9986999999999999</v>
      </c>
      <c r="P25" s="8">
        <f>[1]!cb_info_outstandingbalance(B25,$A$1)</f>
        <v>3.0622739999999999</v>
      </c>
      <c r="Q25" s="7">
        <f>[1]!b_anal_ptmyear(B25,$A$1)</f>
        <v>3.8301369863013699</v>
      </c>
      <c r="R25" s="8">
        <f>[1]!s_dq_turn(B25,$A$1)</f>
        <v>4.5270279537363409</v>
      </c>
      <c r="S25" s="8">
        <f t="shared" si="1"/>
        <v>141.10130000000001</v>
      </c>
      <c r="T25" s="8">
        <f>[1]!cb_anal_convvalue(B25,$A$1)</f>
        <v>115.9858</v>
      </c>
      <c r="U25" s="19">
        <f>[1]!s_dq_pctchange(B25,$A$1)</f>
        <v>0.1384441660092518</v>
      </c>
      <c r="V25" s="21">
        <f>[1]!b_pq_pctchange(B25,$A$2,$A$1,2)</f>
        <v>-0.8173739849854289</v>
      </c>
      <c r="W25" s="4" t="s">
        <v>1032</v>
      </c>
      <c r="X25" s="4" t="s">
        <v>493</v>
      </c>
      <c r="Y25" s="5">
        <f>[1]!s_val_ev(X25,$A$1,100000000)</f>
        <v>38.373943460599996</v>
      </c>
      <c r="Z25" s="6">
        <f>[1]!s_dq_turn(X25,$A$1)</f>
        <v>1.3158247221198058</v>
      </c>
      <c r="AA25" s="6">
        <f>[1]!s_dq_swing(X25,$A$1)</f>
        <v>1.2307692307692317</v>
      </c>
    </row>
    <row r="26" spans="2:27" x14ac:dyDescent="0.25">
      <c r="B26" s="4" t="s">
        <v>582</v>
      </c>
      <c r="C26" s="4" t="s">
        <v>1033</v>
      </c>
      <c r="D26" s="1" t="s">
        <v>2447</v>
      </c>
      <c r="E26" s="4" t="str">
        <f>[1]!s_info_industry_sw_2021(B26,"20221201",1)</f>
        <v>电力设备(2021)</v>
      </c>
      <c r="F26" s="1" t="s">
        <v>2395</v>
      </c>
      <c r="I26" s="4" t="str">
        <f>[1]!s_info_industry_sw_2021(B26,"20221201",2)</f>
        <v>电网设备(2021)</v>
      </c>
      <c r="J26" s="7"/>
      <c r="K26" s="1" t="s">
        <v>2418</v>
      </c>
      <c r="L26" s="8">
        <f>[1]!b_dq_close(B26,$A$1,2)</f>
        <v>128.30000000000001</v>
      </c>
      <c r="M26" s="8">
        <f>[1]!cb_anal_convpremiumratio(B26,$A$1)</f>
        <v>15.2561</v>
      </c>
      <c r="N26" s="8">
        <f t="shared" si="0"/>
        <v>4.1206187980000006</v>
      </c>
      <c r="O26" s="8">
        <f>[1]!cb_anal_ytm(B26,$A$1)</f>
        <v>-1.0621</v>
      </c>
      <c r="P26" s="8">
        <f>[1]!cb_info_outstandingbalance(B26,$A$1)</f>
        <v>3.2117059999999999</v>
      </c>
      <c r="Q26" s="7">
        <f>[1]!b_anal_ptmyear(B26,$A$1)</f>
        <v>5.0602739726027401</v>
      </c>
      <c r="R26" s="8">
        <f>[1]!s_dq_turn(B26,$A$1)</f>
        <v>8.2118350807950673</v>
      </c>
      <c r="S26" s="8">
        <f t="shared" si="1"/>
        <v>143.55610000000001</v>
      </c>
      <c r="T26" s="8">
        <f>[1]!cb_anal_convvalue(B26,$A$1)</f>
        <v>111.3173</v>
      </c>
      <c r="U26" s="19">
        <f>[1]!s_dq_pctchange(B26,$A$1)</f>
        <v>0.87905521221557237</v>
      </c>
      <c r="V26" s="21">
        <f>[1]!b_pq_pctchange(B26,$A$2,$A$1,2)</f>
        <v>0</v>
      </c>
      <c r="W26" s="4" t="s">
        <v>1034</v>
      </c>
      <c r="X26" s="4" t="s">
        <v>583</v>
      </c>
      <c r="Y26" s="5">
        <f>[1]!s_val_ev(X26,$A$1,100000000)</f>
        <v>26.22589404</v>
      </c>
      <c r="Z26" s="6">
        <f>[1]!s_dq_turn(X26,$A$1)</f>
        <v>2.0259167834364011</v>
      </c>
      <c r="AA26" s="6">
        <f>[1]!s_dq_swing(X26,$A$1)</f>
        <v>2.8862478777589127</v>
      </c>
    </row>
    <row r="27" spans="2:27" x14ac:dyDescent="0.25">
      <c r="B27" s="4" t="s">
        <v>594</v>
      </c>
      <c r="C27" s="4" t="s">
        <v>1035</v>
      </c>
      <c r="D27" s="1" t="s">
        <v>2447</v>
      </c>
      <c r="E27" s="4" t="str">
        <f>[1]!s_info_industry_sw_2021(B27,"20221201",1)</f>
        <v>电力设备(2021)</v>
      </c>
      <c r="F27" s="1" t="s">
        <v>2395</v>
      </c>
      <c r="I27" s="4" t="str">
        <f>[1]!s_info_industry_sw_2021(B27,"20221201",2)</f>
        <v>电网设备(2021)</v>
      </c>
      <c r="J27" s="7"/>
      <c r="K27" s="4" t="s">
        <v>1036</v>
      </c>
      <c r="L27" s="8">
        <f>[1]!b_dq_close(B27,$A$1,2)</f>
        <v>126.6</v>
      </c>
      <c r="M27" s="8">
        <f>[1]!cb_anal_convpremiumratio(B27,$A$1)</f>
        <v>17.535499999999999</v>
      </c>
      <c r="N27" s="8">
        <f t="shared" si="0"/>
        <v>7.2222059039999991</v>
      </c>
      <c r="O27" s="8">
        <f>[1]!cb_anal_ytm(B27,$A$1)</f>
        <v>-1.0109999999999999</v>
      </c>
      <c r="P27" s="8">
        <f>[1]!cb_info_outstandingbalance(B27,$A$1)</f>
        <v>5.7047439999999998</v>
      </c>
      <c r="Q27" s="7">
        <f>[1]!b_anal_ptmyear(B27,$A$1)</f>
        <v>5.2712328767123289</v>
      </c>
      <c r="R27" s="8">
        <f>[1]!s_dq_turn(B27,$A$1)</f>
        <v>3.9364080141019473</v>
      </c>
      <c r="S27" s="8">
        <f t="shared" si="1"/>
        <v>144.13549999999998</v>
      </c>
      <c r="T27" s="8">
        <f>[1]!cb_anal_convvalue(B27,$A$1)</f>
        <v>107.71210000000001</v>
      </c>
      <c r="U27" s="19">
        <f>[1]!s_dq_pctchange(B27,$A$1)</f>
        <v>0.29629394894870725</v>
      </c>
      <c r="V27" s="21">
        <f>[1]!b_pq_pctchange(B27,$A$2,$A$1,2)</f>
        <v>-3.2058290581300311</v>
      </c>
      <c r="W27" s="4" t="s">
        <v>1037</v>
      </c>
      <c r="X27" s="4" t="s">
        <v>595</v>
      </c>
      <c r="Y27" s="5">
        <f>[1]!s_val_ev(X27,$A$1,100000000)</f>
        <v>38.422946768400003</v>
      </c>
      <c r="Z27" s="6">
        <f>[1]!s_dq_turn(X27,$A$1)</f>
        <v>1.1270342983995099</v>
      </c>
      <c r="AA27" s="6">
        <f>[1]!s_dq_swing(X27,$A$1)</f>
        <v>1.5568862275448985</v>
      </c>
    </row>
    <row r="28" spans="2:27" x14ac:dyDescent="0.25">
      <c r="B28" s="4" t="s">
        <v>618</v>
      </c>
      <c r="C28" s="4" t="s">
        <v>1038</v>
      </c>
      <c r="D28" s="1" t="s">
        <v>2447</v>
      </c>
      <c r="E28" s="4" t="str">
        <f>[1]!s_info_industry_sw_2021(B28,"20221201",1)</f>
        <v>电力设备(2021)</v>
      </c>
      <c r="F28" s="1" t="s">
        <v>2395</v>
      </c>
      <c r="I28" s="4" t="str">
        <f>[1]!s_info_industry_sw_2021(B28,"20221201",2)</f>
        <v>电网设备(2021)</v>
      </c>
      <c r="J28" s="7"/>
      <c r="K28" s="4" t="s">
        <v>1039</v>
      </c>
      <c r="L28" s="8">
        <f>[1]!b_dq_close(B28,$A$1,2)</f>
        <v>125.753</v>
      </c>
      <c r="M28" s="8">
        <f>[1]!cb_anal_convpremiumratio(B28,$A$1)</f>
        <v>31.552900000000001</v>
      </c>
      <c r="N28" s="8">
        <f t="shared" si="0"/>
        <v>3.7015395550000001</v>
      </c>
      <c r="O28" s="8">
        <f>[1]!cb_anal_ytm(B28,$A$1)</f>
        <v>-0.95189999999999997</v>
      </c>
      <c r="P28" s="8">
        <f>[1]!cb_info_outstandingbalance(B28,$A$1)</f>
        <v>2.9434999999999998</v>
      </c>
      <c r="Q28" s="7">
        <f>[1]!b_anal_ptmyear(B28,$A$1)</f>
        <v>5.5972602739726032</v>
      </c>
      <c r="R28" s="8">
        <f>[1]!s_dq_turn(B28,$A$1)</f>
        <v>5.1200951248513675</v>
      </c>
      <c r="S28" s="8">
        <f t="shared" si="1"/>
        <v>157.30590000000001</v>
      </c>
      <c r="T28" s="8">
        <f>[1]!cb_anal_convvalue(B28,$A$1)</f>
        <v>95.591200000000001</v>
      </c>
      <c r="U28" s="19">
        <f>[1]!s_dq_pctchange(B28,$A$1)</f>
        <v>-7.9457780108534812E-2</v>
      </c>
      <c r="V28" s="21">
        <f>[1]!b_pq_pctchange(B28,$A$2,$A$1,2)</f>
        <v>-2.5925639039504218</v>
      </c>
      <c r="W28" s="4" t="s">
        <v>1040</v>
      </c>
      <c r="X28" s="4" t="s">
        <v>619</v>
      </c>
      <c r="Y28" s="5">
        <f>[1]!s_val_ev(X28,$A$1,100000000)</f>
        <v>29.305925999999999</v>
      </c>
      <c r="Z28" s="6">
        <f>[1]!s_dq_turn(X28,$A$1)</f>
        <v>2.3274812805783163</v>
      </c>
      <c r="AA28" s="6">
        <f>[1]!s_dq_swing(X28,$A$1)</f>
        <v>2.5790349417637315</v>
      </c>
    </row>
    <row r="29" spans="2:27" x14ac:dyDescent="0.25">
      <c r="B29" s="4" t="s">
        <v>931</v>
      </c>
      <c r="C29" s="4" t="s">
        <v>1041</v>
      </c>
      <c r="D29" s="1" t="s">
        <v>2447</v>
      </c>
      <c r="E29" s="4" t="str">
        <f>[1]!s_info_industry_sw_2021(B29,"20221201",1)</f>
        <v>电力设备(2021)</v>
      </c>
      <c r="F29" s="1" t="s">
        <v>2395</v>
      </c>
      <c r="I29" s="4" t="str">
        <f>[1]!s_info_industry_sw_2021(B29,"20221201",2)</f>
        <v>电网设备(2021)</v>
      </c>
      <c r="J29" s="7" t="s">
        <v>1042</v>
      </c>
      <c r="K29" s="15" t="s">
        <v>2421</v>
      </c>
      <c r="L29" s="8">
        <f>[1]!b_dq_close(B29,$A$1,2)</f>
        <v>130.44900000000001</v>
      </c>
      <c r="M29" s="8">
        <f>[1]!cb_anal_convpremiumratio(B29,$A$1)</f>
        <v>-0.3236</v>
      </c>
      <c r="N29" s="8">
        <f t="shared" si="0"/>
        <v>1.4337949622700004</v>
      </c>
      <c r="O29" s="8">
        <f>[1]!cb_anal_ytm(B29,$A$1)</f>
        <v>-3.0847000000000002</v>
      </c>
      <c r="P29" s="8">
        <f>[1]!cb_info_outstandingbalance(B29,$A$1)</f>
        <v>1.0991230000000001</v>
      </c>
      <c r="Q29" s="7">
        <f>[1]!b_anal_ptmyear(B29,$A$1)</f>
        <v>4.0794520547945208</v>
      </c>
      <c r="R29" s="8">
        <f>[1]!s_dq_turn(B29,$A$1)</f>
        <v>82.549996679170576</v>
      </c>
      <c r="S29" s="8">
        <f t="shared" si="1"/>
        <v>130.12540000000001</v>
      </c>
      <c r="T29" s="8">
        <f>[1]!cb_anal_convvalue(B29,$A$1)</f>
        <v>130.8725</v>
      </c>
      <c r="U29" s="19">
        <f>[1]!s_dq_pctchange(B29,$A$1)</f>
        <v>-0.92731829573932967</v>
      </c>
      <c r="V29" s="21">
        <f>[1]!b_pq_pctchange(B29,$A$2,$A$1,2)</f>
        <v>-2.6507264871157621</v>
      </c>
      <c r="W29" s="4" t="s">
        <v>1043</v>
      </c>
      <c r="X29" s="4" t="s">
        <v>932</v>
      </c>
      <c r="Y29" s="5">
        <f>[1]!s_val_ev(X29,$A$1,100000000)</f>
        <v>46.572959433000001</v>
      </c>
      <c r="Z29" s="6">
        <f>[1]!s_dq_turn(X29,$A$1)</f>
        <v>7.1771360309367198</v>
      </c>
      <c r="AA29" s="6">
        <f>[1]!s_dq_swing(X29,$A$1)</f>
        <v>3.0368763557483724</v>
      </c>
    </row>
    <row r="30" spans="2:27" x14ac:dyDescent="0.25">
      <c r="B30" s="4" t="s">
        <v>584</v>
      </c>
      <c r="C30" s="4" t="s">
        <v>1044</v>
      </c>
      <c r="D30" s="1" t="s">
        <v>2447</v>
      </c>
      <c r="E30" s="4" t="str">
        <f>[1]!s_info_industry_sw_2021(B30,"20221201",1)</f>
        <v>电力设备(2021)</v>
      </c>
      <c r="F30" s="1" t="s">
        <v>2395</v>
      </c>
      <c r="I30" s="4" t="str">
        <f>[1]!s_info_industry_sw_2021(B30,"20221201",2)</f>
        <v>电网设备(2021)</v>
      </c>
      <c r="J30" s="7" t="s">
        <v>1045</v>
      </c>
      <c r="K30" s="4" t="s">
        <v>1046</v>
      </c>
      <c r="L30" s="8">
        <f>[1]!b_dq_close(B30,$A$1,2)</f>
        <v>119.7</v>
      </c>
      <c r="M30" s="8">
        <f>[1]!cb_anal_convpremiumratio(B30,$A$1)</f>
        <v>45.872300000000003</v>
      </c>
      <c r="N30" s="8">
        <f t="shared" si="0"/>
        <v>6.5793116970000005</v>
      </c>
      <c r="O30" s="8">
        <f>[1]!cb_anal_ytm(B30,$A$1)</f>
        <v>-0.63019999999999998</v>
      </c>
      <c r="P30" s="8">
        <f>[1]!cb_info_outstandingbalance(B30,$A$1)</f>
        <v>5.4965010000000003</v>
      </c>
      <c r="Q30" s="7">
        <f>[1]!b_anal_ptmyear(B30,$A$1)</f>
        <v>5.0684931506849313</v>
      </c>
      <c r="R30" s="8">
        <f>[1]!s_dq_turn(B30,$A$1)</f>
        <v>0.99063022093510034</v>
      </c>
      <c r="S30" s="8">
        <f t="shared" si="1"/>
        <v>165.57230000000001</v>
      </c>
      <c r="T30" s="8">
        <f>[1]!cb_anal_convvalue(B30,$A$1)</f>
        <v>82.058099999999996</v>
      </c>
      <c r="U30" s="19">
        <f>[1]!s_dq_pctchange(B30,$A$1)</f>
        <v>-5.1769342529347881E-2</v>
      </c>
      <c r="V30" s="21">
        <f>[1]!b_pq_pctchange(B30,$A$2,$A$1,2)</f>
        <v>-0.75614366729677973</v>
      </c>
      <c r="W30" s="4" t="s">
        <v>1047</v>
      </c>
      <c r="X30" s="4" t="s">
        <v>585</v>
      </c>
      <c r="Y30" s="5">
        <f>[1]!s_val_ev(X30,$A$1,100000000)</f>
        <v>41.1286803777</v>
      </c>
      <c r="Z30" s="6">
        <f>[1]!s_dq_turn(X30,$A$1)</f>
        <v>0.90329293480202311</v>
      </c>
      <c r="AA30" s="6">
        <f>[1]!s_dq_swing(X30,$A$1)</f>
        <v>2.3071377072819055</v>
      </c>
    </row>
    <row r="31" spans="2:27" x14ac:dyDescent="0.25">
      <c r="B31" s="4" t="s">
        <v>610</v>
      </c>
      <c r="C31" s="4" t="s">
        <v>1048</v>
      </c>
      <c r="D31" s="1" t="s">
        <v>2447</v>
      </c>
      <c r="E31" s="4" t="str">
        <f>[1]!s_info_industry_sw_2021(B31,"20221201",1)</f>
        <v>电力设备(2021)</v>
      </c>
      <c r="F31" s="1" t="s">
        <v>2395</v>
      </c>
      <c r="I31" s="4" t="str">
        <f>[1]!s_info_industry_sw_2021(B31,"20221201",2)</f>
        <v>风电设备(2021)</v>
      </c>
      <c r="J31" s="7" t="s">
        <v>1042</v>
      </c>
      <c r="K31" s="4" t="s">
        <v>1049</v>
      </c>
      <c r="L31" s="8">
        <f>[1]!b_dq_close(B31,$A$1,2)</f>
        <v>119.554</v>
      </c>
      <c r="M31" s="8">
        <f>[1]!cb_anal_convpremiumratio(B31,$A$1)</f>
        <v>38.0471</v>
      </c>
      <c r="N31" s="8">
        <f t="shared" si="0"/>
        <v>4.3039093293399997</v>
      </c>
      <c r="O31" s="8">
        <f>[1]!cb_anal_ytm(B31,$A$1)</f>
        <v>0.30170000000000002</v>
      </c>
      <c r="P31" s="8">
        <f>[1]!cb_info_outstandingbalance(B31,$A$1)</f>
        <v>3.599971</v>
      </c>
      <c r="Q31" s="7">
        <f>[1]!b_anal_ptmyear(B31,$A$1)</f>
        <v>5.4712328767123291</v>
      </c>
      <c r="R31" s="8">
        <f>[1]!s_dq_turn(B31,$A$1)</f>
        <v>2.9860796100857478</v>
      </c>
      <c r="S31" s="8">
        <f t="shared" si="1"/>
        <v>157.6011</v>
      </c>
      <c r="T31" s="8">
        <f>[1]!cb_anal_convvalue(B31,$A$1)</f>
        <v>86.603800000000007</v>
      </c>
      <c r="U31" s="19">
        <f>[1]!s_dq_pctchange(B31,$A$1)</f>
        <v>0.64654083814591001</v>
      </c>
      <c r="V31" s="21">
        <f>[1]!b_pq_pctchange(B31,$A$2,$A$1,2)</f>
        <v>0.47398941087486945</v>
      </c>
      <c r="W31" s="4" t="s">
        <v>1050</v>
      </c>
      <c r="X31" s="4" t="s">
        <v>611</v>
      </c>
      <c r="Y31" s="5">
        <f>[1]!s_val_ev(X31,$A$1,100000000)</f>
        <v>27.54</v>
      </c>
      <c r="Z31" s="6">
        <f>[1]!s_dq_turn(X31,$A$1)</f>
        <v>3.4114458504377159</v>
      </c>
      <c r="AA31" s="6">
        <f>[1]!s_dq_swing(X31,$A$1)</f>
        <v>3.0224843346848518</v>
      </c>
    </row>
    <row r="32" spans="2:27" x14ac:dyDescent="0.25">
      <c r="B32" s="4" t="s">
        <v>622</v>
      </c>
      <c r="C32" s="4" t="s">
        <v>1051</v>
      </c>
      <c r="D32" s="1" t="s">
        <v>2447</v>
      </c>
      <c r="E32" s="4" t="str">
        <f>[1]!s_info_industry_sw_2021(B32,"20221201",1)</f>
        <v>电力设备(2021)</v>
      </c>
      <c r="F32" s="1" t="s">
        <v>2395</v>
      </c>
      <c r="I32" s="4" t="str">
        <f>[1]!s_info_industry_sw_2021(B32,"20221201",2)</f>
        <v>风电设备(2021)</v>
      </c>
      <c r="J32" s="7" t="s">
        <v>1042</v>
      </c>
      <c r="K32" s="4" t="s">
        <v>1052</v>
      </c>
      <c r="L32" s="8">
        <f>[1]!b_dq_close(B32,$A$1,2)</f>
        <v>116.04600000000001</v>
      </c>
      <c r="M32" s="8">
        <f>[1]!cb_anal_convpremiumratio(B32,$A$1)</f>
        <v>77.488100000000003</v>
      </c>
      <c r="N32" s="8">
        <f t="shared" si="0"/>
        <v>14.041566</v>
      </c>
      <c r="O32" s="8">
        <f>[1]!cb_anal_ytm(B32,$A$1)</f>
        <v>0.16320000000000001</v>
      </c>
      <c r="P32" s="8">
        <f>[1]!cb_info_outstandingbalance(B32,$A$1)</f>
        <v>12.1</v>
      </c>
      <c r="Q32" s="7">
        <f>[1]!b_anal_ptmyear(B32,$A$1)</f>
        <v>5.6356164383561644</v>
      </c>
      <c r="R32" s="8">
        <f>[1]!s_dq_turn(B32,$A$1)</f>
        <v>1.3398512396694215</v>
      </c>
      <c r="S32" s="8">
        <f t="shared" si="1"/>
        <v>193.53410000000002</v>
      </c>
      <c r="T32" s="8">
        <f>[1]!cb_anal_convvalue(B32,$A$1)</f>
        <v>65.382400000000004</v>
      </c>
      <c r="U32" s="19">
        <f>[1]!s_dq_pctchange(B32,$A$1)</f>
        <v>-0.19265502709210419</v>
      </c>
      <c r="V32" s="21">
        <f>[1]!b_pq_pctchange(B32,$A$2,$A$1,2)</f>
        <v>-4.1290770298403805</v>
      </c>
      <c r="W32" s="4" t="s">
        <v>1053</v>
      </c>
      <c r="X32" s="4" t="s">
        <v>623</v>
      </c>
      <c r="Y32" s="5">
        <f>[1]!s_val_ev(X32,$A$1,100000000)</f>
        <v>186.87894557279998</v>
      </c>
      <c r="Z32" s="6">
        <f>[1]!s_dq_turn(X32,$A$1)</f>
        <v>2.8069501431153672</v>
      </c>
      <c r="AA32" s="6">
        <f>[1]!s_dq_swing(X32,$A$1)</f>
        <v>2.0248667850799302</v>
      </c>
    </row>
    <row r="33" spans="2:27" x14ac:dyDescent="0.25">
      <c r="B33" s="4" t="s">
        <v>469</v>
      </c>
      <c r="C33" s="4" t="s">
        <v>1054</v>
      </c>
      <c r="D33" s="1" t="s">
        <v>2447</v>
      </c>
      <c r="E33" s="4" t="str">
        <f>[1]!s_info_industry_sw_2021(B33,"20221201",1)</f>
        <v>电力设备(2021)</v>
      </c>
      <c r="F33" s="1" t="s">
        <v>2395</v>
      </c>
      <c r="I33" s="4" t="str">
        <f>[1]!s_info_industry_sw_2021(B33,"20221201",2)</f>
        <v>风电设备(2021)</v>
      </c>
      <c r="J33" s="7" t="s">
        <v>1042</v>
      </c>
      <c r="K33" s="4" t="s">
        <v>1055</v>
      </c>
      <c r="L33" s="8">
        <f>[1]!b_dq_close(B33,$A$1,2)</f>
        <v>138.71100000000001</v>
      </c>
      <c r="M33" s="8">
        <f>[1]!cb_anal_convpremiumratio(B33,$A$1)</f>
        <v>19.070599999999999</v>
      </c>
      <c r="N33" s="8">
        <f t="shared" si="0"/>
        <v>9.6285283544099993</v>
      </c>
      <c r="O33" s="8">
        <f>[1]!cb_anal_ytm(B33,$A$1)</f>
        <v>-3.927</v>
      </c>
      <c r="P33" s="8">
        <f>[1]!cb_info_outstandingbalance(B33,$A$1)</f>
        <v>6.9414309999999997</v>
      </c>
      <c r="Q33" s="7">
        <f>[1]!b_anal_ptmyear(B33,$A$1)</f>
        <v>3.6630136986301371</v>
      </c>
      <c r="R33" s="8">
        <f>[1]!s_dq_turn(B33,$A$1)</f>
        <v>6.1081065273140362</v>
      </c>
      <c r="S33" s="8">
        <f t="shared" si="1"/>
        <v>157.78160000000003</v>
      </c>
      <c r="T33" s="8">
        <f>[1]!cb_anal_convvalue(B33,$A$1)</f>
        <v>116.4948</v>
      </c>
      <c r="U33" s="19">
        <f>[1]!s_dq_pctchange(B33,$A$1)</f>
        <v>0.16825777379800697</v>
      </c>
      <c r="V33" s="21">
        <f>[1]!b_pq_pctchange(B33,$A$2,$A$1,2)</f>
        <v>-2.3161971830985824</v>
      </c>
      <c r="W33" s="4" t="s">
        <v>1056</v>
      </c>
      <c r="X33" s="4" t="s">
        <v>470</v>
      </c>
      <c r="Y33" s="5">
        <f>[1]!s_val_ev(X33,$A$1,100000000)</f>
        <v>73.159865629599992</v>
      </c>
      <c r="Z33" s="6">
        <f>[1]!s_dq_turn(X33,$A$1)</f>
        <v>2.2354041348321871</v>
      </c>
      <c r="AA33" s="6">
        <f>[1]!s_dq_swing(X33,$A$1)</f>
        <v>2.9213483146067389</v>
      </c>
    </row>
    <row r="34" spans="2:27" x14ac:dyDescent="0.25">
      <c r="B34" s="4" t="s">
        <v>598</v>
      </c>
      <c r="C34" s="4" t="s">
        <v>1057</v>
      </c>
      <c r="D34" s="1" t="s">
        <v>2447</v>
      </c>
      <c r="E34" s="4" t="str">
        <f>[1]!s_info_industry_sw_2021(B34,"20221201",1)</f>
        <v>电力设备(2021)</v>
      </c>
      <c r="F34" s="1" t="s">
        <v>2395</v>
      </c>
      <c r="I34" s="4" t="str">
        <f>[1]!s_info_industry_sw_2021(B34,"20221201",2)</f>
        <v>风电设备(2021)</v>
      </c>
      <c r="J34" s="7" t="s">
        <v>1042</v>
      </c>
      <c r="K34" s="4" t="s">
        <v>1058</v>
      </c>
      <c r="L34" s="8">
        <f>[1]!b_dq_close(B34,$A$1,2)</f>
        <v>120.685</v>
      </c>
      <c r="M34" s="8">
        <f>[1]!cb_anal_convpremiumratio(B34,$A$1)</f>
        <v>26.627800000000001</v>
      </c>
      <c r="N34" s="8">
        <f t="shared" si="0"/>
        <v>17.917275257750003</v>
      </c>
      <c r="O34" s="8">
        <f>[1]!cb_anal_ytm(B34,$A$1)</f>
        <v>-0.57430000000000003</v>
      </c>
      <c r="P34" s="8">
        <f>[1]!cb_info_outstandingbalance(B34,$A$1)</f>
        <v>14.846315000000001</v>
      </c>
      <c r="Q34" s="7">
        <f>[1]!b_anal_ptmyear(B34,$A$1)</f>
        <v>5.3260273972602743</v>
      </c>
      <c r="R34" s="8">
        <f>[1]!s_dq_turn(B34,$A$1)</f>
        <v>2.6260388520653106</v>
      </c>
      <c r="S34" s="8">
        <f t="shared" si="1"/>
        <v>147.31280000000001</v>
      </c>
      <c r="T34" s="8">
        <f>[1]!cb_anal_convvalue(B34,$A$1)</f>
        <v>95.306899999999999</v>
      </c>
      <c r="U34" s="19">
        <f>[1]!s_dq_pctchange(B34,$A$1)</f>
        <v>-0.24301738318220265</v>
      </c>
      <c r="V34" s="21">
        <f>[1]!b_pq_pctchange(B34,$A$2,$A$1,2)</f>
        <v>-1.5523542271674158</v>
      </c>
      <c r="W34" s="4" t="s">
        <v>1059</v>
      </c>
      <c r="X34" s="4" t="s">
        <v>599</v>
      </c>
      <c r="Y34" s="5">
        <f>[1]!s_val_ev(X34,$A$1,100000000)</f>
        <v>102.8757659952</v>
      </c>
      <c r="Z34" s="6">
        <f>[1]!s_dq_turn(X34,$A$1)</f>
        <v>0.80694836492403155</v>
      </c>
      <c r="AA34" s="6">
        <f>[1]!s_dq_swing(X34,$A$1)</f>
        <v>1.5151515151515165</v>
      </c>
    </row>
    <row r="35" spans="2:27" x14ac:dyDescent="0.25">
      <c r="B35" s="4" t="s">
        <v>197</v>
      </c>
      <c r="C35" s="4" t="s">
        <v>1060</v>
      </c>
      <c r="D35" s="1" t="s">
        <v>2447</v>
      </c>
      <c r="E35" s="4" t="str">
        <f>[1]!s_info_industry_sw_2021(B35,"20221201",1)</f>
        <v>电力设备(2021)</v>
      </c>
      <c r="F35" s="1" t="s">
        <v>2395</v>
      </c>
      <c r="I35" s="4" t="str">
        <f>[1]!s_info_industry_sw_2021(B35,"20221201",2)</f>
        <v>电机Ⅱ(2021)</v>
      </c>
      <c r="J35" s="7"/>
      <c r="K35" s="4" t="s">
        <v>1061</v>
      </c>
      <c r="L35" s="8">
        <f>[1]!b_dq_close(B35,$A$1,2)</f>
        <v>124.253</v>
      </c>
      <c r="M35" s="8">
        <f>[1]!cb_anal_convpremiumratio(B35,$A$1)</f>
        <v>25.802800000000001</v>
      </c>
      <c r="N35" s="8">
        <f t="shared" si="0"/>
        <v>2.8532340643</v>
      </c>
      <c r="O35" s="8">
        <f>[1]!cb_anal_ytm(B35,$A$1)</f>
        <v>-1.7562</v>
      </c>
      <c r="P35" s="8">
        <f>[1]!cb_info_outstandingbalance(B35,$A$1)</f>
        <v>2.2963100000000001</v>
      </c>
      <c r="Q35" s="7">
        <f>[1]!b_anal_ptmyear(B35,$A$1)</f>
        <v>2.6684931506849314</v>
      </c>
      <c r="R35" s="8">
        <f>[1]!s_dq_turn(B35,$A$1)</f>
        <v>3.4490116752529056</v>
      </c>
      <c r="S35" s="8">
        <f t="shared" si="1"/>
        <v>150.0558</v>
      </c>
      <c r="T35" s="8">
        <f>[1]!cb_anal_convvalue(B35,$A$1)</f>
        <v>98.768100000000004</v>
      </c>
      <c r="U35" s="19">
        <f>[1]!s_dq_pctchange(B35,$A$1)</f>
        <v>-0.40717852534044741</v>
      </c>
      <c r="V35" s="21">
        <f>[1]!b_pq_pctchange(B35,$A$2,$A$1,2)</f>
        <v>-2.0619694330372274</v>
      </c>
      <c r="W35" s="4" t="s">
        <v>1062</v>
      </c>
      <c r="X35" s="4" t="s">
        <v>198</v>
      </c>
      <c r="Y35" s="5">
        <f>[1]!s_val_ev(X35,$A$1,100000000)</f>
        <v>17.721891195600001</v>
      </c>
      <c r="Z35" s="6">
        <f>[1]!s_dq_turn(X35,$A$1)</f>
        <v>0.71105320876412081</v>
      </c>
      <c r="AA35" s="6">
        <f>[1]!s_dq_swing(X35,$A$1)</f>
        <v>1.8288222384784198</v>
      </c>
    </row>
    <row r="36" spans="2:27" x14ac:dyDescent="0.25">
      <c r="B36" s="4" t="s">
        <v>807</v>
      </c>
      <c r="C36" s="4" t="s">
        <v>1063</v>
      </c>
      <c r="D36" s="1" t="s">
        <v>2447</v>
      </c>
      <c r="E36" s="4" t="str">
        <f>[1]!s_info_industry_sw_2021(B36,"20221201",1)</f>
        <v>电力设备(2021)</v>
      </c>
      <c r="F36" s="1" t="s">
        <v>2395</v>
      </c>
      <c r="I36" s="4" t="str">
        <f>[1]!s_info_industry_sw_2021(B36,"20221201",2)</f>
        <v>电机Ⅱ(2021)</v>
      </c>
      <c r="J36" s="7"/>
      <c r="K36" s="4" t="s">
        <v>1064</v>
      </c>
      <c r="L36" s="8">
        <f>[1]!b_dq_close(B36,$A$1,2)</f>
        <v>125.495</v>
      </c>
      <c r="M36" s="8">
        <f>[1]!cb_anal_convpremiumratio(B36,$A$1)</f>
        <v>17.346</v>
      </c>
      <c r="N36" s="8">
        <f t="shared" si="0"/>
        <v>5.2133408989000003</v>
      </c>
      <c r="O36" s="8">
        <f>[1]!cb_anal_ytm(B36,$A$1)</f>
        <v>-6.6433999999999997</v>
      </c>
      <c r="P36" s="8">
        <f>[1]!cb_info_outstandingbalance(B36,$A$1)</f>
        <v>4.1542219999999999</v>
      </c>
      <c r="Q36" s="7">
        <f>[1]!b_anal_ptmyear(B36,$A$1)</f>
        <v>1.4356164383561643</v>
      </c>
      <c r="R36" s="8">
        <f>[1]!s_dq_turn(B36,$A$1)</f>
        <v>5.4832168333805944</v>
      </c>
      <c r="S36" s="8">
        <f t="shared" si="1"/>
        <v>142.84100000000001</v>
      </c>
      <c r="T36" s="8">
        <f>[1]!cb_anal_convvalue(B36,$A$1)</f>
        <v>106.9444</v>
      </c>
      <c r="U36" s="19">
        <f>[1]!s_dq_pctchange(B36,$A$1)</f>
        <v>0.70213448884609209</v>
      </c>
      <c r="V36" s="21">
        <f>[1]!b_pq_pctchange(B36,$A$2,$A$1,2)</f>
        <v>-1.8727031042301949</v>
      </c>
      <c r="W36" s="4" t="s">
        <v>1065</v>
      </c>
      <c r="X36" s="4" t="s">
        <v>808</v>
      </c>
      <c r="Y36" s="5">
        <f>[1]!s_val_ev(X36,$A$1,100000000)</f>
        <v>30.949876418999995</v>
      </c>
      <c r="Z36" s="6">
        <f>[1]!s_dq_turn(X36,$A$1)</f>
        <v>2.058380024913383</v>
      </c>
      <c r="AA36" s="6">
        <f>[1]!s_dq_swing(X36,$A$1)</f>
        <v>2.0522388059701551</v>
      </c>
    </row>
    <row r="37" spans="2:27" x14ac:dyDescent="0.25">
      <c r="B37" s="4" t="s">
        <v>723</v>
      </c>
      <c r="C37" s="4" t="s">
        <v>1066</v>
      </c>
      <c r="D37" s="1" t="s">
        <v>2447</v>
      </c>
      <c r="E37" s="4" t="str">
        <f>[1]!s_info_industry_sw_2021(B37,"20221201",1)</f>
        <v>电力设备(2021)</v>
      </c>
      <c r="F37" s="1" t="s">
        <v>2395</v>
      </c>
      <c r="I37" s="4" t="str">
        <f>[1]!s_info_industry_sw_2021(B37,"20221201",2)</f>
        <v>其他电源设备Ⅱ(2021)</v>
      </c>
      <c r="J37" s="7" t="s">
        <v>1067</v>
      </c>
      <c r="K37" s="4" t="s">
        <v>1068</v>
      </c>
      <c r="L37" s="8">
        <f>[1]!b_dq_close(B37,$A$1,2)</f>
        <v>119.29900000000001</v>
      </c>
      <c r="M37" s="8">
        <f>[1]!cb_anal_convpremiumratio(B37,$A$1)</f>
        <v>35.599899999999998</v>
      </c>
      <c r="N37" s="8">
        <f t="shared" si="0"/>
        <v>13.241757137620002</v>
      </c>
      <c r="O37" s="8">
        <f>[1]!cb_anal_ytm(B37,$A$1)</f>
        <v>-0.80489999999999995</v>
      </c>
      <c r="P37" s="8">
        <f>[1]!cb_info_outstandingbalance(B37,$A$1)</f>
        <v>11.099638000000001</v>
      </c>
      <c r="Q37" s="7">
        <f>[1]!b_anal_ptmyear(B37,$A$1)</f>
        <v>4.838356164383562</v>
      </c>
      <c r="R37" s="8">
        <f>[1]!s_dq_turn(B37,$A$1)</f>
        <v>2.0676980636665809</v>
      </c>
      <c r="S37" s="8">
        <f t="shared" si="1"/>
        <v>154.8989</v>
      </c>
      <c r="T37" s="8">
        <f>[1]!cb_anal_convvalue(B37,$A$1)</f>
        <v>87.978700000000003</v>
      </c>
      <c r="U37" s="19">
        <f>[1]!s_dq_pctchange(B37,$A$1)</f>
        <v>0.40313078606296365</v>
      </c>
      <c r="V37" s="21">
        <f>[1]!b_pq_pctchange(B37,$A$2,$A$1,2)</f>
        <v>-3.6862713438017098</v>
      </c>
      <c r="W37" s="4" t="s">
        <v>1069</v>
      </c>
      <c r="X37" s="4" t="s">
        <v>724</v>
      </c>
      <c r="Y37" s="5">
        <f>[1]!s_val_ev(X37,$A$1,100000000)</f>
        <v>122.26407084019999</v>
      </c>
      <c r="Z37" s="6">
        <f>[1]!s_dq_turn(X37,$A$1)</f>
        <v>0.64545482387353914</v>
      </c>
      <c r="AA37" s="6">
        <f>[1]!s_dq_swing(X37,$A$1)</f>
        <v>1.8960244648317963</v>
      </c>
    </row>
    <row r="38" spans="2:27" x14ac:dyDescent="0.25">
      <c r="B38" s="4" t="s">
        <v>766</v>
      </c>
      <c r="C38" s="4" t="s">
        <v>1070</v>
      </c>
      <c r="D38" s="1" t="s">
        <v>2447</v>
      </c>
      <c r="E38" s="4" t="str">
        <f>[1]!s_info_industry_sw_2021(B38,"20221201",1)</f>
        <v>电力设备(2021)</v>
      </c>
      <c r="F38" s="1" t="s">
        <v>2395</v>
      </c>
      <c r="I38" s="4" t="str">
        <f>[1]!s_info_industry_sw_2021(B38,"20221201",2)</f>
        <v>其他电源设备Ⅱ(2021)</v>
      </c>
      <c r="J38" s="7"/>
      <c r="K38" s="4" t="s">
        <v>1071</v>
      </c>
      <c r="L38" s="8">
        <f>[1]!b_dq_close(B38,$A$1,2)</f>
        <v>124.884</v>
      </c>
      <c r="M38" s="8">
        <f>[1]!cb_anal_convpremiumratio(B38,$A$1)</f>
        <v>27.854399999999998</v>
      </c>
      <c r="N38" s="8">
        <f t="shared" si="0"/>
        <v>15.235847999999999</v>
      </c>
      <c r="O38" s="8">
        <f>[1]!cb_anal_ytm(B38,$A$1)</f>
        <v>-0.67130000000000001</v>
      </c>
      <c r="P38" s="8">
        <f>[1]!cb_info_outstandingbalance(B38,$A$1)</f>
        <v>12.2</v>
      </c>
      <c r="Q38" s="7">
        <f>[1]!b_anal_ptmyear(B38,$A$1)</f>
        <v>5.6410958904109592</v>
      </c>
      <c r="R38" s="8">
        <f>[1]!s_dq_turn(B38,$A$1)</f>
        <v>2.7071803278688527</v>
      </c>
      <c r="S38" s="8">
        <f t="shared" si="1"/>
        <v>152.73840000000001</v>
      </c>
      <c r="T38" s="8">
        <f>[1]!cb_anal_convvalue(B38,$A$1)</f>
        <v>97.676699999999997</v>
      </c>
      <c r="U38" s="19">
        <f>[1]!s_dq_pctchange(B38,$A$1)</f>
        <v>-0.88571428571428545</v>
      </c>
      <c r="V38" s="21">
        <f>[1]!b_pq_pctchange(B38,$A$2,$A$1,2)</f>
        <v>-2.8593652769135049</v>
      </c>
      <c r="W38" s="4" t="s">
        <v>1072</v>
      </c>
      <c r="X38" s="4" t="s">
        <v>767</v>
      </c>
      <c r="Y38" s="5">
        <f>[1]!s_val_ev(X38,$A$1,100000000)</f>
        <v>150.61424012610001</v>
      </c>
      <c r="Z38" s="6">
        <f>[1]!s_dq_turn(X38,$A$1)</f>
        <v>0.59416805590376243</v>
      </c>
      <c r="AA38" s="6">
        <f>[1]!s_dq_swing(X38,$A$1)</f>
        <v>1.5852047556142681</v>
      </c>
    </row>
    <row r="39" spans="2:27" x14ac:dyDescent="0.25">
      <c r="B39" s="4" t="s">
        <v>751</v>
      </c>
      <c r="C39" s="4" t="s">
        <v>1073</v>
      </c>
      <c r="D39" s="1" t="s">
        <v>2447</v>
      </c>
      <c r="E39" s="4" t="str">
        <f>[1]!s_info_industry_sw_2021(B39,"20221201",1)</f>
        <v>电力设备(2021)</v>
      </c>
      <c r="F39" s="1" t="s">
        <v>2395</v>
      </c>
      <c r="I39" s="4" t="str">
        <f>[1]!s_info_industry_sw_2021(B39,"20221201",2)</f>
        <v>电池(2021)</v>
      </c>
      <c r="J39" s="7" t="s">
        <v>1074</v>
      </c>
      <c r="K39" s="4" t="s">
        <v>1075</v>
      </c>
      <c r="L39" s="8">
        <f>[1]!b_dq_close(B39,$A$1,2)</f>
        <v>120.38</v>
      </c>
      <c r="M39" s="8">
        <f>[1]!cb_anal_convpremiumratio(B39,$A$1)</f>
        <v>45.512500000000003</v>
      </c>
      <c r="N39" s="8">
        <f t="shared" si="0"/>
        <v>18.470301857799999</v>
      </c>
      <c r="O39" s="8">
        <f>[1]!cb_anal_ytm(B39,$A$1)</f>
        <v>-0.84530000000000005</v>
      </c>
      <c r="P39" s="8">
        <f>[1]!cb_info_outstandingbalance(B39,$A$1)</f>
        <v>15.343330999999999</v>
      </c>
      <c r="Q39" s="7">
        <f>[1]!b_anal_ptmyear(B39,$A$1)</f>
        <v>5.375342465753425</v>
      </c>
      <c r="R39" s="8">
        <f>[1]!s_dq_turn(B39,$A$1)</f>
        <v>3.0831831758045238</v>
      </c>
      <c r="S39" s="8">
        <f t="shared" si="1"/>
        <v>165.89249999999998</v>
      </c>
      <c r="T39" s="8">
        <f>[1]!cb_anal_convvalue(B39,$A$1)</f>
        <v>82.728300000000004</v>
      </c>
      <c r="U39" s="19">
        <f>[1]!s_dq_pctchange(B39,$A$1)</f>
        <v>5.9846394254736604E-2</v>
      </c>
      <c r="V39" s="21">
        <f>[1]!b_pq_pctchange(B39,$A$2,$A$1,2)</f>
        <v>-1.5699100572363056</v>
      </c>
      <c r="W39" s="4" t="s">
        <v>1076</v>
      </c>
      <c r="X39" s="4" t="s">
        <v>752</v>
      </c>
      <c r="Y39" s="5">
        <f>[1]!s_val_ev(X39,$A$1,100000000)</f>
        <v>308.69718875320001</v>
      </c>
      <c r="Z39" s="6">
        <f>[1]!s_dq_turn(X39,$A$1)</f>
        <v>1.5440609528078035</v>
      </c>
      <c r="AA39" s="6">
        <f>[1]!s_dq_swing(X39,$A$1)</f>
        <v>2.1989687594782965</v>
      </c>
    </row>
    <row r="40" spans="2:27" x14ac:dyDescent="0.25">
      <c r="B40" s="4" t="s">
        <v>359</v>
      </c>
      <c r="C40" s="4" t="s">
        <v>1077</v>
      </c>
      <c r="D40" s="1" t="s">
        <v>2447</v>
      </c>
      <c r="E40" s="4" t="str">
        <f>[1]!s_info_industry_sw_2021(B40,"20221201",1)</f>
        <v>电力设备(2021)</v>
      </c>
      <c r="F40" s="1" t="s">
        <v>2395</v>
      </c>
      <c r="I40" s="4" t="str">
        <f>[1]!s_info_industry_sw_2021(B40,"20221201",2)</f>
        <v>电池(2021)</v>
      </c>
      <c r="J40" s="7"/>
      <c r="K40" s="4" t="s">
        <v>1078</v>
      </c>
      <c r="L40" s="8">
        <f>[1]!b_dq_close(B40,$A$1,2)</f>
        <v>108.15</v>
      </c>
      <c r="M40" s="8">
        <f>[1]!cb_anal_convpremiumratio(B40,$A$1)</f>
        <v>126.8413</v>
      </c>
      <c r="N40" s="8">
        <f t="shared" si="0"/>
        <v>8.9760173999999999</v>
      </c>
      <c r="O40" s="8">
        <f>[1]!cb_anal_ytm(B40,$A$1)</f>
        <v>1.2385999999999999</v>
      </c>
      <c r="P40" s="8">
        <f>[1]!cb_info_outstandingbalance(B40,$A$1)</f>
        <v>8.2995999999999999</v>
      </c>
      <c r="Q40" s="7">
        <f>[1]!b_anal_ptmyear(B40,$A$1)</f>
        <v>4.9315068493150687</v>
      </c>
      <c r="R40" s="8">
        <f>[1]!s_dq_turn(B40,$A$1)</f>
        <v>0.92871945635934261</v>
      </c>
      <c r="S40" s="8">
        <f t="shared" si="1"/>
        <v>234.99130000000002</v>
      </c>
      <c r="T40" s="8">
        <f>[1]!cb_anal_convvalue(B40,$A$1)</f>
        <v>47.676499999999997</v>
      </c>
      <c r="U40" s="19">
        <f>[1]!s_dq_pctchange(B40,$A$1)</f>
        <v>4.9030037836398317E-2</v>
      </c>
      <c r="V40" s="21">
        <f>[1]!b_pq_pctchange(B40,$A$2,$A$1,2)</f>
        <v>-3.26043204078894</v>
      </c>
      <c r="W40" s="4" t="s">
        <v>1079</v>
      </c>
      <c r="X40" s="4" t="s">
        <v>360</v>
      </c>
      <c r="Y40" s="5">
        <f>[1]!s_val_ev(X40,$A$1,100000000)</f>
        <v>170.0891634365</v>
      </c>
      <c r="Z40" s="6">
        <f>[1]!s_dq_turn(X40,$A$1)</f>
        <v>1.725665972009909</v>
      </c>
      <c r="AA40" s="6">
        <f>[1]!s_dq_swing(X40,$A$1)</f>
        <v>3.5956580732700214</v>
      </c>
    </row>
    <row r="41" spans="2:27" x14ac:dyDescent="0.25">
      <c r="B41" s="4" t="s">
        <v>401</v>
      </c>
      <c r="C41" s="4" t="s">
        <v>1080</v>
      </c>
      <c r="D41" s="1" t="s">
        <v>2447</v>
      </c>
      <c r="E41" s="4" t="str">
        <f>[1]!s_info_industry_sw_2021(B41,"20221201",1)</f>
        <v>电力设备(2021)</v>
      </c>
      <c r="F41" s="1" t="s">
        <v>2395</v>
      </c>
      <c r="I41" s="4" t="str">
        <f>[1]!s_info_industry_sw_2021(B41,"20221201",2)</f>
        <v>电池(2021)</v>
      </c>
      <c r="J41" s="7" t="s">
        <v>1074</v>
      </c>
      <c r="K41" s="4" t="s">
        <v>1081</v>
      </c>
      <c r="L41" s="8">
        <f>[1]!b_dq_close(B41,$A$1,2)</f>
        <v>118.172</v>
      </c>
      <c r="M41" s="8">
        <f>[1]!cb_anal_convpremiumratio(B41,$A$1)</f>
        <v>55.3384</v>
      </c>
      <c r="N41" s="8">
        <f t="shared" si="0"/>
        <v>11.22634</v>
      </c>
      <c r="O41" s="8">
        <f>[1]!cb_anal_ytm(B41,$A$1)</f>
        <v>-0.5776</v>
      </c>
      <c r="P41" s="8">
        <f>[1]!cb_info_outstandingbalance(B41,$A$1)</f>
        <v>9.5</v>
      </c>
      <c r="Q41" s="7">
        <f>[1]!b_anal_ptmyear(B41,$A$1)</f>
        <v>5.6712328767123292</v>
      </c>
      <c r="R41" s="8">
        <f>[1]!s_dq_turn(B41,$A$1)</f>
        <v>0.44915789473684209</v>
      </c>
      <c r="S41" s="8">
        <f t="shared" si="1"/>
        <v>173.5104</v>
      </c>
      <c r="T41" s="8">
        <f>[1]!cb_anal_convvalue(B41,$A$1)</f>
        <v>76.073899999999995</v>
      </c>
      <c r="U41" s="19">
        <f>[1]!s_dq_pctchange(B41,$A$1)</f>
        <v>-0.19256756756757484</v>
      </c>
      <c r="V41" s="21">
        <f>[1]!b_pq_pctchange(B41,$A$2,$A$1,2)</f>
        <v>-2.3484886046242575</v>
      </c>
      <c r="W41" s="4" t="s">
        <v>1082</v>
      </c>
      <c r="X41" s="4" t="s">
        <v>402</v>
      </c>
      <c r="Y41" s="5">
        <f>[1]!s_val_ev(X41,$A$1,100000000)</f>
        <v>146.84132356979998</v>
      </c>
      <c r="Z41" s="6">
        <f>[1]!s_dq_turn(X41,$A$1)</f>
        <v>1.6359982618486542</v>
      </c>
      <c r="AA41" s="6">
        <f>[1]!s_dq_swing(X41,$A$1)</f>
        <v>1.5204326923076927</v>
      </c>
    </row>
    <row r="42" spans="2:27" x14ac:dyDescent="0.25">
      <c r="B42" s="4" t="s">
        <v>397</v>
      </c>
      <c r="C42" s="4" t="s">
        <v>1083</v>
      </c>
      <c r="D42" s="1" t="s">
        <v>2447</v>
      </c>
      <c r="E42" s="4" t="str">
        <f>[1]!s_info_industry_sw_2021(B42,"20221201",1)</f>
        <v>电力设备(2021)</v>
      </c>
      <c r="F42" s="1" t="s">
        <v>2395</v>
      </c>
      <c r="I42" s="4" t="str">
        <f>[1]!s_info_industry_sw_2021(B42,"20221201",2)</f>
        <v>电池(2021)</v>
      </c>
      <c r="J42" s="7" t="s">
        <v>1074</v>
      </c>
      <c r="K42" s="4" t="s">
        <v>1084</v>
      </c>
      <c r="L42" s="8">
        <f>[1]!b_dq_close(B42,$A$1,2)</f>
        <v>123.175</v>
      </c>
      <c r="M42" s="8">
        <f>[1]!cb_anal_convpremiumratio(B42,$A$1)</f>
        <v>36.938299999999998</v>
      </c>
      <c r="N42" s="8">
        <f t="shared" si="0"/>
        <v>38.049287152499993</v>
      </c>
      <c r="O42" s="8">
        <f>[1]!cb_anal_ytm(B42,$A$1)</f>
        <v>-0.90210000000000001</v>
      </c>
      <c r="P42" s="8">
        <f>[1]!cb_info_outstandingbalance(B42,$A$1)</f>
        <v>30.890429999999999</v>
      </c>
      <c r="Q42" s="7">
        <f>[1]!b_anal_ptmyear(B42,$A$1)</f>
        <v>5.6712328767123292</v>
      </c>
      <c r="R42" s="8">
        <f>[1]!s_dq_turn(B42,$A$1)</f>
        <v>0.46959527594792305</v>
      </c>
      <c r="S42" s="8">
        <f t="shared" si="1"/>
        <v>160.11329999999998</v>
      </c>
      <c r="T42" s="8">
        <f>[1]!cb_anal_convvalue(B42,$A$1)</f>
        <v>89.949299999999994</v>
      </c>
      <c r="U42" s="19">
        <f>[1]!s_dq_pctchange(B42,$A$1)</f>
        <v>0.71133641306568851</v>
      </c>
      <c r="V42" s="21">
        <f>[1]!b_pq_pctchange(B42,$A$2,$A$1,2)</f>
        <v>-1.2799346007117047</v>
      </c>
      <c r="W42" s="4" t="s">
        <v>1085</v>
      </c>
      <c r="X42" s="4" t="s">
        <v>398</v>
      </c>
      <c r="Y42" s="5">
        <f>[1]!s_val_ev(X42,$A$1,100000000)</f>
        <v>238.95527411100002</v>
      </c>
      <c r="Z42" s="6">
        <f>[1]!s_dq_turn(X42,$A$1)</f>
        <v>0.50936307199757047</v>
      </c>
      <c r="AA42" s="6">
        <f>[1]!s_dq_swing(X42,$A$1)</f>
        <v>2.0254357041921796</v>
      </c>
    </row>
    <row r="43" spans="2:27" x14ac:dyDescent="0.25">
      <c r="B43" s="4" t="s">
        <v>389</v>
      </c>
      <c r="C43" s="4" t="s">
        <v>1086</v>
      </c>
      <c r="D43" s="1" t="s">
        <v>2447</v>
      </c>
      <c r="E43" s="4" t="str">
        <f>[1]!s_info_industry_sw_2021(B43,"20221201",1)</f>
        <v>电力设备(2021)</v>
      </c>
      <c r="F43" s="1" t="s">
        <v>2395</v>
      </c>
      <c r="I43" s="4" t="str">
        <f>[1]!s_info_industry_sw_2021(B43,"20221201",2)</f>
        <v>电池(2021)</v>
      </c>
      <c r="J43" s="7" t="s">
        <v>1074</v>
      </c>
      <c r="K43" s="4" t="s">
        <v>1087</v>
      </c>
      <c r="L43" s="8">
        <f>[1]!b_dq_close(B43,$A$1,2)</f>
        <v>120.13200000000001</v>
      </c>
      <c r="M43" s="8">
        <f>[1]!cb_anal_convpremiumratio(B43,$A$1)</f>
        <v>44.499899999999997</v>
      </c>
      <c r="N43" s="8">
        <f t="shared" si="0"/>
        <v>7.7124743999999996</v>
      </c>
      <c r="O43" s="8">
        <f>[1]!cb_anal_ytm(B43,$A$1)</f>
        <v>1.2129000000000001</v>
      </c>
      <c r="P43" s="8">
        <f>[1]!cb_info_outstandingbalance(B43,$A$1)</f>
        <v>6.42</v>
      </c>
      <c r="Q43" s="7">
        <f>[1]!b_anal_ptmyear(B43,$A$1)</f>
        <v>5.5863013698630137</v>
      </c>
      <c r="R43" s="8">
        <f>[1]!s_dq_turn(B43,$A$1)</f>
        <v>3.5705607476635515</v>
      </c>
      <c r="S43" s="8">
        <f t="shared" si="1"/>
        <v>164.6319</v>
      </c>
      <c r="T43" s="8">
        <f>[1]!cb_anal_convvalue(B43,$A$1)</f>
        <v>83.136399999999995</v>
      </c>
      <c r="U43" s="19">
        <f>[1]!s_dq_pctchange(B43,$A$1)</f>
        <v>0.68474206931233061</v>
      </c>
      <c r="V43" s="21">
        <f>[1]!b_pq_pctchange(B43,$A$2,$A$1,2)</f>
        <v>-2.7719999676262752</v>
      </c>
      <c r="W43" s="4" t="s">
        <v>1088</v>
      </c>
      <c r="X43" s="4" t="s">
        <v>390</v>
      </c>
      <c r="Y43" s="5">
        <f>[1]!s_val_ev(X43,$A$1,100000000)</f>
        <v>79.196608800000007</v>
      </c>
      <c r="Z43" s="6">
        <f>[1]!s_dq_turn(X43,$A$1)</f>
        <v>0.93276016609654799</v>
      </c>
      <c r="AA43" s="6">
        <f>[1]!s_dq_swing(X43,$A$1)</f>
        <v>2.4294156270518665</v>
      </c>
    </row>
    <row r="44" spans="2:27" x14ac:dyDescent="0.25">
      <c r="B44" s="4" t="s">
        <v>616</v>
      </c>
      <c r="C44" s="4" t="s">
        <v>1089</v>
      </c>
      <c r="D44" s="1" t="s">
        <v>2447</v>
      </c>
      <c r="E44" s="4" t="str">
        <f>[1]!s_info_industry_sw_2021(B44,"20221201",1)</f>
        <v>电力设备(2021)</v>
      </c>
      <c r="F44" s="1" t="s">
        <v>2395</v>
      </c>
      <c r="I44" s="4" t="str">
        <f>[1]!s_info_industry_sw_2021(B44,"20221201",2)</f>
        <v>电池(2021)</v>
      </c>
      <c r="J44" s="7" t="s">
        <v>1074</v>
      </c>
      <c r="K44" s="4" t="s">
        <v>1090</v>
      </c>
      <c r="L44" s="8">
        <f>[1]!b_dq_close(B44,$A$1,2)</f>
        <v>129.04</v>
      </c>
      <c r="M44" s="8">
        <f>[1]!cb_anal_convpremiumratio(B44,$A$1)</f>
        <v>22.144500000000001</v>
      </c>
      <c r="N44" s="8">
        <f t="shared" si="0"/>
        <v>25.420879999999997</v>
      </c>
      <c r="O44" s="8">
        <f>[1]!cb_anal_ytm(B44,$A$1)</f>
        <v>-2.0554999999999999</v>
      </c>
      <c r="P44" s="8">
        <f>[1]!cb_info_outstandingbalance(B44,$A$1)</f>
        <v>19.7</v>
      </c>
      <c r="Q44" s="7">
        <f>[1]!b_anal_ptmyear(B44,$A$1)</f>
        <v>5.5945205479452058</v>
      </c>
      <c r="R44" s="8">
        <f>[1]!s_dq_turn(B44,$A$1)</f>
        <v>1.6160761421319796</v>
      </c>
      <c r="S44" s="8">
        <f t="shared" si="1"/>
        <v>151.18449999999999</v>
      </c>
      <c r="T44" s="8">
        <f>[1]!cb_anal_convvalue(B44,$A$1)</f>
        <v>105.6454</v>
      </c>
      <c r="U44" s="19">
        <f>[1]!s_dq_pctchange(B44,$A$1)</f>
        <v>-0.12383900928792307</v>
      </c>
      <c r="V44" s="21">
        <f>[1]!b_pq_pctchange(B44,$A$2,$A$1,2)</f>
        <v>-3.3408239700374591</v>
      </c>
      <c r="W44" s="4" t="s">
        <v>1091</v>
      </c>
      <c r="X44" s="4" t="s">
        <v>617</v>
      </c>
      <c r="Y44" s="5">
        <f>[1]!s_val_ev(X44,$A$1,100000000)</f>
        <v>336.30799986300002</v>
      </c>
      <c r="Z44" s="6">
        <f>[1]!s_dq_turn(X44,$A$1)</f>
        <v>1.1663061064004479</v>
      </c>
      <c r="AA44" s="6">
        <f>[1]!s_dq_swing(X44,$A$1)</f>
        <v>1.8352730528200543</v>
      </c>
    </row>
    <row r="45" spans="2:27" x14ac:dyDescent="0.25">
      <c r="B45" s="4" t="s">
        <v>764</v>
      </c>
      <c r="C45" s="4" t="s">
        <v>1092</v>
      </c>
      <c r="D45" s="1" t="s">
        <v>2447</v>
      </c>
      <c r="E45" s="4" t="str">
        <f>[1]!s_info_industry_sw_2021(B45,"20221201",1)</f>
        <v>电力设备(2021)</v>
      </c>
      <c r="F45" s="1" t="s">
        <v>2395</v>
      </c>
      <c r="I45" s="4" t="str">
        <f>[1]!s_info_industry_sw_2021(B45,"20221201",2)</f>
        <v>电池(2021)</v>
      </c>
      <c r="J45" s="7" t="s">
        <v>1074</v>
      </c>
      <c r="K45" s="4" t="s">
        <v>1093</v>
      </c>
      <c r="L45" s="8">
        <f>[1]!b_dq_close(B45,$A$1,2)</f>
        <v>123.85899999999999</v>
      </c>
      <c r="M45" s="8">
        <f>[1]!cb_anal_convpremiumratio(B45,$A$1)</f>
        <v>32.6633</v>
      </c>
      <c r="N45" s="8">
        <f t="shared" si="0"/>
        <v>42.242111949999995</v>
      </c>
      <c r="O45" s="8">
        <f>[1]!cb_anal_ytm(B45,$A$1)</f>
        <v>-2.1739000000000002</v>
      </c>
      <c r="P45" s="8">
        <f>[1]!cb_info_outstandingbalance(B45,$A$1)</f>
        <v>34.104999999999997</v>
      </c>
      <c r="Q45" s="7">
        <f>[1]!b_anal_ptmyear(B45,$A$1)</f>
        <v>4.5863013698630137</v>
      </c>
      <c r="R45" s="8">
        <f>[1]!s_dq_turn(B45,$A$1)</f>
        <v>3.7311332649171676</v>
      </c>
      <c r="S45" s="8">
        <f t="shared" si="1"/>
        <v>156.5223</v>
      </c>
      <c r="T45" s="8">
        <f>[1]!cb_anal_convvalue(B45,$A$1)</f>
        <v>93.363399999999999</v>
      </c>
      <c r="U45" s="19">
        <f>[1]!s_dq_pctchange(B45,$A$1)</f>
        <v>1.6045544408258934</v>
      </c>
      <c r="V45" s="21">
        <f>[1]!b_pq_pctchange(B45,$A$2,$A$1,2)</f>
        <v>-1.5429252782193978</v>
      </c>
      <c r="W45" s="4" t="s">
        <v>1094</v>
      </c>
      <c r="X45" s="4" t="s">
        <v>765</v>
      </c>
      <c r="Y45" s="5">
        <f>[1]!s_val_ev(X45,$A$1,100000000)</f>
        <v>878.16986040759991</v>
      </c>
      <c r="Z45" s="6">
        <f>[1]!s_dq_turn(X45,$A$1)</f>
        <v>2.3307938693328221</v>
      </c>
      <c r="AA45" s="6">
        <f>[1]!s_dq_swing(X45,$A$1)</f>
        <v>4.0326234707748103</v>
      </c>
    </row>
    <row r="46" spans="2:27" x14ac:dyDescent="0.25">
      <c r="B46" s="4" t="s">
        <v>857</v>
      </c>
      <c r="C46" s="4" t="s">
        <v>1095</v>
      </c>
      <c r="D46" s="1" t="s">
        <v>2447</v>
      </c>
      <c r="E46" s="4" t="str">
        <f>[1]!s_info_industry_sw_2021(B46,"20221201",1)</f>
        <v>电力设备(2021)</v>
      </c>
      <c r="F46" s="1" t="s">
        <v>2395</v>
      </c>
      <c r="I46" s="4" t="str">
        <f>[1]!s_info_industry_sw_2021(B46,"20221201",2)</f>
        <v>电池(2021)</v>
      </c>
      <c r="J46" s="11" t="s">
        <v>2388</v>
      </c>
      <c r="K46" s="4" t="s">
        <v>1096</v>
      </c>
      <c r="L46" s="8">
        <f>[1]!b_dq_close(B46,$A$1,2)</f>
        <v>231.20099999999999</v>
      </c>
      <c r="M46" s="8">
        <f>[1]!cb_anal_convpremiumratio(B46,$A$1)</f>
        <v>15.448600000000001</v>
      </c>
      <c r="N46" s="8">
        <f t="shared" si="0"/>
        <v>10.49074999902</v>
      </c>
      <c r="O46" s="8">
        <f>[1]!cb_anal_ytm(B46,$A$1)</f>
        <v>-21.541</v>
      </c>
      <c r="P46" s="8">
        <f>[1]!cb_info_outstandingbalance(B46,$A$1)</f>
        <v>4.5375019999999999</v>
      </c>
      <c r="Q46" s="7">
        <f>[1]!b_anal_ptmyear(B46,$A$1)</f>
        <v>2.9726027397260273</v>
      </c>
      <c r="R46" s="8">
        <f>[1]!s_dq_turn(B46,$A$1)</f>
        <v>12.587256159887092</v>
      </c>
      <c r="S46" s="8">
        <f t="shared" si="1"/>
        <v>246.64959999999999</v>
      </c>
      <c r="T46" s="8">
        <f>[1]!cb_anal_convvalue(B46,$A$1)</f>
        <v>200.26310000000001</v>
      </c>
      <c r="U46" s="19">
        <f>[1]!s_dq_pctchange(B46,$A$1)</f>
        <v>-2.3644425675675751</v>
      </c>
      <c r="V46" s="21">
        <f>[1]!b_pq_pctchange(B46,$A$2,$A$1,2)</f>
        <v>-10.749056152189187</v>
      </c>
      <c r="W46" s="4" t="s">
        <v>1097</v>
      </c>
      <c r="X46" s="4" t="s">
        <v>858</v>
      </c>
      <c r="Y46" s="5">
        <f>[1]!s_val_ev(X46,$A$1,100000000)</f>
        <v>1154.8699680289999</v>
      </c>
      <c r="Z46" s="6">
        <f>[1]!s_dq_turn(X46,$A$1)</f>
        <v>1.6701793656897146</v>
      </c>
      <c r="AA46" s="6">
        <f>[1]!s_dq_swing(X46,$A$1)</f>
        <v>3.9680763780114821</v>
      </c>
    </row>
    <row r="47" spans="2:27" x14ac:dyDescent="0.25">
      <c r="B47" s="4" t="s">
        <v>393</v>
      </c>
      <c r="C47" s="4" t="s">
        <v>1098</v>
      </c>
      <c r="D47" s="1" t="s">
        <v>2447</v>
      </c>
      <c r="E47" s="4" t="str">
        <f>[1]!s_info_industry_sw_2021(B47,"20221201",1)</f>
        <v>电力设备(2021)</v>
      </c>
      <c r="F47" s="1" t="s">
        <v>2395</v>
      </c>
      <c r="I47" s="4" t="str">
        <f>[1]!s_info_industry_sw_2021(B47,"20221201",2)</f>
        <v>电池(2021)</v>
      </c>
      <c r="J47" s="7" t="s">
        <v>1074</v>
      </c>
      <c r="K47" s="4" t="s">
        <v>1099</v>
      </c>
      <c r="L47" s="8">
        <f>[1]!b_dq_close(B47,$A$1,2)</f>
        <v>123.402</v>
      </c>
      <c r="M47" s="8">
        <f>[1]!cb_anal_convpremiumratio(B47,$A$1)</f>
        <v>21.931999999999999</v>
      </c>
      <c r="N47" s="8">
        <f t="shared" si="0"/>
        <v>40.105650000000004</v>
      </c>
      <c r="O47" s="8">
        <f>[1]!cb_anal_ytm(B47,$A$1)</f>
        <v>-1.2483</v>
      </c>
      <c r="P47" s="8">
        <f>[1]!cb_info_outstandingbalance(B47,$A$1)</f>
        <v>32.5</v>
      </c>
      <c r="Q47" s="7">
        <f>[1]!b_anal_ptmyear(B47,$A$1)</f>
        <v>5.6356164383561644</v>
      </c>
      <c r="R47" s="8">
        <f>[1]!s_dq_turn(B47,$A$1)</f>
        <v>1.3334153846153847</v>
      </c>
      <c r="S47" s="8">
        <f t="shared" si="1"/>
        <v>145.334</v>
      </c>
      <c r="T47" s="8">
        <f>[1]!cb_anal_convvalue(B47,$A$1)</f>
        <v>101.2056</v>
      </c>
      <c r="U47" s="19">
        <f>[1]!s_dq_pctchange(B47,$A$1)</f>
        <v>0.28198772906423486</v>
      </c>
      <c r="V47" s="21">
        <f>[1]!b_pq_pctchange(B47,$A$2,$A$1,2)</f>
        <v>-2.3517495687404009</v>
      </c>
      <c r="W47" s="4" t="s">
        <v>1100</v>
      </c>
      <c r="X47" s="4" t="s">
        <v>394</v>
      </c>
      <c r="Y47" s="5">
        <f>[1]!s_val_ev(X47,$A$1,100000000)</f>
        <v>307.70840038399996</v>
      </c>
      <c r="Z47" s="6">
        <f>[1]!s_dq_turn(X47,$A$1)</f>
        <v>0.83405296301759657</v>
      </c>
      <c r="AA47" s="6">
        <f>[1]!s_dq_swing(X47,$A$1)</f>
        <v>1.9645120405576713</v>
      </c>
    </row>
    <row r="48" spans="2:27" x14ac:dyDescent="0.25">
      <c r="B48" s="4" t="s">
        <v>353</v>
      </c>
      <c r="C48" s="4" t="s">
        <v>1101</v>
      </c>
      <c r="D48" s="1" t="s">
        <v>2447</v>
      </c>
      <c r="E48" s="4" t="str">
        <f>[1]!s_info_industry_sw_2021(B48,"20221201",1)</f>
        <v>电力设备(2021)</v>
      </c>
      <c r="F48" s="1" t="s">
        <v>2395</v>
      </c>
      <c r="I48" s="4" t="str">
        <f>[1]!s_info_industry_sw_2021(B48,"20221201",2)</f>
        <v>电池(2021)</v>
      </c>
      <c r="J48" s="7" t="s">
        <v>1074</v>
      </c>
      <c r="K48" s="4" t="s">
        <v>1102</v>
      </c>
      <c r="L48" s="8">
        <f>[1]!b_dq_close(B48,$A$1,2)</f>
        <v>113.172</v>
      </c>
      <c r="M48" s="8">
        <f>[1]!cb_anal_convpremiumratio(B48,$A$1)</f>
        <v>63.391500000000001</v>
      </c>
      <c r="N48" s="8">
        <f t="shared" si="0"/>
        <v>11.0727032112</v>
      </c>
      <c r="O48" s="8">
        <f>[1]!cb_anal_ytm(B48,$A$1)</f>
        <v>1.6366000000000001</v>
      </c>
      <c r="P48" s="8">
        <f>[1]!cb_info_outstandingbalance(B48,$A$1)</f>
        <v>9.7839600000000004</v>
      </c>
      <c r="Q48" s="7">
        <f>[1]!b_anal_ptmyear(B48,$A$1)</f>
        <v>4.0054794520547947</v>
      </c>
      <c r="R48" s="8">
        <f>[1]!s_dq_turn(B48,$A$1)</f>
        <v>2.6143810890477885</v>
      </c>
      <c r="S48" s="8">
        <f t="shared" si="1"/>
        <v>176.5635</v>
      </c>
      <c r="T48" s="8">
        <f>[1]!cb_anal_convvalue(B48,$A$1)</f>
        <v>69.264300000000006</v>
      </c>
      <c r="U48" s="19">
        <f>[1]!s_dq_pctchange(B48,$A$1)</f>
        <v>0.58839214292062203</v>
      </c>
      <c r="V48" s="21">
        <f>[1]!b_pq_pctchange(B48,$A$2,$A$1,2)</f>
        <v>-0.82983552256854931</v>
      </c>
      <c r="W48" s="4" t="s">
        <v>1103</v>
      </c>
      <c r="X48" s="4" t="s">
        <v>354</v>
      </c>
      <c r="Y48" s="5">
        <f>[1]!s_val_ev(X48,$A$1,100000000)</f>
        <v>150.1880135822</v>
      </c>
      <c r="Z48" s="6">
        <f>[1]!s_dq_turn(X48,$A$1)</f>
        <v>1.9858872466937099</v>
      </c>
      <c r="AA48" s="6">
        <f>[1]!s_dq_swing(X48,$A$1)</f>
        <v>6.087137794454871</v>
      </c>
    </row>
    <row r="49" spans="2:27" x14ac:dyDescent="0.25">
      <c r="B49" s="4" t="s">
        <v>95</v>
      </c>
      <c r="C49" s="4" t="s">
        <v>1104</v>
      </c>
      <c r="D49" s="1" t="s">
        <v>2447</v>
      </c>
      <c r="E49" s="4" t="str">
        <f>[1]!s_info_industry_sw_2021(B49,"20221201",1)</f>
        <v>电子(2021)</v>
      </c>
      <c r="F49" s="1" t="s">
        <v>2397</v>
      </c>
      <c r="G49" s="4" t="s">
        <v>954</v>
      </c>
      <c r="H49" s="4" t="s">
        <v>955</v>
      </c>
      <c r="I49" s="4" t="str">
        <f>[1]!s_info_industry_sw_2021(B49,"20221201",2)</f>
        <v>半导体(2021)</v>
      </c>
      <c r="J49" s="7"/>
      <c r="K49" s="4" t="s">
        <v>1105</v>
      </c>
      <c r="L49" s="8">
        <f>[1]!b_dq_close(B49,$A$1,2)</f>
        <v>126.607</v>
      </c>
      <c r="M49" s="8">
        <f>[1]!cb_anal_convpremiumratio(B49,$A$1)</f>
        <v>25.309200000000001</v>
      </c>
      <c r="N49" s="8">
        <f t="shared" si="0"/>
        <v>42.919772999999992</v>
      </c>
      <c r="O49" s="8">
        <f>[1]!cb_anal_ytm(B49,$A$1)</f>
        <v>-1.3746</v>
      </c>
      <c r="P49" s="8">
        <f>[1]!cb_info_outstandingbalance(B49,$A$1)</f>
        <v>33.9</v>
      </c>
      <c r="Q49" s="7">
        <f>[1]!b_anal_ptmyear(B49,$A$1)</f>
        <v>5.7287671232876711</v>
      </c>
      <c r="R49" s="8">
        <f>[1]!s_dq_turn(B49,$A$1)</f>
        <v>1.4673156342182891</v>
      </c>
      <c r="S49" s="8">
        <f t="shared" si="1"/>
        <v>151.9162</v>
      </c>
      <c r="T49" s="8">
        <f>[1]!cb_anal_convvalue(B49,$A$1)</f>
        <v>101.03570000000001</v>
      </c>
      <c r="U49" s="19">
        <f>[1]!s_dq_pctchange(B49,$A$1)</f>
        <v>0.23354867312686184</v>
      </c>
      <c r="V49" s="21">
        <f>[1]!b_pq_pctchange(B49,$A$2,$A$1,2)</f>
        <v>-2.9377716787157167</v>
      </c>
      <c r="W49" s="4" t="s">
        <v>1106</v>
      </c>
      <c r="X49" s="4" t="s">
        <v>96</v>
      </c>
      <c r="Y49" s="5">
        <f>[1]!s_val_ev(X49,$A$1,100000000)</f>
        <v>310.3349726015</v>
      </c>
      <c r="Z49" s="6">
        <f>[1]!s_dq_turn(X49,$A$1)</f>
        <v>1.3563390552636432</v>
      </c>
      <c r="AA49" s="6">
        <f>[1]!s_dq_swing(X49,$A$1)</f>
        <v>2.2975929978118095</v>
      </c>
    </row>
    <row r="50" spans="2:27" x14ac:dyDescent="0.25">
      <c r="B50" s="4" t="s">
        <v>273</v>
      </c>
      <c r="C50" s="4" t="s">
        <v>1107</v>
      </c>
      <c r="D50" s="1" t="s">
        <v>2447</v>
      </c>
      <c r="E50" s="4" t="str">
        <f>[1]!s_info_industry_sw_2021(B50,"20221201",1)</f>
        <v>电子(2021)</v>
      </c>
      <c r="F50" s="1" t="s">
        <v>2397</v>
      </c>
      <c r="G50" s="4" t="s">
        <v>954</v>
      </c>
      <c r="H50" s="4" t="s">
        <v>955</v>
      </c>
      <c r="I50" s="4" t="str">
        <f>[1]!s_info_industry_sw_2021(B50,"20221201",2)</f>
        <v>半导体(2021)</v>
      </c>
      <c r="J50" s="7" t="s">
        <v>1108</v>
      </c>
      <c r="K50" s="4" t="s">
        <v>1109</v>
      </c>
      <c r="L50" s="8">
        <f>[1]!b_dq_close(B50,$A$1,2)</f>
        <v>111.233</v>
      </c>
      <c r="M50" s="8">
        <f>[1]!cb_anal_convpremiumratio(B50,$A$1)</f>
        <v>104.98869999999999</v>
      </c>
      <c r="N50" s="8">
        <f t="shared" si="0"/>
        <v>27.065769724999999</v>
      </c>
      <c r="O50" s="8">
        <f>[1]!cb_anal_ytm(B50,$A$1)</f>
        <v>0.62649999999999995</v>
      </c>
      <c r="P50" s="8">
        <f>[1]!cb_info_outstandingbalance(B50,$A$1)</f>
        <v>24.3325</v>
      </c>
      <c r="Q50" s="7">
        <f>[1]!b_anal_ptmyear(B50,$A$1)</f>
        <v>3.8493150684931505</v>
      </c>
      <c r="R50" s="8">
        <f>[1]!s_dq_turn(B50,$A$1)</f>
        <v>1.368663310387342</v>
      </c>
      <c r="S50" s="8">
        <f t="shared" si="1"/>
        <v>216.2217</v>
      </c>
      <c r="T50" s="8">
        <f>[1]!cb_anal_convvalue(B50,$A$1)</f>
        <v>54.262999999999998</v>
      </c>
      <c r="U50" s="19">
        <f>[1]!s_dq_pctchange(B50,$A$1)</f>
        <v>-0.78138240462406283</v>
      </c>
      <c r="V50" s="21">
        <f>[1]!b_pq_pctchange(B50,$A$2,$A$1,2)</f>
        <v>-2.445163610212151</v>
      </c>
      <c r="W50" s="4" t="s">
        <v>1110</v>
      </c>
      <c r="X50" s="4" t="s">
        <v>274</v>
      </c>
      <c r="Y50" s="5">
        <f>[1]!s_val_ev(X50,$A$1,100000000)</f>
        <v>1056.0049343384001</v>
      </c>
      <c r="Z50" s="6">
        <f>[1]!s_dq_turn(X50,$A$1)</f>
        <v>0.60253464508156029</v>
      </c>
      <c r="AA50" s="6">
        <f>[1]!s_dq_swing(X50,$A$1)</f>
        <v>2.1765822078356987</v>
      </c>
    </row>
    <row r="51" spans="2:27" x14ac:dyDescent="0.25">
      <c r="B51" s="4" t="s">
        <v>371</v>
      </c>
      <c r="C51" s="4" t="s">
        <v>1111</v>
      </c>
      <c r="D51" s="1" t="s">
        <v>2447</v>
      </c>
      <c r="E51" s="4" t="str">
        <f>[1]!s_info_industry_sw_2021(B51,"20221201",1)</f>
        <v>电子(2021)</v>
      </c>
      <c r="F51" s="1" t="s">
        <v>2397</v>
      </c>
      <c r="G51" s="4" t="s">
        <v>954</v>
      </c>
      <c r="H51" s="4" t="s">
        <v>955</v>
      </c>
      <c r="I51" s="4" t="str">
        <f>[1]!s_info_industry_sw_2021(B51,"20221201",2)</f>
        <v>半导体(2021)</v>
      </c>
      <c r="J51" s="7" t="s">
        <v>1108</v>
      </c>
      <c r="K51" s="4" t="s">
        <v>1112</v>
      </c>
      <c r="L51" s="8">
        <f>[1]!b_dq_close(B51,$A$1,2)</f>
        <v>118.14400000000001</v>
      </c>
      <c r="M51" s="8">
        <f>[1]!cb_anal_convpremiumratio(B51,$A$1)</f>
        <v>37.162100000000002</v>
      </c>
      <c r="N51" s="8">
        <f t="shared" si="0"/>
        <v>5.9071527424000001</v>
      </c>
      <c r="O51" s="8">
        <f>[1]!cb_anal_ytm(B51,$A$1)</f>
        <v>0.51880000000000004</v>
      </c>
      <c r="P51" s="8">
        <f>[1]!cb_info_outstandingbalance(B51,$A$1)</f>
        <v>4.9999599999999997</v>
      </c>
      <c r="Q51" s="7">
        <f>[1]!b_anal_ptmyear(B51,$A$1)</f>
        <v>5.3643835616438356</v>
      </c>
      <c r="R51" s="8">
        <f>[1]!s_dq_turn(B51,$A$1)</f>
        <v>4.5784366274930202</v>
      </c>
      <c r="S51" s="8">
        <f t="shared" si="1"/>
        <v>155.30610000000001</v>
      </c>
      <c r="T51" s="8">
        <f>[1]!cb_anal_convvalue(B51,$A$1)</f>
        <v>86.134600000000006</v>
      </c>
      <c r="U51" s="19">
        <f>[1]!s_dq_pctchange(B51,$A$1)</f>
        <v>-0.54297956881529097</v>
      </c>
      <c r="V51" s="21">
        <f>[1]!b_pq_pctchange(B51,$A$2,$A$1,2)</f>
        <v>-3.0398529315212341</v>
      </c>
      <c r="W51" s="4" t="s">
        <v>1113</v>
      </c>
      <c r="X51" s="4" t="s">
        <v>372</v>
      </c>
      <c r="Y51" s="5">
        <f>[1]!s_val_ev(X51,$A$1,100000000)</f>
        <v>35.4719210624</v>
      </c>
      <c r="Z51" s="6">
        <f>[1]!s_dq_turn(X51,$A$1)</f>
        <v>2.4769442358662186</v>
      </c>
      <c r="AA51" s="6">
        <f>[1]!s_dq_swing(X51,$A$1)</f>
        <v>3.2490974729241824</v>
      </c>
    </row>
    <row r="52" spans="2:27" x14ac:dyDescent="0.25">
      <c r="B52" s="4" t="s">
        <v>379</v>
      </c>
      <c r="C52" s="4" t="s">
        <v>1114</v>
      </c>
      <c r="D52" s="1" t="s">
        <v>2447</v>
      </c>
      <c r="E52" s="4" t="str">
        <f>[1]!s_info_industry_sw_2021(B52,"20221201",1)</f>
        <v>电子(2021)</v>
      </c>
      <c r="F52" s="1" t="s">
        <v>2397</v>
      </c>
      <c r="G52" s="4" t="s">
        <v>954</v>
      </c>
      <c r="H52" s="4" t="s">
        <v>955</v>
      </c>
      <c r="I52" s="4" t="str">
        <f>[1]!s_info_industry_sw_2021(B52,"20221201",2)</f>
        <v>半导体(2021)</v>
      </c>
      <c r="J52" s="7" t="s">
        <v>1108</v>
      </c>
      <c r="K52" s="4" t="s">
        <v>1115</v>
      </c>
      <c r="L52" s="8">
        <f>[1]!b_dq_close(B52,$A$1,2)</f>
        <v>126.667</v>
      </c>
      <c r="M52" s="8">
        <f>[1]!cb_anal_convpremiumratio(B52,$A$1)</f>
        <v>58.990600000000001</v>
      </c>
      <c r="N52" s="8">
        <f t="shared" si="0"/>
        <v>5.1933469999999993</v>
      </c>
      <c r="O52" s="8">
        <f>[1]!cb_anal_ytm(B52,$A$1)</f>
        <v>-0.78290000000000004</v>
      </c>
      <c r="P52" s="8">
        <f>[1]!cb_info_outstandingbalance(B52,$A$1)</f>
        <v>4.0999999999999996</v>
      </c>
      <c r="Q52" s="7">
        <f>[1]!b_anal_ptmyear(B52,$A$1)</f>
        <v>5.4109589041095889</v>
      </c>
      <c r="R52" s="8">
        <f>[1]!s_dq_turn(B52,$A$1)</f>
        <v>1.4809756097560978</v>
      </c>
      <c r="S52" s="8">
        <f t="shared" si="1"/>
        <v>185.6576</v>
      </c>
      <c r="T52" s="8">
        <f>[1]!cb_anal_convvalue(B52,$A$1)</f>
        <v>79.669499999999999</v>
      </c>
      <c r="U52" s="19">
        <f>[1]!s_dq_pctchange(B52,$A$1)</f>
        <v>0.27787453687577113</v>
      </c>
      <c r="V52" s="21">
        <f>[1]!b_pq_pctchange(B52,$A$2,$A$1,2)</f>
        <v>-1.622448662586597</v>
      </c>
      <c r="W52" s="4" t="s">
        <v>1116</v>
      </c>
      <c r="X52" s="4" t="s">
        <v>380</v>
      </c>
      <c r="Y52" s="5">
        <f>[1]!s_val_ev(X52,$A$1,100000000)</f>
        <v>63.160232005599994</v>
      </c>
      <c r="Z52" s="6">
        <f>[1]!s_dq_turn(X52,$A$1)</f>
        <v>1.8462548787420057</v>
      </c>
      <c r="AA52" s="6">
        <f>[1]!s_dq_swing(X52,$A$1)</f>
        <v>2.7076222980659947</v>
      </c>
    </row>
    <row r="53" spans="2:27" x14ac:dyDescent="0.25">
      <c r="B53" s="4" t="s">
        <v>534</v>
      </c>
      <c r="C53" s="4" t="s">
        <v>1117</v>
      </c>
      <c r="D53" s="1" t="s">
        <v>2447</v>
      </c>
      <c r="E53" s="4" t="str">
        <f>[1]!s_info_industry_sw_2021(B53,"20221201",1)</f>
        <v>电子(2021)</v>
      </c>
      <c r="F53" s="1" t="s">
        <v>2397</v>
      </c>
      <c r="G53" s="4" t="s">
        <v>954</v>
      </c>
      <c r="H53" s="4" t="s">
        <v>955</v>
      </c>
      <c r="I53" s="4" t="str">
        <f>[1]!s_info_industry_sw_2021(B53,"20221201",2)</f>
        <v>半导体(2021)</v>
      </c>
      <c r="J53" s="7" t="s">
        <v>1108</v>
      </c>
      <c r="K53" s="4" t="s">
        <v>1118</v>
      </c>
      <c r="L53" s="8">
        <f>[1]!b_dq_close(B53,$A$1,2)</f>
        <v>118</v>
      </c>
      <c r="M53" s="8">
        <f>[1]!cb_anal_convpremiumratio(B53,$A$1)</f>
        <v>52.833500000000001</v>
      </c>
      <c r="N53" s="8">
        <f t="shared" si="0"/>
        <v>14.09424214</v>
      </c>
      <c r="O53" s="8">
        <f>[1]!cb_anal_ytm(B53,$A$1)</f>
        <v>2.01E-2</v>
      </c>
      <c r="P53" s="8">
        <f>[1]!cb_info_outstandingbalance(B53,$A$1)</f>
        <v>11.944273000000001</v>
      </c>
      <c r="Q53" s="7">
        <f>[1]!b_anal_ptmyear(B53,$A$1)</f>
        <v>4.2931506849315069</v>
      </c>
      <c r="R53" s="8">
        <f>[1]!s_dq_turn(B53,$A$1)</f>
        <v>1.0349897394341205</v>
      </c>
      <c r="S53" s="8">
        <f t="shared" si="1"/>
        <v>170.83350000000002</v>
      </c>
      <c r="T53" s="8">
        <f>[1]!cb_anal_convvalue(B53,$A$1)</f>
        <v>77.208200000000005</v>
      </c>
      <c r="U53" s="19">
        <f>[1]!s_dq_pctchange(B53,$A$1)</f>
        <v>-0.20466500904924176</v>
      </c>
      <c r="V53" s="21">
        <f>[1]!b_pq_pctchange(B53,$A$2,$A$1,2)</f>
        <v>-1.1907353753914665</v>
      </c>
      <c r="W53" s="4" t="s">
        <v>1119</v>
      </c>
      <c r="X53" s="4" t="s">
        <v>535</v>
      </c>
      <c r="Y53" s="5">
        <f>[1]!s_val_ev(X53,$A$1,100000000)</f>
        <v>164.1716121879</v>
      </c>
      <c r="Z53" s="6">
        <f>[1]!s_dq_turn(X53,$A$1)</f>
        <v>1.1515684657501399</v>
      </c>
      <c r="AA53" s="6">
        <f>[1]!s_dq_swing(X53,$A$1)</f>
        <v>2.2512381809995494</v>
      </c>
    </row>
    <row r="54" spans="2:27" x14ac:dyDescent="0.25">
      <c r="B54" s="4" t="s">
        <v>548</v>
      </c>
      <c r="C54" s="4" t="s">
        <v>1120</v>
      </c>
      <c r="D54" s="1" t="s">
        <v>2447</v>
      </c>
      <c r="E54" s="4" t="str">
        <f>[1]!s_info_industry_sw_2021(B54,"20221201",1)</f>
        <v>电子(2021)</v>
      </c>
      <c r="F54" s="1" t="s">
        <v>2397</v>
      </c>
      <c r="G54" s="4" t="s">
        <v>954</v>
      </c>
      <c r="H54" s="4" t="s">
        <v>955</v>
      </c>
      <c r="I54" s="4" t="str">
        <f>[1]!s_info_industry_sw_2021(B54,"20221201",2)</f>
        <v>半导体(2021)</v>
      </c>
      <c r="J54" s="11" t="s">
        <v>2464</v>
      </c>
      <c r="K54" s="4" t="s">
        <v>1121</v>
      </c>
      <c r="L54" s="8">
        <f>[1]!b_dq_close(B54,$A$1,2)</f>
        <v>116.72</v>
      </c>
      <c r="M54" s="8">
        <f>[1]!cb_anal_convpremiumratio(B54,$A$1)</f>
        <v>70.3673</v>
      </c>
      <c r="N54" s="8">
        <f t="shared" si="0"/>
        <v>6.7770608360000004</v>
      </c>
      <c r="O54" s="8">
        <f>[1]!cb_anal_ytm(B54,$A$1)</f>
        <v>0.63570000000000004</v>
      </c>
      <c r="P54" s="8">
        <f>[1]!cb_info_outstandingbalance(B54,$A$1)</f>
        <v>5.8062550000000002</v>
      </c>
      <c r="Q54" s="7">
        <f>[1]!b_anal_ptmyear(B54,$A$1)</f>
        <v>4.4547945205479449</v>
      </c>
      <c r="R54" s="8">
        <f>[1]!s_dq_turn(B54,$A$1)</f>
        <v>1.717630383095472</v>
      </c>
      <c r="S54" s="8">
        <f t="shared" si="1"/>
        <v>187.0873</v>
      </c>
      <c r="T54" s="8">
        <f>[1]!cb_anal_convvalue(B54,$A$1)</f>
        <v>68.510800000000003</v>
      </c>
      <c r="U54" s="19">
        <f>[1]!s_dq_pctchange(B54,$A$1)</f>
        <v>-0.27767098124653156</v>
      </c>
      <c r="V54" s="21">
        <f>[1]!b_pq_pctchange(B54,$A$2,$A$1,2)</f>
        <v>-1.1417149439306153</v>
      </c>
      <c r="W54" s="4" t="s">
        <v>1122</v>
      </c>
      <c r="X54" s="4" t="s">
        <v>549</v>
      </c>
      <c r="Y54" s="5">
        <f>[1]!s_val_ev(X54,$A$1,100000000)</f>
        <v>145.87894300080001</v>
      </c>
      <c r="Z54" s="6">
        <f>[1]!s_dq_turn(X54,$A$1)</f>
        <v>1.4715093460031881</v>
      </c>
      <c r="AA54" s="6">
        <f>[1]!s_dq_swing(X54,$A$1)</f>
        <v>2.7673545966228832</v>
      </c>
    </row>
    <row r="55" spans="2:27" x14ac:dyDescent="0.25">
      <c r="B55" s="4" t="s">
        <v>698</v>
      </c>
      <c r="C55" s="16" t="s">
        <v>1123</v>
      </c>
      <c r="D55" s="1" t="s">
        <v>2447</v>
      </c>
      <c r="E55" s="4" t="str">
        <f>[1]!s_info_industry_sw_2021(B55,"20221201",1)</f>
        <v>电子(2021)</v>
      </c>
      <c r="F55" s="1" t="s">
        <v>2397</v>
      </c>
      <c r="G55" s="4" t="s">
        <v>954</v>
      </c>
      <c r="H55" s="4" t="s">
        <v>955</v>
      </c>
      <c r="I55" s="4" t="str">
        <f>[1]!s_info_industry_sw_2021(B55,"20221201",2)</f>
        <v>半导体(2021)</v>
      </c>
      <c r="J55" s="7" t="s">
        <v>1124</v>
      </c>
      <c r="K55" s="4" t="s">
        <v>1125</v>
      </c>
      <c r="L55" s="8">
        <f>[1]!b_dq_close(B55,$A$1,2)</f>
        <v>148.19999999999999</v>
      </c>
      <c r="M55" s="8">
        <f>[1]!cb_anal_convpremiumratio(B55,$A$1)</f>
        <v>26.249700000000001</v>
      </c>
      <c r="N55" s="8">
        <f t="shared" si="0"/>
        <v>22.130356247999998</v>
      </c>
      <c r="O55" s="8">
        <f>[1]!cb_anal_ytm(B55,$A$1)</f>
        <v>-5.9494999999999996</v>
      </c>
      <c r="P55" s="8">
        <f>[1]!cb_info_outstandingbalance(B55,$A$1)</f>
        <v>14.932764000000001</v>
      </c>
      <c r="Q55" s="7">
        <f>[1]!b_anal_ptmyear(B55,$A$1)</f>
        <v>4.2986301369863016</v>
      </c>
      <c r="R55" s="8">
        <f>[1]!s_dq_turn(B55,$A$1)</f>
        <v>5.2960590551086186</v>
      </c>
      <c r="S55" s="8">
        <f t="shared" si="1"/>
        <v>174.44969999999998</v>
      </c>
      <c r="T55" s="8">
        <f>[1]!cb_anal_convvalue(B55,$A$1)</f>
        <v>117.38639999999999</v>
      </c>
      <c r="U55" s="19">
        <f>[1]!s_dq_pctchange(B55,$A$1)</f>
        <v>1.2661687632817755</v>
      </c>
      <c r="V55" s="21">
        <f>[1]!b_pq_pctchange(B55,$A$2,$A$1,2)</f>
        <v>-7.3750000000000062</v>
      </c>
      <c r="W55" s="4" t="s">
        <v>1126</v>
      </c>
      <c r="X55" s="4" t="s">
        <v>699</v>
      </c>
      <c r="Y55" s="5">
        <f>[1]!s_val_ev(X55,$A$1,100000000)</f>
        <v>979.17385502750005</v>
      </c>
      <c r="Z55" s="6">
        <f>[1]!s_dq_turn(X55,$A$1)</f>
        <v>1.1767504463808491</v>
      </c>
      <c r="AA55" s="6">
        <f>[1]!s_dq_swing(X55,$A$1)</f>
        <v>2.6288117770767614</v>
      </c>
    </row>
    <row r="56" spans="2:27" x14ac:dyDescent="0.25">
      <c r="B56" s="4" t="s">
        <v>550</v>
      </c>
      <c r="C56" s="4" t="s">
        <v>1127</v>
      </c>
      <c r="D56" s="1" t="s">
        <v>2447</v>
      </c>
      <c r="E56" s="4" t="str">
        <f>[1]!s_info_industry_sw_2021(B56,"20221201",1)</f>
        <v>电子(2021)</v>
      </c>
      <c r="F56" s="1" t="s">
        <v>2397</v>
      </c>
      <c r="G56" s="4" t="s">
        <v>954</v>
      </c>
      <c r="H56" s="4" t="s">
        <v>955</v>
      </c>
      <c r="I56" s="4" t="str">
        <f>[1]!s_info_industry_sw_2021(B56,"20221201",2)</f>
        <v>半导体(2021)</v>
      </c>
      <c r="J56" s="7"/>
      <c r="K56" s="4" t="s">
        <v>1128</v>
      </c>
      <c r="L56" s="8">
        <f>[1]!b_dq_close(B56,$A$1,2)</f>
        <v>0</v>
      </c>
      <c r="M56" s="8">
        <f>[1]!cb_anal_convpremiumratio(B56,$A$1)</f>
        <v>0</v>
      </c>
      <c r="N56" s="8">
        <f t="shared" si="0"/>
        <v>0</v>
      </c>
      <c r="O56" s="8">
        <f>[1]!cb_anal_ytm(B56,$A$1)</f>
        <v>0</v>
      </c>
      <c r="P56" s="8">
        <f>[1]!cb_info_outstandingbalance(B56,$A$1)</f>
        <v>0</v>
      </c>
      <c r="Q56" s="7">
        <f>[1]!b_anal_ptmyear(B56,$A$1)</f>
        <v>0</v>
      </c>
      <c r="R56" s="8">
        <f>[1]!s_dq_turn(B56,$A$1)</f>
        <v>0</v>
      </c>
      <c r="S56" s="8">
        <f t="shared" si="1"/>
        <v>0</v>
      </c>
      <c r="T56" s="8">
        <f>[1]!cb_anal_convvalue(B56,$A$1)</f>
        <v>0</v>
      </c>
      <c r="U56" s="19">
        <f>[1]!s_dq_pctchange(B56,$A$1)</f>
        <v>0</v>
      </c>
      <c r="V56" s="21">
        <f>[1]!b_pq_pctchange(B56,$A$2,$A$1,2)</f>
        <v>0</v>
      </c>
      <c r="W56" s="4" t="s">
        <v>1129</v>
      </c>
      <c r="X56" s="4" t="s">
        <v>551</v>
      </c>
      <c r="Y56" s="5">
        <f>[1]!s_val_ev(X56,$A$1,100000000)</f>
        <v>205.343908887</v>
      </c>
      <c r="Z56" s="6">
        <f>[1]!s_dq_turn(X56,$A$1)</f>
        <v>2.0057383198379943</v>
      </c>
      <c r="AA56" s="6">
        <f>[1]!s_dq_swing(X56,$A$1)</f>
        <v>1.6962320341836101</v>
      </c>
    </row>
    <row r="57" spans="2:27" x14ac:dyDescent="0.25">
      <c r="B57" s="4" t="s">
        <v>55</v>
      </c>
      <c r="C57" s="4" t="s">
        <v>1130</v>
      </c>
      <c r="D57" s="1" t="s">
        <v>2447</v>
      </c>
      <c r="E57" s="4" t="str">
        <f>[1]!s_info_industry_sw_2021(B57,"20221201",1)</f>
        <v>电子(2021)</v>
      </c>
      <c r="F57" s="1" t="s">
        <v>2397</v>
      </c>
      <c r="G57" s="4" t="s">
        <v>954</v>
      </c>
      <c r="H57" s="4" t="s">
        <v>955</v>
      </c>
      <c r="I57" s="4" t="str">
        <f>[1]!s_info_industry_sw_2021(B57,"20221201",2)</f>
        <v>半导体(2021)</v>
      </c>
      <c r="J57" s="11" t="s">
        <v>2464</v>
      </c>
      <c r="K57" s="4" t="s">
        <v>1131</v>
      </c>
      <c r="L57" s="8">
        <f>[1]!b_dq_close(B57,$A$1,2)</f>
        <v>109.014</v>
      </c>
      <c r="M57" s="8">
        <f>[1]!cb_anal_convpremiumratio(B57,$A$1)</f>
        <v>83.7697</v>
      </c>
      <c r="N57" s="8">
        <f t="shared" si="0"/>
        <v>93.729032595299998</v>
      </c>
      <c r="O57" s="8">
        <f>[1]!cb_anal_ytm(B57,$A$1)</f>
        <v>0.5786</v>
      </c>
      <c r="P57" s="8">
        <f>[1]!cb_info_outstandingbalance(B57,$A$1)</f>
        <v>85.978894999999994</v>
      </c>
      <c r="Q57" s="7">
        <f>[1]!b_anal_ptmyear(B57,$A$1)</f>
        <v>4.4301369863013695</v>
      </c>
      <c r="R57" s="8">
        <f>[1]!s_dq_turn(B57,$A$1)</f>
        <v>0.6951240766702107</v>
      </c>
      <c r="S57" s="8">
        <f t="shared" si="1"/>
        <v>192.78370000000001</v>
      </c>
      <c r="T57" s="8">
        <f>[1]!cb_anal_convvalue(B57,$A$1)</f>
        <v>59.320999999999998</v>
      </c>
      <c r="U57" s="19">
        <f>[1]!s_dq_pctchange(B57,$A$1)</f>
        <v>-0.20322970449303196</v>
      </c>
      <c r="V57" s="21">
        <f>[1]!b_pq_pctchange(B57,$A$2,$A$1,2)</f>
        <v>-1.6136892835869485</v>
      </c>
      <c r="W57" s="4" t="s">
        <v>1132</v>
      </c>
      <c r="X57" s="4" t="s">
        <v>56</v>
      </c>
      <c r="Y57" s="5">
        <f>[1]!s_val_ev(X57,$A$1,100000000)</f>
        <v>712.2527478638001</v>
      </c>
      <c r="Z57" s="6">
        <f>[1]!s_dq_turn(X57,$A$1)</f>
        <v>1.1883985071993852</v>
      </c>
      <c r="AA57" s="6">
        <f>[1]!s_dq_swing(X57,$A$1)</f>
        <v>2.9003339778520054</v>
      </c>
    </row>
    <row r="58" spans="2:27" x14ac:dyDescent="0.25">
      <c r="B58" s="4" t="s">
        <v>167</v>
      </c>
      <c r="C58" s="4" t="s">
        <v>1133</v>
      </c>
      <c r="D58" s="1" t="s">
        <v>2447</v>
      </c>
      <c r="E58" s="4" t="str">
        <f>[1]!s_info_industry_sw_2021(B58,"20221201",1)</f>
        <v>电子(2021)</v>
      </c>
      <c r="F58" s="1" t="s">
        <v>2397</v>
      </c>
      <c r="G58" s="4" t="s">
        <v>954</v>
      </c>
      <c r="H58" s="4" t="s">
        <v>955</v>
      </c>
      <c r="I58" s="4" t="str">
        <f>[1]!s_info_industry_sw_2021(B58,"20221201",2)</f>
        <v>元件(2021)</v>
      </c>
      <c r="J58" s="7"/>
      <c r="K58" s="4" t="s">
        <v>1134</v>
      </c>
      <c r="L58" s="8">
        <f>[1]!b_dq_close(B58,$A$1,2)</f>
        <v>147.953</v>
      </c>
      <c r="M58" s="8">
        <f>[1]!cb_anal_convpremiumratio(B58,$A$1)</f>
        <v>11.0731</v>
      </c>
      <c r="N58" s="8">
        <f t="shared" si="0"/>
        <v>6.8452378838999994</v>
      </c>
      <c r="O58" s="8">
        <f>[1]!cb_anal_ytm(B58,$A$1)</f>
        <v>-26.842600000000001</v>
      </c>
      <c r="P58" s="8">
        <f>[1]!cb_info_outstandingbalance(B58,$A$1)</f>
        <v>4.6266299999999996</v>
      </c>
      <c r="Q58" s="7">
        <f>[1]!b_anal_ptmyear(B58,$A$1)</f>
        <v>1.0246575342465754</v>
      </c>
      <c r="R58" s="8">
        <f>[1]!s_dq_turn(B58,$A$1)</f>
        <v>2.5800636748562127</v>
      </c>
      <c r="S58" s="8">
        <f t="shared" si="1"/>
        <v>159.02610000000001</v>
      </c>
      <c r="T58" s="8">
        <f>[1]!cb_anal_convvalue(B58,$A$1)</f>
        <v>133.20330000000001</v>
      </c>
      <c r="U58" s="19">
        <f>[1]!s_dq_pctchange(B58,$A$1)</f>
        <v>0.28672134481122608</v>
      </c>
      <c r="V58" s="21">
        <f>[1]!b_pq_pctchange(B58,$A$2,$A$1,2)</f>
        <v>-1.5621985216332459</v>
      </c>
      <c r="W58" s="4" t="s">
        <v>1135</v>
      </c>
      <c r="X58" s="4" t="s">
        <v>168</v>
      </c>
      <c r="Y58" s="5">
        <f>[1]!s_val_ev(X58,$A$1,100000000)</f>
        <v>109.50407099040001</v>
      </c>
      <c r="Z58" s="6">
        <f>[1]!s_dq_turn(X58,$A$1)</f>
        <v>0.37336344439271385</v>
      </c>
      <c r="AA58" s="6">
        <f>[1]!s_dq_swing(X58,$A$1)</f>
        <v>2.7116159765481935</v>
      </c>
    </row>
    <row r="59" spans="2:27" x14ac:dyDescent="0.25">
      <c r="B59" s="4" t="s">
        <v>257</v>
      </c>
      <c r="C59" s="4" t="s">
        <v>1136</v>
      </c>
      <c r="D59" s="1" t="s">
        <v>2447</v>
      </c>
      <c r="E59" s="4" t="str">
        <f>[1]!s_info_industry_sw_2021(B59,"20221201",1)</f>
        <v>电子(2021)</v>
      </c>
      <c r="F59" s="1" t="s">
        <v>2397</v>
      </c>
      <c r="G59" s="4" t="s">
        <v>954</v>
      </c>
      <c r="H59" s="4" t="s">
        <v>955</v>
      </c>
      <c r="I59" s="4" t="str">
        <f>[1]!s_info_industry_sw_2021(B59,"20221201",2)</f>
        <v>元件(2021)</v>
      </c>
      <c r="J59" s="7"/>
      <c r="K59" s="4" t="s">
        <v>1137</v>
      </c>
      <c r="L59" s="8">
        <f>[1]!b_dq_close(B59,$A$1,2)</f>
        <v>119.742</v>
      </c>
      <c r="M59" s="8">
        <f>[1]!cb_anal_convpremiumratio(B59,$A$1)</f>
        <v>35.660899999999998</v>
      </c>
      <c r="N59" s="8">
        <f t="shared" si="0"/>
        <v>21.312543302399998</v>
      </c>
      <c r="O59" s="8">
        <f>[1]!cb_anal_ytm(B59,$A$1)</f>
        <v>-1.8487</v>
      </c>
      <c r="P59" s="8">
        <f>[1]!cb_info_outstandingbalance(B59,$A$1)</f>
        <v>17.798719999999999</v>
      </c>
      <c r="Q59" s="7">
        <f>[1]!b_anal_ptmyear(B59,$A$1)</f>
        <v>3.504109589041096</v>
      </c>
      <c r="R59" s="8">
        <f>[1]!s_dq_turn(B59,$A$1)</f>
        <v>1.3379613814926017</v>
      </c>
      <c r="S59" s="8">
        <f t="shared" si="1"/>
        <v>155.40289999999999</v>
      </c>
      <c r="T59" s="8">
        <f>[1]!cb_anal_convvalue(B59,$A$1)</f>
        <v>88.265699999999995</v>
      </c>
      <c r="U59" s="19">
        <f>[1]!s_dq_pctchange(B59,$A$1)</f>
        <v>0.29315196998124543</v>
      </c>
      <c r="V59" s="21">
        <f>[1]!b_pq_pctchange(B59,$A$2,$A$1,2)</f>
        <v>-0.1267786544781232</v>
      </c>
      <c r="W59" s="4" t="s">
        <v>1138</v>
      </c>
      <c r="X59" s="4" t="s">
        <v>258</v>
      </c>
      <c r="Y59" s="5">
        <f>[1]!s_val_ev(X59,$A$1,100000000)</f>
        <v>202.6622712816</v>
      </c>
      <c r="Z59" s="6">
        <f>[1]!s_dq_turn(X59,$A$1)</f>
        <v>0.34766431892136479</v>
      </c>
      <c r="AA59" s="6">
        <f>[1]!s_dq_swing(X59,$A$1)</f>
        <v>1.4255765199161419</v>
      </c>
    </row>
    <row r="60" spans="2:27" x14ac:dyDescent="0.25">
      <c r="B60" s="4" t="s">
        <v>277</v>
      </c>
      <c r="C60" s="4" t="s">
        <v>1139</v>
      </c>
      <c r="D60" s="1" t="s">
        <v>2447</v>
      </c>
      <c r="E60" s="4" t="str">
        <f>[1]!s_info_industry_sw_2021(B60,"20221201",1)</f>
        <v>电子(2021)</v>
      </c>
      <c r="F60" s="1" t="s">
        <v>2397</v>
      </c>
      <c r="G60" s="4" t="s">
        <v>954</v>
      </c>
      <c r="H60" s="4" t="s">
        <v>955</v>
      </c>
      <c r="I60" s="4" t="str">
        <f>[1]!s_info_industry_sw_2021(B60,"20221201",2)</f>
        <v>元件(2021)</v>
      </c>
      <c r="J60" s="7"/>
      <c r="K60" s="4" t="s">
        <v>1140</v>
      </c>
      <c r="L60" s="8">
        <f>[1]!b_dq_close(B60,$A$1,2)</f>
        <v>120.501</v>
      </c>
      <c r="M60" s="8">
        <f>[1]!cb_anal_convpremiumratio(B60,$A$1)</f>
        <v>35.590000000000003</v>
      </c>
      <c r="N60" s="8">
        <f t="shared" si="0"/>
        <v>12.0461475672</v>
      </c>
      <c r="O60" s="8">
        <f>[1]!cb_anal_ytm(B60,$A$1)</f>
        <v>-1.3636999999999999</v>
      </c>
      <c r="P60" s="8">
        <f>[1]!cb_info_outstandingbalance(B60,$A$1)</f>
        <v>9.9967199999999998</v>
      </c>
      <c r="Q60" s="7">
        <f>[1]!b_anal_ptmyear(B60,$A$1)</f>
        <v>3.9123287671232876</v>
      </c>
      <c r="R60" s="8">
        <f>[1]!s_dq_turn(B60,$A$1)</f>
        <v>1.5060939988316169</v>
      </c>
      <c r="S60" s="8">
        <f t="shared" si="1"/>
        <v>156.09100000000001</v>
      </c>
      <c r="T60" s="8">
        <f>[1]!cb_anal_convvalue(B60,$A$1)</f>
        <v>88.871600000000001</v>
      </c>
      <c r="U60" s="19">
        <f>[1]!s_dq_pctchange(B60,$A$1)</f>
        <v>-0.16073573884584152</v>
      </c>
      <c r="V60" s="21">
        <f>[1]!b_pq_pctchange(B60,$A$2,$A$1,2)</f>
        <v>-2.9407500483278532</v>
      </c>
      <c r="W60" s="4" t="s">
        <v>1141</v>
      </c>
      <c r="X60" s="4" t="s">
        <v>278</v>
      </c>
      <c r="Y60" s="5">
        <f>[1]!s_val_ev(X60,$A$1,100000000)</f>
        <v>91.374508453499999</v>
      </c>
      <c r="Z60" s="6">
        <f>[1]!s_dq_turn(X60,$A$1)</f>
        <v>1.0663971840635122</v>
      </c>
      <c r="AA60" s="6">
        <f>[1]!s_dq_swing(X60,$A$1)</f>
        <v>2.6392961876832803</v>
      </c>
    </row>
    <row r="61" spans="2:27" x14ac:dyDescent="0.25">
      <c r="B61" s="4" t="s">
        <v>310</v>
      </c>
      <c r="C61" s="4" t="s">
        <v>1142</v>
      </c>
      <c r="D61" s="1" t="s">
        <v>2447</v>
      </c>
      <c r="E61" s="4" t="str">
        <f>[1]!s_info_industry_sw_2021(B61,"20221201",1)</f>
        <v>电子(2021)</v>
      </c>
      <c r="F61" s="1" t="s">
        <v>2397</v>
      </c>
      <c r="G61" s="4" t="s">
        <v>954</v>
      </c>
      <c r="H61" s="4" t="s">
        <v>955</v>
      </c>
      <c r="I61" s="4" t="str">
        <f>[1]!s_info_industry_sw_2021(B61,"20221201",2)</f>
        <v>元件(2021)</v>
      </c>
      <c r="J61" s="7"/>
      <c r="K61" s="4" t="s">
        <v>1143</v>
      </c>
      <c r="L61" s="8">
        <f>[1]!b_dq_close(B61,$A$1,2)</f>
        <v>119.72799999999999</v>
      </c>
      <c r="M61" s="8">
        <f>[1]!cb_anal_convpremiumratio(B61,$A$1)</f>
        <v>36.695300000000003</v>
      </c>
      <c r="N61" s="8">
        <f t="shared" si="0"/>
        <v>6.8238734144000004</v>
      </c>
      <c r="O61" s="8">
        <f>[1]!cb_anal_ytm(B61,$A$1)</f>
        <v>-1.3108</v>
      </c>
      <c r="P61" s="8">
        <f>[1]!cb_info_outstandingbalance(B61,$A$1)</f>
        <v>5.6994800000000003</v>
      </c>
      <c r="Q61" s="7">
        <f>[1]!b_anal_ptmyear(B61,$A$1)</f>
        <v>4.9232876712328766</v>
      </c>
      <c r="R61" s="8">
        <f>[1]!s_dq_turn(B61,$A$1)</f>
        <v>70.054110199526974</v>
      </c>
      <c r="S61" s="8">
        <f t="shared" si="1"/>
        <v>156.42329999999998</v>
      </c>
      <c r="T61" s="8">
        <f>[1]!cb_anal_convvalue(B61,$A$1)</f>
        <v>87.587500000000006</v>
      </c>
      <c r="U61" s="19">
        <f>[1]!s_dq_pctchange(B61,$A$1)</f>
        <v>0.82612613371284704</v>
      </c>
      <c r="V61" s="21">
        <f>[1]!b_pq_pctchange(B61,$A$2,$A$1,2)</f>
        <v>4.5495031348783543</v>
      </c>
      <c r="W61" s="4" t="s">
        <v>1144</v>
      </c>
      <c r="X61" s="4" t="s">
        <v>311</v>
      </c>
      <c r="Y61" s="5">
        <f>[1]!s_val_ev(X61,$A$1,100000000)</f>
        <v>47.999936347999991</v>
      </c>
      <c r="Z61" s="6">
        <f>[1]!s_dq_turn(X61,$A$1)</f>
        <v>9.1255007314459071</v>
      </c>
      <c r="AA61" s="6">
        <f>[1]!s_dq_swing(X61,$A$1)</f>
        <v>9.7725875845113688</v>
      </c>
    </row>
    <row r="62" spans="2:27" x14ac:dyDescent="0.25">
      <c r="B62" s="4" t="s">
        <v>634</v>
      </c>
      <c r="C62" s="4" t="s">
        <v>1145</v>
      </c>
      <c r="D62" s="1" t="s">
        <v>2447</v>
      </c>
      <c r="E62" s="4" t="str">
        <f>[1]!s_info_industry_sw_2021(B62,"20221201",1)</f>
        <v>电子(2021)</v>
      </c>
      <c r="F62" s="1" t="s">
        <v>2397</v>
      </c>
      <c r="G62" s="4" t="s">
        <v>954</v>
      </c>
      <c r="H62" s="4" t="s">
        <v>955</v>
      </c>
      <c r="I62" s="4" t="str">
        <f>[1]!s_info_industry_sw_2021(B62,"20221201",2)</f>
        <v>元件(2021)</v>
      </c>
      <c r="J62" s="7"/>
      <c r="K62" s="4" t="s">
        <v>1146</v>
      </c>
      <c r="L62" s="8">
        <f>[1]!b_dq_close(B62,$A$1,2)</f>
        <v>127.15600000000001</v>
      </c>
      <c r="M62" s="8">
        <f>[1]!cb_anal_convpremiumratio(B62,$A$1)</f>
        <v>25.884399999999999</v>
      </c>
      <c r="N62" s="8">
        <f t="shared" si="0"/>
        <v>5.0417354000000003</v>
      </c>
      <c r="O62" s="8">
        <f>[1]!cb_anal_ytm(B62,$A$1)</f>
        <v>-0.80530000000000002</v>
      </c>
      <c r="P62" s="8">
        <f>[1]!cb_info_outstandingbalance(B62,$A$1)</f>
        <v>3.9649999999999999</v>
      </c>
      <c r="Q62" s="7">
        <f>[1]!b_anal_ptmyear(B62,$A$1)</f>
        <v>5.7369863013698632</v>
      </c>
      <c r="R62" s="8">
        <f>[1]!s_dq_turn(B62,$A$1)</f>
        <v>0.5156620428751576</v>
      </c>
      <c r="S62" s="8">
        <f t="shared" si="1"/>
        <v>153.04040000000001</v>
      </c>
      <c r="T62" s="8">
        <f>[1]!cb_anal_convvalue(B62,$A$1)</f>
        <v>101.01009999999999</v>
      </c>
      <c r="U62" s="19">
        <f>[1]!s_dq_pctchange(B62,$A$1)</f>
        <v>0.39397743512005612</v>
      </c>
      <c r="V62" s="21">
        <f>[1]!b_pq_pctchange(B62,$A$2,$A$1,2)</f>
        <v>-1.7341576506955176</v>
      </c>
      <c r="W62" s="4" t="s">
        <v>1147</v>
      </c>
      <c r="X62" s="4" t="s">
        <v>635</v>
      </c>
      <c r="Y62" s="5">
        <f>[1]!s_val_ev(X62,$A$1,100000000)</f>
        <v>44.1</v>
      </c>
      <c r="Z62" s="6">
        <f>[1]!s_dq_turn(X62,$A$1)</f>
        <v>1.1296373003399944</v>
      </c>
      <c r="AA62" s="6">
        <f>[1]!s_dq_swing(X62,$A$1)</f>
        <v>1.721664275466273</v>
      </c>
    </row>
    <row r="63" spans="2:27" x14ac:dyDescent="0.25">
      <c r="B63" s="4" t="s">
        <v>674</v>
      </c>
      <c r="C63" s="4" t="s">
        <v>1148</v>
      </c>
      <c r="D63" s="1" t="s">
        <v>2447</v>
      </c>
      <c r="E63" s="4" t="str">
        <f>[1]!s_info_industry_sw_2021(B63,"20221201",1)</f>
        <v>电子(2021)</v>
      </c>
      <c r="F63" s="1" t="s">
        <v>2397</v>
      </c>
      <c r="G63" s="4" t="s">
        <v>954</v>
      </c>
      <c r="H63" s="4" t="s">
        <v>955</v>
      </c>
      <c r="I63" s="4" t="str">
        <f>[1]!s_info_industry_sw_2021(B63,"20221201",2)</f>
        <v>元件(2021)</v>
      </c>
      <c r="J63" s="11" t="s">
        <v>2457</v>
      </c>
      <c r="K63" s="4" t="s">
        <v>1149</v>
      </c>
      <c r="L63" s="8">
        <f>[1]!b_dq_close(B63,$A$1,2)</f>
        <v>115.3</v>
      </c>
      <c r="M63" s="8">
        <f>[1]!cb_anal_convpremiumratio(B63,$A$1)</f>
        <v>37.401899999999998</v>
      </c>
      <c r="N63" s="8">
        <f t="shared" si="0"/>
        <v>8.0675802020000003</v>
      </c>
      <c r="O63" s="8">
        <f>[1]!cb_anal_ytm(B63,$A$1)</f>
        <v>-0.7046</v>
      </c>
      <c r="P63" s="8">
        <f>[1]!cb_info_outstandingbalance(B63,$A$1)</f>
        <v>6.9970340000000002</v>
      </c>
      <c r="Q63" s="7">
        <f>[1]!b_anal_ptmyear(B63,$A$1)</f>
        <v>3.7945205479452055</v>
      </c>
      <c r="R63" s="8">
        <f>[1]!s_dq_turn(B63,$A$1)</f>
        <v>0.99852308849721183</v>
      </c>
      <c r="S63" s="8">
        <f t="shared" si="1"/>
        <v>152.70189999999999</v>
      </c>
      <c r="T63" s="8">
        <f>[1]!cb_anal_convvalue(B63,$A$1)</f>
        <v>83.914400000000001</v>
      </c>
      <c r="U63" s="19">
        <f>[1]!s_dq_pctchange(B63,$A$1)</f>
        <v>-0.44897254360213784</v>
      </c>
      <c r="V63" s="21">
        <f>[1]!b_pq_pctchange(B63,$A$2,$A$1,2)</f>
        <v>-1.2842465753424659</v>
      </c>
      <c r="W63" s="4" t="s">
        <v>1150</v>
      </c>
      <c r="X63" s="4" t="s">
        <v>675</v>
      </c>
      <c r="Y63" s="5">
        <f>[1]!s_val_ev(X63,$A$1,100000000)</f>
        <v>56.867152361700001</v>
      </c>
      <c r="Z63" s="6">
        <f>[1]!s_dq_turn(X63,$A$1)</f>
        <v>1.1260605686434428</v>
      </c>
      <c r="AA63" s="6">
        <f>[1]!s_dq_swing(X63,$A$1)</f>
        <v>2.3562676720075402</v>
      </c>
    </row>
    <row r="64" spans="2:27" x14ac:dyDescent="0.25">
      <c r="B64" s="4" t="s">
        <v>488</v>
      </c>
      <c r="C64" s="4" t="s">
        <v>1151</v>
      </c>
      <c r="D64" s="1" t="s">
        <v>2447</v>
      </c>
      <c r="E64" s="4" t="str">
        <f>[1]!s_info_industry_sw_2021(B64,"20221201",1)</f>
        <v>电子(2021)</v>
      </c>
      <c r="F64" s="1" t="s">
        <v>2397</v>
      </c>
      <c r="G64" s="4" t="s">
        <v>954</v>
      </c>
      <c r="H64" s="4" t="s">
        <v>955</v>
      </c>
      <c r="I64" s="4" t="str">
        <f>[1]!s_info_industry_sw_2021(B64,"20221201",2)</f>
        <v>元件(2021)</v>
      </c>
      <c r="J64" s="7"/>
      <c r="K64" s="4" t="s">
        <v>1152</v>
      </c>
      <c r="L64" s="8">
        <f>[1]!b_dq_close(B64,$A$1,2)</f>
        <v>119.961</v>
      </c>
      <c r="M64" s="8">
        <f>[1]!cb_anal_convpremiumratio(B64,$A$1)</f>
        <v>30.182700000000001</v>
      </c>
      <c r="N64" s="8">
        <f t="shared" si="0"/>
        <v>5.0254086112200005</v>
      </c>
      <c r="O64" s="8">
        <f>[1]!cb_anal_ytm(B64,$A$1)</f>
        <v>8.6999999999999994E-3</v>
      </c>
      <c r="P64" s="8">
        <f>[1]!cb_info_outstandingbalance(B64,$A$1)</f>
        <v>4.1892019999999999</v>
      </c>
      <c r="Q64" s="7">
        <f>[1]!b_anal_ptmyear(B64,$A$1)</f>
        <v>3.8136986301369862</v>
      </c>
      <c r="R64" s="8">
        <f>[1]!s_dq_turn(B64,$A$1)</f>
        <v>1.1080869339793116</v>
      </c>
      <c r="S64" s="8">
        <f t="shared" si="1"/>
        <v>150.1437</v>
      </c>
      <c r="T64" s="8">
        <f>[1]!cb_anal_convvalue(B64,$A$1)</f>
        <v>92.148200000000003</v>
      </c>
      <c r="U64" s="19">
        <f>[1]!s_dq_pctchange(B64,$A$1)</f>
        <v>-0.19883527454243288</v>
      </c>
      <c r="V64" s="21">
        <f>[1]!b_pq_pctchange(B64,$A$2,$A$1,2)</f>
        <v>-2.3913751017087121</v>
      </c>
      <c r="W64" s="4" t="s">
        <v>1153</v>
      </c>
      <c r="X64" s="4" t="s">
        <v>489</v>
      </c>
      <c r="Y64" s="5">
        <f>[1]!s_val_ev(X64,$A$1,100000000)</f>
        <v>43.833329776800007</v>
      </c>
      <c r="Z64" s="6">
        <f>[1]!s_dq_turn(X64,$A$1)</f>
        <v>0.78271919501042586</v>
      </c>
      <c r="AA64" s="6">
        <f>[1]!s_dq_swing(X64,$A$1)</f>
        <v>2.1828103683492395</v>
      </c>
    </row>
    <row r="65" spans="2:27" x14ac:dyDescent="0.25">
      <c r="B65" s="4" t="s">
        <v>889</v>
      </c>
      <c r="C65" s="4" t="s">
        <v>1154</v>
      </c>
      <c r="D65" s="1" t="s">
        <v>2447</v>
      </c>
      <c r="E65" s="4" t="str">
        <f>[1]!s_info_industry_sw_2021(B65,"20221201",1)</f>
        <v>电子(2021)</v>
      </c>
      <c r="F65" s="1" t="s">
        <v>2397</v>
      </c>
      <c r="G65" s="4" t="s">
        <v>954</v>
      </c>
      <c r="H65" s="4" t="s">
        <v>955</v>
      </c>
      <c r="I65" s="4" t="str">
        <f>[1]!s_info_industry_sw_2021(B65,"20221201",2)</f>
        <v>元件(2021)</v>
      </c>
      <c r="J65" s="7" t="s">
        <v>1108</v>
      </c>
      <c r="K65" s="4" t="s">
        <v>1155</v>
      </c>
      <c r="L65" s="8">
        <f>[1]!b_dq_close(B65,$A$1,2)</f>
        <v>129.18</v>
      </c>
      <c r="M65" s="8">
        <f>[1]!cb_anal_convpremiumratio(B65,$A$1)</f>
        <v>43.168300000000002</v>
      </c>
      <c r="N65" s="8">
        <f t="shared" si="0"/>
        <v>3.4689092940000004</v>
      </c>
      <c r="O65" s="8">
        <f>[1]!cb_anal_ytm(B65,$A$1)</f>
        <v>-5.6219000000000001</v>
      </c>
      <c r="P65" s="8">
        <f>[1]!cb_info_outstandingbalance(B65,$A$1)</f>
        <v>2.68533</v>
      </c>
      <c r="Q65" s="7">
        <f>[1]!b_anal_ptmyear(B65,$A$1)</f>
        <v>2.4164383561643836</v>
      </c>
      <c r="R65" s="8">
        <f>[1]!s_dq_turn(B65,$A$1)</f>
        <v>5.6970279258042771</v>
      </c>
      <c r="S65" s="8">
        <f t="shared" si="1"/>
        <v>172.34829999999999</v>
      </c>
      <c r="T65" s="8">
        <f>[1]!cb_anal_convvalue(B65,$A$1)</f>
        <v>90.229500000000002</v>
      </c>
      <c r="U65" s="19">
        <f>[1]!s_dq_pctchange(B65,$A$1)</f>
        <v>-0.17001545595054007</v>
      </c>
      <c r="V65" s="21">
        <f>[1]!b_pq_pctchange(B65,$A$2,$A$1,2)</f>
        <v>-0.81388206388206563</v>
      </c>
      <c r="W65" s="4" t="s">
        <v>1156</v>
      </c>
      <c r="X65" s="4" t="s">
        <v>890</v>
      </c>
      <c r="Y65" s="5">
        <f>[1]!s_val_ev(X65,$A$1,100000000)</f>
        <v>205.9556966518</v>
      </c>
      <c r="Z65" s="6">
        <f>[1]!s_dq_turn(X65,$A$1)</f>
        <v>4.5525934311188285</v>
      </c>
      <c r="AA65" s="6">
        <f>[1]!s_dq_swing(X65,$A$1)</f>
        <v>4.8360655737704903</v>
      </c>
    </row>
    <row r="66" spans="2:27" x14ac:dyDescent="0.25">
      <c r="B66" s="4" t="s">
        <v>905</v>
      </c>
      <c r="C66" s="4" t="s">
        <v>1157</v>
      </c>
      <c r="D66" s="1" t="s">
        <v>2447</v>
      </c>
      <c r="E66" s="4" t="str">
        <f>[1]!s_info_industry_sw_2021(B66,"20221201",1)</f>
        <v>电子(2021)</v>
      </c>
      <c r="F66" s="1" t="s">
        <v>2397</v>
      </c>
      <c r="G66" s="4" t="s">
        <v>954</v>
      </c>
      <c r="H66" s="4" t="s">
        <v>955</v>
      </c>
      <c r="I66" s="4" t="str">
        <f>[1]!s_info_industry_sw_2021(B66,"20221201",2)</f>
        <v>元件(2021)</v>
      </c>
      <c r="J66" s="7"/>
      <c r="K66" s="4" t="s">
        <v>1158</v>
      </c>
      <c r="L66" s="8">
        <f>[1]!b_dq_close(B66,$A$1,2)</f>
        <v>107.896</v>
      </c>
      <c r="M66" s="8">
        <f>[1]!cb_anal_convpremiumratio(B66,$A$1)</f>
        <v>78.753</v>
      </c>
      <c r="N66" s="8">
        <f t="shared" si="0"/>
        <v>15.103041471920001</v>
      </c>
      <c r="O66" s="8">
        <f>[1]!cb_anal_ytm(B66,$A$1)</f>
        <v>1.6727000000000001</v>
      </c>
      <c r="P66" s="8">
        <f>[1]!cb_info_outstandingbalance(B66,$A$1)</f>
        <v>13.997776999999999</v>
      </c>
      <c r="Q66" s="7">
        <f>[1]!b_anal_ptmyear(B66,$A$1)</f>
        <v>3.5424657534246577</v>
      </c>
      <c r="R66" s="8">
        <f>[1]!s_dq_turn(B66,$A$1)</f>
        <v>0.42028102033630055</v>
      </c>
      <c r="S66" s="8">
        <f t="shared" si="1"/>
        <v>186.649</v>
      </c>
      <c r="T66" s="8">
        <f>[1]!cb_anal_convvalue(B66,$A$1)</f>
        <v>60.360399999999998</v>
      </c>
      <c r="U66" s="19">
        <f>[1]!s_dq_pctchange(B66,$A$1)</f>
        <v>-0.36107750699530444</v>
      </c>
      <c r="V66" s="21">
        <f>[1]!b_pq_pctchange(B66,$A$2,$A$1,2)</f>
        <v>-0.92376632201428832</v>
      </c>
      <c r="W66" s="4" t="s">
        <v>1159</v>
      </c>
      <c r="X66" s="4" t="s">
        <v>906</v>
      </c>
      <c r="Y66" s="5">
        <f>[1]!s_val_ev(X66,$A$1,100000000)</f>
        <v>101.2544935124</v>
      </c>
      <c r="Z66" s="6">
        <f>[1]!s_dq_turn(X66,$A$1)</f>
        <v>1.2620826881332172</v>
      </c>
      <c r="AA66" s="6">
        <f>[1]!s_dq_swing(X66,$A$1)</f>
        <v>2.7288732394366244</v>
      </c>
    </row>
    <row r="67" spans="2:27" x14ac:dyDescent="0.25">
      <c r="B67" s="4" t="s">
        <v>445</v>
      </c>
      <c r="C67" s="4" t="s">
        <v>1160</v>
      </c>
      <c r="D67" s="1" t="s">
        <v>2447</v>
      </c>
      <c r="E67" s="4" t="str">
        <f>[1]!s_info_industry_sw_2021(B67,"20221201",1)</f>
        <v>电子(2021)</v>
      </c>
      <c r="F67" s="1" t="s">
        <v>2397</v>
      </c>
      <c r="G67" s="4" t="s">
        <v>954</v>
      </c>
      <c r="H67" s="4" t="s">
        <v>955</v>
      </c>
      <c r="I67" s="4" t="str">
        <f>[1]!s_info_industry_sw_2021(B67,"20221201",2)</f>
        <v>光学光电子(2021)</v>
      </c>
      <c r="J67" s="7"/>
      <c r="K67" s="4" t="s">
        <v>1161</v>
      </c>
      <c r="L67" s="8">
        <f>[1]!b_dq_close(B67,$A$1,2)</f>
        <v>122.62</v>
      </c>
      <c r="M67" s="8">
        <f>[1]!cb_anal_convpremiumratio(B67,$A$1)</f>
        <v>37.533299999999997</v>
      </c>
      <c r="N67" s="8">
        <f t="shared" ref="N67:N130" si="2">P67/100*L67</f>
        <v>4.5932483301999998</v>
      </c>
      <c r="O67" s="8">
        <f>[1]!cb_anal_ytm(B67,$A$1)</f>
        <v>0.10059999999999999</v>
      </c>
      <c r="P67" s="8">
        <f>[1]!cb_info_outstandingbalance(B67,$A$1)</f>
        <v>3.7459210000000001</v>
      </c>
      <c r="Q67" s="7">
        <f>[1]!b_anal_ptmyear(B67,$A$1)</f>
        <v>3.1424657534246574</v>
      </c>
      <c r="R67" s="8">
        <f>[1]!s_dq_turn(B67,$A$1)</f>
        <v>0.69414170774023254</v>
      </c>
      <c r="S67" s="8">
        <f t="shared" ref="S67:S130" si="3">L67+M67</f>
        <v>160.1533</v>
      </c>
      <c r="T67" s="8">
        <f>[1]!cb_anal_convvalue(B67,$A$1)</f>
        <v>89.156599999999997</v>
      </c>
      <c r="U67" s="19">
        <f>[1]!s_dq_pctchange(B67,$A$1)</f>
        <v>0.26165167620605673</v>
      </c>
      <c r="V67" s="21">
        <f>[1]!b_pq_pctchange(B67,$A$2,$A$1,2)</f>
        <v>9.6324957959877569E-2</v>
      </c>
      <c r="W67" s="4" t="s">
        <v>1162</v>
      </c>
      <c r="X67" s="4" t="s">
        <v>446</v>
      </c>
      <c r="Y67" s="5">
        <f>[1]!s_val_ev(X67,$A$1,100000000)</f>
        <v>59.597609577600004</v>
      </c>
      <c r="Z67" s="6">
        <f>[1]!s_dq_turn(X67,$A$1)</f>
        <v>0.98107821814106644</v>
      </c>
      <c r="AA67" s="6">
        <f>[1]!s_dq_swing(X67,$A$1)</f>
        <v>2.0224719101123765</v>
      </c>
    </row>
    <row r="68" spans="2:27" x14ac:dyDescent="0.25">
      <c r="B68" s="4" t="s">
        <v>421</v>
      </c>
      <c r="C68" s="4" t="s">
        <v>1163</v>
      </c>
      <c r="D68" s="1" t="s">
        <v>2447</v>
      </c>
      <c r="E68" s="4" t="str">
        <f>[1]!s_info_industry_sw_2021(B68,"20221201",1)</f>
        <v>电子(2021)</v>
      </c>
      <c r="F68" s="1" t="s">
        <v>2397</v>
      </c>
      <c r="G68" s="4" t="s">
        <v>954</v>
      </c>
      <c r="H68" s="4" t="s">
        <v>955</v>
      </c>
      <c r="I68" s="4" t="str">
        <f>[1]!s_info_industry_sw_2021(B68,"20221201",2)</f>
        <v>光学光电子(2021)</v>
      </c>
      <c r="J68" s="11" t="s">
        <v>2455</v>
      </c>
      <c r="K68" s="15" t="s">
        <v>2456</v>
      </c>
      <c r="L68" s="8">
        <f>[1]!b_dq_close(B68,$A$1,2)</f>
        <v>136.87100000000001</v>
      </c>
      <c r="M68" s="8">
        <f>[1]!cb_anal_convpremiumratio(B68,$A$1)</f>
        <v>21.4831</v>
      </c>
      <c r="N68" s="8">
        <f t="shared" si="2"/>
        <v>3.5073139001600002</v>
      </c>
      <c r="O68" s="8">
        <f>[1]!cb_anal_ytm(B68,$A$1)</f>
        <v>-8.8826000000000001</v>
      </c>
      <c r="P68" s="8">
        <f>[1]!cb_info_outstandingbalance(B68,$A$1)</f>
        <v>2.5624959999999999</v>
      </c>
      <c r="Q68" s="7">
        <f>[1]!b_anal_ptmyear(B68,$A$1)</f>
        <v>2.0684931506849313</v>
      </c>
      <c r="R68" s="8">
        <f>[1]!s_dq_turn(B68,$A$1)</f>
        <v>10.487431004770349</v>
      </c>
      <c r="S68" s="8">
        <f t="shared" si="3"/>
        <v>158.35410000000002</v>
      </c>
      <c r="T68" s="8">
        <f>[1]!cb_anal_convvalue(B68,$A$1)</f>
        <v>112.66670000000001</v>
      </c>
      <c r="U68" s="19">
        <f>[1]!s_dq_pctchange(B68,$A$1)</f>
        <v>0.77975436632992479</v>
      </c>
      <c r="V68" s="21">
        <f>[1]!b_pq_pctchange(B68,$A$2,$A$1,2)</f>
        <v>-2.9283687943262344</v>
      </c>
      <c r="W68" s="4" t="s">
        <v>1165</v>
      </c>
      <c r="X68" s="4" t="s">
        <v>422</v>
      </c>
      <c r="Y68" s="5">
        <f>[1]!s_val_ev(X68,$A$1,100000000)</f>
        <v>165.95237567999999</v>
      </c>
      <c r="Z68" s="6">
        <f>[1]!s_dq_turn(X68,$A$1)</f>
        <v>1.4878250382735494</v>
      </c>
      <c r="AA68" s="6">
        <f>[1]!s_dq_swing(X68,$A$1)</f>
        <v>2.2321428571428492</v>
      </c>
    </row>
    <row r="69" spans="2:27" x14ac:dyDescent="0.25">
      <c r="B69" s="4" t="s">
        <v>431</v>
      </c>
      <c r="C69" s="4" t="s">
        <v>1166</v>
      </c>
      <c r="D69" s="1" t="s">
        <v>2447</v>
      </c>
      <c r="E69" s="4" t="str">
        <f>[1]!s_info_industry_sw_2021(B69,"20221201",1)</f>
        <v>电子(2021)</v>
      </c>
      <c r="F69" s="1" t="s">
        <v>2397</v>
      </c>
      <c r="G69" s="4" t="s">
        <v>954</v>
      </c>
      <c r="H69" s="4" t="s">
        <v>955</v>
      </c>
      <c r="I69" s="4" t="str">
        <f>[1]!s_info_industry_sw_2021(B69,"20221201",2)</f>
        <v>光学光电子(2021)</v>
      </c>
      <c r="J69" s="7" t="s">
        <v>956</v>
      </c>
      <c r="K69" s="4" t="s">
        <v>1167</v>
      </c>
      <c r="L69" s="8">
        <f>[1]!b_dq_close(B69,$A$1,2)</f>
        <v>120.383</v>
      </c>
      <c r="M69" s="8">
        <f>[1]!cb_anal_convpremiumratio(B69,$A$1)</f>
        <v>33.095500000000001</v>
      </c>
      <c r="N69" s="8">
        <f t="shared" si="2"/>
        <v>9.6156559279899998</v>
      </c>
      <c r="O69" s="8">
        <f>[1]!cb_anal_ytm(B69,$A$1)</f>
        <v>-2.2290999999999999</v>
      </c>
      <c r="P69" s="8">
        <f>[1]!cb_info_outstandingbalance(B69,$A$1)</f>
        <v>7.9875530000000001</v>
      </c>
      <c r="Q69" s="7">
        <f>[1]!b_anal_ptmyear(B69,$A$1)</f>
        <v>2.7287671232876711</v>
      </c>
      <c r="R69" s="8">
        <f>[1]!s_dq_turn(B69,$A$1)</f>
        <v>1.8209081053984868</v>
      </c>
      <c r="S69" s="8">
        <f t="shared" si="3"/>
        <v>153.4785</v>
      </c>
      <c r="T69" s="8">
        <f>[1]!cb_anal_convvalue(B69,$A$1)</f>
        <v>90.448599999999999</v>
      </c>
      <c r="U69" s="19">
        <f>[1]!s_dq_pctchange(B69,$A$1)</f>
        <v>0.12559052498502582</v>
      </c>
      <c r="V69" s="21">
        <f>[1]!b_pq_pctchange(B69,$A$2,$A$1,2)</f>
        <v>-2.5554476282985354</v>
      </c>
      <c r="W69" s="4" t="s">
        <v>1168</v>
      </c>
      <c r="X69" s="4" t="s">
        <v>432</v>
      </c>
      <c r="Y69" s="5">
        <f>[1]!s_val_ev(X69,$A$1,100000000)</f>
        <v>158.08725093749999</v>
      </c>
      <c r="Z69" s="6">
        <f>[1]!s_dq_turn(X69,$A$1)</f>
        <v>0.72281429987096579</v>
      </c>
      <c r="AA69" s="6">
        <f>[1]!s_dq_swing(X69,$A$1)</f>
        <v>1.757188498402561</v>
      </c>
    </row>
    <row r="70" spans="2:27" x14ac:dyDescent="0.25">
      <c r="B70" s="4" t="s">
        <v>863</v>
      </c>
      <c r="C70" s="4" t="s">
        <v>1169</v>
      </c>
      <c r="D70" s="1" t="s">
        <v>2447</v>
      </c>
      <c r="E70" s="4" t="str">
        <f>[1]!s_info_industry_sw_2021(B70,"20221201",1)</f>
        <v>电子(2021)</v>
      </c>
      <c r="F70" s="1" t="s">
        <v>2397</v>
      </c>
      <c r="G70" s="4" t="s">
        <v>954</v>
      </c>
      <c r="H70" s="4" t="s">
        <v>955</v>
      </c>
      <c r="I70" s="4" t="str">
        <f>[1]!s_info_industry_sw_2021(B70,"20221201",2)</f>
        <v>光学光电子(2021)</v>
      </c>
      <c r="J70" s="7" t="s">
        <v>1164</v>
      </c>
      <c r="K70" s="4" t="s">
        <v>1170</v>
      </c>
      <c r="L70" s="8">
        <f>[1]!b_dq_close(B70,$A$1,2)</f>
        <v>134.999</v>
      </c>
      <c r="M70" s="8">
        <f>[1]!cb_anal_convpremiumratio(B70,$A$1)</f>
        <v>35.196800000000003</v>
      </c>
      <c r="N70" s="8">
        <f t="shared" si="2"/>
        <v>4.03645795009</v>
      </c>
      <c r="O70" s="8">
        <f>[1]!cb_anal_ytm(B70,$A$1)</f>
        <v>-5.3947000000000003</v>
      </c>
      <c r="P70" s="8">
        <f>[1]!cb_info_outstandingbalance(B70,$A$1)</f>
        <v>2.9899909999999998</v>
      </c>
      <c r="Q70" s="7">
        <f>[1]!b_anal_ptmyear(B70,$A$1)</f>
        <v>3.0630136986301371</v>
      </c>
      <c r="R70" s="8">
        <f>[1]!s_dq_turn(B70,$A$1)</f>
        <v>17.541256813147598</v>
      </c>
      <c r="S70" s="8">
        <f t="shared" si="3"/>
        <v>170.19579999999999</v>
      </c>
      <c r="T70" s="8">
        <f>[1]!cb_anal_convvalue(B70,$A$1)</f>
        <v>99.853700000000003</v>
      </c>
      <c r="U70" s="19">
        <f>[1]!s_dq_pctchange(B70,$A$1)</f>
        <v>0</v>
      </c>
      <c r="V70" s="21">
        <f>[1]!b_pq_pctchange(B70,$A$2,$A$1,2)</f>
        <v>-3.2265232974910427</v>
      </c>
      <c r="W70" s="4" t="s">
        <v>1171</v>
      </c>
      <c r="X70" s="4" t="s">
        <v>864</v>
      </c>
      <c r="Y70" s="5">
        <f>[1]!s_val_ev(X70,$A$1,100000000)</f>
        <v>146.51187805800001</v>
      </c>
      <c r="Z70" s="6">
        <f>[1]!s_dq_turn(X70,$A$1)</f>
        <v>2.7579489741950893</v>
      </c>
      <c r="AA70" s="6">
        <f>[1]!s_dq_swing(X70,$A$1)</f>
        <v>4.0059347181008977</v>
      </c>
    </row>
    <row r="71" spans="2:27" x14ac:dyDescent="0.25">
      <c r="B71" s="4" t="s">
        <v>217</v>
      </c>
      <c r="C71" s="4" t="s">
        <v>1172</v>
      </c>
      <c r="D71" s="1" t="s">
        <v>2447</v>
      </c>
      <c r="E71" s="4" t="str">
        <f>[1]!s_info_industry_sw_2021(B71,"20221201",1)</f>
        <v>电子(2021)</v>
      </c>
      <c r="F71" s="1" t="s">
        <v>2397</v>
      </c>
      <c r="G71" s="4" t="s">
        <v>954</v>
      </c>
      <c r="H71" s="4" t="s">
        <v>955</v>
      </c>
      <c r="I71" s="4" t="str">
        <f>[1]!s_info_industry_sw_2021(B71,"20221201",2)</f>
        <v>光学光电子(2021)</v>
      </c>
      <c r="J71" s="7"/>
      <c r="K71" s="4" t="s">
        <v>1173</v>
      </c>
      <c r="L71" s="8">
        <f>[1]!b_dq_close(B71,$A$1,2)</f>
        <v>115.85599999999999</v>
      </c>
      <c r="M71" s="8">
        <f>[1]!cb_anal_convpremiumratio(B71,$A$1)</f>
        <v>155.96690000000001</v>
      </c>
      <c r="N71" s="8">
        <f t="shared" si="2"/>
        <v>2.4179494767999996</v>
      </c>
      <c r="O71" s="8">
        <f>[1]!cb_anal_ytm(B71,$A$1)</f>
        <v>-0.1875</v>
      </c>
      <c r="P71" s="8">
        <f>[1]!cb_info_outstandingbalance(B71,$A$1)</f>
        <v>2.0870299999999999</v>
      </c>
      <c r="Q71" s="7">
        <f>[1]!b_anal_ptmyear(B71,$A$1)</f>
        <v>3.1041095890410957</v>
      </c>
      <c r="R71" s="8">
        <f>[1]!s_dq_turn(B71,$A$1)</f>
        <v>0.93577955276157987</v>
      </c>
      <c r="S71" s="8">
        <f t="shared" si="3"/>
        <v>271.8229</v>
      </c>
      <c r="T71" s="8">
        <f>[1]!cb_anal_convvalue(B71,$A$1)</f>
        <v>45.262099999999997</v>
      </c>
      <c r="U71" s="19">
        <f>[1]!s_dq_pctchange(B71,$A$1)</f>
        <v>-0.10346968338277276</v>
      </c>
      <c r="V71" s="21">
        <f>[1]!b_pq_pctchange(B71,$A$2,$A$1,2)</f>
        <v>-1.2141882673942757</v>
      </c>
      <c r="W71" s="4" t="s">
        <v>1174</v>
      </c>
      <c r="X71" s="4" t="s">
        <v>218</v>
      </c>
      <c r="Y71" s="5">
        <f>[1]!s_val_ev(X71,$A$1,100000000)</f>
        <v>22.681726154</v>
      </c>
      <c r="Z71" s="6">
        <f>[1]!s_dq_turn(X71,$A$1)</f>
        <v>1.3001664696563358</v>
      </c>
      <c r="AA71" s="6">
        <f>[1]!s_dq_swing(X71,$A$1)</f>
        <v>3.4737620103473676</v>
      </c>
    </row>
    <row r="72" spans="2:27" x14ac:dyDescent="0.25">
      <c r="B72" s="4" t="s">
        <v>433</v>
      </c>
      <c r="C72" s="4" t="s">
        <v>1175</v>
      </c>
      <c r="D72" s="1" t="s">
        <v>2447</v>
      </c>
      <c r="E72" s="4" t="str">
        <f>[1]!s_info_industry_sw_2021(B72,"20221201",1)</f>
        <v>电子(2021)</v>
      </c>
      <c r="F72" s="1" t="s">
        <v>2397</v>
      </c>
      <c r="G72" s="4" t="s">
        <v>954</v>
      </c>
      <c r="H72" s="4" t="s">
        <v>955</v>
      </c>
      <c r="I72" s="4" t="str">
        <f>[1]!s_info_industry_sw_2021(B72,"20221201",2)</f>
        <v>光学光电子(2021)</v>
      </c>
      <c r="J72" s="7" t="s">
        <v>1176</v>
      </c>
      <c r="K72" s="4" t="s">
        <v>1177</v>
      </c>
      <c r="L72" s="8">
        <f>[1]!b_dq_close(B72,$A$1,2)</f>
        <v>132.66399999999999</v>
      </c>
      <c r="M72" s="8">
        <f>[1]!cb_anal_convpremiumratio(B72,$A$1)</f>
        <v>58.014600000000002</v>
      </c>
      <c r="N72" s="8">
        <f t="shared" si="2"/>
        <v>1.9536074107200001</v>
      </c>
      <c r="O72" s="8">
        <f>[1]!cb_anal_ytm(B72,$A$1)</f>
        <v>-4.4490999999999996</v>
      </c>
      <c r="P72" s="8">
        <f>[1]!cb_info_outstandingbalance(B72,$A$1)</f>
        <v>1.4725980000000001</v>
      </c>
      <c r="Q72" s="7">
        <f>[1]!b_anal_ptmyear(B72,$A$1)</f>
        <v>2.8410958904109589</v>
      </c>
      <c r="R72" s="8">
        <f>[1]!s_dq_turn(B72,$A$1)</f>
        <v>12.167611255753437</v>
      </c>
      <c r="S72" s="8">
        <f t="shared" si="3"/>
        <v>190.67859999999999</v>
      </c>
      <c r="T72" s="8">
        <f>[1]!cb_anal_convvalue(B72,$A$1)</f>
        <v>83.956800000000001</v>
      </c>
      <c r="U72" s="19">
        <f>[1]!s_dq_pctchange(B72,$A$1)</f>
        <v>0.24179411231336004</v>
      </c>
      <c r="V72" s="21">
        <f>[1]!b_pq_pctchange(B72,$A$2,$A$1,2)</f>
        <v>-0.97854077253219407</v>
      </c>
      <c r="W72" s="4" t="s">
        <v>1178</v>
      </c>
      <c r="X72" s="4" t="s">
        <v>434</v>
      </c>
      <c r="Y72" s="5">
        <f>[1]!s_val_ev(X72,$A$1,100000000)</f>
        <v>35.904083778</v>
      </c>
      <c r="Z72" s="6">
        <f>[1]!s_dq_turn(X72,$A$1)</f>
        <v>2.4758411386821444</v>
      </c>
      <c r="AA72" s="6">
        <f>[1]!s_dq_swing(X72,$A$1)</f>
        <v>2.5</v>
      </c>
    </row>
    <row r="73" spans="2:27" x14ac:dyDescent="0.25">
      <c r="B73" s="4" t="s">
        <v>293</v>
      </c>
      <c r="C73" s="4" t="s">
        <v>1179</v>
      </c>
      <c r="D73" s="1" t="s">
        <v>2447</v>
      </c>
      <c r="E73" s="4" t="str">
        <f>[1]!s_info_industry_sw_2021(B73,"20221201",1)</f>
        <v>电子(2021)</v>
      </c>
      <c r="F73" s="1" t="s">
        <v>2397</v>
      </c>
      <c r="G73" s="4" t="s">
        <v>954</v>
      </c>
      <c r="H73" s="4" t="s">
        <v>955</v>
      </c>
      <c r="I73" s="4" t="str">
        <f>[1]!s_info_industry_sw_2021(B73,"20221201",2)</f>
        <v>光学光电子(2021)</v>
      </c>
      <c r="J73" s="7"/>
      <c r="K73" s="4" t="s">
        <v>1180</v>
      </c>
      <c r="L73" s="8">
        <f>[1]!b_dq_close(B73,$A$1,2)</f>
        <v>114.277</v>
      </c>
      <c r="M73" s="8">
        <f>[1]!cb_anal_convpremiumratio(B73,$A$1)</f>
        <v>36.667700000000004</v>
      </c>
      <c r="N73" s="8">
        <f t="shared" si="2"/>
        <v>4.7422098075000001</v>
      </c>
      <c r="O73" s="8">
        <f>[1]!cb_anal_ytm(B73,$A$1)</f>
        <v>1.3453999999999999</v>
      </c>
      <c r="P73" s="8">
        <f>[1]!cb_info_outstandingbalance(B73,$A$1)</f>
        <v>4.14975</v>
      </c>
      <c r="Q73" s="7">
        <f>[1]!b_anal_ptmyear(B73,$A$1)</f>
        <v>4.5013698630136982</v>
      </c>
      <c r="R73" s="8">
        <f>[1]!s_dq_turn(B73,$A$1)</f>
        <v>2.2772456172058559</v>
      </c>
      <c r="S73" s="8">
        <f t="shared" si="3"/>
        <v>150.94470000000001</v>
      </c>
      <c r="T73" s="8">
        <f>[1]!cb_anal_convvalue(B73,$A$1)</f>
        <v>83.616699999999994</v>
      </c>
      <c r="U73" s="19">
        <f>[1]!s_dq_pctchange(B73,$A$1)</f>
        <v>0.85964184531742649</v>
      </c>
      <c r="V73" s="21">
        <f>[1]!b_pq_pctchange(B73,$A$2,$A$1,2)</f>
        <v>1.1104032843163236</v>
      </c>
      <c r="W73" s="4" t="s">
        <v>1181</v>
      </c>
      <c r="X73" s="4" t="s">
        <v>294</v>
      </c>
      <c r="Y73" s="5">
        <f>[1]!s_val_ev(X73,$A$1,100000000)</f>
        <v>18.286006012800001</v>
      </c>
      <c r="Z73" s="6">
        <f>[1]!s_dq_turn(X73,$A$1)</f>
        <v>0.45490020041431012</v>
      </c>
      <c r="AA73" s="6">
        <f>[1]!s_dq_swing(X73,$A$1)</f>
        <v>1.3914656771799498</v>
      </c>
    </row>
    <row r="74" spans="2:27" x14ac:dyDescent="0.25">
      <c r="B74" s="4" t="s">
        <v>508</v>
      </c>
      <c r="C74" s="4" t="s">
        <v>1182</v>
      </c>
      <c r="D74" s="1" t="s">
        <v>2447</v>
      </c>
      <c r="E74" s="4" t="str">
        <f>[1]!s_info_industry_sw_2021(B74,"20221201",1)</f>
        <v>电子(2021)</v>
      </c>
      <c r="F74" s="1" t="s">
        <v>2397</v>
      </c>
      <c r="G74" s="4" t="s">
        <v>954</v>
      </c>
      <c r="H74" s="4" t="s">
        <v>955</v>
      </c>
      <c r="I74" s="4" t="str">
        <f>[1]!s_info_industry_sw_2021(B74,"20221201",2)</f>
        <v>消费电子(2021)</v>
      </c>
      <c r="J74" s="7" t="s">
        <v>1183</v>
      </c>
      <c r="K74" s="4" t="s">
        <v>1184</v>
      </c>
      <c r="L74" s="8">
        <f>[1]!b_dq_close(B74,$A$1,2)</f>
        <v>117.105</v>
      </c>
      <c r="M74" s="8">
        <f>[1]!cb_anal_convpremiumratio(B74,$A$1)</f>
        <v>40.890099999999997</v>
      </c>
      <c r="N74" s="8">
        <f t="shared" si="2"/>
        <v>4.4466571917</v>
      </c>
      <c r="O74" s="8">
        <f>[1]!cb_anal_ytm(B74,$A$1)</f>
        <v>-0.13270000000000001</v>
      </c>
      <c r="P74" s="8">
        <f>[1]!cb_info_outstandingbalance(B74,$A$1)</f>
        <v>3.7971539999999999</v>
      </c>
      <c r="Q74" s="7">
        <f>[1]!b_anal_ptmyear(B74,$A$1)</f>
        <v>3.967123287671233</v>
      </c>
      <c r="R74" s="8">
        <f>[1]!s_dq_turn(B74,$A$1)</f>
        <v>1.8793022353057052</v>
      </c>
      <c r="S74" s="8">
        <f t="shared" si="3"/>
        <v>157.99510000000001</v>
      </c>
      <c r="T74" s="8">
        <f>[1]!cb_anal_convvalue(B74,$A$1)</f>
        <v>83.117999999999995</v>
      </c>
      <c r="U74" s="19">
        <f>[1]!s_dq_pctchange(B74,$A$1)</f>
        <v>-0.44208289054197325</v>
      </c>
      <c r="V74" s="21">
        <f>[1]!b_pq_pctchange(B74,$A$2,$A$1,2)</f>
        <v>0.24310697562938688</v>
      </c>
      <c r="W74" s="4" t="s">
        <v>1185</v>
      </c>
      <c r="X74" s="4" t="s">
        <v>509</v>
      </c>
      <c r="Y74" s="5">
        <f>[1]!s_val_ev(X74,$A$1,100000000)</f>
        <v>25.874238129999998</v>
      </c>
      <c r="Z74" s="6">
        <f>[1]!s_dq_turn(X74,$A$1)</f>
        <v>1.4491232317958327</v>
      </c>
      <c r="AA74" s="6">
        <f>[1]!s_dq_swing(X74,$A$1)</f>
        <v>2.5799793601651189</v>
      </c>
    </row>
    <row r="75" spans="2:27" x14ac:dyDescent="0.25">
      <c r="B75" s="4" t="s">
        <v>586</v>
      </c>
      <c r="C75" s="4" t="s">
        <v>1186</v>
      </c>
      <c r="D75" s="1" t="s">
        <v>2447</v>
      </c>
      <c r="E75" s="4" t="str">
        <f>[1]!s_info_industry_sw_2021(B75,"20221201",1)</f>
        <v>电子(2021)</v>
      </c>
      <c r="F75" s="1" t="s">
        <v>2397</v>
      </c>
      <c r="G75" s="4" t="s">
        <v>954</v>
      </c>
      <c r="H75" s="4" t="s">
        <v>955</v>
      </c>
      <c r="I75" s="4" t="str">
        <f>[1]!s_info_industry_sw_2021(B75,"20221201",2)</f>
        <v>消费电子(2021)</v>
      </c>
      <c r="J75" s="7" t="s">
        <v>1187</v>
      </c>
      <c r="K75" s="4" t="s">
        <v>1188</v>
      </c>
      <c r="L75" s="8">
        <f>[1]!b_dq_close(B75,$A$1,2)</f>
        <v>136.88900000000001</v>
      </c>
      <c r="M75" s="8">
        <f>[1]!cb_anal_convpremiumratio(B75,$A$1)</f>
        <v>53.991799999999998</v>
      </c>
      <c r="N75" s="8">
        <f t="shared" si="2"/>
        <v>4.516486919310001</v>
      </c>
      <c r="O75" s="8">
        <f>[1]!cb_anal_ytm(B75,$A$1)</f>
        <v>-3.0034999999999998</v>
      </c>
      <c r="P75" s="8">
        <f>[1]!cb_info_outstandingbalance(B75,$A$1)</f>
        <v>3.2993790000000001</v>
      </c>
      <c r="Q75" s="7">
        <f>[1]!b_anal_ptmyear(B75,$A$1)</f>
        <v>5.1041095890410961</v>
      </c>
      <c r="R75" s="8">
        <f>[1]!s_dq_turn(B75,$A$1)</f>
        <v>53.127058152458389</v>
      </c>
      <c r="S75" s="8">
        <f t="shared" si="3"/>
        <v>190.88080000000002</v>
      </c>
      <c r="T75" s="8">
        <f>[1]!cb_anal_convvalue(B75,$A$1)</f>
        <v>88.893699999999995</v>
      </c>
      <c r="U75" s="19">
        <f>[1]!s_dq_pctchange(B75,$A$1)</f>
        <v>0.6906951084957863</v>
      </c>
      <c r="V75" s="21">
        <f>[1]!b_pq_pctchange(B75,$A$2,$A$1,2)</f>
        <v>1.1280861689395956</v>
      </c>
      <c r="W75" s="4" t="s">
        <v>1189</v>
      </c>
      <c r="X75" s="4" t="s">
        <v>587</v>
      </c>
      <c r="Y75" s="5">
        <f>[1]!s_val_ev(X75,$A$1,100000000)</f>
        <v>31.009890704700002</v>
      </c>
      <c r="Z75" s="6">
        <f>[1]!s_dq_turn(X75,$A$1)</f>
        <v>3.2157193885742448</v>
      </c>
      <c r="AA75" s="6">
        <f>[1]!s_dq_swing(X75,$A$1)</f>
        <v>5.0731707317073296</v>
      </c>
    </row>
    <row r="76" spans="2:27" x14ac:dyDescent="0.25">
      <c r="B76" s="4" t="s">
        <v>606</v>
      </c>
      <c r="C76" s="4" t="s">
        <v>1190</v>
      </c>
      <c r="D76" s="1" t="s">
        <v>2447</v>
      </c>
      <c r="E76" s="4" t="str">
        <f>[1]!s_info_industry_sw_2021(B76,"20221201",1)</f>
        <v>电子(2021)</v>
      </c>
      <c r="F76" s="1" t="s">
        <v>2397</v>
      </c>
      <c r="G76" s="4" t="s">
        <v>954</v>
      </c>
      <c r="H76" s="4" t="s">
        <v>955</v>
      </c>
      <c r="I76" s="4" t="str">
        <f>[1]!s_info_industry_sw_2021(B76,"20221201",2)</f>
        <v>消费电子(2021)</v>
      </c>
      <c r="J76" s="7" t="s">
        <v>1191</v>
      </c>
      <c r="K76" s="4" t="s">
        <v>1192</v>
      </c>
      <c r="L76" s="8">
        <f>[1]!b_dq_close(B76,$A$1,2)</f>
        <v>122.587</v>
      </c>
      <c r="M76" s="8">
        <f>[1]!cb_anal_convpremiumratio(B76,$A$1)</f>
        <v>31.985099999999999</v>
      </c>
      <c r="N76" s="8">
        <f t="shared" si="2"/>
        <v>4.1678023145100003</v>
      </c>
      <c r="O76" s="8">
        <f>[1]!cb_anal_ytm(B76,$A$1)</f>
        <v>-0.16789999999999999</v>
      </c>
      <c r="P76" s="8">
        <f>[1]!cb_info_outstandingbalance(B76,$A$1)</f>
        <v>3.3998729999999999</v>
      </c>
      <c r="Q76" s="7">
        <f>[1]!b_anal_ptmyear(B76,$A$1)</f>
        <v>5.4109589041095889</v>
      </c>
      <c r="R76" s="8">
        <f>[1]!s_dq_turn(B76,$A$1)</f>
        <v>18.284800638141483</v>
      </c>
      <c r="S76" s="8">
        <f t="shared" si="3"/>
        <v>154.57210000000001</v>
      </c>
      <c r="T76" s="8">
        <f>[1]!cb_anal_convvalue(B76,$A$1)</f>
        <v>92.879400000000004</v>
      </c>
      <c r="U76" s="19">
        <f>[1]!s_dq_pctchange(B76,$A$1)</f>
        <v>-0.578264395782639</v>
      </c>
      <c r="V76" s="21">
        <f>[1]!b_pq_pctchange(B76,$A$2,$A$1,2)</f>
        <v>2.0325440093220752</v>
      </c>
      <c r="W76" s="4" t="s">
        <v>1193</v>
      </c>
      <c r="X76" s="4" t="s">
        <v>607</v>
      </c>
      <c r="Y76" s="5">
        <f>[1]!s_val_ev(X76,$A$1,100000000)</f>
        <v>23.5884</v>
      </c>
      <c r="Z76" s="6">
        <f>[1]!s_dq_turn(X76,$A$1)</f>
        <v>19.507872274607063</v>
      </c>
      <c r="AA76" s="6">
        <f>[1]!s_dq_swing(X76,$A$1)</f>
        <v>6.0810810810810718</v>
      </c>
    </row>
    <row r="77" spans="2:27" x14ac:dyDescent="0.25">
      <c r="B77" s="4" t="s">
        <v>881</v>
      </c>
      <c r="C77" s="4" t="s">
        <v>1194</v>
      </c>
      <c r="D77" s="1" t="s">
        <v>2447</v>
      </c>
      <c r="E77" s="4" t="str">
        <f>[1]!s_info_industry_sw_2021(B77,"20221201",1)</f>
        <v>电子(2021)</v>
      </c>
      <c r="F77" s="1" t="s">
        <v>2397</v>
      </c>
      <c r="G77" s="4" t="s">
        <v>954</v>
      </c>
      <c r="H77" s="4" t="s">
        <v>955</v>
      </c>
      <c r="I77" s="4" t="str">
        <f>[1]!s_info_industry_sw_2021(B77,"20221201",2)</f>
        <v>消费电子(2021)</v>
      </c>
      <c r="J77" s="7" t="s">
        <v>1191</v>
      </c>
      <c r="K77" s="4" t="s">
        <v>1195</v>
      </c>
      <c r="L77" s="8">
        <f>[1]!b_dq_close(B77,$A$1,2)</f>
        <v>111.623</v>
      </c>
      <c r="M77" s="8">
        <f>[1]!cb_anal_convpremiumratio(B77,$A$1)</f>
        <v>94.861000000000004</v>
      </c>
      <c r="N77" s="8">
        <f t="shared" si="2"/>
        <v>3.3439248141300002</v>
      </c>
      <c r="O77" s="8">
        <f>[1]!cb_anal_ytm(B77,$A$1)</f>
        <v>2.4933999999999998</v>
      </c>
      <c r="P77" s="8">
        <f>[1]!cb_info_outstandingbalance(B77,$A$1)</f>
        <v>2.9957310000000001</v>
      </c>
      <c r="Q77" s="7">
        <f>[1]!b_anal_ptmyear(B77,$A$1)</f>
        <v>3.3589041095890413</v>
      </c>
      <c r="R77" s="8">
        <f>[1]!s_dq_turn(B77,$A$1)</f>
        <v>1.8776719271523379</v>
      </c>
      <c r="S77" s="8">
        <f t="shared" si="3"/>
        <v>206.48400000000001</v>
      </c>
      <c r="T77" s="8">
        <f>[1]!cb_anal_convvalue(B77,$A$1)</f>
        <v>57.2834</v>
      </c>
      <c r="U77" s="19">
        <f>[1]!s_dq_pctchange(B77,$A$1)</f>
        <v>-6.6250660268402969E-2</v>
      </c>
      <c r="V77" s="21">
        <f>[1]!b_pq_pctchange(B77,$A$2,$A$1,2)</f>
        <v>-1.0907898700976435</v>
      </c>
      <c r="W77" s="4" t="s">
        <v>1196</v>
      </c>
      <c r="X77" s="4" t="s">
        <v>882</v>
      </c>
      <c r="Y77" s="5">
        <f>[1]!s_val_ev(X77,$A$1,100000000)</f>
        <v>19.023840703699999</v>
      </c>
      <c r="Z77" s="6">
        <f>[1]!s_dq_turn(X77,$A$1)</f>
        <v>2.6994533481866143</v>
      </c>
      <c r="AA77" s="6">
        <f>[1]!s_dq_swing(X77,$A$1)</f>
        <v>4.844006568144497</v>
      </c>
    </row>
    <row r="78" spans="2:27" x14ac:dyDescent="0.25">
      <c r="B78" s="4" t="s">
        <v>223</v>
      </c>
      <c r="C78" s="4" t="s">
        <v>1197</v>
      </c>
      <c r="D78" s="1" t="s">
        <v>2447</v>
      </c>
      <c r="E78" s="4" t="str">
        <f>[1]!s_info_industry_sw_2021(B78,"20221201",1)</f>
        <v>电子(2021)</v>
      </c>
      <c r="F78" s="1" t="s">
        <v>2397</v>
      </c>
      <c r="G78" s="4" t="s">
        <v>954</v>
      </c>
      <c r="H78" s="4" t="s">
        <v>955</v>
      </c>
      <c r="I78" s="4" t="str">
        <f>[1]!s_info_industry_sw_2021(B78,"20221201",2)</f>
        <v>消费电子(2021)</v>
      </c>
      <c r="J78" s="7"/>
      <c r="K78" s="4" t="s">
        <v>1198</v>
      </c>
      <c r="L78" s="8">
        <f>[1]!b_dq_close(B78,$A$1,2)</f>
        <v>128.78</v>
      </c>
      <c r="M78" s="8">
        <f>[1]!cb_anal_convpremiumratio(B78,$A$1)</f>
        <v>30.479199999999999</v>
      </c>
      <c r="N78" s="8">
        <f t="shared" si="2"/>
        <v>2.289038744</v>
      </c>
      <c r="O78" s="8">
        <f>[1]!cb_anal_ytm(B78,$A$1)</f>
        <v>-3.0718000000000001</v>
      </c>
      <c r="P78" s="8">
        <f>[1]!cb_info_outstandingbalance(B78,$A$1)</f>
        <v>1.7774799999999999</v>
      </c>
      <c r="Q78" s="7">
        <f>[1]!b_anal_ptmyear(B78,$A$1)</f>
        <v>3.1424657534246574</v>
      </c>
      <c r="R78" s="8">
        <f>[1]!s_dq_turn(B78,$A$1)</f>
        <v>3.0925805072349619</v>
      </c>
      <c r="S78" s="8">
        <f t="shared" si="3"/>
        <v>159.25919999999999</v>
      </c>
      <c r="T78" s="8">
        <f>[1]!cb_anal_convvalue(B78,$A$1)</f>
        <v>98.697699999999998</v>
      </c>
      <c r="U78" s="19">
        <f>[1]!s_dq_pctchange(B78,$A$1)</f>
        <v>-0.63348276633667788</v>
      </c>
      <c r="V78" s="21">
        <f>[1]!b_pq_pctchange(B78,$A$2,$A$1,2)</f>
        <v>-1.7066617817671048</v>
      </c>
      <c r="W78" s="4" t="s">
        <v>1199</v>
      </c>
      <c r="X78" s="4" t="s">
        <v>224</v>
      </c>
      <c r="Y78" s="5">
        <f>[1]!s_val_ev(X78,$A$1,100000000)</f>
        <v>46.582038430499999</v>
      </c>
      <c r="Z78" s="6">
        <f>[1]!s_dq_turn(X78,$A$1)</f>
        <v>0.96933141509830079</v>
      </c>
      <c r="AA78" s="6">
        <f>[1]!s_dq_swing(X78,$A$1)</f>
        <v>2.985074626865674</v>
      </c>
    </row>
    <row r="79" spans="2:27" x14ac:dyDescent="0.25">
      <c r="B79" s="4" t="s">
        <v>127</v>
      </c>
      <c r="C79" s="4" t="s">
        <v>1200</v>
      </c>
      <c r="D79" s="1" t="s">
        <v>2447</v>
      </c>
      <c r="E79" s="4" t="str">
        <f>[1]!s_info_industry_sw_2021(B79,"20221201",1)</f>
        <v>电子(2021)</v>
      </c>
      <c r="F79" s="1" t="s">
        <v>2397</v>
      </c>
      <c r="G79" s="4" t="s">
        <v>954</v>
      </c>
      <c r="H79" s="4" t="s">
        <v>955</v>
      </c>
      <c r="I79" s="4" t="str">
        <f>[1]!s_info_industry_sw_2021(B79,"20221201",2)</f>
        <v>消费电子(2021)</v>
      </c>
      <c r="J79" s="7"/>
      <c r="K79" s="4" t="s">
        <v>1201</v>
      </c>
      <c r="L79" s="8">
        <f>[1]!b_dq_close(B79,$A$1,2)</f>
        <v>116.979</v>
      </c>
      <c r="M79" s="8">
        <f>[1]!cb_anal_convpremiumratio(B79,$A$1)</f>
        <v>39.430999999999997</v>
      </c>
      <c r="N79" s="8">
        <f t="shared" si="2"/>
        <v>40.356947844899999</v>
      </c>
      <c r="O79" s="8">
        <f>[1]!cb_anal_ytm(B79,$A$1)</f>
        <v>-1.1115999999999999</v>
      </c>
      <c r="P79" s="8">
        <f>[1]!cb_info_outstandingbalance(B79,$A$1)</f>
        <v>34.499310000000001</v>
      </c>
      <c r="Q79" s="7">
        <f>[1]!b_anal_ptmyear(B79,$A$1)</f>
        <v>4.0301369863013701</v>
      </c>
      <c r="R79" s="8">
        <f>[1]!s_dq_turn(B79,$A$1)</f>
        <v>1.0967465726126118</v>
      </c>
      <c r="S79" s="8">
        <f t="shared" si="3"/>
        <v>156.41</v>
      </c>
      <c r="T79" s="8">
        <f>[1]!cb_anal_convvalue(B79,$A$1)</f>
        <v>83.897400000000005</v>
      </c>
      <c r="U79" s="19">
        <f>[1]!s_dq_pctchange(B79,$A$1)</f>
        <v>0.72413852485835295</v>
      </c>
      <c r="V79" s="21">
        <f>[1]!b_pq_pctchange(B79,$A$2,$A$1,2)</f>
        <v>-1.10327685908492</v>
      </c>
      <c r="W79" s="4" t="s">
        <v>1202</v>
      </c>
      <c r="X79" s="4" t="s">
        <v>128</v>
      </c>
      <c r="Y79" s="5">
        <f>[1]!s_val_ev(X79,$A$1,100000000)</f>
        <v>361.04298950039998</v>
      </c>
      <c r="Z79" s="6">
        <f>[1]!s_dq_turn(X79,$A$1)</f>
        <v>0.67550672083928898</v>
      </c>
      <c r="AA79" s="6">
        <f>[1]!s_dq_swing(X79,$A$1)</f>
        <v>4.4154228855721458</v>
      </c>
    </row>
    <row r="80" spans="2:27" x14ac:dyDescent="0.25">
      <c r="B80" s="4" t="s">
        <v>915</v>
      </c>
      <c r="C80" s="4" t="s">
        <v>1203</v>
      </c>
      <c r="D80" s="1" t="s">
        <v>2447</v>
      </c>
      <c r="E80" s="4" t="str">
        <f>[1]!s_info_industry_sw_2021(B80,"20221201",1)</f>
        <v>电子(2021)</v>
      </c>
      <c r="F80" s="1" t="s">
        <v>2397</v>
      </c>
      <c r="G80" s="4" t="s">
        <v>954</v>
      </c>
      <c r="H80" s="4" t="s">
        <v>955</v>
      </c>
      <c r="I80" s="4" t="str">
        <f>[1]!s_info_industry_sw_2021(B80,"20221201",2)</f>
        <v>消费电子(2021)</v>
      </c>
      <c r="J80" s="7" t="s">
        <v>1191</v>
      </c>
      <c r="K80" s="4" t="s">
        <v>1204</v>
      </c>
      <c r="L80" s="8">
        <f>[1]!b_dq_close(B80,$A$1,2)</f>
        <v>110</v>
      </c>
      <c r="M80" s="8">
        <f>[1]!cb_anal_convpremiumratio(B80,$A$1)</f>
        <v>101.3984</v>
      </c>
      <c r="N80" s="8">
        <f t="shared" si="2"/>
        <v>32.991250600000001</v>
      </c>
      <c r="O80" s="8">
        <f>[1]!cb_anal_ytm(B80,$A$1)</f>
        <v>0.39639999999999997</v>
      </c>
      <c r="P80" s="8">
        <f>[1]!cb_info_outstandingbalance(B80,$A$1)</f>
        <v>29.992045999999998</v>
      </c>
      <c r="Q80" s="7">
        <f>[1]!b_anal_ptmyear(B80,$A$1)</f>
        <v>3.6986301369863015</v>
      </c>
      <c r="R80" s="8">
        <f>[1]!s_dq_turn(B80,$A$1)</f>
        <v>0.47780001404372346</v>
      </c>
      <c r="S80" s="8">
        <f t="shared" si="3"/>
        <v>211.39839999999998</v>
      </c>
      <c r="T80" s="8">
        <f>[1]!cb_anal_convvalue(B80,$A$1)</f>
        <v>54.618099999999998</v>
      </c>
      <c r="U80" s="19">
        <f>[1]!s_dq_pctchange(B80,$A$1)</f>
        <v>-0.25028111284413312</v>
      </c>
      <c r="V80" s="21">
        <f>[1]!b_pq_pctchange(B80,$A$2,$A$1,2)</f>
        <v>-1.1520281806581445</v>
      </c>
      <c r="W80" s="4" t="s">
        <v>1205</v>
      </c>
      <c r="X80" s="4" t="s">
        <v>916</v>
      </c>
      <c r="Y80" s="5">
        <f>[1]!s_val_ev(X80,$A$1,100000000)</f>
        <v>2238.5312689167999</v>
      </c>
      <c r="Z80" s="6">
        <f>[1]!s_dq_turn(X80,$A$1)</f>
        <v>0.48580887789101235</v>
      </c>
      <c r="AA80" s="6">
        <f>[1]!s_dq_swing(X80,$A$1)</f>
        <v>2.1086261980830674</v>
      </c>
    </row>
    <row r="81" spans="2:27" x14ac:dyDescent="0.25">
      <c r="B81" s="4" t="s">
        <v>427</v>
      </c>
      <c r="C81" s="4" t="s">
        <v>1206</v>
      </c>
      <c r="D81" s="1" t="s">
        <v>2447</v>
      </c>
      <c r="E81" s="4" t="str">
        <f>[1]!s_info_industry_sw_2021(B81,"20221201",1)</f>
        <v>电子(2021)</v>
      </c>
      <c r="F81" s="1" t="s">
        <v>2397</v>
      </c>
      <c r="G81" s="4" t="s">
        <v>954</v>
      </c>
      <c r="H81" s="4" t="s">
        <v>955</v>
      </c>
      <c r="I81" s="4" t="str">
        <f>[1]!s_info_industry_sw_2021(B81,"20221201",2)</f>
        <v>电子化学品Ⅱ(2021)</v>
      </c>
      <c r="J81" s="7" t="s">
        <v>1207</v>
      </c>
      <c r="K81" s="4" t="s">
        <v>1208</v>
      </c>
      <c r="L81" s="8">
        <f>[1]!b_dq_close(B81,$A$1,2)</f>
        <v>404</v>
      </c>
      <c r="M81" s="8">
        <f>[1]!cb_anal_convpremiumratio(B81,$A$1)</f>
        <v>61.962800000000001</v>
      </c>
      <c r="N81" s="8">
        <f t="shared" si="2"/>
        <v>2.1374387599999998</v>
      </c>
      <c r="O81" s="8">
        <f>[1]!cb_anal_ytm(B81,$A$1)</f>
        <v>-39.755800000000001</v>
      </c>
      <c r="P81" s="8">
        <f>[1]!cb_info_outstandingbalance(B81,$A$1)</f>
        <v>0.52906900000000001</v>
      </c>
      <c r="Q81" s="7">
        <f>[1]!b_anal_ptmyear(B81,$A$1)</f>
        <v>2.5178082191780824</v>
      </c>
      <c r="R81" s="8">
        <f>[1]!s_dq_turn(B81,$A$1)</f>
        <v>101.1455972661411</v>
      </c>
      <c r="S81" s="8">
        <f t="shared" si="3"/>
        <v>465.96280000000002</v>
      </c>
      <c r="T81" s="8">
        <f>[1]!cb_anal_convvalue(B81,$A$1)</f>
        <v>249.44</v>
      </c>
      <c r="U81" s="19">
        <f>[1]!s_dq_pctchange(B81,$A$1)</f>
        <v>1.3547415955845401</v>
      </c>
      <c r="V81" s="21">
        <f>[1]!b_pq_pctchange(B81,$A$2,$A$1,2)</f>
        <v>9.248242293131419</v>
      </c>
      <c r="W81" s="4" t="s">
        <v>1209</v>
      </c>
      <c r="X81" s="4" t="s">
        <v>428</v>
      </c>
      <c r="Y81" s="5">
        <f>[1]!s_val_ev(X81,$A$1,100000000)</f>
        <v>91.229550931100007</v>
      </c>
      <c r="Z81" s="6">
        <f>[1]!s_dq_turn(X81,$A$1)</f>
        <v>1.5726368285959413</v>
      </c>
      <c r="AA81" s="6">
        <f>[1]!s_dq_swing(X81,$A$1)</f>
        <v>2.5510204081632675</v>
      </c>
    </row>
    <row r="82" spans="2:27" x14ac:dyDescent="0.25">
      <c r="B82" s="4" t="s">
        <v>475</v>
      </c>
      <c r="C82" s="4" t="s">
        <v>1210</v>
      </c>
      <c r="D82" s="1" t="s">
        <v>2447</v>
      </c>
      <c r="E82" s="4" t="str">
        <f>[1]!s_info_industry_sw_2021(B82,"20221201",1)</f>
        <v>电子(2021)</v>
      </c>
      <c r="F82" s="1" t="s">
        <v>2397</v>
      </c>
      <c r="G82" s="4" t="s">
        <v>954</v>
      </c>
      <c r="H82" s="4" t="s">
        <v>955</v>
      </c>
      <c r="I82" s="4" t="str">
        <f>[1]!s_info_industry_sw_2021(B82,"20221201",2)</f>
        <v>电子化学品Ⅱ(2021)</v>
      </c>
      <c r="J82" s="7" t="s">
        <v>1211</v>
      </c>
      <c r="K82" s="4" t="s">
        <v>1212</v>
      </c>
      <c r="L82" s="8">
        <f>[1]!b_dq_close(B82,$A$1,2)</f>
        <v>104.08799999999999</v>
      </c>
      <c r="M82" s="8">
        <f>[1]!cb_anal_convpremiumratio(B82,$A$1)</f>
        <v>142.87219999999999</v>
      </c>
      <c r="N82" s="8">
        <f t="shared" si="2"/>
        <v>8.8459613560799983</v>
      </c>
      <c r="O82" s="8">
        <f>[1]!cb_anal_ytm(B82,$A$1)</f>
        <v>3.3532000000000002</v>
      </c>
      <c r="P82" s="8">
        <f>[1]!cb_info_outstandingbalance(B82,$A$1)</f>
        <v>8.4985409999999995</v>
      </c>
      <c r="Q82" s="7">
        <f>[1]!b_anal_ptmyear(B82,$A$1)</f>
        <v>3.7424657534246575</v>
      </c>
      <c r="R82" s="8">
        <f>[1]!s_dq_turn(B82,$A$1)</f>
        <v>0.32358495417036875</v>
      </c>
      <c r="S82" s="8">
        <f t="shared" si="3"/>
        <v>246.96019999999999</v>
      </c>
      <c r="T82" s="8">
        <f>[1]!cb_anal_convvalue(B82,$A$1)</f>
        <v>42.857100000000003</v>
      </c>
      <c r="U82" s="19">
        <f>[1]!s_dq_pctchange(B82,$A$1)</f>
        <v>-8.9267716762176916E-2</v>
      </c>
      <c r="V82" s="21">
        <f>[1]!b_pq_pctchange(B82,$A$2,$A$1,2)</f>
        <v>-0.67749384530239887</v>
      </c>
      <c r="W82" s="4" t="s">
        <v>1213</v>
      </c>
      <c r="X82" s="4" t="s">
        <v>476</v>
      </c>
      <c r="Y82" s="5">
        <f>[1]!s_val_ev(X82,$A$1,100000000)</f>
        <v>41.736144887999998</v>
      </c>
      <c r="Z82" s="6">
        <f>[1]!s_dq_turn(X82,$A$1)</f>
        <v>0.85160214133809398</v>
      </c>
      <c r="AA82" s="6">
        <f>[1]!s_dq_swing(X82,$A$1)</f>
        <v>1.7305315203955574</v>
      </c>
    </row>
    <row r="83" spans="2:27" x14ac:dyDescent="0.25">
      <c r="B83" s="4" t="s">
        <v>479</v>
      </c>
      <c r="C83" s="4" t="s">
        <v>1214</v>
      </c>
      <c r="D83" s="1" t="s">
        <v>2447</v>
      </c>
      <c r="E83" s="4" t="str">
        <f>[1]!s_info_industry_sw_2021(B83,"20221201",1)</f>
        <v>电子(2021)</v>
      </c>
      <c r="F83" s="1" t="s">
        <v>2397</v>
      </c>
      <c r="G83" s="4" t="s">
        <v>954</v>
      </c>
      <c r="H83" s="4" t="s">
        <v>955</v>
      </c>
      <c r="I83" s="4" t="str">
        <f>[1]!s_info_industry_sw_2021(B83,"20221201",2)</f>
        <v>电子化学品Ⅱ(2021)</v>
      </c>
      <c r="J83" s="11" t="s">
        <v>2426</v>
      </c>
      <c r="K83" s="4" t="s">
        <v>1215</v>
      </c>
      <c r="L83" s="8">
        <f>[1]!b_dq_close(B83,$A$1,2)</f>
        <v>146</v>
      </c>
      <c r="M83" s="8">
        <f>[1]!cb_anal_convpremiumratio(B83,$A$1)</f>
        <v>14.5084</v>
      </c>
      <c r="N83" s="8">
        <f t="shared" si="2"/>
        <v>9.027096779999999</v>
      </c>
      <c r="O83" s="8">
        <f>[1]!cb_anal_ytm(B83,$A$1)</f>
        <v>-6.3959999999999999</v>
      </c>
      <c r="P83" s="8">
        <f>[1]!cb_info_outstandingbalance(B83,$A$1)</f>
        <v>6.1829429999999999</v>
      </c>
      <c r="Q83" s="7">
        <f>[1]!b_anal_ptmyear(B83,$A$1)</f>
        <v>3.7643835616438355</v>
      </c>
      <c r="R83" s="8">
        <f>[1]!s_dq_turn(B83,$A$1)</f>
        <v>16.50398523809778</v>
      </c>
      <c r="S83" s="8">
        <f t="shared" si="3"/>
        <v>160.50839999999999</v>
      </c>
      <c r="T83" s="8">
        <f>[1]!cb_anal_convvalue(B83,$A$1)</f>
        <v>127.5016</v>
      </c>
      <c r="U83" s="19">
        <f>[1]!s_dq_pctchange(B83,$A$1)</f>
        <v>-0.68027210884353739</v>
      </c>
      <c r="V83" s="21">
        <f>[1]!b_pq_pctchange(B83,$A$2,$A$1,2)</f>
        <v>-3.8144805323143767</v>
      </c>
      <c r="W83" s="4" t="s">
        <v>1216</v>
      </c>
      <c r="X83" s="4" t="s">
        <v>480</v>
      </c>
      <c r="Y83" s="5">
        <f>[1]!s_val_ev(X83,$A$1,100000000)</f>
        <v>104.4087761225</v>
      </c>
      <c r="Z83" s="6">
        <f>[1]!s_dq_turn(X83,$A$1)</f>
        <v>2.0383357123215595</v>
      </c>
      <c r="AA83" s="6">
        <f>[1]!s_dq_swing(X83,$A$1)</f>
        <v>2.8628829733802119</v>
      </c>
    </row>
    <row r="84" spans="2:27" x14ac:dyDescent="0.25">
      <c r="B84" s="4" t="s">
        <v>552</v>
      </c>
      <c r="C84" s="4" t="s">
        <v>1217</v>
      </c>
      <c r="D84" s="1" t="s">
        <v>2447</v>
      </c>
      <c r="E84" s="4" t="str">
        <f>[1]!s_info_industry_sw_2021(B84,"20221201",1)</f>
        <v>电子(2021)</v>
      </c>
      <c r="F84" s="1" t="s">
        <v>2397</v>
      </c>
      <c r="G84" s="4" t="s">
        <v>954</v>
      </c>
      <c r="H84" s="4" t="s">
        <v>955</v>
      </c>
      <c r="I84" s="4" t="str">
        <f>[1]!s_info_industry_sw_2021(B84,"20221201",2)</f>
        <v>电子化学品Ⅱ(2021)</v>
      </c>
      <c r="J84" s="7" t="s">
        <v>1211</v>
      </c>
      <c r="K84" s="4" t="s">
        <v>1208</v>
      </c>
      <c r="L84" s="8">
        <f>[1]!b_dq_close(B84,$A$1,2)</f>
        <v>108.6</v>
      </c>
      <c r="M84" s="8">
        <f>[1]!cb_anal_convpremiumratio(B84,$A$1)</f>
        <v>106.4725</v>
      </c>
      <c r="N84" s="8">
        <f t="shared" si="2"/>
        <v>5.6770715159999998</v>
      </c>
      <c r="O84" s="8">
        <f>[1]!cb_anal_ytm(B84,$A$1)</f>
        <v>0.49580000000000002</v>
      </c>
      <c r="P84" s="8">
        <f>[1]!cb_info_outstandingbalance(B84,$A$1)</f>
        <v>5.227506</v>
      </c>
      <c r="Q84" s="7">
        <f>[1]!b_anal_ptmyear(B84,$A$1)</f>
        <v>4.4821917808219176</v>
      </c>
      <c r="R84" s="8">
        <f>[1]!s_dq_turn(B84,$A$1)</f>
        <v>0.76828223630924575</v>
      </c>
      <c r="S84" s="8">
        <f t="shared" si="3"/>
        <v>215.07249999999999</v>
      </c>
      <c r="T84" s="8">
        <f>[1]!cb_anal_convvalue(B84,$A$1)</f>
        <v>52.597799999999999</v>
      </c>
      <c r="U84" s="19">
        <f>[1]!s_dq_pctchange(B84,$A$1)</f>
        <v>2.118312349760643E-2</v>
      </c>
      <c r="V84" s="21">
        <f>[1]!b_pq_pctchange(B84,$A$2,$A$1,2)</f>
        <v>-1.4519056261343091</v>
      </c>
      <c r="W84" s="4" t="s">
        <v>1209</v>
      </c>
      <c r="X84" s="4" t="s">
        <v>428</v>
      </c>
      <c r="Y84" s="5">
        <f>[1]!s_val_ev(X84,$A$1,100000000)</f>
        <v>91.229550931100007</v>
      </c>
      <c r="Z84" s="6">
        <f>[1]!s_dq_turn(X84,$A$1)</f>
        <v>1.5726368285959413</v>
      </c>
      <c r="AA84" s="6">
        <f>[1]!s_dq_swing(X84,$A$1)</f>
        <v>2.5510204081632675</v>
      </c>
    </row>
    <row r="85" spans="2:27" x14ac:dyDescent="0.25">
      <c r="B85" s="4" t="s">
        <v>640</v>
      </c>
      <c r="C85" s="4" t="s">
        <v>1218</v>
      </c>
      <c r="D85" s="1" t="s">
        <v>2447</v>
      </c>
      <c r="E85" s="4" t="str">
        <f>[1]!s_info_industry_sw_2021(B85,"20221201",1)</f>
        <v>电子(2021)</v>
      </c>
      <c r="F85" s="1" t="s">
        <v>2397</v>
      </c>
      <c r="G85" s="4" t="s">
        <v>954</v>
      </c>
      <c r="H85" s="4" t="s">
        <v>955</v>
      </c>
      <c r="I85" s="4" t="str">
        <f>[1]!s_info_industry_sw_2021(B85,"20221201",2)</f>
        <v>电子化学品Ⅱ(2021)</v>
      </c>
      <c r="J85" s="7"/>
      <c r="K85" s="4" t="s">
        <v>1219</v>
      </c>
      <c r="L85" s="8">
        <f>[1]!b_dq_close(B85,$A$1,2)</f>
        <v>126.94799999999999</v>
      </c>
      <c r="M85" s="8">
        <f>[1]!cb_anal_convpremiumratio(B85,$A$1)</f>
        <v>35.645299999999999</v>
      </c>
      <c r="N85" s="8">
        <f t="shared" si="2"/>
        <v>11.425319999999999</v>
      </c>
      <c r="O85" s="8">
        <f>[1]!cb_anal_ytm(B85,$A$1)</f>
        <v>-0.51249999999999996</v>
      </c>
      <c r="P85" s="8">
        <f>[1]!cb_info_outstandingbalance(B85,$A$1)</f>
        <v>9</v>
      </c>
      <c r="Q85" s="7">
        <f>[1]!b_anal_ptmyear(B85,$A$1)</f>
        <v>5.7561643835616438</v>
      </c>
      <c r="R85" s="8">
        <f>[1]!s_dq_turn(B85,$A$1)</f>
        <v>3.7409333333333334</v>
      </c>
      <c r="S85" s="8">
        <f t="shared" si="3"/>
        <v>162.5933</v>
      </c>
      <c r="T85" s="8">
        <f>[1]!cb_anal_convvalue(B85,$A$1)</f>
        <v>93.588200000000001</v>
      </c>
      <c r="U85" s="19">
        <f>[1]!s_dq_pctchange(B85,$A$1)</f>
        <v>0.54331469484088069</v>
      </c>
      <c r="V85" s="21">
        <f>[1]!b_pq_pctchange(B85,$A$2,$A$1,2)</f>
        <v>-2.0402493981110092</v>
      </c>
      <c r="W85" s="4" t="s">
        <v>1220</v>
      </c>
      <c r="X85" s="4" t="s">
        <v>641</v>
      </c>
      <c r="Y85" s="5">
        <f>[1]!s_val_ev(X85,$A$1,100000000)</f>
        <v>173.00615141</v>
      </c>
      <c r="Z85" s="6">
        <f>[1]!s_dq_turn(X85,$A$1)</f>
        <v>1.5162795446096171</v>
      </c>
      <c r="AA85" s="6">
        <f>[1]!s_dq_swing(X85,$A$1)</f>
        <v>1.543793320730934</v>
      </c>
    </row>
    <row r="86" spans="2:27" x14ac:dyDescent="0.25">
      <c r="B86" s="4" t="s">
        <v>917</v>
      </c>
      <c r="C86" s="4" t="s">
        <v>1221</v>
      </c>
      <c r="D86" s="1" t="s">
        <v>2447</v>
      </c>
      <c r="E86" s="4" t="str">
        <f>[1]!s_info_industry_sw_2021(B86,"20221201",1)</f>
        <v>电子(2021)</v>
      </c>
      <c r="F86" s="1" t="s">
        <v>2397</v>
      </c>
      <c r="G86" s="4" t="s">
        <v>954</v>
      </c>
      <c r="H86" s="4" t="s">
        <v>955</v>
      </c>
      <c r="I86" s="4" t="str">
        <f>[1]!s_info_industry_sw_2021(B86,"20221201",2)</f>
        <v>其他电子Ⅱ(2021)</v>
      </c>
      <c r="J86" s="7"/>
      <c r="K86" s="4" t="s">
        <v>1222</v>
      </c>
      <c r="L86" s="8">
        <f>[1]!b_dq_close(B86,$A$1,2)</f>
        <v>135.08199999999999</v>
      </c>
      <c r="M86" s="8">
        <f>[1]!cb_anal_convpremiumratio(B86,$A$1)</f>
        <v>19.395399999999999</v>
      </c>
      <c r="N86" s="8">
        <f t="shared" si="2"/>
        <v>8.09687181444</v>
      </c>
      <c r="O86" s="8">
        <f>[1]!cb_anal_ytm(B86,$A$1)</f>
        <v>-4.0297000000000001</v>
      </c>
      <c r="P86" s="8">
        <f>[1]!cb_info_outstandingbalance(B86,$A$1)</f>
        <v>5.9940420000000003</v>
      </c>
      <c r="Q86" s="7">
        <f>[1]!b_anal_ptmyear(B86,$A$1)</f>
        <v>3.7013698630136984</v>
      </c>
      <c r="R86" s="8">
        <f>[1]!s_dq_turn(B86,$A$1)</f>
        <v>3.8031098213859695</v>
      </c>
      <c r="S86" s="8">
        <f t="shared" si="3"/>
        <v>154.47739999999999</v>
      </c>
      <c r="T86" s="8">
        <f>[1]!cb_anal_convvalue(B86,$A$1)</f>
        <v>113.1384</v>
      </c>
      <c r="U86" s="19">
        <f>[1]!s_dq_pctchange(B86,$A$1)</f>
        <v>-0.71150312385153813</v>
      </c>
      <c r="V86" s="21">
        <f>[1]!b_pq_pctchange(B86,$A$2,$A$1,2)</f>
        <v>-4.8718309859154978</v>
      </c>
      <c r="W86" s="4" t="s">
        <v>1223</v>
      </c>
      <c r="X86" s="4" t="s">
        <v>918</v>
      </c>
      <c r="Y86" s="5">
        <f>[1]!s_val_ev(X86,$A$1,100000000)</f>
        <v>132.75306770430001</v>
      </c>
      <c r="Z86" s="6">
        <f>[1]!s_dq_turn(X86,$A$1)</f>
        <v>0.79160059729047205</v>
      </c>
      <c r="AA86" s="6">
        <f>[1]!s_dq_swing(X86,$A$1)</f>
        <v>3.9597533268419305</v>
      </c>
    </row>
    <row r="87" spans="2:27" x14ac:dyDescent="0.25">
      <c r="B87" s="4" t="s">
        <v>837</v>
      </c>
      <c r="C87" s="4" t="s">
        <v>1224</v>
      </c>
      <c r="D87" s="1" t="s">
        <v>2447</v>
      </c>
      <c r="E87" s="4" t="str">
        <f>[1]!s_info_industry_sw_2021(B87,"20221201",1)</f>
        <v>纺织服饰(2021)</v>
      </c>
      <c r="F87" s="1" t="s">
        <v>2398</v>
      </c>
      <c r="G87" s="4" t="s">
        <v>1225</v>
      </c>
      <c r="H87" s="4" t="s">
        <v>1226</v>
      </c>
      <c r="I87" s="4" t="str">
        <f>[1]!s_info_industry_sw_2021(B87,"20221201",2)</f>
        <v>纺织制造(2021)</v>
      </c>
      <c r="J87" s="7"/>
      <c r="K87" s="4" t="s">
        <v>1227</v>
      </c>
      <c r="L87" s="8">
        <f>[1]!b_dq_close(B87,$A$1,2)</f>
        <v>137.76</v>
      </c>
      <c r="M87" s="8">
        <f>[1]!cb_anal_convpremiumratio(B87,$A$1)</f>
        <v>18.238399999999999</v>
      </c>
      <c r="N87" s="8">
        <f t="shared" si="2"/>
        <v>2.9428029456</v>
      </c>
      <c r="O87" s="8">
        <f>[1]!cb_anal_ytm(B87,$A$1)</f>
        <v>-7.2248999999999999</v>
      </c>
      <c r="P87" s="8">
        <f>[1]!cb_info_outstandingbalance(B87,$A$1)</f>
        <v>2.1361810000000001</v>
      </c>
      <c r="Q87" s="7">
        <f>[1]!b_anal_ptmyear(B87,$A$1)</f>
        <v>2.6438356164383561</v>
      </c>
      <c r="R87" s="8">
        <f>[1]!s_dq_turn(B87,$A$1)</f>
        <v>100.55468146191731</v>
      </c>
      <c r="S87" s="8">
        <f t="shared" si="3"/>
        <v>155.9984</v>
      </c>
      <c r="T87" s="8">
        <f>[1]!cb_anal_convvalue(B87,$A$1)</f>
        <v>116.5104</v>
      </c>
      <c r="U87" s="19">
        <f>[1]!s_dq_pctchange(B87,$A$1)</f>
        <v>-0.39045553145337702</v>
      </c>
      <c r="V87" s="21">
        <f>[1]!b_pq_pctchange(B87,$A$2,$A$1,2)</f>
        <v>-2.774346994516244</v>
      </c>
      <c r="W87" s="4" t="s">
        <v>1228</v>
      </c>
      <c r="X87" s="4" t="s">
        <v>838</v>
      </c>
      <c r="Y87" s="5">
        <f>[1]!s_val_ev(X87,$A$1,100000000)</f>
        <v>33.379773608000001</v>
      </c>
      <c r="Z87" s="6">
        <f>[1]!s_dq_turn(X87,$A$1)</f>
        <v>8.4961629959550802</v>
      </c>
      <c r="AA87" s="6">
        <f>[1]!s_dq_swing(X87,$A$1)</f>
        <v>3.2687651331719083</v>
      </c>
    </row>
    <row r="88" spans="2:27" x14ac:dyDescent="0.25">
      <c r="B88" s="4" t="s">
        <v>85</v>
      </c>
      <c r="C88" s="4" t="s">
        <v>1229</v>
      </c>
      <c r="D88" s="1" t="s">
        <v>2447</v>
      </c>
      <c r="E88" s="4" t="str">
        <f>[1]!s_info_industry_sw_2021(B88,"20221201",1)</f>
        <v>纺织服饰(2021)</v>
      </c>
      <c r="F88" s="1" t="s">
        <v>2398</v>
      </c>
      <c r="G88" s="4" t="s">
        <v>1225</v>
      </c>
      <c r="H88" s="4" t="s">
        <v>1226</v>
      </c>
      <c r="I88" s="4" t="str">
        <f>[1]!s_info_industry_sw_2021(B88,"20221201",2)</f>
        <v>纺织制造(2021)</v>
      </c>
      <c r="J88" s="7"/>
      <c r="K88" s="4" t="s">
        <v>1230</v>
      </c>
      <c r="L88" s="8">
        <f>[1]!b_dq_close(B88,$A$1,2)</f>
        <v>132.006</v>
      </c>
      <c r="M88" s="8">
        <f>[1]!cb_anal_convpremiumratio(B88,$A$1)</f>
        <v>15.1174</v>
      </c>
      <c r="N88" s="8">
        <f t="shared" si="2"/>
        <v>7.5242495958000006</v>
      </c>
      <c r="O88" s="8">
        <f>[1]!cb_anal_ytm(B88,$A$1)</f>
        <v>-2.8557000000000001</v>
      </c>
      <c r="P88" s="8">
        <f>[1]!cb_info_outstandingbalance(B88,$A$1)</f>
        <v>5.6999300000000002</v>
      </c>
      <c r="Q88" s="7">
        <f>[1]!b_anal_ptmyear(B88,$A$1)</f>
        <v>5.3342465753424655</v>
      </c>
      <c r="R88" s="8">
        <f>[1]!s_dq_turn(B88,$A$1)</f>
        <v>5.3674343369129094</v>
      </c>
      <c r="S88" s="8">
        <f t="shared" si="3"/>
        <v>147.1234</v>
      </c>
      <c r="T88" s="8">
        <f>[1]!cb_anal_convvalue(B88,$A$1)</f>
        <v>114.6708</v>
      </c>
      <c r="U88" s="19">
        <f>[1]!s_dq_pctchange(B88,$A$1)</f>
        <v>1.1447223243839646</v>
      </c>
      <c r="V88" s="21">
        <f>[1]!b_pq_pctchange(B88,$A$2,$A$1,2)</f>
        <v>2.3445131878866827</v>
      </c>
      <c r="W88" s="4" t="s">
        <v>1231</v>
      </c>
      <c r="X88" s="4" t="s">
        <v>86</v>
      </c>
      <c r="Y88" s="5">
        <f>[1]!s_val_ev(X88,$A$1,100000000)</f>
        <v>27.605771281200003</v>
      </c>
      <c r="Z88" s="6">
        <f>[1]!s_dq_turn(X88,$A$1)</f>
        <v>2.1689877255198557</v>
      </c>
      <c r="AA88" s="6">
        <f>[1]!s_dq_swing(X88,$A$1)</f>
        <v>1.8510158013544027</v>
      </c>
    </row>
    <row r="89" spans="2:27" x14ac:dyDescent="0.25">
      <c r="B89" s="4" t="s">
        <v>656</v>
      </c>
      <c r="C89" s="4" t="s">
        <v>1232</v>
      </c>
      <c r="D89" s="1" t="s">
        <v>2447</v>
      </c>
      <c r="E89" s="4" t="str">
        <f>[1]!s_info_industry_sw_2021(B89,"20221201",1)</f>
        <v>纺织服饰(2021)</v>
      </c>
      <c r="F89" s="1" t="s">
        <v>2398</v>
      </c>
      <c r="G89" s="4" t="s">
        <v>1225</v>
      </c>
      <c r="H89" s="4" t="s">
        <v>1226</v>
      </c>
      <c r="I89" s="4" t="str">
        <f>[1]!s_info_industry_sw_2021(B89,"20221201",2)</f>
        <v>纺织制造(2021)</v>
      </c>
      <c r="J89" s="7"/>
      <c r="K89" s="4" t="s">
        <v>1233</v>
      </c>
      <c r="L89" s="8">
        <f>[1]!b_dq_close(B89,$A$1,2)</f>
        <v>119.06</v>
      </c>
      <c r="M89" s="8">
        <f>[1]!cb_anal_convpremiumratio(B89,$A$1)</f>
        <v>21.314399999999999</v>
      </c>
      <c r="N89" s="8">
        <f t="shared" si="2"/>
        <v>16.666630768400001</v>
      </c>
      <c r="O89" s="8">
        <f>[1]!cb_anal_ytm(B89,$A$1)</f>
        <v>-1.0417000000000001</v>
      </c>
      <c r="P89" s="8">
        <f>[1]!cb_info_outstandingbalance(B89,$A$1)</f>
        <v>13.998514</v>
      </c>
      <c r="Q89" s="7">
        <f>[1]!b_anal_ptmyear(B89,$A$1)</f>
        <v>3.128767123287671</v>
      </c>
      <c r="R89" s="8">
        <f>[1]!s_dq_turn(B89,$A$1)</f>
        <v>1.1888476162541251</v>
      </c>
      <c r="S89" s="8">
        <f t="shared" si="3"/>
        <v>140.37440000000001</v>
      </c>
      <c r="T89" s="8">
        <f>[1]!cb_anal_convvalue(B89,$A$1)</f>
        <v>98.1417</v>
      </c>
      <c r="U89" s="19">
        <f>[1]!s_dq_pctchange(B89,$A$1)</f>
        <v>-7.5535039865718342E-2</v>
      </c>
      <c r="V89" s="21">
        <f>[1]!b_pq_pctchange(B89,$A$2,$A$1,2)</f>
        <v>-0.36820083682008181</v>
      </c>
      <c r="W89" s="4" t="s">
        <v>1234</v>
      </c>
      <c r="X89" s="4" t="s">
        <v>657</v>
      </c>
      <c r="Y89" s="5">
        <f>[1]!s_val_ev(X89,$A$1,100000000)</f>
        <v>63.569433551633722</v>
      </c>
      <c r="Z89" s="6">
        <f>[1]!s_dq_turn(X89,$A$1)</f>
        <v>1.0043179962778435</v>
      </c>
      <c r="AA89" s="6">
        <f>[1]!s_dq_swing(X89,$A$1)</f>
        <v>1.4201183431952782</v>
      </c>
    </row>
    <row r="90" spans="2:27" x14ac:dyDescent="0.25">
      <c r="B90" s="4" t="s">
        <v>851</v>
      </c>
      <c r="C90" s="4" t="s">
        <v>1235</v>
      </c>
      <c r="D90" s="1" t="s">
        <v>2447</v>
      </c>
      <c r="E90" s="4" t="str">
        <f>[1]!s_info_industry_sw_2021(B90,"20221201",1)</f>
        <v>纺织服饰(2021)</v>
      </c>
      <c r="F90" s="1" t="s">
        <v>2398</v>
      </c>
      <c r="G90" s="4" t="s">
        <v>1225</v>
      </c>
      <c r="H90" s="4" t="s">
        <v>1226</v>
      </c>
      <c r="I90" s="4" t="str">
        <f>[1]!s_info_industry_sw_2021(B90,"20221201",2)</f>
        <v>纺织制造(2021)</v>
      </c>
      <c r="J90" s="7"/>
      <c r="K90" s="4" t="s">
        <v>1233</v>
      </c>
      <c r="L90" s="8">
        <f>[1]!b_dq_close(B90,$A$1,2)</f>
        <v>129.11799999999999</v>
      </c>
      <c r="M90" s="8">
        <f>[1]!cb_anal_convpremiumratio(B90,$A$1)</f>
        <v>3.6932</v>
      </c>
      <c r="N90" s="8">
        <f t="shared" si="2"/>
        <v>8.32175064732</v>
      </c>
      <c r="O90" s="8">
        <f>[1]!cb_anal_ytm(B90,$A$1)</f>
        <v>-5.2004999999999999</v>
      </c>
      <c r="P90" s="8">
        <f>[1]!cb_info_outstandingbalance(B90,$A$1)</f>
        <v>6.445074</v>
      </c>
      <c r="Q90" s="7">
        <f>[1]!b_anal_ptmyear(B90,$A$1)</f>
        <v>2.8191780821917809</v>
      </c>
      <c r="R90" s="8">
        <f>[1]!s_dq_turn(B90,$A$1)</f>
        <v>4.5692881105787144</v>
      </c>
      <c r="S90" s="8">
        <f t="shared" si="3"/>
        <v>132.81119999999999</v>
      </c>
      <c r="T90" s="8">
        <f>[1]!cb_anal_convvalue(B90,$A$1)</f>
        <v>124.5192</v>
      </c>
      <c r="U90" s="19">
        <f>[1]!s_dq_pctchange(B90,$A$1)</f>
        <v>0.20021729008224531</v>
      </c>
      <c r="V90" s="21">
        <f>[1]!b_pq_pctchange(B90,$A$2,$A$1,2)</f>
        <v>-1.1370336056599109</v>
      </c>
      <c r="W90" s="4" t="s">
        <v>1236</v>
      </c>
      <c r="X90" s="4" t="s">
        <v>852</v>
      </c>
      <c r="Y90" s="5">
        <f>[1]!s_val_ev(X90,$A$1,100000000)</f>
        <v>42.588804911799997</v>
      </c>
      <c r="Z90" s="6">
        <f>[1]!s_dq_turn(X90,$A$1)</f>
        <v>0.87018389701604515</v>
      </c>
      <c r="AA90" s="6">
        <f>[1]!s_dq_swing(X90,$A$1)</f>
        <v>1.7341040462427717</v>
      </c>
    </row>
    <row r="91" spans="2:27" x14ac:dyDescent="0.25">
      <c r="B91" s="4" t="s">
        <v>177</v>
      </c>
      <c r="C91" s="16" t="s">
        <v>1237</v>
      </c>
      <c r="D91" s="1" t="s">
        <v>2447</v>
      </c>
      <c r="E91" s="4" t="str">
        <f>[1]!s_info_industry_sw_2021(B91,"20221201",1)</f>
        <v>纺织服饰(2021)</v>
      </c>
      <c r="F91" s="1" t="s">
        <v>2398</v>
      </c>
      <c r="G91" s="4" t="s">
        <v>1225</v>
      </c>
      <c r="H91" s="4" t="s">
        <v>1226</v>
      </c>
      <c r="I91" s="4" t="str">
        <f>[1]!s_info_industry_sw_2021(B91,"20221201",2)</f>
        <v>纺织制造(2021)</v>
      </c>
      <c r="J91" s="7"/>
      <c r="K91" s="4" t="s">
        <v>1238</v>
      </c>
      <c r="L91" s="8">
        <f>[1]!b_dq_close(B91,$A$1,2)</f>
        <v>0</v>
      </c>
      <c r="M91" s="8">
        <f>[1]!cb_anal_convpremiumratio(B91,$A$1)</f>
        <v>0</v>
      </c>
      <c r="N91" s="8">
        <f t="shared" si="2"/>
        <v>0</v>
      </c>
      <c r="O91" s="8">
        <f>[1]!cb_anal_ytm(B91,$A$1)</f>
        <v>0</v>
      </c>
      <c r="P91" s="8">
        <f>[1]!cb_info_outstandingbalance(B91,$A$1)</f>
        <v>0</v>
      </c>
      <c r="Q91" s="7">
        <f>[1]!b_anal_ptmyear(B91,$A$1)</f>
        <v>0</v>
      </c>
      <c r="R91" s="8">
        <f>[1]!s_dq_turn(B91,$A$1)</f>
        <v>0</v>
      </c>
      <c r="S91" s="8">
        <f t="shared" si="3"/>
        <v>0</v>
      </c>
      <c r="T91" s="8">
        <f>[1]!cb_anal_convvalue(B91,$A$1)</f>
        <v>0</v>
      </c>
      <c r="U91" s="19">
        <f>[1]!s_dq_pctchange(B91,$A$1)</f>
        <v>0</v>
      </c>
      <c r="V91" s="21">
        <f>[1]!b_pq_pctchange(B91,$A$2,$A$1,2)</f>
        <v>0</v>
      </c>
      <c r="W91" s="4" t="s">
        <v>1239</v>
      </c>
      <c r="X91" s="4" t="s">
        <v>178</v>
      </c>
      <c r="Y91" s="5">
        <f>[1]!s_val_ev(X91,$A$1,100000000)</f>
        <v>110.63352000120001</v>
      </c>
      <c r="Z91" s="6">
        <f>[1]!s_dq_turn(X91,$A$1)</f>
        <v>0.67968565587433916</v>
      </c>
      <c r="AA91" s="6">
        <f>[1]!s_dq_swing(X91,$A$1)</f>
        <v>2.61904761904762</v>
      </c>
    </row>
    <row r="92" spans="2:27" x14ac:dyDescent="0.25">
      <c r="B92" s="4" t="s">
        <v>309</v>
      </c>
      <c r="C92" s="4" t="s">
        <v>1240</v>
      </c>
      <c r="D92" s="1" t="s">
        <v>2447</v>
      </c>
      <c r="E92" s="4" t="str">
        <f>[1]!s_info_industry_sw_2021(B92,"20221201",1)</f>
        <v>纺织服饰(2021)</v>
      </c>
      <c r="F92" s="1" t="s">
        <v>2398</v>
      </c>
      <c r="G92" s="4" t="s">
        <v>1225</v>
      </c>
      <c r="H92" s="4" t="s">
        <v>1226</v>
      </c>
      <c r="I92" s="4" t="str">
        <f>[1]!s_info_industry_sw_2021(B92,"20221201",2)</f>
        <v>纺织制造(2021)</v>
      </c>
      <c r="J92" s="7"/>
      <c r="K92" s="4" t="s">
        <v>1241</v>
      </c>
      <c r="L92" s="8">
        <f>[1]!b_dq_close(B92,$A$1,2)</f>
        <v>118.315</v>
      </c>
      <c r="M92" s="8">
        <f>[1]!cb_anal_convpremiumratio(B92,$A$1)</f>
        <v>59.472200000000001</v>
      </c>
      <c r="N92" s="8">
        <f t="shared" si="2"/>
        <v>7.0973500734999995</v>
      </c>
      <c r="O92" s="8">
        <f>[1]!cb_anal_ytm(B92,$A$1)</f>
        <v>-0.2697</v>
      </c>
      <c r="P92" s="8">
        <f>[1]!cb_info_outstandingbalance(B92,$A$1)</f>
        <v>5.9986899999999999</v>
      </c>
      <c r="Q92" s="7">
        <f>[1]!b_anal_ptmyear(B92,$A$1)</f>
        <v>4.8520547945205479</v>
      </c>
      <c r="R92" s="8">
        <f>[1]!s_dq_turn(B92,$A$1)</f>
        <v>2.6482448667959173</v>
      </c>
      <c r="S92" s="8">
        <f t="shared" si="3"/>
        <v>177.78719999999998</v>
      </c>
      <c r="T92" s="8">
        <f>[1]!cb_anal_convvalue(B92,$A$1)</f>
        <v>74.191599999999994</v>
      </c>
      <c r="U92" s="19">
        <f>[1]!s_dq_pctchange(B92,$A$1)</f>
        <v>-6.7611537908906696E-3</v>
      </c>
      <c r="V92" s="21">
        <f>[1]!b_pq_pctchange(B92,$A$2,$A$1,2)</f>
        <v>0.26524974152980663</v>
      </c>
      <c r="W92" s="4" t="s">
        <v>1239</v>
      </c>
      <c r="X92" s="4" t="s">
        <v>178</v>
      </c>
      <c r="Y92" s="5">
        <f>[1]!s_val_ev(X92,$A$1,100000000)</f>
        <v>110.63352000120001</v>
      </c>
      <c r="Z92" s="6">
        <f>[1]!s_dq_turn(X92,$A$1)</f>
        <v>0.67968565587433916</v>
      </c>
      <c r="AA92" s="6">
        <f>[1]!s_dq_swing(X92,$A$1)</f>
        <v>2.61904761904762</v>
      </c>
    </row>
    <row r="93" spans="2:27" ht="18" customHeight="1" x14ac:dyDescent="0.25">
      <c r="B93" s="4" t="s">
        <v>4</v>
      </c>
      <c r="C93" s="4" t="s">
        <v>1242</v>
      </c>
      <c r="D93" s="1" t="s">
        <v>2398</v>
      </c>
      <c r="E93" s="4" t="str">
        <f>[1]!s_info_industry_sw_2021(B93,"20221201",1)</f>
        <v>纺织服饰(2021)</v>
      </c>
      <c r="F93" s="1" t="s">
        <v>2398</v>
      </c>
      <c r="G93" s="4" t="s">
        <v>1225</v>
      </c>
      <c r="H93" s="4" t="s">
        <v>1226</v>
      </c>
      <c r="I93" s="4" t="str">
        <f>[1]!s_info_industry_sw_2021(B93,"20221201",2)</f>
        <v>服装家纺(2021)</v>
      </c>
      <c r="J93" s="7"/>
      <c r="K93" s="4" t="s">
        <v>1243</v>
      </c>
      <c r="L93" s="8">
        <f>[1]!b_dq_close(B93,$A$1,2)</f>
        <v>115.607</v>
      </c>
      <c r="M93" s="8">
        <f>[1]!cb_anal_convpremiumratio(B93,$A$1)</f>
        <v>32.907299999999999</v>
      </c>
      <c r="N93" s="8">
        <f t="shared" si="2"/>
        <v>34.099510084199999</v>
      </c>
      <c r="O93" s="8">
        <f>[1]!cb_anal_ytm(B93,$A$1)</f>
        <v>-3.9834000000000001</v>
      </c>
      <c r="P93" s="8">
        <f>[1]!cb_info_outstandingbalance(B93,$A$1)</f>
        <v>29.49606</v>
      </c>
      <c r="Q93" s="7">
        <f>[1]!b_anal_ptmyear(B93,$A$1)</f>
        <v>1.3890410958904109</v>
      </c>
      <c r="R93" s="8">
        <f>[1]!s_dq_turn(B93,$A$1)</f>
        <v>1.2448442266526445</v>
      </c>
      <c r="S93" s="8">
        <f t="shared" si="3"/>
        <v>148.51429999999999</v>
      </c>
      <c r="T93" s="8">
        <f>[1]!cb_anal_convvalue(B93,$A$1)</f>
        <v>86.983199999999997</v>
      </c>
      <c r="U93" s="19">
        <f>[1]!s_dq_pctchange(B93,$A$1)</f>
        <v>0.36288187240101605</v>
      </c>
      <c r="V93" s="21">
        <f>[1]!b_pq_pctchange(B93,$A$2,$A$1,2)</f>
        <v>3.2186925233478014</v>
      </c>
      <c r="W93" s="4" t="s">
        <v>1244</v>
      </c>
      <c r="X93" s="4" t="s">
        <v>5</v>
      </c>
      <c r="Y93" s="5">
        <f>[1]!s_val_ev(X93,$A$1,100000000)</f>
        <v>245.35369344719999</v>
      </c>
      <c r="Z93" s="6">
        <f>[1]!s_dq_turn(X93,$A$1)</f>
        <v>0.8482590345222909</v>
      </c>
      <c r="AA93" s="6">
        <f>[1]!s_dq_swing(X93,$A$1)</f>
        <v>4.3636363636363678</v>
      </c>
    </row>
    <row r="94" spans="2:27" x14ac:dyDescent="0.25">
      <c r="B94" s="4" t="s">
        <v>93</v>
      </c>
      <c r="C94" s="4" t="s">
        <v>1245</v>
      </c>
      <c r="D94" s="1" t="s">
        <v>2398</v>
      </c>
      <c r="E94" s="4" t="str">
        <f>[1]!s_info_industry_sw_2021(B94,"20221201",1)</f>
        <v>纺织服饰(2021)</v>
      </c>
      <c r="F94" s="1" t="s">
        <v>2398</v>
      </c>
      <c r="G94" s="4" t="s">
        <v>1225</v>
      </c>
      <c r="H94" s="4" t="s">
        <v>1226</v>
      </c>
      <c r="I94" s="4" t="str">
        <f>[1]!s_info_industry_sw_2021(B94,"20221201",2)</f>
        <v>服装家纺(2021)</v>
      </c>
      <c r="J94" s="7"/>
      <c r="K94" s="4" t="s">
        <v>1246</v>
      </c>
      <c r="L94" s="8">
        <f>[1]!b_dq_close(B94,$A$1,2)</f>
        <v>124.71899999999999</v>
      </c>
      <c r="M94" s="8">
        <f>[1]!cb_anal_convpremiumratio(B94,$A$1)</f>
        <v>26.577000000000002</v>
      </c>
      <c r="N94" s="8">
        <f t="shared" si="2"/>
        <v>8.7450468419999989</v>
      </c>
      <c r="O94" s="8">
        <f>[1]!cb_anal_ytm(B94,$A$1)</f>
        <v>-1.4182999999999999</v>
      </c>
      <c r="P94" s="8">
        <f>[1]!cb_info_outstandingbalance(B94,$A$1)</f>
        <v>7.0118</v>
      </c>
      <c r="Q94" s="7">
        <f>[1]!b_anal_ptmyear(B94,$A$1)</f>
        <v>5.7095890410958905</v>
      </c>
      <c r="R94" s="8">
        <f>[1]!s_dq_turn(B94,$A$1)</f>
        <v>1.2085341852306113</v>
      </c>
      <c r="S94" s="8">
        <f t="shared" si="3"/>
        <v>151.29599999999999</v>
      </c>
      <c r="T94" s="8">
        <f>[1]!cb_anal_convvalue(B94,$A$1)</f>
        <v>98.5321</v>
      </c>
      <c r="U94" s="19">
        <f>[1]!s_dq_pctchange(B94,$A$1)</f>
        <v>-0.7314665945016724</v>
      </c>
      <c r="V94" s="21">
        <f>[1]!b_pq_pctchange(B94,$A$2,$A$1,2)</f>
        <v>-1.1179030992079624</v>
      </c>
      <c r="W94" s="4" t="s">
        <v>1247</v>
      </c>
      <c r="X94" s="4" t="s">
        <v>94</v>
      </c>
      <c r="Y94" s="5">
        <f>[1]!s_val_ev(X94,$A$1,100000000)</f>
        <v>59.667144</v>
      </c>
      <c r="Z94" s="6">
        <f>[1]!s_dq_turn(X94,$A$1)</f>
        <v>0.76660248249790208</v>
      </c>
      <c r="AA94" s="6">
        <f>[1]!s_dq_swing(X94,$A$1)</f>
        <v>1.4869888475836446</v>
      </c>
    </row>
    <row r="95" spans="2:27" x14ac:dyDescent="0.25">
      <c r="B95" s="4" t="s">
        <v>181</v>
      </c>
      <c r="C95" s="4" t="s">
        <v>1248</v>
      </c>
      <c r="D95" s="1" t="s">
        <v>2398</v>
      </c>
      <c r="E95" s="4" t="str">
        <f>[1]!s_info_industry_sw_2021(B95,"20221201",1)</f>
        <v>纺织服饰(2021)</v>
      </c>
      <c r="F95" s="1" t="s">
        <v>2398</v>
      </c>
      <c r="G95" s="4" t="s">
        <v>1225</v>
      </c>
      <c r="H95" s="4" t="s">
        <v>1226</v>
      </c>
      <c r="I95" s="4" t="str">
        <f>[1]!s_info_industry_sw_2021(B95,"20221201",2)</f>
        <v>服装家纺(2021)</v>
      </c>
      <c r="J95" s="7"/>
      <c r="K95" s="4" t="s">
        <v>1249</v>
      </c>
      <c r="L95" s="8">
        <f>[1]!b_dq_close(B95,$A$1,2)</f>
        <v>121.78100000000001</v>
      </c>
      <c r="M95" s="8">
        <f>[1]!cb_anal_convpremiumratio(B95,$A$1)</f>
        <v>34.621899999999997</v>
      </c>
      <c r="N95" s="8">
        <f t="shared" si="2"/>
        <v>3.4862855775000003</v>
      </c>
      <c r="O95" s="8">
        <f>[1]!cb_anal_ytm(B95,$A$1)</f>
        <v>-2.0760999999999998</v>
      </c>
      <c r="P95" s="8">
        <f>[1]!cb_info_outstandingbalance(B95,$A$1)</f>
        <v>2.8627500000000001</v>
      </c>
      <c r="Q95" s="7">
        <f>[1]!b_anal_ptmyear(B95,$A$1)</f>
        <v>1.9232876712328766</v>
      </c>
      <c r="R95" s="8">
        <f>[1]!s_dq_turn(B95,$A$1)</f>
        <v>29.179984280848835</v>
      </c>
      <c r="S95" s="8">
        <f t="shared" si="3"/>
        <v>156.40289999999999</v>
      </c>
      <c r="T95" s="8">
        <f>[1]!cb_anal_convvalue(B95,$A$1)</f>
        <v>90.461500000000001</v>
      </c>
      <c r="U95" s="19">
        <f>[1]!s_dq_pctchange(B95,$A$1)</f>
        <v>0.62133868742203069</v>
      </c>
      <c r="V95" s="21">
        <f>[1]!b_pq_pctchange(B95,$A$2,$A$1,2)</f>
        <v>2.9042452511323025</v>
      </c>
      <c r="W95" s="4" t="s">
        <v>1250</v>
      </c>
      <c r="X95" s="4" t="s">
        <v>182</v>
      </c>
      <c r="Y95" s="5">
        <f>[1]!s_val_ev(X95,$A$1,100000000)</f>
        <v>30.623518132200001</v>
      </c>
      <c r="Z95" s="6">
        <f>[1]!s_dq_turn(X95,$A$1)</f>
        <v>6.9146236054880026</v>
      </c>
      <c r="AA95" s="6">
        <f>[1]!s_dq_swing(X95,$A$1)</f>
        <v>3.9908779931585112</v>
      </c>
    </row>
    <row r="96" spans="2:27" x14ac:dyDescent="0.25">
      <c r="B96" s="4" t="s">
        <v>221</v>
      </c>
      <c r="C96" s="4" t="s">
        <v>1251</v>
      </c>
      <c r="D96" s="1" t="s">
        <v>2398</v>
      </c>
      <c r="E96" s="4" t="str">
        <f>[1]!s_info_industry_sw_2021(B96,"20221201",1)</f>
        <v>纺织服饰(2021)</v>
      </c>
      <c r="F96" s="1" t="s">
        <v>2398</v>
      </c>
      <c r="G96" s="4" t="s">
        <v>1225</v>
      </c>
      <c r="H96" s="4" t="s">
        <v>1226</v>
      </c>
      <c r="I96" s="4" t="str">
        <f>[1]!s_info_industry_sw_2021(B96,"20221201",2)</f>
        <v>服装家纺(2021)</v>
      </c>
      <c r="J96" s="7"/>
      <c r="K96" s="4" t="s">
        <v>1252</v>
      </c>
      <c r="L96" s="8">
        <f>[1]!b_dq_close(B96,$A$1,2)</f>
        <v>106.03400000000001</v>
      </c>
      <c r="M96" s="8">
        <f>[1]!cb_anal_convpremiumratio(B96,$A$1)</f>
        <v>275.38940000000002</v>
      </c>
      <c r="N96" s="8">
        <f t="shared" si="2"/>
        <v>2.8181504452000001</v>
      </c>
      <c r="O96" s="8">
        <f>[1]!cb_anal_ytm(B96,$A$1)</f>
        <v>4.282</v>
      </c>
      <c r="P96" s="8">
        <f>[1]!cb_info_outstandingbalance(B96,$A$1)</f>
        <v>2.6577799999999998</v>
      </c>
      <c r="Q96" s="7">
        <f>[1]!b_anal_ptmyear(B96,$A$1)</f>
        <v>3.1315068493150684</v>
      </c>
      <c r="R96" s="8">
        <f>[1]!s_dq_turn(B96,$A$1)</f>
        <v>3.4619118211439623</v>
      </c>
      <c r="S96" s="8">
        <f t="shared" si="3"/>
        <v>381.42340000000002</v>
      </c>
      <c r="T96" s="8">
        <f>[1]!cb_anal_convvalue(B96,$A$1)</f>
        <v>28.246400000000001</v>
      </c>
      <c r="U96" s="19">
        <f>[1]!s_dq_pctchange(B96,$A$1)</f>
        <v>-0.41792278289615153</v>
      </c>
      <c r="V96" s="21">
        <f>[1]!b_pq_pctchange(B96,$A$2,$A$1,2)</f>
        <v>-1.749411612090205</v>
      </c>
      <c r="W96" s="4" t="s">
        <v>1253</v>
      </c>
      <c r="X96" s="4" t="s">
        <v>222</v>
      </c>
      <c r="Y96" s="5">
        <f>[1]!s_val_ev(X96,$A$1,100000000)</f>
        <v>14.7234234674</v>
      </c>
      <c r="Z96" s="6">
        <f>[1]!s_dq_turn(X96,$A$1)</f>
        <v>2.0692623605819636</v>
      </c>
      <c r="AA96" s="6">
        <f>[1]!s_dq_swing(X96,$A$1)</f>
        <v>3.0303030303030254</v>
      </c>
    </row>
    <row r="97" spans="2:27" x14ac:dyDescent="0.25">
      <c r="B97" s="4" t="s">
        <v>237</v>
      </c>
      <c r="C97" s="4" t="s">
        <v>1254</v>
      </c>
      <c r="D97" s="1" t="s">
        <v>2398</v>
      </c>
      <c r="E97" s="4" t="str">
        <f>[1]!s_info_industry_sw_2021(B97,"20221201",1)</f>
        <v>纺织服饰(2021)</v>
      </c>
      <c r="F97" s="1" t="s">
        <v>2398</v>
      </c>
      <c r="G97" s="4" t="s">
        <v>1225</v>
      </c>
      <c r="H97" s="4" t="s">
        <v>1226</v>
      </c>
      <c r="I97" s="4" t="str">
        <f>[1]!s_info_industry_sw_2021(B97,"20221201",2)</f>
        <v>服装家纺(2021)</v>
      </c>
      <c r="J97" s="7"/>
      <c r="K97" s="4" t="s">
        <v>1255</v>
      </c>
      <c r="L97" s="8">
        <f>[1]!b_dq_close(B97,$A$1,2)</f>
        <v>97.825999999999993</v>
      </c>
      <c r="M97" s="8">
        <f>[1]!cb_anal_convpremiumratio(B97,$A$1)</f>
        <v>164.23750000000001</v>
      </c>
      <c r="N97" s="8">
        <f t="shared" si="2"/>
        <v>5.8655002209999996</v>
      </c>
      <c r="O97" s="8">
        <f>[1]!cb_anal_ytm(B97,$A$1)</f>
        <v>4.8776999999999999</v>
      </c>
      <c r="P97" s="8">
        <f>[1]!cb_info_outstandingbalance(B97,$A$1)</f>
        <v>5.9958499999999999</v>
      </c>
      <c r="Q97" s="7">
        <f>[1]!b_anal_ptmyear(B97,$A$1)</f>
        <v>3.3369863013698629</v>
      </c>
      <c r="R97" s="8">
        <f>[1]!s_dq_turn(B97,$A$1)</f>
        <v>0.45031146543025591</v>
      </c>
      <c r="S97" s="8">
        <f t="shared" si="3"/>
        <v>262.06349999999998</v>
      </c>
      <c r="T97" s="8">
        <f>[1]!cb_anal_convvalue(B97,$A$1)</f>
        <v>37.021999999999998</v>
      </c>
      <c r="U97" s="19">
        <f>[1]!s_dq_pctchange(B97,$A$1)</f>
        <v>2.2493967526881681E-2</v>
      </c>
      <c r="V97" s="21">
        <f>[1]!b_pq_pctchange(B97,$A$2,$A$1,2)</f>
        <v>-0.82522303325223756</v>
      </c>
      <c r="W97" s="4" t="s">
        <v>1256</v>
      </c>
      <c r="X97" s="4" t="s">
        <v>238</v>
      </c>
      <c r="Y97" s="5">
        <f>[1]!s_val_ev(X97,$A$1,100000000)</f>
        <v>19.096301724499998</v>
      </c>
      <c r="Z97" s="6">
        <f>[1]!s_dq_turn(X97,$A$1)</f>
        <v>0.84750750346786097</v>
      </c>
      <c r="AA97" s="6">
        <f>[1]!s_dq_swing(X97,$A$1)</f>
        <v>2.3965141612200309</v>
      </c>
    </row>
    <row r="98" spans="2:27" x14ac:dyDescent="0.25">
      <c r="B98" s="4" t="s">
        <v>291</v>
      </c>
      <c r="C98" s="4" t="s">
        <v>1257</v>
      </c>
      <c r="D98" s="1" t="s">
        <v>2398</v>
      </c>
      <c r="E98" s="4" t="str">
        <f>[1]!s_info_industry_sw_2021(B98,"20221201",1)</f>
        <v>纺织服饰(2021)</v>
      </c>
      <c r="F98" s="1" t="s">
        <v>2398</v>
      </c>
      <c r="G98" s="4" t="s">
        <v>1225</v>
      </c>
      <c r="H98" s="4" t="s">
        <v>1226</v>
      </c>
      <c r="I98" s="4" t="str">
        <f>[1]!s_info_industry_sw_2021(B98,"20221201",2)</f>
        <v>服装家纺(2021)</v>
      </c>
      <c r="J98" s="7"/>
      <c r="K98" s="4" t="s">
        <v>1258</v>
      </c>
      <c r="L98" s="8">
        <f>[1]!b_dq_close(B98,$A$1,2)</f>
        <v>107.53</v>
      </c>
      <c r="M98" s="8">
        <f>[1]!cb_anal_convpremiumratio(B98,$A$1)</f>
        <v>171.91390000000001</v>
      </c>
      <c r="N98" s="8">
        <f t="shared" si="2"/>
        <v>8.6021526809999997</v>
      </c>
      <c r="O98" s="8">
        <f>[1]!cb_anal_ytm(B98,$A$1)</f>
        <v>1.5294000000000001</v>
      </c>
      <c r="P98" s="8">
        <f>[1]!cb_info_outstandingbalance(B98,$A$1)</f>
        <v>7.9997699999999998</v>
      </c>
      <c r="Q98" s="7">
        <f>[1]!b_anal_ptmyear(B98,$A$1)</f>
        <v>4.3945205479452056</v>
      </c>
      <c r="R98" s="8">
        <f>[1]!s_dq_turn(B98,$A$1)</f>
        <v>0.24488204035866032</v>
      </c>
      <c r="S98" s="8">
        <f t="shared" si="3"/>
        <v>279.44389999999999</v>
      </c>
      <c r="T98" s="8">
        <f>[1]!cb_anal_convvalue(B98,$A$1)</f>
        <v>39.5456</v>
      </c>
      <c r="U98" s="19">
        <f>[1]!s_dq_pctchange(B98,$A$1)</f>
        <v>0.30783582089552081</v>
      </c>
      <c r="V98" s="21">
        <f>[1]!b_pq_pctchange(B98,$A$2,$A$1,2)</f>
        <v>0.73822862603286121</v>
      </c>
      <c r="W98" s="4" t="s">
        <v>1259</v>
      </c>
      <c r="X98" s="4" t="s">
        <v>292</v>
      </c>
      <c r="Y98" s="5">
        <f>[1]!s_val_ev(X98,$A$1,100000000)</f>
        <v>93.717369004700018</v>
      </c>
      <c r="Z98" s="6">
        <f>[1]!s_dq_turn(X98,$A$1)</f>
        <v>0.25682254075755884</v>
      </c>
      <c r="AA98" s="6">
        <f>[1]!s_dq_swing(X98,$A$1)</f>
        <v>1.7685699848408361</v>
      </c>
    </row>
    <row r="99" spans="2:27" x14ac:dyDescent="0.25">
      <c r="B99" s="4" t="s">
        <v>435</v>
      </c>
      <c r="C99" s="4" t="s">
        <v>1260</v>
      </c>
      <c r="D99" s="1" t="s">
        <v>2398</v>
      </c>
      <c r="E99" s="4" t="str">
        <f>[1]!s_info_industry_sw_2021(B99,"20221201",1)</f>
        <v>纺织服饰(2021)</v>
      </c>
      <c r="F99" s="1" t="s">
        <v>2398</v>
      </c>
      <c r="G99" s="4" t="s">
        <v>1225</v>
      </c>
      <c r="H99" s="4" t="s">
        <v>1226</v>
      </c>
      <c r="I99" s="4" t="str">
        <f>[1]!s_info_industry_sw_2021(B99,"20221201",2)</f>
        <v>服装家纺(2021)</v>
      </c>
      <c r="J99" s="7"/>
      <c r="K99" s="4" t="s">
        <v>1261</v>
      </c>
      <c r="L99" s="8">
        <f>[1]!b_dq_close(B99,$A$1,2)</f>
        <v>117.5</v>
      </c>
      <c r="M99" s="8">
        <f>[1]!cb_anal_convpremiumratio(B99,$A$1)</f>
        <v>103.2397</v>
      </c>
      <c r="N99" s="8">
        <f t="shared" si="2"/>
        <v>2.6046342499999997</v>
      </c>
      <c r="O99" s="8">
        <f>[1]!cb_anal_ytm(B99,$A$1)</f>
        <v>0.48480000000000001</v>
      </c>
      <c r="P99" s="8">
        <f>[1]!cb_info_outstandingbalance(B99,$A$1)</f>
        <v>2.21671</v>
      </c>
      <c r="Q99" s="7">
        <f>[1]!b_anal_ptmyear(B99,$A$1)</f>
        <v>2.8438356164383563</v>
      </c>
      <c r="R99" s="8">
        <f>[1]!s_dq_turn(B99,$A$1)</f>
        <v>2.0778541171375595</v>
      </c>
      <c r="S99" s="8">
        <f t="shared" si="3"/>
        <v>220.7397</v>
      </c>
      <c r="T99" s="8">
        <f>[1]!cb_anal_convvalue(B99,$A$1)</f>
        <v>57.813499999999998</v>
      </c>
      <c r="U99" s="19">
        <f>[1]!s_dq_pctchange(B99,$A$1)</f>
        <v>0.17050298380221895</v>
      </c>
      <c r="V99" s="21">
        <f>[1]!b_pq_pctchange(B99,$A$2,$A$1,2)</f>
        <v>-1.0526315789473684</v>
      </c>
      <c r="W99" s="4" t="s">
        <v>1262</v>
      </c>
      <c r="X99" s="4" t="s">
        <v>436</v>
      </c>
      <c r="Y99" s="5">
        <f>[1]!s_val_ev(X99,$A$1,100000000)</f>
        <v>41.339994604799998</v>
      </c>
      <c r="Z99" s="6">
        <f>[1]!s_dq_turn(X99,$A$1)</f>
        <v>1.5418831574115295</v>
      </c>
      <c r="AA99" s="6">
        <f>[1]!s_dq_swing(X99,$A$1)</f>
        <v>3.2721010332950646</v>
      </c>
    </row>
    <row r="100" spans="2:27" x14ac:dyDescent="0.25">
      <c r="B100" s="4" t="s">
        <v>861</v>
      </c>
      <c r="C100" s="4" t="s">
        <v>1263</v>
      </c>
      <c r="D100" s="1" t="s">
        <v>2398</v>
      </c>
      <c r="E100" s="4" t="str">
        <f>[1]!s_info_industry_sw_2021(B100,"20221201",1)</f>
        <v>纺织服饰(2021)</v>
      </c>
      <c r="F100" s="1" t="s">
        <v>2398</v>
      </c>
      <c r="G100" s="4" t="s">
        <v>1225</v>
      </c>
      <c r="H100" s="4" t="s">
        <v>1226</v>
      </c>
      <c r="I100" s="4" t="str">
        <f>[1]!s_info_industry_sw_2021(B100,"20221201",2)</f>
        <v>服装家纺(2021)</v>
      </c>
      <c r="J100" s="7"/>
      <c r="K100" s="4" t="s">
        <v>1264</v>
      </c>
      <c r="L100" s="8">
        <f>[1]!b_dq_close(B100,$A$1,2)</f>
        <v>92.295000000000002</v>
      </c>
      <c r="M100" s="8">
        <f>[1]!cb_anal_convpremiumratio(B100,$A$1)</f>
        <v>22.042999999999999</v>
      </c>
      <c r="N100" s="8">
        <f t="shared" si="2"/>
        <v>7.3660861007999996</v>
      </c>
      <c r="O100" s="8">
        <f>[1]!cb_anal_ytm(B100,$A$1)</f>
        <v>8.0611999999999995</v>
      </c>
      <c r="P100" s="8">
        <f>[1]!cb_info_outstandingbalance(B100,$A$1)</f>
        <v>7.9810239999999997</v>
      </c>
      <c r="Q100" s="7">
        <f>[1]!b_anal_ptmyear(B100,$A$1)</f>
        <v>3.0520547945205481</v>
      </c>
      <c r="R100" s="8">
        <f>[1]!s_dq_turn(B100,$A$1)</f>
        <v>1.7427588239303629</v>
      </c>
      <c r="S100" s="8">
        <f t="shared" si="3"/>
        <v>114.33799999999999</v>
      </c>
      <c r="T100" s="8">
        <f>[1]!cb_anal_convvalue(B100,$A$1)</f>
        <v>75.625</v>
      </c>
      <c r="U100" s="19">
        <f>[1]!s_dq_pctchange(B100,$A$1)</f>
        <v>0.17909475740801722</v>
      </c>
      <c r="V100" s="21">
        <f>[1]!b_pq_pctchange(B100,$A$2,$A$1,2)</f>
        <v>-0.69399612653324305</v>
      </c>
      <c r="W100" s="4" t="s">
        <v>1265</v>
      </c>
      <c r="X100" s="4" t="s">
        <v>862</v>
      </c>
      <c r="Y100" s="5">
        <f>[1]!s_val_ev(X100,$A$1,100000000)</f>
        <v>36.927582157399996</v>
      </c>
      <c r="Z100" s="6">
        <f>[1]!s_dq_turn(X100,$A$1)</f>
        <v>0.840794225042646</v>
      </c>
      <c r="AA100" s="6">
        <f>[1]!s_dq_swing(X100,$A$1)</f>
        <v>1.6528925619834725</v>
      </c>
    </row>
    <row r="101" spans="2:27" x14ac:dyDescent="0.25">
      <c r="B101" s="4" t="s">
        <v>0</v>
      </c>
      <c r="C101" s="4" t="s">
        <v>1266</v>
      </c>
      <c r="D101" s="1" t="s">
        <v>2448</v>
      </c>
      <c r="E101" s="4" t="str">
        <f>[1]!s_info_industry_sw_2021(B101,"20221201",1)</f>
        <v>银行(2021)</v>
      </c>
      <c r="F101" s="1" t="s">
        <v>2399</v>
      </c>
      <c r="G101" s="4" t="s">
        <v>1267</v>
      </c>
      <c r="H101" s="4" t="s">
        <v>1268</v>
      </c>
      <c r="I101" s="4" t="str">
        <f>[1]!s_info_industry_sw_2021(B101,"20221201",2)</f>
        <v>农商行Ⅱ(2021)</v>
      </c>
      <c r="J101" s="7" t="s">
        <v>1269</v>
      </c>
      <c r="K101" s="4" t="s">
        <v>1270</v>
      </c>
      <c r="L101" s="8">
        <f>[1]!b_dq_close(B101,$A$1,2)</f>
        <v>114.185</v>
      </c>
      <c r="M101" s="8">
        <f>[1]!cb_anal_convpremiumratio(B101,$A$1)</f>
        <v>12.7828</v>
      </c>
      <c r="N101" s="8">
        <f t="shared" si="2"/>
        <v>33.357195186500007</v>
      </c>
      <c r="O101" s="8">
        <f>[1]!cb_anal_ytm(B101,$A$1)</f>
        <v>-7.61</v>
      </c>
      <c r="P101" s="8">
        <f>[1]!cb_info_outstandingbalance(B101,$A$1)</f>
        <v>29.213290000000001</v>
      </c>
      <c r="Q101" s="7">
        <f>[1]!b_anal_ptmyear(B101,$A$1)</f>
        <v>0.9397260273972603</v>
      </c>
      <c r="R101" s="8">
        <f>[1]!s_dq_turn(B101,$A$1)</f>
        <v>3.2375333281530425</v>
      </c>
      <c r="S101" s="8">
        <f t="shared" si="3"/>
        <v>126.9678</v>
      </c>
      <c r="T101" s="8">
        <f>[1]!cb_anal_convvalue(B101,$A$1)</f>
        <v>101.2433</v>
      </c>
      <c r="U101" s="19">
        <f>[1]!s_dq_pctchange(B101,$A$1)</f>
        <v>-0.45420466235419316</v>
      </c>
      <c r="V101" s="21">
        <f>[1]!b_pq_pctchange(B101,$A$2,$A$1,2)</f>
        <v>-1.0914288189180916</v>
      </c>
      <c r="W101" s="4" t="s">
        <v>1271</v>
      </c>
      <c r="X101" s="4" t="s">
        <v>1</v>
      </c>
      <c r="Y101" s="5">
        <f>[1]!s_val_ev(X101,$A$1,100000000)</f>
        <v>122.61355038300002</v>
      </c>
      <c r="Z101" s="6">
        <f>[1]!s_dq_turn(X101,$A$1)</f>
        <v>0.76281826873470659</v>
      </c>
      <c r="AA101" s="6">
        <f>[1]!s_dq_swing(X101,$A$1)</f>
        <v>1.2259194395796897</v>
      </c>
    </row>
    <row r="102" spans="2:27" x14ac:dyDescent="0.25">
      <c r="B102" s="4" t="s">
        <v>117</v>
      </c>
      <c r="C102" s="4" t="s">
        <v>1272</v>
      </c>
      <c r="D102" s="1" t="s">
        <v>2448</v>
      </c>
      <c r="E102" s="4" t="str">
        <f>[1]!s_info_industry_sw_2021(B102,"20221201",1)</f>
        <v>银行(2021)</v>
      </c>
      <c r="F102" s="1" t="s">
        <v>2399</v>
      </c>
      <c r="G102" s="4" t="s">
        <v>1267</v>
      </c>
      <c r="H102" s="4" t="s">
        <v>1268</v>
      </c>
      <c r="I102" s="4" t="str">
        <f>[1]!s_info_industry_sw_2021(B102,"20221201",2)</f>
        <v>农商行Ⅱ(2021)</v>
      </c>
      <c r="J102" s="7" t="s">
        <v>1269</v>
      </c>
      <c r="K102" s="4" t="s">
        <v>1273</v>
      </c>
      <c r="L102" s="8">
        <f>[1]!b_dq_close(B102,$A$1,2)</f>
        <v>101.87</v>
      </c>
      <c r="M102" s="8">
        <f>[1]!cb_anal_convpremiumratio(B102,$A$1)</f>
        <v>49.0321</v>
      </c>
      <c r="N102" s="8">
        <f t="shared" si="2"/>
        <v>45.837516882999999</v>
      </c>
      <c r="O102" s="8">
        <f>[1]!cb_anal_ytm(B102,$A$1)</f>
        <v>3.7010000000000001</v>
      </c>
      <c r="P102" s="8">
        <f>[1]!cb_info_outstandingbalance(B102,$A$1)</f>
        <v>44.996090000000002</v>
      </c>
      <c r="Q102" s="7">
        <f>[1]!b_anal_ptmyear(B102,$A$1)</f>
        <v>3.4164383561643836</v>
      </c>
      <c r="R102" s="8">
        <f>[1]!s_dq_turn(B102,$A$1)</f>
        <v>0.25968923077538514</v>
      </c>
      <c r="S102" s="8">
        <f t="shared" si="3"/>
        <v>150.90210000000002</v>
      </c>
      <c r="T102" s="8">
        <f>[1]!cb_anal_convvalue(B102,$A$1)</f>
        <v>68.354399999999998</v>
      </c>
      <c r="U102" s="19">
        <f>[1]!s_dq_pctchange(B102,$A$1)</f>
        <v>-2.9440628066733206E-2</v>
      </c>
      <c r="V102" s="21">
        <f>[1]!b_pq_pctchange(B102,$A$2,$A$1,2)</f>
        <v>-0.22624655977903696</v>
      </c>
      <c r="W102" s="4" t="s">
        <v>1274</v>
      </c>
      <c r="X102" s="4" t="s">
        <v>118</v>
      </c>
      <c r="Y102" s="5">
        <f>[1]!s_val_ev(X102,$A$1,100000000)</f>
        <v>98.846355375000002</v>
      </c>
      <c r="Z102" s="6">
        <f>[1]!s_dq_turn(X102,$A$1)</f>
        <v>1.3918478691947072</v>
      </c>
      <c r="AA102" s="6">
        <f>[1]!s_dq_swing(X102,$A$1)</f>
        <v>1.492537313432837</v>
      </c>
    </row>
    <row r="103" spans="2:27" x14ac:dyDescent="0.25">
      <c r="B103" s="4" t="s">
        <v>793</v>
      </c>
      <c r="C103" s="4" t="s">
        <v>1275</v>
      </c>
      <c r="D103" s="1" t="s">
        <v>2448</v>
      </c>
      <c r="E103" s="4" t="str">
        <f>[1]!s_info_industry_sw_2021(B103,"20221201",1)</f>
        <v>银行(2021)</v>
      </c>
      <c r="F103" s="1" t="s">
        <v>2399</v>
      </c>
      <c r="G103" s="4" t="s">
        <v>1267</v>
      </c>
      <c r="H103" s="4" t="s">
        <v>1268</v>
      </c>
      <c r="I103" s="4" t="str">
        <f>[1]!s_info_industry_sw_2021(B103,"20221201",2)</f>
        <v>农商行Ⅱ(2021)</v>
      </c>
      <c r="J103" s="7" t="s">
        <v>1269</v>
      </c>
      <c r="K103" s="4" t="s">
        <v>1276</v>
      </c>
      <c r="L103" s="8">
        <f>[1]!b_dq_close(B103,$A$1,2)</f>
        <v>114.6</v>
      </c>
      <c r="M103" s="8">
        <f>[1]!cb_anal_convpremiumratio(B103,$A$1)</f>
        <v>12.4275</v>
      </c>
      <c r="N103" s="8">
        <f t="shared" si="2"/>
        <v>20.146136796</v>
      </c>
      <c r="O103" s="8">
        <f>[1]!cb_anal_ytm(B103,$A$1)</f>
        <v>-8.0561000000000007</v>
      </c>
      <c r="P103" s="8">
        <f>[1]!cb_info_outstandingbalance(B103,$A$1)</f>
        <v>17.579526000000001</v>
      </c>
      <c r="Q103" s="7">
        <f>[1]!b_anal_ptmyear(B103,$A$1)</f>
        <v>0.92876712328767119</v>
      </c>
      <c r="R103" s="8">
        <f>[1]!s_dq_turn(B103,$A$1)</f>
        <v>0.81688209340797924</v>
      </c>
      <c r="S103" s="8">
        <f t="shared" si="3"/>
        <v>127.02749999999999</v>
      </c>
      <c r="T103" s="8">
        <f>[1]!cb_anal_convvalue(B103,$A$1)</f>
        <v>101.9324</v>
      </c>
      <c r="U103" s="19">
        <f>[1]!s_dq_pctchange(B103,$A$1)</f>
        <v>-0.35042564107023799</v>
      </c>
      <c r="V103" s="21">
        <f>[1]!b_pq_pctchange(B103,$A$2,$A$1,2)</f>
        <v>-1.6908150397611788</v>
      </c>
      <c r="W103" s="4" t="s">
        <v>1277</v>
      </c>
      <c r="X103" s="4" t="s">
        <v>794</v>
      </c>
      <c r="Y103" s="5">
        <f>[1]!s_val_ev(X103,$A$1,100000000)</f>
        <v>91.660560808799985</v>
      </c>
      <c r="Z103" s="6">
        <f>[1]!s_dq_turn(X103,$A$1)</f>
        <v>1.0079227029949538</v>
      </c>
      <c r="AA103" s="6">
        <f>[1]!s_dq_swing(X103,$A$1)</f>
        <v>1.1876484560570242</v>
      </c>
    </row>
    <row r="104" spans="2:27" x14ac:dyDescent="0.25">
      <c r="B104" s="4" t="s">
        <v>811</v>
      </c>
      <c r="C104" s="4" t="s">
        <v>1278</v>
      </c>
      <c r="D104" s="1" t="s">
        <v>2448</v>
      </c>
      <c r="E104" s="4" t="str">
        <f>[1]!s_info_industry_sw_2021(B104,"20221201",1)</f>
        <v>银行(2021)</v>
      </c>
      <c r="F104" s="1" t="s">
        <v>2399</v>
      </c>
      <c r="G104" s="4" t="s">
        <v>1267</v>
      </c>
      <c r="H104" s="4" t="s">
        <v>1268</v>
      </c>
      <c r="I104" s="4" t="str">
        <f>[1]!s_info_industry_sw_2021(B104,"20221201",2)</f>
        <v>农商行Ⅱ(2021)</v>
      </c>
      <c r="J104" s="7" t="s">
        <v>1269</v>
      </c>
      <c r="K104" s="4" t="s">
        <v>1279</v>
      </c>
      <c r="L104" s="8">
        <f>[1]!b_dq_close(B104,$A$1,2)</f>
        <v>118.7</v>
      </c>
      <c r="M104" s="8">
        <f>[1]!cb_anal_convpremiumratio(B104,$A$1)</f>
        <v>10.413</v>
      </c>
      <c r="N104" s="8">
        <f t="shared" si="2"/>
        <v>29.639835125000001</v>
      </c>
      <c r="O104" s="8">
        <f>[1]!cb_anal_ytm(B104,$A$1)</f>
        <v>-3.9474999999999998</v>
      </c>
      <c r="P104" s="8">
        <f>[1]!cb_info_outstandingbalance(B104,$A$1)</f>
        <v>24.970375000000001</v>
      </c>
      <c r="Q104" s="7">
        <f>[1]!b_anal_ptmyear(B104,$A$1)</f>
        <v>1.7232876712328768</v>
      </c>
      <c r="R104" s="8">
        <f>[1]!s_dq_turn(B104,$A$1)</f>
        <v>1.7126294659171117</v>
      </c>
      <c r="S104" s="8">
        <f t="shared" si="3"/>
        <v>129.113</v>
      </c>
      <c r="T104" s="8">
        <f>[1]!cb_anal_convvalue(B104,$A$1)</f>
        <v>107.5055</v>
      </c>
      <c r="U104" s="19">
        <f>[1]!s_dq_pctchange(B104,$A$1)</f>
        <v>-8.7539140096292378E-2</v>
      </c>
      <c r="V104" s="21">
        <f>[1]!b_pq_pctchange(B104,$A$2,$A$1,2)</f>
        <v>-0.79895701009560993</v>
      </c>
      <c r="W104" s="4" t="s">
        <v>1280</v>
      </c>
      <c r="X104" s="4" t="s">
        <v>812</v>
      </c>
      <c r="Y104" s="5">
        <f>[1]!s_val_ev(X104,$A$1,100000000)</f>
        <v>105.66193172139999</v>
      </c>
      <c r="Z104" s="6">
        <f>[1]!s_dq_turn(X104,$A$1)</f>
        <v>1.0409053599310332</v>
      </c>
      <c r="AA104" s="6">
        <f>[1]!s_dq_swing(X104,$A$1)</f>
        <v>1.0266940451745343</v>
      </c>
    </row>
    <row r="105" spans="2:27" x14ac:dyDescent="0.25">
      <c r="B105" s="4" t="s">
        <v>901</v>
      </c>
      <c r="C105" s="4" t="s">
        <v>1281</v>
      </c>
      <c r="D105" s="1" t="s">
        <v>2448</v>
      </c>
      <c r="E105" s="4" t="str">
        <f>[1]!s_info_industry_sw_2021(B105,"20221201",1)</f>
        <v>银行(2021)</v>
      </c>
      <c r="F105" s="1" t="s">
        <v>2399</v>
      </c>
      <c r="G105" s="4" t="s">
        <v>1267</v>
      </c>
      <c r="H105" s="4" t="s">
        <v>1268</v>
      </c>
      <c r="I105" s="4" t="str">
        <f>[1]!s_info_industry_sw_2021(B105,"20221201",2)</f>
        <v>农商行Ⅱ(2021)</v>
      </c>
      <c r="J105" s="7" t="s">
        <v>1269</v>
      </c>
      <c r="K105" s="4" t="s">
        <v>1282</v>
      </c>
      <c r="L105" s="8">
        <f>[1]!b_dq_close(B105,$A$1,2)</f>
        <v>99.549000000000007</v>
      </c>
      <c r="M105" s="8">
        <f>[1]!cb_anal_convpremiumratio(B105,$A$1)</f>
        <v>40.972099999999998</v>
      </c>
      <c r="N105" s="8">
        <f t="shared" si="2"/>
        <v>49.771758420539996</v>
      </c>
      <c r="O105" s="8">
        <f>[1]!cb_anal_ytm(B105,$A$1)</f>
        <v>3.3675000000000002</v>
      </c>
      <c r="P105" s="8">
        <f>[1]!cb_info_outstandingbalance(B105,$A$1)</f>
        <v>49.997245999999997</v>
      </c>
      <c r="Q105" s="7">
        <f>[1]!b_anal_ptmyear(B105,$A$1)</f>
        <v>3.506849315068493</v>
      </c>
      <c r="R105" s="8">
        <f>[1]!s_dq_turn(B105,$A$1)</f>
        <v>1.0585783064931216</v>
      </c>
      <c r="S105" s="8">
        <f t="shared" si="3"/>
        <v>140.52109999999999</v>
      </c>
      <c r="T105" s="8">
        <f>[1]!cb_anal_convvalue(B105,$A$1)</f>
        <v>70.616100000000003</v>
      </c>
      <c r="U105" s="19">
        <f>[1]!s_dq_pctchange(B105,$A$1)</f>
        <v>-0.24450612768430627</v>
      </c>
      <c r="V105" s="21">
        <f>[1]!b_pq_pctchange(B105,$A$2,$A$1,2)</f>
        <v>-0.35633852159551027</v>
      </c>
      <c r="W105" s="4" t="s">
        <v>1283</v>
      </c>
      <c r="X105" s="4" t="s">
        <v>902</v>
      </c>
      <c r="Y105" s="5">
        <f>[1]!s_val_ev(X105,$A$1,100000000)</f>
        <v>165.55718959219999</v>
      </c>
      <c r="Z105" s="6">
        <f>[1]!s_dq_turn(X105,$A$1)</f>
        <v>0.37306944153752902</v>
      </c>
      <c r="AA105" s="6">
        <f>[1]!s_dq_swing(X105,$A$1)</f>
        <v>1.0101010101010035</v>
      </c>
    </row>
    <row r="106" spans="2:27" x14ac:dyDescent="0.25">
      <c r="B106" s="4" t="s">
        <v>161</v>
      </c>
      <c r="C106" s="4" t="s">
        <v>1284</v>
      </c>
      <c r="D106" s="1" t="s">
        <v>2448</v>
      </c>
      <c r="E106" s="4" t="str">
        <f>[1]!s_info_industry_sw_2021(B106,"20221201",1)</f>
        <v>银行(2021)</v>
      </c>
      <c r="F106" s="1" t="s">
        <v>2399</v>
      </c>
      <c r="G106" s="4" t="s">
        <v>1267</v>
      </c>
      <c r="H106" s="4" t="s">
        <v>1268</v>
      </c>
      <c r="I106" s="4" t="str">
        <f>[1]!s_info_industry_sw_2021(B106,"20221201",2)</f>
        <v>农商行Ⅱ(2021)</v>
      </c>
      <c r="J106" s="7" t="s">
        <v>1269</v>
      </c>
      <c r="K106" s="4" t="s">
        <v>1285</v>
      </c>
      <c r="L106" s="8">
        <f>[1]!b_dq_close(B106,$A$1,2)</f>
        <v>115.836</v>
      </c>
      <c r="M106" s="8">
        <f>[1]!cb_anal_convpremiumratio(B106,$A$1)</f>
        <v>18.625499999999999</v>
      </c>
      <c r="N106" s="8">
        <f t="shared" si="2"/>
        <v>69.501599999999996</v>
      </c>
      <c r="O106" s="8">
        <f>[1]!cb_anal_ytm(B106,$A$1)</f>
        <v>-0.8377</v>
      </c>
      <c r="P106" s="8">
        <f>[1]!cb_info_outstandingbalance(B106,$A$1)</f>
        <v>60</v>
      </c>
      <c r="Q106" s="7">
        <f>[1]!b_anal_ptmyear(B106,$A$1)</f>
        <v>5.5643835616438357</v>
      </c>
      <c r="R106" s="8">
        <f>[1]!s_dq_turn(B106,$A$1)</f>
        <v>0.61421666666666663</v>
      </c>
      <c r="S106" s="8">
        <f t="shared" si="3"/>
        <v>134.4615</v>
      </c>
      <c r="T106" s="8">
        <f>[1]!cb_anal_convvalue(B106,$A$1)</f>
        <v>97.648499999999999</v>
      </c>
      <c r="U106" s="19">
        <f>[1]!s_dq_pctchange(B106,$A$1)</f>
        <v>7.4298056155506276E-2</v>
      </c>
      <c r="V106" s="21">
        <f>[1]!b_pq_pctchange(B106,$A$2,$A$1,2)</f>
        <v>-1.411974977658629</v>
      </c>
      <c r="W106" s="4" t="s">
        <v>1286</v>
      </c>
      <c r="X106" s="4" t="s">
        <v>162</v>
      </c>
      <c r="Y106" s="5">
        <f>[1]!s_val_ev(X106,$A$1,100000000)</f>
        <v>216.25353248249999</v>
      </c>
      <c r="Z106" s="6">
        <f>[1]!s_dq_turn(X106,$A$1)</f>
        <v>0.83114255588247921</v>
      </c>
      <c r="AA106" s="6">
        <f>[1]!s_dq_swing(X106,$A$1)</f>
        <v>2.0356234096692125</v>
      </c>
    </row>
    <row r="107" spans="2:27" x14ac:dyDescent="0.25">
      <c r="B107" s="4" t="s">
        <v>171</v>
      </c>
      <c r="C107" s="4" t="s">
        <v>1287</v>
      </c>
      <c r="D107" s="1" t="s">
        <v>2448</v>
      </c>
      <c r="E107" s="4" t="str">
        <f>[1]!s_info_industry_sw_2021(B107,"20221201",1)</f>
        <v>银行(2021)</v>
      </c>
      <c r="F107" s="1" t="s">
        <v>2399</v>
      </c>
      <c r="G107" s="4" t="s">
        <v>1267</v>
      </c>
      <c r="H107" s="4" t="s">
        <v>1268</v>
      </c>
      <c r="I107" s="4" t="str">
        <f>[1]!s_info_industry_sw_2021(B107,"20221201",2)</f>
        <v>农商行Ⅱ(2021)</v>
      </c>
      <c r="J107" s="7" t="s">
        <v>1269</v>
      </c>
      <c r="K107" s="4" t="s">
        <v>1288</v>
      </c>
      <c r="L107" s="8">
        <f>[1]!b_dq_close(B107,$A$1,2)</f>
        <v>114.321</v>
      </c>
      <c r="M107" s="8">
        <f>[1]!cb_anal_convpremiumratio(B107,$A$1)</f>
        <v>20.083200000000001</v>
      </c>
      <c r="N107" s="8">
        <f t="shared" si="2"/>
        <v>14.7313240353</v>
      </c>
      <c r="O107" s="8">
        <f>[1]!cb_anal_ytm(B107,$A$1)</f>
        <v>-1.5467</v>
      </c>
      <c r="P107" s="8">
        <f>[1]!cb_info_outstandingbalance(B107,$A$1)</f>
        <v>12.88593</v>
      </c>
      <c r="Q107" s="7">
        <f>[1]!b_anal_ptmyear(B107,$A$1)</f>
        <v>1.4438356164383561</v>
      </c>
      <c r="R107" s="8">
        <f>[1]!s_dq_turn(B107,$A$1)</f>
        <v>2.2690640101257729</v>
      </c>
      <c r="S107" s="8">
        <f t="shared" si="3"/>
        <v>134.4042</v>
      </c>
      <c r="T107" s="8">
        <f>[1]!cb_anal_convvalue(B107,$A$1)</f>
        <v>95.201499999999996</v>
      </c>
      <c r="U107" s="19">
        <f>[1]!s_dq_pctchange(B107,$A$1)</f>
        <v>0.34847793265685134</v>
      </c>
      <c r="V107" s="21">
        <f>[1]!b_pq_pctchange(B107,$A$2,$A$1,2)</f>
        <v>-0.23300869200963098</v>
      </c>
      <c r="W107" s="4" t="s">
        <v>1289</v>
      </c>
      <c r="X107" s="4" t="s">
        <v>172</v>
      </c>
      <c r="Y107" s="5">
        <f>[1]!s_val_ev(X107,$A$1,100000000)</f>
        <v>89.432426107199987</v>
      </c>
      <c r="Z107" s="6">
        <f>[1]!s_dq_turn(X107,$A$1)</f>
        <v>2.3906530051750465</v>
      </c>
      <c r="AA107" s="6">
        <f>[1]!s_dq_swing(X107,$A$1)</f>
        <v>1.4285714285714159</v>
      </c>
    </row>
    <row r="108" spans="2:27" x14ac:dyDescent="0.25">
      <c r="B108" s="4" t="s">
        <v>12</v>
      </c>
      <c r="C108" s="4" t="s">
        <v>1290</v>
      </c>
      <c r="D108" s="1" t="s">
        <v>2448</v>
      </c>
      <c r="E108" s="4" t="str">
        <f>[1]!s_info_industry_sw_2021(B108,"20221201",1)</f>
        <v>银行(2021)</v>
      </c>
      <c r="F108" s="1" t="s">
        <v>2399</v>
      </c>
      <c r="G108" s="4" t="s">
        <v>1267</v>
      </c>
      <c r="H108" s="4" t="s">
        <v>1268</v>
      </c>
      <c r="I108" s="4" t="str">
        <f>[1]!s_info_industry_sw_2021(B108,"20221201",2)</f>
        <v>城商行Ⅱ(2021)</v>
      </c>
      <c r="J108" s="7" t="s">
        <v>1269</v>
      </c>
      <c r="K108" s="4" t="s">
        <v>1291</v>
      </c>
      <c r="L108" s="8">
        <f>[1]!b_dq_close(B108,$A$1,2)</f>
        <v>125.328</v>
      </c>
      <c r="M108" s="8">
        <f>[1]!cb_anal_convpremiumratio(B108,$A$1)</f>
        <v>2.3540000000000001</v>
      </c>
      <c r="N108" s="8">
        <f t="shared" si="2"/>
        <v>250.64363012639998</v>
      </c>
      <c r="O108" s="8">
        <f>[1]!cb_anal_ytm(B108,$A$1)</f>
        <v>-3.4746999999999999</v>
      </c>
      <c r="P108" s="8">
        <f>[1]!cb_info_outstandingbalance(B108,$A$1)</f>
        <v>199.99012999999999</v>
      </c>
      <c r="Q108" s="7">
        <f>[1]!b_anal_ptmyear(B108,$A$1)</f>
        <v>2.0575342465753423</v>
      </c>
      <c r="R108" s="8">
        <f>[1]!s_dq_turn(B108,$A$1)</f>
        <v>0.67815346687359024</v>
      </c>
      <c r="S108" s="8">
        <f t="shared" si="3"/>
        <v>127.682</v>
      </c>
      <c r="T108" s="8">
        <f>[1]!cb_anal_convvalue(B108,$A$1)</f>
        <v>122.4456</v>
      </c>
      <c r="U108" s="19">
        <f>[1]!s_dq_pctchange(B108,$A$1)</f>
        <v>-2.7121456262656798E-2</v>
      </c>
      <c r="V108" s="21">
        <f>[1]!b_pq_pctchange(B108,$A$2,$A$1,2)</f>
        <v>-0.77116751912084025</v>
      </c>
      <c r="W108" s="4" t="s">
        <v>1292</v>
      </c>
      <c r="X108" s="4" t="s">
        <v>13</v>
      </c>
      <c r="Y108" s="5">
        <f>[1]!s_val_ev(X108,$A$1,100000000)</f>
        <v>1079.6619047700001</v>
      </c>
      <c r="Z108" s="6">
        <f>[1]!s_dq_turn(X108,$A$1)</f>
        <v>0.43009164931717331</v>
      </c>
      <c r="AA108" s="6">
        <f>[1]!s_dq_swing(X108,$A$1)</f>
        <v>0.82079343365253754</v>
      </c>
    </row>
    <row r="109" spans="2:27" x14ac:dyDescent="0.25">
      <c r="B109" s="4" t="s">
        <v>51</v>
      </c>
      <c r="C109" s="4" t="s">
        <v>1293</v>
      </c>
      <c r="D109" s="1" t="s">
        <v>2448</v>
      </c>
      <c r="E109" s="4" t="str">
        <f>[1]!s_info_industry_sw_2021(B109,"20221201",1)</f>
        <v>银行(2021)</v>
      </c>
      <c r="F109" s="1" t="s">
        <v>2399</v>
      </c>
      <c r="G109" s="4" t="s">
        <v>1267</v>
      </c>
      <c r="H109" s="4" t="s">
        <v>1268</v>
      </c>
      <c r="I109" s="4" t="str">
        <f>[1]!s_info_industry_sw_2021(B109,"20221201",2)</f>
        <v>城商行Ⅱ(2021)</v>
      </c>
      <c r="J109" s="7" t="s">
        <v>1269</v>
      </c>
      <c r="K109" s="4" t="s">
        <v>1294</v>
      </c>
      <c r="L109" s="8">
        <f>[1]!b_dq_close(B109,$A$1,2)</f>
        <v>117.839</v>
      </c>
      <c r="M109" s="8">
        <f>[1]!cb_anal_convpremiumratio(B109,$A$1)</f>
        <v>21.293600000000001</v>
      </c>
      <c r="N109" s="8">
        <f t="shared" si="2"/>
        <v>176.74592657869999</v>
      </c>
      <c r="O109" s="8">
        <f>[1]!cb_anal_ytm(B109,$A$1)</f>
        <v>-1.2096</v>
      </c>
      <c r="P109" s="8">
        <f>[1]!cb_info_outstandingbalance(B109,$A$1)</f>
        <v>149.98933</v>
      </c>
      <c r="Q109" s="7">
        <f>[1]!b_anal_ptmyear(B109,$A$1)</f>
        <v>4.0986301369863014</v>
      </c>
      <c r="R109" s="8">
        <f>[1]!s_dq_turn(B109,$A$1)</f>
        <v>0.47418039669888518</v>
      </c>
      <c r="S109" s="8">
        <f t="shared" si="3"/>
        <v>139.1326</v>
      </c>
      <c r="T109" s="8">
        <f>[1]!cb_anal_convvalue(B109,$A$1)</f>
        <v>97.151899999999998</v>
      </c>
      <c r="U109" s="19">
        <f>[1]!s_dq_pctchange(B109,$A$1)</f>
        <v>-8.4860828242088837E-4</v>
      </c>
      <c r="V109" s="21">
        <f>[1]!b_pq_pctchange(B109,$A$2,$A$1,2)</f>
        <v>-0.7236853190449668</v>
      </c>
      <c r="W109" s="4" t="s">
        <v>1295</v>
      </c>
      <c r="X109" s="4" t="s">
        <v>52</v>
      </c>
      <c r="Y109" s="5">
        <f>[1]!s_val_ev(X109,$A$1,100000000)</f>
        <v>728.2381797836</v>
      </c>
      <c r="Z109" s="6">
        <f>[1]!s_dq_turn(X109,$A$1)</f>
        <v>0.60441159244216947</v>
      </c>
      <c r="AA109" s="6">
        <f>[1]!s_dq_swing(X109,$A$1)</f>
        <v>1.379870129870129</v>
      </c>
    </row>
    <row r="110" spans="2:27" x14ac:dyDescent="0.25">
      <c r="B110" s="4" t="s">
        <v>121</v>
      </c>
      <c r="C110" s="4" t="s">
        <v>1296</v>
      </c>
      <c r="D110" s="1" t="s">
        <v>2448</v>
      </c>
      <c r="E110" s="4" t="str">
        <f>[1]!s_info_industry_sw_2021(B110,"20221201",1)</f>
        <v>银行(2021)</v>
      </c>
      <c r="F110" s="1" t="s">
        <v>2399</v>
      </c>
      <c r="G110" s="4" t="s">
        <v>1267</v>
      </c>
      <c r="H110" s="4" t="s">
        <v>1268</v>
      </c>
      <c r="I110" s="4" t="str">
        <f>[1]!s_info_industry_sw_2021(B110,"20221201",2)</f>
        <v>城商行Ⅱ(2021)</v>
      </c>
      <c r="J110" s="7" t="s">
        <v>1269</v>
      </c>
      <c r="K110" s="4" t="s">
        <v>1297</v>
      </c>
      <c r="L110" s="8">
        <f>[1]!b_dq_close(B110,$A$1,2)</f>
        <v>105.46899999999999</v>
      </c>
      <c r="M110" s="8">
        <f>[1]!cb_anal_convpremiumratio(B110,$A$1)</f>
        <v>79.824700000000007</v>
      </c>
      <c r="N110" s="8">
        <f t="shared" si="2"/>
        <v>210.92287574539998</v>
      </c>
      <c r="O110" s="8">
        <f>[1]!cb_anal_ytm(B110,$A$1)</f>
        <v>3.3993000000000002</v>
      </c>
      <c r="P110" s="8">
        <f>[1]!cb_info_outstandingbalance(B110,$A$1)</f>
        <v>199.98566</v>
      </c>
      <c r="Q110" s="7">
        <f>[1]!b_anal_ptmyear(B110,$A$1)</f>
        <v>3.9260273972602739</v>
      </c>
      <c r="R110" s="8">
        <f>[1]!s_dq_turn(B110,$A$1)</f>
        <v>0.82250397353490246</v>
      </c>
      <c r="S110" s="8">
        <f t="shared" si="3"/>
        <v>185.2937</v>
      </c>
      <c r="T110" s="8">
        <f>[1]!cb_anal_convvalue(B110,$A$1)</f>
        <v>58.651000000000003</v>
      </c>
      <c r="U110" s="19">
        <f>[1]!s_dq_pctchange(B110,$A$1)</f>
        <v>-7.7687563358004988E-2</v>
      </c>
      <c r="V110" s="21">
        <f>[1]!b_pq_pctchange(B110,$A$2,$A$1,2)</f>
        <v>0.38643480578318884</v>
      </c>
      <c r="W110" s="4" t="s">
        <v>1298</v>
      </c>
      <c r="X110" s="4" t="s">
        <v>122</v>
      </c>
      <c r="Y110" s="5">
        <f>[1]!s_val_ev(X110,$A$1,100000000)</f>
        <v>852.39977927999996</v>
      </c>
      <c r="Z110" s="6">
        <f>[1]!s_dq_turn(X110,$A$1)</f>
        <v>0.14432892552385135</v>
      </c>
      <c r="AA110" s="6">
        <f>[1]!s_dq_swing(X110,$A$1)</f>
        <v>0.66777963272120255</v>
      </c>
    </row>
    <row r="111" spans="2:27" x14ac:dyDescent="0.25">
      <c r="B111" s="4" t="s">
        <v>137</v>
      </c>
      <c r="C111" s="4" t="s">
        <v>1299</v>
      </c>
      <c r="D111" s="1" t="s">
        <v>2448</v>
      </c>
      <c r="E111" s="4" t="str">
        <f>[1]!s_info_industry_sw_2021(B111,"20221201",1)</f>
        <v>银行(2021)</v>
      </c>
      <c r="F111" s="1" t="s">
        <v>2399</v>
      </c>
      <c r="G111" s="4" t="s">
        <v>1267</v>
      </c>
      <c r="H111" s="4" t="s">
        <v>1268</v>
      </c>
      <c r="I111" s="4" t="str">
        <f>[1]!s_info_industry_sw_2021(B111,"20221201",2)</f>
        <v>城商行Ⅱ(2021)</v>
      </c>
      <c r="J111" s="7" t="s">
        <v>1269</v>
      </c>
      <c r="K111" s="4" t="s">
        <v>1300</v>
      </c>
      <c r="L111" s="8">
        <f>[1]!b_dq_close(B111,$A$1,2)</f>
        <v>117.821</v>
      </c>
      <c r="M111" s="8">
        <f>[1]!cb_anal_convpremiumratio(B111,$A$1)</f>
        <v>14.035600000000001</v>
      </c>
      <c r="N111" s="8">
        <f t="shared" si="2"/>
        <v>195.77935008170002</v>
      </c>
      <c r="O111" s="8">
        <f>[1]!cb_anal_ytm(B111,$A$1)</f>
        <v>-1.3947000000000001</v>
      </c>
      <c r="P111" s="8">
        <f>[1]!cb_info_outstandingbalance(B111,$A$1)</f>
        <v>166.16677000000001</v>
      </c>
      <c r="Q111" s="7">
        <f>[1]!b_anal_ptmyear(B111,$A$1)</f>
        <v>4.3123287671232875</v>
      </c>
      <c r="R111" s="8">
        <f>[1]!s_dq_turn(B111,$A$1)</f>
        <v>0.68974681279536221</v>
      </c>
      <c r="S111" s="8">
        <f t="shared" si="3"/>
        <v>131.85659999999999</v>
      </c>
      <c r="T111" s="8">
        <f>[1]!cb_anal_convvalue(B111,$A$1)</f>
        <v>103.31950000000001</v>
      </c>
      <c r="U111" s="19">
        <f>[1]!s_dq_pctchange(B111,$A$1)</f>
        <v>-0.12291677262939832</v>
      </c>
      <c r="V111" s="21">
        <f>[1]!b_pq_pctchange(B111,$A$2,$A$1,2)</f>
        <v>-1.6051042649674698</v>
      </c>
      <c r="W111" s="4" t="s">
        <v>1301</v>
      </c>
      <c r="X111" s="4" t="s">
        <v>138</v>
      </c>
      <c r="Y111" s="5">
        <f>[1]!s_val_ev(X111,$A$1,100000000)</f>
        <v>1030.2343335168</v>
      </c>
      <c r="Z111" s="6">
        <f>[1]!s_dq_turn(X111,$A$1)</f>
        <v>0.27073814424807369</v>
      </c>
      <c r="AA111" s="6">
        <f>[1]!s_dq_swing(X111,$A$1)</f>
        <v>1.0010010010009975</v>
      </c>
    </row>
    <row r="112" spans="2:27" x14ac:dyDescent="0.25">
      <c r="B112" s="4" t="s">
        <v>147</v>
      </c>
      <c r="C112" s="4" t="s">
        <v>1302</v>
      </c>
      <c r="D112" s="1" t="s">
        <v>2448</v>
      </c>
      <c r="E112" s="4" t="str">
        <f>[1]!s_info_industry_sw_2021(B112,"20221201",1)</f>
        <v>银行(2021)</v>
      </c>
      <c r="F112" s="1" t="s">
        <v>2399</v>
      </c>
      <c r="G112" s="4" t="s">
        <v>1267</v>
      </c>
      <c r="H112" s="4" t="s">
        <v>1268</v>
      </c>
      <c r="I112" s="4" t="str">
        <f>[1]!s_info_industry_sw_2021(B112,"20221201",2)</f>
        <v>城商行Ⅱ(2021)</v>
      </c>
      <c r="J112" s="7" t="s">
        <v>1269</v>
      </c>
      <c r="K112" s="4" t="s">
        <v>1303</v>
      </c>
      <c r="L112" s="8">
        <f>[1]!b_dq_close(B112,$A$1,2)</f>
        <v>121.14400000000001</v>
      </c>
      <c r="M112" s="8">
        <f>[1]!cb_anal_convpremiumratio(B112,$A$1)</f>
        <v>15.731999999999999</v>
      </c>
      <c r="N112" s="8">
        <f t="shared" si="2"/>
        <v>76.121619836000008</v>
      </c>
      <c r="O112" s="8">
        <f>[1]!cb_anal_ytm(B112,$A$1)</f>
        <v>-1.7135</v>
      </c>
      <c r="P112" s="8">
        <f>[1]!cb_info_outstandingbalance(B112,$A$1)</f>
        <v>62.835650000000001</v>
      </c>
      <c r="Q112" s="7">
        <f>[1]!b_anal_ptmyear(B112,$A$1)</f>
        <v>5.0273972602739727</v>
      </c>
      <c r="R112" s="8">
        <f>[1]!s_dq_turn(B112,$A$1)</f>
        <v>1.3258237958865708</v>
      </c>
      <c r="S112" s="8">
        <f t="shared" si="3"/>
        <v>136.876</v>
      </c>
      <c r="T112" s="8">
        <f>[1]!cb_anal_convvalue(B112,$A$1)</f>
        <v>104.6763</v>
      </c>
      <c r="U112" s="19">
        <f>[1]!s_dq_pctchange(B112,$A$1)</f>
        <v>0.2972223372107537</v>
      </c>
      <c r="V112" s="21">
        <f>[1]!b_pq_pctchange(B112,$A$2,$A$1,2)</f>
        <v>-0.13519306228773162</v>
      </c>
      <c r="W112" s="4" t="s">
        <v>1304</v>
      </c>
      <c r="X112" s="4" t="s">
        <v>148</v>
      </c>
      <c r="Y112" s="5">
        <f>[1]!s_val_ev(X112,$A$1,100000000)</f>
        <v>543.54873827999995</v>
      </c>
      <c r="Z112" s="6">
        <f>[1]!s_dq_turn(X112,$A$1)</f>
        <v>1.1027845657383482</v>
      </c>
      <c r="AA112" s="6">
        <f>[1]!s_dq_swing(X112,$A$1)</f>
        <v>1.7265193370165743</v>
      </c>
    </row>
    <row r="113" spans="2:27" x14ac:dyDescent="0.25">
      <c r="B113" s="4" t="s">
        <v>149</v>
      </c>
      <c r="C113" s="4" t="s">
        <v>1305</v>
      </c>
      <c r="D113" s="1" t="s">
        <v>2448</v>
      </c>
      <c r="E113" s="4" t="str">
        <f>[1]!s_info_industry_sw_2021(B113,"20221201",1)</f>
        <v>银行(2021)</v>
      </c>
      <c r="F113" s="1" t="s">
        <v>2399</v>
      </c>
      <c r="G113" s="4" t="s">
        <v>1267</v>
      </c>
      <c r="H113" s="4" t="s">
        <v>1268</v>
      </c>
      <c r="I113" s="4" t="str">
        <f>[1]!s_info_industry_sw_2021(B113,"20221201",2)</f>
        <v>城商行Ⅱ(2021)</v>
      </c>
      <c r="J113" s="7" t="s">
        <v>1269</v>
      </c>
      <c r="K113" s="4" t="s">
        <v>1306</v>
      </c>
      <c r="L113" s="8">
        <f>[1]!b_dq_close(B113,$A$1,2)</f>
        <v>97.106999999999999</v>
      </c>
      <c r="M113" s="8">
        <f>[1]!cb_anal_convpremiumratio(B113,$A$1)</f>
        <v>46.467399999999998</v>
      </c>
      <c r="N113" s="8">
        <f t="shared" si="2"/>
        <v>126.23504092740001</v>
      </c>
      <c r="O113" s="8">
        <f>[1]!cb_anal_ytm(B113,$A$1)</f>
        <v>3.5956999999999999</v>
      </c>
      <c r="P113" s="8">
        <f>[1]!cb_info_outstandingbalance(B113,$A$1)</f>
        <v>129.99582000000001</v>
      </c>
      <c r="Q113" s="7">
        <f>[1]!b_anal_ptmyear(B113,$A$1)</f>
        <v>5.0821917808219181</v>
      </c>
      <c r="R113" s="8">
        <f>[1]!s_dq_turn(B113,$A$1)</f>
        <v>0.41325174917162716</v>
      </c>
      <c r="S113" s="8">
        <f t="shared" si="3"/>
        <v>143.5744</v>
      </c>
      <c r="T113" s="8">
        <f>[1]!cb_anal_convvalue(B113,$A$1)</f>
        <v>66.299400000000006</v>
      </c>
      <c r="U113" s="19">
        <f>[1]!s_dq_pctchange(B113,$A$1)</f>
        <v>-0.15525715108268343</v>
      </c>
      <c r="V113" s="21">
        <f>[1]!b_pq_pctchange(B113,$A$2,$A$1,2)</f>
        <v>-0.46841047927513602</v>
      </c>
      <c r="W113" s="4" t="s">
        <v>1307</v>
      </c>
      <c r="X113" s="4" t="s">
        <v>150</v>
      </c>
      <c r="Y113" s="5">
        <f>[1]!s_val_ev(X113,$A$1,100000000)</f>
        <v>196.10128649878772</v>
      </c>
      <c r="Z113" s="6">
        <f>[1]!s_dq_turn(X113,$A$1)</f>
        <v>0.86976575494797892</v>
      </c>
      <c r="AA113" s="6">
        <f>[1]!s_dq_swing(X113,$A$1)</f>
        <v>0.55325034578146659</v>
      </c>
    </row>
    <row r="114" spans="2:27" x14ac:dyDescent="0.25">
      <c r="B114" s="4" t="s">
        <v>686</v>
      </c>
      <c r="C114" s="4" t="s">
        <v>1308</v>
      </c>
      <c r="D114" s="1" t="s">
        <v>2448</v>
      </c>
      <c r="E114" s="4" t="str">
        <f>[1]!s_info_industry_sw_2021(B114,"20221201",1)</f>
        <v>银行(2021)</v>
      </c>
      <c r="F114" s="1" t="s">
        <v>2399</v>
      </c>
      <c r="G114" s="4" t="s">
        <v>1267</v>
      </c>
      <c r="H114" s="4" t="s">
        <v>1268</v>
      </c>
      <c r="I114" s="4" t="str">
        <f>[1]!s_info_industry_sw_2021(B114,"20221201",2)</f>
        <v>城商行Ⅱ(2021)</v>
      </c>
      <c r="J114" s="7" t="s">
        <v>1269</v>
      </c>
      <c r="K114" s="4" t="s">
        <v>1309</v>
      </c>
      <c r="L114" s="8">
        <f>[1]!b_dq_close(B114,$A$1,2)</f>
        <v>120.29</v>
      </c>
      <c r="M114" s="8">
        <f>[1]!cb_anal_convpremiumratio(B114,$A$1)</f>
        <v>14.492900000000001</v>
      </c>
      <c r="N114" s="8">
        <f t="shared" si="2"/>
        <v>60.139081732000008</v>
      </c>
      <c r="O114" s="8">
        <f>[1]!cb_anal_ytm(B114,$A$1)</f>
        <v>-1.1234999999999999</v>
      </c>
      <c r="P114" s="8">
        <f>[1]!cb_info_outstandingbalance(B114,$A$1)</f>
        <v>49.995080000000002</v>
      </c>
      <c r="Q114" s="7">
        <f>[1]!b_anal_ptmyear(B114,$A$1)</f>
        <v>4.1369863013698627</v>
      </c>
      <c r="R114" s="8">
        <f>[1]!s_dq_turn(B114,$A$1)</f>
        <v>1.6338487707190386</v>
      </c>
      <c r="S114" s="8">
        <f t="shared" si="3"/>
        <v>134.78290000000001</v>
      </c>
      <c r="T114" s="8">
        <f>[1]!cb_anal_convvalue(B114,$A$1)</f>
        <v>105.0633</v>
      </c>
      <c r="U114" s="19">
        <f>[1]!s_dq_pctchange(B114,$A$1)</f>
        <v>-9.14373114105093E-3</v>
      </c>
      <c r="V114" s="21">
        <f>[1]!b_pq_pctchange(B114,$A$2,$A$1,2)</f>
        <v>-1.4016393442622901</v>
      </c>
      <c r="W114" s="4" t="s">
        <v>1310</v>
      </c>
      <c r="X114" s="4" t="s">
        <v>687</v>
      </c>
      <c r="Y114" s="5">
        <f>[1]!s_val_ev(X114,$A$1,100000000)</f>
        <v>273.90482624250001</v>
      </c>
      <c r="Z114" s="6">
        <f>[1]!s_dq_turn(X114,$A$1)</f>
        <v>0.76041854094353201</v>
      </c>
      <c r="AA114" s="6">
        <f>[1]!s_dq_swing(X114,$A$1)</f>
        <v>1.5873015873015768</v>
      </c>
    </row>
    <row r="115" spans="2:27" x14ac:dyDescent="0.25">
      <c r="B115" s="4" t="s">
        <v>141</v>
      </c>
      <c r="C115" s="4" t="s">
        <v>1311</v>
      </c>
      <c r="D115" s="1" t="s">
        <v>2448</v>
      </c>
      <c r="E115" s="4" t="str">
        <f>[1]!s_info_industry_sw_2021(B115,"20221201",1)</f>
        <v>银行(2021)</v>
      </c>
      <c r="F115" s="1" t="s">
        <v>2399</v>
      </c>
      <c r="G115" s="4" t="s">
        <v>1267</v>
      </c>
      <c r="H115" s="4" t="s">
        <v>1268</v>
      </c>
      <c r="I115" s="4" t="str">
        <f>[1]!s_info_industry_sw_2021(B115,"20221201",2)</f>
        <v>股份制银行Ⅱ(2021)</v>
      </c>
      <c r="J115" s="7" t="s">
        <v>1269</v>
      </c>
      <c r="K115" s="4" t="s">
        <v>1312</v>
      </c>
      <c r="L115" s="8">
        <f>[1]!b_dq_close(B115,$A$1,2)</f>
        <v>102.413</v>
      </c>
      <c r="M115" s="8">
        <f>[1]!cb_anal_convpremiumratio(B115,$A$1)</f>
        <v>45.675199999999997</v>
      </c>
      <c r="N115" s="8">
        <f t="shared" si="2"/>
        <v>512.04682169250009</v>
      </c>
      <c r="O115" s="8">
        <f>[1]!cb_anal_ytm(B115,$A$1)</f>
        <v>2.3149000000000002</v>
      </c>
      <c r="P115" s="8">
        <f>[1]!cb_info_outstandingbalance(B115,$A$1)</f>
        <v>499.98225000000002</v>
      </c>
      <c r="Q115" s="7">
        <f>[1]!b_anal_ptmyear(B115,$A$1)</f>
        <v>4.8465753424657532</v>
      </c>
      <c r="R115" s="8">
        <f>[1]!s_dq_turn(B115,$A$1)</f>
        <v>0.68648437019514197</v>
      </c>
      <c r="S115" s="8">
        <f t="shared" si="3"/>
        <v>148.0882</v>
      </c>
      <c r="T115" s="8">
        <f>[1]!cb_anal_convvalue(B115,$A$1)</f>
        <v>70.302300000000002</v>
      </c>
      <c r="U115" s="19">
        <f>[1]!s_dq_pctchange(B115,$A$1)</f>
        <v>-0.15306619869357169</v>
      </c>
      <c r="V115" s="21">
        <f>[1]!b_pq_pctchange(B115,$A$2,$A$1,2)</f>
        <v>-0.74817076125406357</v>
      </c>
      <c r="W115" s="4" t="s">
        <v>1313</v>
      </c>
      <c r="X115" s="4" t="s">
        <v>142</v>
      </c>
      <c r="Y115" s="5">
        <f>[1]!s_val_ev(X115,$A$1,100000000)</f>
        <v>3575.2503740325001</v>
      </c>
      <c r="Z115" s="6">
        <f>[1]!s_dq_turn(X115,$A$1)</f>
        <v>0.27191608460234862</v>
      </c>
      <c r="AA115" s="6">
        <f>[1]!s_dq_swing(X115,$A$1)</f>
        <v>0.93348891481913732</v>
      </c>
    </row>
    <row r="116" spans="2:27" x14ac:dyDescent="0.25">
      <c r="B116" s="4" t="s">
        <v>97</v>
      </c>
      <c r="C116" s="4" t="s">
        <v>1314</v>
      </c>
      <c r="D116" s="1" t="s">
        <v>2448</v>
      </c>
      <c r="E116" s="4" t="str">
        <f>[1]!s_info_industry_sw_2021(B116,"20221201",1)</f>
        <v>银行(2021)</v>
      </c>
      <c r="F116" s="1" t="s">
        <v>2399</v>
      </c>
      <c r="G116" s="4" t="s">
        <v>1267</v>
      </c>
      <c r="H116" s="4" t="s">
        <v>1268</v>
      </c>
      <c r="I116" s="4" t="str">
        <f>[1]!s_info_industry_sw_2021(B116,"20221201",2)</f>
        <v>股份制银行Ⅱ(2021)</v>
      </c>
      <c r="J116" s="7" t="s">
        <v>1269</v>
      </c>
      <c r="K116" s="4" t="s">
        <v>1315</v>
      </c>
      <c r="L116" s="8">
        <f>[1]!b_dq_close(B116,$A$1,2)</f>
        <v>104.776</v>
      </c>
      <c r="M116" s="8">
        <f>[1]!cb_anal_convpremiumratio(B116,$A$1)</f>
        <v>16.6112</v>
      </c>
      <c r="N116" s="8">
        <f t="shared" si="2"/>
        <v>253.54233980879999</v>
      </c>
      <c r="O116" s="8">
        <f>[1]!cb_anal_ytm(B116,$A$1)</f>
        <v>3.3012000000000001</v>
      </c>
      <c r="P116" s="8">
        <f>[1]!cb_info_outstandingbalance(B116,$A$1)</f>
        <v>241.98513</v>
      </c>
      <c r="Q116" s="7">
        <f>[1]!b_anal_ptmyear(B116,$A$1)</f>
        <v>6.575342465753424E-2</v>
      </c>
      <c r="R116" s="8">
        <f>[1]!s_dq_turn(B116,$A$1)</f>
        <v>1.1755887644831731</v>
      </c>
      <c r="S116" s="8">
        <f t="shared" si="3"/>
        <v>121.38719999999999</v>
      </c>
      <c r="T116" s="8">
        <f>[1]!cb_anal_convvalue(B116,$A$1)</f>
        <v>89.850700000000003</v>
      </c>
      <c r="U116" s="19">
        <f>[1]!s_dq_pctchange(B116,$A$1)</f>
        <v>1.3363624214883062E-2</v>
      </c>
      <c r="V116" s="21">
        <f>[1]!b_pq_pctchange(B116,$A$2,$A$1,2)</f>
        <v>5.3475935828874513E-2</v>
      </c>
      <c r="W116" s="4" t="s">
        <v>1316</v>
      </c>
      <c r="X116" s="4" t="s">
        <v>98</v>
      </c>
      <c r="Y116" s="5">
        <f>[1]!s_val_ev(X116,$A$1,100000000)</f>
        <v>1503.0992712049183</v>
      </c>
      <c r="Z116" s="6">
        <f>[1]!s_dq_turn(X116,$A$1)</f>
        <v>0.17676113735743074</v>
      </c>
      <c r="AA116" s="6">
        <f>[1]!s_dq_swing(X116,$A$1)</f>
        <v>0.66666666666665253</v>
      </c>
    </row>
    <row r="117" spans="2:27" x14ac:dyDescent="0.25">
      <c r="B117" s="4" t="s">
        <v>105</v>
      </c>
      <c r="C117" s="4" t="s">
        <v>1317</v>
      </c>
      <c r="D117" s="1" t="s">
        <v>2448</v>
      </c>
      <c r="E117" s="4" t="str">
        <f>[1]!s_info_industry_sw_2021(B117,"20221201",1)</f>
        <v>银行(2021)</v>
      </c>
      <c r="F117" s="1" t="s">
        <v>2399</v>
      </c>
      <c r="G117" s="4" t="s">
        <v>1267</v>
      </c>
      <c r="H117" s="4" t="s">
        <v>1268</v>
      </c>
      <c r="I117" s="4" t="str">
        <f>[1]!s_info_industry_sw_2021(B117,"20221201",2)</f>
        <v>股份制银行Ⅱ(2021)</v>
      </c>
      <c r="J117" s="7" t="s">
        <v>1269</v>
      </c>
      <c r="K117" s="4" t="s">
        <v>1318</v>
      </c>
      <c r="L117" s="8">
        <f>[1]!b_dq_close(B117,$A$1,2)</f>
        <v>110.753</v>
      </c>
      <c r="M117" s="8">
        <f>[1]!cb_anal_convpremiumratio(B117,$A$1)</f>
        <v>43.000300000000003</v>
      </c>
      <c r="N117" s="8">
        <f t="shared" si="2"/>
        <v>443.00828977449999</v>
      </c>
      <c r="O117" s="8">
        <f>[1]!cb_anal_ytm(B117,$A$1)</f>
        <v>2.6084999999999998</v>
      </c>
      <c r="P117" s="8">
        <f>[1]!cb_info_outstandingbalance(B117,$A$1)</f>
        <v>399.99664999999999</v>
      </c>
      <c r="Q117" s="7">
        <f>[1]!b_anal_ptmyear(B117,$A$1)</f>
        <v>2.0301369863013701</v>
      </c>
      <c r="R117" s="8">
        <f>[1]!s_dq_turn(B117,$A$1)</f>
        <v>0.41529347808287892</v>
      </c>
      <c r="S117" s="8">
        <f t="shared" si="3"/>
        <v>153.7533</v>
      </c>
      <c r="T117" s="8">
        <f>[1]!cb_anal_convvalue(B117,$A$1)</f>
        <v>77.4495</v>
      </c>
      <c r="U117" s="19">
        <f>[1]!s_dq_pctchange(B117,$A$1)</f>
        <v>4.5165894329871059E-2</v>
      </c>
      <c r="V117" s="21">
        <f>[1]!b_pq_pctchange(B117,$A$2,$A$1,2)</f>
        <v>-4.241877256317423E-2</v>
      </c>
      <c r="W117" s="4" t="s">
        <v>1319</v>
      </c>
      <c r="X117" s="4" t="s">
        <v>106</v>
      </c>
      <c r="Y117" s="5">
        <f>[1]!s_val_ev(X117,$A$1,100000000)</f>
        <v>2183.915657291041</v>
      </c>
      <c r="Z117" s="6">
        <f>[1]!s_dq_turn(X117,$A$1)</f>
        <v>6.6429172529978917E-2</v>
      </c>
      <c r="AA117" s="6">
        <f>[1]!s_dq_swing(X117,$A$1)</f>
        <v>1.0080645161290285</v>
      </c>
    </row>
    <row r="118" spans="2:27" x14ac:dyDescent="0.25">
      <c r="B118" s="4" t="s">
        <v>22</v>
      </c>
      <c r="C118" s="4" t="s">
        <v>1320</v>
      </c>
      <c r="D118" s="1" t="s">
        <v>2448</v>
      </c>
      <c r="E118" s="4" t="str">
        <f>[1]!s_info_industry_sw_2021(B118,"20221201",1)</f>
        <v>银行(2021)</v>
      </c>
      <c r="F118" s="1" t="s">
        <v>2399</v>
      </c>
      <c r="G118" s="4" t="s">
        <v>1267</v>
      </c>
      <c r="H118" s="4" t="s">
        <v>1268</v>
      </c>
      <c r="I118" s="4" t="str">
        <f>[1]!s_info_industry_sw_2021(B118,"20221201",2)</f>
        <v>股份制银行Ⅱ(2021)</v>
      </c>
      <c r="J118" s="7" t="s">
        <v>1269</v>
      </c>
      <c r="K118" s="4" t="s">
        <v>1321</v>
      </c>
      <c r="L118" s="8">
        <f>[1]!b_dq_close(B118,$A$1,2)</f>
        <v>105.7</v>
      </c>
      <c r="M118" s="8">
        <f>[1]!cb_anal_convpremiumratio(B118,$A$1)</f>
        <v>96.610600000000005</v>
      </c>
      <c r="N118" s="8">
        <f t="shared" si="2"/>
        <v>528.48537111999997</v>
      </c>
      <c r="O118" s="8">
        <f>[1]!cb_anal_ytm(B118,$A$1)</f>
        <v>3.3748999999999998</v>
      </c>
      <c r="P118" s="8">
        <f>[1]!cb_info_outstandingbalance(B118,$A$1)</f>
        <v>499.98615999999998</v>
      </c>
      <c r="Q118" s="7">
        <f>[1]!b_anal_ptmyear(B118,$A$1)</f>
        <v>2.6821917808219178</v>
      </c>
      <c r="R118" s="8">
        <f>[1]!s_dq_turn(B118,$A$1)</f>
        <v>0.55090724911265543</v>
      </c>
      <c r="S118" s="8">
        <f t="shared" si="3"/>
        <v>202.31060000000002</v>
      </c>
      <c r="T118" s="8">
        <f>[1]!cb_anal_convvalue(B118,$A$1)</f>
        <v>53.761099999999999</v>
      </c>
      <c r="U118" s="19">
        <f>[1]!s_dq_pctchange(B118,$A$1)</f>
        <v>-0.1228385145988807</v>
      </c>
      <c r="V118" s="21">
        <f>[1]!b_pq_pctchange(B118,$A$2,$A$1,2)</f>
        <v>-8.9796304173164004E-2</v>
      </c>
      <c r="W118" s="4" t="s">
        <v>1322</v>
      </c>
      <c r="X118" s="4" t="s">
        <v>23</v>
      </c>
      <c r="Y118" s="5">
        <f>[1]!s_val_ev(X118,$A$1,100000000)</f>
        <v>2139.7734969929998</v>
      </c>
      <c r="Z118" s="6">
        <f>[1]!s_dq_turn(X118,$A$1)</f>
        <v>5.5309177119127188E-2</v>
      </c>
      <c r="AA118" s="6">
        <f>[1]!s_dq_swing(X118,$A$1)</f>
        <v>0.96418732782368299</v>
      </c>
    </row>
    <row r="119" spans="2:27" x14ac:dyDescent="0.25">
      <c r="B119" s="4" t="s">
        <v>33</v>
      </c>
      <c r="C119" s="4" t="s">
        <v>1323</v>
      </c>
      <c r="D119" s="1" t="s">
        <v>2448</v>
      </c>
      <c r="E119" s="4" t="str">
        <f>[1]!s_info_industry_sw_2021(B119,"20221201",1)</f>
        <v>非银金融(2021)</v>
      </c>
      <c r="F119" s="1" t="s">
        <v>2399</v>
      </c>
      <c r="G119" s="4" t="s">
        <v>1267</v>
      </c>
      <c r="H119" s="4" t="s">
        <v>1226</v>
      </c>
      <c r="I119" s="4" t="str">
        <f>[1]!s_info_industry_sw_2021(B119,"20221201",2)</f>
        <v>证券Ⅱ(2021)</v>
      </c>
      <c r="J119" s="7" t="s">
        <v>1324</v>
      </c>
      <c r="K119" s="4" t="s">
        <v>1325</v>
      </c>
      <c r="L119" s="8">
        <f>[1]!b_dq_close(B119,$A$1,2)</f>
        <v>111.57599999999999</v>
      </c>
      <c r="M119" s="8">
        <f>[1]!cb_anal_convpremiumratio(B119,$A$1)</f>
        <v>35.216900000000003</v>
      </c>
      <c r="N119" s="8">
        <f t="shared" si="2"/>
        <v>31.235690042400002</v>
      </c>
      <c r="O119" s="8">
        <f>[1]!cb_anal_ytm(B119,$A$1)</f>
        <v>-0.50149999999999995</v>
      </c>
      <c r="P119" s="8">
        <f>[1]!cb_info_outstandingbalance(B119,$A$1)</f>
        <v>27.994990000000001</v>
      </c>
      <c r="Q119" s="7">
        <f>[1]!b_anal_ptmyear(B119,$A$1)</f>
        <v>3.0520547945205481</v>
      </c>
      <c r="R119" s="8">
        <f>[1]!s_dq_turn(B119,$A$1)</f>
        <v>1.0735849521646552</v>
      </c>
      <c r="S119" s="8">
        <f t="shared" si="3"/>
        <v>146.7929</v>
      </c>
      <c r="T119" s="8">
        <f>[1]!cb_anal_convvalue(B119,$A$1)</f>
        <v>82.516300000000001</v>
      </c>
      <c r="U119" s="19">
        <f>[1]!s_dq_pctchange(B119,$A$1)</f>
        <v>0.38326585695005638</v>
      </c>
      <c r="V119" s="21">
        <f>[1]!b_pq_pctchange(B119,$A$2,$A$1,2)</f>
        <v>-0.99821651981792536</v>
      </c>
      <c r="W119" s="4" t="s">
        <v>1326</v>
      </c>
      <c r="X119" s="4" t="s">
        <v>34</v>
      </c>
      <c r="Y119" s="5">
        <f>[1]!s_val_ev(X119,$A$1,100000000)</f>
        <v>237.231963522</v>
      </c>
      <c r="Z119" s="6">
        <f>[1]!s_dq_turn(X119,$A$1)</f>
        <v>0.83263563104000538</v>
      </c>
      <c r="AA119" s="6">
        <f>[1]!s_dq_swing(X119,$A$1)</f>
        <v>1.3861386138613743</v>
      </c>
    </row>
    <row r="120" spans="2:27" x14ac:dyDescent="0.25">
      <c r="B120" s="4" t="s">
        <v>99</v>
      </c>
      <c r="C120" s="4" t="s">
        <v>1327</v>
      </c>
      <c r="D120" s="1" t="s">
        <v>2448</v>
      </c>
      <c r="E120" s="4" t="str">
        <f>[1]!s_info_industry_sw_2021(B120,"20221201",1)</f>
        <v>非银金融(2021)</v>
      </c>
      <c r="F120" s="1" t="s">
        <v>2399</v>
      </c>
      <c r="G120" s="4" t="s">
        <v>1267</v>
      </c>
      <c r="H120" s="4" t="s">
        <v>1226</v>
      </c>
      <c r="I120" s="4" t="str">
        <f>[1]!s_info_industry_sw_2021(B120,"20221201",2)</f>
        <v>证券Ⅱ(2021)</v>
      </c>
      <c r="J120" s="7" t="s">
        <v>1324</v>
      </c>
      <c r="K120" s="4" t="s">
        <v>1328</v>
      </c>
      <c r="L120" s="8">
        <f>[1]!b_dq_close(B120,$A$1,2)</f>
        <v>104.919</v>
      </c>
      <c r="M120" s="8">
        <f>[1]!cb_anal_convpremiumratio(B120,$A$1)</f>
        <v>28.58</v>
      </c>
      <c r="N120" s="8">
        <f t="shared" si="2"/>
        <v>73.3400282283</v>
      </c>
      <c r="O120" s="8">
        <f>[1]!cb_anal_ytm(B120,$A$1)</f>
        <v>0.20730000000000001</v>
      </c>
      <c r="P120" s="8">
        <f>[1]!cb_info_outstandingbalance(B120,$A$1)</f>
        <v>69.901570000000007</v>
      </c>
      <c r="Q120" s="7">
        <f>[1]!b_anal_ptmyear(B120,$A$1)</f>
        <v>0.37260273972602742</v>
      </c>
      <c r="R120" s="8">
        <f>[1]!s_dq_turn(B120,$A$1)</f>
        <v>1.5235280123178923</v>
      </c>
      <c r="S120" s="8">
        <f t="shared" si="3"/>
        <v>133.499</v>
      </c>
      <c r="T120" s="8">
        <f>[1]!cb_anal_convvalue(B120,$A$1)</f>
        <v>81.598200000000006</v>
      </c>
      <c r="U120" s="19">
        <f>[1]!s_dq_pctchange(B120,$A$1)</f>
        <v>-0.11424328106703657</v>
      </c>
      <c r="V120" s="21">
        <f>[1]!b_pq_pctchange(B120,$A$2,$A$1,2)</f>
        <v>-0.31543643290800832</v>
      </c>
      <c r="W120" s="4" t="s">
        <v>1329</v>
      </c>
      <c r="X120" s="4" t="s">
        <v>100</v>
      </c>
      <c r="Y120" s="5">
        <f>[1]!s_val_ev(X120,$A$1,100000000)</f>
        <v>1205.9026609755172</v>
      </c>
      <c r="Z120" s="6">
        <f>[1]!s_dq_turn(X120,$A$1)</f>
        <v>0.31209093618039019</v>
      </c>
      <c r="AA120" s="6">
        <f>[1]!s_dq_swing(X120,$A$1)</f>
        <v>1.106500691562933</v>
      </c>
    </row>
    <row r="121" spans="2:27" x14ac:dyDescent="0.25">
      <c r="B121" s="4" t="s">
        <v>123</v>
      </c>
      <c r="C121" s="4" t="s">
        <v>1330</v>
      </c>
      <c r="D121" s="1" t="s">
        <v>2448</v>
      </c>
      <c r="E121" s="4" t="str">
        <f>[1]!s_info_industry_sw_2021(B121,"20221201",1)</f>
        <v>非银金融(2021)</v>
      </c>
      <c r="F121" s="1" t="s">
        <v>2399</v>
      </c>
      <c r="G121" s="4" t="s">
        <v>1267</v>
      </c>
      <c r="H121" s="4" t="s">
        <v>1226</v>
      </c>
      <c r="I121" s="4" t="str">
        <f>[1]!s_info_industry_sw_2021(B121,"20221201",2)</f>
        <v>证券Ⅱ(2021)</v>
      </c>
      <c r="J121" s="7" t="s">
        <v>1324</v>
      </c>
      <c r="K121" s="4" t="s">
        <v>1331</v>
      </c>
      <c r="L121" s="8">
        <f>[1]!b_dq_close(B121,$A$1,2)</f>
        <v>106.754</v>
      </c>
      <c r="M121" s="8">
        <f>[1]!cb_anal_convpremiumratio(B121,$A$1)</f>
        <v>57.055599999999998</v>
      </c>
      <c r="N121" s="8">
        <f t="shared" si="2"/>
        <v>40.563936553200001</v>
      </c>
      <c r="O121" s="8">
        <f>[1]!cb_anal_ytm(B121,$A$1)</f>
        <v>0.70420000000000005</v>
      </c>
      <c r="P121" s="8">
        <f>[1]!cb_info_outstandingbalance(B121,$A$1)</f>
        <v>37.997579999999999</v>
      </c>
      <c r="Q121" s="7">
        <f>[1]!b_anal_ptmyear(B121,$A$1)</f>
        <v>3.8</v>
      </c>
      <c r="R121" s="8">
        <f>[1]!s_dq_turn(B121,$A$1)</f>
        <v>1.103412375209158</v>
      </c>
      <c r="S121" s="8">
        <f t="shared" si="3"/>
        <v>163.80959999999999</v>
      </c>
      <c r="T121" s="8">
        <f>[1]!cb_anal_convvalue(B121,$A$1)</f>
        <v>67.972099999999998</v>
      </c>
      <c r="U121" s="19">
        <f>[1]!s_dq_pctchange(B121,$A$1)</f>
        <v>6.5575613366230454E-3</v>
      </c>
      <c r="V121" s="21">
        <f>[1]!b_pq_pctchange(B121,$A$2,$A$1,2)</f>
        <v>0.80642115203021647</v>
      </c>
      <c r="W121" s="4" t="s">
        <v>1332</v>
      </c>
      <c r="X121" s="4" t="s">
        <v>124</v>
      </c>
      <c r="Y121" s="5">
        <f>[1]!s_val_ev(X121,$A$1,100000000)</f>
        <v>362.6754604528</v>
      </c>
      <c r="Z121" s="6">
        <f>[1]!s_dq_turn(X121,$A$1)</f>
        <v>0.6171050717646428</v>
      </c>
      <c r="AA121" s="6">
        <f>[1]!s_dq_swing(X121,$A$1)</f>
        <v>1.2820512820512777</v>
      </c>
    </row>
    <row r="122" spans="2:27" x14ac:dyDescent="0.25">
      <c r="B122" s="4" t="s">
        <v>151</v>
      </c>
      <c r="C122" s="4" t="s">
        <v>1333</v>
      </c>
      <c r="D122" s="1" t="s">
        <v>2448</v>
      </c>
      <c r="E122" s="4" t="str">
        <f>[1]!s_info_industry_sw_2021(B122,"20221201",1)</f>
        <v>非银金融(2021)</v>
      </c>
      <c r="F122" s="1" t="s">
        <v>2399</v>
      </c>
      <c r="G122" s="4" t="s">
        <v>1267</v>
      </c>
      <c r="H122" s="4" t="s">
        <v>1226</v>
      </c>
      <c r="I122" s="4" t="str">
        <f>[1]!s_info_industry_sw_2021(B122,"20221201",2)</f>
        <v>证券Ⅱ(2021)</v>
      </c>
      <c r="J122" s="7" t="s">
        <v>1324</v>
      </c>
      <c r="K122" s="4" t="s">
        <v>1334</v>
      </c>
      <c r="L122" s="8">
        <f>[1]!b_dq_close(B122,$A$1,2)</f>
        <v>120.762</v>
      </c>
      <c r="M122" s="8">
        <f>[1]!cb_anal_convpremiumratio(B122,$A$1)</f>
        <v>24.3948</v>
      </c>
      <c r="N122" s="8">
        <f t="shared" si="2"/>
        <v>94.191425483399996</v>
      </c>
      <c r="O122" s="8">
        <f>[1]!cb_anal_ytm(B122,$A$1)</f>
        <v>-1.8431</v>
      </c>
      <c r="P122" s="8">
        <f>[1]!cb_info_outstandingbalance(B122,$A$1)</f>
        <v>77.997569999999996</v>
      </c>
      <c r="Q122" s="7">
        <f>[1]!b_anal_ptmyear(B122,$A$1)</f>
        <v>5.0849315068493155</v>
      </c>
      <c r="R122" s="8">
        <f>[1]!s_dq_turn(B122,$A$1)</f>
        <v>0.6606103241421496</v>
      </c>
      <c r="S122" s="8">
        <f t="shared" si="3"/>
        <v>145.1568</v>
      </c>
      <c r="T122" s="8">
        <f>[1]!cb_anal_convvalue(B122,$A$1)</f>
        <v>97.079599999999999</v>
      </c>
      <c r="U122" s="19">
        <f>[1]!s_dq_pctchange(B122,$A$1)</f>
        <v>0.54534706553323387</v>
      </c>
      <c r="V122" s="21">
        <f>[1]!b_pq_pctchange(B122,$A$2,$A$1,2)</f>
        <v>-0.87419045039276821</v>
      </c>
      <c r="W122" s="4" t="s">
        <v>1335</v>
      </c>
      <c r="X122" s="4" t="s">
        <v>152</v>
      </c>
      <c r="Y122" s="5">
        <f>[1]!s_val_ev(X122,$A$1,100000000)</f>
        <v>751.83815605228892</v>
      </c>
      <c r="Z122" s="6">
        <f>[1]!s_dq_turn(X122,$A$1)</f>
        <v>0.33925217144637332</v>
      </c>
      <c r="AA122" s="6">
        <f>[1]!s_dq_swing(X122,$A$1)</f>
        <v>1.2499999999999918</v>
      </c>
    </row>
    <row r="123" spans="2:27" x14ac:dyDescent="0.25">
      <c r="B123" s="4" t="s">
        <v>157</v>
      </c>
      <c r="C123" s="4" t="s">
        <v>1336</v>
      </c>
      <c r="D123" s="1" t="s">
        <v>2448</v>
      </c>
      <c r="E123" s="4" t="str">
        <f>[1]!s_info_industry_sw_2021(B123,"20221201",1)</f>
        <v>非银金融(2021)</v>
      </c>
      <c r="F123" s="1" t="s">
        <v>2399</v>
      </c>
      <c r="G123" s="4" t="s">
        <v>1267</v>
      </c>
      <c r="H123" s="4" t="s">
        <v>1226</v>
      </c>
      <c r="I123" s="4" t="str">
        <f>[1]!s_info_industry_sw_2021(B123,"20221201",2)</f>
        <v>证券Ⅱ(2021)</v>
      </c>
      <c r="J123" s="7" t="s">
        <v>1324</v>
      </c>
      <c r="K123" s="4" t="s">
        <v>1337</v>
      </c>
      <c r="L123" s="8">
        <f>[1]!b_dq_close(B123,$A$1,2)</f>
        <v>124.20699999999999</v>
      </c>
      <c r="M123" s="8">
        <f>[1]!cb_anal_convpremiumratio(B123,$A$1)</f>
        <v>22.194099999999999</v>
      </c>
      <c r="N123" s="8">
        <f t="shared" si="2"/>
        <v>86.943036895000006</v>
      </c>
      <c r="O123" s="8">
        <f>[1]!cb_anal_ytm(B123,$A$1)</f>
        <v>-2.34</v>
      </c>
      <c r="P123" s="8">
        <f>[1]!cb_info_outstandingbalance(B123,$A$1)</f>
        <v>69.998500000000007</v>
      </c>
      <c r="Q123" s="7">
        <f>[1]!b_anal_ptmyear(B123,$A$1)</f>
        <v>5.3095890410958901</v>
      </c>
      <c r="R123" s="8">
        <f>[1]!s_dq_turn(B123,$A$1)</f>
        <v>0.80747444588098316</v>
      </c>
      <c r="S123" s="8">
        <f t="shared" si="3"/>
        <v>146.40109999999999</v>
      </c>
      <c r="T123" s="8">
        <f>[1]!cb_anal_convvalue(B123,$A$1)</f>
        <v>101.6473</v>
      </c>
      <c r="U123" s="19">
        <f>[1]!s_dq_pctchange(B123,$A$1)</f>
        <v>2.4153811471451111E-3</v>
      </c>
      <c r="V123" s="21">
        <f>[1]!b_pq_pctchange(B123,$A$2,$A$1,2)</f>
        <v>-0.34899953466728895</v>
      </c>
      <c r="W123" s="4" t="s">
        <v>1338</v>
      </c>
      <c r="X123" s="4" t="s">
        <v>158</v>
      </c>
      <c r="Y123" s="5">
        <f>[1]!s_val_ev(X123,$A$1,100000000)</f>
        <v>406.82098087639997</v>
      </c>
      <c r="Z123" s="6">
        <f>[1]!s_dq_turn(X123,$A$1)</f>
        <v>0.73267728839324275</v>
      </c>
      <c r="AA123" s="6">
        <f>[1]!s_dq_swing(X123,$A$1)</f>
        <v>1.3358778625954082</v>
      </c>
    </row>
    <row r="124" spans="2:27" x14ac:dyDescent="0.25">
      <c r="B124" s="4" t="s">
        <v>644</v>
      </c>
      <c r="C124" s="4" t="s">
        <v>1339</v>
      </c>
      <c r="D124" s="1" t="s">
        <v>2448</v>
      </c>
      <c r="E124" s="4" t="str">
        <f>[1]!s_info_industry_sw_2021(B124,"20221201",1)</f>
        <v>非银金融(2021)</v>
      </c>
      <c r="F124" s="1" t="s">
        <v>2399</v>
      </c>
      <c r="G124" s="4" t="s">
        <v>1267</v>
      </c>
      <c r="H124" s="4" t="s">
        <v>1226</v>
      </c>
      <c r="I124" s="4" t="str">
        <f>[1]!s_info_industry_sw_2021(B124,"20221201",2)</f>
        <v>证券Ⅱ(2021)</v>
      </c>
      <c r="J124" s="7" t="s">
        <v>1324</v>
      </c>
      <c r="K124" s="4" t="s">
        <v>1340</v>
      </c>
      <c r="L124" s="8">
        <f>[1]!b_dq_close(B124,$A$1,2)</f>
        <v>110.15</v>
      </c>
      <c r="M124" s="8">
        <f>[1]!cb_anal_convpremiumratio(B124,$A$1)</f>
        <v>30.839099999999998</v>
      </c>
      <c r="N124" s="8">
        <f t="shared" si="2"/>
        <v>55.035538762500003</v>
      </c>
      <c r="O124" s="8">
        <f>[1]!cb_anal_ytm(B124,$A$1)</f>
        <v>-2.9312</v>
      </c>
      <c r="P124" s="8">
        <f>[1]!cb_info_outstandingbalance(B124,$A$1)</f>
        <v>49.964174999999997</v>
      </c>
      <c r="Q124" s="7">
        <f>[1]!b_anal_ptmyear(B124,$A$1)</f>
        <v>1.0520547945205478</v>
      </c>
      <c r="R124" s="8">
        <f>[1]!s_dq_turn(B124,$A$1)</f>
        <v>0.69927703199342339</v>
      </c>
      <c r="S124" s="8">
        <f t="shared" si="3"/>
        <v>140.98910000000001</v>
      </c>
      <c r="T124" s="8">
        <f>[1]!cb_anal_convvalue(B124,$A$1)</f>
        <v>84.187399999999997</v>
      </c>
      <c r="U124" s="19">
        <f>[1]!s_dq_pctchange(B124,$A$1)</f>
        <v>0.20650819209810856</v>
      </c>
      <c r="V124" s="21">
        <f>[1]!b_pq_pctchange(B124,$A$2,$A$1,2)</f>
        <v>-1.4767309773615587</v>
      </c>
      <c r="W124" s="4" t="s">
        <v>1341</v>
      </c>
      <c r="X124" s="4" t="s">
        <v>645</v>
      </c>
      <c r="Y124" s="5">
        <f>[1]!s_val_ev(X124,$A$1,100000000)</f>
        <v>317.97256257499998</v>
      </c>
      <c r="Z124" s="6">
        <f>[1]!s_dq_turn(X124,$A$1)</f>
        <v>0.46995862957437745</v>
      </c>
      <c r="AA124" s="6">
        <f>[1]!s_dq_swing(X124,$A$1)</f>
        <v>1.391304347826088</v>
      </c>
    </row>
    <row r="125" spans="2:27" x14ac:dyDescent="0.25">
      <c r="B125" s="4" t="s">
        <v>59</v>
      </c>
      <c r="C125" s="4" t="s">
        <v>1342</v>
      </c>
      <c r="D125" s="1" t="s">
        <v>2448</v>
      </c>
      <c r="E125" s="4" t="str">
        <f>[1]!s_info_industry_sw_2021(B125,"20221201",1)</f>
        <v>非银金融(2021)</v>
      </c>
      <c r="F125" s="1" t="s">
        <v>2399</v>
      </c>
      <c r="G125" s="4" t="s">
        <v>1267</v>
      </c>
      <c r="H125" s="4" t="s">
        <v>1226</v>
      </c>
      <c r="I125" s="4" t="str">
        <f>[1]!s_info_industry_sw_2021(B125,"20221201",2)</f>
        <v>多元金融(2021)</v>
      </c>
      <c r="J125" s="7"/>
      <c r="K125" s="4" t="s">
        <v>1343</v>
      </c>
      <c r="L125" s="8">
        <f>[1]!b_dq_close(B125,$A$1,2)</f>
        <v>126.905</v>
      </c>
      <c r="M125" s="8">
        <f>[1]!cb_anal_convpremiumratio(B125,$A$1)</f>
        <v>7.5933999999999999</v>
      </c>
      <c r="N125" s="8">
        <f t="shared" si="2"/>
        <v>63.428261145</v>
      </c>
      <c r="O125" s="8">
        <f>[1]!cb_anal_ytm(B125,$A$1)</f>
        <v>-2.9603999999999999</v>
      </c>
      <c r="P125" s="8">
        <f>[1]!cb_info_outstandingbalance(B125,$A$1)</f>
        <v>49.980899999999998</v>
      </c>
      <c r="Q125" s="7">
        <f>[1]!b_anal_ptmyear(B125,$A$1)</f>
        <v>4.7205479452054799</v>
      </c>
      <c r="R125" s="8">
        <f>[1]!s_dq_turn(B125,$A$1)</f>
        <v>0.35255467588618855</v>
      </c>
      <c r="S125" s="8">
        <f t="shared" si="3"/>
        <v>134.4984</v>
      </c>
      <c r="T125" s="8">
        <f>[1]!cb_anal_convvalue(B125,$A$1)</f>
        <v>117.9487</v>
      </c>
      <c r="U125" s="19">
        <f>[1]!s_dq_pctchange(B125,$A$1)</f>
        <v>-0.21073655571544328</v>
      </c>
      <c r="V125" s="21">
        <f>[1]!b_pq_pctchange(B125,$A$2,$A$1,2)</f>
        <v>-1.5736733522577415</v>
      </c>
      <c r="W125" s="4" t="s">
        <v>1344</v>
      </c>
      <c r="X125" s="4" t="s">
        <v>60</v>
      </c>
      <c r="Y125" s="5">
        <f>[1]!s_val_ev(X125,$A$1,100000000)</f>
        <v>178.62391942720001</v>
      </c>
      <c r="Z125" s="6">
        <f>[1]!s_dq_turn(X125,$A$1)</f>
        <v>0.58350644791713924</v>
      </c>
      <c r="AA125" s="6">
        <f>[1]!s_dq_swing(X125,$A$1)</f>
        <v>1.6638935108153168</v>
      </c>
    </row>
    <row r="126" spans="2:27" x14ac:dyDescent="0.25">
      <c r="B126" s="4" t="s">
        <v>41</v>
      </c>
      <c r="C126" s="4" t="s">
        <v>1345</v>
      </c>
      <c r="D126" s="1" t="s">
        <v>2448</v>
      </c>
      <c r="E126" s="4" t="str">
        <f>[1]!s_info_industry_sw_2021(B126,"20221201",1)</f>
        <v>非银金融(2021)</v>
      </c>
      <c r="F126" s="1" t="s">
        <v>2399</v>
      </c>
      <c r="G126" s="4" t="s">
        <v>1267</v>
      </c>
      <c r="H126" s="4" t="s">
        <v>1226</v>
      </c>
      <c r="I126" s="4" t="str">
        <f>[1]!s_info_industry_sw_2021(B126,"20221201",2)</f>
        <v>多元金融(2021)</v>
      </c>
      <c r="J126" s="7" t="s">
        <v>1324</v>
      </c>
      <c r="K126" s="4" t="s">
        <v>1346</v>
      </c>
      <c r="L126" s="8">
        <f>[1]!b_dq_close(B126,$A$1,2)</f>
        <v>103.968</v>
      </c>
      <c r="M126" s="8">
        <f>[1]!cb_anal_convpremiumratio(B126,$A$1)</f>
        <v>44.194499999999998</v>
      </c>
      <c r="N126" s="8">
        <f t="shared" si="2"/>
        <v>83.167215811200009</v>
      </c>
      <c r="O126" s="8">
        <f>[1]!cb_anal_ytm(B126,$A$1)</f>
        <v>1.6569</v>
      </c>
      <c r="P126" s="8">
        <f>[1]!cb_info_outstandingbalance(B126,$A$1)</f>
        <v>79.993089999999995</v>
      </c>
      <c r="Q126" s="7">
        <f>[1]!b_anal_ptmyear(B126,$A$1)</f>
        <v>3.419178082191781</v>
      </c>
      <c r="R126" s="8">
        <f>[1]!s_dq_turn(B126,$A$1)</f>
        <v>1.8385213022774842</v>
      </c>
      <c r="S126" s="8">
        <f t="shared" si="3"/>
        <v>148.16249999999999</v>
      </c>
      <c r="T126" s="8">
        <f>[1]!cb_anal_convvalue(B126,$A$1)</f>
        <v>72.102599999999995</v>
      </c>
      <c r="U126" s="19">
        <f>[1]!s_dq_pctchange(B126,$A$1)</f>
        <v>0.15123638150099361</v>
      </c>
      <c r="V126" s="21">
        <f>[1]!b_pq_pctchange(B126,$A$2,$A$1,2)</f>
        <v>-0.54049917251011426</v>
      </c>
      <c r="W126" s="4" t="s">
        <v>1347</v>
      </c>
      <c r="X126" s="4" t="s">
        <v>42</v>
      </c>
      <c r="Y126" s="5">
        <f>[1]!s_val_ev(X126,$A$1,100000000)</f>
        <v>451.69902297770005</v>
      </c>
      <c r="Z126" s="6">
        <f>[1]!s_dq_turn(X126,$A$1)</f>
        <v>0.47533837679033475</v>
      </c>
      <c r="AA126" s="6">
        <f>[1]!s_dq_swing(X126,$A$1)</f>
        <v>1.7266187050359725</v>
      </c>
    </row>
    <row r="127" spans="2:27" x14ac:dyDescent="0.25">
      <c r="B127" s="4" t="s">
        <v>877</v>
      </c>
      <c r="C127" s="4" t="s">
        <v>1348</v>
      </c>
      <c r="D127" s="1" t="s">
        <v>2448</v>
      </c>
      <c r="E127" s="4" t="str">
        <f>[1]!s_info_industry_sw_2021(B127,"20221201",1)</f>
        <v>非银金融(2021)</v>
      </c>
      <c r="F127" s="1" t="s">
        <v>2399</v>
      </c>
      <c r="G127" s="4" t="s">
        <v>1267</v>
      </c>
      <c r="H127" s="4" t="s">
        <v>1226</v>
      </c>
      <c r="I127" s="4" t="str">
        <f>[1]!s_info_industry_sw_2021(B127,"20221201",2)</f>
        <v>多元金融(2021)</v>
      </c>
      <c r="J127" s="7" t="s">
        <v>1349</v>
      </c>
      <c r="K127" s="4" t="s">
        <v>1350</v>
      </c>
      <c r="L127" s="8">
        <f>[1]!b_dq_close(B127,$A$1,2)</f>
        <v>106.678</v>
      </c>
      <c r="M127" s="8">
        <f>[1]!cb_anal_convpremiumratio(B127,$A$1)</f>
        <v>94.942499999999995</v>
      </c>
      <c r="N127" s="8">
        <f t="shared" si="2"/>
        <v>6.9248199506199999</v>
      </c>
      <c r="O127" s="8">
        <f>[1]!cb_anal_ytm(B127,$A$1)</f>
        <v>2.1516999999999999</v>
      </c>
      <c r="P127" s="8">
        <f>[1]!cb_info_outstandingbalance(B127,$A$1)</f>
        <v>6.4913290000000003</v>
      </c>
      <c r="Q127" s="7">
        <f>[1]!b_anal_ptmyear(B127,$A$1)</f>
        <v>3.3506849315068492</v>
      </c>
      <c r="R127" s="8">
        <f>[1]!s_dq_turn(B127,$A$1)</f>
        <v>1.7093109900915513</v>
      </c>
      <c r="S127" s="8">
        <f t="shared" si="3"/>
        <v>201.62049999999999</v>
      </c>
      <c r="T127" s="8">
        <f>[1]!cb_anal_convvalue(B127,$A$1)</f>
        <v>54.722799999999999</v>
      </c>
      <c r="U127" s="19">
        <f>[1]!s_dq_pctchange(B127,$A$1)</f>
        <v>0.16713615023473921</v>
      </c>
      <c r="V127" s="21">
        <f>[1]!b_pq_pctchange(B127,$A$2,$A$1,2)</f>
        <v>-0.2990710106731036</v>
      </c>
      <c r="W127" s="4" t="s">
        <v>1351</v>
      </c>
      <c r="X127" s="4" t="s">
        <v>878</v>
      </c>
      <c r="Y127" s="5">
        <f>[1]!s_val_ev(X127,$A$1,100000000)</f>
        <v>71.16017275770001</v>
      </c>
      <c r="Z127" s="6">
        <f>[1]!s_dq_turn(X127,$A$1)</f>
        <v>0.71061558130532021</v>
      </c>
      <c r="AA127" s="6">
        <f>[1]!s_dq_swing(X127,$A$1)</f>
        <v>1.7500000000000071</v>
      </c>
    </row>
    <row r="128" spans="2:27" x14ac:dyDescent="0.25">
      <c r="B128" s="4" t="s">
        <v>37</v>
      </c>
      <c r="C128" s="4" t="s">
        <v>1352</v>
      </c>
      <c r="D128" s="1" t="s">
        <v>2446</v>
      </c>
      <c r="E128" s="4" t="str">
        <f>[1]!s_info_industry_sw_2021(B128,"20221201",1)</f>
        <v>钢铁(2021)</v>
      </c>
      <c r="F128" s="1" t="s">
        <v>2400</v>
      </c>
      <c r="G128" s="4" t="s">
        <v>1353</v>
      </c>
      <c r="H128" s="4" t="s">
        <v>1354</v>
      </c>
      <c r="I128" s="4" t="str">
        <f>[1]!s_info_industry_sw_2021(B128,"20221201",2)</f>
        <v>普钢(2021)</v>
      </c>
      <c r="J128" s="7" t="s">
        <v>1355</v>
      </c>
      <c r="K128" s="4" t="s">
        <v>1356</v>
      </c>
      <c r="L128" s="8">
        <f>[1]!b_dq_close(B128,$A$1,2)</f>
        <v>118.209</v>
      </c>
      <c r="M128" s="8">
        <f>[1]!cb_anal_convpremiumratio(B128,$A$1)</f>
        <v>31.966100000000001</v>
      </c>
      <c r="N128" s="8">
        <f t="shared" si="2"/>
        <v>2.5657618076999995</v>
      </c>
      <c r="O128" s="8">
        <f>[1]!cb_anal_ytm(B128,$A$1)</f>
        <v>-0.41760000000000003</v>
      </c>
      <c r="P128" s="8">
        <f>[1]!cb_info_outstandingbalance(B128,$A$1)</f>
        <v>2.1705299999999998</v>
      </c>
      <c r="Q128" s="7">
        <f>[1]!b_anal_ptmyear(B128,$A$1)</f>
        <v>3.1397260273972605</v>
      </c>
      <c r="R128" s="8">
        <f>[1]!s_dq_turn(B128,$A$1)</f>
        <v>9.6202310034876266</v>
      </c>
      <c r="S128" s="8">
        <f t="shared" si="3"/>
        <v>150.17510000000001</v>
      </c>
      <c r="T128" s="8">
        <f>[1]!cb_anal_convvalue(B128,$A$1)</f>
        <v>89.575299999999999</v>
      </c>
      <c r="U128" s="19">
        <f>[1]!s_dq_pctchange(B128,$A$1)</f>
        <v>0.8359706216038727</v>
      </c>
      <c r="V128" s="21">
        <f>[1]!b_pq_pctchange(B128,$A$2,$A$1,2)</f>
        <v>1.032469807950358</v>
      </c>
      <c r="W128" s="4" t="s">
        <v>1357</v>
      </c>
      <c r="X128" s="4" t="s">
        <v>38</v>
      </c>
      <c r="Y128" s="5">
        <f>[1]!s_val_ev(X128,$A$1,100000000)</f>
        <v>66.169998250399999</v>
      </c>
      <c r="Z128" s="6">
        <f>[1]!s_dq_turn(X128,$A$1)</f>
        <v>0.75416067038657264</v>
      </c>
      <c r="AA128" s="6">
        <f>[1]!s_dq_swing(X128,$A$1)</f>
        <v>3.5242290748898708</v>
      </c>
    </row>
    <row r="129" spans="2:27" x14ac:dyDescent="0.25">
      <c r="B129" s="4" t="s">
        <v>153</v>
      </c>
      <c r="C129" s="4" t="s">
        <v>1358</v>
      </c>
      <c r="D129" s="1" t="s">
        <v>2446</v>
      </c>
      <c r="E129" s="4" t="str">
        <f>[1]!s_info_industry_sw_2021(B129,"20221201",1)</f>
        <v>钢铁(2021)</v>
      </c>
      <c r="F129" s="1" t="s">
        <v>2400</v>
      </c>
      <c r="G129" s="4" t="s">
        <v>1353</v>
      </c>
      <c r="H129" s="4" t="s">
        <v>1354</v>
      </c>
      <c r="I129" s="4" t="str">
        <f>[1]!s_info_industry_sw_2021(B129,"20221201",2)</f>
        <v>普钢(2021)</v>
      </c>
      <c r="J129" s="7" t="s">
        <v>1355</v>
      </c>
      <c r="K129" s="4" t="s">
        <v>1359</v>
      </c>
      <c r="L129" s="8">
        <f>[1]!b_dq_close(B129,$A$1,2)</f>
        <v>118.304</v>
      </c>
      <c r="M129" s="8">
        <f>[1]!cb_anal_convpremiumratio(B129,$A$1)</f>
        <v>17.411799999999999</v>
      </c>
      <c r="N129" s="8">
        <f t="shared" si="2"/>
        <v>23.660669865600003</v>
      </c>
      <c r="O129" s="8">
        <f>[1]!cb_anal_ytm(B129,$A$1)</f>
        <v>-0.2039</v>
      </c>
      <c r="P129" s="8">
        <f>[1]!cb_info_outstandingbalance(B129,$A$1)</f>
        <v>19.999890000000001</v>
      </c>
      <c r="Q129" s="7">
        <f>[1]!b_anal_ptmyear(B129,$A$1)</f>
        <v>5.1013698630136988</v>
      </c>
      <c r="R129" s="8">
        <f>[1]!s_dq_turn(B129,$A$1)</f>
        <v>1.81685999272996</v>
      </c>
      <c r="S129" s="8">
        <f t="shared" si="3"/>
        <v>135.7158</v>
      </c>
      <c r="T129" s="8">
        <f>[1]!cb_anal_convvalue(B129,$A$1)</f>
        <v>100.7599</v>
      </c>
      <c r="U129" s="19">
        <f>[1]!s_dq_pctchange(B129,$A$1)</f>
        <v>0.59863945578231947</v>
      </c>
      <c r="V129" s="21">
        <f>[1]!b_pq_pctchange(B129,$A$2,$A$1,2)</f>
        <v>1.4579259716647823</v>
      </c>
      <c r="W129" s="4" t="s">
        <v>1360</v>
      </c>
      <c r="X129" s="4" t="s">
        <v>154</v>
      </c>
      <c r="Y129" s="5">
        <f>[1]!s_val_ev(X129,$A$1,100000000)</f>
        <v>94.839341266800005</v>
      </c>
      <c r="Z129" s="6">
        <f>[1]!s_dq_turn(X129,$A$1)</f>
        <v>0.60924496482745127</v>
      </c>
      <c r="AA129" s="6">
        <f>[1]!s_dq_swing(X129,$A$1)</f>
        <v>1.9786910197869088</v>
      </c>
    </row>
    <row r="130" spans="2:27" x14ac:dyDescent="0.25">
      <c r="B130" s="4" t="s">
        <v>660</v>
      </c>
      <c r="C130" s="4" t="s">
        <v>1361</v>
      </c>
      <c r="D130" s="1" t="s">
        <v>2446</v>
      </c>
      <c r="E130" s="4" t="str">
        <f>[1]!s_info_industry_sw_2021(B130,"20221201",1)</f>
        <v>钢铁(2021)</v>
      </c>
      <c r="F130" s="1" t="s">
        <v>2400</v>
      </c>
      <c r="G130" s="4" t="s">
        <v>1353</v>
      </c>
      <c r="H130" s="4" t="s">
        <v>1354</v>
      </c>
      <c r="I130" s="4" t="str">
        <f>[1]!s_info_industry_sw_2021(B130,"20221201",2)</f>
        <v>普钢(2021)</v>
      </c>
      <c r="J130" s="7" t="s">
        <v>1355</v>
      </c>
      <c r="K130" s="4" t="s">
        <v>1362</v>
      </c>
      <c r="L130" s="8">
        <f>[1]!b_dq_close(B130,$A$1,2)</f>
        <v>113.502</v>
      </c>
      <c r="M130" s="8">
        <f>[1]!cb_anal_convpremiumratio(B130,$A$1)</f>
        <v>37.525500000000001</v>
      </c>
      <c r="N130" s="8">
        <f t="shared" si="2"/>
        <v>63.913556195219996</v>
      </c>
      <c r="O130" s="8">
        <f>[1]!cb_anal_ytm(B130,$A$1)</f>
        <v>3.5807000000000002</v>
      </c>
      <c r="P130" s="8">
        <f>[1]!cb_info_outstandingbalance(B130,$A$1)</f>
        <v>56.310510999999998</v>
      </c>
      <c r="Q130" s="7">
        <f>[1]!b_anal_ptmyear(B130,$A$1)</f>
        <v>3.3506849315068492</v>
      </c>
      <c r="R130" s="8">
        <f>[1]!s_dq_turn(B130,$A$1)</f>
        <v>0.70306412243355421</v>
      </c>
      <c r="S130" s="8">
        <f t="shared" si="3"/>
        <v>151.0275</v>
      </c>
      <c r="T130" s="8">
        <f>[1]!cb_anal_convvalue(B130,$A$1)</f>
        <v>82.531599999999997</v>
      </c>
      <c r="U130" s="19">
        <f>[1]!s_dq_pctchange(B130,$A$1)</f>
        <v>0.49138091317165805</v>
      </c>
      <c r="V130" s="21">
        <f>[1]!b_pq_pctchange(B130,$A$2,$A$1,2)</f>
        <v>0.35366306519777851</v>
      </c>
      <c r="W130" s="4" t="s">
        <v>1363</v>
      </c>
      <c r="X130" s="4" t="s">
        <v>661</v>
      </c>
      <c r="Y130" s="5">
        <f>[1]!s_val_ev(X130,$A$1,100000000)</f>
        <v>126.2751926742</v>
      </c>
      <c r="Z130" s="6">
        <f>[1]!s_dq_turn(X130,$A$1)</f>
        <v>0.32070899139697212</v>
      </c>
      <c r="AA130" s="6">
        <f>[1]!s_dq_swing(X130,$A$1)</f>
        <v>2.8213166144200583</v>
      </c>
    </row>
    <row r="131" spans="2:27" x14ac:dyDescent="0.25">
      <c r="B131" s="4" t="s">
        <v>305</v>
      </c>
      <c r="C131" s="4" t="s">
        <v>1364</v>
      </c>
      <c r="D131" s="1" t="s">
        <v>2446</v>
      </c>
      <c r="E131" s="4" t="str">
        <f>[1]!s_info_industry_sw_2021(B131,"20221201",1)</f>
        <v>钢铁(2021)</v>
      </c>
      <c r="F131" s="1" t="s">
        <v>2400</v>
      </c>
      <c r="G131" s="4" t="s">
        <v>1353</v>
      </c>
      <c r="H131" s="4" t="s">
        <v>1354</v>
      </c>
      <c r="I131" s="4" t="str">
        <f>[1]!s_info_industry_sw_2021(B131,"20221201",2)</f>
        <v>特钢Ⅱ(2021)</v>
      </c>
      <c r="J131" s="7" t="s">
        <v>1355</v>
      </c>
      <c r="K131" s="4" t="s">
        <v>1365</v>
      </c>
      <c r="L131" s="8">
        <f>[1]!b_dq_close(B131,$A$1,2)</f>
        <v>125.41200000000001</v>
      </c>
      <c r="M131" s="8">
        <f>[1]!cb_anal_convpremiumratio(B131,$A$1)</f>
        <v>31.964400000000001</v>
      </c>
      <c r="N131" s="8">
        <f t="shared" ref="N131:N194" si="4">P131/100*L131</f>
        <v>12.535431048000001</v>
      </c>
      <c r="O131" s="8">
        <f>[1]!cb_anal_ytm(B131,$A$1)</f>
        <v>-0.87609999999999999</v>
      </c>
      <c r="P131" s="8">
        <f>[1]!cb_info_outstandingbalance(B131,$A$1)</f>
        <v>9.9954000000000001</v>
      </c>
      <c r="Q131" s="7">
        <f>[1]!b_anal_ptmyear(B131,$A$1)</f>
        <v>4.8082191780821919</v>
      </c>
      <c r="R131" s="8">
        <f>[1]!s_dq_turn(B131,$A$1)</f>
        <v>1.1945494927666727</v>
      </c>
      <c r="S131" s="8">
        <f t="shared" ref="S131:S194" si="5">L131+M131</f>
        <v>157.37640000000002</v>
      </c>
      <c r="T131" s="8">
        <f>[1]!cb_anal_convvalue(B131,$A$1)</f>
        <v>95.034700000000001</v>
      </c>
      <c r="U131" s="19">
        <f>[1]!s_dq_pctchange(B131,$A$1)</f>
        <v>0.16692890745429675</v>
      </c>
      <c r="V131" s="21">
        <f>[1]!b_pq_pctchange(B131,$A$2,$A$1,2)</f>
        <v>1.0987593612201627</v>
      </c>
      <c r="W131" s="4" t="s">
        <v>1366</v>
      </c>
      <c r="X131" s="4" t="s">
        <v>306</v>
      </c>
      <c r="Y131" s="5">
        <f>[1]!s_val_ev(X131,$A$1,100000000)</f>
        <v>115.81158274859999</v>
      </c>
      <c r="Z131" s="6">
        <f>[1]!s_dq_turn(X131,$A$1)</f>
        <v>2.4192416696050523</v>
      </c>
      <c r="AA131" s="6">
        <f>[1]!s_dq_swing(X131,$A$1)</f>
        <v>3.2815198618307435</v>
      </c>
    </row>
    <row r="132" spans="2:27" x14ac:dyDescent="0.25">
      <c r="B132" s="4" t="s">
        <v>395</v>
      </c>
      <c r="C132" s="4" t="s">
        <v>1367</v>
      </c>
      <c r="D132" s="1" t="s">
        <v>2446</v>
      </c>
      <c r="E132" s="4" t="str">
        <f>[1]!s_info_industry_sw_2021(B132,"20221201",1)</f>
        <v>钢铁(2021)</v>
      </c>
      <c r="F132" s="1" t="s">
        <v>2400</v>
      </c>
      <c r="G132" s="4" t="s">
        <v>1353</v>
      </c>
      <c r="H132" s="4" t="s">
        <v>1354</v>
      </c>
      <c r="I132" s="4" t="str">
        <f>[1]!s_info_industry_sw_2021(B132,"20221201",2)</f>
        <v>特钢Ⅱ(2021)</v>
      </c>
      <c r="J132" s="7"/>
      <c r="K132" s="4" t="s">
        <v>1368</v>
      </c>
      <c r="L132" s="8">
        <f>[1]!b_dq_close(B132,$A$1,2)</f>
        <v>122.116</v>
      </c>
      <c r="M132" s="8">
        <f>[1]!cb_anal_convpremiumratio(B132,$A$1)</f>
        <v>31.656300000000002</v>
      </c>
      <c r="N132" s="8">
        <f t="shared" si="4"/>
        <v>18.927980000000002</v>
      </c>
      <c r="O132" s="8">
        <f>[1]!cb_anal_ytm(B132,$A$1)</f>
        <v>-0.29930000000000001</v>
      </c>
      <c r="P132" s="8">
        <f>[1]!cb_info_outstandingbalance(B132,$A$1)</f>
        <v>15.5</v>
      </c>
      <c r="Q132" s="7">
        <f>[1]!b_anal_ptmyear(B132,$A$1)</f>
        <v>5.6410958904109592</v>
      </c>
      <c r="R132" s="8">
        <f>[1]!s_dq_turn(B132,$A$1)</f>
        <v>0.8631612903225806</v>
      </c>
      <c r="S132" s="8">
        <f t="shared" si="5"/>
        <v>153.7723</v>
      </c>
      <c r="T132" s="8">
        <f>[1]!cb_anal_convvalue(B132,$A$1)</f>
        <v>92.753600000000006</v>
      </c>
      <c r="U132" s="19">
        <f>[1]!s_dq_pctchange(B132,$A$1)</f>
        <v>0.63371982826110695</v>
      </c>
      <c r="V132" s="21">
        <f>[1]!b_pq_pctchange(B132,$A$2,$A$1,2)</f>
        <v>-0.27276439363005567</v>
      </c>
      <c r="W132" s="4" t="s">
        <v>1369</v>
      </c>
      <c r="X132" s="4" t="s">
        <v>396</v>
      </c>
      <c r="Y132" s="5">
        <f>[1]!s_val_ev(X132,$A$1,100000000)</f>
        <v>65.814527999999996</v>
      </c>
      <c r="Z132" s="6">
        <f>[1]!s_dq_turn(X132,$A$1)</f>
        <v>1.9308593166542198</v>
      </c>
      <c r="AA132" s="6">
        <f>[1]!s_dq_swing(X132,$A$1)</f>
        <v>4.1459369817578775</v>
      </c>
    </row>
    <row r="133" spans="2:27" x14ac:dyDescent="0.25">
      <c r="B133" s="4" t="s">
        <v>731</v>
      </c>
      <c r="C133" s="4" t="s">
        <v>1370</v>
      </c>
      <c r="D133" s="1" t="s">
        <v>2446</v>
      </c>
      <c r="E133" s="4" t="str">
        <f>[1]!s_info_industry_sw_2021(B133,"20221201",1)</f>
        <v>钢铁(2021)</v>
      </c>
      <c r="F133" s="1" t="s">
        <v>2400</v>
      </c>
      <c r="G133" s="4" t="s">
        <v>1353</v>
      </c>
      <c r="H133" s="4" t="s">
        <v>1354</v>
      </c>
      <c r="I133" s="4" t="str">
        <f>[1]!s_info_industry_sw_2021(B133,"20221201",2)</f>
        <v>特钢Ⅱ(2021)</v>
      </c>
      <c r="J133" s="7" t="s">
        <v>1355</v>
      </c>
      <c r="K133" s="4" t="s">
        <v>1371</v>
      </c>
      <c r="L133" s="8">
        <f>[1]!b_dq_close(B133,$A$1,2)</f>
        <v>113.964</v>
      </c>
      <c r="M133" s="8">
        <f>[1]!cb_anal_convpremiumratio(B133,$A$1)</f>
        <v>34.140500000000003</v>
      </c>
      <c r="N133" s="8">
        <f t="shared" si="4"/>
        <v>56.978773679159993</v>
      </c>
      <c r="O133" s="8">
        <f>[1]!cb_anal_ytm(B133,$A$1)</f>
        <v>-0.64259999999999995</v>
      </c>
      <c r="P133" s="8">
        <f>[1]!cb_info_outstandingbalance(B133,$A$1)</f>
        <v>49.997169</v>
      </c>
      <c r="Q133" s="7">
        <f>[1]!b_anal_ptmyear(B133,$A$1)</f>
        <v>5.0109589041095894</v>
      </c>
      <c r="R133" s="8">
        <f>[1]!s_dq_turn(B133,$A$1)</f>
        <v>2.1947722680058144</v>
      </c>
      <c r="S133" s="8">
        <f t="shared" si="5"/>
        <v>148.1045</v>
      </c>
      <c r="T133" s="8">
        <f>[1]!cb_anal_convvalue(B133,$A$1)</f>
        <v>84.958699999999993</v>
      </c>
      <c r="U133" s="19">
        <f>[1]!s_dq_pctchange(B133,$A$1)</f>
        <v>0.86559396739418548</v>
      </c>
      <c r="V133" s="21">
        <f>[1]!b_pq_pctchange(B133,$A$2,$A$1,2)</f>
        <v>1.5531852327104507</v>
      </c>
      <c r="W133" s="4" t="s">
        <v>1372</v>
      </c>
      <c r="X133" s="4" t="s">
        <v>732</v>
      </c>
      <c r="Y133" s="5">
        <f>[1]!s_val_ev(X133,$A$1,100000000)</f>
        <v>1037.6949164728001</v>
      </c>
      <c r="Z133" s="6">
        <f>[1]!s_dq_turn(X133,$A$1)</f>
        <v>0.1952095475311213</v>
      </c>
      <c r="AA133" s="6">
        <f>[1]!s_dq_swing(X133,$A$1)</f>
        <v>4.0785498489425915</v>
      </c>
    </row>
    <row r="134" spans="2:27" x14ac:dyDescent="0.25">
      <c r="B134" s="4" t="s">
        <v>758</v>
      </c>
      <c r="C134" s="16" t="s">
        <v>1373</v>
      </c>
      <c r="D134" s="1" t="s">
        <v>2446</v>
      </c>
      <c r="E134" s="4" t="str">
        <f>[1]!s_info_industry_sw_2021(B134,"20221201",1)</f>
        <v>钢铁(2021)</v>
      </c>
      <c r="F134" s="1" t="s">
        <v>2400</v>
      </c>
      <c r="G134" s="4" t="s">
        <v>1353</v>
      </c>
      <c r="H134" s="4" t="s">
        <v>1354</v>
      </c>
      <c r="I134" s="4" t="str">
        <f>[1]!s_info_industry_sw_2021(B134,"20221201",2)</f>
        <v>冶钢原料(2021)</v>
      </c>
      <c r="J134" s="7" t="s">
        <v>1074</v>
      </c>
      <c r="K134" s="4" t="s">
        <v>1374</v>
      </c>
      <c r="L134" s="8">
        <f>[1]!b_dq_close(B134,$A$1,2)</f>
        <v>141.501</v>
      </c>
      <c r="M134" s="8">
        <f>[1]!cb_anal_convpremiumratio(B134,$A$1)</f>
        <v>18.1081</v>
      </c>
      <c r="N134" s="8">
        <f t="shared" si="4"/>
        <v>21.508151999999999</v>
      </c>
      <c r="O134" s="8">
        <f>[1]!cb_anal_ytm(B134,$A$1)</f>
        <v>-3.4455</v>
      </c>
      <c r="P134" s="8">
        <f>[1]!cb_info_outstandingbalance(B134,$A$1)</f>
        <v>15.2</v>
      </c>
      <c r="Q134" s="7">
        <f>[1]!b_anal_ptmyear(B134,$A$1)</f>
        <v>5.484931506849315</v>
      </c>
      <c r="R134" s="8">
        <f>[1]!s_dq_turn(B134,$A$1)</f>
        <v>23.654973684210525</v>
      </c>
      <c r="S134" s="8">
        <f t="shared" si="5"/>
        <v>159.60910000000001</v>
      </c>
      <c r="T134" s="8">
        <f>[1]!cb_anal_convvalue(B134,$A$1)</f>
        <v>119.80629999999999</v>
      </c>
      <c r="U134" s="19">
        <f>[1]!s_dq_pctchange(B134,$A$1)</f>
        <v>2.4582567013743142</v>
      </c>
      <c r="V134" s="21">
        <f>[1]!b_pq_pctchange(B134,$A$2,$A$1,2)</f>
        <v>1.0721428571428606</v>
      </c>
      <c r="W134" s="4" t="s">
        <v>1375</v>
      </c>
      <c r="X134" s="4" t="s">
        <v>759</v>
      </c>
      <c r="Y134" s="5">
        <f>[1]!s_val_ev(X134,$A$1,100000000)</f>
        <v>205.2388</v>
      </c>
      <c r="Z134" s="6">
        <f>[1]!s_dq_turn(X134,$A$1)</f>
        <v>3.1098403174902223</v>
      </c>
      <c r="AA134" s="6">
        <f>[1]!s_dq_swing(X134,$A$1)</f>
        <v>2.3880597014925264</v>
      </c>
    </row>
    <row r="135" spans="2:27" x14ac:dyDescent="0.25">
      <c r="B135" s="4" t="s">
        <v>8</v>
      </c>
      <c r="C135" s="16" t="s">
        <v>1376</v>
      </c>
      <c r="D135" s="1" t="s">
        <v>2448</v>
      </c>
      <c r="E135" s="4" t="str">
        <f>[1]!s_info_industry_sw_2021(B135,"20221201",1)</f>
        <v>公用事业(2021)</v>
      </c>
      <c r="F135" s="1" t="s">
        <v>2401</v>
      </c>
      <c r="I135" s="4" t="str">
        <f>[1]!s_info_industry_sw_2021(B135,"20221201",2)</f>
        <v>电力(2021)</v>
      </c>
      <c r="J135" s="7"/>
      <c r="K135" s="15" t="s">
        <v>1377</v>
      </c>
      <c r="L135" s="8">
        <f>[1]!b_dq_close(B135,$A$1,2)</f>
        <v>180.65799999999999</v>
      </c>
      <c r="M135" s="8">
        <f>[1]!cb_anal_convpremiumratio(B135,$A$1)</f>
        <v>9.5418000000000003</v>
      </c>
      <c r="N135" s="8">
        <f t="shared" si="4"/>
        <v>23.054779064799998</v>
      </c>
      <c r="O135" s="8">
        <f>[1]!cb_anal_ytm(B135,$A$1)</f>
        <v>-24.013300000000001</v>
      </c>
      <c r="P135" s="8">
        <f>[1]!cb_info_outstandingbalance(B135,$A$1)</f>
        <v>12.761559999999999</v>
      </c>
      <c r="Q135" s="7">
        <f>[1]!b_anal_ptmyear(B135,$A$1)</f>
        <v>1.7917808219178082</v>
      </c>
      <c r="R135" s="8">
        <f>[1]!s_dq_turn(B135,$A$1)</f>
        <v>2.838524443720047</v>
      </c>
      <c r="S135" s="8">
        <f t="shared" si="5"/>
        <v>190.19979999999998</v>
      </c>
      <c r="T135" s="8">
        <f>[1]!cb_anal_convvalue(B135,$A$1)</f>
        <v>164.92150000000001</v>
      </c>
      <c r="U135" s="19">
        <f>[1]!s_dq_pctchange(B135,$A$1)</f>
        <v>-0.73845342358876409</v>
      </c>
      <c r="V135" s="21">
        <f>[1]!b_pq_pctchange(B135,$A$2,$A$1,2)</f>
        <v>-1.8744330804034683</v>
      </c>
      <c r="W135" s="4" t="s">
        <v>1378</v>
      </c>
      <c r="X135" s="4" t="s">
        <v>9</v>
      </c>
      <c r="Y135" s="5">
        <f>[1]!s_val_ev(X135,$A$1,100000000)</f>
        <v>246.27570105599997</v>
      </c>
      <c r="Z135" s="6">
        <f>[1]!s_dq_turn(X135,$A$1)</f>
        <v>0.87955010575144821</v>
      </c>
      <c r="AA135" s="6">
        <f>[1]!s_dq_swing(X135,$A$1)</f>
        <v>2.9365079365079443</v>
      </c>
    </row>
    <row r="136" spans="2:27" x14ac:dyDescent="0.25">
      <c r="B136" s="4" t="s">
        <v>26</v>
      </c>
      <c r="C136" s="4" t="s">
        <v>1379</v>
      </c>
      <c r="D136" s="1" t="s">
        <v>2448</v>
      </c>
      <c r="E136" s="4" t="str">
        <f>[1]!s_info_industry_sw_2021(B136,"20221201",1)</f>
        <v>公用事业(2021)</v>
      </c>
      <c r="F136" s="1" t="s">
        <v>2401</v>
      </c>
      <c r="I136" s="4" t="str">
        <f>[1]!s_info_industry_sw_2021(B136,"20221201",2)</f>
        <v>电力(2021)</v>
      </c>
      <c r="J136" s="7"/>
      <c r="K136" s="4" t="s">
        <v>1380</v>
      </c>
      <c r="L136" s="8">
        <f>[1]!b_dq_close(B136,$A$1,2)</f>
        <v>150.327</v>
      </c>
      <c r="M136" s="8">
        <f>[1]!cb_anal_convpremiumratio(B136,$A$1)</f>
        <v>2.9477000000000002</v>
      </c>
      <c r="N136" s="8">
        <f t="shared" si="4"/>
        <v>52.344041792400006</v>
      </c>
      <c r="O136" s="8">
        <f>[1]!cb_anal_ytm(B136,$A$1)</f>
        <v>-11.1999</v>
      </c>
      <c r="P136" s="8">
        <f>[1]!cb_info_outstandingbalance(B136,$A$1)</f>
        <v>34.820120000000003</v>
      </c>
      <c r="Q136" s="7">
        <f>[1]!b_anal_ptmyear(B136,$A$1)</f>
        <v>2.7205479452054795</v>
      </c>
      <c r="R136" s="8">
        <f>[1]!s_dq_turn(B136,$A$1)</f>
        <v>0.62891799339002852</v>
      </c>
      <c r="S136" s="8">
        <f t="shared" si="5"/>
        <v>153.2747</v>
      </c>
      <c r="T136" s="8">
        <f>[1]!cb_anal_convvalue(B136,$A$1)</f>
        <v>146.02269999999999</v>
      </c>
      <c r="U136" s="19">
        <f>[1]!s_dq_pctchange(B136,$A$1)</f>
        <v>0.45440269434068631</v>
      </c>
      <c r="V136" s="21">
        <f>[1]!b_pq_pctchange(B136,$A$2,$A$1,2)</f>
        <v>0.67439057058666285</v>
      </c>
      <c r="W136" s="4" t="s">
        <v>1381</v>
      </c>
      <c r="X136" s="4" t="s">
        <v>27</v>
      </c>
      <c r="Y136" s="5">
        <f>[1]!s_val_ev(X136,$A$1,100000000)</f>
        <v>573.18468689849999</v>
      </c>
      <c r="Z136" s="6">
        <f>[1]!s_dq_turn(X136,$A$1)</f>
        <v>0.10965382665767179</v>
      </c>
      <c r="AA136" s="6">
        <f>[1]!s_dq_swing(X136,$A$1)</f>
        <v>0.93603744149765389</v>
      </c>
    </row>
    <row r="137" spans="2:27" x14ac:dyDescent="0.25">
      <c r="B137" s="4" t="s">
        <v>865</v>
      </c>
      <c r="C137" s="4" t="s">
        <v>1382</v>
      </c>
      <c r="D137" s="1" t="s">
        <v>2448</v>
      </c>
      <c r="E137" s="4" t="str">
        <f>[1]!s_info_industry_sw_2021(B137,"20221201",1)</f>
        <v>公用事业(2021)</v>
      </c>
      <c r="F137" s="1" t="s">
        <v>2401</v>
      </c>
      <c r="I137" s="4" t="str">
        <f>[1]!s_info_industry_sw_2021(B137,"20221201",2)</f>
        <v>电力(2021)</v>
      </c>
      <c r="J137" s="7"/>
      <c r="K137" s="4" t="s">
        <v>1383</v>
      </c>
      <c r="L137" s="8">
        <f>[1]!b_dq_close(B137,$A$1,2)</f>
        <v>105.66</v>
      </c>
      <c r="M137" s="8">
        <f>[1]!cb_anal_convpremiumratio(B137,$A$1)</f>
        <v>48.186399999999999</v>
      </c>
      <c r="N137" s="8">
        <f t="shared" si="4"/>
        <v>8.4469982094000002</v>
      </c>
      <c r="O137" s="8">
        <f>[1]!cb_anal_ytm(B137,$A$1)</f>
        <v>2.6006999999999998</v>
      </c>
      <c r="P137" s="8">
        <f>[1]!cb_info_outstandingbalance(B137,$A$1)</f>
        <v>7.9945089999999999</v>
      </c>
      <c r="Q137" s="7">
        <f>[1]!b_anal_ptmyear(B137,$A$1)</f>
        <v>3.128767123287671</v>
      </c>
      <c r="R137" s="8">
        <f>[1]!s_dq_turn(B137,$A$1)</f>
        <v>1.1051335360307932</v>
      </c>
      <c r="S137" s="8">
        <f t="shared" si="5"/>
        <v>153.84639999999999</v>
      </c>
      <c r="T137" s="8">
        <f>[1]!cb_anal_convvalue(B137,$A$1)</f>
        <v>71.302099999999996</v>
      </c>
      <c r="U137" s="19">
        <f>[1]!s_dq_pctchange(B137,$A$1)</f>
        <v>-0.23510749794635907</v>
      </c>
      <c r="V137" s="21">
        <f>[1]!b_pq_pctchange(B137,$A$2,$A$1,2)</f>
        <v>-1.158113341690209</v>
      </c>
      <c r="W137" s="4" t="s">
        <v>1384</v>
      </c>
      <c r="X137" s="4" t="s">
        <v>866</v>
      </c>
      <c r="Y137" s="5">
        <f>[1]!s_val_ev(X137,$A$1,100000000)</f>
        <v>41.846096973599998</v>
      </c>
      <c r="Z137" s="6">
        <f>[1]!s_dq_turn(X137,$A$1)</f>
        <v>1.1748218489914595</v>
      </c>
      <c r="AA137" s="6">
        <f>[1]!s_dq_swing(X137,$A$1)</f>
        <v>1.7889087656529454</v>
      </c>
    </row>
    <row r="138" spans="2:27" x14ac:dyDescent="0.25">
      <c r="B138" s="4" t="s">
        <v>119</v>
      </c>
      <c r="C138" s="4" t="s">
        <v>1385</v>
      </c>
      <c r="D138" s="1" t="s">
        <v>2448</v>
      </c>
      <c r="E138" s="4" t="str">
        <f>[1]!s_info_industry_sw_2021(B138,"20221201",1)</f>
        <v>公用事业(2021)</v>
      </c>
      <c r="F138" s="1" t="s">
        <v>2401</v>
      </c>
      <c r="I138" s="4" t="str">
        <f>[1]!s_info_industry_sw_2021(B138,"20221201",2)</f>
        <v>电力(2021)</v>
      </c>
      <c r="J138" s="7" t="s">
        <v>1042</v>
      </c>
      <c r="K138" s="4" t="s">
        <v>1386</v>
      </c>
      <c r="L138" s="8">
        <f>[1]!b_dq_close(B138,$A$1,2)</f>
        <v>133.458</v>
      </c>
      <c r="M138" s="8">
        <f>[1]!cb_anal_convpremiumratio(B138,$A$1)</f>
        <v>12.104699999999999</v>
      </c>
      <c r="N138" s="8">
        <f t="shared" si="4"/>
        <v>3.8423892780000002</v>
      </c>
      <c r="O138" s="8">
        <f>[1]!cb_anal_ytm(B138,$A$1)</f>
        <v>-4.8928000000000003</v>
      </c>
      <c r="P138" s="8">
        <f>[1]!cb_info_outstandingbalance(B138,$A$1)</f>
        <v>2.8791000000000002</v>
      </c>
      <c r="Q138" s="7">
        <f>[1]!b_anal_ptmyear(B138,$A$1)</f>
        <v>3.504109589041096</v>
      </c>
      <c r="R138" s="8">
        <f>[1]!s_dq_turn(B138,$A$1)</f>
        <v>11.173283317703449</v>
      </c>
      <c r="S138" s="8">
        <f t="shared" si="5"/>
        <v>145.56270000000001</v>
      </c>
      <c r="T138" s="8">
        <f>[1]!cb_anal_convvalue(B138,$A$1)</f>
        <v>119.0476</v>
      </c>
      <c r="U138" s="19">
        <f>[1]!s_dq_pctchange(B138,$A$1)</f>
        <v>-0.39109731157916805</v>
      </c>
      <c r="V138" s="21">
        <f>[1]!b_pq_pctchange(B138,$A$2,$A$1,2)</f>
        <v>-1.2694748990190481</v>
      </c>
      <c r="W138" s="4" t="s">
        <v>1387</v>
      </c>
      <c r="X138" s="4" t="s">
        <v>120</v>
      </c>
      <c r="Y138" s="5">
        <f>[1]!s_val_ev(X138,$A$1,100000000)</f>
        <v>97.372461079999994</v>
      </c>
      <c r="Z138" s="6">
        <f>[1]!s_dq_turn(X138,$A$1)</f>
        <v>0.6562443005152897</v>
      </c>
      <c r="AA138" s="6">
        <f>[1]!s_dq_swing(X138,$A$1)</f>
        <v>1.0025062656641501</v>
      </c>
    </row>
    <row r="139" spans="2:27" x14ac:dyDescent="0.25">
      <c r="B139" s="4" t="s">
        <v>139</v>
      </c>
      <c r="C139" s="4" t="s">
        <v>1388</v>
      </c>
      <c r="D139" s="1" t="s">
        <v>2448</v>
      </c>
      <c r="E139" s="4" t="str">
        <f>[1]!s_info_industry_sw_2021(B139,"20221201",1)</f>
        <v>公用事业(2021)</v>
      </c>
      <c r="F139" s="1" t="s">
        <v>2401</v>
      </c>
      <c r="I139" s="4" t="str">
        <f>[1]!s_info_industry_sw_2021(B139,"20221201",2)</f>
        <v>电力(2021)</v>
      </c>
      <c r="J139" s="7" t="s">
        <v>1042</v>
      </c>
      <c r="K139" s="4" t="s">
        <v>1389</v>
      </c>
      <c r="L139" s="8">
        <f>[1]!b_dq_close(B139,$A$1,2)</f>
        <v>128.48699999999999</v>
      </c>
      <c r="M139" s="8">
        <f>[1]!cb_anal_convpremiumratio(B139,$A$1)</f>
        <v>16.2502</v>
      </c>
      <c r="N139" s="8">
        <f t="shared" si="4"/>
        <v>38.5313882385</v>
      </c>
      <c r="O139" s="8">
        <f>[1]!cb_anal_ytm(B139,$A$1)</f>
        <v>-2.7079</v>
      </c>
      <c r="P139" s="8">
        <f>[1]!cb_info_outstandingbalance(B139,$A$1)</f>
        <v>29.98855</v>
      </c>
      <c r="Q139" s="7">
        <f>[1]!b_anal_ptmyear(B139,$A$1)</f>
        <v>4.3287671232876708</v>
      </c>
      <c r="R139" s="8">
        <f>[1]!s_dq_turn(B139,$A$1)</f>
        <v>2.0962333957460433</v>
      </c>
      <c r="S139" s="8">
        <f t="shared" si="5"/>
        <v>144.7372</v>
      </c>
      <c r="T139" s="8">
        <f>[1]!cb_anal_convvalue(B139,$A$1)</f>
        <v>110.52630000000001</v>
      </c>
      <c r="U139" s="19">
        <f>[1]!s_dq_pctchange(B139,$A$1)</f>
        <v>1.151750850233022</v>
      </c>
      <c r="V139" s="21">
        <f>[1]!b_pq_pctchange(B139,$A$2,$A$1,2)</f>
        <v>-1.7841172288852731</v>
      </c>
      <c r="W139" s="4" t="s">
        <v>1390</v>
      </c>
      <c r="X139" s="4" t="s">
        <v>140</v>
      </c>
      <c r="Y139" s="5">
        <f>[1]!s_val_ev(X139,$A$1,100000000)</f>
        <v>258.35083529220003</v>
      </c>
      <c r="Z139" s="6">
        <f>[1]!s_dq_turn(X139,$A$1)</f>
        <v>1.336505504663736</v>
      </c>
      <c r="AA139" s="6">
        <f>[1]!s_dq_swing(X139,$A$1)</f>
        <v>3.0769230769230682</v>
      </c>
    </row>
    <row r="140" spans="2:27" x14ac:dyDescent="0.25">
      <c r="B140" s="4" t="s">
        <v>133</v>
      </c>
      <c r="C140" s="4" t="s">
        <v>1391</v>
      </c>
      <c r="D140" s="1" t="s">
        <v>2448</v>
      </c>
      <c r="E140" s="4" t="str">
        <f>[1]!s_info_industry_sw_2021(B140,"20221201",1)</f>
        <v>公用事业(2021)</v>
      </c>
      <c r="F140" s="1" t="s">
        <v>2401</v>
      </c>
      <c r="I140" s="4" t="str">
        <f>[1]!s_info_industry_sw_2021(B140,"20221201",2)</f>
        <v>电力(2021)</v>
      </c>
      <c r="J140" s="7" t="s">
        <v>988</v>
      </c>
      <c r="K140" s="4" t="s">
        <v>1392</v>
      </c>
      <c r="L140" s="8">
        <f>[1]!b_dq_close(B140,$A$1,2)</f>
        <v>123.36</v>
      </c>
      <c r="M140" s="8">
        <f>[1]!cb_anal_convpremiumratio(B140,$A$1)</f>
        <v>23.814399999999999</v>
      </c>
      <c r="N140" s="8">
        <f t="shared" si="4"/>
        <v>28.327415856000002</v>
      </c>
      <c r="O140" s="8">
        <f>[1]!cb_anal_ytm(B140,$A$1)</f>
        <v>-1.3280000000000001</v>
      </c>
      <c r="P140" s="8">
        <f>[1]!cb_info_outstandingbalance(B140,$A$1)</f>
        <v>22.96321</v>
      </c>
      <c r="Q140" s="7">
        <f>[1]!b_anal_ptmyear(B140,$A$1)</f>
        <v>4.1671232876712327</v>
      </c>
      <c r="R140" s="8">
        <f>[1]!s_dq_turn(B140,$A$1)</f>
        <v>1.0859544462642636</v>
      </c>
      <c r="S140" s="8">
        <f t="shared" si="5"/>
        <v>147.17439999999999</v>
      </c>
      <c r="T140" s="8">
        <f>[1]!cb_anal_convvalue(B140,$A$1)</f>
        <v>99.632999999999996</v>
      </c>
      <c r="U140" s="19">
        <f>[1]!s_dq_pctchange(B140,$A$1)</f>
        <v>0.34815995835095603</v>
      </c>
      <c r="V140" s="21">
        <f>[1]!b_pq_pctchange(B140,$A$2,$A$1,2)</f>
        <v>-1.8092380186734349</v>
      </c>
      <c r="W140" s="4" t="s">
        <v>1393</v>
      </c>
      <c r="X140" s="4" t="s">
        <v>134</v>
      </c>
      <c r="Y140" s="5">
        <f>[1]!s_val_ev(X140,$A$1,100000000)</f>
        <v>157.16474321039999</v>
      </c>
      <c r="Z140" s="6">
        <f>[1]!s_dq_turn(X140,$A$1)</f>
        <v>1.8475977173629254</v>
      </c>
      <c r="AA140" s="6">
        <f>[1]!s_dq_swing(X140,$A$1)</f>
        <v>2.0332717190388068</v>
      </c>
    </row>
    <row r="141" spans="2:27" x14ac:dyDescent="0.25">
      <c r="B141" s="4" t="s">
        <v>61</v>
      </c>
      <c r="C141" s="4" t="s">
        <v>1394</v>
      </c>
      <c r="D141" s="1" t="s">
        <v>2448</v>
      </c>
      <c r="E141" s="4" t="str">
        <f>[1]!s_info_industry_sw_2021(B141,"20221201",1)</f>
        <v>公用事业(2021)</v>
      </c>
      <c r="F141" s="1" t="s">
        <v>2401</v>
      </c>
      <c r="I141" s="4" t="str">
        <f>[1]!s_info_industry_sw_2021(B141,"20221201",2)</f>
        <v>燃气Ⅱ(2021)</v>
      </c>
      <c r="J141" s="11" t="s">
        <v>2405</v>
      </c>
      <c r="K141" s="4" t="s">
        <v>1395</v>
      </c>
      <c r="L141" s="8">
        <f>[1]!b_dq_close(B141,$A$1,2)</f>
        <v>123.761</v>
      </c>
      <c r="M141" s="8">
        <f>[1]!cb_anal_convpremiumratio(B141,$A$1)</f>
        <v>10.2486</v>
      </c>
      <c r="N141" s="8">
        <f t="shared" si="4"/>
        <v>12.369491162599999</v>
      </c>
      <c r="O141" s="8">
        <f>[1]!cb_anal_ytm(B141,$A$1)</f>
        <v>-1.5648</v>
      </c>
      <c r="P141" s="8">
        <f>[1]!cb_info_outstandingbalance(B141,$A$1)</f>
        <v>9.9946599999999997</v>
      </c>
      <c r="Q141" s="7">
        <f>[1]!b_anal_ptmyear(B141,$A$1)</f>
        <v>4.8465753424657532</v>
      </c>
      <c r="R141" s="8">
        <f>[1]!s_dq_turn(B141,$A$1)</f>
        <v>1.5555306533688991</v>
      </c>
      <c r="S141" s="8">
        <f t="shared" si="5"/>
        <v>134.00960000000001</v>
      </c>
      <c r="T141" s="8">
        <f>[1]!cb_anal_convvalue(B141,$A$1)</f>
        <v>112.2563</v>
      </c>
      <c r="U141" s="19">
        <f>[1]!s_dq_pctchange(B141,$A$1)</f>
        <v>-0.10573725502857347</v>
      </c>
      <c r="V141" s="21">
        <f>[1]!b_pq_pctchange(B141,$A$2,$A$1,2)</f>
        <v>-0.37191180377225097</v>
      </c>
      <c r="W141" s="4" t="s">
        <v>1396</v>
      </c>
      <c r="X141" s="4" t="s">
        <v>62</v>
      </c>
      <c r="Y141" s="5">
        <f>[1]!s_val_ev(X141,$A$1,100000000)</f>
        <v>91.743659924800014</v>
      </c>
      <c r="Z141" s="6">
        <f>[1]!s_dq_turn(X141,$A$1)</f>
        <v>0.2240224263654457</v>
      </c>
      <c r="AA141" s="6">
        <f>[1]!s_dq_swing(X141,$A$1)</f>
        <v>0.9925558312655095</v>
      </c>
    </row>
    <row r="142" spans="2:27" x14ac:dyDescent="0.25">
      <c r="B142" s="4" t="s">
        <v>498</v>
      </c>
      <c r="C142" s="4" t="s">
        <v>1397</v>
      </c>
      <c r="D142" s="1" t="s">
        <v>2448</v>
      </c>
      <c r="E142" s="4" t="str">
        <f>[1]!s_info_industry_sw_2021(B142,"20221201",1)</f>
        <v>公用事业(2021)</v>
      </c>
      <c r="F142" s="1" t="s">
        <v>2401</v>
      </c>
      <c r="I142" s="4" t="str">
        <f>[1]!s_info_industry_sw_2021(B142,"20221201",2)</f>
        <v>燃气Ⅱ(2021)</v>
      </c>
      <c r="J142" s="11" t="s">
        <v>2405</v>
      </c>
      <c r="K142" s="4" t="s">
        <v>1398</v>
      </c>
      <c r="L142" s="8">
        <f>[1]!b_dq_close(B142,$A$1,2)</f>
        <v>245.214</v>
      </c>
      <c r="M142" s="8">
        <f>[1]!cb_anal_convpremiumratio(B142,$A$1)</f>
        <v>3.9933999999999998</v>
      </c>
      <c r="N142" s="8">
        <f t="shared" si="4"/>
        <v>10.15642793682</v>
      </c>
      <c r="O142" s="8">
        <f>[1]!cb_anal_ytm(B142,$A$1)</f>
        <v>-17.174900000000001</v>
      </c>
      <c r="P142" s="8">
        <f>[1]!cb_info_outstandingbalance(B142,$A$1)</f>
        <v>4.1418629999999999</v>
      </c>
      <c r="Q142" s="7">
        <f>[1]!b_anal_ptmyear(B142,$A$1)</f>
        <v>3.8383561643835615</v>
      </c>
      <c r="R142" s="8">
        <f>[1]!s_dq_turn(B142,$A$1)</f>
        <v>6.985020991761437</v>
      </c>
      <c r="S142" s="8">
        <f t="shared" si="5"/>
        <v>249.20740000000001</v>
      </c>
      <c r="T142" s="8">
        <f>[1]!cb_anal_convvalue(B142,$A$1)</f>
        <v>235.79769999999999</v>
      </c>
      <c r="U142" s="19">
        <f>[1]!s_dq_pctchange(B142,$A$1)</f>
        <v>1.4119106699751807</v>
      </c>
      <c r="V142" s="21">
        <f>[1]!b_pq_pctchange(B142,$A$2,$A$1,2)</f>
        <v>-1.3548849071936</v>
      </c>
      <c r="W142" s="4" t="s">
        <v>1399</v>
      </c>
      <c r="X142" s="4" t="s">
        <v>499</v>
      </c>
      <c r="Y142" s="5">
        <f>[1]!s_val_ev(X142,$A$1,100000000)</f>
        <v>106.88604753840001</v>
      </c>
      <c r="Z142" s="6">
        <f>[1]!s_dq_turn(X142,$A$1)</f>
        <v>0.68937837511117028</v>
      </c>
      <c r="AA142" s="6">
        <f>[1]!s_dq_swing(X142,$A$1)</f>
        <v>2.7731092436974798</v>
      </c>
    </row>
    <row r="143" spans="2:27" x14ac:dyDescent="0.25">
      <c r="B143" s="4" t="s">
        <v>297</v>
      </c>
      <c r="C143" s="4" t="s">
        <v>1400</v>
      </c>
      <c r="D143" s="1" t="s">
        <v>2448</v>
      </c>
      <c r="E143" s="4" t="str">
        <f>[1]!s_info_industry_sw_2021(B143,"20221201",1)</f>
        <v>公用事业(2021)</v>
      </c>
      <c r="F143" s="1" t="s">
        <v>2401</v>
      </c>
      <c r="I143" s="4" t="str">
        <f>[1]!s_info_industry_sw_2021(B143,"20221201",2)</f>
        <v>燃气Ⅱ(2021)</v>
      </c>
      <c r="J143" s="11" t="s">
        <v>2405</v>
      </c>
      <c r="K143" s="4" t="s">
        <v>1401</v>
      </c>
      <c r="L143" s="8">
        <f>[1]!b_dq_close(B143,$A$1,2)</f>
        <v>119.633</v>
      </c>
      <c r="M143" s="8">
        <f>[1]!cb_anal_convpremiumratio(B143,$A$1)</f>
        <v>12.2997</v>
      </c>
      <c r="N143" s="8">
        <f t="shared" si="4"/>
        <v>11.1254024313</v>
      </c>
      <c r="O143" s="8">
        <f>[1]!cb_anal_ytm(B143,$A$1)</f>
        <v>-0.97709999999999997</v>
      </c>
      <c r="P143" s="8">
        <f>[1]!cb_info_outstandingbalance(B143,$A$1)</f>
        <v>9.2996099999999995</v>
      </c>
      <c r="Q143" s="7">
        <f>[1]!b_anal_ptmyear(B143,$A$1)</f>
        <v>4.7123287671232879</v>
      </c>
      <c r="R143" s="8">
        <f>[1]!s_dq_turn(B143,$A$1)</f>
        <v>2.5460207471065992</v>
      </c>
      <c r="S143" s="8">
        <f t="shared" si="5"/>
        <v>131.93269999999998</v>
      </c>
      <c r="T143" s="8">
        <f>[1]!cb_anal_convvalue(B143,$A$1)</f>
        <v>106.5301</v>
      </c>
      <c r="U143" s="19">
        <f>[1]!s_dq_pctchange(B143,$A$1)</f>
        <v>-1.7550604242232433E-2</v>
      </c>
      <c r="V143" s="21">
        <f>[1]!b_pq_pctchange(B143,$A$2,$A$1,2)</f>
        <v>-0.71620634709865849</v>
      </c>
      <c r="W143" s="4" t="s">
        <v>1402</v>
      </c>
      <c r="X143" s="4" t="s">
        <v>298</v>
      </c>
      <c r="Y143" s="5">
        <f>[1]!s_val_ev(X143,$A$1,100000000)</f>
        <v>39.787981375999998</v>
      </c>
      <c r="Z143" s="6">
        <f>[1]!s_dq_turn(X143,$A$1)</f>
        <v>0.76934567841370205</v>
      </c>
      <c r="AA143" s="6">
        <f>[1]!s_dq_swing(X143,$A$1)</f>
        <v>0.9650180940892652</v>
      </c>
    </row>
    <row r="144" spans="2:27" x14ac:dyDescent="0.25">
      <c r="B144" s="4" t="s">
        <v>559</v>
      </c>
      <c r="C144" s="4" t="s">
        <v>1403</v>
      </c>
      <c r="D144" s="1" t="s">
        <v>2448</v>
      </c>
      <c r="E144" s="4" t="str">
        <f>[1]!s_info_industry_sw_2021(B144,"20221201",1)</f>
        <v>公用事业(2021)</v>
      </c>
      <c r="F144" s="1" t="s">
        <v>2401</v>
      </c>
      <c r="I144" s="4" t="str">
        <f>[1]!s_info_industry_sw_2021(B144,"20221201",2)</f>
        <v>燃气Ⅱ(2021)</v>
      </c>
      <c r="J144" s="11" t="s">
        <v>2405</v>
      </c>
      <c r="K144" s="4" t="s">
        <v>1404</v>
      </c>
      <c r="L144" s="8">
        <f>[1]!b_dq_close(B144,$A$1,2)</f>
        <v>101.62</v>
      </c>
      <c r="M144" s="8">
        <f>[1]!cb_anal_convpremiumratio(B144,$A$1)</f>
        <v>85.857500000000002</v>
      </c>
      <c r="N144" s="8">
        <f t="shared" si="4"/>
        <v>14.017499383200002</v>
      </c>
      <c r="O144" s="8">
        <f>[1]!cb_anal_ytm(B144,$A$1)</f>
        <v>2.6819999999999999</v>
      </c>
      <c r="P144" s="8">
        <f>[1]!cb_info_outstandingbalance(B144,$A$1)</f>
        <v>13.794036</v>
      </c>
      <c r="Q144" s="7">
        <f>[1]!b_anal_ptmyear(B144,$A$1)</f>
        <v>4.6931506849315072</v>
      </c>
      <c r="R144" s="8">
        <f>[1]!s_dq_turn(B144,$A$1)</f>
        <v>0.99532870582619914</v>
      </c>
      <c r="S144" s="8">
        <f t="shared" si="5"/>
        <v>187.47750000000002</v>
      </c>
      <c r="T144" s="8">
        <f>[1]!cb_anal_convvalue(B144,$A$1)</f>
        <v>54.676299999999998</v>
      </c>
      <c r="U144" s="19">
        <f>[1]!s_dq_pctchange(B144,$A$1)</f>
        <v>0.32777821657057882</v>
      </c>
      <c r="V144" s="21">
        <f>[1]!b_pq_pctchange(B144,$A$2,$A$1,2)</f>
        <v>-0.23561751423521982</v>
      </c>
      <c r="W144" s="4" t="s">
        <v>1405</v>
      </c>
      <c r="X144" s="4" t="s">
        <v>560</v>
      </c>
      <c r="Y144" s="5">
        <f>[1]!s_val_ev(X144,$A$1,100000000)</f>
        <v>36.735628082399998</v>
      </c>
      <c r="Z144" s="6">
        <f>[1]!s_dq_turn(X144,$A$1)</f>
        <v>0.82030377342451632</v>
      </c>
      <c r="AA144" s="6">
        <f>[1]!s_dq_swing(X144,$A$1)</f>
        <v>1.2509197939661507</v>
      </c>
    </row>
    <row r="145" spans="2:27" x14ac:dyDescent="0.25">
      <c r="B145" s="4" t="s">
        <v>459</v>
      </c>
      <c r="C145" s="4" t="s">
        <v>1406</v>
      </c>
      <c r="D145" s="1" t="s">
        <v>2447</v>
      </c>
      <c r="E145" s="4" t="str">
        <f>[1]!s_info_industry_sw_2021(B145,"20221201",1)</f>
        <v>国防军工(2021)</v>
      </c>
      <c r="F145" s="1" t="s">
        <v>2397</v>
      </c>
      <c r="G145" s="4" t="s">
        <v>954</v>
      </c>
      <c r="H145" s="4" t="s">
        <v>955</v>
      </c>
      <c r="I145" s="4" t="str">
        <f>[1]!s_info_industry_sw_2021(B145,"20221201",2)</f>
        <v>航空装备Ⅱ(2021)</v>
      </c>
      <c r="J145" s="7" t="s">
        <v>1407</v>
      </c>
      <c r="K145" s="4" t="s">
        <v>1408</v>
      </c>
      <c r="L145" s="8">
        <f>[1]!b_dq_close(B145,$A$1,2)</f>
        <v>126.867</v>
      </c>
      <c r="M145" s="8">
        <f>[1]!cb_anal_convpremiumratio(B145,$A$1)</f>
        <v>39.874200000000002</v>
      </c>
      <c r="N145" s="8">
        <f t="shared" si="4"/>
        <v>3.1666269620699996</v>
      </c>
      <c r="O145" s="8">
        <f>[1]!cb_anal_ytm(B145,$A$1)</f>
        <v>-0.80249999999999999</v>
      </c>
      <c r="P145" s="8">
        <f>[1]!cb_info_outstandingbalance(B145,$A$1)</f>
        <v>2.4960209999999998</v>
      </c>
      <c r="Q145" s="7">
        <f>[1]!b_anal_ptmyear(B145,$A$1)</f>
        <v>3.4136986301369863</v>
      </c>
      <c r="R145" s="8">
        <f>[1]!s_dq_turn(B145,$A$1)</f>
        <v>8.459063445379666</v>
      </c>
      <c r="S145" s="8">
        <f t="shared" si="5"/>
        <v>166.74119999999999</v>
      </c>
      <c r="T145" s="8">
        <f>[1]!cb_anal_convvalue(B145,$A$1)</f>
        <v>90.700800000000001</v>
      </c>
      <c r="U145" s="19">
        <f>[1]!s_dq_pctchange(B145,$A$1)</f>
        <v>0.85618888623896827</v>
      </c>
      <c r="V145" s="21">
        <f>[1]!b_pq_pctchange(B145,$A$2,$A$1,2)</f>
        <v>0.25841631104788854</v>
      </c>
      <c r="W145" s="4" t="s">
        <v>1409</v>
      </c>
      <c r="X145" s="4" t="s">
        <v>460</v>
      </c>
      <c r="Y145" s="5">
        <f>[1]!s_val_ev(X145,$A$1,100000000)</f>
        <v>32.289712613799999</v>
      </c>
      <c r="Z145" s="6">
        <f>[1]!s_dq_turn(X145,$A$1)</f>
        <v>2.0488068786264755</v>
      </c>
      <c r="AA145" s="6">
        <f>[1]!s_dq_swing(X145,$A$1)</f>
        <v>2.4169184290030237</v>
      </c>
    </row>
    <row r="146" spans="2:27" x14ac:dyDescent="0.25">
      <c r="B146" s="4" t="s">
        <v>532</v>
      </c>
      <c r="C146" s="4" t="s">
        <v>1410</v>
      </c>
      <c r="D146" s="1" t="s">
        <v>2447</v>
      </c>
      <c r="E146" s="4" t="str">
        <f>[1]!s_info_industry_sw_2021(B146,"20221201",1)</f>
        <v>国防军工(2021)</v>
      </c>
      <c r="F146" s="1" t="s">
        <v>2397</v>
      </c>
      <c r="G146" s="4" t="s">
        <v>954</v>
      </c>
      <c r="H146" s="4" t="s">
        <v>955</v>
      </c>
      <c r="I146" s="4" t="str">
        <f>[1]!s_info_industry_sw_2021(B146,"20221201",2)</f>
        <v>航空装备Ⅱ(2021)</v>
      </c>
      <c r="J146" s="7" t="s">
        <v>1407</v>
      </c>
      <c r="K146" s="4" t="s">
        <v>1411</v>
      </c>
      <c r="L146" s="8">
        <f>[1]!b_dq_close(B146,$A$1,2)</f>
        <v>149.5</v>
      </c>
      <c r="M146" s="8">
        <f>[1]!cb_anal_convpremiumratio(B146,$A$1)</f>
        <v>22.682500000000001</v>
      </c>
      <c r="N146" s="8">
        <f t="shared" si="4"/>
        <v>13.467078105000001</v>
      </c>
      <c r="O146" s="8">
        <f>[1]!cb_anal_ytm(B146,$A$1)</f>
        <v>-5.0182000000000002</v>
      </c>
      <c r="P146" s="8">
        <f>[1]!cb_info_outstandingbalance(B146,$A$1)</f>
        <v>9.0080790000000004</v>
      </c>
      <c r="Q146" s="7">
        <f>[1]!b_anal_ptmyear(B146,$A$1)</f>
        <v>4.2547945205479456</v>
      </c>
      <c r="R146" s="8">
        <f>[1]!s_dq_turn(B146,$A$1)</f>
        <v>27.369264856580411</v>
      </c>
      <c r="S146" s="8">
        <f t="shared" si="5"/>
        <v>172.1825</v>
      </c>
      <c r="T146" s="8">
        <f>[1]!cb_anal_convvalue(B146,$A$1)</f>
        <v>121.8593</v>
      </c>
      <c r="U146" s="19">
        <f>[1]!s_dq_pctchange(B146,$A$1)</f>
        <v>2.3362790665836188</v>
      </c>
      <c r="V146" s="21">
        <f>[1]!b_pq_pctchange(B146,$A$2,$A$1,2)</f>
        <v>-0.51572117784062921</v>
      </c>
      <c r="W146" s="4" t="s">
        <v>1412</v>
      </c>
      <c r="X146" s="4" t="s">
        <v>533</v>
      </c>
      <c r="Y146" s="5">
        <f>[1]!s_val_ev(X146,$A$1,100000000)</f>
        <v>213.12528979199996</v>
      </c>
      <c r="Z146" s="6">
        <f>[1]!s_dq_turn(X146,$A$1)</f>
        <v>3.3677940914598583</v>
      </c>
      <c r="AA146" s="6">
        <f>[1]!s_dq_swing(X146,$A$1)</f>
        <v>5.6182795698924828</v>
      </c>
    </row>
    <row r="147" spans="2:27" x14ac:dyDescent="0.25">
      <c r="B147" s="4" t="s">
        <v>760</v>
      </c>
      <c r="C147" s="4" t="s">
        <v>1413</v>
      </c>
      <c r="D147" s="1" t="s">
        <v>2447</v>
      </c>
      <c r="E147" s="4" t="str">
        <f>[1]!s_info_industry_sw_2021(B147,"20221201",1)</f>
        <v>国防军工(2021)</v>
      </c>
      <c r="F147" s="1" t="s">
        <v>2397</v>
      </c>
      <c r="G147" s="4" t="s">
        <v>954</v>
      </c>
      <c r="H147" s="4" t="s">
        <v>955</v>
      </c>
      <c r="I147" s="4" t="str">
        <f>[1]!s_info_industry_sw_2021(B147,"20221201",2)</f>
        <v>航天装备Ⅱ(2021)</v>
      </c>
      <c r="J147" s="7" t="s">
        <v>1407</v>
      </c>
      <c r="K147" s="4" t="s">
        <v>1414</v>
      </c>
      <c r="L147" s="8">
        <f>[1]!b_dq_close(B147,$A$1,2)</f>
        <v>121.82</v>
      </c>
      <c r="M147" s="8">
        <f>[1]!cb_anal_convpremiumratio(B147,$A$1)</f>
        <v>35.098300000000002</v>
      </c>
      <c r="N147" s="8">
        <f t="shared" si="4"/>
        <v>6.0300899999999995</v>
      </c>
      <c r="O147" s="8">
        <f>[1]!cb_anal_ytm(B147,$A$1)</f>
        <v>-1.5028999999999999</v>
      </c>
      <c r="P147" s="8">
        <f>[1]!cb_info_outstandingbalance(B147,$A$1)</f>
        <v>4.95</v>
      </c>
      <c r="Q147" s="7">
        <f>[1]!b_anal_ptmyear(B147,$A$1)</f>
        <v>5.4986301369863018</v>
      </c>
      <c r="R147" s="8">
        <f>[1]!s_dq_turn(B147,$A$1)</f>
        <v>62.127252525252537</v>
      </c>
      <c r="S147" s="8">
        <f t="shared" si="5"/>
        <v>156.91829999999999</v>
      </c>
      <c r="T147" s="8">
        <f>[1]!cb_anal_convvalue(B147,$A$1)</f>
        <v>90.171400000000006</v>
      </c>
      <c r="U147" s="19">
        <f>[1]!s_dq_pctchange(B147,$A$1)</f>
        <v>1.9414225941422536</v>
      </c>
      <c r="V147" s="21">
        <f>[1]!b_pq_pctchange(B147,$A$2,$A$1,2)</f>
        <v>-1.2003244120032472</v>
      </c>
      <c r="W147" s="4" t="s">
        <v>1415</v>
      </c>
      <c r="X147" s="4" t="s">
        <v>761</v>
      </c>
      <c r="Y147" s="5">
        <f>[1]!s_val_ev(X147,$A$1,100000000)</f>
        <v>74.417378695699995</v>
      </c>
      <c r="Z147" s="6">
        <f>[1]!s_dq_turn(X147,$A$1)</f>
        <v>14.806414707838542</v>
      </c>
      <c r="AA147" s="6">
        <f>[1]!s_dq_swing(X147,$A$1)</f>
        <v>7.9452659457073525</v>
      </c>
    </row>
    <row r="148" spans="2:27" x14ac:dyDescent="0.25">
      <c r="B148" s="4" t="s">
        <v>229</v>
      </c>
      <c r="C148" s="4" t="s">
        <v>1416</v>
      </c>
      <c r="D148" s="1" t="s">
        <v>2447</v>
      </c>
      <c r="E148" s="4" t="str">
        <f>[1]!s_info_industry_sw_2021(B148,"20221201",1)</f>
        <v>国防军工(2021)</v>
      </c>
      <c r="F148" s="1" t="s">
        <v>2397</v>
      </c>
      <c r="G148" s="4" t="s">
        <v>954</v>
      </c>
      <c r="H148" s="4" t="s">
        <v>955</v>
      </c>
      <c r="I148" s="4" t="str">
        <f>[1]!s_info_industry_sw_2021(B148,"20221201",2)</f>
        <v>军工电子Ⅱ(2021)</v>
      </c>
      <c r="J148" s="7" t="s">
        <v>1407</v>
      </c>
      <c r="K148" s="4" t="s">
        <v>1417</v>
      </c>
      <c r="L148" s="8">
        <f>[1]!b_dq_close(B148,$A$1,2)</f>
        <v>224.44399999999999</v>
      </c>
      <c r="M148" s="8">
        <f>[1]!cb_anal_convpremiumratio(B148,$A$1)</f>
        <v>12.7279</v>
      </c>
      <c r="N148" s="8">
        <f t="shared" si="4"/>
        <v>9.3712103319999986</v>
      </c>
      <c r="O148" s="8">
        <f>[1]!cb_anal_ytm(B148,$A$1)</f>
        <v>-18.972000000000001</v>
      </c>
      <c r="P148" s="8">
        <f>[1]!cb_info_outstandingbalance(B148,$A$1)</f>
        <v>4.1753</v>
      </c>
      <c r="Q148" s="7">
        <f>[1]!b_anal_ptmyear(B148,$A$1)</f>
        <v>3.2602739726027399</v>
      </c>
      <c r="R148" s="8">
        <f>[1]!s_dq_turn(B148,$A$1)</f>
        <v>42.122721720594924</v>
      </c>
      <c r="S148" s="8">
        <f t="shared" si="5"/>
        <v>237.17189999999999</v>
      </c>
      <c r="T148" s="8">
        <f>[1]!cb_anal_convvalue(B148,$A$1)</f>
        <v>199.10239999999999</v>
      </c>
      <c r="U148" s="19">
        <f>[1]!s_dq_pctchange(B148,$A$1)</f>
        <v>-1.2499725014849234</v>
      </c>
      <c r="V148" s="21">
        <f>[1]!b_pq_pctchange(B148,$A$2,$A$1,2)</f>
        <v>3.4704678308654002</v>
      </c>
      <c r="W148" s="4" t="s">
        <v>1418</v>
      </c>
      <c r="X148" s="4" t="s">
        <v>230</v>
      </c>
      <c r="Y148" s="5">
        <f>[1]!s_val_ev(X148,$A$1,100000000)</f>
        <v>224.13618496799998</v>
      </c>
      <c r="Z148" s="6">
        <f>[1]!s_dq_turn(X148,$A$1)</f>
        <v>1.1298266607391003</v>
      </c>
      <c r="AA148" s="6">
        <f>[1]!s_dq_swing(X148,$A$1)</f>
        <v>2.6395939086294358</v>
      </c>
    </row>
    <row r="149" spans="2:27" x14ac:dyDescent="0.25">
      <c r="B149" s="4" t="s">
        <v>805</v>
      </c>
      <c r="C149" s="4" t="s">
        <v>1419</v>
      </c>
      <c r="D149" s="1" t="s">
        <v>2447</v>
      </c>
      <c r="E149" s="4" t="str">
        <f>[1]!s_info_industry_sw_2021(B149,"20221201",1)</f>
        <v>国防军工(2021)</v>
      </c>
      <c r="F149" s="1" t="s">
        <v>2397</v>
      </c>
      <c r="G149" s="4" t="s">
        <v>954</v>
      </c>
      <c r="H149" s="4" t="s">
        <v>955</v>
      </c>
      <c r="I149" s="4" t="str">
        <f>[1]!s_info_industry_sw_2021(B149,"20221201",2)</f>
        <v>军工电子Ⅱ(2021)</v>
      </c>
      <c r="J149" s="7" t="s">
        <v>2411</v>
      </c>
      <c r="K149" s="4" t="s">
        <v>1420</v>
      </c>
      <c r="L149" s="8">
        <f>[1]!b_dq_close(B149,$A$1,2)</f>
        <v>297.5</v>
      </c>
      <c r="M149" s="8">
        <f>[1]!cb_anal_convpremiumratio(B149,$A$1)</f>
        <v>99.208399999999997</v>
      </c>
      <c r="N149" s="8">
        <f t="shared" si="4"/>
        <v>1.5729033250000002</v>
      </c>
      <c r="O149" s="8">
        <f>[1]!cb_anal_ytm(B149,$A$1)</f>
        <v>-50.517000000000003</v>
      </c>
      <c r="P149" s="8">
        <f>[1]!cb_info_outstandingbalance(B149,$A$1)</f>
        <v>0.52870700000000004</v>
      </c>
      <c r="Q149" s="7">
        <f>[1]!b_anal_ptmyear(B149,$A$1)</f>
        <v>1.4</v>
      </c>
      <c r="R149" s="8">
        <f>[1]!s_dq_turn(B149,$A$1)</f>
        <v>263.51079142133545</v>
      </c>
      <c r="S149" s="8">
        <f t="shared" si="5"/>
        <v>396.70839999999998</v>
      </c>
      <c r="T149" s="8">
        <f>[1]!cb_anal_convvalue(B149,$A$1)</f>
        <v>149.34110000000001</v>
      </c>
      <c r="U149" s="19">
        <f>[1]!s_dq_pctchange(B149,$A$1)</f>
        <v>4.0646425073457415</v>
      </c>
      <c r="V149" s="21">
        <f>[1]!b_pq_pctchange(B149,$A$2,$A$1,2)</f>
        <v>1.0176466793207588</v>
      </c>
      <c r="W149" s="4" t="s">
        <v>1421</v>
      </c>
      <c r="X149" s="4" t="s">
        <v>806</v>
      </c>
      <c r="Y149" s="5">
        <f>[1]!s_val_ev(X149,$A$1,100000000)</f>
        <v>93.124869329999996</v>
      </c>
      <c r="Z149" s="6">
        <f>[1]!s_dq_turn(X149,$A$1)</f>
        <v>3.7411245636831549</v>
      </c>
      <c r="AA149" s="6">
        <f>[1]!s_dq_swing(X149,$A$1)</f>
        <v>5.1463168516650004</v>
      </c>
    </row>
    <row r="150" spans="2:27" x14ac:dyDescent="0.25">
      <c r="B150" s="4" t="s">
        <v>441</v>
      </c>
      <c r="C150" s="4" t="s">
        <v>1422</v>
      </c>
      <c r="D150" s="1" t="s">
        <v>2447</v>
      </c>
      <c r="E150" s="4" t="str">
        <f>[1]!s_info_industry_sw_2021(B150,"20221201",1)</f>
        <v>国防军工(2021)</v>
      </c>
      <c r="F150" s="1" t="s">
        <v>2397</v>
      </c>
      <c r="G150" s="4" t="s">
        <v>954</v>
      </c>
      <c r="H150" s="4" t="s">
        <v>955</v>
      </c>
      <c r="I150" s="4" t="str">
        <f>[1]!s_info_industry_sw_2021(B150,"20221201",2)</f>
        <v>地面兵装Ⅱ(2021)</v>
      </c>
      <c r="J150" s="7" t="s">
        <v>1407</v>
      </c>
      <c r="K150" s="4" t="s">
        <v>1423</v>
      </c>
      <c r="L150" s="8">
        <f>[1]!b_dq_close(B150,$A$1,2)</f>
        <v>121.02</v>
      </c>
      <c r="M150" s="8">
        <f>[1]!cb_anal_convpremiumratio(B150,$A$1)</f>
        <v>34.872599999999998</v>
      </c>
      <c r="N150" s="8">
        <f t="shared" si="4"/>
        <v>4.5867983831999997</v>
      </c>
      <c r="O150" s="8">
        <f>[1]!cb_anal_ytm(B150,$A$1)</f>
        <v>-2.4091999999999998</v>
      </c>
      <c r="P150" s="8">
        <f>[1]!cb_info_outstandingbalance(B150,$A$1)</f>
        <v>3.7901159999999998</v>
      </c>
      <c r="Q150" s="7">
        <f>[1]!b_anal_ptmyear(B150,$A$1)</f>
        <v>3.1315068493150684</v>
      </c>
      <c r="R150" s="8">
        <f>[1]!s_dq_turn(B150,$A$1)</f>
        <v>11.425243976701505</v>
      </c>
      <c r="S150" s="8">
        <f t="shared" si="5"/>
        <v>155.89259999999999</v>
      </c>
      <c r="T150" s="8">
        <f>[1]!cb_anal_convvalue(B150,$A$1)</f>
        <v>89.729100000000003</v>
      </c>
      <c r="U150" s="19">
        <f>[1]!s_dq_pctchange(B150,$A$1)</f>
        <v>1.0428233879653632</v>
      </c>
      <c r="V150" s="21">
        <f>[1]!b_pq_pctchange(B150,$A$2,$A$1,2)</f>
        <v>-0.4073571164053858</v>
      </c>
      <c r="W150" s="4" t="s">
        <v>1424</v>
      </c>
      <c r="X150" s="4" t="s">
        <v>442</v>
      </c>
      <c r="Y150" s="5">
        <f>[1]!s_val_ev(X150,$A$1,100000000)</f>
        <v>76.577242284000008</v>
      </c>
      <c r="Z150" s="6">
        <f>[1]!s_dq_turn(X150,$A$1)</f>
        <v>1.7610255812016411</v>
      </c>
      <c r="AA150" s="6">
        <f>[1]!s_dq_swing(X150,$A$1)</f>
        <v>2.8277634961439557</v>
      </c>
    </row>
    <row r="151" spans="2:27" x14ac:dyDescent="0.25">
      <c r="B151" s="4" t="s">
        <v>49</v>
      </c>
      <c r="C151" s="4" t="s">
        <v>1425</v>
      </c>
      <c r="D151" s="1" t="s">
        <v>2448</v>
      </c>
      <c r="E151" s="4" t="str">
        <f>[1]!s_info_industry_sw_2021(B151,"20221201",1)</f>
        <v>环保(2021)</v>
      </c>
      <c r="F151" s="1" t="s">
        <v>2402</v>
      </c>
      <c r="I151" s="4" t="str">
        <f>[1]!s_info_industry_sw_2021(B151,"20221201",2)</f>
        <v>环境治理(2021)</v>
      </c>
      <c r="J151" s="7"/>
      <c r="K151" s="4" t="s">
        <v>1426</v>
      </c>
      <c r="L151" s="8">
        <f>[1]!b_dq_close(B151,$A$1,2)</f>
        <v>126.062</v>
      </c>
      <c r="M151" s="8">
        <f>[1]!cb_anal_convpremiumratio(B151,$A$1)</f>
        <v>9.9501000000000008</v>
      </c>
      <c r="N151" s="8">
        <f t="shared" si="4"/>
        <v>22.277890945399999</v>
      </c>
      <c r="O151" s="8">
        <f>[1]!cb_anal_ytm(B151,$A$1)</f>
        <v>-2.9318</v>
      </c>
      <c r="P151" s="8">
        <f>[1]!cb_info_outstandingbalance(B151,$A$1)</f>
        <v>17.672170000000001</v>
      </c>
      <c r="Q151" s="7">
        <f>[1]!b_anal_ptmyear(B151,$A$1)</f>
        <v>3.7452054794520548</v>
      </c>
      <c r="R151" s="8">
        <f>[1]!s_dq_turn(B151,$A$1)</f>
        <v>1.2027951292908567</v>
      </c>
      <c r="S151" s="8">
        <f t="shared" si="5"/>
        <v>136.0121</v>
      </c>
      <c r="T151" s="8">
        <f>[1]!cb_anal_convvalue(B151,$A$1)</f>
        <v>114.6538</v>
      </c>
      <c r="U151" s="19">
        <f>[1]!s_dq_pctchange(B151,$A$1)</f>
        <v>0.6965412572889208</v>
      </c>
      <c r="V151" s="21">
        <f>[1]!b_pq_pctchange(B151,$A$2,$A$1,2)</f>
        <v>-0.33048703352309167</v>
      </c>
      <c r="W151" s="4" t="s">
        <v>1427</v>
      </c>
      <c r="X151" s="4" t="s">
        <v>50</v>
      </c>
      <c r="Y151" s="5">
        <f>[1]!s_val_ev(X151,$A$1,100000000)</f>
        <v>77.615977959999995</v>
      </c>
      <c r="Z151" s="6">
        <f>[1]!s_dq_turn(X151,$A$1)</f>
        <v>0.5579458363721792</v>
      </c>
      <c r="AA151" s="6">
        <f>[1]!s_dq_swing(X151,$A$1)</f>
        <v>0.84865629420085575</v>
      </c>
    </row>
    <row r="152" spans="2:27" x14ac:dyDescent="0.25">
      <c r="B152" s="4" t="s">
        <v>185</v>
      </c>
      <c r="C152" s="4" t="s">
        <v>1428</v>
      </c>
      <c r="D152" s="1" t="s">
        <v>2448</v>
      </c>
      <c r="E152" s="4" t="str">
        <f>[1]!s_info_industry_sw_2021(B152,"20221201",1)</f>
        <v>环保(2021)</v>
      </c>
      <c r="F152" s="1" t="s">
        <v>2402</v>
      </c>
      <c r="I152" s="4" t="str">
        <f>[1]!s_info_industry_sw_2021(B152,"20221201",2)</f>
        <v>环境治理(2021)</v>
      </c>
      <c r="J152" s="7"/>
      <c r="K152" s="4" t="s">
        <v>1429</v>
      </c>
      <c r="L152" s="8">
        <f>[1]!b_dq_close(B152,$A$1,2)</f>
        <v>111.619</v>
      </c>
      <c r="M152" s="8">
        <f>[1]!cb_anal_convpremiumratio(B152,$A$1)</f>
        <v>31.9954</v>
      </c>
      <c r="N152" s="8">
        <f t="shared" si="4"/>
        <v>5.1182557593000002</v>
      </c>
      <c r="O152" s="8">
        <f>[1]!cb_anal_ytm(B152,$A$1)</f>
        <v>-0.13819999999999999</v>
      </c>
      <c r="P152" s="8">
        <f>[1]!cb_info_outstandingbalance(B152,$A$1)</f>
        <v>4.5854699999999999</v>
      </c>
      <c r="Q152" s="7">
        <f>[1]!b_anal_ptmyear(B152,$A$1)</f>
        <v>2.1095890410958904</v>
      </c>
      <c r="R152" s="8">
        <f>[1]!s_dq_turn(B152,$A$1)</f>
        <v>2.5955899831424043</v>
      </c>
      <c r="S152" s="8">
        <f t="shared" si="5"/>
        <v>143.61439999999999</v>
      </c>
      <c r="T152" s="8">
        <f>[1]!cb_anal_convvalue(B152,$A$1)</f>
        <v>84.562799999999996</v>
      </c>
      <c r="U152" s="19">
        <f>[1]!s_dq_pctchange(B152,$A$1)</f>
        <v>-5.551526222007111E-2</v>
      </c>
      <c r="V152" s="21">
        <f>[1]!b_pq_pctchange(B152,$A$2,$A$1,2)</f>
        <v>-0.69749028050853268</v>
      </c>
      <c r="W152" s="4" t="s">
        <v>1430</v>
      </c>
      <c r="X152" s="4" t="s">
        <v>186</v>
      </c>
      <c r="Y152" s="5">
        <f>[1]!s_val_ev(X152,$A$1,100000000)</f>
        <v>33.076109940500004</v>
      </c>
      <c r="Z152" s="6">
        <f>[1]!s_dq_turn(X152,$A$1)</f>
        <v>0.78897531347312733</v>
      </c>
      <c r="AA152" s="6">
        <f>[1]!s_dq_swing(X152,$A$1)</f>
        <v>1.1382113821138258</v>
      </c>
    </row>
    <row r="153" spans="2:27" x14ac:dyDescent="0.25">
      <c r="B153" s="4" t="s">
        <v>381</v>
      </c>
      <c r="C153" s="4" t="s">
        <v>1431</v>
      </c>
      <c r="D153" s="1" t="s">
        <v>2448</v>
      </c>
      <c r="E153" s="4" t="str">
        <f>[1]!s_info_industry_sw_2021(B153,"20221201",1)</f>
        <v>环保(2021)</v>
      </c>
      <c r="F153" s="1" t="s">
        <v>2402</v>
      </c>
      <c r="I153" s="4" t="str">
        <f>[1]!s_info_industry_sw_2021(B153,"20221201",2)</f>
        <v>环境治理(2021)</v>
      </c>
      <c r="J153" s="7"/>
      <c r="K153" s="4" t="s">
        <v>1432</v>
      </c>
      <c r="L153" s="8">
        <f>[1]!b_dq_close(B153,$A$1,2)</f>
        <v>119.93600000000001</v>
      </c>
      <c r="M153" s="8">
        <f>[1]!cb_anal_convpremiumratio(B153,$A$1)</f>
        <v>26.391999999999999</v>
      </c>
      <c r="N153" s="8">
        <f t="shared" si="4"/>
        <v>3.9878600064</v>
      </c>
      <c r="O153" s="8">
        <f>[1]!cb_anal_ytm(B153,$A$1)</f>
        <v>0.27400000000000002</v>
      </c>
      <c r="P153" s="8">
        <f>[1]!cb_info_outstandingbalance(B153,$A$1)</f>
        <v>3.3249900000000001</v>
      </c>
      <c r="Q153" s="7">
        <f>[1]!b_anal_ptmyear(B153,$A$1)</f>
        <v>5.4520547945205475</v>
      </c>
      <c r="R153" s="8">
        <f>[1]!s_dq_turn(B153,$A$1)</f>
        <v>2.2971497658639577</v>
      </c>
      <c r="S153" s="8">
        <f t="shared" si="5"/>
        <v>146.328</v>
      </c>
      <c r="T153" s="8">
        <f>[1]!cb_anal_convvalue(B153,$A$1)</f>
        <v>94.892099999999999</v>
      </c>
      <c r="U153" s="19">
        <f>[1]!s_dq_pctchange(B153,$A$1)</f>
        <v>0.86368567560067022</v>
      </c>
      <c r="V153" s="21">
        <f>[1]!b_pq_pctchange(B153,$A$2,$A$1,2)</f>
        <v>-0.41763880470610509</v>
      </c>
      <c r="W153" s="4" t="s">
        <v>1433</v>
      </c>
      <c r="X153" s="4" t="s">
        <v>382</v>
      </c>
      <c r="Y153" s="5">
        <f>[1]!s_val_ev(X153,$A$1,100000000)</f>
        <v>14.244606449999999</v>
      </c>
      <c r="Z153" s="6">
        <f>[1]!s_dq_turn(X153,$A$1)</f>
        <v>0.68565539059386205</v>
      </c>
      <c r="AA153" s="6">
        <f>[1]!s_dq_swing(X153,$A$1)</f>
        <v>1.676829268292688</v>
      </c>
    </row>
    <row r="154" spans="2:27" x14ac:dyDescent="0.25">
      <c r="B154" s="4" t="s">
        <v>690</v>
      </c>
      <c r="C154" s="4" t="s">
        <v>1434</v>
      </c>
      <c r="D154" s="1" t="s">
        <v>2448</v>
      </c>
      <c r="E154" s="4" t="str">
        <f>[1]!s_info_industry_sw_2021(B154,"20221201",1)</f>
        <v>环保(2021)</v>
      </c>
      <c r="F154" s="1" t="s">
        <v>2402</v>
      </c>
      <c r="I154" s="4" t="str">
        <f>[1]!s_info_industry_sw_2021(B154,"20221201",2)</f>
        <v>环境治理(2021)</v>
      </c>
      <c r="J154" s="7"/>
      <c r="K154" s="4" t="s">
        <v>1435</v>
      </c>
      <c r="L154" s="8">
        <f>[1]!b_dq_close(B154,$A$1,2)</f>
        <v>105.6</v>
      </c>
      <c r="M154" s="8">
        <f>[1]!cb_anal_convpremiumratio(B154,$A$1)</f>
        <v>38.049500000000002</v>
      </c>
      <c r="N154" s="8">
        <f t="shared" si="4"/>
        <v>7.5162669119999999</v>
      </c>
      <c r="O154" s="8">
        <f>[1]!cb_anal_ytm(B154,$A$1)</f>
        <v>2.8765000000000001</v>
      </c>
      <c r="P154" s="8">
        <f>[1]!cb_info_outstandingbalance(B154,$A$1)</f>
        <v>7.1176769999999996</v>
      </c>
      <c r="Q154" s="7">
        <f>[1]!b_anal_ptmyear(B154,$A$1)</f>
        <v>4.1863013698630134</v>
      </c>
      <c r="R154" s="8">
        <f>[1]!s_dq_turn(B154,$A$1)</f>
        <v>0.7353522785594232</v>
      </c>
      <c r="S154" s="8">
        <f t="shared" si="5"/>
        <v>143.64949999999999</v>
      </c>
      <c r="T154" s="8">
        <f>[1]!cb_anal_convvalue(B154,$A$1)</f>
        <v>76.494299999999996</v>
      </c>
      <c r="U154" s="19">
        <f>[1]!s_dq_pctchange(B154,$A$1)</f>
        <v>0.1612444275822702</v>
      </c>
      <c r="V154" s="21">
        <f>[1]!b_pq_pctchange(B154,$A$2,$A$1,2)</f>
        <v>-0.22958532921403324</v>
      </c>
      <c r="W154" s="4" t="s">
        <v>1436</v>
      </c>
      <c r="X154" s="4" t="s">
        <v>691</v>
      </c>
      <c r="Y154" s="5">
        <f>[1]!s_val_ev(X154,$A$1,100000000)</f>
        <v>29.546399999999998</v>
      </c>
      <c r="Z154" s="6">
        <f>[1]!s_dq_turn(X154,$A$1)</f>
        <v>1.3128092531842921</v>
      </c>
      <c r="AA154" s="6">
        <f>[1]!s_dq_swing(X154,$A$1)</f>
        <v>1.3844515441959615</v>
      </c>
    </row>
    <row r="155" spans="2:27" x14ac:dyDescent="0.25">
      <c r="B155" s="4" t="s">
        <v>145</v>
      </c>
      <c r="C155" s="4" t="s">
        <v>1437</v>
      </c>
      <c r="D155" s="1" t="s">
        <v>2448</v>
      </c>
      <c r="E155" s="4" t="str">
        <f>[1]!s_info_industry_sw_2021(B155,"20221201",1)</f>
        <v>环保(2021)</v>
      </c>
      <c r="F155" s="1" t="s">
        <v>2402</v>
      </c>
      <c r="I155" s="4" t="str">
        <f>[1]!s_info_industry_sw_2021(B155,"20221201",2)</f>
        <v>环境治理(2021)</v>
      </c>
      <c r="J155" s="7"/>
      <c r="K155" s="4" t="s">
        <v>1438</v>
      </c>
      <c r="L155" s="8">
        <f>[1]!b_dq_close(B155,$A$1,2)</f>
        <v>105.136</v>
      </c>
      <c r="M155" s="8">
        <f>[1]!cb_anal_convpremiumratio(B155,$A$1)</f>
        <v>41.344700000000003</v>
      </c>
      <c r="N155" s="8">
        <f t="shared" si="4"/>
        <v>24.811181316799999</v>
      </c>
      <c r="O155" s="8">
        <f>[1]!cb_anal_ytm(B155,$A$1)</f>
        <v>1.5645</v>
      </c>
      <c r="P155" s="8">
        <f>[1]!cb_info_outstandingbalance(B155,$A$1)</f>
        <v>23.599129999999999</v>
      </c>
      <c r="Q155" s="7">
        <f>[1]!b_anal_ptmyear(B155,$A$1)</f>
        <v>5.0109589041095894</v>
      </c>
      <c r="R155" s="8">
        <f>[1]!s_dq_turn(B155,$A$1)</f>
        <v>1.2335624236995177</v>
      </c>
      <c r="S155" s="8">
        <f t="shared" si="5"/>
        <v>146.48070000000001</v>
      </c>
      <c r="T155" s="8">
        <f>[1]!cb_anal_convvalue(B155,$A$1)</f>
        <v>74.3827</v>
      </c>
      <c r="U155" s="19">
        <f>[1]!s_dq_pctchange(B155,$A$1)</f>
        <v>0.32061068702289935</v>
      </c>
      <c r="V155" s="21">
        <f>[1]!b_pq_pctchange(B155,$A$2,$A$1,2)</f>
        <v>-0.38468098008376372</v>
      </c>
      <c r="W155" s="4" t="s">
        <v>1439</v>
      </c>
      <c r="X155" s="4" t="s">
        <v>146</v>
      </c>
      <c r="Y155" s="5">
        <f>[1]!s_val_ev(X155,$A$1,100000000)</f>
        <v>81.05959887560256</v>
      </c>
      <c r="Z155" s="6">
        <f>[1]!s_dq_turn(X155,$A$1)</f>
        <v>0.73769469541984956</v>
      </c>
      <c r="AA155" s="6">
        <f>[1]!s_dq_swing(X155,$A$1)</f>
        <v>2.2284122562673994</v>
      </c>
    </row>
    <row r="156" spans="2:27" x14ac:dyDescent="0.25">
      <c r="B156" s="4" t="s">
        <v>179</v>
      </c>
      <c r="C156" s="4" t="s">
        <v>1440</v>
      </c>
      <c r="D156" s="1" t="s">
        <v>2448</v>
      </c>
      <c r="E156" s="4" t="str">
        <f>[1]!s_info_industry_sw_2021(B156,"20221201",1)</f>
        <v>环保(2021)</v>
      </c>
      <c r="F156" s="1" t="s">
        <v>2402</v>
      </c>
      <c r="I156" s="4" t="str">
        <f>[1]!s_info_industry_sw_2021(B156,"20221201",2)</f>
        <v>环境治理(2021)</v>
      </c>
      <c r="J156" s="7"/>
      <c r="K156" s="4" t="s">
        <v>1441</v>
      </c>
      <c r="L156" s="8">
        <f>[1]!b_dq_close(B156,$A$1,2)</f>
        <v>128.78299999999999</v>
      </c>
      <c r="M156" s="8">
        <f>[1]!cb_anal_convpremiumratio(B156,$A$1)</f>
        <v>25.065999999999999</v>
      </c>
      <c r="N156" s="8">
        <f t="shared" si="4"/>
        <v>2.4820733938999999</v>
      </c>
      <c r="O156" s="8">
        <f>[1]!cb_anal_ytm(B156,$A$1)</f>
        <v>-8.9032</v>
      </c>
      <c r="P156" s="8">
        <f>[1]!cb_info_outstandingbalance(B156,$A$1)</f>
        <v>1.92733</v>
      </c>
      <c r="Q156" s="7">
        <f>[1]!b_anal_ptmyear(B156,$A$1)</f>
        <v>1.9205479452054794</v>
      </c>
      <c r="R156" s="8">
        <f>[1]!s_dq_turn(B156,$A$1)</f>
        <v>3.5655544198450708</v>
      </c>
      <c r="S156" s="8">
        <f t="shared" si="5"/>
        <v>153.84899999999999</v>
      </c>
      <c r="T156" s="8">
        <f>[1]!cb_anal_convvalue(B156,$A$1)</f>
        <v>102.97199999999999</v>
      </c>
      <c r="U156" s="19">
        <f>[1]!s_dq_pctchange(B156,$A$1)</f>
        <v>-3.1050355914720554E-2</v>
      </c>
      <c r="V156" s="21">
        <f>[1]!b_pq_pctchange(B156,$A$2,$A$1,2)</f>
        <v>-0.9186240642575354</v>
      </c>
      <c r="W156" s="4" t="s">
        <v>1442</v>
      </c>
      <c r="X156" s="4" t="s">
        <v>180</v>
      </c>
      <c r="Y156" s="5">
        <f>[1]!s_val_ev(X156,$A$1,100000000)</f>
        <v>34.404220242199997</v>
      </c>
      <c r="Z156" s="6">
        <f>[1]!s_dq_turn(X156,$A$1)</f>
        <v>0.34893352837205144</v>
      </c>
      <c r="AA156" s="6">
        <f>[1]!s_dq_swing(X156,$A$1)</f>
        <v>1.3651877133105812</v>
      </c>
    </row>
    <row r="157" spans="2:27" x14ac:dyDescent="0.25">
      <c r="B157" s="4" t="s">
        <v>332</v>
      </c>
      <c r="C157" s="4" t="s">
        <v>1443</v>
      </c>
      <c r="D157" s="1" t="s">
        <v>2448</v>
      </c>
      <c r="E157" s="4" t="str">
        <f>[1]!s_info_industry_sw_2021(B157,"20221201",1)</f>
        <v>环保(2021)</v>
      </c>
      <c r="F157" s="1" t="s">
        <v>2402</v>
      </c>
      <c r="I157" s="4" t="str">
        <f>[1]!s_info_industry_sw_2021(B157,"20221201",2)</f>
        <v>环境治理(2021)</v>
      </c>
      <c r="J157" s="7"/>
      <c r="K157" s="4" t="s">
        <v>1444</v>
      </c>
      <c r="L157" s="8">
        <f>[1]!b_dq_close(B157,$A$1,2)</f>
        <v>112.374</v>
      </c>
      <c r="M157" s="8">
        <f>[1]!cb_anal_convpremiumratio(B157,$A$1)</f>
        <v>88.149199999999993</v>
      </c>
      <c r="N157" s="8">
        <f t="shared" si="4"/>
        <v>16.597606087800003</v>
      </c>
      <c r="O157" s="8">
        <f>[1]!cb_anal_ytm(B157,$A$1)</f>
        <v>0.38490000000000002</v>
      </c>
      <c r="P157" s="8">
        <f>[1]!cb_info_outstandingbalance(B157,$A$1)</f>
        <v>14.769970000000001</v>
      </c>
      <c r="Q157" s="7">
        <f>[1]!b_anal_ptmyear(B157,$A$1)</f>
        <v>5.4136986301369863</v>
      </c>
      <c r="R157" s="8">
        <f>[1]!s_dq_turn(B157,$A$1)</f>
        <v>0.54617578776395614</v>
      </c>
      <c r="S157" s="8">
        <f t="shared" si="5"/>
        <v>200.52319999999997</v>
      </c>
      <c r="T157" s="8">
        <f>[1]!cb_anal_convvalue(B157,$A$1)</f>
        <v>59.725999999999999</v>
      </c>
      <c r="U157" s="19">
        <f>[1]!s_dq_pctchange(B157,$A$1)</f>
        <v>-0.13596736783172553</v>
      </c>
      <c r="V157" s="21">
        <f>[1]!b_pq_pctchange(B157,$A$2,$A$1,2)</f>
        <v>-2.6373702542064592</v>
      </c>
      <c r="W157" s="4" t="s">
        <v>1445</v>
      </c>
      <c r="X157" s="4" t="s">
        <v>333</v>
      </c>
      <c r="Y157" s="5">
        <f>[1]!s_val_ev(X157,$A$1,100000000)</f>
        <v>332.40467496600002</v>
      </c>
      <c r="Z157" s="6">
        <f>[1]!s_dq_turn(X157,$A$1)</f>
        <v>0.22448918965304154</v>
      </c>
      <c r="AA157" s="6">
        <f>[1]!s_dq_swing(X157,$A$1)</f>
        <v>1.7985611510791255</v>
      </c>
    </row>
    <row r="158" spans="2:27" x14ac:dyDescent="0.25">
      <c r="B158" s="4" t="s">
        <v>403</v>
      </c>
      <c r="C158" s="4" t="s">
        <v>1446</v>
      </c>
      <c r="D158" s="1" t="s">
        <v>2448</v>
      </c>
      <c r="E158" s="4" t="str">
        <f>[1]!s_info_industry_sw_2021(B158,"20221201",1)</f>
        <v>环保(2021)</v>
      </c>
      <c r="F158" s="1" t="s">
        <v>2402</v>
      </c>
      <c r="I158" s="4" t="str">
        <f>[1]!s_info_industry_sw_2021(B158,"20221201",2)</f>
        <v>环境治理(2021)</v>
      </c>
      <c r="J158" s="7"/>
      <c r="K158" s="4" t="s">
        <v>1447</v>
      </c>
      <c r="L158" s="8">
        <f>[1]!b_dq_close(B158,$A$1,2)</f>
        <v>114.2</v>
      </c>
      <c r="M158" s="8">
        <f>[1]!cb_anal_convpremiumratio(B158,$A$1)</f>
        <v>40.658900000000003</v>
      </c>
      <c r="N158" s="8">
        <f t="shared" si="4"/>
        <v>2.8795404380000003</v>
      </c>
      <c r="O158" s="8">
        <f>[1]!cb_anal_ytm(B158,$A$1)</f>
        <v>-9.3840000000000003</v>
      </c>
      <c r="P158" s="8">
        <f>[1]!cb_info_outstandingbalance(B158,$A$1)</f>
        <v>2.5214889999999999</v>
      </c>
      <c r="Q158" s="7">
        <f>[1]!b_anal_ptmyear(B158,$A$1)</f>
        <v>0.75616438356164384</v>
      </c>
      <c r="R158" s="8">
        <f>[1]!s_dq_turn(B158,$A$1)</f>
        <v>0.9022446657510701</v>
      </c>
      <c r="S158" s="8">
        <f t="shared" si="5"/>
        <v>154.85890000000001</v>
      </c>
      <c r="T158" s="8">
        <f>[1]!cb_anal_convvalue(B158,$A$1)</f>
        <v>81.189300000000003</v>
      </c>
      <c r="U158" s="19">
        <f>[1]!s_dq_pctchange(B158,$A$1)</f>
        <v>-0.2323834151625733</v>
      </c>
      <c r="V158" s="21">
        <f>[1]!b_pq_pctchange(B158,$A$2,$A$1,2)</f>
        <v>-0.84137224426711532</v>
      </c>
      <c r="W158" s="4" t="s">
        <v>1448</v>
      </c>
      <c r="X158" s="4" t="s">
        <v>404</v>
      </c>
      <c r="Y158" s="5">
        <f>[1]!s_val_ev(X158,$A$1,100000000)</f>
        <v>46.760559338699998</v>
      </c>
      <c r="Z158" s="6">
        <f>[1]!s_dq_turn(X158,$A$1)</f>
        <v>0.3518910408369384</v>
      </c>
      <c r="AA158" s="6">
        <f>[1]!s_dq_swing(X158,$A$1)</f>
        <v>1.0463378176382703</v>
      </c>
    </row>
    <row r="159" spans="2:27" x14ac:dyDescent="0.25">
      <c r="B159" s="4" t="s">
        <v>407</v>
      </c>
      <c r="C159" s="4" t="s">
        <v>1449</v>
      </c>
      <c r="D159" s="1" t="s">
        <v>2448</v>
      </c>
      <c r="E159" s="4" t="str">
        <f>[1]!s_info_industry_sw_2021(B159,"20221201",1)</f>
        <v>环保(2021)</v>
      </c>
      <c r="F159" s="1" t="s">
        <v>2402</v>
      </c>
      <c r="I159" s="4" t="str">
        <f>[1]!s_info_industry_sw_2021(B159,"20221201",2)</f>
        <v>环境治理(2021)</v>
      </c>
      <c r="J159" s="7"/>
      <c r="K159" s="4" t="s">
        <v>1450</v>
      </c>
      <c r="L159" s="8">
        <f>[1]!b_dq_close(B159,$A$1,2)</f>
        <v>111.739</v>
      </c>
      <c r="M159" s="8">
        <f>[1]!cb_anal_convpremiumratio(B159,$A$1)</f>
        <v>40.492600000000003</v>
      </c>
      <c r="N159" s="8">
        <f t="shared" si="4"/>
        <v>4.8002694487399999</v>
      </c>
      <c r="O159" s="8">
        <f>[1]!cb_anal_ytm(B159,$A$1)</f>
        <v>-1.2849999999999999</v>
      </c>
      <c r="P159" s="8">
        <f>[1]!cb_info_outstandingbalance(B159,$A$1)</f>
        <v>4.295966</v>
      </c>
      <c r="Q159" s="7">
        <f>[1]!b_anal_ptmyear(B159,$A$1)</f>
        <v>1.3671232876712329</v>
      </c>
      <c r="R159" s="8">
        <f>[1]!s_dq_turn(B159,$A$1)</f>
        <v>2.2788355401323006</v>
      </c>
      <c r="S159" s="8">
        <f t="shared" si="5"/>
        <v>152.23160000000001</v>
      </c>
      <c r="T159" s="8">
        <f>[1]!cb_anal_convvalue(B159,$A$1)</f>
        <v>79.533699999999996</v>
      </c>
      <c r="U159" s="19">
        <f>[1]!s_dq_pctchange(B159,$A$1)</f>
        <v>-0.23748939779473341</v>
      </c>
      <c r="V159" s="21">
        <f>[1]!b_pq_pctchange(B159,$A$2,$A$1,2)</f>
        <v>-1.4899188038332329</v>
      </c>
      <c r="W159" s="4" t="s">
        <v>1451</v>
      </c>
      <c r="X159" s="4" t="s">
        <v>408</v>
      </c>
      <c r="Y159" s="5">
        <f>[1]!s_val_ev(X159,$A$1,100000000)</f>
        <v>30.999184762399999</v>
      </c>
      <c r="Z159" s="6">
        <f>[1]!s_dq_turn(X159,$A$1)</f>
        <v>0.6127149658187474</v>
      </c>
      <c r="AA159" s="6">
        <f>[1]!s_dq_swing(X159,$A$1)</f>
        <v>1.4681892332789537</v>
      </c>
    </row>
    <row r="160" spans="2:27" x14ac:dyDescent="0.25">
      <c r="B160" s="4" t="s">
        <v>443</v>
      </c>
      <c r="C160" s="4" t="s">
        <v>1452</v>
      </c>
      <c r="D160" s="1" t="s">
        <v>2448</v>
      </c>
      <c r="E160" s="4" t="str">
        <f>[1]!s_info_industry_sw_2021(B160,"20221201",1)</f>
        <v>环保(2021)</v>
      </c>
      <c r="F160" s="1" t="s">
        <v>2402</v>
      </c>
      <c r="I160" s="4" t="str">
        <f>[1]!s_info_industry_sw_2021(B160,"20221201",2)</f>
        <v>环境治理(2021)</v>
      </c>
      <c r="J160" s="7"/>
      <c r="K160" s="4" t="s">
        <v>1453</v>
      </c>
      <c r="L160" s="8">
        <f>[1]!b_dq_close(B160,$A$1,2)</f>
        <v>106.94799999999999</v>
      </c>
      <c r="M160" s="8">
        <f>[1]!cb_anal_convpremiumratio(B160,$A$1)</f>
        <v>76.549099999999996</v>
      </c>
      <c r="N160" s="8">
        <f t="shared" si="4"/>
        <v>9.8069390935999987</v>
      </c>
      <c r="O160" s="8">
        <f>[1]!cb_anal_ytm(B160,$A$1)</f>
        <v>4.8148999999999997</v>
      </c>
      <c r="P160" s="8">
        <f>[1]!cb_info_outstandingbalance(B160,$A$1)</f>
        <v>9.1698199999999996</v>
      </c>
      <c r="Q160" s="7">
        <f>[1]!b_anal_ptmyear(B160,$A$1)</f>
        <v>3.1397260273972605</v>
      </c>
      <c r="R160" s="8">
        <f>[1]!s_dq_turn(B160,$A$1)</f>
        <v>0.23422488118632651</v>
      </c>
      <c r="S160" s="8">
        <f t="shared" si="5"/>
        <v>183.49709999999999</v>
      </c>
      <c r="T160" s="8">
        <f>[1]!cb_anal_convvalue(B160,$A$1)</f>
        <v>60.576900000000002</v>
      </c>
      <c r="U160" s="19">
        <f>[1]!s_dq_pctchange(B160,$A$1)</f>
        <v>0.12920138563804046</v>
      </c>
      <c r="V160" s="21">
        <f>[1]!b_pq_pctchange(B160,$A$2,$A$1,2)</f>
        <v>4.4901777362008989E-2</v>
      </c>
      <c r="W160" s="4" t="s">
        <v>1454</v>
      </c>
      <c r="X160" s="4" t="s">
        <v>444</v>
      </c>
      <c r="Y160" s="5">
        <f>[1]!s_val_ev(X160,$A$1,100000000)</f>
        <v>34.468053158700002</v>
      </c>
      <c r="Z160" s="6">
        <f>[1]!s_dq_turn(X160,$A$1)</f>
        <v>0.46486285397854954</v>
      </c>
      <c r="AA160" s="6">
        <f>[1]!s_dq_swing(X160,$A$1)</f>
        <v>1.3636363636363547</v>
      </c>
    </row>
    <row r="161" spans="2:27" x14ac:dyDescent="0.25">
      <c r="B161" s="4" t="s">
        <v>592</v>
      </c>
      <c r="C161" s="4" t="s">
        <v>1455</v>
      </c>
      <c r="D161" s="1" t="s">
        <v>2448</v>
      </c>
      <c r="E161" s="4" t="str">
        <f>[1]!s_info_industry_sw_2021(B161,"20221201",1)</f>
        <v>环保(2021)</v>
      </c>
      <c r="F161" s="1" t="s">
        <v>2402</v>
      </c>
      <c r="I161" s="4" t="str">
        <f>[1]!s_info_industry_sw_2021(B161,"20221201",2)</f>
        <v>环境治理(2021)</v>
      </c>
      <c r="J161" s="7"/>
      <c r="K161" s="4" t="s">
        <v>1456</v>
      </c>
      <c r="L161" s="8">
        <f>[1]!b_dq_close(B161,$A$1,2)</f>
        <v>117</v>
      </c>
      <c r="M161" s="8">
        <f>[1]!cb_anal_convpremiumratio(B161,$A$1)</f>
        <v>19.072199999999999</v>
      </c>
      <c r="N161" s="8">
        <f t="shared" si="4"/>
        <v>10.108618649999999</v>
      </c>
      <c r="O161" s="8">
        <f>[1]!cb_anal_ytm(B161,$A$1)</f>
        <v>0.66090000000000004</v>
      </c>
      <c r="P161" s="8">
        <f>[1]!cb_info_outstandingbalance(B161,$A$1)</f>
        <v>8.6398449999999993</v>
      </c>
      <c r="Q161" s="7">
        <f>[1]!b_anal_ptmyear(B161,$A$1)</f>
        <v>5.2027397260273975</v>
      </c>
      <c r="R161" s="8">
        <f>[1]!s_dq_turn(B161,$A$1)</f>
        <v>1.6776111145512449</v>
      </c>
      <c r="S161" s="8">
        <f t="shared" si="5"/>
        <v>136.07220000000001</v>
      </c>
      <c r="T161" s="8">
        <f>[1]!cb_anal_convvalue(B161,$A$1)</f>
        <v>98.259699999999995</v>
      </c>
      <c r="U161" s="19">
        <f>[1]!s_dq_pctchange(B161,$A$1)</f>
        <v>0.34305317324185736</v>
      </c>
      <c r="V161" s="21">
        <f>[1]!b_pq_pctchange(B161,$A$2,$A$1,2)</f>
        <v>-0.55248618784530867</v>
      </c>
      <c r="W161" s="4" t="s">
        <v>1457</v>
      </c>
      <c r="X161" s="4" t="s">
        <v>593</v>
      </c>
      <c r="Y161" s="5">
        <f>[1]!s_val_ev(X161,$A$1,100000000)</f>
        <v>31.103433720199998</v>
      </c>
      <c r="Z161" s="6">
        <f>[1]!s_dq_turn(X161,$A$1)</f>
        <v>1.3013645836540273</v>
      </c>
      <c r="AA161" s="6">
        <f>[1]!s_dq_swing(X161,$A$1)</f>
        <v>1.4965986394557744</v>
      </c>
    </row>
    <row r="162" spans="2:27" x14ac:dyDescent="0.25">
      <c r="B162" s="4" t="s">
        <v>919</v>
      </c>
      <c r="C162" s="4" t="s">
        <v>1458</v>
      </c>
      <c r="D162" s="1" t="s">
        <v>2448</v>
      </c>
      <c r="E162" s="4" t="str">
        <f>[1]!s_info_industry_sw_2021(B162,"20221201",1)</f>
        <v>环保(2021)</v>
      </c>
      <c r="F162" s="1" t="s">
        <v>2402</v>
      </c>
      <c r="I162" s="4" t="str">
        <f>[1]!s_info_industry_sw_2021(B162,"20221201",2)</f>
        <v>环境治理(2021)</v>
      </c>
      <c r="J162" s="7"/>
      <c r="K162" s="4" t="s">
        <v>1459</v>
      </c>
      <c r="L162" s="8">
        <f>[1]!b_dq_close(B162,$A$1,2)</f>
        <v>116.699</v>
      </c>
      <c r="M162" s="8">
        <f>[1]!cb_anal_convpremiumratio(B162,$A$1)</f>
        <v>150.58029999999999</v>
      </c>
      <c r="N162" s="8">
        <f t="shared" si="4"/>
        <v>4.8998899265800002</v>
      </c>
      <c r="O162" s="8">
        <f>[1]!cb_anal_ytm(B162,$A$1)</f>
        <v>4.1578999999999997</v>
      </c>
      <c r="P162" s="8">
        <f>[1]!cb_info_outstandingbalance(B162,$A$1)</f>
        <v>4.1987420000000002</v>
      </c>
      <c r="Q162" s="7">
        <f>[1]!b_anal_ptmyear(B162,$A$1)</f>
        <v>3.7369863013698632</v>
      </c>
      <c r="R162" s="8">
        <f>[1]!s_dq_turn(B162,$A$1)</f>
        <v>0.82915311300384731</v>
      </c>
      <c r="S162" s="8">
        <f t="shared" si="5"/>
        <v>267.27929999999998</v>
      </c>
      <c r="T162" s="8">
        <f>[1]!cb_anal_convvalue(B162,$A$1)</f>
        <v>46.5715</v>
      </c>
      <c r="U162" s="19">
        <f>[1]!s_dq_pctchange(B162,$A$1)</f>
        <v>-4.1114546840605601E-2</v>
      </c>
      <c r="V162" s="21">
        <f>[1]!b_pq_pctchange(B162,$A$2,$A$1,2)</f>
        <v>-0.1292255027813404</v>
      </c>
      <c r="W162" s="4" t="s">
        <v>1460</v>
      </c>
      <c r="X162" s="4" t="s">
        <v>920</v>
      </c>
      <c r="Y162" s="5">
        <f>[1]!s_val_ev(X162,$A$1,100000000)</f>
        <v>48.018131625000002</v>
      </c>
      <c r="Z162" s="6">
        <f>[1]!s_dq_turn(X162,$A$1)</f>
        <v>0.25897243519907909</v>
      </c>
      <c r="AA162" s="6">
        <f>[1]!s_dq_swing(X162,$A$1)</f>
        <v>1.2048192771084234</v>
      </c>
    </row>
    <row r="163" spans="2:27" x14ac:dyDescent="0.25">
      <c r="B163" s="4" t="s">
        <v>923</v>
      </c>
      <c r="C163" s="4" t="s">
        <v>1461</v>
      </c>
      <c r="D163" s="1" t="s">
        <v>2448</v>
      </c>
      <c r="E163" s="4" t="str">
        <f>[1]!s_info_industry_sw_2021(B163,"20221201",1)</f>
        <v>环保(2021)</v>
      </c>
      <c r="F163" s="1" t="s">
        <v>2402</v>
      </c>
      <c r="I163" s="4" t="str">
        <f>[1]!s_info_industry_sw_2021(B163,"20221201",2)</f>
        <v>环境治理(2021)</v>
      </c>
      <c r="J163" s="7"/>
      <c r="K163" s="4" t="s">
        <v>1462</v>
      </c>
      <c r="L163" s="8">
        <f>[1]!b_dq_close(B163,$A$1,2)</f>
        <v>132</v>
      </c>
      <c r="M163" s="8">
        <f>[1]!cb_anal_convpremiumratio(B163,$A$1)</f>
        <v>9.3834</v>
      </c>
      <c r="N163" s="8">
        <f t="shared" si="4"/>
        <v>16.765933799999999</v>
      </c>
      <c r="O163" s="8">
        <f>[1]!cb_anal_ytm(B163,$A$1)</f>
        <v>-3.7604000000000002</v>
      </c>
      <c r="P163" s="8">
        <f>[1]!cb_info_outstandingbalance(B163,$A$1)</f>
        <v>12.701465000000001</v>
      </c>
      <c r="Q163" s="7">
        <f>[1]!b_anal_ptmyear(B163,$A$1)</f>
        <v>3.8191780821917809</v>
      </c>
      <c r="R163" s="8">
        <f>[1]!s_dq_turn(B163,$A$1)</f>
        <v>1.3213751327110694</v>
      </c>
      <c r="S163" s="8">
        <f t="shared" si="5"/>
        <v>141.38339999999999</v>
      </c>
      <c r="T163" s="8">
        <f>[1]!cb_anal_convvalue(B163,$A$1)</f>
        <v>120.6765</v>
      </c>
      <c r="U163" s="19">
        <f>[1]!s_dq_pctchange(B163,$A$1)</f>
        <v>0.11908102819263115</v>
      </c>
      <c r="V163" s="21">
        <f>[1]!b_pq_pctchange(B163,$A$2,$A$1,2)</f>
        <v>-0.60914546453929896</v>
      </c>
      <c r="W163" s="4" t="s">
        <v>1463</v>
      </c>
      <c r="X163" s="4" t="s">
        <v>924</v>
      </c>
      <c r="Y163" s="5">
        <f>[1]!s_val_ev(X163,$A$1,100000000)</f>
        <v>81.217676581000006</v>
      </c>
      <c r="Z163" s="6">
        <f>[1]!s_dq_turn(X163,$A$1)</f>
        <v>0.45995950913696132</v>
      </c>
      <c r="AA163" s="6">
        <f>[1]!s_dq_swing(X163,$A$1)</f>
        <v>1.1664899257688357</v>
      </c>
    </row>
    <row r="164" spans="2:27" x14ac:dyDescent="0.25">
      <c r="B164" s="4" t="s">
        <v>540</v>
      </c>
      <c r="C164" s="4" t="s">
        <v>1464</v>
      </c>
      <c r="D164" s="1" t="s">
        <v>2448</v>
      </c>
      <c r="E164" s="4" t="str">
        <f>[1]!s_info_industry_sw_2021(B164,"20221201",1)</f>
        <v>环保(2021)</v>
      </c>
      <c r="F164" s="1" t="s">
        <v>2402</v>
      </c>
      <c r="I164" s="4" t="str">
        <f>[1]!s_info_industry_sw_2021(B164,"20221201",2)</f>
        <v>环境治理(2021)</v>
      </c>
      <c r="J164" s="7"/>
      <c r="K164" s="4" t="s">
        <v>1465</v>
      </c>
      <c r="L164" s="8">
        <f>[1]!b_dq_close(B164,$A$1,2)</f>
        <v>248.42599999999999</v>
      </c>
      <c r="M164" s="8">
        <f>[1]!cb_anal_convpremiumratio(B164,$A$1)</f>
        <v>-0.2084</v>
      </c>
      <c r="N164" s="8">
        <f t="shared" si="4"/>
        <v>6.7600440990000008</v>
      </c>
      <c r="O164" s="8">
        <f>[1]!cb_anal_ytm(B164,$A$1)</f>
        <v>-15.404199999999999</v>
      </c>
      <c r="P164" s="8">
        <f>[1]!cb_info_outstandingbalance(B164,$A$1)</f>
        <v>2.7211500000000002</v>
      </c>
      <c r="Q164" s="7">
        <f>[1]!b_anal_ptmyear(B164,$A$1)</f>
        <v>4.3726027397260276</v>
      </c>
      <c r="R164" s="8">
        <f>[1]!s_dq_turn(B164,$A$1)</f>
        <v>56.723076640391014</v>
      </c>
      <c r="S164" s="8">
        <f t="shared" si="5"/>
        <v>248.21759999999998</v>
      </c>
      <c r="T164" s="8">
        <f>[1]!cb_anal_convvalue(B164,$A$1)</f>
        <v>248.94489999999999</v>
      </c>
      <c r="U164" s="19">
        <f>[1]!s_dq_pctchange(B164,$A$1)</f>
        <v>-1.1042993630573252</v>
      </c>
      <c r="V164" s="21">
        <f>[1]!b_pq_pctchange(B164,$A$2,$A$1,2)</f>
        <v>6.2098922193577524</v>
      </c>
      <c r="W164" s="4" t="s">
        <v>1466</v>
      </c>
      <c r="X164" s="4" t="s">
        <v>541</v>
      </c>
      <c r="Y164" s="5">
        <f>[1]!s_val_ev(X164,$A$1,100000000)</f>
        <v>43.661990200799998</v>
      </c>
      <c r="Z164" s="6">
        <f>[1]!s_dq_turn(X164,$A$1)</f>
        <v>2.9161570140661062</v>
      </c>
      <c r="AA164" s="6">
        <f>[1]!s_dq_swing(X164,$A$1)</f>
        <v>3.9188243526941919</v>
      </c>
    </row>
    <row r="165" spans="2:27" x14ac:dyDescent="0.25">
      <c r="B165" s="4" t="s">
        <v>35</v>
      </c>
      <c r="C165" s="4" t="s">
        <v>1467</v>
      </c>
      <c r="D165" s="1" t="s">
        <v>2447</v>
      </c>
      <c r="E165" s="4" t="str">
        <f>[1]!s_info_industry_sw_2021(B165,"20221201",1)</f>
        <v>环保(2021)</v>
      </c>
      <c r="F165" s="1" t="s">
        <v>2402</v>
      </c>
      <c r="I165" s="4" t="str">
        <f>[1]!s_info_industry_sw_2021(B165,"20221201",2)</f>
        <v>环保设备Ⅱ(2021)</v>
      </c>
      <c r="J165" s="7"/>
      <c r="K165" s="4" t="s">
        <v>1468</v>
      </c>
      <c r="L165" s="8">
        <f>[1]!b_dq_close(B165,$A$1,2)</f>
        <v>178.90899999999999</v>
      </c>
      <c r="M165" s="8">
        <f>[1]!cb_anal_convpremiumratio(B165,$A$1)</f>
        <v>0.4778</v>
      </c>
      <c r="N165" s="8">
        <f t="shared" si="4"/>
        <v>33.79449314072</v>
      </c>
      <c r="O165" s="8">
        <f>[1]!cb_anal_ytm(B165,$A$1)</f>
        <v>-13.7507</v>
      </c>
      <c r="P165" s="8">
        <f>[1]!cb_info_outstandingbalance(B165,$A$1)</f>
        <v>18.889208</v>
      </c>
      <c r="Q165" s="7">
        <f>[1]!b_anal_ptmyear(B165,$A$1)</f>
        <v>3.0849315068493151</v>
      </c>
      <c r="R165" s="8">
        <f>[1]!s_dq_turn(B165,$A$1)</f>
        <v>4.045802237976309</v>
      </c>
      <c r="S165" s="8">
        <f t="shared" si="5"/>
        <v>179.38679999999999</v>
      </c>
      <c r="T165" s="8">
        <f>[1]!cb_anal_convvalue(B165,$A$1)</f>
        <v>178.0583</v>
      </c>
      <c r="U165" s="19">
        <f>[1]!s_dq_pctchange(B165,$A$1)</f>
        <v>6.4879497519469684E-2</v>
      </c>
      <c r="V165" s="21">
        <f>[1]!b_pq_pctchange(B165,$A$2,$A$1,2)</f>
        <v>-4.2950069006836475</v>
      </c>
      <c r="W165" s="4" t="s">
        <v>1469</v>
      </c>
      <c r="X165" s="4" t="s">
        <v>36</v>
      </c>
      <c r="Y165" s="5">
        <f>[1]!s_val_ev(X165,$A$1,100000000)</f>
        <v>196.50658434819999</v>
      </c>
      <c r="Z165" s="6">
        <f>[1]!s_dq_turn(X165,$A$1)</f>
        <v>0.76705007091728372</v>
      </c>
      <c r="AA165" s="6">
        <f>[1]!s_dq_swing(X165,$A$1)</f>
        <v>2.3952095808383302</v>
      </c>
    </row>
    <row r="166" spans="2:27" x14ac:dyDescent="0.25">
      <c r="B166" s="4" t="s">
        <v>670</v>
      </c>
      <c r="C166" s="4" t="s">
        <v>1470</v>
      </c>
      <c r="D166" s="1" t="s">
        <v>2447</v>
      </c>
      <c r="E166" s="4" t="str">
        <f>[1]!s_info_industry_sw_2021(B166,"20221201",1)</f>
        <v>环保(2021)</v>
      </c>
      <c r="F166" s="1" t="s">
        <v>2402</v>
      </c>
      <c r="I166" s="4" t="str">
        <f>[1]!s_info_industry_sw_2021(B166,"20221201",2)</f>
        <v>环保设备Ⅱ(2021)</v>
      </c>
      <c r="J166" s="7"/>
      <c r="K166" s="4" t="s">
        <v>938</v>
      </c>
      <c r="L166" s="8">
        <f>[1]!b_dq_close(B166,$A$1,2)</f>
        <v>108.996</v>
      </c>
      <c r="M166" s="8">
        <f>[1]!cb_anal_convpremiumratio(B166,$A$1)</f>
        <v>58.878900000000002</v>
      </c>
      <c r="N166" s="8">
        <f t="shared" si="4"/>
        <v>16.088460306119998</v>
      </c>
      <c r="O166" s="8">
        <f>[1]!cb_anal_ytm(B166,$A$1)</f>
        <v>1.2650999999999999</v>
      </c>
      <c r="P166" s="8">
        <f>[1]!cb_info_outstandingbalance(B166,$A$1)</f>
        <v>14.760597000000001</v>
      </c>
      <c r="Q166" s="7">
        <f>[1]!b_anal_ptmyear(B166,$A$1)</f>
        <v>3.7013698630136984</v>
      </c>
      <c r="R166" s="8">
        <f>[1]!s_dq_turn(B166,$A$1)</f>
        <v>1.1824792723492143</v>
      </c>
      <c r="S166" s="8">
        <f t="shared" si="5"/>
        <v>167.8749</v>
      </c>
      <c r="T166" s="8">
        <f>[1]!cb_anal_convvalue(B166,$A$1)</f>
        <v>68.603200000000001</v>
      </c>
      <c r="U166" s="19">
        <f>[1]!s_dq_pctchange(B166,$A$1)</f>
        <v>-0.148408728631897</v>
      </c>
      <c r="V166" s="21">
        <f>[1]!b_pq_pctchange(B166,$A$2,$A$1,2)</f>
        <v>-0.27813357731015742</v>
      </c>
      <c r="W166" s="4" t="s">
        <v>1471</v>
      </c>
      <c r="X166" s="4" t="s">
        <v>671</v>
      </c>
      <c r="Y166" s="5">
        <f>[1]!s_val_ev(X166,$A$1,100000000)</f>
        <v>176.4625585245</v>
      </c>
      <c r="Z166" s="6">
        <f>[1]!s_dq_turn(X166,$A$1)</f>
        <v>0.42972234659778286</v>
      </c>
      <c r="AA166" s="6">
        <f>[1]!s_dq_swing(X166,$A$1)</f>
        <v>1.6274864376130171</v>
      </c>
    </row>
    <row r="167" spans="2:27" x14ac:dyDescent="0.25">
      <c r="B167" s="4" t="s">
        <v>791</v>
      </c>
      <c r="C167" s="4" t="s">
        <v>1472</v>
      </c>
      <c r="D167" s="1" t="s">
        <v>2447</v>
      </c>
      <c r="E167" s="4" t="str">
        <f>[1]!s_info_industry_sw_2021(B167,"20221201",1)</f>
        <v>环保(2021)</v>
      </c>
      <c r="F167" s="1" t="s">
        <v>2402</v>
      </c>
      <c r="I167" s="4" t="str">
        <f>[1]!s_info_industry_sw_2021(B167,"20221201",2)</f>
        <v>环保设备Ⅱ(2021)</v>
      </c>
      <c r="J167" s="7"/>
      <c r="K167" s="15" t="s">
        <v>1473</v>
      </c>
      <c r="L167" s="8">
        <f>[1]!b_dq_close(B167,$A$1,2)</f>
        <v>127.399</v>
      </c>
      <c r="M167" s="8">
        <f>[1]!cb_anal_convpremiumratio(B167,$A$1)</f>
        <v>17.840499999999999</v>
      </c>
      <c r="N167" s="8">
        <f t="shared" si="4"/>
        <v>3.78662442144</v>
      </c>
      <c r="O167" s="8">
        <f>[1]!cb_anal_ytm(B167,$A$1)</f>
        <v>-19.523900000000001</v>
      </c>
      <c r="P167" s="8">
        <f>[1]!cb_info_outstandingbalance(B167,$A$1)</f>
        <v>2.9722559999999998</v>
      </c>
      <c r="Q167" s="7">
        <f>[1]!b_anal_ptmyear(B167,$A$1)</f>
        <v>0.84657534246575339</v>
      </c>
      <c r="R167" s="8">
        <f>[1]!s_dq_turn(B167,$A$1)</f>
        <v>7.2524035614698059</v>
      </c>
      <c r="S167" s="8">
        <f t="shared" si="5"/>
        <v>145.23949999999999</v>
      </c>
      <c r="T167" s="8">
        <f>[1]!cb_anal_convvalue(B167,$A$1)</f>
        <v>108.1114</v>
      </c>
      <c r="U167" s="19">
        <f>[1]!s_dq_pctchange(B167,$A$1)</f>
        <v>0.21947765890496881</v>
      </c>
      <c r="V167" s="21">
        <f>[1]!b_pq_pctchange(B167,$A$2,$A$1,2)</f>
        <v>-1.5387587912512448</v>
      </c>
      <c r="W167" s="4" t="s">
        <v>1474</v>
      </c>
      <c r="X167" s="4" t="s">
        <v>792</v>
      </c>
      <c r="Y167" s="5">
        <f>[1]!s_val_ev(X167,$A$1,100000000)</f>
        <v>56.268999992600001</v>
      </c>
      <c r="Z167" s="6">
        <f>[1]!s_dq_turn(X167,$A$1)</f>
        <v>1.9111797451018946</v>
      </c>
      <c r="AA167" s="6">
        <f>[1]!s_dq_swing(X167,$A$1)</f>
        <v>1.7997750281214864</v>
      </c>
    </row>
    <row r="168" spans="2:27" x14ac:dyDescent="0.25">
      <c r="B168" s="4" t="s">
        <v>355</v>
      </c>
      <c r="C168" s="4" t="s">
        <v>1475</v>
      </c>
      <c r="D168" s="1" t="s">
        <v>2447</v>
      </c>
      <c r="E168" s="4" t="str">
        <f>[1]!s_info_industry_sw_2021(B168,"20221201",1)</f>
        <v>机械设备(2021)</v>
      </c>
      <c r="F168" s="1" t="s">
        <v>2400</v>
      </c>
      <c r="G168" s="4" t="s">
        <v>1353</v>
      </c>
      <c r="H168" s="4" t="s">
        <v>1354</v>
      </c>
      <c r="I168" s="4" t="str">
        <f>[1]!s_info_industry_sw_2021(B168,"20221201",2)</f>
        <v>通用设备(2021)</v>
      </c>
      <c r="J168" s="7"/>
      <c r="K168" s="4" t="s">
        <v>1476</v>
      </c>
      <c r="L168" s="8">
        <f>[1]!b_dq_close(B168,$A$1,2)</f>
        <v>134.059</v>
      </c>
      <c r="M168" s="8">
        <f>[1]!cb_anal_convpremiumratio(B168,$A$1)</f>
        <v>23.6479</v>
      </c>
      <c r="N168" s="8">
        <f t="shared" si="4"/>
        <v>10.723205133299999</v>
      </c>
      <c r="O168" s="8">
        <f>[1]!cb_anal_ytm(B168,$A$1)</f>
        <v>-3.2523</v>
      </c>
      <c r="P168" s="8">
        <f>[1]!cb_info_outstandingbalance(B168,$A$1)</f>
        <v>7.9988700000000001</v>
      </c>
      <c r="Q168" s="7">
        <f>[1]!b_anal_ptmyear(B168,$A$1)</f>
        <v>4.7698630136986298</v>
      </c>
      <c r="R168" s="8">
        <f>[1]!s_dq_turn(B168,$A$1)</f>
        <v>2.7515136513032465</v>
      </c>
      <c r="S168" s="8">
        <f t="shared" si="5"/>
        <v>157.70689999999999</v>
      </c>
      <c r="T168" s="8">
        <f>[1]!cb_anal_convvalue(B168,$A$1)</f>
        <v>108.42</v>
      </c>
      <c r="U168" s="19">
        <f>[1]!s_dq_pctchange(B168,$A$1)</f>
        <v>0.33379985480454594</v>
      </c>
      <c r="V168" s="21">
        <f>[1]!b_pq_pctchange(B168,$A$2,$A$1,2)</f>
        <v>-2.4330067975720802</v>
      </c>
      <c r="W168" s="4" t="s">
        <v>1477</v>
      </c>
      <c r="X168" s="4" t="s">
        <v>356</v>
      </c>
      <c r="Y168" s="5">
        <f>[1]!s_val_ev(X168,$A$1,100000000)</f>
        <v>146.9373409545</v>
      </c>
      <c r="Z168" s="6">
        <f>[1]!s_dq_turn(X168,$A$1)</f>
        <v>0.25264232417430532</v>
      </c>
      <c r="AA168" s="6">
        <f>[1]!s_dq_swing(X168,$A$1)</f>
        <v>4.3260741612713334</v>
      </c>
    </row>
    <row r="169" spans="2:27" x14ac:dyDescent="0.25">
      <c r="B169" s="4" t="s">
        <v>423</v>
      </c>
      <c r="C169" s="4" t="s">
        <v>1478</v>
      </c>
      <c r="D169" s="1" t="s">
        <v>2447</v>
      </c>
      <c r="E169" s="4" t="str">
        <f>[1]!s_info_industry_sw_2021(B169,"20221201",1)</f>
        <v>机械设备(2021)</v>
      </c>
      <c r="F169" s="1" t="s">
        <v>2400</v>
      </c>
      <c r="G169" s="4" t="s">
        <v>1353</v>
      </c>
      <c r="H169" s="4" t="s">
        <v>1354</v>
      </c>
      <c r="I169" s="4" t="str">
        <f>[1]!s_info_industry_sw_2021(B169,"20221201",2)</f>
        <v>通用设备(2021)</v>
      </c>
      <c r="J169" s="7"/>
      <c r="K169" s="15" t="s">
        <v>1479</v>
      </c>
      <c r="L169" s="8">
        <f>[1]!b_dq_close(B169,$A$1,2)</f>
        <v>150.398</v>
      </c>
      <c r="M169" s="8">
        <f>[1]!cb_anal_convpremiumratio(B169,$A$1)</f>
        <v>15.4086</v>
      </c>
      <c r="N169" s="8">
        <f t="shared" si="4"/>
        <v>4.6418267207599992</v>
      </c>
      <c r="O169" s="8">
        <f>[1]!cb_anal_ytm(B169,$A$1)</f>
        <v>-12.0176</v>
      </c>
      <c r="P169" s="8">
        <f>[1]!cb_info_outstandingbalance(B169,$A$1)</f>
        <v>3.0863619999999998</v>
      </c>
      <c r="Q169" s="7">
        <f>[1]!b_anal_ptmyear(B169,$A$1)</f>
        <v>2.0986301369863014</v>
      </c>
      <c r="R169" s="8">
        <f>[1]!s_dq_turn(B169,$A$1)</f>
        <v>21.050544297784899</v>
      </c>
      <c r="S169" s="8">
        <f t="shared" si="5"/>
        <v>165.8066</v>
      </c>
      <c r="T169" s="8">
        <f>[1]!cb_anal_convvalue(B169,$A$1)</f>
        <v>130.31790000000001</v>
      </c>
      <c r="U169" s="19">
        <f>[1]!s_dq_pctchange(B169,$A$1)</f>
        <v>0.19853431045969475</v>
      </c>
      <c r="V169" s="21">
        <f>[1]!b_pq_pctchange(B169,$A$2,$A$1,2)</f>
        <v>0.32151338082659581</v>
      </c>
      <c r="W169" s="4" t="s">
        <v>1480</v>
      </c>
      <c r="X169" s="4" t="s">
        <v>424</v>
      </c>
      <c r="Y169" s="5">
        <f>[1]!s_val_ev(X169,$A$1,100000000)</f>
        <v>177.9011978952</v>
      </c>
      <c r="Z169" s="6">
        <f>[1]!s_dq_turn(X169,$A$1)</f>
        <v>2.2876074409605525</v>
      </c>
      <c r="AA169" s="6">
        <f>[1]!s_dq_swing(X169,$A$1)</f>
        <v>4.2673107890499278</v>
      </c>
    </row>
    <row r="170" spans="2:27" x14ac:dyDescent="0.25">
      <c r="B170" s="4" t="s">
        <v>209</v>
      </c>
      <c r="C170" s="4" t="s">
        <v>1481</v>
      </c>
      <c r="D170" s="1" t="s">
        <v>2447</v>
      </c>
      <c r="E170" s="4" t="str">
        <f>[1]!s_info_industry_sw_2021(B170,"20221201",1)</f>
        <v>机械设备(2021)</v>
      </c>
      <c r="F170" s="1" t="s">
        <v>2400</v>
      </c>
      <c r="G170" s="4" t="s">
        <v>1353</v>
      </c>
      <c r="H170" s="4" t="s">
        <v>1354</v>
      </c>
      <c r="I170" s="4" t="str">
        <f>[1]!s_info_industry_sw_2021(B170,"20221201",2)</f>
        <v>通用设备(2021)</v>
      </c>
      <c r="J170" s="7" t="s">
        <v>1482</v>
      </c>
      <c r="K170" s="1" t="s">
        <v>2430</v>
      </c>
      <c r="L170" s="8">
        <f>[1]!b_dq_close(B170,$A$1,2)</f>
        <v>135.62899999999999</v>
      </c>
      <c r="M170" s="8">
        <f>[1]!cb_anal_convpremiumratio(B170,$A$1)</f>
        <v>2.0642999999999998</v>
      </c>
      <c r="N170" s="8">
        <f t="shared" si="4"/>
        <v>2.6214373119999999</v>
      </c>
      <c r="O170" s="8">
        <f>[1]!cb_anal_ytm(B170,$A$1)</f>
        <v>-4.5948000000000002</v>
      </c>
      <c r="P170" s="8">
        <f>[1]!cb_info_outstandingbalance(B170,$A$1)</f>
        <v>1.9328000000000001</v>
      </c>
      <c r="Q170" s="7">
        <f>[1]!b_anal_ptmyear(B170,$A$1)</f>
        <v>3.0301369863013701</v>
      </c>
      <c r="R170" s="8">
        <f>[1]!s_dq_turn(B170,$A$1)</f>
        <v>17.651593543046356</v>
      </c>
      <c r="S170" s="8">
        <f t="shared" si="5"/>
        <v>137.69329999999999</v>
      </c>
      <c r="T170" s="8">
        <f>[1]!cb_anal_convvalue(B170,$A$1)</f>
        <v>132.88589999999999</v>
      </c>
      <c r="U170" s="19">
        <f>[1]!s_dq_pctchange(B170,$A$1)</f>
        <v>1.1311441183488398</v>
      </c>
      <c r="V170" s="21">
        <f>[1]!b_pq_pctchange(B170,$A$2,$A$1,2)</f>
        <v>-3.276210036869859</v>
      </c>
      <c r="W170" s="4" t="s">
        <v>1483</v>
      </c>
      <c r="X170" s="4" t="s">
        <v>210</v>
      </c>
      <c r="Y170" s="5">
        <f>[1]!s_val_ev(X170,$A$1,100000000)</f>
        <v>36.155594178000001</v>
      </c>
      <c r="Z170" s="6">
        <f>[1]!s_dq_turn(X170,$A$1)</f>
        <v>0.65006972981427502</v>
      </c>
      <c r="AA170" s="6">
        <f>[1]!s_dq_swing(X170,$A$1)</f>
        <v>1.5136226034308815</v>
      </c>
    </row>
    <row r="171" spans="2:27" x14ac:dyDescent="0.25">
      <c r="B171" s="4" t="s">
        <v>213</v>
      </c>
      <c r="C171" s="4" t="s">
        <v>1484</v>
      </c>
      <c r="D171" s="1" t="s">
        <v>2447</v>
      </c>
      <c r="E171" s="4" t="str">
        <f>[1]!s_info_industry_sw_2021(B171,"20221201",1)</f>
        <v>机械设备(2021)</v>
      </c>
      <c r="F171" s="1" t="s">
        <v>2400</v>
      </c>
      <c r="G171" s="4" t="s">
        <v>1353</v>
      </c>
      <c r="H171" s="4" t="s">
        <v>1354</v>
      </c>
      <c r="I171" s="4" t="str">
        <f>[1]!s_info_industry_sw_2021(B171,"20221201",2)</f>
        <v>通用设备(2021)</v>
      </c>
      <c r="J171" s="7"/>
      <c r="K171" s="4" t="s">
        <v>1485</v>
      </c>
      <c r="L171" s="8">
        <f>[1]!b_dq_close(B171,$A$1,2)</f>
        <v>142.94800000000001</v>
      </c>
      <c r="M171" s="8">
        <f>[1]!cb_anal_convpremiumratio(B171,$A$1)</f>
        <v>-0.48380000000000001</v>
      </c>
      <c r="N171" s="8">
        <f t="shared" si="4"/>
        <v>3.8342341658399999</v>
      </c>
      <c r="O171" s="8">
        <f>[1]!cb_anal_ytm(B171,$A$1)</f>
        <v>-7.2099000000000002</v>
      </c>
      <c r="P171" s="8">
        <f>[1]!cb_info_outstandingbalance(B171,$A$1)</f>
        <v>2.682258</v>
      </c>
      <c r="Q171" s="7">
        <f>[1]!b_anal_ptmyear(B171,$A$1)</f>
        <v>3.0493150684931507</v>
      </c>
      <c r="R171" s="8">
        <f>[1]!s_dq_turn(B171,$A$1)</f>
        <v>37.336080272665789</v>
      </c>
      <c r="S171" s="8">
        <f t="shared" si="5"/>
        <v>142.46420000000001</v>
      </c>
      <c r="T171" s="8">
        <f>[1]!cb_anal_convvalue(B171,$A$1)</f>
        <v>143.6429</v>
      </c>
      <c r="U171" s="19">
        <f>[1]!s_dq_pctchange(B171,$A$1)</f>
        <v>-0.90946901427976123</v>
      </c>
      <c r="V171" s="21">
        <f>[1]!b_pq_pctchange(B171,$A$2,$A$1,2)</f>
        <v>1.5991698531606702</v>
      </c>
      <c r="W171" s="4" t="s">
        <v>1486</v>
      </c>
      <c r="X171" s="4" t="s">
        <v>214</v>
      </c>
      <c r="Y171" s="5">
        <f>[1]!s_val_ev(X171,$A$1,100000000)</f>
        <v>28.382423492699999</v>
      </c>
      <c r="Z171" s="6">
        <f>[1]!s_dq_turn(X171,$A$1)</f>
        <v>1.5289909246554263</v>
      </c>
      <c r="AA171" s="6">
        <f>[1]!s_dq_swing(X171,$A$1)</f>
        <v>2.8624766645924136</v>
      </c>
    </row>
    <row r="172" spans="2:27" x14ac:dyDescent="0.25">
      <c r="B172" s="4" t="s">
        <v>241</v>
      </c>
      <c r="C172" s="4" t="s">
        <v>1487</v>
      </c>
      <c r="D172" s="1" t="s">
        <v>2447</v>
      </c>
      <c r="E172" s="4" t="str">
        <f>[1]!s_info_industry_sw_2021(B172,"20221201",1)</f>
        <v>机械设备(2021)</v>
      </c>
      <c r="F172" s="1" t="s">
        <v>2400</v>
      </c>
      <c r="G172" s="4" t="s">
        <v>1353</v>
      </c>
      <c r="H172" s="4" t="s">
        <v>1354</v>
      </c>
      <c r="I172" s="4" t="str">
        <f>[1]!s_info_industry_sw_2021(B172,"20221201",2)</f>
        <v>通用设备(2021)</v>
      </c>
      <c r="J172" s="7" t="s">
        <v>1407</v>
      </c>
      <c r="K172" s="4" t="s">
        <v>1488</v>
      </c>
      <c r="L172" s="8">
        <f>[1]!b_dq_close(B172,$A$1,2)</f>
        <v>113.167</v>
      </c>
      <c r="M172" s="8">
        <f>[1]!cb_anal_convpremiumratio(B172,$A$1)</f>
        <v>97.504000000000005</v>
      </c>
      <c r="N172" s="8">
        <f t="shared" si="4"/>
        <v>4.5241676925999998</v>
      </c>
      <c r="O172" s="8">
        <f>[1]!cb_anal_ytm(B172,$A$1)</f>
        <v>1.9308000000000001</v>
      </c>
      <c r="P172" s="8">
        <f>[1]!cb_info_outstandingbalance(B172,$A$1)</f>
        <v>3.9977800000000001</v>
      </c>
      <c r="Q172" s="7">
        <f>[1]!b_anal_ptmyear(B172,$A$1)</f>
        <v>3.4082191780821915</v>
      </c>
      <c r="R172" s="8">
        <f>[1]!s_dq_turn(B172,$A$1)</f>
        <v>4.6313203828124605</v>
      </c>
      <c r="S172" s="8">
        <f t="shared" si="5"/>
        <v>210.67099999999999</v>
      </c>
      <c r="T172" s="8">
        <f>[1]!cb_anal_convvalue(B172,$A$1)</f>
        <v>57.2986</v>
      </c>
      <c r="U172" s="19">
        <f>[1]!s_dq_pctchange(B172,$A$1)</f>
        <v>0.71105652854905899</v>
      </c>
      <c r="V172" s="21">
        <f>[1]!b_pq_pctchange(B172,$A$2,$A$1,2)</f>
        <v>-0.3574793304746654</v>
      </c>
      <c r="W172" s="4" t="s">
        <v>1489</v>
      </c>
      <c r="X172" s="4" t="s">
        <v>242</v>
      </c>
      <c r="Y172" s="5">
        <f>[1]!s_val_ev(X172,$A$1,100000000)</f>
        <v>38.444346361199997</v>
      </c>
      <c r="Z172" s="6">
        <f>[1]!s_dq_turn(X172,$A$1)</f>
        <v>1.4866320535932254</v>
      </c>
      <c r="AA172" s="6">
        <f>[1]!s_dq_swing(X172,$A$1)</f>
        <v>4.2016806722689068</v>
      </c>
    </row>
    <row r="173" spans="2:27" x14ac:dyDescent="0.25">
      <c r="B173" s="4" t="s">
        <v>249</v>
      </c>
      <c r="C173" s="4" t="s">
        <v>1490</v>
      </c>
      <c r="D173" s="1" t="s">
        <v>2447</v>
      </c>
      <c r="E173" s="4" t="str">
        <f>[1]!s_info_industry_sw_2021(B173,"20221201",1)</f>
        <v>机械设备(2021)</v>
      </c>
      <c r="F173" s="1" t="s">
        <v>2400</v>
      </c>
      <c r="G173" s="4" t="s">
        <v>1353</v>
      </c>
      <c r="H173" s="4" t="s">
        <v>1354</v>
      </c>
      <c r="I173" s="4" t="str">
        <f>[1]!s_info_industry_sw_2021(B173,"20221201",2)</f>
        <v>通用设备(2021)</v>
      </c>
      <c r="J173" s="11" t="s">
        <v>2413</v>
      </c>
      <c r="K173" s="4" t="s">
        <v>1491</v>
      </c>
      <c r="L173" s="8">
        <f>[1]!b_dq_close(B173,$A$1,2)</f>
        <v>128.28299999999999</v>
      </c>
      <c r="M173" s="8">
        <f>[1]!cb_anal_convpremiumratio(B173,$A$1)</f>
        <v>54.090400000000002</v>
      </c>
      <c r="N173" s="8">
        <f t="shared" si="4"/>
        <v>3.8251809788999993</v>
      </c>
      <c r="O173" s="8">
        <f>[1]!cb_anal_ytm(B173,$A$1)</f>
        <v>-1.1702999999999999</v>
      </c>
      <c r="P173" s="8">
        <f>[1]!cb_info_outstandingbalance(B173,$A$1)</f>
        <v>2.98183</v>
      </c>
      <c r="Q173" s="7">
        <f>[1]!b_anal_ptmyear(B173,$A$1)</f>
        <v>3.4356164383561643</v>
      </c>
      <c r="R173" s="8">
        <f>[1]!s_dq_turn(B173,$A$1)</f>
        <v>34.062974750404955</v>
      </c>
      <c r="S173" s="8">
        <f t="shared" si="5"/>
        <v>182.3734</v>
      </c>
      <c r="T173" s="8">
        <f>[1]!cb_anal_convvalue(B173,$A$1)</f>
        <v>83.251800000000003</v>
      </c>
      <c r="U173" s="19">
        <f>[1]!s_dq_pctchange(B173,$A$1)</f>
        <v>-0.63669106541187626</v>
      </c>
      <c r="V173" s="21">
        <f>[1]!b_pq_pctchange(B173,$A$2,$A$1,2)</f>
        <v>-2.5323668854850676</v>
      </c>
      <c r="W173" s="4" t="s">
        <v>1492</v>
      </c>
      <c r="X173" s="4" t="s">
        <v>250</v>
      </c>
      <c r="Y173" s="5">
        <f>[1]!s_val_ev(X173,$A$1,100000000)</f>
        <v>41.370108498</v>
      </c>
      <c r="Z173" s="6">
        <f>[1]!s_dq_turn(X173,$A$1)</f>
        <v>3.4961463929201995</v>
      </c>
      <c r="AA173" s="6">
        <f>[1]!s_dq_swing(X173,$A$1)</f>
        <v>2.779809802487204</v>
      </c>
    </row>
    <row r="174" spans="2:27" x14ac:dyDescent="0.25">
      <c r="B174" s="4" t="s">
        <v>367</v>
      </c>
      <c r="C174" s="4" t="s">
        <v>1493</v>
      </c>
      <c r="D174" s="1" t="s">
        <v>2447</v>
      </c>
      <c r="E174" s="4" t="str">
        <f>[1]!s_info_industry_sw_2021(B174,"20221201",1)</f>
        <v>机械设备(2021)</v>
      </c>
      <c r="F174" s="1" t="s">
        <v>2400</v>
      </c>
      <c r="G174" s="4" t="s">
        <v>1353</v>
      </c>
      <c r="H174" s="4" t="s">
        <v>1354</v>
      </c>
      <c r="I174" s="4" t="str">
        <f>[1]!s_info_industry_sw_2021(B174,"20221201",2)</f>
        <v>通用设备(2021)</v>
      </c>
      <c r="J174" s="7"/>
      <c r="K174" s="1" t="s">
        <v>2423</v>
      </c>
      <c r="L174" s="8">
        <f>[1]!b_dq_close(B174,$A$1,2)</f>
        <v>148.91399999999999</v>
      </c>
      <c r="M174" s="8">
        <f>[1]!cb_anal_convpremiumratio(B174,$A$1)</f>
        <v>15.276</v>
      </c>
      <c r="N174" s="8">
        <f t="shared" si="4"/>
        <v>5.9564259773999986</v>
      </c>
      <c r="O174" s="8">
        <f>[1]!cb_anal_ytm(B174,$A$1)</f>
        <v>-4.1722000000000001</v>
      </c>
      <c r="P174" s="8">
        <f>[1]!cb_info_outstandingbalance(B174,$A$1)</f>
        <v>3.9999099999999999</v>
      </c>
      <c r="Q174" s="7">
        <f>[1]!b_anal_ptmyear(B174,$A$1)</f>
        <v>5.3369863013698629</v>
      </c>
      <c r="R174" s="8">
        <f>[1]!s_dq_turn(B174,$A$1)</f>
        <v>24.98056206264641</v>
      </c>
      <c r="S174" s="8">
        <f t="shared" si="5"/>
        <v>164.19</v>
      </c>
      <c r="T174" s="8">
        <f>[1]!cb_anal_convvalue(B174,$A$1)</f>
        <v>129.18039999999999</v>
      </c>
      <c r="U174" s="19">
        <f>[1]!s_dq_pctchange(B174,$A$1)</f>
        <v>2.3653873914746888</v>
      </c>
      <c r="V174" s="21">
        <f>[1]!b_pq_pctchange(B174,$A$2,$A$1,2)</f>
        <v>2.5204298706395059</v>
      </c>
      <c r="W174" s="4" t="s">
        <v>1494</v>
      </c>
      <c r="X174" s="4" t="s">
        <v>368</v>
      </c>
      <c r="Y174" s="5">
        <f>[1]!s_val_ev(X174,$A$1,100000000)</f>
        <v>74.421964313100005</v>
      </c>
      <c r="Z174" s="6">
        <f>[1]!s_dq_turn(X174,$A$1)</f>
        <v>1.1273991422484373</v>
      </c>
      <c r="AA174" s="6">
        <f>[1]!s_dq_swing(X174,$A$1)</f>
        <v>6.7946914561800424</v>
      </c>
    </row>
    <row r="175" spans="2:27" x14ac:dyDescent="0.25">
      <c r="B175" s="4" t="s">
        <v>528</v>
      </c>
      <c r="C175" s="4" t="s">
        <v>1495</v>
      </c>
      <c r="D175" s="1" t="s">
        <v>2447</v>
      </c>
      <c r="E175" s="4" t="str">
        <f>[1]!s_info_industry_sw_2021(B175,"20221201",1)</f>
        <v>机械设备(2021)</v>
      </c>
      <c r="F175" s="1" t="s">
        <v>2400</v>
      </c>
      <c r="G175" s="4" t="s">
        <v>1353</v>
      </c>
      <c r="H175" s="4" t="s">
        <v>1354</v>
      </c>
      <c r="I175" s="4" t="str">
        <f>[1]!s_info_industry_sw_2021(B175,"20221201",2)</f>
        <v>通用设备(2021)</v>
      </c>
      <c r="J175" s="11" t="s">
        <v>2471</v>
      </c>
      <c r="K175" s="4" t="s">
        <v>1497</v>
      </c>
      <c r="L175" s="8">
        <f>[1]!b_dq_close(B175,$A$1,2)</f>
        <v>139.5</v>
      </c>
      <c r="M175" s="8">
        <f>[1]!cb_anal_convpremiumratio(B175,$A$1)</f>
        <v>11.2178</v>
      </c>
      <c r="N175" s="8">
        <f t="shared" si="4"/>
        <v>3.4211398500000003</v>
      </c>
      <c r="O175" s="8">
        <f>[1]!cb_anal_ytm(B175,$A$1)</f>
        <v>-2.8761000000000001</v>
      </c>
      <c r="P175" s="8">
        <f>[1]!cb_info_outstandingbalance(B175,$A$1)</f>
        <v>2.4524300000000001</v>
      </c>
      <c r="Q175" s="7">
        <f>[1]!b_anal_ptmyear(B175,$A$1)</f>
        <v>4.1260273972602741</v>
      </c>
      <c r="R175" s="8">
        <f>[1]!s_dq_turn(B175,$A$1)</f>
        <v>13.561324890007052</v>
      </c>
      <c r="S175" s="8">
        <f t="shared" si="5"/>
        <v>150.71780000000001</v>
      </c>
      <c r="T175" s="8">
        <f>[1]!cb_anal_convvalue(B175,$A$1)</f>
        <v>125.42959999999999</v>
      </c>
      <c r="U175" s="19">
        <f>[1]!s_dq_pctchange(B175,$A$1)</f>
        <v>0.86549098718032347</v>
      </c>
      <c r="V175" s="21">
        <f>[1]!b_pq_pctchange(B175,$A$2,$A$1,2)</f>
        <v>-1.7128041090389072</v>
      </c>
      <c r="W175" s="4" t="s">
        <v>1498</v>
      </c>
      <c r="X175" s="4" t="s">
        <v>529</v>
      </c>
      <c r="Y175" s="5">
        <f>[1]!s_val_ev(X175,$A$1,100000000)</f>
        <v>31.295301698999996</v>
      </c>
      <c r="Z175" s="6">
        <f>[1]!s_dq_turn(X175,$A$1)</f>
        <v>3.6565668702340042</v>
      </c>
      <c r="AA175" s="6">
        <f>[1]!s_dq_swing(X175,$A$1)</f>
        <v>2.8890959925442727</v>
      </c>
    </row>
    <row r="176" spans="2:27" x14ac:dyDescent="0.25">
      <c r="B176" s="4" t="s">
        <v>544</v>
      </c>
      <c r="C176" s="4" t="s">
        <v>1499</v>
      </c>
      <c r="D176" s="1" t="s">
        <v>2447</v>
      </c>
      <c r="E176" s="4" t="str">
        <f>[1]!s_info_industry_sw_2021(B176,"20221201",1)</f>
        <v>机械设备(2021)</v>
      </c>
      <c r="F176" s="1" t="s">
        <v>2400</v>
      </c>
      <c r="G176" s="4" t="s">
        <v>1353</v>
      </c>
      <c r="H176" s="4" t="s">
        <v>1354</v>
      </c>
      <c r="I176" s="4" t="str">
        <f>[1]!s_info_industry_sw_2021(B176,"20221201",2)</f>
        <v>通用设备(2021)</v>
      </c>
      <c r="J176" s="7" t="s">
        <v>1500</v>
      </c>
      <c r="K176" s="4" t="s">
        <v>1501</v>
      </c>
      <c r="L176" s="8">
        <f>[1]!b_dq_close(B176,$A$1,2)</f>
        <v>131.91200000000001</v>
      </c>
      <c r="M176" s="8">
        <f>[1]!cb_anal_convpremiumratio(B176,$A$1)</f>
        <v>18.7361</v>
      </c>
      <c r="N176" s="8">
        <f t="shared" si="4"/>
        <v>10.528551003520001</v>
      </c>
      <c r="O176" s="8">
        <f>[1]!cb_anal_ytm(B176,$A$1)</f>
        <v>-2.0230000000000001</v>
      </c>
      <c r="P176" s="8">
        <f>[1]!cb_info_outstandingbalance(B176,$A$1)</f>
        <v>7.9814959999999999</v>
      </c>
      <c r="Q176" s="7">
        <f>[1]!b_anal_ptmyear(B176,$A$1)</f>
        <v>4.4356164383561643</v>
      </c>
      <c r="R176" s="8">
        <f>[1]!s_dq_turn(B176,$A$1)</f>
        <v>7.8264149978901196</v>
      </c>
      <c r="S176" s="8">
        <f t="shared" si="5"/>
        <v>150.6481</v>
      </c>
      <c r="T176" s="8">
        <f>[1]!cb_anal_convvalue(B176,$A$1)</f>
        <v>111.0968</v>
      </c>
      <c r="U176" s="19">
        <f>[1]!s_dq_pctchange(B176,$A$1)</f>
        <v>-0.40769486304471964</v>
      </c>
      <c r="V176" s="21">
        <f>[1]!b_pq_pctchange(B176,$A$2,$A$1,2)</f>
        <v>-3.005882352941172</v>
      </c>
      <c r="W176" s="4" t="s">
        <v>1502</v>
      </c>
      <c r="X176" s="4" t="s">
        <v>545</v>
      </c>
      <c r="Y176" s="5">
        <f>[1]!s_val_ev(X176,$A$1,100000000)</f>
        <v>77.860874200200001</v>
      </c>
      <c r="Z176" s="6">
        <f>[1]!s_dq_turn(X176,$A$1)</f>
        <v>4.6495974672962337</v>
      </c>
      <c r="AA176" s="6">
        <f>[1]!s_dq_swing(X176,$A$1)</f>
        <v>4.0697674418604821</v>
      </c>
    </row>
    <row r="177" spans="2:27" x14ac:dyDescent="0.25">
      <c r="B177" s="4" t="s">
        <v>557</v>
      </c>
      <c r="C177" s="4" t="s">
        <v>1503</v>
      </c>
      <c r="D177" s="1" t="s">
        <v>2447</v>
      </c>
      <c r="E177" s="4" t="str">
        <f>[1]!s_info_industry_sw_2021(B177,"20221201",1)</f>
        <v>机械设备(2021)</v>
      </c>
      <c r="F177" s="1" t="s">
        <v>2400</v>
      </c>
      <c r="G177" s="4" t="s">
        <v>1353</v>
      </c>
      <c r="H177" s="4" t="s">
        <v>1354</v>
      </c>
      <c r="I177" s="4" t="str">
        <f>[1]!s_info_industry_sw_2021(B177,"20221201",2)</f>
        <v>通用设备(2021)</v>
      </c>
      <c r="J177" s="7" t="s">
        <v>1482</v>
      </c>
      <c r="K177" s="4" t="s">
        <v>1504</v>
      </c>
      <c r="L177" s="8">
        <f>[1]!b_dq_close(B177,$A$1,2)</f>
        <v>123.7</v>
      </c>
      <c r="M177" s="8">
        <f>[1]!cb_anal_convpremiumratio(B177,$A$1)</f>
        <v>26.678599999999999</v>
      </c>
      <c r="N177" s="8">
        <f t="shared" si="4"/>
        <v>4.947278829</v>
      </c>
      <c r="O177" s="8">
        <f>[1]!cb_anal_ytm(B177,$A$1)</f>
        <v>-1.4278</v>
      </c>
      <c r="P177" s="8">
        <f>[1]!cb_info_outstandingbalance(B177,$A$1)</f>
        <v>3.9994170000000002</v>
      </c>
      <c r="Q177" s="7">
        <f>[1]!b_anal_ptmyear(B177,$A$1)</f>
        <v>4.6849315068493151</v>
      </c>
      <c r="R177" s="8">
        <f>[1]!s_dq_turn(B177,$A$1)</f>
        <v>4.879036119514419</v>
      </c>
      <c r="S177" s="8">
        <f t="shared" si="5"/>
        <v>150.37860000000001</v>
      </c>
      <c r="T177" s="8">
        <f>[1]!cb_anal_convvalue(B177,$A$1)</f>
        <v>97.648700000000005</v>
      </c>
      <c r="U177" s="19">
        <f>[1]!s_dq_pctchange(B177,$A$1)</f>
        <v>-0.14127144298687963</v>
      </c>
      <c r="V177" s="21">
        <f>[1]!b_pq_pctchange(B177,$A$2,$A$1,2)</f>
        <v>-1.4342629482071692</v>
      </c>
      <c r="W177" s="4" t="s">
        <v>1505</v>
      </c>
      <c r="X177" s="4" t="s">
        <v>558</v>
      </c>
      <c r="Y177" s="5">
        <f>[1]!s_val_ev(X177,$A$1,100000000)</f>
        <v>25.291556040700002</v>
      </c>
      <c r="Z177" s="6">
        <f>[1]!s_dq_turn(X177,$A$1)</f>
        <v>3.1545394596967506</v>
      </c>
      <c r="AA177" s="6">
        <f>[1]!s_dq_swing(X177,$A$1)</f>
        <v>4.0096878363831943</v>
      </c>
    </row>
    <row r="178" spans="2:27" x14ac:dyDescent="0.25">
      <c r="B178" s="4" t="s">
        <v>620</v>
      </c>
      <c r="C178" s="4" t="s">
        <v>1506</v>
      </c>
      <c r="D178" s="1" t="s">
        <v>2447</v>
      </c>
      <c r="E178" s="4" t="str">
        <f>[1]!s_info_industry_sw_2021(B178,"20221201",1)</f>
        <v>机械设备(2021)</v>
      </c>
      <c r="F178" s="1" t="s">
        <v>2400</v>
      </c>
      <c r="G178" s="4" t="s">
        <v>1353</v>
      </c>
      <c r="H178" s="4" t="s">
        <v>1354</v>
      </c>
      <c r="I178" s="4" t="str">
        <f>[1]!s_info_industry_sw_2021(B178,"20221201",2)</f>
        <v>通用设备(2021)</v>
      </c>
      <c r="J178" s="7"/>
      <c r="K178" s="4" t="s">
        <v>1507</v>
      </c>
      <c r="L178" s="8">
        <f>[1]!b_dq_close(B178,$A$1,2)</f>
        <v>118.223</v>
      </c>
      <c r="M178" s="8">
        <f>[1]!cb_anal_convpremiumratio(B178,$A$1)</f>
        <v>39.930100000000003</v>
      </c>
      <c r="N178" s="8">
        <f t="shared" si="4"/>
        <v>3.9591700469999997</v>
      </c>
      <c r="O178" s="8">
        <f>[1]!cb_anal_ytm(B178,$A$1)</f>
        <v>0.49959999999999999</v>
      </c>
      <c r="P178" s="8">
        <f>[1]!cb_info_outstandingbalance(B178,$A$1)</f>
        <v>3.3489</v>
      </c>
      <c r="Q178" s="7">
        <f>[1]!b_anal_ptmyear(B178,$A$1)</f>
        <v>5.6</v>
      </c>
      <c r="R178" s="8">
        <f>[1]!s_dq_turn(B178,$A$1)</f>
        <v>1.7315835050315029</v>
      </c>
      <c r="S178" s="8">
        <f t="shared" si="5"/>
        <v>158.15309999999999</v>
      </c>
      <c r="T178" s="8">
        <f>[1]!cb_anal_convvalue(B178,$A$1)</f>
        <v>84.487200000000001</v>
      </c>
      <c r="U178" s="19">
        <f>[1]!s_dq_pctchange(B178,$A$1)</f>
        <v>0.22975447639717919</v>
      </c>
      <c r="V178" s="21">
        <f>[1]!b_pq_pctchange(B178,$A$2,$A$1,2)</f>
        <v>-1.4808333333333341</v>
      </c>
      <c r="W178" s="4" t="s">
        <v>1508</v>
      </c>
      <c r="X178" s="4" t="s">
        <v>621</v>
      </c>
      <c r="Y178" s="5">
        <f>[1]!s_val_ev(X178,$A$1,100000000)</f>
        <v>17.951160000000002</v>
      </c>
      <c r="Z178" s="6">
        <f>[1]!s_dq_turn(X178,$A$1)</f>
        <v>1.2259303862130038</v>
      </c>
      <c r="AA178" s="6">
        <f>[1]!s_dq_swing(X178,$A$1)</f>
        <v>1.1651469098277629</v>
      </c>
    </row>
    <row r="179" spans="2:27" x14ac:dyDescent="0.25">
      <c r="B179" s="4" t="s">
        <v>626</v>
      </c>
      <c r="C179" s="4" t="s">
        <v>1509</v>
      </c>
      <c r="D179" s="1" t="s">
        <v>2447</v>
      </c>
      <c r="E179" s="4" t="str">
        <f>[1]!s_info_industry_sw_2021(B179,"20221201",1)</f>
        <v>机械设备(2021)</v>
      </c>
      <c r="F179" s="1" t="s">
        <v>2400</v>
      </c>
      <c r="G179" s="4" t="s">
        <v>1353</v>
      </c>
      <c r="H179" s="4" t="s">
        <v>1354</v>
      </c>
      <c r="I179" s="4" t="str">
        <f>[1]!s_info_industry_sw_2021(B179,"20221201",2)</f>
        <v>通用设备(2021)</v>
      </c>
      <c r="J179" s="7"/>
      <c r="K179" s="4" t="s">
        <v>1510</v>
      </c>
      <c r="L179" s="8">
        <f>[1]!b_dq_close(B179,$A$1,2)</f>
        <v>124.93</v>
      </c>
      <c r="M179" s="8">
        <f>[1]!cb_anal_convpremiumratio(B179,$A$1)</f>
        <v>42.240900000000003</v>
      </c>
      <c r="N179" s="8">
        <f t="shared" si="4"/>
        <v>3.87283</v>
      </c>
      <c r="O179" s="8">
        <f>[1]!cb_anal_ytm(B179,$A$1)</f>
        <v>-0.47270000000000001</v>
      </c>
      <c r="P179" s="8">
        <f>[1]!cb_info_outstandingbalance(B179,$A$1)</f>
        <v>3.1</v>
      </c>
      <c r="Q179" s="7">
        <f>[1]!b_anal_ptmyear(B179,$A$1)</f>
        <v>5.6438356164383565</v>
      </c>
      <c r="R179" s="8">
        <f>[1]!s_dq_turn(B179,$A$1)</f>
        <v>1.6942580645161289</v>
      </c>
      <c r="S179" s="8">
        <f t="shared" si="5"/>
        <v>167.17090000000002</v>
      </c>
      <c r="T179" s="8">
        <f>[1]!cb_anal_convvalue(B179,$A$1)</f>
        <v>87.829899999999995</v>
      </c>
      <c r="U179" s="19">
        <f>[1]!s_dq_pctchange(B179,$A$1)</f>
        <v>-0.17738430069035588</v>
      </c>
      <c r="V179" s="21">
        <f>[1]!b_pq_pctchange(B179,$A$2,$A$1,2)</f>
        <v>-1.2145556908576116</v>
      </c>
      <c r="W179" s="4" t="s">
        <v>1511</v>
      </c>
      <c r="X179" s="4" t="s">
        <v>627</v>
      </c>
      <c r="Y179" s="5">
        <f>[1]!s_val_ev(X179,$A$1,100000000)</f>
        <v>18.40128</v>
      </c>
      <c r="Z179" s="6">
        <f>[1]!s_dq_turn(X179,$A$1)</f>
        <v>3.9878483773791298</v>
      </c>
      <c r="AA179" s="6">
        <f>[1]!s_dq_swing(X179,$A$1)</f>
        <v>2.5206611570248056</v>
      </c>
    </row>
    <row r="180" spans="2:27" x14ac:dyDescent="0.25">
      <c r="B180" s="4" t="s">
        <v>827</v>
      </c>
      <c r="C180" s="4" t="s">
        <v>1512</v>
      </c>
      <c r="D180" s="1" t="s">
        <v>2447</v>
      </c>
      <c r="E180" s="4" t="str">
        <f>[1]!s_info_industry_sw_2021(B180,"20221201",1)</f>
        <v>机械设备(2021)</v>
      </c>
      <c r="F180" s="1" t="s">
        <v>2400</v>
      </c>
      <c r="G180" s="4" t="s">
        <v>1353</v>
      </c>
      <c r="H180" s="4" t="s">
        <v>1354</v>
      </c>
      <c r="I180" s="4" t="str">
        <f>[1]!s_info_industry_sw_2021(B180,"20221201",2)</f>
        <v>通用设备(2021)</v>
      </c>
      <c r="J180" s="11" t="s">
        <v>2467</v>
      </c>
      <c r="K180" s="15" t="s">
        <v>1513</v>
      </c>
      <c r="L180" s="8">
        <f>[1]!b_dq_close(B180,$A$1,2)</f>
        <v>185.1</v>
      </c>
      <c r="M180" s="8">
        <f>[1]!cb_anal_convpremiumratio(B180,$A$1)</f>
        <v>35.797699999999999</v>
      </c>
      <c r="N180" s="8">
        <f t="shared" si="4"/>
        <v>4.2448057500000003</v>
      </c>
      <c r="O180" s="8">
        <f>[1]!cb_anal_ytm(B180,$A$1)</f>
        <v>-18.343399999999999</v>
      </c>
      <c r="P180" s="8">
        <f>[1]!cb_info_outstandingbalance(B180,$A$1)</f>
        <v>2.29325</v>
      </c>
      <c r="Q180" s="7">
        <f>[1]!b_anal_ptmyear(B180,$A$1)</f>
        <v>2.3589041095890413</v>
      </c>
      <c r="R180" s="8">
        <f>[1]!s_dq_turn(B180,$A$1)</f>
        <v>2492.7521639594461</v>
      </c>
      <c r="S180" s="8">
        <f t="shared" si="5"/>
        <v>220.89769999999999</v>
      </c>
      <c r="T180" s="8">
        <f>[1]!cb_anal_convvalue(B180,$A$1)</f>
        <v>136.3057</v>
      </c>
      <c r="U180" s="19">
        <f>[1]!s_dq_pctchange(B180,$A$1)</f>
        <v>4.1057367829021274</v>
      </c>
      <c r="V180" s="21">
        <f>[1]!b_pq_pctchange(B180,$A$2,$A$1,2)</f>
        <v>14.408979652384591</v>
      </c>
      <c r="W180" s="4" t="s">
        <v>1514</v>
      </c>
      <c r="X180" s="4" t="s">
        <v>828</v>
      </c>
      <c r="Y180" s="5">
        <f>[1]!s_val_ev(X180,$A$1,100000000)</f>
        <v>42.700434231599999</v>
      </c>
      <c r="Z180" s="6">
        <f>[1]!s_dq_turn(X180,$A$1)</f>
        <v>31.393710148823263</v>
      </c>
      <c r="AA180" s="6">
        <f>[1]!s_dq_swing(X180,$A$1)</f>
        <v>12.520325203252023</v>
      </c>
    </row>
    <row r="181" spans="2:27" x14ac:dyDescent="0.25">
      <c r="B181" s="4" t="s">
        <v>927</v>
      </c>
      <c r="C181" s="4" t="s">
        <v>1515</v>
      </c>
      <c r="D181" s="1" t="s">
        <v>2447</v>
      </c>
      <c r="E181" s="4" t="str">
        <f>[1]!s_info_industry_sw_2021(B181,"20221201",1)</f>
        <v>机械设备(2021)</v>
      </c>
      <c r="F181" s="1" t="s">
        <v>2400</v>
      </c>
      <c r="G181" s="4" t="s">
        <v>1353</v>
      </c>
      <c r="H181" s="4" t="s">
        <v>1354</v>
      </c>
      <c r="I181" s="4" t="str">
        <f>[1]!s_info_industry_sw_2021(B181,"20221201",2)</f>
        <v>通用设备(2021)</v>
      </c>
      <c r="J181" s="7"/>
      <c r="K181" s="1" t="s">
        <v>2422</v>
      </c>
      <c r="L181" s="8">
        <f>[1]!b_dq_close(B181,$A$1,2)</f>
        <v>125.88</v>
      </c>
      <c r="M181" s="8">
        <f>[1]!cb_anal_convpremiumratio(B181,$A$1)</f>
        <v>32.709899999999998</v>
      </c>
      <c r="N181" s="8">
        <f t="shared" si="4"/>
        <v>3.0710993951999996</v>
      </c>
      <c r="O181" s="8">
        <f>[1]!cb_anal_ytm(B181,$A$1)</f>
        <v>-1.1420999999999999</v>
      </c>
      <c r="P181" s="8">
        <f>[1]!cb_info_outstandingbalance(B181,$A$1)</f>
        <v>2.4397039999999999</v>
      </c>
      <c r="Q181" s="7">
        <f>[1]!b_anal_ptmyear(B181,$A$1)</f>
        <v>3.8794520547945206</v>
      </c>
      <c r="R181" s="8">
        <f>[1]!s_dq_turn(B181,$A$1)</f>
        <v>6.1477130012493317</v>
      </c>
      <c r="S181" s="8">
        <f t="shared" si="5"/>
        <v>158.5899</v>
      </c>
      <c r="T181" s="8">
        <f>[1]!cb_anal_convvalue(B181,$A$1)</f>
        <v>94.853499999999997</v>
      </c>
      <c r="U181" s="19">
        <f>[1]!s_dq_pctchange(B181,$A$1)</f>
        <v>0.57687083526422134</v>
      </c>
      <c r="V181" s="21">
        <f>[1]!b_pq_pctchange(B181,$A$2,$A$1,2)</f>
        <v>-2.2215317694578323</v>
      </c>
      <c r="W181" s="4" t="s">
        <v>1516</v>
      </c>
      <c r="X181" s="4" t="s">
        <v>928</v>
      </c>
      <c r="Y181" s="5">
        <f>[1]!s_val_ev(X181,$A$1,100000000)</f>
        <v>23.860842258800002</v>
      </c>
      <c r="Z181" s="6">
        <f>[1]!s_dq_turn(X181,$A$1)</f>
        <v>1.3240997295232955</v>
      </c>
      <c r="AA181" s="6">
        <f>[1]!s_dq_swing(X181,$A$1)</f>
        <v>2.2881355932203356</v>
      </c>
    </row>
    <row r="182" spans="2:27" x14ac:dyDescent="0.25">
      <c r="B182" s="4" t="s">
        <v>189</v>
      </c>
      <c r="C182" s="4" t="s">
        <v>1517</v>
      </c>
      <c r="D182" s="1" t="s">
        <v>2447</v>
      </c>
      <c r="E182" s="4" t="str">
        <f>[1]!s_info_industry_sw_2021(B182,"20221201",1)</f>
        <v>机械设备(2021)</v>
      </c>
      <c r="F182" s="1" t="s">
        <v>2400</v>
      </c>
      <c r="G182" s="4" t="s">
        <v>1353</v>
      </c>
      <c r="H182" s="4" t="s">
        <v>1354</v>
      </c>
      <c r="I182" s="4" t="str">
        <f>[1]!s_info_industry_sw_2021(B182,"20221201",2)</f>
        <v>通用设备(2021)</v>
      </c>
      <c r="J182" s="7"/>
      <c r="K182" s="4" t="s">
        <v>1518</v>
      </c>
      <c r="L182" s="8">
        <f>[1]!b_dq_close(B182,$A$1,2)</f>
        <v>112.77200000000001</v>
      </c>
      <c r="M182" s="8">
        <f>[1]!cb_anal_convpremiumratio(B182,$A$1)</f>
        <v>75.217100000000002</v>
      </c>
      <c r="N182" s="8">
        <f t="shared" si="4"/>
        <v>5.634201892000001</v>
      </c>
      <c r="O182" s="8">
        <f>[1]!cb_anal_ytm(B182,$A$1)</f>
        <v>-0.94059999999999999</v>
      </c>
      <c r="P182" s="8">
        <f>[1]!cb_info_outstandingbalance(B182,$A$1)</f>
        <v>4.9961000000000002</v>
      </c>
      <c r="Q182" s="7">
        <f>[1]!b_anal_ptmyear(B182,$A$1)</f>
        <v>1.210958904109589</v>
      </c>
      <c r="R182" s="8">
        <f>[1]!s_dq_turn(B182,$A$1)</f>
        <v>1.2805988671163508</v>
      </c>
      <c r="S182" s="8">
        <f t="shared" si="5"/>
        <v>187.98910000000001</v>
      </c>
      <c r="T182" s="8">
        <f>[1]!cb_anal_convvalue(B182,$A$1)</f>
        <v>64.3613</v>
      </c>
      <c r="U182" s="19">
        <f>[1]!s_dq_pctchange(B182,$A$1)</f>
        <v>1.241597048547332E-2</v>
      </c>
      <c r="V182" s="21">
        <f>[1]!b_pq_pctchange(B182,$A$2,$A$1,2)</f>
        <v>-0.67903789753661681</v>
      </c>
      <c r="W182" s="4" t="s">
        <v>1519</v>
      </c>
      <c r="X182" s="4" t="s">
        <v>190</v>
      </c>
      <c r="Y182" s="5">
        <f>[1]!s_val_ev(X182,$A$1,100000000)</f>
        <v>22.924143200700001</v>
      </c>
      <c r="Z182" s="6">
        <f>[1]!s_dq_turn(X182,$A$1)</f>
        <v>0.58187326016794572</v>
      </c>
      <c r="AA182" s="6">
        <f>[1]!s_dq_swing(X182,$A$1)</f>
        <v>2.0434227330779073</v>
      </c>
    </row>
    <row r="183" spans="2:27" x14ac:dyDescent="0.25">
      <c r="B183" s="4" t="s">
        <v>183</v>
      </c>
      <c r="C183" s="4" t="s">
        <v>1520</v>
      </c>
      <c r="D183" s="1" t="s">
        <v>2447</v>
      </c>
      <c r="E183" s="4" t="str">
        <f>[1]!s_info_industry_sw_2021(B183,"20221201",1)</f>
        <v>机械设备(2021)</v>
      </c>
      <c r="F183" s="1" t="s">
        <v>2400</v>
      </c>
      <c r="G183" s="4" t="s">
        <v>1353</v>
      </c>
      <c r="H183" s="4" t="s">
        <v>1354</v>
      </c>
      <c r="I183" s="4" t="str">
        <f>[1]!s_info_industry_sw_2021(B183,"20221201",2)</f>
        <v>专用设备(2021)</v>
      </c>
      <c r="J183" s="7"/>
      <c r="K183" s="4" t="s">
        <v>1521</v>
      </c>
      <c r="L183" s="8">
        <f>[1]!b_dq_close(B183,$A$1,2)</f>
        <v>123.50700000000001</v>
      </c>
      <c r="M183" s="8">
        <f>[1]!cb_anal_convpremiumratio(B183,$A$1)</f>
        <v>31.948399999999999</v>
      </c>
      <c r="N183" s="8">
        <f t="shared" si="4"/>
        <v>7.7779768320000011</v>
      </c>
      <c r="O183" s="8">
        <f>[1]!cb_anal_ytm(B183,$A$1)</f>
        <v>-1.395</v>
      </c>
      <c r="P183" s="8">
        <f>[1]!cb_info_outstandingbalance(B183,$A$1)</f>
        <v>6.2976000000000001</v>
      </c>
      <c r="Q183" s="7">
        <f>[1]!b_anal_ptmyear(B183,$A$1)</f>
        <v>2.0931506849315067</v>
      </c>
      <c r="R183" s="8">
        <f>[1]!s_dq_turn(B183,$A$1)</f>
        <v>5.9403582317073171</v>
      </c>
      <c r="S183" s="8">
        <f t="shared" si="5"/>
        <v>155.4554</v>
      </c>
      <c r="T183" s="8">
        <f>[1]!cb_anal_convvalue(B183,$A$1)</f>
        <v>93.602500000000006</v>
      </c>
      <c r="U183" s="19">
        <f>[1]!s_dq_pctchange(B183,$A$1)</f>
        <v>0.91265626276656953</v>
      </c>
      <c r="V183" s="21">
        <f>[1]!b_pq_pctchange(B183,$A$2,$A$1,2)</f>
        <v>-0.13099483298158143</v>
      </c>
      <c r="W183" s="4" t="s">
        <v>1522</v>
      </c>
      <c r="X183" s="4" t="s">
        <v>184</v>
      </c>
      <c r="Y183" s="5">
        <f>[1]!s_val_ev(X183,$A$1,100000000)</f>
        <v>61.747141658400004</v>
      </c>
      <c r="Z183" s="6">
        <f>[1]!s_dq_turn(X183,$A$1)</f>
        <v>1.8569251373376514</v>
      </c>
      <c r="AA183" s="6">
        <f>[1]!s_dq_swing(X183,$A$1)</f>
        <v>5.7718120805369093</v>
      </c>
    </row>
    <row r="184" spans="2:27" x14ac:dyDescent="0.25">
      <c r="B184" s="4" t="s">
        <v>251</v>
      </c>
      <c r="C184" s="4" t="s">
        <v>1523</v>
      </c>
      <c r="D184" s="1" t="s">
        <v>2447</v>
      </c>
      <c r="E184" s="4" t="str">
        <f>[1]!s_info_industry_sw_2021(B184,"20221201",1)</f>
        <v>机械设备(2021)</v>
      </c>
      <c r="F184" s="1" t="s">
        <v>2400</v>
      </c>
      <c r="G184" s="4" t="s">
        <v>1353</v>
      </c>
      <c r="H184" s="4" t="s">
        <v>1354</v>
      </c>
      <c r="I184" s="4" t="str">
        <f>[1]!s_info_industry_sw_2021(B184,"20221201",2)</f>
        <v>专用设备(2021)</v>
      </c>
      <c r="J184" s="7"/>
      <c r="K184" s="1" t="s">
        <v>2427</v>
      </c>
      <c r="L184" s="8">
        <f>[1]!b_dq_close(B184,$A$1,2)</f>
        <v>174.208</v>
      </c>
      <c r="M184" s="8">
        <f>[1]!cb_anal_convpremiumratio(B184,$A$1)</f>
        <v>9.6608000000000001</v>
      </c>
      <c r="N184" s="8">
        <f t="shared" si="4"/>
        <v>4.7951448831999999</v>
      </c>
      <c r="O184" s="8">
        <f>[1]!cb_anal_ytm(B184,$A$1)</f>
        <v>-10.4495</v>
      </c>
      <c r="P184" s="8">
        <f>[1]!cb_info_outstandingbalance(B184,$A$1)</f>
        <v>2.7525400000000002</v>
      </c>
      <c r="Q184" s="7">
        <f>[1]!b_anal_ptmyear(B184,$A$1)</f>
        <v>3.4383561643835616</v>
      </c>
      <c r="R184" s="8">
        <f>[1]!s_dq_turn(B184,$A$1)</f>
        <v>67.094392815363264</v>
      </c>
      <c r="S184" s="8">
        <f t="shared" si="5"/>
        <v>183.86879999999999</v>
      </c>
      <c r="T184" s="8">
        <f>[1]!cb_anal_convvalue(B184,$A$1)</f>
        <v>158.86080000000001</v>
      </c>
      <c r="U184" s="19">
        <f>[1]!s_dq_pctchange(B184,$A$1)</f>
        <v>3.1353604243629771</v>
      </c>
      <c r="V184" s="21">
        <f>[1]!b_pq_pctchange(B184,$A$2,$A$1,2)</f>
        <v>14.745654421983783</v>
      </c>
      <c r="W184" s="4" t="s">
        <v>1524</v>
      </c>
      <c r="X184" s="4" t="s">
        <v>252</v>
      </c>
      <c r="Y184" s="5">
        <f>[1]!s_val_ev(X184,$A$1,100000000)</f>
        <v>45.2291803878</v>
      </c>
      <c r="Z184" s="6">
        <f>[1]!s_dq_turn(X184,$A$1)</f>
        <v>4.0174714748758333</v>
      </c>
      <c r="AA184" s="6">
        <f>[1]!s_dq_swing(X184,$A$1)</f>
        <v>4.851752021563347</v>
      </c>
    </row>
    <row r="185" spans="2:27" x14ac:dyDescent="0.25">
      <c r="B185" s="4" t="s">
        <v>265</v>
      </c>
      <c r="C185" s="4" t="s">
        <v>1525</v>
      </c>
      <c r="D185" s="1" t="s">
        <v>2447</v>
      </c>
      <c r="E185" s="4" t="str">
        <f>[1]!s_info_industry_sw_2021(B185,"20221201",1)</f>
        <v>机械设备(2021)</v>
      </c>
      <c r="F185" s="1" t="s">
        <v>2400</v>
      </c>
      <c r="G185" s="4" t="s">
        <v>1353</v>
      </c>
      <c r="H185" s="4" t="s">
        <v>1354</v>
      </c>
      <c r="I185" s="4" t="str">
        <f>[1]!s_info_industry_sw_2021(B185,"20221201",2)</f>
        <v>专用设备(2021)</v>
      </c>
      <c r="J185" s="7"/>
      <c r="K185" s="4" t="s">
        <v>1526</v>
      </c>
      <c r="L185" s="8">
        <f>[1]!b_dq_close(B185,$A$1,2)</f>
        <v>107.68</v>
      </c>
      <c r="M185" s="8">
        <f>[1]!cb_anal_convpremiumratio(B185,$A$1)</f>
        <v>119.82599999999999</v>
      </c>
      <c r="N185" s="8">
        <f t="shared" si="4"/>
        <v>4.5223984799999997</v>
      </c>
      <c r="O185" s="8">
        <f>[1]!cb_anal_ytm(B185,$A$1)</f>
        <v>3.1189</v>
      </c>
      <c r="P185" s="8">
        <f>[1]!cb_info_outstandingbalance(B185,$A$1)</f>
        <v>4.1998499999999996</v>
      </c>
      <c r="Q185" s="7">
        <f>[1]!b_anal_ptmyear(B185,$A$1)</f>
        <v>3.7150684931506848</v>
      </c>
      <c r="R185" s="8">
        <f>[1]!s_dq_turn(B185,$A$1)</f>
        <v>0.93574770527518836</v>
      </c>
      <c r="S185" s="8">
        <f t="shared" si="5"/>
        <v>227.506</v>
      </c>
      <c r="T185" s="8">
        <f>[1]!cb_anal_convvalue(B185,$A$1)</f>
        <v>48.984200000000001</v>
      </c>
      <c r="U185" s="19">
        <f>[1]!s_dq_pctchange(B185,$A$1)</f>
        <v>0.3176850911597911</v>
      </c>
      <c r="V185" s="21">
        <f>[1]!b_pq_pctchange(B185,$A$2,$A$1,2)</f>
        <v>-0.92377902911191223</v>
      </c>
      <c r="W185" s="4" t="s">
        <v>1527</v>
      </c>
      <c r="X185" s="4" t="s">
        <v>266</v>
      </c>
      <c r="Y185" s="5">
        <f>[1]!s_val_ev(X185,$A$1,100000000)</f>
        <v>44.132189508400003</v>
      </c>
      <c r="Z185" s="6">
        <f>[1]!s_dq_turn(X185,$A$1)</f>
        <v>0.81919950953529563</v>
      </c>
      <c r="AA185" s="6">
        <f>[1]!s_dq_swing(X185,$A$1)</f>
        <v>1.7221584385763526</v>
      </c>
    </row>
    <row r="186" spans="2:27" x14ac:dyDescent="0.25">
      <c r="B186" s="4" t="s">
        <v>336</v>
      </c>
      <c r="C186" s="4" t="s">
        <v>1528</v>
      </c>
      <c r="D186" s="1" t="s">
        <v>2447</v>
      </c>
      <c r="E186" s="4" t="str">
        <f>[1]!s_info_industry_sw_2021(B186,"20221201",1)</f>
        <v>机械设备(2021)</v>
      </c>
      <c r="F186" s="1" t="s">
        <v>2400</v>
      </c>
      <c r="G186" s="4" t="s">
        <v>1353</v>
      </c>
      <c r="H186" s="4" t="s">
        <v>1354</v>
      </c>
      <c r="I186" s="4" t="str">
        <f>[1]!s_info_industry_sw_2021(B186,"20221201",2)</f>
        <v>专用设备(2021)</v>
      </c>
      <c r="J186" s="7" t="s">
        <v>1045</v>
      </c>
      <c r="K186" s="4" t="s">
        <v>1529</v>
      </c>
      <c r="L186" s="8">
        <f>[1]!b_dq_close(B186,$A$1,2)</f>
        <v>146.227</v>
      </c>
      <c r="M186" s="8">
        <f>[1]!cb_anal_convpremiumratio(B186,$A$1)</f>
        <v>11.271699999999999</v>
      </c>
      <c r="N186" s="8">
        <f t="shared" si="4"/>
        <v>8.9274069359000006</v>
      </c>
      <c r="O186" s="8">
        <f>[1]!cb_anal_ytm(B186,$A$1)</f>
        <v>-3.8881000000000001</v>
      </c>
      <c r="P186" s="8">
        <f>[1]!cb_info_outstandingbalance(B186,$A$1)</f>
        <v>6.1051700000000002</v>
      </c>
      <c r="Q186" s="7">
        <f>[1]!b_anal_ptmyear(B186,$A$1)</f>
        <v>5.4493150684931511</v>
      </c>
      <c r="R186" s="8">
        <f>[1]!s_dq_turn(B186,$A$1)</f>
        <v>5.4645488987202651</v>
      </c>
      <c r="S186" s="8">
        <f t="shared" si="5"/>
        <v>157.49870000000001</v>
      </c>
      <c r="T186" s="8">
        <f>[1]!cb_anal_convvalue(B186,$A$1)</f>
        <v>131.4144</v>
      </c>
      <c r="U186" s="19">
        <f>[1]!s_dq_pctchange(B186,$A$1)</f>
        <v>-0.81732595365998173</v>
      </c>
      <c r="V186" s="21">
        <f>[1]!b_pq_pctchange(B186,$A$2,$A$1,2)</f>
        <v>4.3919328930929975</v>
      </c>
      <c r="W186" s="4" t="s">
        <v>1530</v>
      </c>
      <c r="X186" s="4" t="s">
        <v>337</v>
      </c>
      <c r="Y186" s="5">
        <f>[1]!s_val_ev(X186,$A$1,100000000)</f>
        <v>90.260564153899992</v>
      </c>
      <c r="Z186" s="6">
        <f>[1]!s_dq_turn(X186,$A$1)</f>
        <v>0.4458652723458349</v>
      </c>
      <c r="AA186" s="6">
        <f>[1]!s_dq_swing(X186,$A$1)</f>
        <v>2.3542001070091025</v>
      </c>
    </row>
    <row r="187" spans="2:27" x14ac:dyDescent="0.25">
      <c r="B187" s="4" t="s">
        <v>467</v>
      </c>
      <c r="C187" s="4" t="s">
        <v>1531</v>
      </c>
      <c r="D187" s="1" t="s">
        <v>2447</v>
      </c>
      <c r="E187" s="4" t="str">
        <f>[1]!s_info_industry_sw_2021(B187,"20221201",1)</f>
        <v>机械设备(2021)</v>
      </c>
      <c r="F187" s="1" t="s">
        <v>2400</v>
      </c>
      <c r="G187" s="4" t="s">
        <v>1353</v>
      </c>
      <c r="H187" s="4" t="s">
        <v>1354</v>
      </c>
      <c r="I187" s="4" t="str">
        <f>[1]!s_info_industry_sw_2021(B187,"20221201",2)</f>
        <v>专用设备(2021)</v>
      </c>
      <c r="J187" s="7"/>
      <c r="K187" s="4" t="s">
        <v>1532</v>
      </c>
      <c r="L187" s="8">
        <f>[1]!b_dq_close(B187,$A$1,2)</f>
        <v>190.4</v>
      </c>
      <c r="M187" s="8">
        <f>[1]!cb_anal_convpremiumratio(B187,$A$1)</f>
        <v>5.766</v>
      </c>
      <c r="N187" s="8">
        <f t="shared" si="4"/>
        <v>4.5607007039999994</v>
      </c>
      <c r="O187" s="8">
        <f>[1]!cb_anal_ytm(B187,$A$1)</f>
        <v>-12.3233</v>
      </c>
      <c r="P187" s="8">
        <f>[1]!cb_info_outstandingbalance(B187,$A$1)</f>
        <v>2.3953259999999998</v>
      </c>
      <c r="Q187" s="7">
        <f>[1]!b_anal_ptmyear(B187,$A$1)</f>
        <v>3.56986301369863</v>
      </c>
      <c r="R187" s="8">
        <f>[1]!s_dq_turn(B187,$A$1)</f>
        <v>36.97346415477476</v>
      </c>
      <c r="S187" s="8">
        <f t="shared" si="5"/>
        <v>196.166</v>
      </c>
      <c r="T187" s="8">
        <f>[1]!cb_anal_convvalue(B187,$A$1)</f>
        <v>180.02010000000001</v>
      </c>
      <c r="U187" s="19">
        <f>[1]!s_dq_pctchange(B187,$A$1)</f>
        <v>1.1523075370156941</v>
      </c>
      <c r="V187" s="21">
        <f>[1]!b_pq_pctchange(B187,$A$2,$A$1,2)</f>
        <v>-8.8995215311004756</v>
      </c>
      <c r="W187" s="4" t="s">
        <v>1533</v>
      </c>
      <c r="X187" s="4" t="s">
        <v>468</v>
      </c>
      <c r="Y187" s="5">
        <f>[1]!s_val_ev(X187,$A$1,100000000)</f>
        <v>112.3397202125</v>
      </c>
      <c r="Z187" s="6">
        <f>[1]!s_dq_turn(X187,$A$1)</f>
        <v>1.1643744053874623</v>
      </c>
      <c r="AA187" s="6">
        <f>[1]!s_dq_swing(X187,$A$1)</f>
        <v>2.5670279520821406</v>
      </c>
    </row>
    <row r="188" spans="2:27" x14ac:dyDescent="0.25">
      <c r="B188" s="4" t="s">
        <v>524</v>
      </c>
      <c r="C188" s="4" t="s">
        <v>1534</v>
      </c>
      <c r="D188" s="1" t="s">
        <v>2447</v>
      </c>
      <c r="E188" s="4" t="str">
        <f>[1]!s_info_industry_sw_2021(B188,"20221201",1)</f>
        <v>机械设备(2021)</v>
      </c>
      <c r="F188" s="1" t="s">
        <v>2400</v>
      </c>
      <c r="G188" s="4" t="s">
        <v>1353</v>
      </c>
      <c r="H188" s="4" t="s">
        <v>1354</v>
      </c>
      <c r="I188" s="4" t="str">
        <f>[1]!s_info_industry_sw_2021(B188,"20221201",2)</f>
        <v>专用设备(2021)</v>
      </c>
      <c r="J188" s="7" t="s">
        <v>1535</v>
      </c>
      <c r="K188" s="4" t="s">
        <v>1536</v>
      </c>
      <c r="L188" s="8">
        <f>[1]!b_dq_close(B188,$A$1,2)</f>
        <v>118.655</v>
      </c>
      <c r="M188" s="8">
        <f>[1]!cb_anal_convpremiumratio(B188,$A$1)</f>
        <v>52.447000000000003</v>
      </c>
      <c r="N188" s="8">
        <f t="shared" si="4"/>
        <v>5.4528023904999996</v>
      </c>
      <c r="O188" s="8">
        <f>[1]!cb_anal_ytm(B188,$A$1)</f>
        <v>0.40539999999999998</v>
      </c>
      <c r="P188" s="8">
        <f>[1]!cb_info_outstandingbalance(B188,$A$1)</f>
        <v>4.59551</v>
      </c>
      <c r="Q188" s="7">
        <f>[1]!b_anal_ptmyear(B188,$A$1)</f>
        <v>4.1068493150684935</v>
      </c>
      <c r="R188" s="8">
        <f>[1]!s_dq_turn(B188,$A$1)</f>
        <v>1.7795195745412369</v>
      </c>
      <c r="S188" s="8">
        <f t="shared" si="5"/>
        <v>171.102</v>
      </c>
      <c r="T188" s="8">
        <f>[1]!cb_anal_convvalue(B188,$A$1)</f>
        <v>77.833600000000004</v>
      </c>
      <c r="U188" s="19">
        <f>[1]!s_dq_pctchange(B188,$A$1)</f>
        <v>6.3248439871818898E-2</v>
      </c>
      <c r="V188" s="21">
        <f>[1]!b_pq_pctchange(B188,$A$2,$A$1,2)</f>
        <v>-1.2212583873062377</v>
      </c>
      <c r="W188" s="4" t="s">
        <v>1537</v>
      </c>
      <c r="X188" s="4" t="s">
        <v>525</v>
      </c>
      <c r="Y188" s="5">
        <f>[1]!s_val_ev(X188,$A$1,100000000)</f>
        <v>109.044216904</v>
      </c>
      <c r="Z188" s="6">
        <f>[1]!s_dq_turn(X188,$A$1)</f>
        <v>1.7595074204704839</v>
      </c>
      <c r="AA188" s="6">
        <f>[1]!s_dq_swing(X188,$A$1)</f>
        <v>2.8181818181818068</v>
      </c>
    </row>
    <row r="189" spans="2:27" x14ac:dyDescent="0.25">
      <c r="B189" s="4" t="s">
        <v>704</v>
      </c>
      <c r="C189" s="4" t="s">
        <v>1538</v>
      </c>
      <c r="D189" s="1" t="s">
        <v>2447</v>
      </c>
      <c r="E189" s="4" t="str">
        <f>[1]!s_info_industry_sw_2021(B189,"20221201",1)</f>
        <v>机械设备(2021)</v>
      </c>
      <c r="F189" s="1" t="s">
        <v>2400</v>
      </c>
      <c r="G189" s="4" t="s">
        <v>1353</v>
      </c>
      <c r="H189" s="4" t="s">
        <v>1354</v>
      </c>
      <c r="I189" s="4" t="str">
        <f>[1]!s_info_industry_sw_2021(B189,"20221201",2)</f>
        <v>专用设备(2021)</v>
      </c>
      <c r="J189" s="7"/>
      <c r="K189" s="4" t="s">
        <v>1539</v>
      </c>
      <c r="L189" s="8">
        <f>[1]!b_dq_close(B189,$A$1,2)</f>
        <v>110.562</v>
      </c>
      <c r="M189" s="8">
        <f>[1]!cb_anal_convpremiumratio(B189,$A$1)</f>
        <v>78.441500000000005</v>
      </c>
      <c r="N189" s="8">
        <f t="shared" si="4"/>
        <v>6.6331130146199992</v>
      </c>
      <c r="O189" s="8">
        <f>[1]!cb_anal_ytm(B189,$A$1)</f>
        <v>2.0335000000000001</v>
      </c>
      <c r="P189" s="8">
        <f>[1]!cb_info_outstandingbalance(B189,$A$1)</f>
        <v>5.9994509999999996</v>
      </c>
      <c r="Q189" s="7">
        <f>[1]!b_anal_ptmyear(B189,$A$1)</f>
        <v>3.3863013698630136</v>
      </c>
      <c r="R189" s="8">
        <f>[1]!s_dq_turn(B189,$A$1)</f>
        <v>2.0229350985615184</v>
      </c>
      <c r="S189" s="8">
        <f t="shared" si="5"/>
        <v>189.0035</v>
      </c>
      <c r="T189" s="8">
        <f>[1]!cb_anal_convvalue(B189,$A$1)</f>
        <v>61.959800000000001</v>
      </c>
      <c r="U189" s="19">
        <f>[1]!s_dq_pctchange(B189,$A$1)</f>
        <v>0.34761615189827061</v>
      </c>
      <c r="V189" s="21">
        <f>[1]!b_pq_pctchange(B189,$A$2,$A$1,2)</f>
        <v>0.6939890710382518</v>
      </c>
      <c r="W189" s="4" t="s">
        <v>1540</v>
      </c>
      <c r="X189" s="4" t="s">
        <v>705</v>
      </c>
      <c r="Y189" s="5">
        <f>[1]!s_val_ev(X189,$A$1,100000000)</f>
        <v>70.549451660800003</v>
      </c>
      <c r="Z189" s="6">
        <f>[1]!s_dq_turn(X189,$A$1)</f>
        <v>5.436119756602535</v>
      </c>
      <c r="AA189" s="6">
        <f>[1]!s_dq_swing(X189,$A$1)</f>
        <v>3.8220551378446084</v>
      </c>
    </row>
    <row r="190" spans="2:27" x14ac:dyDescent="0.25">
      <c r="B190" s="4" t="s">
        <v>747</v>
      </c>
      <c r="C190" s="16" t="s">
        <v>1541</v>
      </c>
      <c r="D190" s="1" t="s">
        <v>2447</v>
      </c>
      <c r="E190" s="4" t="str">
        <f>[1]!s_info_industry_sw_2021(B190,"20221201",1)</f>
        <v>机械设备(2021)</v>
      </c>
      <c r="F190" s="1" t="s">
        <v>2400</v>
      </c>
      <c r="G190" s="4" t="s">
        <v>1353</v>
      </c>
      <c r="H190" s="4" t="s">
        <v>1354</v>
      </c>
      <c r="I190" s="4" t="str">
        <f>[1]!s_info_industry_sw_2021(B190,"20221201",2)</f>
        <v>专用设备(2021)</v>
      </c>
      <c r="J190" s="11" t="s">
        <v>2405</v>
      </c>
      <c r="K190" s="4" t="s">
        <v>1542</v>
      </c>
      <c r="L190" s="8">
        <f>[1]!b_dq_close(B190,$A$1,2)</f>
        <v>156.25</v>
      </c>
      <c r="M190" s="8">
        <f>[1]!cb_anal_convpremiumratio(B190,$A$1)</f>
        <v>13.737299999999999</v>
      </c>
      <c r="N190" s="8">
        <f t="shared" si="4"/>
        <v>17.763604687499999</v>
      </c>
      <c r="O190" s="8">
        <f>[1]!cb_anal_ytm(B190,$A$1)</f>
        <v>-6.1584000000000003</v>
      </c>
      <c r="P190" s="8">
        <f>[1]!cb_info_outstandingbalance(B190,$A$1)</f>
        <v>11.368707000000001</v>
      </c>
      <c r="Q190" s="7">
        <f>[1]!b_anal_ptmyear(B190,$A$1)</f>
        <v>5.2383561643835614</v>
      </c>
      <c r="R190" s="8">
        <f>[1]!s_dq_turn(B190,$A$1)</f>
        <v>18.410325818054773</v>
      </c>
      <c r="S190" s="8">
        <f t="shared" si="5"/>
        <v>169.9873</v>
      </c>
      <c r="T190" s="8">
        <f>[1]!cb_anal_convvalue(B190,$A$1)</f>
        <v>137.37799999999999</v>
      </c>
      <c r="U190" s="19">
        <f>[1]!s_dq_pctchange(B190,$A$1)</f>
        <v>3.2716457369464562</v>
      </c>
      <c r="V190" s="21">
        <f>[1]!b_pq_pctchange(B190,$A$2,$A$1,2)</f>
        <v>2.7960526315789473</v>
      </c>
      <c r="W190" s="4" t="s">
        <v>1543</v>
      </c>
      <c r="X190" s="4" t="s">
        <v>748</v>
      </c>
      <c r="Y190" s="5">
        <f>[1]!s_val_ev(X190,$A$1,100000000)</f>
        <v>387.90963192199996</v>
      </c>
      <c r="Z190" s="6">
        <f>[1]!s_dq_turn(X190,$A$1)</f>
        <v>0.84043972275647616</v>
      </c>
      <c r="AA190" s="6">
        <f>[1]!s_dq_swing(X190,$A$1)</f>
        <v>4.1611449774715092</v>
      </c>
    </row>
    <row r="191" spans="2:27" x14ac:dyDescent="0.25">
      <c r="B191" s="4" t="s">
        <v>383</v>
      </c>
      <c r="C191" s="4" t="s">
        <v>1544</v>
      </c>
      <c r="D191" s="1" t="s">
        <v>2447</v>
      </c>
      <c r="E191" s="4" t="str">
        <f>[1]!s_info_industry_sw_2021(B191,"20221201",1)</f>
        <v>机械设备(2021)</v>
      </c>
      <c r="F191" s="1" t="s">
        <v>2400</v>
      </c>
      <c r="G191" s="4" t="s">
        <v>1353</v>
      </c>
      <c r="H191" s="4" t="s">
        <v>1354</v>
      </c>
      <c r="I191" s="4" t="str">
        <f>[1]!s_info_industry_sw_2021(B191,"20221201",2)</f>
        <v>专用设备(2021)</v>
      </c>
      <c r="J191" s="7"/>
      <c r="K191" s="4" t="s">
        <v>1545</v>
      </c>
      <c r="L191" s="8">
        <f>[1]!b_dq_close(B191,$A$1,2)</f>
        <v>124.07299999999999</v>
      </c>
      <c r="M191" s="8">
        <f>[1]!cb_anal_convpremiumratio(B191,$A$1)</f>
        <v>43.550199999999997</v>
      </c>
      <c r="N191" s="8">
        <f t="shared" si="4"/>
        <v>4.466628</v>
      </c>
      <c r="O191" s="8">
        <f>[1]!cb_anal_ytm(B191,$A$1)</f>
        <v>-0.45129999999999998</v>
      </c>
      <c r="P191" s="8">
        <f>[1]!cb_info_outstandingbalance(B191,$A$1)</f>
        <v>3.6</v>
      </c>
      <c r="Q191" s="7">
        <f>[1]!b_anal_ptmyear(B191,$A$1)</f>
        <v>5.4602739726027396</v>
      </c>
      <c r="R191" s="8">
        <f>[1]!s_dq_turn(B191,$A$1)</f>
        <v>1.6377777777777778</v>
      </c>
      <c r="S191" s="8">
        <f t="shared" si="5"/>
        <v>167.6232</v>
      </c>
      <c r="T191" s="8">
        <f>[1]!cb_anal_convvalue(B191,$A$1)</f>
        <v>86.431799999999996</v>
      </c>
      <c r="U191" s="19">
        <f>[1]!s_dq_pctchange(B191,$A$1)</f>
        <v>-0.10064574308765037</v>
      </c>
      <c r="V191" s="21">
        <f>[1]!b_pq_pctchange(B191,$A$2,$A$1,2)</f>
        <v>-3.3624114027572189</v>
      </c>
      <c r="W191" s="4" t="s">
        <v>1546</v>
      </c>
      <c r="X191" s="4" t="s">
        <v>384</v>
      </c>
      <c r="Y191" s="5">
        <f>[1]!s_val_ev(X191,$A$1,100000000)</f>
        <v>18.687823999999999</v>
      </c>
      <c r="Z191" s="6">
        <f>[1]!s_dq_turn(X191,$A$1)</f>
        <v>2.3339582716454919</v>
      </c>
      <c r="AA191" s="6">
        <f>[1]!s_dq_swing(X191,$A$1)</f>
        <v>4.0395358831112924</v>
      </c>
    </row>
    <row r="192" spans="2:27" x14ac:dyDescent="0.25">
      <c r="B192" s="4" t="s">
        <v>573</v>
      </c>
      <c r="C192" s="4" t="s">
        <v>1547</v>
      </c>
      <c r="D192" s="1" t="s">
        <v>2447</v>
      </c>
      <c r="E192" s="4" t="str">
        <f>[1]!s_info_industry_sw_2021(B192,"20221201",1)</f>
        <v>机械设备(2021)</v>
      </c>
      <c r="F192" s="1" t="s">
        <v>2400</v>
      </c>
      <c r="G192" s="4" t="s">
        <v>1353</v>
      </c>
      <c r="H192" s="4" t="s">
        <v>1354</v>
      </c>
      <c r="I192" s="4" t="str">
        <f>[1]!s_info_industry_sw_2021(B192,"20221201",2)</f>
        <v>专用设备(2021)</v>
      </c>
      <c r="J192" s="7" t="s">
        <v>1535</v>
      </c>
      <c r="K192" s="4" t="s">
        <v>1548</v>
      </c>
      <c r="L192" s="8">
        <f>[1]!b_dq_close(B192,$A$1,2)</f>
        <v>162.322</v>
      </c>
      <c r="M192" s="8">
        <f>[1]!cb_anal_convpremiumratio(B192,$A$1)</f>
        <v>92.571700000000007</v>
      </c>
      <c r="N192" s="8">
        <f t="shared" si="4"/>
        <v>3.3939988140999997</v>
      </c>
      <c r="O192" s="8">
        <f>[1]!cb_anal_ytm(B192,$A$1)</f>
        <v>-5.9908999999999999</v>
      </c>
      <c r="P192" s="8">
        <f>[1]!cb_info_outstandingbalance(B192,$A$1)</f>
        <v>2.0909049999999998</v>
      </c>
      <c r="Q192" s="7">
        <f>[1]!b_anal_ptmyear(B192,$A$1)</f>
        <v>4.8493150684931505</v>
      </c>
      <c r="R192" s="8">
        <f>[1]!s_dq_turn(B192,$A$1)</f>
        <v>156.50208880843465</v>
      </c>
      <c r="S192" s="8">
        <f t="shared" si="5"/>
        <v>254.89370000000002</v>
      </c>
      <c r="T192" s="8">
        <f>[1]!cb_anal_convvalue(B192,$A$1)</f>
        <v>84.291700000000006</v>
      </c>
      <c r="U192" s="19">
        <f>[1]!s_dq_pctchange(B192,$A$1)</f>
        <v>1.3555956565990797</v>
      </c>
      <c r="V192" s="21">
        <f>[1]!b_pq_pctchange(B192,$A$2,$A$1,2)</f>
        <v>6.2115174476048356</v>
      </c>
      <c r="W192" s="4" t="s">
        <v>1549</v>
      </c>
      <c r="X192" s="4" t="s">
        <v>574</v>
      </c>
      <c r="Y192" s="5">
        <f>[1]!s_val_ev(X192,$A$1,100000000)</f>
        <v>38.157448578</v>
      </c>
      <c r="Z192" s="6">
        <f>[1]!s_dq_turn(X192,$A$1)</f>
        <v>5.9427885384663943</v>
      </c>
      <c r="AA192" s="6">
        <f>[1]!s_dq_swing(X192,$A$1)</f>
        <v>2.5349650349650279</v>
      </c>
    </row>
    <row r="193" spans="2:27" x14ac:dyDescent="0.25">
      <c r="B193" s="4" t="s">
        <v>510</v>
      </c>
      <c r="C193" s="4" t="s">
        <v>1550</v>
      </c>
      <c r="D193" s="1" t="s">
        <v>2447</v>
      </c>
      <c r="E193" s="4" t="str">
        <f>[1]!s_info_industry_sw_2021(B193,"20221201",1)</f>
        <v>机械设备(2021)</v>
      </c>
      <c r="F193" s="1" t="s">
        <v>2400</v>
      </c>
      <c r="G193" s="4" t="s">
        <v>1353</v>
      </c>
      <c r="H193" s="4" t="s">
        <v>1354</v>
      </c>
      <c r="I193" s="4" t="str">
        <f>[1]!s_info_industry_sw_2021(B193,"20221201",2)</f>
        <v>自动化设备(2021)</v>
      </c>
      <c r="J193" s="7" t="s">
        <v>1496</v>
      </c>
      <c r="K193" s="4" t="s">
        <v>1551</v>
      </c>
      <c r="L193" s="8">
        <f>[1]!b_dq_close(B193,$A$1,2)</f>
        <v>115.4</v>
      </c>
      <c r="M193" s="8">
        <f>[1]!cb_anal_convpremiumratio(B193,$A$1)</f>
        <v>89.085800000000006</v>
      </c>
      <c r="N193" s="8">
        <f t="shared" si="4"/>
        <v>7.729002704</v>
      </c>
      <c r="O193" s="8">
        <f>[1]!cb_anal_ytm(B193,$A$1)</f>
        <v>-0.13139999999999999</v>
      </c>
      <c r="P193" s="8">
        <f>[1]!cb_info_outstandingbalance(B193,$A$1)</f>
        <v>6.6975759999999998</v>
      </c>
      <c r="Q193" s="7">
        <f>[1]!b_anal_ptmyear(B193,$A$1)</f>
        <v>4.0465753424657533</v>
      </c>
      <c r="R193" s="8">
        <f>[1]!s_dq_turn(B193,$A$1)</f>
        <v>3.0225860818899255</v>
      </c>
      <c r="S193" s="8">
        <f t="shared" si="5"/>
        <v>204.48580000000001</v>
      </c>
      <c r="T193" s="8">
        <f>[1]!cb_anal_convvalue(B193,$A$1)</f>
        <v>61.030500000000004</v>
      </c>
      <c r="U193" s="19">
        <f>[1]!s_dq_pctchange(B193,$A$1)</f>
        <v>0</v>
      </c>
      <c r="V193" s="21">
        <f>[1]!b_pq_pctchange(B193,$A$2,$A$1,2)</f>
        <v>-0.47434238896075648</v>
      </c>
      <c r="W193" s="4" t="s">
        <v>1552</v>
      </c>
      <c r="X193" s="4" t="s">
        <v>511</v>
      </c>
      <c r="Y193" s="5">
        <f>[1]!s_val_ev(X193,$A$1,100000000)</f>
        <v>68.024427424199999</v>
      </c>
      <c r="Z193" s="6">
        <f>[1]!s_dq_turn(X193,$A$1)</f>
        <v>1.6810545661815917</v>
      </c>
      <c r="AA193" s="6">
        <f>[1]!s_dq_swing(X193,$A$1)</f>
        <v>2.8213166144200694</v>
      </c>
    </row>
    <row r="194" spans="2:27" x14ac:dyDescent="0.25">
      <c r="B194" s="4" t="s">
        <v>795</v>
      </c>
      <c r="C194" s="4" t="s">
        <v>1553</v>
      </c>
      <c r="D194" s="1" t="s">
        <v>2447</v>
      </c>
      <c r="E194" s="4" t="str">
        <f>[1]!s_info_industry_sw_2021(B194,"20221201",1)</f>
        <v>机械设备(2021)</v>
      </c>
      <c r="F194" s="1" t="s">
        <v>2400</v>
      </c>
      <c r="G194" s="4" t="s">
        <v>1353</v>
      </c>
      <c r="H194" s="4" t="s">
        <v>1354</v>
      </c>
      <c r="I194" s="4" t="str">
        <f>[1]!s_info_industry_sw_2021(B194,"20221201",2)</f>
        <v>自动化设备(2021)</v>
      </c>
      <c r="J194" s="7" t="s">
        <v>1554</v>
      </c>
      <c r="K194" s="4" t="s">
        <v>1555</v>
      </c>
      <c r="L194" s="8">
        <f>[1]!b_dq_close(B194,$A$1,2)</f>
        <v>107.617</v>
      </c>
      <c r="M194" s="8">
        <f>[1]!cb_anal_convpremiumratio(B194,$A$1)</f>
        <v>86.155100000000004</v>
      </c>
      <c r="N194" s="8">
        <f t="shared" si="4"/>
        <v>24.743898990520002</v>
      </c>
      <c r="O194" s="8">
        <f>[1]!cb_anal_ytm(B194,$A$1)</f>
        <v>-2.5347</v>
      </c>
      <c r="P194" s="8">
        <f>[1]!cb_info_outstandingbalance(B194,$A$1)</f>
        <v>22.992556</v>
      </c>
      <c r="Q194" s="7">
        <f>[1]!b_anal_ptmyear(B194,$A$1)</f>
        <v>0.95890410958904104</v>
      </c>
      <c r="R194" s="8">
        <f>[1]!s_dq_turn(B194,$A$1)</f>
        <v>0.80994909830816553</v>
      </c>
      <c r="S194" s="8">
        <f t="shared" si="5"/>
        <v>193.77210000000002</v>
      </c>
      <c r="T194" s="8">
        <f>[1]!cb_anal_convvalue(B194,$A$1)</f>
        <v>57.810400000000001</v>
      </c>
      <c r="U194" s="19">
        <f>[1]!s_dq_pctchange(B194,$A$1)</f>
        <v>0.27674245247857926</v>
      </c>
      <c r="V194" s="21">
        <f>[1]!b_pq_pctchange(B194,$A$2,$A$1,2)</f>
        <v>-0.70675290405321045</v>
      </c>
      <c r="W194" s="4" t="s">
        <v>1556</v>
      </c>
      <c r="X194" s="4" t="s">
        <v>796</v>
      </c>
      <c r="Y194" s="5">
        <f>[1]!s_val_ev(X194,$A$1,100000000)</f>
        <v>314.98991787960006</v>
      </c>
      <c r="Z194" s="6">
        <f>[1]!s_dq_turn(X194,$A$1)</f>
        <v>1.4286665843360582</v>
      </c>
      <c r="AA194" s="6">
        <f>[1]!s_dq_swing(X194,$A$1)</f>
        <v>2.2408026755852899</v>
      </c>
    </row>
    <row r="195" spans="2:27" x14ac:dyDescent="0.25">
      <c r="B195" s="4" t="s">
        <v>624</v>
      </c>
      <c r="C195" s="4" t="s">
        <v>1557</v>
      </c>
      <c r="D195" s="1" t="s">
        <v>2447</v>
      </c>
      <c r="E195" s="4" t="str">
        <f>[1]!s_info_industry_sw_2021(B195,"20221201",1)</f>
        <v>机械设备(2021)</v>
      </c>
      <c r="F195" s="1" t="s">
        <v>2400</v>
      </c>
      <c r="G195" s="4" t="s">
        <v>1353</v>
      </c>
      <c r="H195" s="4" t="s">
        <v>1354</v>
      </c>
      <c r="I195" s="4" t="str">
        <f>[1]!s_info_industry_sw_2021(B195,"20221201",2)</f>
        <v>自动化设备(2021)</v>
      </c>
      <c r="J195" s="11" t="s">
        <v>2467</v>
      </c>
      <c r="K195" s="4" t="s">
        <v>1558</v>
      </c>
      <c r="L195" s="8">
        <f>[1]!b_dq_close(B195,$A$1,2)</f>
        <v>127.41800000000001</v>
      </c>
      <c r="M195" s="8">
        <f>[1]!cb_anal_convpremiumratio(B195,$A$1)</f>
        <v>13.229200000000001</v>
      </c>
      <c r="N195" s="8">
        <f t="shared" ref="N195:N258" si="6">P195/100*L195</f>
        <v>7.2628260000000004</v>
      </c>
      <c r="O195" s="8">
        <f>[1]!cb_anal_ytm(B195,$A$1)</f>
        <v>-0.82699999999999996</v>
      </c>
      <c r="P195" s="8">
        <f>[1]!cb_info_outstandingbalance(B195,$A$1)</f>
        <v>5.7</v>
      </c>
      <c r="Q195" s="7">
        <f>[1]!b_anal_ptmyear(B195,$A$1)</f>
        <v>5.6438356164383565</v>
      </c>
      <c r="R195" s="8">
        <f>[1]!s_dq_turn(B195,$A$1)</f>
        <v>3.0780350877192983</v>
      </c>
      <c r="S195" s="8">
        <f t="shared" ref="S195:S258" si="7">L195+M195</f>
        <v>140.6472</v>
      </c>
      <c r="T195" s="8">
        <f>[1]!cb_anal_convvalue(B195,$A$1)</f>
        <v>112.53100000000001</v>
      </c>
      <c r="U195" s="19">
        <f>[1]!s_dq_pctchange(B195,$A$1)</f>
        <v>-0.44535425196111605</v>
      </c>
      <c r="V195" s="21">
        <f>[1]!b_pq_pctchange(B195,$A$2,$A$1,2)</f>
        <v>-3.4682869177853894</v>
      </c>
      <c r="W195" s="4" t="s">
        <v>1559</v>
      </c>
      <c r="X195" s="4" t="s">
        <v>625</v>
      </c>
      <c r="Y195" s="5">
        <f>[1]!s_val_ev(X195,$A$1,100000000)</f>
        <v>36.870400856700002</v>
      </c>
      <c r="Z195" s="6">
        <f>[1]!s_dq_turn(X195,$A$1)</f>
        <v>0.7160990321845635</v>
      </c>
      <c r="AA195" s="6">
        <f>[1]!s_dq_swing(X195,$A$1)</f>
        <v>2.4096385542168743</v>
      </c>
    </row>
    <row r="196" spans="2:27" x14ac:dyDescent="0.25">
      <c r="B196" s="4" t="s">
        <v>721</v>
      </c>
      <c r="C196" s="4" t="s">
        <v>1560</v>
      </c>
      <c r="D196" s="1" t="s">
        <v>2447</v>
      </c>
      <c r="E196" s="4" t="str">
        <f>[1]!s_info_industry_sw_2021(B196,"20221201",1)</f>
        <v>机械设备(2021)</v>
      </c>
      <c r="F196" s="1" t="s">
        <v>2400</v>
      </c>
      <c r="G196" s="4" t="s">
        <v>1353</v>
      </c>
      <c r="H196" s="4" t="s">
        <v>1354</v>
      </c>
      <c r="I196" s="4" t="str">
        <f>[1]!s_info_industry_sw_2021(B196,"20221201",2)</f>
        <v>自动化设备(2021)</v>
      </c>
      <c r="J196" s="11" t="s">
        <v>2412</v>
      </c>
      <c r="K196" s="4" t="s">
        <v>1561</v>
      </c>
      <c r="L196" s="8">
        <f>[1]!b_dq_close(B196,$A$1,2)</f>
        <v>110.643</v>
      </c>
      <c r="M196" s="8">
        <f>[1]!cb_anal_convpremiumratio(B196,$A$1)</f>
        <v>73.951899999999995</v>
      </c>
      <c r="N196" s="8">
        <f t="shared" si="6"/>
        <v>5.8188149486999992</v>
      </c>
      <c r="O196" s="8">
        <f>[1]!cb_anal_ytm(B196,$A$1)</f>
        <v>1.8903000000000001</v>
      </c>
      <c r="P196" s="8">
        <f>[1]!cb_info_outstandingbalance(B196,$A$1)</f>
        <v>5.2590899999999996</v>
      </c>
      <c r="Q196" s="7">
        <f>[1]!b_anal_ptmyear(B196,$A$1)</f>
        <v>4.7369863013698632</v>
      </c>
      <c r="R196" s="8">
        <f>[1]!s_dq_turn(B196,$A$1)</f>
        <v>1.2819708352585713</v>
      </c>
      <c r="S196" s="8">
        <f t="shared" si="7"/>
        <v>184.5949</v>
      </c>
      <c r="T196" s="8">
        <f>[1]!cb_anal_convvalue(B196,$A$1)</f>
        <v>63.605499999999999</v>
      </c>
      <c r="U196" s="19">
        <f>[1]!s_dq_pctchange(B196,$A$1)</f>
        <v>-0.1416967509025239</v>
      </c>
      <c r="V196" s="21">
        <f>[1]!b_pq_pctchange(B196,$A$2,$A$1,2)</f>
        <v>-0.321621621621621</v>
      </c>
      <c r="W196" s="4" t="s">
        <v>1562</v>
      </c>
      <c r="X196" s="4" t="s">
        <v>722</v>
      </c>
      <c r="Y196" s="5">
        <f>[1]!s_val_ev(X196,$A$1,100000000)</f>
        <v>54.832141568400004</v>
      </c>
      <c r="Z196" s="6">
        <f>[1]!s_dq_turn(X196,$A$1)</f>
        <v>1.5557145298466724</v>
      </c>
      <c r="AA196" s="6">
        <f>[1]!s_dq_swing(X196,$A$1)</f>
        <v>2.519928002057076</v>
      </c>
    </row>
    <row r="197" spans="2:27" x14ac:dyDescent="0.25">
      <c r="B197" s="4" t="s">
        <v>762</v>
      </c>
      <c r="C197" s="4" t="s">
        <v>1563</v>
      </c>
      <c r="D197" s="1" t="s">
        <v>2447</v>
      </c>
      <c r="E197" s="4" t="str">
        <f>[1]!s_info_industry_sw_2021(B197,"20221201",1)</f>
        <v>机械设备(2021)</v>
      </c>
      <c r="F197" s="1" t="s">
        <v>2400</v>
      </c>
      <c r="G197" s="4" t="s">
        <v>1353</v>
      </c>
      <c r="H197" s="4" t="s">
        <v>1354</v>
      </c>
      <c r="I197" s="4" t="str">
        <f>[1]!s_info_industry_sw_2021(B197,"20221201",2)</f>
        <v>自动化设备(2021)</v>
      </c>
      <c r="J197" s="7" t="s">
        <v>1045</v>
      </c>
      <c r="K197" s="4" t="s">
        <v>1564</v>
      </c>
      <c r="L197" s="8">
        <f>[1]!b_dq_close(B197,$A$1,2)</f>
        <v>133.4</v>
      </c>
      <c r="M197" s="8">
        <f>[1]!cb_anal_convpremiumratio(B197,$A$1)</f>
        <v>27.128</v>
      </c>
      <c r="N197" s="8">
        <f t="shared" si="6"/>
        <v>6.0030000000000001</v>
      </c>
      <c r="O197" s="8">
        <f>[1]!cb_anal_ytm(B197,$A$1)</f>
        <v>-2.3435999999999999</v>
      </c>
      <c r="P197" s="8">
        <f>[1]!cb_info_outstandingbalance(B197,$A$1)</f>
        <v>4.5</v>
      </c>
      <c r="Q197" s="7">
        <f>[1]!b_anal_ptmyear(B197,$A$1)</f>
        <v>5.5835616438356164</v>
      </c>
      <c r="R197" s="8">
        <f>[1]!s_dq_turn(B197,$A$1)</f>
        <v>4.3708666666666671</v>
      </c>
      <c r="S197" s="8">
        <f t="shared" si="7"/>
        <v>160.52800000000002</v>
      </c>
      <c r="T197" s="8">
        <f>[1]!cb_anal_convvalue(B197,$A$1)</f>
        <v>104.9336</v>
      </c>
      <c r="U197" s="19">
        <f>[1]!s_dq_pctchange(B197,$A$1)</f>
        <v>-3.2972632714833729E-2</v>
      </c>
      <c r="V197" s="21">
        <f>[1]!b_pq_pctchange(B197,$A$2,$A$1,2)</f>
        <v>-3.6336054323484799</v>
      </c>
      <c r="W197" s="4" t="s">
        <v>1565</v>
      </c>
      <c r="X197" s="4" t="s">
        <v>763</v>
      </c>
      <c r="Y197" s="5">
        <f>[1]!s_val_ev(X197,$A$1,100000000)</f>
        <v>169.64104499999999</v>
      </c>
      <c r="Z197" s="6">
        <f>[1]!s_dq_turn(X197,$A$1)</f>
        <v>0.77425566797733658</v>
      </c>
      <c r="AA197" s="6">
        <f>[1]!s_dq_swing(X197,$A$1)</f>
        <v>3.0375223347230591</v>
      </c>
    </row>
    <row r="198" spans="2:27" x14ac:dyDescent="0.25">
      <c r="B198" s="4" t="s">
        <v>281</v>
      </c>
      <c r="C198" s="4" t="s">
        <v>1566</v>
      </c>
      <c r="D198" s="1" t="s">
        <v>2447</v>
      </c>
      <c r="E198" s="4" t="str">
        <f>[1]!s_info_industry_sw_2021(B198,"20221201",1)</f>
        <v>机械设备(2021)</v>
      </c>
      <c r="F198" s="1" t="s">
        <v>2400</v>
      </c>
      <c r="G198" s="4" t="s">
        <v>1353</v>
      </c>
      <c r="H198" s="4" t="s">
        <v>1354</v>
      </c>
      <c r="I198" s="4" t="str">
        <f>[1]!s_info_industry_sw_2021(B198,"20221201",2)</f>
        <v>工程机械(2021)</v>
      </c>
      <c r="J198" s="7"/>
      <c r="K198" s="15" t="s">
        <v>1567</v>
      </c>
      <c r="L198" s="8">
        <f>[1]!b_dq_close(B198,$A$1,2)</f>
        <v>149.40899999999999</v>
      </c>
      <c r="M198" s="8">
        <f>[1]!cb_anal_convpremiumratio(B198,$A$1)</f>
        <v>1.9598</v>
      </c>
      <c r="N198" s="8">
        <f t="shared" si="6"/>
        <v>17.181377600400001</v>
      </c>
      <c r="O198" s="8">
        <f>[1]!cb_anal_ytm(B198,$A$1)</f>
        <v>-6.851</v>
      </c>
      <c r="P198" s="8">
        <f>[1]!cb_info_outstandingbalance(B198,$A$1)</f>
        <v>11.499560000000001</v>
      </c>
      <c r="Q198" s="7">
        <f>[1]!b_anal_ptmyear(B198,$A$1)</f>
        <v>4.087671232876712</v>
      </c>
      <c r="R198" s="8">
        <f>[1]!s_dq_turn(B198,$A$1)</f>
        <v>13.905923357067575</v>
      </c>
      <c r="S198" s="8">
        <f t="shared" si="7"/>
        <v>151.36879999999999</v>
      </c>
      <c r="T198" s="8">
        <f>[1]!cb_anal_convvalue(B198,$A$1)</f>
        <v>146.53720000000001</v>
      </c>
      <c r="U198" s="19">
        <f>[1]!s_dq_pctchange(B198,$A$1)</f>
        <v>0.66635224363293655</v>
      </c>
      <c r="V198" s="21">
        <f>[1]!b_pq_pctchange(B198,$A$2,$A$1,2)</f>
        <v>7.0219045026718039</v>
      </c>
      <c r="W198" s="4" t="s">
        <v>1568</v>
      </c>
      <c r="X198" s="4" t="s">
        <v>282</v>
      </c>
      <c r="Y198" s="5">
        <f>[1]!s_val_ev(X198,$A$1,100000000)</f>
        <v>196.15235709680002</v>
      </c>
      <c r="Z198" s="6">
        <f>[1]!s_dq_turn(X198,$A$1)</f>
        <v>0.6036321646727314</v>
      </c>
      <c r="AA198" s="6">
        <f>[1]!s_dq_swing(X198,$A$1)</f>
        <v>2.5641025641025563</v>
      </c>
    </row>
    <row r="199" spans="2:27" x14ac:dyDescent="0.25">
      <c r="B199" s="4" t="s">
        <v>318</v>
      </c>
      <c r="C199" s="4" t="s">
        <v>1569</v>
      </c>
      <c r="D199" s="1" t="s">
        <v>2447</v>
      </c>
      <c r="E199" s="4" t="str">
        <f>[1]!s_info_industry_sw_2021(B199,"20221201",1)</f>
        <v>机械设备(2021)</v>
      </c>
      <c r="F199" s="1" t="s">
        <v>2400</v>
      </c>
      <c r="G199" s="4" t="s">
        <v>1353</v>
      </c>
      <c r="H199" s="4" t="s">
        <v>1354</v>
      </c>
      <c r="I199" s="4" t="str">
        <f>[1]!s_info_industry_sw_2021(B199,"20221201",2)</f>
        <v>工程机械(2021)</v>
      </c>
      <c r="J199" s="7"/>
      <c r="K199" s="4" t="s">
        <v>1570</v>
      </c>
      <c r="L199" s="8">
        <f>[1]!b_dq_close(B199,$A$1,2)</f>
        <v>120.925</v>
      </c>
      <c r="M199" s="8">
        <f>[1]!cb_anal_convpremiumratio(B199,$A$1)</f>
        <v>35.791400000000003</v>
      </c>
      <c r="N199" s="8">
        <f t="shared" si="6"/>
        <v>12.092330704999998</v>
      </c>
      <c r="O199" s="8">
        <f>[1]!cb_anal_ytm(B199,$A$1)</f>
        <v>-0.10249999999999999</v>
      </c>
      <c r="P199" s="8">
        <f>[1]!cb_info_outstandingbalance(B199,$A$1)</f>
        <v>9.99986</v>
      </c>
      <c r="Q199" s="7">
        <f>[1]!b_anal_ptmyear(B199,$A$1)</f>
        <v>5.1452054794520548</v>
      </c>
      <c r="R199" s="8">
        <f>[1]!s_dq_turn(B199,$A$1)</f>
        <v>10.580848131873847</v>
      </c>
      <c r="S199" s="8">
        <f t="shared" si="7"/>
        <v>156.71639999999999</v>
      </c>
      <c r="T199" s="8">
        <f>[1]!cb_anal_convvalue(B199,$A$1)</f>
        <v>89.052000000000007</v>
      </c>
      <c r="U199" s="19">
        <f>[1]!s_dq_pctchange(B199,$A$1)</f>
        <v>0.88601152982988718</v>
      </c>
      <c r="V199" s="21">
        <f>[1]!b_pq_pctchange(B199,$A$2,$A$1,2)</f>
        <v>6.7299205648720219</v>
      </c>
      <c r="W199" s="4" t="s">
        <v>1571</v>
      </c>
      <c r="X199" s="4" t="s">
        <v>319</v>
      </c>
      <c r="Y199" s="5">
        <f>[1]!s_val_ev(X199,$A$1,100000000)</f>
        <v>178.36740972929999</v>
      </c>
      <c r="Z199" s="6">
        <f>[1]!s_dq_turn(X199,$A$1)</f>
        <v>1.2473907848625416</v>
      </c>
      <c r="AA199" s="6">
        <f>[1]!s_dq_swing(X199,$A$1)</f>
        <v>8.9208633093525158</v>
      </c>
    </row>
    <row r="200" spans="2:27" x14ac:dyDescent="0.25">
      <c r="B200" s="4" t="s">
        <v>775</v>
      </c>
      <c r="C200" s="4" t="s">
        <v>1572</v>
      </c>
      <c r="D200" s="1" t="s">
        <v>2446</v>
      </c>
      <c r="E200" s="4" t="str">
        <f>[1]!s_info_industry_sw_2021(B200,"20221201",1)</f>
        <v>基础化工(2021)</v>
      </c>
      <c r="F200" s="1" t="s">
        <v>2400</v>
      </c>
      <c r="G200" s="4" t="s">
        <v>1353</v>
      </c>
      <c r="H200" s="4" t="s">
        <v>1354</v>
      </c>
      <c r="I200" s="4" t="str">
        <f>[1]!s_info_industry_sw_2021(B200,"20221201",2)</f>
        <v>化学制品(2021)</v>
      </c>
      <c r="J200" s="7"/>
      <c r="K200" s="4" t="s">
        <v>1573</v>
      </c>
      <c r="L200" s="8">
        <f>[1]!b_dq_close(B200,$A$1,2)</f>
        <v>185.20500000000001</v>
      </c>
      <c r="M200" s="8">
        <f>[1]!cb_anal_convpremiumratio(B200,$A$1)</f>
        <v>15.6785</v>
      </c>
      <c r="N200" s="8">
        <f t="shared" si="6"/>
        <v>10.219087769850001</v>
      </c>
      <c r="O200" s="8">
        <f>[1]!cb_anal_ytm(B200,$A$1)</f>
        <v>0</v>
      </c>
      <c r="P200" s="8">
        <f>[1]!cb_info_outstandingbalance(B200,$A$1)</f>
        <v>5.5177170000000002</v>
      </c>
      <c r="Q200" s="7">
        <f>[1]!b_anal_ptmyear(B200,$A$1)</f>
        <v>0.69315068493150689</v>
      </c>
      <c r="R200" s="8">
        <f>[1]!s_dq_turn(B200,$A$1)</f>
        <v>5.8122408235145082</v>
      </c>
      <c r="S200" s="8">
        <f t="shared" si="7"/>
        <v>200.88350000000003</v>
      </c>
      <c r="T200" s="8">
        <f>[1]!cb_anal_convvalue(B200,$A$1)</f>
        <v>160.10319999999999</v>
      </c>
      <c r="U200" s="19">
        <f>[1]!s_dq_pctchange(B200,$A$1)</f>
        <v>2.6997840172915091E-3</v>
      </c>
      <c r="V200" s="21">
        <f>[1]!b_pq_pctchange(B200,$A$2,$A$1,2)</f>
        <v>0.98418756815703745</v>
      </c>
      <c r="W200" s="4" t="s">
        <v>1574</v>
      </c>
      <c r="X200" s="4" t="s">
        <v>776</v>
      </c>
      <c r="Y200" s="5">
        <f>[1]!s_val_ev(X200,$A$1,100000000)</f>
        <v>191.55356461700001</v>
      </c>
      <c r="Z200" s="6">
        <f>[1]!s_dq_turn(X200,$A$1)</f>
        <v>1.6859424049711143</v>
      </c>
      <c r="AA200" s="6">
        <f>[1]!s_dq_swing(X200,$A$1)</f>
        <v>1.8012783265543213</v>
      </c>
    </row>
    <row r="201" spans="2:27" x14ac:dyDescent="0.25">
      <c r="B201" s="4" t="s">
        <v>361</v>
      </c>
      <c r="C201" s="4" t="s">
        <v>1575</v>
      </c>
      <c r="D201" s="1" t="s">
        <v>2446</v>
      </c>
      <c r="E201" s="4" t="str">
        <f>[1]!s_info_industry_sw_2021(B201,"20221201",1)</f>
        <v>基础化工(2021)</v>
      </c>
      <c r="F201" s="1" t="s">
        <v>2400</v>
      </c>
      <c r="G201" s="4" t="s">
        <v>1353</v>
      </c>
      <c r="H201" s="4" t="s">
        <v>1354</v>
      </c>
      <c r="I201" s="4" t="str">
        <f>[1]!s_info_industry_sw_2021(B201,"20221201",2)</f>
        <v>化学制品(2021)</v>
      </c>
      <c r="J201" s="7" t="s">
        <v>1576</v>
      </c>
      <c r="K201" s="1" t="s">
        <v>2431</v>
      </c>
      <c r="L201" s="8">
        <f>[1]!b_dq_close(B201,$A$1,2)</f>
        <v>132.44200000000001</v>
      </c>
      <c r="M201" s="8">
        <f>[1]!cb_anal_convpremiumratio(B201,$A$1)</f>
        <v>26.570499999999999</v>
      </c>
      <c r="N201" s="8">
        <f t="shared" si="6"/>
        <v>5.1288032058000006</v>
      </c>
      <c r="O201" s="8">
        <f>[1]!cb_anal_ytm(B201,$A$1)</f>
        <v>-1.7109000000000001</v>
      </c>
      <c r="P201" s="8">
        <f>[1]!cb_info_outstandingbalance(B201,$A$1)</f>
        <v>3.87249</v>
      </c>
      <c r="Q201" s="7">
        <f>[1]!b_anal_ptmyear(B201,$A$1)</f>
        <v>5.0602739726027401</v>
      </c>
      <c r="R201" s="8">
        <f>[1]!s_dq_turn(B201,$A$1)</f>
        <v>6.8728389227602911</v>
      </c>
      <c r="S201" s="8">
        <f t="shared" si="7"/>
        <v>159.01250000000002</v>
      </c>
      <c r="T201" s="8">
        <f>[1]!cb_anal_convvalue(B201,$A$1)</f>
        <v>104.63890000000001</v>
      </c>
      <c r="U201" s="19">
        <f>[1]!s_dq_pctchange(B201,$A$1)</f>
        <v>0.3059725230615401</v>
      </c>
      <c r="V201" s="21">
        <f>[1]!b_pq_pctchange(B201,$A$2,$A$1,2)</f>
        <v>-2.7805916464802047</v>
      </c>
      <c r="W201" s="4" t="s">
        <v>1577</v>
      </c>
      <c r="X201" s="4" t="s">
        <v>362</v>
      </c>
      <c r="Y201" s="5">
        <f>[1]!s_val_ev(X201,$A$1,100000000)</f>
        <v>58.968233180999995</v>
      </c>
      <c r="Z201" s="6">
        <f>[1]!s_dq_turn(X201,$A$1)</f>
        <v>1.5756028959841659</v>
      </c>
      <c r="AA201" s="6">
        <f>[1]!s_dq_swing(X201,$A$1)</f>
        <v>2.6571767497034511</v>
      </c>
    </row>
    <row r="202" spans="2:27" x14ac:dyDescent="0.25">
      <c r="B202" s="4" t="s">
        <v>89</v>
      </c>
      <c r="C202" s="4" t="s">
        <v>1578</v>
      </c>
      <c r="D202" s="1" t="s">
        <v>2446</v>
      </c>
      <c r="E202" s="4" t="str">
        <f>[1]!s_info_industry_sw_2021(B202,"20221201",1)</f>
        <v>基础化工(2021)</v>
      </c>
      <c r="F202" s="1" t="s">
        <v>2400</v>
      </c>
      <c r="G202" s="4" t="s">
        <v>1353</v>
      </c>
      <c r="H202" s="4" t="s">
        <v>1354</v>
      </c>
      <c r="I202" s="4" t="str">
        <f>[1]!s_info_industry_sw_2021(B202,"20221201",2)</f>
        <v>化学制品(2021)</v>
      </c>
      <c r="J202" s="11" t="s">
        <v>2406</v>
      </c>
      <c r="K202" s="4" t="s">
        <v>1579</v>
      </c>
      <c r="L202" s="8">
        <f>[1]!b_dq_close(B202,$A$1,2)</f>
        <v>170.98599999999999</v>
      </c>
      <c r="M202" s="8">
        <f>[1]!cb_anal_convpremiumratio(B202,$A$1)</f>
        <v>13.2715</v>
      </c>
      <c r="N202" s="8">
        <f t="shared" si="6"/>
        <v>13.678879999999999</v>
      </c>
      <c r="O202" s="8">
        <f>[1]!cb_anal_ytm(B202,$A$1)</f>
        <v>-6.1352000000000002</v>
      </c>
      <c r="P202" s="8">
        <f>[1]!cb_info_outstandingbalance(B202,$A$1)</f>
        <v>8</v>
      </c>
      <c r="Q202" s="7">
        <f>[1]!b_anal_ptmyear(B202,$A$1)</f>
        <v>5.6356164383561644</v>
      </c>
      <c r="R202" s="8">
        <f>[1]!s_dq_turn(B202,$A$1)</f>
        <v>4.4024999999999999</v>
      </c>
      <c r="S202" s="8">
        <f t="shared" si="7"/>
        <v>184.25749999999999</v>
      </c>
      <c r="T202" s="8">
        <f>[1]!cb_anal_convvalue(B202,$A$1)</f>
        <v>150.95240000000001</v>
      </c>
      <c r="U202" s="19">
        <f>[1]!s_dq_pctchange(B202,$A$1)</f>
        <v>-0.77241363301358379</v>
      </c>
      <c r="V202" s="21">
        <f>[1]!b_pq_pctchange(B202,$A$2,$A$1,2)</f>
        <v>-1.8455691987990903</v>
      </c>
      <c r="W202" s="4" t="s">
        <v>1580</v>
      </c>
      <c r="X202" s="4" t="s">
        <v>90</v>
      </c>
      <c r="Y202" s="5">
        <f>[1]!s_val_ev(X202,$A$1,100000000)</f>
        <v>137.35094532639999</v>
      </c>
      <c r="Z202" s="6">
        <f>[1]!s_dq_turn(X202,$A$1)</f>
        <v>2.5863814185901872</v>
      </c>
      <c r="AA202" s="6">
        <f>[1]!s_dq_swing(X202,$A$1)</f>
        <v>2.4519419380149081</v>
      </c>
    </row>
    <row r="203" spans="2:27" x14ac:dyDescent="0.25">
      <c r="B203" s="4" t="s">
        <v>328</v>
      </c>
      <c r="C203" s="4" t="s">
        <v>1581</v>
      </c>
      <c r="D203" s="1" t="s">
        <v>2446</v>
      </c>
      <c r="E203" s="4" t="str">
        <f>[1]!s_info_industry_sw_2021(B203,"20221201",1)</f>
        <v>基础化工(2021)</v>
      </c>
      <c r="F203" s="1" t="s">
        <v>2400</v>
      </c>
      <c r="G203" s="4" t="s">
        <v>1353</v>
      </c>
      <c r="H203" s="4" t="s">
        <v>1354</v>
      </c>
      <c r="I203" s="4" t="str">
        <f>[1]!s_info_industry_sw_2021(B203,"20221201",2)</f>
        <v>化学制品(2021)</v>
      </c>
      <c r="J203" s="7"/>
      <c r="K203" s="4" t="s">
        <v>1582</v>
      </c>
      <c r="L203" s="8">
        <f>[1]!b_dq_close(B203,$A$1,2)</f>
        <v>119.395</v>
      </c>
      <c r="M203" s="8">
        <f>[1]!cb_anal_convpremiumratio(B203,$A$1)</f>
        <v>42.618899999999996</v>
      </c>
      <c r="N203" s="8">
        <f t="shared" si="6"/>
        <v>9.5512430089499993</v>
      </c>
      <c r="O203" s="8">
        <f>[1]!cb_anal_ytm(B203,$A$1)</f>
        <v>0.14349999999999999</v>
      </c>
      <c r="P203" s="8">
        <f>[1]!cb_info_outstandingbalance(B203,$A$1)</f>
        <v>7.999701</v>
      </c>
      <c r="Q203" s="7">
        <f>[1]!b_anal_ptmyear(B203,$A$1)</f>
        <v>5.3561643835616435</v>
      </c>
      <c r="R203" s="8">
        <f>[1]!s_dq_turn(B203,$A$1)</f>
        <v>9.5318562531274598</v>
      </c>
      <c r="S203" s="8">
        <f t="shared" si="7"/>
        <v>162.01389999999998</v>
      </c>
      <c r="T203" s="8">
        <f>[1]!cb_anal_convvalue(B203,$A$1)</f>
        <v>83.716099999999997</v>
      </c>
      <c r="U203" s="19">
        <f>[1]!s_dq_pctchange(B203,$A$1)</f>
        <v>0.66437899955314328</v>
      </c>
      <c r="V203" s="21">
        <f>[1]!b_pq_pctchange(B203,$A$2,$A$1,2)</f>
        <v>3.1927122496780522</v>
      </c>
      <c r="W203" s="4" t="s">
        <v>1583</v>
      </c>
      <c r="X203" s="4" t="s">
        <v>329</v>
      </c>
      <c r="Y203" s="5">
        <f>[1]!s_val_ev(X203,$A$1,100000000)</f>
        <v>84.271913999000006</v>
      </c>
      <c r="Z203" s="6">
        <f>[1]!s_dq_turn(X203,$A$1)</f>
        <v>5.5054900373510618</v>
      </c>
      <c r="AA203" s="6">
        <f>[1]!s_dq_swing(X203,$A$1)</f>
        <v>4.2196237925775382</v>
      </c>
    </row>
    <row r="204" spans="2:27" x14ac:dyDescent="0.25">
      <c r="B204" s="4" t="s">
        <v>334</v>
      </c>
      <c r="C204" s="4" t="s">
        <v>1584</v>
      </c>
      <c r="D204" s="1" t="s">
        <v>2446</v>
      </c>
      <c r="E204" s="4" t="str">
        <f>[1]!s_info_industry_sw_2021(B204,"20221201",1)</f>
        <v>基础化工(2021)</v>
      </c>
      <c r="F204" s="1" t="s">
        <v>2400</v>
      </c>
      <c r="G204" s="4" t="s">
        <v>1353</v>
      </c>
      <c r="H204" s="4" t="s">
        <v>1354</v>
      </c>
      <c r="I204" s="4" t="str">
        <f>[1]!s_info_industry_sw_2021(B204,"20221201",2)</f>
        <v>化学制品(2021)</v>
      </c>
      <c r="J204" s="7"/>
      <c r="K204" s="4" t="s">
        <v>1585</v>
      </c>
      <c r="L204" s="8">
        <f>[1]!b_dq_close(B204,$A$1,2)</f>
        <v>130.10400000000001</v>
      </c>
      <c r="M204" s="8">
        <f>[1]!cb_anal_convpremiumratio(B204,$A$1)</f>
        <v>21.122199999999999</v>
      </c>
      <c r="N204" s="8">
        <f t="shared" si="6"/>
        <v>10.017916927200002</v>
      </c>
      <c r="O204" s="8">
        <f>[1]!cb_anal_ytm(B204,$A$1)</f>
        <v>-1.3515999999999999</v>
      </c>
      <c r="P204" s="8">
        <f>[1]!cb_info_outstandingbalance(B204,$A$1)</f>
        <v>7.6999300000000002</v>
      </c>
      <c r="Q204" s="7">
        <f>[1]!b_anal_ptmyear(B204,$A$1)</f>
        <v>5.4301369863013695</v>
      </c>
      <c r="R204" s="8">
        <f>[1]!s_dq_turn(B204,$A$1)</f>
        <v>0.60338210866852038</v>
      </c>
      <c r="S204" s="8">
        <f t="shared" si="7"/>
        <v>151.22620000000001</v>
      </c>
      <c r="T204" s="8">
        <f>[1]!cb_anal_convvalue(B204,$A$1)</f>
        <v>107.41549999999999</v>
      </c>
      <c r="U204" s="19">
        <f>[1]!s_dq_pctchange(B204,$A$1)</f>
        <v>-0.50853030917112774</v>
      </c>
      <c r="V204" s="21">
        <f>[1]!b_pq_pctchange(B204,$A$2,$A$1,2)</f>
        <v>-2.6357146064388601</v>
      </c>
      <c r="W204" s="4" t="s">
        <v>1586</v>
      </c>
      <c r="X204" s="4" t="s">
        <v>335</v>
      </c>
      <c r="Y204" s="5">
        <f>[1]!s_val_ev(X204,$A$1,100000000)</f>
        <v>46.788592420800001</v>
      </c>
      <c r="Z204" s="6">
        <f>[1]!s_dq_turn(X204,$A$1)</f>
        <v>0.71001408251879172</v>
      </c>
      <c r="AA204" s="6">
        <f>[1]!s_dq_swing(X204,$A$1)</f>
        <v>1.4326647564469828</v>
      </c>
    </row>
    <row r="205" spans="2:27" x14ac:dyDescent="0.25">
      <c r="B205" s="4" t="s">
        <v>447</v>
      </c>
      <c r="C205" s="4" t="s">
        <v>1587</v>
      </c>
      <c r="D205" s="1" t="s">
        <v>2446</v>
      </c>
      <c r="E205" s="4" t="str">
        <f>[1]!s_info_industry_sw_2021(B205,"20221201",1)</f>
        <v>基础化工(2021)</v>
      </c>
      <c r="F205" s="1" t="s">
        <v>2400</v>
      </c>
      <c r="G205" s="4" t="s">
        <v>1353</v>
      </c>
      <c r="H205" s="4" t="s">
        <v>1354</v>
      </c>
      <c r="I205" s="4" t="str">
        <f>[1]!s_info_industry_sw_2021(B205,"20221201",2)</f>
        <v>化学制品(2021)</v>
      </c>
      <c r="J205" s="11" t="s">
        <v>2406</v>
      </c>
      <c r="K205" s="4" t="s">
        <v>1588</v>
      </c>
      <c r="L205" s="8">
        <f>[1]!b_dq_close(B205,$A$1,2)</f>
        <v>137</v>
      </c>
      <c r="M205" s="8">
        <f>[1]!cb_anal_convpremiumratio(B205,$A$1)</f>
        <v>19.6005</v>
      </c>
      <c r="N205" s="8">
        <f t="shared" si="6"/>
        <v>2.0595881299999999</v>
      </c>
      <c r="O205" s="8">
        <f>[1]!cb_anal_ytm(B205,$A$1)</f>
        <v>-2.5796000000000001</v>
      </c>
      <c r="P205" s="8">
        <f>[1]!cb_info_outstandingbalance(B205,$A$1)</f>
        <v>1.503349</v>
      </c>
      <c r="Q205" s="7">
        <f>[1]!b_anal_ptmyear(B205,$A$1)</f>
        <v>3.2849315068493152</v>
      </c>
      <c r="R205" s="8">
        <f>[1]!s_dq_turn(B205,$A$1)</f>
        <v>2.5809043675154606</v>
      </c>
      <c r="S205" s="8">
        <f t="shared" si="7"/>
        <v>156.60050000000001</v>
      </c>
      <c r="T205" s="8">
        <f>[1]!cb_anal_convvalue(B205,$A$1)</f>
        <v>114.548</v>
      </c>
      <c r="U205" s="19">
        <f>[1]!s_dq_pctchange(B205,$A$1)</f>
        <v>-0.43604651162790287</v>
      </c>
      <c r="V205" s="21">
        <f>[1]!b_pq_pctchange(B205,$A$2,$A$1,2)</f>
        <v>-1.3323730644580443</v>
      </c>
      <c r="W205" s="4" t="s">
        <v>1589</v>
      </c>
      <c r="X205" s="4" t="s">
        <v>448</v>
      </c>
      <c r="Y205" s="5">
        <f>[1]!s_val_ev(X205,$A$1,100000000)</f>
        <v>15.4677070735</v>
      </c>
      <c r="Z205" s="6">
        <f>[1]!s_dq_turn(X205,$A$1)</f>
        <v>1.1618339931036619</v>
      </c>
      <c r="AA205" s="6">
        <f>[1]!s_dq_swing(X205,$A$1)</f>
        <v>1.2315270935960549</v>
      </c>
    </row>
    <row r="206" spans="2:27" x14ac:dyDescent="0.25">
      <c r="B206" s="4" t="s">
        <v>518</v>
      </c>
      <c r="C206" s="4" t="s">
        <v>1590</v>
      </c>
      <c r="D206" s="1" t="s">
        <v>2446</v>
      </c>
      <c r="E206" s="4" t="str">
        <f>[1]!s_info_industry_sw_2021(B206,"20221201",1)</f>
        <v>基础化工(2021)</v>
      </c>
      <c r="F206" s="1" t="s">
        <v>2400</v>
      </c>
      <c r="G206" s="4" t="s">
        <v>1353</v>
      </c>
      <c r="H206" s="4" t="s">
        <v>1354</v>
      </c>
      <c r="I206" s="4" t="str">
        <f>[1]!s_info_industry_sw_2021(B206,"20221201",2)</f>
        <v>化学制品(2021)</v>
      </c>
      <c r="J206" s="7"/>
      <c r="K206" s="4" t="s">
        <v>1591</v>
      </c>
      <c r="L206" s="8">
        <f>[1]!b_dq_close(B206,$A$1,2)</f>
        <v>114.15</v>
      </c>
      <c r="M206" s="8">
        <f>[1]!cb_anal_convpremiumratio(B206,$A$1)</f>
        <v>51.589599999999997</v>
      </c>
      <c r="N206" s="8">
        <f t="shared" si="6"/>
        <v>3.6524153144999998</v>
      </c>
      <c r="O206" s="8">
        <f>[1]!cb_anal_ytm(B206,$A$1)</f>
        <v>2.3151999999999999</v>
      </c>
      <c r="P206" s="8">
        <f>[1]!cb_info_outstandingbalance(B206,$A$1)</f>
        <v>3.1996630000000001</v>
      </c>
      <c r="Q206" s="7">
        <f>[1]!b_anal_ptmyear(B206,$A$1)</f>
        <v>4.0849315068493155</v>
      </c>
      <c r="R206" s="8">
        <f>[1]!s_dq_turn(B206,$A$1)</f>
        <v>1.473905220643549</v>
      </c>
      <c r="S206" s="8">
        <f t="shared" si="7"/>
        <v>165.7396</v>
      </c>
      <c r="T206" s="8">
        <f>[1]!cb_anal_convvalue(B206,$A$1)</f>
        <v>75.302000000000007</v>
      </c>
      <c r="U206" s="19">
        <f>[1]!s_dq_pctchange(B206,$A$1)</f>
        <v>0.36047125021980908</v>
      </c>
      <c r="V206" s="21">
        <f>[1]!b_pq_pctchange(B206,$A$2,$A$1,2)</f>
        <v>-0.52114198068811568</v>
      </c>
      <c r="W206" s="4" t="s">
        <v>1592</v>
      </c>
      <c r="X206" s="4" t="s">
        <v>519</v>
      </c>
      <c r="Y206" s="5">
        <f>[1]!s_val_ev(X206,$A$1,100000000)</f>
        <v>27.466811776800004</v>
      </c>
      <c r="Z206" s="6">
        <f>[1]!s_dq_turn(X206,$A$1)</f>
        <v>0.49966657985373697</v>
      </c>
      <c r="AA206" s="6">
        <f>[1]!s_dq_swing(X206,$A$1)</f>
        <v>1.4311270125223623</v>
      </c>
    </row>
    <row r="207" spans="2:27" x14ac:dyDescent="0.25">
      <c r="B207" s="4" t="s">
        <v>553</v>
      </c>
      <c r="C207" s="4" t="s">
        <v>1593</v>
      </c>
      <c r="D207" s="1" t="s">
        <v>2446</v>
      </c>
      <c r="E207" s="4" t="str">
        <f>[1]!s_info_industry_sw_2021(B207,"20221201",1)</f>
        <v>基础化工(2021)</v>
      </c>
      <c r="F207" s="1" t="s">
        <v>2400</v>
      </c>
      <c r="G207" s="4" t="s">
        <v>1353</v>
      </c>
      <c r="H207" s="4" t="s">
        <v>1354</v>
      </c>
      <c r="I207" s="4" t="str">
        <f>[1]!s_info_industry_sw_2021(B207,"20221201",2)</f>
        <v>化学制品(2021)</v>
      </c>
      <c r="J207" s="11" t="s">
        <v>2406</v>
      </c>
      <c r="K207" s="1" t="s">
        <v>2429</v>
      </c>
      <c r="L207" s="8">
        <f>[1]!b_dq_close(B207,$A$1,2)</f>
        <v>0</v>
      </c>
      <c r="M207" s="8">
        <f>[1]!cb_anal_convpremiumratio(B207,$A$1)</f>
        <v>0</v>
      </c>
      <c r="N207" s="8">
        <f t="shared" si="6"/>
        <v>0</v>
      </c>
      <c r="O207" s="8">
        <f>[1]!cb_anal_ytm(B207,$A$1)</f>
        <v>0</v>
      </c>
      <c r="P207" s="8">
        <f>[1]!cb_info_outstandingbalance(B207,$A$1)</f>
        <v>0</v>
      </c>
      <c r="Q207" s="7">
        <f>[1]!b_anal_ptmyear(B207,$A$1)</f>
        <v>0</v>
      </c>
      <c r="R207" s="8">
        <f>[1]!s_dq_turn(B207,$A$1)</f>
        <v>0</v>
      </c>
      <c r="S207" s="8">
        <f t="shared" si="7"/>
        <v>0</v>
      </c>
      <c r="T207" s="8">
        <f>[1]!cb_anal_convvalue(B207,$A$1)</f>
        <v>0</v>
      </c>
      <c r="U207" s="19">
        <f>[1]!s_dq_pctchange(B207,$A$1)</f>
        <v>0</v>
      </c>
      <c r="V207" s="21">
        <f>[1]!b_pq_pctchange(B207,$A$2,$A$1,2)</f>
        <v>0</v>
      </c>
      <c r="W207" s="4" t="s">
        <v>1594</v>
      </c>
      <c r="X207" s="4" t="s">
        <v>554</v>
      </c>
      <c r="Y207" s="5">
        <f>[1]!s_val_ev(X207,$A$1,100000000)</f>
        <v>73.556179663999998</v>
      </c>
      <c r="Z207" s="6">
        <f>[1]!s_dq_turn(X207,$A$1)</f>
        <v>2.7893308038046754</v>
      </c>
      <c r="AA207" s="6">
        <f>[1]!s_dq_swing(X207,$A$1)</f>
        <v>2.5247524752475323</v>
      </c>
    </row>
    <row r="208" spans="2:27" x14ac:dyDescent="0.25">
      <c r="B208" s="4" t="s">
        <v>561</v>
      </c>
      <c r="C208" s="4" t="s">
        <v>1595</v>
      </c>
      <c r="D208" s="1" t="s">
        <v>2446</v>
      </c>
      <c r="E208" s="4" t="str">
        <f>[1]!s_info_industry_sw_2021(B208,"20221201",1)</f>
        <v>基础化工(2021)</v>
      </c>
      <c r="F208" s="1" t="s">
        <v>2400</v>
      </c>
      <c r="G208" s="4" t="s">
        <v>1353</v>
      </c>
      <c r="H208" s="4" t="s">
        <v>1354</v>
      </c>
      <c r="I208" s="4" t="str">
        <f>[1]!s_info_industry_sw_2021(B208,"20221201",2)</f>
        <v>化学制品(2021)</v>
      </c>
      <c r="J208" s="7"/>
      <c r="K208" s="4" t="s">
        <v>1596</v>
      </c>
      <c r="L208" s="8">
        <f>[1]!b_dq_close(B208,$A$1,2)</f>
        <v>115.57899999999999</v>
      </c>
      <c r="M208" s="8">
        <f>[1]!cb_anal_convpremiumratio(B208,$A$1)</f>
        <v>29.377099999999999</v>
      </c>
      <c r="N208" s="8">
        <f t="shared" si="6"/>
        <v>6.9345412041199994</v>
      </c>
      <c r="O208" s="8">
        <f>[1]!cb_anal_ytm(B208,$A$1)</f>
        <v>0.33950000000000002</v>
      </c>
      <c r="P208" s="8">
        <f>[1]!cb_info_outstandingbalance(B208,$A$1)</f>
        <v>5.9998279999999999</v>
      </c>
      <c r="Q208" s="7">
        <f>[1]!b_anal_ptmyear(B208,$A$1)</f>
        <v>4.7013698630136984</v>
      </c>
      <c r="R208" s="8">
        <f>[1]!s_dq_turn(B208,$A$1)</f>
        <v>0.96667771142772763</v>
      </c>
      <c r="S208" s="8">
        <f t="shared" si="7"/>
        <v>144.95609999999999</v>
      </c>
      <c r="T208" s="8">
        <f>[1]!cb_anal_convvalue(B208,$A$1)</f>
        <v>89.334999999999994</v>
      </c>
      <c r="U208" s="19">
        <f>[1]!s_dq_pctchange(B208,$A$1)</f>
        <v>0.15511265164643659</v>
      </c>
      <c r="V208" s="21">
        <f>[1]!b_pq_pctchange(B208,$A$2,$A$1,2)</f>
        <v>0.4798873308005881</v>
      </c>
      <c r="W208" s="4" t="s">
        <v>1597</v>
      </c>
      <c r="X208" s="4" t="s">
        <v>562</v>
      </c>
      <c r="Y208" s="5">
        <f>[1]!s_val_ev(X208,$A$1,100000000)</f>
        <v>29.743847419200002</v>
      </c>
      <c r="Z208" s="6">
        <f>[1]!s_dq_turn(X208,$A$1)</f>
        <v>0.74353957694749062</v>
      </c>
      <c r="AA208" s="6">
        <f>[1]!s_dq_swing(X208,$A$1)</f>
        <v>2.094972067039111</v>
      </c>
    </row>
    <row r="209" spans="2:27" x14ac:dyDescent="0.25">
      <c r="B209" s="4" t="s">
        <v>604</v>
      </c>
      <c r="C209" s="4" t="s">
        <v>1598</v>
      </c>
      <c r="D209" s="1" t="s">
        <v>2446</v>
      </c>
      <c r="E209" s="4" t="str">
        <f>[1]!s_info_industry_sw_2021(B209,"20221201",1)</f>
        <v>基础化工(2021)</v>
      </c>
      <c r="F209" s="1" t="s">
        <v>2400</v>
      </c>
      <c r="G209" s="4" t="s">
        <v>1353</v>
      </c>
      <c r="H209" s="4" t="s">
        <v>1354</v>
      </c>
      <c r="I209" s="4" t="str">
        <f>[1]!s_info_industry_sw_2021(B209,"20221201",2)</f>
        <v>化学制品(2021)</v>
      </c>
      <c r="J209" s="7" t="s">
        <v>1599</v>
      </c>
      <c r="K209" s="4" t="s">
        <v>1600</v>
      </c>
      <c r="L209" s="8">
        <f>[1]!b_dq_close(B209,$A$1,2)</f>
        <v>138.41</v>
      </c>
      <c r="M209" s="8">
        <f>[1]!cb_anal_convpremiumratio(B209,$A$1)</f>
        <v>21.915800000000001</v>
      </c>
      <c r="N209" s="8">
        <f t="shared" si="6"/>
        <v>4.0456952339000001</v>
      </c>
      <c r="O209" s="8">
        <f>[1]!cb_anal_ytm(B209,$A$1)</f>
        <v>-1.9762999999999999</v>
      </c>
      <c r="P209" s="8">
        <f>[1]!cb_info_outstandingbalance(B209,$A$1)</f>
        <v>2.9229790000000002</v>
      </c>
      <c r="Q209" s="7">
        <f>[1]!b_anal_ptmyear(B209,$A$1)</f>
        <v>5.4109589041095889</v>
      </c>
      <c r="R209" s="8">
        <f>[1]!s_dq_turn(B209,$A$1)</f>
        <v>626.71616867586113</v>
      </c>
      <c r="S209" s="8">
        <f t="shared" si="7"/>
        <v>160.32579999999999</v>
      </c>
      <c r="T209" s="8">
        <f>[1]!cb_anal_convvalue(B209,$A$1)</f>
        <v>113.5292</v>
      </c>
      <c r="U209" s="19">
        <f>[1]!s_dq_pctchange(B209,$A$1)</f>
        <v>6.7978395061728412</v>
      </c>
      <c r="V209" s="21">
        <f>[1]!b_pq_pctchange(B209,$A$2,$A$1,2)</f>
        <v>3.2140193885160344</v>
      </c>
      <c r="W209" s="4" t="s">
        <v>1601</v>
      </c>
      <c r="X209" s="4" t="s">
        <v>605</v>
      </c>
      <c r="Y209" s="5">
        <f>[1]!s_val_ev(X209,$A$1,100000000)</f>
        <v>42.162223999999995</v>
      </c>
      <c r="Z209" s="6">
        <f>[1]!s_dq_turn(X209,$A$1)</f>
        <v>7.5591887285039627</v>
      </c>
      <c r="AA209" s="6">
        <f>[1]!s_dq_swing(X209,$A$1)</f>
        <v>16.700201207243477</v>
      </c>
    </row>
    <row r="210" spans="2:27" x14ac:dyDescent="0.25">
      <c r="B210" s="4" t="s">
        <v>630</v>
      </c>
      <c r="C210" s="4" t="s">
        <v>1602</v>
      </c>
      <c r="D210" s="1" t="s">
        <v>2446</v>
      </c>
      <c r="E210" s="4" t="str">
        <f>[1]!s_info_industry_sw_2021(B210,"20221201",1)</f>
        <v>基础化工(2021)</v>
      </c>
      <c r="F210" s="1" t="s">
        <v>2400</v>
      </c>
      <c r="G210" s="4" t="s">
        <v>1353</v>
      </c>
      <c r="H210" s="4" t="s">
        <v>1354</v>
      </c>
      <c r="I210" s="4" t="str">
        <f>[1]!s_info_industry_sw_2021(B210,"20221201",2)</f>
        <v>化学制品(2021)</v>
      </c>
      <c r="J210" s="7"/>
      <c r="K210" s="4" t="s">
        <v>1603</v>
      </c>
      <c r="L210" s="8">
        <f>[1]!b_dq_close(B210,$A$1,2)</f>
        <v>122.5</v>
      </c>
      <c r="M210" s="8">
        <f>[1]!cb_anal_convpremiumratio(B210,$A$1)</f>
        <v>37.159300000000002</v>
      </c>
      <c r="N210" s="8">
        <f t="shared" si="6"/>
        <v>10.412500000000001</v>
      </c>
      <c r="O210" s="8">
        <f>[1]!cb_anal_ytm(B210,$A$1)</f>
        <v>-0.32369999999999999</v>
      </c>
      <c r="P210" s="8">
        <f>[1]!cb_info_outstandingbalance(B210,$A$1)</f>
        <v>8.5</v>
      </c>
      <c r="Q210" s="7">
        <f>[1]!b_anal_ptmyear(B210,$A$1)</f>
        <v>5.6794520547945204</v>
      </c>
      <c r="R210" s="8">
        <f>[1]!s_dq_turn(B210,$A$1)</f>
        <v>0.95398823529411769</v>
      </c>
      <c r="S210" s="8">
        <f t="shared" si="7"/>
        <v>159.6593</v>
      </c>
      <c r="T210" s="8">
        <f>[1]!cb_anal_convvalue(B210,$A$1)</f>
        <v>89.312200000000004</v>
      </c>
      <c r="U210" s="19">
        <f>[1]!s_dq_pctchange(B210,$A$1)</f>
        <v>-1.3059518756738175E-2</v>
      </c>
      <c r="V210" s="21">
        <f>[1]!b_pq_pctchange(B210,$A$2,$A$1,2)</f>
        <v>-1.8051814800564285</v>
      </c>
      <c r="W210" s="4" t="s">
        <v>1604</v>
      </c>
      <c r="X210" s="4" t="s">
        <v>631</v>
      </c>
      <c r="Y210" s="5">
        <f>[1]!s_val_ev(X210,$A$1,100000000)</f>
        <v>77.775355297499999</v>
      </c>
      <c r="Z210" s="6">
        <f>[1]!s_dq_turn(X210,$A$1)</f>
        <v>2.1505885503699034</v>
      </c>
      <c r="AA210" s="6">
        <f>[1]!s_dq_swing(X210,$A$1)</f>
        <v>4.1479820627802608</v>
      </c>
    </row>
    <row r="211" spans="2:27" x14ac:dyDescent="0.25">
      <c r="B211" s="9" t="s">
        <v>768</v>
      </c>
      <c r="C211" s="4" t="s">
        <v>1605</v>
      </c>
      <c r="D211" s="1" t="s">
        <v>2446</v>
      </c>
      <c r="E211" s="4" t="str">
        <f>[1]!s_info_industry_sw_2021(B211,"20221201",1)</f>
        <v>基础化工(2021)</v>
      </c>
      <c r="F211" s="1" t="s">
        <v>2400</v>
      </c>
      <c r="G211" s="4" t="s">
        <v>1353</v>
      </c>
      <c r="H211" s="4" t="s">
        <v>1354</v>
      </c>
      <c r="I211" s="4" t="str">
        <f>[1]!s_info_industry_sw_2021(B211,"20221201",2)</f>
        <v>化学制品(2021)</v>
      </c>
      <c r="J211" s="7" t="s">
        <v>1067</v>
      </c>
      <c r="K211" s="4" t="s">
        <v>1606</v>
      </c>
      <c r="L211" s="8">
        <f>[1]!b_dq_close(B211,$A$1,2)</f>
        <v>121.325</v>
      </c>
      <c r="M211" s="8">
        <f>[1]!cb_anal_convpremiumratio(B211,$A$1)</f>
        <v>22.388200000000001</v>
      </c>
      <c r="N211" s="8">
        <f t="shared" si="6"/>
        <v>11.865584999999999</v>
      </c>
      <c r="O211" s="8">
        <f>[1]!cb_anal_ytm(B211,$A$1)</f>
        <v>-3.3399999999999999E-2</v>
      </c>
      <c r="P211" s="8">
        <f>[1]!cb_info_outstandingbalance(B211,$A$1)</f>
        <v>9.7799999999999994</v>
      </c>
      <c r="Q211" s="7">
        <f>[1]!b_anal_ptmyear(B211,$A$1)</f>
        <v>5.6575342465753424</v>
      </c>
      <c r="R211" s="8">
        <f>[1]!s_dq_turn(B211,$A$1)</f>
        <v>1.6078425357873212</v>
      </c>
      <c r="S211" s="8">
        <f t="shared" si="7"/>
        <v>143.7132</v>
      </c>
      <c r="T211" s="8">
        <f>[1]!cb_anal_convvalue(B211,$A$1)</f>
        <v>99.131299999999996</v>
      </c>
      <c r="U211" s="19">
        <f>[1]!s_dq_pctchange(B211,$A$1)</f>
        <v>-0.13581364721375591</v>
      </c>
      <c r="V211" s="21">
        <f>[1]!b_pq_pctchange(B211,$A$2,$A$1,2)</f>
        <v>-2.7454909819639255</v>
      </c>
      <c r="W211" s="4" t="s">
        <v>1607</v>
      </c>
      <c r="X211" s="4" t="s">
        <v>769</v>
      </c>
      <c r="Y211" s="5">
        <f>[1]!s_val_ev(X211,$A$1,100000000)</f>
        <v>60.918062856300004</v>
      </c>
      <c r="Z211" s="6">
        <f>[1]!s_dq_turn(X211,$A$1)</f>
        <v>1.2702707929214985</v>
      </c>
      <c r="AA211" s="6">
        <f>[1]!s_dq_swing(X211,$A$1)</f>
        <v>1.7681728880157142</v>
      </c>
    </row>
    <row r="212" spans="2:27" x14ac:dyDescent="0.25">
      <c r="B212" s="4" t="s">
        <v>777</v>
      </c>
      <c r="C212" s="4" t="s">
        <v>1608</v>
      </c>
      <c r="D212" s="1" t="s">
        <v>2446</v>
      </c>
      <c r="E212" s="4" t="str">
        <f>[1]!s_info_industry_sw_2021(B212,"20221201",1)</f>
        <v>基础化工(2021)</v>
      </c>
      <c r="F212" s="1" t="s">
        <v>2400</v>
      </c>
      <c r="G212" s="4" t="s">
        <v>1353</v>
      </c>
      <c r="H212" s="4" t="s">
        <v>1354</v>
      </c>
      <c r="I212" s="4" t="str">
        <f>[1]!s_info_industry_sw_2021(B212,"20221201",2)</f>
        <v>化学制品(2021)</v>
      </c>
      <c r="J212" s="11" t="s">
        <v>2406</v>
      </c>
      <c r="K212" s="4" t="s">
        <v>1609</v>
      </c>
      <c r="L212" s="8">
        <f>[1]!b_dq_close(B212,$A$1,2)</f>
        <v>127.858</v>
      </c>
      <c r="M212" s="8">
        <f>[1]!cb_anal_convpremiumratio(B212,$A$1)</f>
        <v>19.9969</v>
      </c>
      <c r="N212" s="8">
        <f t="shared" si="6"/>
        <v>3.3901574271599997</v>
      </c>
      <c r="O212" s="8">
        <f>[1]!cb_anal_ytm(B212,$A$1)</f>
        <v>-21.682200000000002</v>
      </c>
      <c r="P212" s="8">
        <f>[1]!cb_info_outstandingbalance(B212,$A$1)</f>
        <v>2.6515019999999998</v>
      </c>
      <c r="Q212" s="7">
        <f>[1]!b_anal_ptmyear(B212,$A$1)</f>
        <v>0.76712328767123283</v>
      </c>
      <c r="R212" s="8">
        <f>[1]!s_dq_turn(B212,$A$1)</f>
        <v>12.190977038674683</v>
      </c>
      <c r="S212" s="8">
        <f t="shared" si="7"/>
        <v>147.85490000000001</v>
      </c>
      <c r="T212" s="8">
        <f>[1]!cb_anal_convvalue(B212,$A$1)</f>
        <v>106.55110000000001</v>
      </c>
      <c r="U212" s="19">
        <f>[1]!s_dq_pctchange(B212,$A$1)</f>
        <v>-0.11015711060241966</v>
      </c>
      <c r="V212" s="21">
        <f>[1]!b_pq_pctchange(B212,$A$2,$A$1,2)</f>
        <v>1.7167859984089109</v>
      </c>
      <c r="W212" s="4" t="s">
        <v>1610</v>
      </c>
      <c r="X212" s="4" t="s">
        <v>778</v>
      </c>
      <c r="Y212" s="5">
        <f>[1]!s_val_ev(X212,$A$1,100000000)</f>
        <v>58.7787961971</v>
      </c>
      <c r="Z212" s="6">
        <f>[1]!s_dq_turn(X212,$A$1)</f>
        <v>4.6258162980129285</v>
      </c>
      <c r="AA212" s="6">
        <f>[1]!s_dq_swing(X212,$A$1)</f>
        <v>1.9748653500897724</v>
      </c>
    </row>
    <row r="213" spans="2:27" x14ac:dyDescent="0.25">
      <c r="B213" s="4" t="s">
        <v>71</v>
      </c>
      <c r="C213" s="4" t="s">
        <v>1611</v>
      </c>
      <c r="D213" s="1" t="s">
        <v>2446</v>
      </c>
      <c r="E213" s="4" t="str">
        <f>[1]!s_info_industry_sw_2021(B213,"20221201",1)</f>
        <v>基础化工(2021)</v>
      </c>
      <c r="F213" s="1" t="s">
        <v>2400</v>
      </c>
      <c r="G213" s="4" t="s">
        <v>1353</v>
      </c>
      <c r="H213" s="4" t="s">
        <v>1354</v>
      </c>
      <c r="I213" s="4" t="str">
        <f>[1]!s_info_industry_sw_2021(B213,"20221201",2)</f>
        <v>农化制品(2021)</v>
      </c>
      <c r="J213" s="11" t="s">
        <v>2406</v>
      </c>
      <c r="K213" s="4" t="s">
        <v>1612</v>
      </c>
      <c r="L213" s="8">
        <f>[1]!b_dq_close(B213,$A$1,2)</f>
        <v>117.24299999999999</v>
      </c>
      <c r="M213" s="8">
        <f>[1]!cb_anal_convpremiumratio(B213,$A$1)</f>
        <v>41.810499999999998</v>
      </c>
      <c r="N213" s="8">
        <f t="shared" si="6"/>
        <v>32.828040000000001</v>
      </c>
      <c r="O213" s="8">
        <f>[1]!cb_anal_ytm(B213,$A$1)</f>
        <v>-0.35089999999999999</v>
      </c>
      <c r="P213" s="8">
        <f>[1]!cb_info_outstandingbalance(B213,$A$1)</f>
        <v>28</v>
      </c>
      <c r="Q213" s="7">
        <f>[1]!b_anal_ptmyear(B213,$A$1)</f>
        <v>5.5835616438356164</v>
      </c>
      <c r="R213" s="8">
        <f>[1]!s_dq_turn(B213,$A$1)</f>
        <v>2.6499642857142858</v>
      </c>
      <c r="S213" s="8">
        <f t="shared" si="7"/>
        <v>159.05349999999999</v>
      </c>
      <c r="T213" s="8">
        <f>[1]!cb_anal_convvalue(B213,$A$1)</f>
        <v>82.675799999999995</v>
      </c>
      <c r="U213" s="19">
        <f>[1]!s_dq_pctchange(B213,$A$1)</f>
        <v>1.0671953795095035</v>
      </c>
      <c r="V213" s="21">
        <f>[1]!b_pq_pctchange(B213,$A$2,$A$1,2)</f>
        <v>0.4541053695817957</v>
      </c>
      <c r="W213" s="4" t="s">
        <v>1613</v>
      </c>
      <c r="X213" s="4" t="s">
        <v>72</v>
      </c>
      <c r="Y213" s="5">
        <f>[1]!s_val_ev(X213,$A$1,100000000)</f>
        <v>363.40513973470001</v>
      </c>
      <c r="Z213" s="6">
        <f>[1]!s_dq_turn(X213,$A$1)</f>
        <v>3.7392983819155456</v>
      </c>
      <c r="AA213" s="6">
        <f>[1]!s_dq_swing(X213,$A$1)</f>
        <v>4.0317460317460414</v>
      </c>
    </row>
    <row r="214" spans="2:27" x14ac:dyDescent="0.25">
      <c r="B214" s="4" t="s">
        <v>312</v>
      </c>
      <c r="C214" s="4" t="s">
        <v>1614</v>
      </c>
      <c r="D214" s="1" t="s">
        <v>2446</v>
      </c>
      <c r="E214" s="4" t="str">
        <f>[1]!s_info_industry_sw_2021(B214,"20221201",1)</f>
        <v>基础化工(2021)</v>
      </c>
      <c r="F214" s="1" t="s">
        <v>2400</v>
      </c>
      <c r="G214" s="4" t="s">
        <v>1353</v>
      </c>
      <c r="H214" s="4" t="s">
        <v>1354</v>
      </c>
      <c r="I214" s="4" t="str">
        <f>[1]!s_info_industry_sw_2021(B214,"20221201",2)</f>
        <v>农化制品(2021)</v>
      </c>
      <c r="J214" s="11" t="s">
        <v>2410</v>
      </c>
      <c r="K214" s="4" t="s">
        <v>1615</v>
      </c>
      <c r="L214" s="8">
        <f>[1]!b_dq_close(B214,$A$1,2)</f>
        <v>119.517</v>
      </c>
      <c r="M214" s="8">
        <f>[1]!cb_anal_convpremiumratio(B214,$A$1)</f>
        <v>19.5776</v>
      </c>
      <c r="N214" s="8">
        <f t="shared" si="6"/>
        <v>11.439832592399998</v>
      </c>
      <c r="O214" s="8">
        <f>[1]!cb_anal_ytm(B214,$A$1)</f>
        <v>9.9299999999999999E-2</v>
      </c>
      <c r="P214" s="8">
        <f>[1]!cb_info_outstandingbalance(B214,$A$1)</f>
        <v>9.5717199999999991</v>
      </c>
      <c r="Q214" s="7">
        <f>[1]!b_anal_ptmyear(B214,$A$1)</f>
        <v>4.9863013698630141</v>
      </c>
      <c r="R214" s="8">
        <f>[1]!s_dq_turn(B214,$A$1)</f>
        <v>1.3363324459971666</v>
      </c>
      <c r="S214" s="8">
        <f t="shared" si="7"/>
        <v>139.09459999999999</v>
      </c>
      <c r="T214" s="8">
        <f>[1]!cb_anal_convvalue(B214,$A$1)</f>
        <v>99.949299999999994</v>
      </c>
      <c r="U214" s="19">
        <f>[1]!s_dq_pctchange(B214,$A$1)</f>
        <v>8.374017099742441E-2</v>
      </c>
      <c r="V214" s="21">
        <f>[1]!b_pq_pctchange(B214,$A$2,$A$1,2)</f>
        <v>-2.2651630999206867</v>
      </c>
      <c r="W214" s="4" t="s">
        <v>1616</v>
      </c>
      <c r="X214" s="4" t="s">
        <v>313</v>
      </c>
      <c r="Y214" s="5">
        <f>[1]!s_val_ev(X214,$A$1,100000000)</f>
        <v>35.460377846</v>
      </c>
      <c r="Z214" s="6">
        <f>[1]!s_dq_turn(X214,$A$1)</f>
        <v>0.41014007417409853</v>
      </c>
      <c r="AA214" s="6">
        <f>[1]!s_dq_swing(X214,$A$1)</f>
        <v>1.5784114052953091</v>
      </c>
    </row>
    <row r="215" spans="2:27" x14ac:dyDescent="0.25">
      <c r="B215" s="4" t="s">
        <v>326</v>
      </c>
      <c r="C215" s="4" t="s">
        <v>1617</v>
      </c>
      <c r="D215" s="1" t="s">
        <v>2446</v>
      </c>
      <c r="E215" s="4" t="str">
        <f>[1]!s_info_industry_sw_2021(B215,"20221201",1)</f>
        <v>基础化工(2021)</v>
      </c>
      <c r="F215" s="1" t="s">
        <v>2400</v>
      </c>
      <c r="G215" s="4" t="s">
        <v>1353</v>
      </c>
      <c r="H215" s="4" t="s">
        <v>1354</v>
      </c>
      <c r="I215" s="4" t="str">
        <f>[1]!s_info_industry_sw_2021(B215,"20221201",2)</f>
        <v>农化制品(2021)</v>
      </c>
      <c r="J215" s="11" t="s">
        <v>2409</v>
      </c>
      <c r="K215" s="4" t="s">
        <v>1618</v>
      </c>
      <c r="L215" s="8">
        <f>[1]!b_dq_close(B215,$A$1,2)</f>
        <v>137.054</v>
      </c>
      <c r="M215" s="8">
        <f>[1]!cb_anal_convpremiumratio(B215,$A$1)</f>
        <v>6.1360999999999999</v>
      </c>
      <c r="N215" s="8">
        <f t="shared" si="6"/>
        <v>6.8456280135999998</v>
      </c>
      <c r="O215" s="8">
        <f>[1]!cb_anal_ytm(B215,$A$1)</f>
        <v>-2.4352</v>
      </c>
      <c r="P215" s="8">
        <f>[1]!cb_info_outstandingbalance(B215,$A$1)</f>
        <v>4.9948399999999999</v>
      </c>
      <c r="Q215" s="7">
        <f>[1]!b_anal_ptmyear(B215,$A$1)</f>
        <v>5.3452054794520549</v>
      </c>
      <c r="R215" s="8">
        <f>[1]!s_dq_turn(B215,$A$1)</f>
        <v>14.768641237757366</v>
      </c>
      <c r="S215" s="8">
        <f t="shared" si="7"/>
        <v>143.1901</v>
      </c>
      <c r="T215" s="8">
        <f>[1]!cb_anal_convvalue(B215,$A$1)</f>
        <v>129.13040000000001</v>
      </c>
      <c r="U215" s="19">
        <f>[1]!s_dq_pctchange(B215,$A$1)</f>
        <v>-6.7081796042162772E-2</v>
      </c>
      <c r="V215" s="21">
        <f>[1]!b_pq_pctchange(B215,$A$2,$A$1,2)</f>
        <v>-1.0754706086153201</v>
      </c>
      <c r="W215" s="4" t="s">
        <v>1619</v>
      </c>
      <c r="X215" s="4" t="s">
        <v>327</v>
      </c>
      <c r="Y215" s="5">
        <f>[1]!s_val_ev(X215,$A$1,100000000)</f>
        <v>28.927428571799997</v>
      </c>
      <c r="Z215" s="6">
        <f>[1]!s_dq_turn(X215,$A$1)</f>
        <v>2.2023644704709966</v>
      </c>
      <c r="AA215" s="6">
        <f>[1]!s_dq_swing(X215,$A$1)</f>
        <v>3.0881527231892041</v>
      </c>
    </row>
    <row r="216" spans="2:27" x14ac:dyDescent="0.25">
      <c r="B216" s="4" t="s">
        <v>684</v>
      </c>
      <c r="C216" s="4" t="s">
        <v>1620</v>
      </c>
      <c r="D216" s="1" t="s">
        <v>2446</v>
      </c>
      <c r="E216" s="4" t="str">
        <f>[1]!s_info_industry_sw_2021(B216,"20221201",1)</f>
        <v>基础化工(2021)</v>
      </c>
      <c r="F216" s="1" t="s">
        <v>2400</v>
      </c>
      <c r="G216" s="4" t="s">
        <v>1353</v>
      </c>
      <c r="H216" s="4" t="s">
        <v>1354</v>
      </c>
      <c r="I216" s="4" t="str">
        <f>[1]!s_info_industry_sw_2021(B216,"20221201",2)</f>
        <v>农化制品(2021)</v>
      </c>
      <c r="J216" s="7"/>
      <c r="K216" s="4" t="s">
        <v>1621</v>
      </c>
      <c r="L216" s="8">
        <f>[1]!b_dq_close(B216,$A$1,2)</f>
        <v>112.949</v>
      </c>
      <c r="M216" s="8">
        <f>[1]!cb_anal_convpremiumratio(B216,$A$1)</f>
        <v>57.002699999999997</v>
      </c>
      <c r="N216" s="8">
        <f t="shared" si="6"/>
        <v>11.294198586709999</v>
      </c>
      <c r="O216" s="8">
        <f>[1]!cb_anal_ytm(B216,$A$1)</f>
        <v>0.84050000000000002</v>
      </c>
      <c r="P216" s="8">
        <f>[1]!cb_info_outstandingbalance(B216,$A$1)</f>
        <v>9.9993789999999994</v>
      </c>
      <c r="Q216" s="7">
        <f>[1]!b_anal_ptmyear(B216,$A$1)</f>
        <v>4.087671232876712</v>
      </c>
      <c r="R216" s="8">
        <f>[1]!s_dq_turn(B216,$A$1)</f>
        <v>1.0845673516325365</v>
      </c>
      <c r="S216" s="8">
        <f t="shared" si="7"/>
        <v>169.95169999999999</v>
      </c>
      <c r="T216" s="8">
        <f>[1]!cb_anal_convvalue(B216,$A$1)</f>
        <v>71.940799999999996</v>
      </c>
      <c r="U216" s="19">
        <f>[1]!s_dq_pctchange(B216,$A$1)</f>
        <v>0.17649667405764796</v>
      </c>
      <c r="V216" s="21">
        <f>[1]!b_pq_pctchange(B216,$A$2,$A$1,2)</f>
        <v>-0.11231384201775385</v>
      </c>
      <c r="W216" s="4" t="s">
        <v>1622</v>
      </c>
      <c r="X216" s="4" t="s">
        <v>685</v>
      </c>
      <c r="Y216" s="5">
        <f>[1]!s_val_ev(X216,$A$1,100000000)</f>
        <v>164.892502256</v>
      </c>
      <c r="Z216" s="6">
        <f>[1]!s_dq_turn(X216,$A$1)</f>
        <v>2.1530361721448239</v>
      </c>
      <c r="AA216" s="6">
        <f>[1]!s_dq_swing(X216,$A$1)</f>
        <v>2.1634615384615348</v>
      </c>
    </row>
    <row r="217" spans="2:27" x14ac:dyDescent="0.25">
      <c r="B217" s="4" t="s">
        <v>708</v>
      </c>
      <c r="C217" s="4" t="s">
        <v>1623</v>
      </c>
      <c r="D217" s="1" t="s">
        <v>2446</v>
      </c>
      <c r="E217" s="4" t="str">
        <f>[1]!s_info_industry_sw_2021(B217,"20221201",1)</f>
        <v>基础化工(2021)</v>
      </c>
      <c r="F217" s="1" t="s">
        <v>2400</v>
      </c>
      <c r="G217" s="4" t="s">
        <v>1353</v>
      </c>
      <c r="H217" s="4" t="s">
        <v>1354</v>
      </c>
      <c r="I217" s="4" t="str">
        <f>[1]!s_info_industry_sw_2021(B217,"20221201",2)</f>
        <v>农化制品(2021)</v>
      </c>
      <c r="J217" s="11" t="s">
        <v>2406</v>
      </c>
      <c r="K217" s="4" t="s">
        <v>1624</v>
      </c>
      <c r="L217" s="8">
        <f>[1]!b_dq_close(B217,$A$1,2)</f>
        <v>156.077</v>
      </c>
      <c r="M217" s="8">
        <f>[1]!cb_anal_convpremiumratio(B217,$A$1)</f>
        <v>4.2192999999999996</v>
      </c>
      <c r="N217" s="8">
        <f t="shared" si="6"/>
        <v>16.299884326530002</v>
      </c>
      <c r="O217" s="8">
        <f>[1]!cb_anal_ytm(B217,$A$1)</f>
        <v>-5.7053000000000003</v>
      </c>
      <c r="P217" s="8">
        <f>[1]!cb_info_outstandingbalance(B217,$A$1)</f>
        <v>10.443489</v>
      </c>
      <c r="Q217" s="7">
        <f>[1]!b_anal_ptmyear(B217,$A$1)</f>
        <v>4.4712328767123291</v>
      </c>
      <c r="R217" s="8">
        <f>[1]!s_dq_turn(B217,$A$1)</f>
        <v>92.471452787473609</v>
      </c>
      <c r="S217" s="8">
        <f t="shared" si="7"/>
        <v>160.2963</v>
      </c>
      <c r="T217" s="8">
        <f>[1]!cb_anal_convvalue(B217,$A$1)</f>
        <v>149.75819999999999</v>
      </c>
      <c r="U217" s="19">
        <f>[1]!s_dq_pctchange(B217,$A$1)</f>
        <v>1.9444807315480104</v>
      </c>
      <c r="V217" s="21">
        <f>[1]!b_pq_pctchange(B217,$A$2,$A$1,2)</f>
        <v>4.9358974358973191E-2</v>
      </c>
      <c r="W217" s="4" t="s">
        <v>1625</v>
      </c>
      <c r="X217" s="4" t="s">
        <v>709</v>
      </c>
      <c r="Y217" s="5">
        <f>[1]!s_val_ev(X217,$A$1,100000000)</f>
        <v>155.41253009869999</v>
      </c>
      <c r="Z217" s="6">
        <f>[1]!s_dq_turn(X217,$A$1)</f>
        <v>3.7002958078008801</v>
      </c>
      <c r="AA217" s="6">
        <f>[1]!s_dq_swing(X217,$A$1)</f>
        <v>5.9939045038943437</v>
      </c>
    </row>
    <row r="218" spans="2:27" x14ac:dyDescent="0.25">
      <c r="B218" s="4" t="s">
        <v>891</v>
      </c>
      <c r="C218" s="4" t="s">
        <v>1626</v>
      </c>
      <c r="D218" s="1" t="s">
        <v>2446</v>
      </c>
      <c r="E218" s="4" t="str">
        <f>[1]!s_info_industry_sw_2021(B218,"20221201",1)</f>
        <v>基础化工(2021)</v>
      </c>
      <c r="F218" s="1" t="s">
        <v>2400</v>
      </c>
      <c r="G218" s="4" t="s">
        <v>1353</v>
      </c>
      <c r="H218" s="4" t="s">
        <v>1354</v>
      </c>
      <c r="I218" s="4" t="str">
        <f>[1]!s_info_industry_sw_2021(B218,"20221201",2)</f>
        <v>农化制品(2021)</v>
      </c>
      <c r="J218" s="11" t="s">
        <v>2410</v>
      </c>
      <c r="K218" s="4" t="s">
        <v>1627</v>
      </c>
      <c r="L218" s="8">
        <f>[1]!b_dq_close(B218,$A$1,2)</f>
        <v>114.2</v>
      </c>
      <c r="M218" s="8">
        <f>[1]!cb_anal_convpremiumratio(B218,$A$1)</f>
        <v>57.653399999999998</v>
      </c>
      <c r="N218" s="8">
        <f t="shared" si="6"/>
        <v>3.6534841160000004</v>
      </c>
      <c r="O218" s="8">
        <f>[1]!cb_anal_ytm(B218,$A$1)</f>
        <v>0.2082</v>
      </c>
      <c r="P218" s="8">
        <f>[1]!cb_info_outstandingbalance(B218,$A$1)</f>
        <v>3.199198</v>
      </c>
      <c r="Q218" s="7">
        <f>[1]!b_anal_ptmyear(B218,$A$1)</f>
        <v>3.4273972602739726</v>
      </c>
      <c r="R218" s="8">
        <f>[1]!s_dq_turn(B218,$A$1)</f>
        <v>0.77703849527287772</v>
      </c>
      <c r="S218" s="8">
        <f t="shared" si="7"/>
        <v>171.85339999999999</v>
      </c>
      <c r="T218" s="8">
        <f>[1]!cb_anal_convvalue(B218,$A$1)</f>
        <v>72.437399999999997</v>
      </c>
      <c r="U218" s="19">
        <f>[1]!s_dq_pctchange(B218,$A$1)</f>
        <v>0.17983244879161217</v>
      </c>
      <c r="V218" s="21">
        <f>[1]!b_pq_pctchange(B218,$A$2,$A$1,2)</f>
        <v>5.2567022954268683E-2</v>
      </c>
      <c r="W218" s="4" t="s">
        <v>1628</v>
      </c>
      <c r="X218" s="4" t="s">
        <v>892</v>
      </c>
      <c r="Y218" s="5">
        <f>[1]!s_val_ev(X218,$A$1,100000000)</f>
        <v>41.543130418199993</v>
      </c>
      <c r="Z218" s="6">
        <f>[1]!s_dq_turn(X218,$A$1)</f>
        <v>0.34911843501821688</v>
      </c>
      <c r="AA218" s="6">
        <f>[1]!s_dq_swing(X218,$A$1)</f>
        <v>2.6232948583420774</v>
      </c>
    </row>
    <row r="219" spans="2:27" x14ac:dyDescent="0.25">
      <c r="B219" s="4" t="s">
        <v>929</v>
      </c>
      <c r="C219" s="4" t="s">
        <v>1629</v>
      </c>
      <c r="D219" s="1" t="s">
        <v>2446</v>
      </c>
      <c r="E219" s="4" t="str">
        <f>[1]!s_info_industry_sw_2021(B219,"20221201",1)</f>
        <v>基础化工(2021)</v>
      </c>
      <c r="F219" s="1" t="s">
        <v>2400</v>
      </c>
      <c r="G219" s="4" t="s">
        <v>1353</v>
      </c>
      <c r="H219" s="4" t="s">
        <v>1354</v>
      </c>
      <c r="I219" s="4" t="str">
        <f>[1]!s_info_industry_sw_2021(B219,"20221201",2)</f>
        <v>农化制品(2021)</v>
      </c>
      <c r="J219" s="11" t="s">
        <v>2410</v>
      </c>
      <c r="K219" s="4" t="s">
        <v>1630</v>
      </c>
      <c r="L219" s="8">
        <f>[1]!b_dq_close(B219,$A$1,2)</f>
        <v>124.4</v>
      </c>
      <c r="M219" s="8">
        <f>[1]!cb_anal_convpremiumratio(B219,$A$1)</f>
        <v>18.476199999999999</v>
      </c>
      <c r="N219" s="8">
        <f t="shared" si="6"/>
        <v>12.183546912000002</v>
      </c>
      <c r="O219" s="8">
        <f>[1]!cb_anal_ytm(B219,$A$1)</f>
        <v>-2.2254</v>
      </c>
      <c r="P219" s="8">
        <f>[1]!cb_info_outstandingbalance(B219,$A$1)</f>
        <v>9.7938480000000006</v>
      </c>
      <c r="Q219" s="7">
        <f>[1]!b_anal_ptmyear(B219,$A$1)</f>
        <v>4.021917808219178</v>
      </c>
      <c r="R219" s="8">
        <f>[1]!s_dq_turn(B219,$A$1)</f>
        <v>6.7880061034232915</v>
      </c>
      <c r="S219" s="8">
        <f t="shared" si="7"/>
        <v>142.87620000000001</v>
      </c>
      <c r="T219" s="8">
        <f>[1]!cb_anal_convvalue(B219,$A$1)</f>
        <v>105</v>
      </c>
      <c r="U219" s="19">
        <f>[1]!s_dq_pctchange(B219,$A$1)</f>
        <v>-0.31412270017308475</v>
      </c>
      <c r="V219" s="21">
        <f>[1]!b_pq_pctchange(B219,$A$2,$A$1,2)</f>
        <v>1.8786955595957704</v>
      </c>
      <c r="W219" s="4" t="s">
        <v>1631</v>
      </c>
      <c r="X219" s="4" t="s">
        <v>930</v>
      </c>
      <c r="Y219" s="5">
        <f>[1]!s_val_ev(X219,$A$1,100000000)</f>
        <v>43.813653172799995</v>
      </c>
      <c r="Z219" s="6">
        <f>[1]!s_dq_turn(X219,$A$1)</f>
        <v>3.9680415488874301</v>
      </c>
      <c r="AA219" s="6">
        <f>[1]!s_dq_swing(X219,$A$1)</f>
        <v>3.9562289562289612</v>
      </c>
    </row>
    <row r="220" spans="2:27" x14ac:dyDescent="0.25">
      <c r="B220" s="4" t="s">
        <v>385</v>
      </c>
      <c r="C220" s="4" t="s">
        <v>1632</v>
      </c>
      <c r="D220" s="1" t="s">
        <v>2446</v>
      </c>
      <c r="E220" s="4" t="str">
        <f>[1]!s_info_industry_sw_2021(B220,"20221201",1)</f>
        <v>基础化工(2021)</v>
      </c>
      <c r="F220" s="1" t="s">
        <v>2400</v>
      </c>
      <c r="G220" s="4" t="s">
        <v>1353</v>
      </c>
      <c r="H220" s="4" t="s">
        <v>1354</v>
      </c>
      <c r="I220" s="4" t="str">
        <f>[1]!s_info_industry_sw_2021(B220,"20221201",2)</f>
        <v>塑料(2021)</v>
      </c>
      <c r="J220" s="7"/>
      <c r="K220" s="4" t="s">
        <v>1633</v>
      </c>
      <c r="L220" s="8">
        <f>[1]!b_dq_close(B220,$A$1,2)</f>
        <v>121.06699999999999</v>
      </c>
      <c r="M220" s="8">
        <f>[1]!cb_anal_convpremiumratio(B220,$A$1)</f>
        <v>45.656599999999997</v>
      </c>
      <c r="N220" s="8">
        <f t="shared" si="6"/>
        <v>5.2058809999999989</v>
      </c>
      <c r="O220" s="8">
        <f>[1]!cb_anal_ytm(B220,$A$1)</f>
        <v>-1.0248999999999999</v>
      </c>
      <c r="P220" s="8">
        <f>[1]!cb_info_outstandingbalance(B220,$A$1)</f>
        <v>4.3</v>
      </c>
      <c r="Q220" s="7">
        <f>[1]!b_anal_ptmyear(B220,$A$1)</f>
        <v>5.4876712328767123</v>
      </c>
      <c r="R220" s="8">
        <f>[1]!s_dq_turn(B220,$A$1)</f>
        <v>0.24465116279069768</v>
      </c>
      <c r="S220" s="8">
        <f t="shared" si="7"/>
        <v>166.72359999999998</v>
      </c>
      <c r="T220" s="8">
        <f>[1]!cb_anal_convvalue(B220,$A$1)</f>
        <v>83.118099999999998</v>
      </c>
      <c r="U220" s="19">
        <f>[1]!s_dq_pctchange(B220,$A$1)</f>
        <v>0.42720153958456625</v>
      </c>
      <c r="V220" s="21">
        <f>[1]!b_pq_pctchange(B220,$A$2,$A$1,2)</f>
        <v>-1.6275290485089788</v>
      </c>
      <c r="W220" s="4" t="s">
        <v>1634</v>
      </c>
      <c r="X220" s="4" t="s">
        <v>386</v>
      </c>
      <c r="Y220" s="5">
        <f>[1]!s_val_ev(X220,$A$1,100000000)</f>
        <v>46.35</v>
      </c>
      <c r="Z220" s="6">
        <f>[1]!s_dq_turn(X220,$A$1)</f>
        <v>1.3380446764826759</v>
      </c>
      <c r="AA220" s="6">
        <f>[1]!s_dq_swing(X220,$A$1)</f>
        <v>2.6153846153846141</v>
      </c>
    </row>
    <row r="221" spans="2:27" x14ac:dyDescent="0.25">
      <c r="B221" s="4" t="s">
        <v>453</v>
      </c>
      <c r="C221" s="4" t="s">
        <v>1635</v>
      </c>
      <c r="D221" s="1" t="s">
        <v>2446</v>
      </c>
      <c r="E221" s="4" t="str">
        <f>[1]!s_info_industry_sw_2021(B221,"20221201",1)</f>
        <v>基础化工(2021)</v>
      </c>
      <c r="F221" s="1" t="s">
        <v>2400</v>
      </c>
      <c r="G221" s="4" t="s">
        <v>1353</v>
      </c>
      <c r="H221" s="4" t="s">
        <v>1354</v>
      </c>
      <c r="I221" s="4" t="str">
        <f>[1]!s_info_industry_sw_2021(B221,"20221201",2)</f>
        <v>塑料(2021)</v>
      </c>
      <c r="J221" s="11" t="s">
        <v>2408</v>
      </c>
      <c r="K221" s="4" t="s">
        <v>1636</v>
      </c>
      <c r="L221" s="8">
        <f>[1]!b_dq_close(B221,$A$1,2)</f>
        <v>205.2</v>
      </c>
      <c r="M221" s="8">
        <f>[1]!cb_anal_convpremiumratio(B221,$A$1)</f>
        <v>3.5263</v>
      </c>
      <c r="N221" s="8">
        <f t="shared" si="6"/>
        <v>4.225619988</v>
      </c>
      <c r="O221" s="8">
        <f>[1]!cb_anal_ytm(B221,$A$1)</f>
        <v>-15.6668</v>
      </c>
      <c r="P221" s="8">
        <f>[1]!cb_info_outstandingbalance(B221,$A$1)</f>
        <v>2.059269</v>
      </c>
      <c r="Q221" s="7">
        <f>[1]!b_anal_ptmyear(B221,$A$1)</f>
        <v>3.3561643835616439</v>
      </c>
      <c r="R221" s="8">
        <f>[1]!s_dq_turn(B221,$A$1)</f>
        <v>28.736022345793579</v>
      </c>
      <c r="S221" s="8">
        <f t="shared" si="7"/>
        <v>208.72629999999998</v>
      </c>
      <c r="T221" s="8">
        <f>[1]!cb_anal_convvalue(B221,$A$1)</f>
        <v>198.2105</v>
      </c>
      <c r="U221" s="19">
        <f>[1]!s_dq_pctchange(B221,$A$1)</f>
        <v>-0.24307243558580457</v>
      </c>
      <c r="V221" s="21">
        <f>[1]!b_pq_pctchange(B221,$A$2,$A$1,2)</f>
        <v>-9.1223128637100466</v>
      </c>
      <c r="W221" s="4" t="s">
        <v>1637</v>
      </c>
      <c r="X221" s="4" t="s">
        <v>454</v>
      </c>
      <c r="Y221" s="5">
        <f>[1]!s_val_ev(X221,$A$1,100000000)</f>
        <v>98.771856640799996</v>
      </c>
      <c r="Z221" s="6">
        <f>[1]!s_dq_turn(X221,$A$1)</f>
        <v>1.0526100166819836</v>
      </c>
      <c r="AA221" s="6">
        <f>[1]!s_dq_swing(X221,$A$1)</f>
        <v>1.7003188097768345</v>
      </c>
    </row>
    <row r="222" spans="2:27" x14ac:dyDescent="0.25">
      <c r="B222" s="4" t="s">
        <v>555</v>
      </c>
      <c r="C222" s="4" t="s">
        <v>1638</v>
      </c>
      <c r="D222" s="1" t="s">
        <v>2446</v>
      </c>
      <c r="E222" s="4" t="str">
        <f>[1]!s_info_industry_sw_2021(B222,"20221201",1)</f>
        <v>基础化工(2021)</v>
      </c>
      <c r="F222" s="1" t="s">
        <v>2400</v>
      </c>
      <c r="G222" s="4" t="s">
        <v>1353</v>
      </c>
      <c r="H222" s="4" t="s">
        <v>1354</v>
      </c>
      <c r="I222" s="4" t="str">
        <f>[1]!s_info_industry_sw_2021(B222,"20221201",2)</f>
        <v>塑料(2021)</v>
      </c>
      <c r="J222" s="7"/>
      <c r="K222" s="4" t="s">
        <v>1639</v>
      </c>
      <c r="L222" s="8">
        <f>[1]!b_dq_close(B222,$A$1,2)</f>
        <v>112.459</v>
      </c>
      <c r="M222" s="8">
        <f>[1]!cb_anal_convpremiumratio(B222,$A$1)</f>
        <v>126.4552</v>
      </c>
      <c r="N222" s="8">
        <f t="shared" si="6"/>
        <v>3.82317415744</v>
      </c>
      <c r="O222" s="8">
        <f>[1]!cb_anal_ytm(B222,$A$1)</f>
        <v>3.1802000000000001</v>
      </c>
      <c r="P222" s="8">
        <f>[1]!cb_info_outstandingbalance(B222,$A$1)</f>
        <v>3.399616</v>
      </c>
      <c r="Q222" s="7">
        <f>[1]!b_anal_ptmyear(B222,$A$1)</f>
        <v>4.5506849315068489</v>
      </c>
      <c r="R222" s="8">
        <f>[1]!s_dq_turn(B222,$A$1)</f>
        <v>0.56897602552758897</v>
      </c>
      <c r="S222" s="8">
        <f t="shared" si="7"/>
        <v>238.91419999999999</v>
      </c>
      <c r="T222" s="8">
        <f>[1]!cb_anal_convvalue(B222,$A$1)</f>
        <v>49.660600000000002</v>
      </c>
      <c r="U222" s="19">
        <f>[1]!s_dq_pctchange(B222,$A$1)</f>
        <v>-0.12522202486677722</v>
      </c>
      <c r="V222" s="21">
        <f>[1]!b_pq_pctchange(B222,$A$2,$A$1,2)</f>
        <v>-0.5649967285009424</v>
      </c>
      <c r="W222" s="4" t="s">
        <v>1640</v>
      </c>
      <c r="X222" s="4" t="s">
        <v>556</v>
      </c>
      <c r="Y222" s="5">
        <f>[1]!s_val_ev(X222,$A$1,100000000)</f>
        <v>20.398135438999997</v>
      </c>
      <c r="Z222" s="6">
        <f>[1]!s_dq_turn(X222,$A$1)</f>
        <v>0.97608726483218167</v>
      </c>
      <c r="AA222" s="6">
        <f>[1]!s_dq_swing(X222,$A$1)</f>
        <v>1.8181818181818195</v>
      </c>
    </row>
    <row r="223" spans="2:27" x14ac:dyDescent="0.25">
      <c r="B223" s="4" t="s">
        <v>588</v>
      </c>
      <c r="C223" s="4" t="s">
        <v>1641</v>
      </c>
      <c r="D223" s="1" t="s">
        <v>2446</v>
      </c>
      <c r="E223" s="4" t="str">
        <f>[1]!s_info_industry_sw_2021(B223,"20221201",1)</f>
        <v>基础化工(2021)</v>
      </c>
      <c r="F223" s="1" t="s">
        <v>2400</v>
      </c>
      <c r="G223" s="4" t="s">
        <v>1353</v>
      </c>
      <c r="H223" s="4" t="s">
        <v>1354</v>
      </c>
      <c r="I223" s="4" t="str">
        <f>[1]!s_info_industry_sw_2021(B223,"20221201",2)</f>
        <v>塑料(2021)</v>
      </c>
      <c r="J223" s="7"/>
      <c r="K223" s="4" t="s">
        <v>1642</v>
      </c>
      <c r="L223" s="8">
        <f>[1]!b_dq_close(B223,$A$1,2)</f>
        <v>123.499</v>
      </c>
      <c r="M223" s="8">
        <f>[1]!cb_anal_convpremiumratio(B223,$A$1)</f>
        <v>28.752400000000002</v>
      </c>
      <c r="N223" s="8">
        <f t="shared" si="6"/>
        <v>7.4095052835199997</v>
      </c>
      <c r="O223" s="8">
        <f>[1]!cb_anal_ytm(B223,$A$1)</f>
        <v>-0.51890000000000003</v>
      </c>
      <c r="P223" s="8">
        <f>[1]!cb_info_outstandingbalance(B223,$A$1)</f>
        <v>5.9996479999999996</v>
      </c>
      <c r="Q223" s="7">
        <f>[1]!b_anal_ptmyear(B223,$A$1)</f>
        <v>5.1342465753424662</v>
      </c>
      <c r="R223" s="8">
        <f>[1]!s_dq_turn(B223,$A$1)</f>
        <v>3.7379859618430946</v>
      </c>
      <c r="S223" s="8">
        <f t="shared" si="7"/>
        <v>152.25139999999999</v>
      </c>
      <c r="T223" s="8">
        <f>[1]!cb_anal_convvalue(B223,$A$1)</f>
        <v>95.919799999999995</v>
      </c>
      <c r="U223" s="19">
        <f>[1]!s_dq_pctchange(B223,$A$1)</f>
        <v>-0.5564055076898321</v>
      </c>
      <c r="V223" s="21">
        <f>[1]!b_pq_pctchange(B223,$A$2,$A$1,2)</f>
        <v>-2.4871890026766938</v>
      </c>
      <c r="W223" s="4" t="s">
        <v>1643</v>
      </c>
      <c r="X223" s="4" t="s">
        <v>589</v>
      </c>
      <c r="Y223" s="5">
        <f>[1]!s_val_ev(X223,$A$1,100000000)</f>
        <v>38.692949570000003</v>
      </c>
      <c r="Z223" s="6">
        <f>[1]!s_dq_turn(X223,$A$1)</f>
        <v>1.0401741177697055</v>
      </c>
      <c r="AA223" s="6">
        <f>[1]!s_dq_swing(X223,$A$1)</f>
        <v>1.5624999999999933</v>
      </c>
    </row>
    <row r="224" spans="2:27" x14ac:dyDescent="0.25">
      <c r="B224" s="4" t="s">
        <v>413</v>
      </c>
      <c r="C224" s="4" t="s">
        <v>1644</v>
      </c>
      <c r="D224" s="1" t="s">
        <v>2446</v>
      </c>
      <c r="E224" s="4" t="str">
        <f>[1]!s_info_industry_sw_2021(B224,"20221201",1)</f>
        <v>基础化工(2021)</v>
      </c>
      <c r="F224" s="1" t="s">
        <v>2400</v>
      </c>
      <c r="G224" s="4" t="s">
        <v>1353</v>
      </c>
      <c r="H224" s="4" t="s">
        <v>1354</v>
      </c>
      <c r="I224" s="4" t="str">
        <f>[1]!s_info_industry_sw_2021(B224,"20221201",2)</f>
        <v>塑料(2021)</v>
      </c>
      <c r="J224" s="7" t="s">
        <v>1045</v>
      </c>
      <c r="K224" s="4" t="s">
        <v>1645</v>
      </c>
      <c r="L224" s="8">
        <f>[1]!b_dq_close(B224,$A$1,2)</f>
        <v>512.19799999999998</v>
      </c>
      <c r="M224" s="8">
        <f>[1]!cb_anal_convpremiumratio(B224,$A$1)</f>
        <v>211.77269999999999</v>
      </c>
      <c r="N224" s="8">
        <f t="shared" si="6"/>
        <v>1.9420653027399999</v>
      </c>
      <c r="O224" s="8">
        <f>[1]!cb_anal_ytm(B224,$A$1)</f>
        <v>0</v>
      </c>
      <c r="P224" s="8">
        <f>[1]!cb_info_outstandingbalance(B224,$A$1)</f>
        <v>0.37916299999999997</v>
      </c>
      <c r="Q224" s="7">
        <f>[1]!b_anal_ptmyear(B224,$A$1)</f>
        <v>1.4246575342465753</v>
      </c>
      <c r="R224" s="8">
        <f>[1]!s_dq_turn(B224,$A$1)</f>
        <v>165.79624066694271</v>
      </c>
      <c r="S224" s="8">
        <f t="shared" si="7"/>
        <v>723.97069999999997</v>
      </c>
      <c r="T224" s="8">
        <f>[1]!cb_anal_convvalue(B224,$A$1)</f>
        <v>164.28569999999999</v>
      </c>
      <c r="U224" s="19">
        <f>[1]!s_dq_pctchange(B224,$A$1)</f>
        <v>0.60911771234165579</v>
      </c>
      <c r="V224" s="21">
        <f>[1]!b_pq_pctchange(B224,$A$2,$A$1,2)</f>
        <v>1.4960923257399126</v>
      </c>
      <c r="W224" s="4" t="s">
        <v>1646</v>
      </c>
      <c r="X224" s="4" t="s">
        <v>414</v>
      </c>
      <c r="Y224" s="5">
        <f>[1]!s_val_ev(X224,$A$1,100000000)</f>
        <v>32.696414335999997</v>
      </c>
      <c r="Z224" s="6">
        <f>[1]!s_dq_turn(X224,$A$1)</f>
        <v>2.3476094517922039</v>
      </c>
      <c r="AA224" s="6">
        <f>[1]!s_dq_swing(X224,$A$1)</f>
        <v>4.9518569463548872</v>
      </c>
    </row>
    <row r="225" spans="2:27" x14ac:dyDescent="0.25">
      <c r="B225" s="4" t="s">
        <v>165</v>
      </c>
      <c r="C225" s="4" t="s">
        <v>1647</v>
      </c>
      <c r="D225" s="1" t="s">
        <v>2446</v>
      </c>
      <c r="E225" s="4" t="str">
        <f>[1]!s_info_industry_sw_2021(B225,"20221201",1)</f>
        <v>基础化工(2021)</v>
      </c>
      <c r="F225" s="1" t="s">
        <v>2400</v>
      </c>
      <c r="G225" s="4" t="s">
        <v>1353</v>
      </c>
      <c r="H225" s="4" t="s">
        <v>1354</v>
      </c>
      <c r="I225" s="4" t="str">
        <f>[1]!s_info_industry_sw_2021(B225,"20221201",2)</f>
        <v>塑料(2021)</v>
      </c>
      <c r="J225" s="7"/>
      <c r="K225" s="4" t="s">
        <v>1648</v>
      </c>
      <c r="L225" s="8">
        <f>[1]!b_dq_close(B225,$A$1,2)</f>
        <v>138.505</v>
      </c>
      <c r="M225" s="8">
        <f>[1]!cb_anal_convpremiumratio(B225,$A$1)</f>
        <v>15.5848</v>
      </c>
      <c r="N225" s="8">
        <f t="shared" si="6"/>
        <v>19.390700000000002</v>
      </c>
      <c r="O225" s="8">
        <f>[1]!cb_anal_ytm(B225,$A$1)</f>
        <v>-2.9291</v>
      </c>
      <c r="P225" s="8">
        <f>[1]!cb_info_outstandingbalance(B225,$A$1)</f>
        <v>14</v>
      </c>
      <c r="Q225" s="7">
        <f>[1]!b_anal_ptmyear(B225,$A$1)</f>
        <v>5.7342465753424658</v>
      </c>
      <c r="R225" s="8">
        <f>[1]!s_dq_turn(B225,$A$1)</f>
        <v>2.5676428571428573</v>
      </c>
      <c r="S225" s="8">
        <f t="shared" si="7"/>
        <v>154.0898</v>
      </c>
      <c r="T225" s="8">
        <f>[1]!cb_anal_convvalue(B225,$A$1)</f>
        <v>119.82980000000001</v>
      </c>
      <c r="U225" s="19">
        <f>[1]!s_dq_pctchange(B225,$A$1)</f>
        <v>-5.4841572798575142E-2</v>
      </c>
      <c r="V225" s="21">
        <f>[1]!b_pq_pctchange(B225,$A$2,$A$1,2)</f>
        <v>-1.4493887948086737</v>
      </c>
      <c r="W225" s="4" t="s">
        <v>1649</v>
      </c>
      <c r="X225" s="4" t="s">
        <v>166</v>
      </c>
      <c r="Y225" s="5">
        <f>[1]!s_val_ev(X225,$A$1,100000000)</f>
        <v>129.1067165696</v>
      </c>
      <c r="Z225" s="6">
        <f>[1]!s_dq_turn(X225,$A$1)</f>
        <v>1.1396115604755914</v>
      </c>
      <c r="AA225" s="6">
        <f>[1]!s_dq_swing(X225,$A$1)</f>
        <v>3.2028469750889759</v>
      </c>
    </row>
    <row r="226" spans="2:27" x14ac:dyDescent="0.25">
      <c r="B226" s="4" t="s">
        <v>879</v>
      </c>
      <c r="C226" s="4" t="s">
        <v>1650</v>
      </c>
      <c r="D226" s="1" t="s">
        <v>2446</v>
      </c>
      <c r="E226" s="4" t="str">
        <f>[1]!s_info_industry_sw_2021(B226,"20221201",1)</f>
        <v>基础化工(2021)</v>
      </c>
      <c r="F226" s="1" t="s">
        <v>2400</v>
      </c>
      <c r="G226" s="4" t="s">
        <v>1353</v>
      </c>
      <c r="H226" s="4" t="s">
        <v>1354</v>
      </c>
      <c r="I226" s="4" t="str">
        <f>[1]!s_info_industry_sw_2021(B226,"20221201",2)</f>
        <v>塑料(2021)</v>
      </c>
      <c r="J226" s="7"/>
      <c r="K226" s="4" t="s">
        <v>1651</v>
      </c>
      <c r="L226" s="8">
        <f>[1]!b_dq_close(B226,$A$1,2)</f>
        <v>119.107</v>
      </c>
      <c r="M226" s="8">
        <f>[1]!cb_anal_convpremiumratio(B226,$A$1)</f>
        <v>77.677000000000007</v>
      </c>
      <c r="N226" s="8">
        <f t="shared" si="6"/>
        <v>4.2705945867699997</v>
      </c>
      <c r="O226" s="8">
        <f>[1]!cb_anal_ytm(B226,$A$1)</f>
        <v>0.85589999999999999</v>
      </c>
      <c r="P226" s="8">
        <f>[1]!cb_info_outstandingbalance(B226,$A$1)</f>
        <v>3.5855109999999999</v>
      </c>
      <c r="Q226" s="7">
        <f>[1]!b_anal_ptmyear(B226,$A$1)</f>
        <v>3.3589041095890413</v>
      </c>
      <c r="R226" s="8">
        <f>[1]!s_dq_turn(B226,$A$1)</f>
        <v>1.2804311575114398</v>
      </c>
      <c r="S226" s="8">
        <f t="shared" si="7"/>
        <v>196.78399999999999</v>
      </c>
      <c r="T226" s="8">
        <f>[1]!cb_anal_convvalue(B226,$A$1)</f>
        <v>67.035700000000006</v>
      </c>
      <c r="U226" s="19">
        <f>[1]!s_dq_pctchange(B226,$A$1)</f>
        <v>0.19179165369829357</v>
      </c>
      <c r="V226" s="21">
        <f>[1]!b_pq_pctchange(B226,$A$2,$A$1,2)</f>
        <v>-2.2583477625780577</v>
      </c>
      <c r="W226" s="4" t="s">
        <v>1652</v>
      </c>
      <c r="X226" s="4" t="s">
        <v>880</v>
      </c>
      <c r="Y226" s="5">
        <f>[1]!s_val_ev(X226,$A$1,100000000)</f>
        <v>84.035245833999994</v>
      </c>
      <c r="Z226" s="6">
        <f>[1]!s_dq_turn(X226,$A$1)</f>
        <v>1.356607655447529</v>
      </c>
      <c r="AA226" s="6">
        <f>[1]!s_dq_swing(X226,$A$1)</f>
        <v>1.3347570742124932</v>
      </c>
    </row>
    <row r="227" spans="2:27" x14ac:dyDescent="0.25">
      <c r="B227" s="4" t="s">
        <v>439</v>
      </c>
      <c r="C227" s="4" t="s">
        <v>1653</v>
      </c>
      <c r="D227" s="1" t="s">
        <v>2446</v>
      </c>
      <c r="E227" s="4" t="str">
        <f>[1]!s_info_industry_sw_2021(B227,"20221201",1)</f>
        <v>基础化工(2021)</v>
      </c>
      <c r="F227" s="1" t="s">
        <v>2400</v>
      </c>
      <c r="G227" s="4" t="s">
        <v>1353</v>
      </c>
      <c r="H227" s="4" t="s">
        <v>1354</v>
      </c>
      <c r="I227" s="4" t="str">
        <f>[1]!s_info_industry_sw_2021(B227,"20221201",2)</f>
        <v>橡胶(2021)</v>
      </c>
      <c r="J227" s="7" t="s">
        <v>1074</v>
      </c>
      <c r="K227" s="4" t="s">
        <v>1654</v>
      </c>
      <c r="L227" s="8">
        <f>[1]!b_dq_close(B227,$A$1,2)</f>
        <v>340.65899999999999</v>
      </c>
      <c r="M227" s="8">
        <f>[1]!cb_anal_convpremiumratio(B227,$A$1)</f>
        <v>9.4777000000000005</v>
      </c>
      <c r="N227" s="8">
        <f t="shared" si="6"/>
        <v>1.9928244906900001</v>
      </c>
      <c r="O227" s="8">
        <f>[1]!cb_anal_ytm(B227,$A$1)</f>
        <v>-29.793199999999999</v>
      </c>
      <c r="P227" s="8">
        <f>[1]!cb_info_outstandingbalance(B227,$A$1)</f>
        <v>0.58499100000000004</v>
      </c>
      <c r="Q227" s="7">
        <f>[1]!b_anal_ptmyear(B227,$A$1)</f>
        <v>3.0712328767123287</v>
      </c>
      <c r="R227" s="8">
        <f>[1]!s_dq_turn(B227,$A$1)</f>
        <v>34.614207739948135</v>
      </c>
      <c r="S227" s="8">
        <f t="shared" si="7"/>
        <v>350.13670000000002</v>
      </c>
      <c r="T227" s="8">
        <f>[1]!cb_anal_convvalue(B227,$A$1)</f>
        <v>311.16750000000002</v>
      </c>
      <c r="U227" s="19">
        <f>[1]!s_dq_pctchange(B227,$A$1)</f>
        <v>2.0456519785519598</v>
      </c>
      <c r="V227" s="21">
        <f>[1]!b_pq_pctchange(B227,$A$2,$A$1,2)</f>
        <v>0.84635879218471888</v>
      </c>
      <c r="W227" s="4" t="s">
        <v>1655</v>
      </c>
      <c r="X227" s="4" t="s">
        <v>440</v>
      </c>
      <c r="Y227" s="5">
        <f>[1]!s_val_ev(X227,$A$1,100000000)</f>
        <v>132.02212091360002</v>
      </c>
      <c r="Z227" s="6">
        <f>[1]!s_dq_turn(X227,$A$1)</f>
        <v>0.94530307679048686</v>
      </c>
      <c r="AA227" s="6">
        <f>[1]!s_dq_swing(X227,$A$1)</f>
        <v>2.5768911055693997</v>
      </c>
    </row>
    <row r="228" spans="2:27" x14ac:dyDescent="0.25">
      <c r="B228" s="4" t="s">
        <v>727</v>
      </c>
      <c r="C228" s="4" t="s">
        <v>1656</v>
      </c>
      <c r="D228" s="1" t="s">
        <v>2446</v>
      </c>
      <c r="E228" s="4" t="str">
        <f>[1]!s_info_industry_sw_2021(B228,"20221201",1)</f>
        <v>基础化工(2021)</v>
      </c>
      <c r="F228" s="1" t="s">
        <v>2400</v>
      </c>
      <c r="G228" s="4" t="s">
        <v>1353</v>
      </c>
      <c r="H228" s="4" t="s">
        <v>1354</v>
      </c>
      <c r="I228" s="4" t="str">
        <f>[1]!s_info_industry_sw_2021(B228,"20221201",2)</f>
        <v>橡胶(2021)</v>
      </c>
      <c r="J228" s="7"/>
      <c r="K228" s="4" t="s">
        <v>1657</v>
      </c>
      <c r="L228" s="8">
        <f>[1]!b_dq_close(B228,$A$1,2)</f>
        <v>119.11</v>
      </c>
      <c r="M228" s="8">
        <f>[1]!cb_anal_convpremiumratio(B228,$A$1)</f>
        <v>31.9451</v>
      </c>
      <c r="N228" s="8">
        <f t="shared" si="6"/>
        <v>6.1177969037999995</v>
      </c>
      <c r="O228" s="8">
        <f>[1]!cb_anal_ytm(B228,$A$1)</f>
        <v>-0.39950000000000002</v>
      </c>
      <c r="P228" s="8">
        <f>[1]!cb_info_outstandingbalance(B228,$A$1)</f>
        <v>5.1362579999999998</v>
      </c>
      <c r="Q228" s="7">
        <f>[1]!b_anal_ptmyear(B228,$A$1)</f>
        <v>4.9726027397260273</v>
      </c>
      <c r="R228" s="8">
        <f>[1]!s_dq_turn(B228,$A$1)</f>
        <v>4.5822464525730604</v>
      </c>
      <c r="S228" s="8">
        <f t="shared" si="7"/>
        <v>151.05510000000001</v>
      </c>
      <c r="T228" s="8">
        <f>[1]!cb_anal_convvalue(B228,$A$1)</f>
        <v>90.272400000000005</v>
      </c>
      <c r="U228" s="19">
        <f>[1]!s_dq_pctchange(B228,$A$1)</f>
        <v>-6.4604361213889253E-2</v>
      </c>
      <c r="V228" s="21">
        <f>[1]!b_pq_pctchange(B228,$A$2,$A$1,2)</f>
        <v>1.5473805362547404</v>
      </c>
      <c r="W228" s="4" t="s">
        <v>1658</v>
      </c>
      <c r="X228" s="4" t="s">
        <v>728</v>
      </c>
      <c r="Y228" s="5">
        <f>[1]!s_val_ev(X228,$A$1,100000000)</f>
        <v>28.6455475464</v>
      </c>
      <c r="Z228" s="6">
        <f>[1]!s_dq_turn(X228,$A$1)</f>
        <v>1.2136206537698486</v>
      </c>
      <c r="AA228" s="6">
        <f>[1]!s_dq_swing(X228,$A$1)</f>
        <v>1.8786127167630045</v>
      </c>
    </row>
    <row r="229" spans="2:27" x14ac:dyDescent="0.25">
      <c r="B229" s="4" t="s">
        <v>737</v>
      </c>
      <c r="C229" s="4" t="s">
        <v>1659</v>
      </c>
      <c r="D229" s="1" t="s">
        <v>2446</v>
      </c>
      <c r="E229" s="4" t="str">
        <f>[1]!s_info_industry_sw_2021(B229,"20221201",1)</f>
        <v>基础化工(2021)</v>
      </c>
      <c r="F229" s="1" t="s">
        <v>2400</v>
      </c>
      <c r="G229" s="4" t="s">
        <v>1353</v>
      </c>
      <c r="H229" s="4" t="s">
        <v>1354</v>
      </c>
      <c r="I229" s="4" t="str">
        <f>[1]!s_info_industry_sw_2021(B229,"20221201",2)</f>
        <v>橡胶(2021)</v>
      </c>
      <c r="J229" s="7" t="s">
        <v>1660</v>
      </c>
      <c r="K229" s="4" t="s">
        <v>1661</v>
      </c>
      <c r="L229" s="8">
        <f>[1]!b_dq_close(B229,$A$1,2)</f>
        <v>130</v>
      </c>
      <c r="M229" s="8">
        <f>[1]!cb_anal_convpremiumratio(B229,$A$1)</f>
        <v>20.913900000000002</v>
      </c>
      <c r="N229" s="8">
        <f t="shared" si="6"/>
        <v>4.9379277999999998</v>
      </c>
      <c r="O229" s="8">
        <f>[1]!cb_anal_ytm(B229,$A$1)</f>
        <v>-1.4971000000000001</v>
      </c>
      <c r="P229" s="8">
        <f>[1]!cb_info_outstandingbalance(B229,$A$1)</f>
        <v>3.7984059999999999</v>
      </c>
      <c r="Q229" s="7">
        <f>[1]!b_anal_ptmyear(B229,$A$1)</f>
        <v>5.1260273972602741</v>
      </c>
      <c r="R229" s="8">
        <f>[1]!s_dq_turn(B229,$A$1)</f>
        <v>4.361171501940551</v>
      </c>
      <c r="S229" s="8">
        <f t="shared" si="7"/>
        <v>150.91390000000001</v>
      </c>
      <c r="T229" s="8">
        <f>[1]!cb_anal_convvalue(B229,$A$1)</f>
        <v>107.5145</v>
      </c>
      <c r="U229" s="19">
        <f>[1]!s_dq_pctchange(B229,$A$1)</f>
        <v>0.15408320493065378</v>
      </c>
      <c r="V229" s="21">
        <f>[1]!b_pq_pctchange(B229,$A$2,$A$1,2)</f>
        <v>-0.76335877862595414</v>
      </c>
      <c r="W229" s="4" t="s">
        <v>1662</v>
      </c>
      <c r="X229" s="4" t="s">
        <v>738</v>
      </c>
      <c r="Y229" s="5">
        <f>[1]!s_val_ev(X229,$A$1,100000000)</f>
        <v>34.918310286000001</v>
      </c>
      <c r="Z229" s="6">
        <f>[1]!s_dq_turn(X229,$A$1)</f>
        <v>1.1628976988312048</v>
      </c>
      <c r="AA229" s="6">
        <f>[1]!s_dq_swing(X229,$A$1)</f>
        <v>1.8438177874186543</v>
      </c>
    </row>
    <row r="230" spans="2:27" x14ac:dyDescent="0.25">
      <c r="B230" s="4" t="s">
        <v>772</v>
      </c>
      <c r="C230" s="4" t="s">
        <v>1663</v>
      </c>
      <c r="D230" s="1" t="s">
        <v>2446</v>
      </c>
      <c r="E230" s="4" t="str">
        <f>[1]!s_info_industry_sw_2021(B230,"20221201",1)</f>
        <v>基础化工(2021)</v>
      </c>
      <c r="F230" s="1" t="s">
        <v>2400</v>
      </c>
      <c r="G230" s="4" t="s">
        <v>1353</v>
      </c>
      <c r="H230" s="4" t="s">
        <v>1354</v>
      </c>
      <c r="I230" s="4" t="str">
        <f>[1]!s_info_industry_sw_2021(B230,"20221201",2)</f>
        <v>橡胶(2021)</v>
      </c>
      <c r="J230" s="7" t="s">
        <v>1660</v>
      </c>
      <c r="K230" s="4" t="s">
        <v>1661</v>
      </c>
      <c r="L230" s="8">
        <f>[1]!b_dq_close(B230,$A$1,2)</f>
        <v>112.45</v>
      </c>
      <c r="M230" s="8">
        <f>[1]!cb_anal_convpremiumratio(B230,$A$1)</f>
        <v>12.2082</v>
      </c>
      <c r="N230" s="8">
        <f t="shared" si="6"/>
        <v>3.7883595360000002</v>
      </c>
      <c r="O230" s="8">
        <f>[1]!cb_anal_ytm(B230,$A$1)</f>
        <v>-23.5061</v>
      </c>
      <c r="P230" s="8">
        <f>[1]!cb_info_outstandingbalance(B230,$A$1)</f>
        <v>3.3689279999999999</v>
      </c>
      <c r="Q230" s="7">
        <f>[1]!b_anal_ptmyear(B230,$A$1)</f>
        <v>0.15068493150684931</v>
      </c>
      <c r="R230" s="8">
        <f>[1]!s_dq_turn(B230,$A$1)</f>
        <v>13.003157087358353</v>
      </c>
      <c r="S230" s="8">
        <f t="shared" si="7"/>
        <v>124.65820000000001</v>
      </c>
      <c r="T230" s="8">
        <f>[1]!cb_anal_convvalue(B230,$A$1)</f>
        <v>100.21550000000001</v>
      </c>
      <c r="U230" s="19">
        <f>[1]!s_dq_pctchange(B230,$A$1)</f>
        <v>-0.39858281665190681</v>
      </c>
      <c r="V230" s="21">
        <f>[1]!b_pq_pctchange(B230,$A$2,$A$1,2)</f>
        <v>-5.1383065774710808</v>
      </c>
      <c r="W230" s="4" t="s">
        <v>1662</v>
      </c>
      <c r="X230" s="4" t="s">
        <v>738</v>
      </c>
      <c r="Y230" s="5">
        <f>[1]!s_val_ev(X230,$A$1,100000000)</f>
        <v>34.918310286000001</v>
      </c>
      <c r="Z230" s="6">
        <f>[1]!s_dq_turn(X230,$A$1)</f>
        <v>1.1628976988312048</v>
      </c>
      <c r="AA230" s="6">
        <f>[1]!s_dq_swing(X230,$A$1)</f>
        <v>1.8438177874186543</v>
      </c>
    </row>
    <row r="231" spans="2:27" x14ac:dyDescent="0.25">
      <c r="B231" s="4" t="s">
        <v>801</v>
      </c>
      <c r="C231" s="4" t="s">
        <v>1664</v>
      </c>
      <c r="D231" s="1" t="s">
        <v>2446</v>
      </c>
      <c r="E231" s="4" t="str">
        <f>[1]!s_info_industry_sw_2021(B231,"20221201",1)</f>
        <v>基础化工(2021)</v>
      </c>
      <c r="F231" s="1" t="s">
        <v>2400</v>
      </c>
      <c r="G231" s="4" t="s">
        <v>1353</v>
      </c>
      <c r="H231" s="4" t="s">
        <v>1354</v>
      </c>
      <c r="I231" s="4" t="str">
        <f>[1]!s_info_industry_sw_2021(B231,"20221201",2)</f>
        <v>橡胶(2021)</v>
      </c>
      <c r="J231" s="7"/>
      <c r="K231" s="4" t="s">
        <v>1665</v>
      </c>
      <c r="L231" s="8">
        <f>[1]!b_dq_close(B231,$A$1,2)</f>
        <v>121.17400000000001</v>
      </c>
      <c r="M231" s="8">
        <f>[1]!cb_anal_convpremiumratio(B231,$A$1)</f>
        <v>42.980400000000003</v>
      </c>
      <c r="N231" s="8">
        <f t="shared" si="6"/>
        <v>2.4524393742600004</v>
      </c>
      <c r="O231" s="8">
        <f>[1]!cb_anal_ytm(B231,$A$1)</f>
        <v>-8.9135000000000009</v>
      </c>
      <c r="P231" s="8">
        <f>[1]!cb_info_outstandingbalance(B231,$A$1)</f>
        <v>2.0238990000000001</v>
      </c>
      <c r="Q231" s="7">
        <f>[1]!b_anal_ptmyear(B231,$A$1)</f>
        <v>1.2931506849315069</v>
      </c>
      <c r="R231" s="8">
        <f>[1]!s_dq_turn(B231,$A$1)</f>
        <v>3.0021755038171372</v>
      </c>
      <c r="S231" s="8">
        <f t="shared" si="7"/>
        <v>164.15440000000001</v>
      </c>
      <c r="T231" s="8">
        <f>[1]!cb_anal_convvalue(B231,$A$1)</f>
        <v>84.748699999999999</v>
      </c>
      <c r="U231" s="19">
        <f>[1]!s_dq_pctchange(B231,$A$1)</f>
        <v>0.22248873082172405</v>
      </c>
      <c r="V231" s="21">
        <f>[1]!b_pq_pctchange(B231,$A$2,$A$1,2)</f>
        <v>-1.2806934645528072</v>
      </c>
      <c r="W231" s="4" t="s">
        <v>1666</v>
      </c>
      <c r="X231" s="4" t="s">
        <v>802</v>
      </c>
      <c r="Y231" s="5">
        <f>[1]!s_val_ev(X231,$A$1,100000000)</f>
        <v>35.677267578599995</v>
      </c>
      <c r="Z231" s="6">
        <f>[1]!s_dq_turn(X231,$A$1)</f>
        <v>1.3239591273708708</v>
      </c>
      <c r="AA231" s="6">
        <f>[1]!s_dq_swing(X231,$A$1)</f>
        <v>1.4227642276422823</v>
      </c>
    </row>
    <row r="232" spans="2:27" x14ac:dyDescent="0.25">
      <c r="B232" s="4" t="s">
        <v>512</v>
      </c>
      <c r="C232" s="4" t="s">
        <v>1667</v>
      </c>
      <c r="D232" s="1" t="s">
        <v>2446</v>
      </c>
      <c r="E232" s="4" t="str">
        <f>[1]!s_info_industry_sw_2021(B232,"20221201",1)</f>
        <v>基础化工(2021)</v>
      </c>
      <c r="F232" s="1" t="s">
        <v>2400</v>
      </c>
      <c r="G232" s="4" t="s">
        <v>1353</v>
      </c>
      <c r="H232" s="4" t="s">
        <v>1354</v>
      </c>
      <c r="I232" s="4" t="str">
        <f>[1]!s_info_industry_sw_2021(B232,"20221201",2)</f>
        <v>橡胶(2021)</v>
      </c>
      <c r="J232" s="7"/>
      <c r="K232" s="4" t="s">
        <v>1668</v>
      </c>
      <c r="L232" s="8">
        <f>[1]!b_dq_close(B232,$A$1,2)</f>
        <v>134.30000000000001</v>
      </c>
      <c r="M232" s="8">
        <f>[1]!cb_anal_convpremiumratio(B232,$A$1)</f>
        <v>25.9924</v>
      </c>
      <c r="N232" s="8">
        <f t="shared" si="6"/>
        <v>3.3500329200000003</v>
      </c>
      <c r="O232" s="8">
        <f>[1]!cb_anal_ytm(B232,$A$1)</f>
        <v>-2.6213000000000002</v>
      </c>
      <c r="P232" s="8">
        <f>[1]!cb_info_outstandingbalance(B232,$A$1)</f>
        <v>2.49444</v>
      </c>
      <c r="Q232" s="7">
        <f>[1]!b_anal_ptmyear(B232,$A$1)</f>
        <v>4.0520547945205481</v>
      </c>
      <c r="R232" s="8">
        <f>[1]!s_dq_turn(B232,$A$1)</f>
        <v>2.8743926492519365</v>
      </c>
      <c r="S232" s="8">
        <f t="shared" si="7"/>
        <v>160.29240000000001</v>
      </c>
      <c r="T232" s="8">
        <f>[1]!cb_anal_convvalue(B232,$A$1)</f>
        <v>106.5937</v>
      </c>
      <c r="U232" s="19">
        <f>[1]!s_dq_pctchange(B232,$A$1)</f>
        <v>-0.42262919848742725</v>
      </c>
      <c r="V232" s="21">
        <f>[1]!b_pq_pctchange(B232,$A$2,$A$1,2)</f>
        <v>-1.5460856688341535</v>
      </c>
      <c r="W232" s="4" t="s">
        <v>1669</v>
      </c>
      <c r="X232" s="4" t="s">
        <v>513</v>
      </c>
      <c r="Y232" s="5">
        <f>[1]!s_val_ev(X232,$A$1,100000000)</f>
        <v>125.09733207399999</v>
      </c>
      <c r="Z232" s="6">
        <f>[1]!s_dq_turn(X232,$A$1)</f>
        <v>1.1223935288170461</v>
      </c>
      <c r="AA232" s="6">
        <f>[1]!s_dq_swing(X232,$A$1)</f>
        <v>2.704280155642024</v>
      </c>
    </row>
    <row r="233" spans="2:27" x14ac:dyDescent="0.25">
      <c r="B233" s="4" t="s">
        <v>279</v>
      </c>
      <c r="C233" s="4" t="s">
        <v>1670</v>
      </c>
      <c r="D233" s="1" t="s">
        <v>2446</v>
      </c>
      <c r="E233" s="4" t="str">
        <f>[1]!s_info_industry_sw_2021(B233,"20221201",1)</f>
        <v>基础化工(2021)</v>
      </c>
      <c r="F233" s="1" t="s">
        <v>2400</v>
      </c>
      <c r="G233" s="4" t="s">
        <v>1353</v>
      </c>
      <c r="H233" s="4" t="s">
        <v>1354</v>
      </c>
      <c r="I233" s="4" t="str">
        <f>[1]!s_info_industry_sw_2021(B233,"20221201",2)</f>
        <v>橡胶(2021)</v>
      </c>
      <c r="J233" s="7" t="s">
        <v>1207</v>
      </c>
      <c r="K233" s="4" t="s">
        <v>1671</v>
      </c>
      <c r="L233" s="8">
        <f>[1]!b_dq_close(B233,$A$1,2)</f>
        <v>141.56899999999999</v>
      </c>
      <c r="M233" s="8">
        <f>[1]!cb_anal_convpremiumratio(B233,$A$1)</f>
        <v>35.289000000000001</v>
      </c>
      <c r="N233" s="8">
        <f t="shared" si="6"/>
        <v>7.5972749025799997</v>
      </c>
      <c r="O233" s="8">
        <f>[1]!cb_anal_ytm(B233,$A$1)</f>
        <v>-5.3826999999999998</v>
      </c>
      <c r="P233" s="8">
        <f>[1]!cb_info_outstandingbalance(B233,$A$1)</f>
        <v>5.3664820000000004</v>
      </c>
      <c r="Q233" s="7">
        <f>[1]!b_anal_ptmyear(B233,$A$1)</f>
        <v>3.9287671232876713</v>
      </c>
      <c r="R233" s="8">
        <f>[1]!s_dq_turn(B233,$A$1)</f>
        <v>2.5456155447833422</v>
      </c>
      <c r="S233" s="8">
        <f t="shared" si="7"/>
        <v>176.858</v>
      </c>
      <c r="T233" s="8">
        <f>[1]!cb_anal_convvalue(B233,$A$1)</f>
        <v>104.64190000000001</v>
      </c>
      <c r="U233" s="19">
        <f>[1]!s_dq_pctchange(B233,$A$1)</f>
        <v>-0.99308338403654539</v>
      </c>
      <c r="V233" s="21">
        <f>[1]!b_pq_pctchange(B233,$A$2,$A$1,2)</f>
        <v>-1.4397404568460856</v>
      </c>
      <c r="W233" s="4" t="s">
        <v>1672</v>
      </c>
      <c r="X233" s="4" t="s">
        <v>280</v>
      </c>
      <c r="Y233" s="5">
        <f>[1]!s_val_ev(X233,$A$1,100000000)</f>
        <v>202.91980727720002</v>
      </c>
      <c r="Z233" s="6">
        <f>[1]!s_dq_turn(X233,$A$1)</f>
        <v>0.53655440592690518</v>
      </c>
      <c r="AA233" s="6">
        <f>[1]!s_dq_swing(X233,$A$1)</f>
        <v>1.8267530936947478</v>
      </c>
    </row>
    <row r="234" spans="2:27" x14ac:dyDescent="0.25">
      <c r="B234" s="4" t="s">
        <v>283</v>
      </c>
      <c r="C234" s="4" t="s">
        <v>1673</v>
      </c>
      <c r="D234" s="1" t="s">
        <v>2446</v>
      </c>
      <c r="E234" s="4" t="str">
        <f>[1]!s_info_industry_sw_2021(B234,"20221201",1)</f>
        <v>基础化工(2021)</v>
      </c>
      <c r="F234" s="1" t="s">
        <v>2400</v>
      </c>
      <c r="G234" s="4" t="s">
        <v>1353</v>
      </c>
      <c r="H234" s="4" t="s">
        <v>1354</v>
      </c>
      <c r="I234" s="4" t="str">
        <f>[1]!s_info_industry_sw_2021(B234,"20221201",2)</f>
        <v>化学纤维(2021)</v>
      </c>
      <c r="J234" s="11" t="s">
        <v>2406</v>
      </c>
      <c r="K234" s="4" t="s">
        <v>1674</v>
      </c>
      <c r="L234" s="8">
        <f>[1]!b_dq_close(B234,$A$1,2)</f>
        <v>115.97799999999999</v>
      </c>
      <c r="M234" s="8">
        <f>[1]!cb_anal_convpremiumratio(B234,$A$1)</f>
        <v>42.992600000000003</v>
      </c>
      <c r="N234" s="8">
        <f t="shared" si="6"/>
        <v>28.993885316599997</v>
      </c>
      <c r="O234" s="8">
        <f>[1]!cb_anal_ytm(B234,$A$1)</f>
        <v>0.17480000000000001</v>
      </c>
      <c r="P234" s="8">
        <f>[1]!cb_info_outstandingbalance(B234,$A$1)</f>
        <v>24.999469999999999</v>
      </c>
      <c r="Q234" s="7">
        <f>[1]!b_anal_ptmyear(B234,$A$1)</f>
        <v>4.1260273972602741</v>
      </c>
      <c r="R234" s="8">
        <f>[1]!s_dq_turn(B234,$A$1)</f>
        <v>0.95706028967814116</v>
      </c>
      <c r="S234" s="8">
        <f t="shared" si="7"/>
        <v>158.97059999999999</v>
      </c>
      <c r="T234" s="8">
        <f>[1]!cb_anal_convvalue(B234,$A$1)</f>
        <v>81.107699999999994</v>
      </c>
      <c r="U234" s="19">
        <f>[1]!s_dq_pctchange(B234,$A$1)</f>
        <v>-0.67995752406399745</v>
      </c>
      <c r="V234" s="21">
        <f>[1]!b_pq_pctchange(B234,$A$2,$A$1,2)</f>
        <v>1.7627600487851964</v>
      </c>
      <c r="W234" s="4" t="s">
        <v>1675</v>
      </c>
      <c r="X234" s="4" t="s">
        <v>284</v>
      </c>
      <c r="Y234" s="5">
        <f>[1]!s_val_ev(X234,$A$1,100000000)</f>
        <v>201.58411674040002</v>
      </c>
      <c r="Z234" s="6">
        <f>[1]!s_dq_turn(X234,$A$1)</f>
        <v>0.74528148015488282</v>
      </c>
      <c r="AA234" s="6">
        <f>[1]!s_dq_swing(X234,$A$1)</f>
        <v>1.8782870022539442</v>
      </c>
    </row>
    <row r="235" spans="2:27" x14ac:dyDescent="0.25">
      <c r="B235" s="4" t="s">
        <v>632</v>
      </c>
      <c r="C235" s="4" t="s">
        <v>1676</v>
      </c>
      <c r="D235" s="1" t="s">
        <v>2446</v>
      </c>
      <c r="E235" s="4" t="str">
        <f>[1]!s_info_industry_sw_2021(B235,"20221201",1)</f>
        <v>基础化工(2021)</v>
      </c>
      <c r="F235" s="1" t="s">
        <v>2400</v>
      </c>
      <c r="G235" s="4" t="s">
        <v>1353</v>
      </c>
      <c r="H235" s="4" t="s">
        <v>1354</v>
      </c>
      <c r="I235" s="4" t="str">
        <f>[1]!s_info_industry_sw_2021(B235,"20221201",2)</f>
        <v>化学纤维(2021)</v>
      </c>
      <c r="J235" s="7"/>
      <c r="K235" s="4" t="s">
        <v>1677</v>
      </c>
      <c r="L235" s="8">
        <f>[1]!b_dq_close(B235,$A$1,2)</f>
        <v>135.6</v>
      </c>
      <c r="M235" s="8">
        <f>[1]!cb_anal_convpremiumratio(B235,$A$1)</f>
        <v>21.063099999999999</v>
      </c>
      <c r="N235" s="8">
        <f t="shared" si="6"/>
        <v>4.0679999999999996</v>
      </c>
      <c r="O235" s="8">
        <f>[1]!cb_anal_ytm(B235,$A$1)</f>
        <v>-1.9456</v>
      </c>
      <c r="P235" s="8">
        <f>[1]!cb_info_outstandingbalance(B235,$A$1)</f>
        <v>3</v>
      </c>
      <c r="Q235" s="7">
        <f>[1]!b_anal_ptmyear(B235,$A$1)</f>
        <v>5.6958904109589046</v>
      </c>
      <c r="R235" s="8">
        <f>[1]!s_dq_turn(B235,$A$1)</f>
        <v>5.1078000000000001</v>
      </c>
      <c r="S235" s="8">
        <f t="shared" si="7"/>
        <v>156.66309999999999</v>
      </c>
      <c r="T235" s="8">
        <f>[1]!cb_anal_convvalue(B235,$A$1)</f>
        <v>112.0077</v>
      </c>
      <c r="U235" s="19">
        <f>[1]!s_dq_pctchange(B235,$A$1)</f>
        <v>0.39387567743653729</v>
      </c>
      <c r="V235" s="21">
        <f>[1]!b_pq_pctchange(B235,$A$2,$A$1,2)</f>
        <v>-3.0963860751095966E-2</v>
      </c>
      <c r="W235" s="4" t="s">
        <v>1678</v>
      </c>
      <c r="X235" s="4" t="s">
        <v>633</v>
      </c>
      <c r="Y235" s="5">
        <f>[1]!s_val_ev(X235,$A$1,100000000)</f>
        <v>28.118400000000001</v>
      </c>
      <c r="Z235" s="6">
        <f>[1]!s_dq_turn(X235,$A$1)</f>
        <v>2.6286970338983049</v>
      </c>
      <c r="AA235" s="6">
        <f>[1]!s_dq_swing(X235,$A$1)</f>
        <v>1.4388489208633151</v>
      </c>
    </row>
    <row r="236" spans="2:27" x14ac:dyDescent="0.25">
      <c r="B236" s="4" t="s">
        <v>81</v>
      </c>
      <c r="C236" s="4" t="s">
        <v>1679</v>
      </c>
      <c r="D236" s="1" t="s">
        <v>2446</v>
      </c>
      <c r="E236" s="4" t="str">
        <f>[1]!s_info_industry_sw_2021(B236,"20221201",1)</f>
        <v>基础化工(2021)</v>
      </c>
      <c r="F236" s="1" t="s">
        <v>2400</v>
      </c>
      <c r="G236" s="4" t="s">
        <v>1353</v>
      </c>
      <c r="H236" s="4" t="s">
        <v>1354</v>
      </c>
      <c r="I236" s="4" t="str">
        <f>[1]!s_info_industry_sw_2021(B236,"20221201",2)</f>
        <v>化学纤维(2021)</v>
      </c>
      <c r="J236" s="7"/>
      <c r="K236" s="4" t="s">
        <v>1680</v>
      </c>
      <c r="L236" s="8">
        <f>[1]!b_dq_close(B236,$A$1,2)</f>
        <v>127.006</v>
      </c>
      <c r="M236" s="8">
        <f>[1]!cb_anal_convpremiumratio(B236,$A$1)</f>
        <v>44.776800000000001</v>
      </c>
      <c r="N236" s="8">
        <f t="shared" si="6"/>
        <v>2.5897793459999998</v>
      </c>
      <c r="O236" s="8">
        <f>[1]!cb_anal_ytm(B236,$A$1)</f>
        <v>-0.97609999999999997</v>
      </c>
      <c r="P236" s="8">
        <f>[1]!cb_info_outstandingbalance(B236,$A$1)</f>
        <v>2.0390999999999999</v>
      </c>
      <c r="Q236" s="7">
        <f>[1]!b_anal_ptmyear(B236,$A$1)</f>
        <v>5.0383561643835613</v>
      </c>
      <c r="R236" s="8">
        <f>[1]!s_dq_turn(B236,$A$1)</f>
        <v>2.2608013339218282</v>
      </c>
      <c r="S236" s="8">
        <f t="shared" si="7"/>
        <v>171.78280000000001</v>
      </c>
      <c r="T236" s="8">
        <f>[1]!cb_anal_convvalue(B236,$A$1)</f>
        <v>87.725399999999993</v>
      </c>
      <c r="U236" s="19">
        <f>[1]!s_dq_pctchange(B236,$A$1)</f>
        <v>0.24942773699581855</v>
      </c>
      <c r="V236" s="21">
        <f>[1]!b_pq_pctchange(B236,$A$2,$A$1,2)</f>
        <v>-1.4586533836103188</v>
      </c>
      <c r="W236" s="4" t="s">
        <v>1681</v>
      </c>
      <c r="X236" s="4" t="s">
        <v>82</v>
      </c>
      <c r="Y236" s="5">
        <f>[1]!s_val_ev(X236,$A$1,100000000)</f>
        <v>39.917483595</v>
      </c>
      <c r="Z236" s="6">
        <f>[1]!s_dq_turn(X236,$A$1)</f>
        <v>0.92347828309868385</v>
      </c>
      <c r="AA236" s="6">
        <f>[1]!s_dq_swing(X236,$A$1)</f>
        <v>1.5923566878980833</v>
      </c>
    </row>
    <row r="237" spans="2:27" x14ac:dyDescent="0.25">
      <c r="B237" s="4" t="s">
        <v>636</v>
      </c>
      <c r="C237" s="4" t="s">
        <v>1682</v>
      </c>
      <c r="D237" s="1" t="s">
        <v>2446</v>
      </c>
      <c r="E237" s="4" t="str">
        <f>[1]!s_info_industry_sw_2021(B237,"20221201",1)</f>
        <v>基础化工(2021)</v>
      </c>
      <c r="F237" s="1" t="s">
        <v>2400</v>
      </c>
      <c r="G237" s="4" t="s">
        <v>1353</v>
      </c>
      <c r="H237" s="4" t="s">
        <v>1354</v>
      </c>
      <c r="I237" s="4" t="str">
        <f>[1]!s_info_industry_sw_2021(B237,"20221201",2)</f>
        <v>化学原料(2021)</v>
      </c>
      <c r="J237" s="7"/>
      <c r="K237" s="4" t="s">
        <v>1683</v>
      </c>
      <c r="L237" s="8">
        <f>[1]!b_dq_close(B237,$A$1,2)</f>
        <v>125.506</v>
      </c>
      <c r="M237" s="8">
        <f>[1]!cb_anal_convpremiumratio(B237,$A$1)</f>
        <v>28.3584</v>
      </c>
      <c r="N237" s="8">
        <f t="shared" si="6"/>
        <v>6.149794</v>
      </c>
      <c r="O237" s="8">
        <f>[1]!cb_anal_ytm(B237,$A$1)</f>
        <v>-0.68799999999999994</v>
      </c>
      <c r="P237" s="8">
        <f>[1]!cb_info_outstandingbalance(B237,$A$1)</f>
        <v>4.9000000000000004</v>
      </c>
      <c r="Q237" s="7">
        <f>[1]!b_anal_ptmyear(B237,$A$1)</f>
        <v>5.7534246575342465</v>
      </c>
      <c r="R237" s="8">
        <f>[1]!s_dq_turn(B237,$A$1)</f>
        <v>4.0458571428571428</v>
      </c>
      <c r="S237" s="8">
        <f t="shared" si="7"/>
        <v>153.86439999999999</v>
      </c>
      <c r="T237" s="8">
        <f>[1]!cb_anal_convvalue(B237,$A$1)</f>
        <v>97.777799999999999</v>
      </c>
      <c r="U237" s="19">
        <f>[1]!s_dq_pctchange(B237,$A$1)</f>
        <v>1.9768755129069797</v>
      </c>
      <c r="V237" s="21">
        <f>[1]!b_pq_pctchange(B237,$A$2,$A$1,2)</f>
        <v>-2.0188614433376109</v>
      </c>
      <c r="W237" s="4" t="s">
        <v>1684</v>
      </c>
      <c r="X237" s="4" t="s">
        <v>637</v>
      </c>
      <c r="Y237" s="5">
        <f>[1]!s_val_ev(X237,$A$1,100000000)</f>
        <v>42.24</v>
      </c>
      <c r="Z237" s="6">
        <f>[1]!s_dq_turn(X237,$A$1)</f>
        <v>1.0551686026352289</v>
      </c>
      <c r="AA237" s="6">
        <f>[1]!s_dq_swing(X237,$A$1)</f>
        <v>2.5886864813039265</v>
      </c>
    </row>
    <row r="238" spans="2:27" x14ac:dyDescent="0.25">
      <c r="B238" s="4" t="s">
        <v>67</v>
      </c>
      <c r="C238" s="4" t="s">
        <v>1685</v>
      </c>
      <c r="D238" s="1" t="s">
        <v>2446</v>
      </c>
      <c r="E238" s="4" t="str">
        <f>[1]!s_info_industry_sw_2021(B238,"20221201",1)</f>
        <v>基础化工(2021)</v>
      </c>
      <c r="F238" s="1" t="s">
        <v>2400</v>
      </c>
      <c r="G238" s="4" t="s">
        <v>1353</v>
      </c>
      <c r="H238" s="4" t="s">
        <v>1354</v>
      </c>
      <c r="I238" s="4" t="str">
        <f>[1]!s_info_industry_sw_2021(B238,"20221201",2)</f>
        <v>化学原料(2021)</v>
      </c>
      <c r="J238" s="11" t="s">
        <v>2406</v>
      </c>
      <c r="K238" s="4" t="s">
        <v>1686</v>
      </c>
      <c r="L238" s="8">
        <f>[1]!b_dq_close(B238,$A$1,2)</f>
        <v>114.288</v>
      </c>
      <c r="M238" s="8">
        <f>[1]!cb_anal_convpremiumratio(B238,$A$1)</f>
        <v>33.432600000000001</v>
      </c>
      <c r="N238" s="8">
        <f t="shared" si="6"/>
        <v>34.285908561599996</v>
      </c>
      <c r="O238" s="8">
        <f>[1]!cb_anal_ytm(B238,$A$1)</f>
        <v>-0.2994</v>
      </c>
      <c r="P238" s="8">
        <f>[1]!cb_info_outstandingbalance(B238,$A$1)</f>
        <v>29.999569999999999</v>
      </c>
      <c r="Q238" s="7">
        <f>[1]!b_anal_ptmyear(B238,$A$1)</f>
        <v>5.3342465753424655</v>
      </c>
      <c r="R238" s="8">
        <f>[1]!s_dq_turn(B238,$A$1)</f>
        <v>2.6162041655930404</v>
      </c>
      <c r="S238" s="8">
        <f t="shared" si="7"/>
        <v>147.72059999999999</v>
      </c>
      <c r="T238" s="8">
        <f>[1]!cb_anal_convvalue(B238,$A$1)</f>
        <v>85.652199999999993</v>
      </c>
      <c r="U238" s="19">
        <f>[1]!s_dq_pctchange(B238,$A$1)</f>
        <v>0</v>
      </c>
      <c r="V238" s="21">
        <f>[1]!b_pq_pctchange(B238,$A$2,$A$1,2)</f>
        <v>0.19989479221461898</v>
      </c>
      <c r="W238" s="4" t="s">
        <v>1687</v>
      </c>
      <c r="X238" s="4" t="s">
        <v>68</v>
      </c>
      <c r="Y238" s="5">
        <f>[1]!s_val_ev(X238,$A$1,100000000)</f>
        <v>100.90489302360001</v>
      </c>
      <c r="Z238" s="6">
        <f>[1]!s_dq_turn(X238,$A$1)</f>
        <v>0.94355147542494389</v>
      </c>
      <c r="AA238" s="6">
        <f>[1]!s_dq_swing(X238,$A$1)</f>
        <v>1.3675213675213687</v>
      </c>
    </row>
    <row r="239" spans="2:27" x14ac:dyDescent="0.25">
      <c r="B239" s="4" t="s">
        <v>849</v>
      </c>
      <c r="C239" s="4" t="s">
        <v>1688</v>
      </c>
      <c r="D239" s="1" t="s">
        <v>2446</v>
      </c>
      <c r="E239" s="4" t="str">
        <f>[1]!s_info_industry_sw_2021(B239,"20221201",1)</f>
        <v>基础化工(2021)</v>
      </c>
      <c r="F239" s="1" t="s">
        <v>2400</v>
      </c>
      <c r="G239" s="4" t="s">
        <v>1353</v>
      </c>
      <c r="H239" s="4" t="s">
        <v>1354</v>
      </c>
      <c r="I239" s="4" t="str">
        <f>[1]!s_info_industry_sw_2021(B239,"20221201",2)</f>
        <v>化学原料(2021)</v>
      </c>
      <c r="J239" s="11" t="s">
        <v>2391</v>
      </c>
      <c r="K239" s="4" t="s">
        <v>939</v>
      </c>
      <c r="L239" s="8">
        <f>[1]!b_dq_close(B239,$A$1,2)</f>
        <v>108.85299999999999</v>
      </c>
      <c r="M239" s="8">
        <f>[1]!cb_anal_convpremiumratio(B239,$A$1)</f>
        <v>38.636899999999997</v>
      </c>
      <c r="N239" s="8">
        <f t="shared" si="6"/>
        <v>3.6700409412099999</v>
      </c>
      <c r="O239" s="8">
        <f>[1]!cb_anal_ytm(B239,$A$1)</f>
        <v>4.4588999999999999</v>
      </c>
      <c r="P239" s="8">
        <f>[1]!cb_info_outstandingbalance(B239,$A$1)</f>
        <v>3.3715570000000001</v>
      </c>
      <c r="Q239" s="7">
        <f>[1]!b_anal_ptmyear(B239,$A$1)</f>
        <v>2.8164383561643835</v>
      </c>
      <c r="R239" s="8">
        <f>[1]!s_dq_turn(B239,$A$1)</f>
        <v>4.481727581648479</v>
      </c>
      <c r="S239" s="8">
        <f t="shared" si="7"/>
        <v>147.48989999999998</v>
      </c>
      <c r="T239" s="8">
        <f>[1]!cb_anal_convvalue(B239,$A$1)</f>
        <v>78.516599999999997</v>
      </c>
      <c r="U239" s="19">
        <f>[1]!s_dq_pctchange(B239,$A$1)</f>
        <v>0.27913403961307903</v>
      </c>
      <c r="V239" s="21">
        <f>[1]!b_pq_pctchange(B239,$A$2,$A$1,2)</f>
        <v>-0.59449883109293755</v>
      </c>
      <c r="W239" s="4" t="s">
        <v>1689</v>
      </c>
      <c r="X239" s="4" t="s">
        <v>850</v>
      </c>
      <c r="Y239" s="5">
        <f>[1]!s_val_ev(X239,$A$1,100000000)</f>
        <v>95.846561933599986</v>
      </c>
      <c r="Z239" s="6">
        <f>[1]!s_dq_turn(X239,$A$1)</f>
        <v>1.3155653971367205</v>
      </c>
      <c r="AA239" s="6">
        <f>[1]!s_dq_swing(X239,$A$1)</f>
        <v>1.6393442622950907</v>
      </c>
    </row>
    <row r="240" spans="2:27" x14ac:dyDescent="0.25">
      <c r="B240" s="4" t="s">
        <v>580</v>
      </c>
      <c r="C240" s="4" t="s">
        <v>1690</v>
      </c>
      <c r="D240" s="1" t="s">
        <v>2447</v>
      </c>
      <c r="E240" s="4" t="str">
        <f>[1]!s_info_industry_sw_2021(B240,"20221201",1)</f>
        <v>计算机(2021)</v>
      </c>
      <c r="F240" s="1" t="s">
        <v>2397</v>
      </c>
      <c r="G240" s="4" t="s">
        <v>954</v>
      </c>
      <c r="H240" s="4" t="s">
        <v>955</v>
      </c>
      <c r="I240" s="4" t="str">
        <f>[1]!s_info_industry_sw_2021(B240,"20221201",2)</f>
        <v>计算机设备(2021)</v>
      </c>
      <c r="J240" s="7" t="s">
        <v>1691</v>
      </c>
      <c r="K240" s="4" t="s">
        <v>1692</v>
      </c>
      <c r="L240" s="8">
        <f>[1]!b_dq_close(B240,$A$1,2)</f>
        <v>135.631</v>
      </c>
      <c r="M240" s="8">
        <f>[1]!cb_anal_convpremiumratio(B240,$A$1)</f>
        <v>25.166599999999999</v>
      </c>
      <c r="N240" s="8">
        <f t="shared" si="6"/>
        <v>2.3321316430799999</v>
      </c>
      <c r="O240" s="8">
        <f>[1]!cb_anal_ytm(B240,$A$1)</f>
        <v>-2.7109999999999999</v>
      </c>
      <c r="P240" s="8">
        <f>[1]!cb_info_outstandingbalance(B240,$A$1)</f>
        <v>1.719468</v>
      </c>
      <c r="Q240" s="7">
        <f>[1]!b_anal_ptmyear(B240,$A$1)</f>
        <v>5.0575342465753428</v>
      </c>
      <c r="R240" s="8">
        <f>[1]!s_dq_turn(B240,$A$1)</f>
        <v>13.608860414965559</v>
      </c>
      <c r="S240" s="8">
        <f t="shared" si="7"/>
        <v>160.79759999999999</v>
      </c>
      <c r="T240" s="8">
        <f>[1]!cb_anal_convvalue(B240,$A$1)</f>
        <v>108.3604</v>
      </c>
      <c r="U240" s="19">
        <f>[1]!s_dq_pctchange(B240,$A$1)</f>
        <v>0.40047375823524822</v>
      </c>
      <c r="V240" s="21">
        <f>[1]!b_pq_pctchange(B240,$A$2,$A$1,2)</f>
        <v>-2.2444052037911306</v>
      </c>
      <c r="W240" s="4" t="s">
        <v>1693</v>
      </c>
      <c r="X240" s="4" t="s">
        <v>581</v>
      </c>
      <c r="Y240" s="5">
        <f>[1]!s_val_ev(X240,$A$1,100000000)</f>
        <v>18.472325847</v>
      </c>
      <c r="Z240" s="6">
        <f>[1]!s_dq_turn(X240,$A$1)</f>
        <v>2.4275888031310422</v>
      </c>
      <c r="AA240" s="6">
        <f>[1]!s_dq_swing(X240,$A$1)</f>
        <v>2.8614457831325226</v>
      </c>
    </row>
    <row r="241" spans="2:27" x14ac:dyDescent="0.25">
      <c r="B241" s="4" t="s">
        <v>847</v>
      </c>
      <c r="C241" s="4" t="s">
        <v>1694</v>
      </c>
      <c r="D241" s="1" t="s">
        <v>2447</v>
      </c>
      <c r="E241" s="4" t="str">
        <f>[1]!s_info_industry_sw_2021(B241,"20221201",1)</f>
        <v>计算机(2021)</v>
      </c>
      <c r="F241" s="1" t="s">
        <v>2397</v>
      </c>
      <c r="G241" s="4" t="s">
        <v>954</v>
      </c>
      <c r="H241" s="4" t="s">
        <v>955</v>
      </c>
      <c r="I241" s="4" t="str">
        <f>[1]!s_info_industry_sw_2021(B241,"20221201",2)</f>
        <v>计算机设备(2021)</v>
      </c>
      <c r="J241" s="7"/>
      <c r="K241" s="4" t="s">
        <v>1695</v>
      </c>
      <c r="L241" s="8">
        <f>[1]!b_dq_close(B241,$A$1,2)</f>
        <v>124.998</v>
      </c>
      <c r="M241" s="8">
        <f>[1]!cb_anal_convpremiumratio(B241,$A$1)</f>
        <v>12.9398</v>
      </c>
      <c r="N241" s="8">
        <f t="shared" si="6"/>
        <v>10.959914638560001</v>
      </c>
      <c r="O241" s="8">
        <f>[1]!cb_anal_ytm(B241,$A$1)</f>
        <v>-3.4887999999999999</v>
      </c>
      <c r="P241" s="8">
        <f>[1]!cb_info_outstandingbalance(B241,$A$1)</f>
        <v>8.7680720000000001</v>
      </c>
      <c r="Q241" s="7">
        <f>[1]!b_anal_ptmyear(B241,$A$1)</f>
        <v>2.8054794520547945</v>
      </c>
      <c r="R241" s="8">
        <f>[1]!s_dq_turn(B241,$A$1)</f>
        <v>3.5771832165611777</v>
      </c>
      <c r="S241" s="8">
        <f t="shared" si="7"/>
        <v>137.93780000000001</v>
      </c>
      <c r="T241" s="8">
        <f>[1]!cb_anal_convvalue(B241,$A$1)</f>
        <v>110.6767</v>
      </c>
      <c r="U241" s="19">
        <f>[1]!s_dq_pctchange(B241,$A$1)</f>
        <v>-0.5584725536992825</v>
      </c>
      <c r="V241" s="21">
        <f>[1]!b_pq_pctchange(B241,$A$2,$A$1,2)</f>
        <v>-2.7177212234415165</v>
      </c>
      <c r="W241" s="4" t="s">
        <v>1696</v>
      </c>
      <c r="X241" s="4" t="s">
        <v>848</v>
      </c>
      <c r="Y241" s="5">
        <f>[1]!s_val_ev(X241,$A$1,100000000)</f>
        <v>48.222977968000002</v>
      </c>
      <c r="Z241" s="6">
        <f>[1]!s_dq_turn(X241,$A$1)</f>
        <v>0.55078104233784442</v>
      </c>
      <c r="AA241" s="6">
        <f>[1]!s_dq_swing(X241,$A$1)</f>
        <v>1.7591339648173314</v>
      </c>
    </row>
    <row r="242" spans="2:27" x14ac:dyDescent="0.25">
      <c r="B242" s="4" t="s">
        <v>211</v>
      </c>
      <c r="C242" s="4" t="s">
        <v>1697</v>
      </c>
      <c r="D242" s="1" t="s">
        <v>2447</v>
      </c>
      <c r="E242" s="4" t="str">
        <f>[1]!s_info_industry_sw_2021(B242,"20221201",1)</f>
        <v>计算机(2021)</v>
      </c>
      <c r="F242" s="1" t="s">
        <v>2397</v>
      </c>
      <c r="G242" s="4" t="s">
        <v>954</v>
      </c>
      <c r="H242" s="4" t="s">
        <v>955</v>
      </c>
      <c r="I242" s="4" t="str">
        <f>[1]!s_info_industry_sw_2021(B242,"20221201",2)</f>
        <v>计算机设备(2021)</v>
      </c>
      <c r="J242" s="11" t="s">
        <v>2462</v>
      </c>
      <c r="K242" s="4" t="s">
        <v>1699</v>
      </c>
      <c r="L242" s="8">
        <f>[1]!b_dq_close(B242,$A$1,2)</f>
        <v>105.77</v>
      </c>
      <c r="M242" s="8">
        <f>[1]!cb_anal_convpremiumratio(B242,$A$1)</f>
        <v>143.5514</v>
      </c>
      <c r="N242" s="8">
        <f t="shared" si="6"/>
        <v>5.4529194649999999</v>
      </c>
      <c r="O242" s="8">
        <f>[1]!cb_anal_ytm(B242,$A$1)</f>
        <v>4.1853999999999996</v>
      </c>
      <c r="P242" s="8">
        <f>[1]!cb_info_outstandingbalance(B242,$A$1)</f>
        <v>5.1554500000000001</v>
      </c>
      <c r="Q242" s="7">
        <f>[1]!b_anal_ptmyear(B242,$A$1)</f>
        <v>3.043835616438356</v>
      </c>
      <c r="R242" s="8">
        <f>[1]!s_dq_turn(B242,$A$1)</f>
        <v>1.8851894596979895</v>
      </c>
      <c r="S242" s="8">
        <f t="shared" si="7"/>
        <v>249.32139999999998</v>
      </c>
      <c r="T242" s="8">
        <f>[1]!cb_anal_convvalue(B242,$A$1)</f>
        <v>43.428199999999997</v>
      </c>
      <c r="U242" s="19">
        <f>[1]!s_dq_pctchange(B242,$A$1)</f>
        <v>-0.1859069332905553</v>
      </c>
      <c r="V242" s="21">
        <f>[1]!b_pq_pctchange(B242,$A$2,$A$1,2)</f>
        <v>-0.26778810794501484</v>
      </c>
      <c r="W242" s="4" t="s">
        <v>1700</v>
      </c>
      <c r="X242" s="4" t="s">
        <v>212</v>
      </c>
      <c r="Y242" s="5">
        <f>[1]!s_val_ev(X242,$A$1,100000000)</f>
        <v>31.677759185100001</v>
      </c>
      <c r="Z242" s="6">
        <f>[1]!s_dq_turn(X242,$A$1)</f>
        <v>1.3803519290773334</v>
      </c>
      <c r="AA242" s="6">
        <f>[1]!s_dq_swing(X242,$A$1)</f>
        <v>3.2608695652173907</v>
      </c>
    </row>
    <row r="243" spans="2:27" x14ac:dyDescent="0.25">
      <c r="B243" s="4" t="s">
        <v>243</v>
      </c>
      <c r="C243" s="4" t="s">
        <v>1701</v>
      </c>
      <c r="D243" s="1" t="s">
        <v>2447</v>
      </c>
      <c r="E243" s="4" t="str">
        <f>[1]!s_info_industry_sw_2021(B243,"20221201",1)</f>
        <v>计算机(2021)</v>
      </c>
      <c r="F243" s="1" t="s">
        <v>2397</v>
      </c>
      <c r="G243" s="4" t="s">
        <v>954</v>
      </c>
      <c r="H243" s="4" t="s">
        <v>955</v>
      </c>
      <c r="I243" s="4" t="str">
        <f>[1]!s_info_industry_sw_2021(B243,"20221201",2)</f>
        <v>计算机设备(2021)</v>
      </c>
      <c r="J243" s="7"/>
      <c r="K243" s="4" t="s">
        <v>1702</v>
      </c>
      <c r="L243" s="8">
        <f>[1]!b_dq_close(B243,$A$1,2)</f>
        <v>128.72200000000001</v>
      </c>
      <c r="M243" s="8">
        <f>[1]!cb_anal_convpremiumratio(B243,$A$1)</f>
        <v>26.546199999999999</v>
      </c>
      <c r="N243" s="8">
        <f t="shared" si="6"/>
        <v>3.8580429118000001</v>
      </c>
      <c r="O243" s="8">
        <f>[1]!cb_anal_ytm(B243,$A$1)</f>
        <v>-2.0316999999999998</v>
      </c>
      <c r="P243" s="8">
        <f>[1]!cb_info_outstandingbalance(B243,$A$1)</f>
        <v>2.9971899999999998</v>
      </c>
      <c r="Q243" s="7">
        <f>[1]!b_anal_ptmyear(B243,$A$1)</f>
        <v>3.4109589041095889</v>
      </c>
      <c r="R243" s="8">
        <f>[1]!s_dq_turn(B243,$A$1)</f>
        <v>12.716911507111661</v>
      </c>
      <c r="S243" s="8">
        <f t="shared" si="7"/>
        <v>155.26820000000001</v>
      </c>
      <c r="T243" s="8">
        <f>[1]!cb_anal_convvalue(B243,$A$1)</f>
        <v>101.71939999999999</v>
      </c>
      <c r="U243" s="19">
        <f>[1]!s_dq_pctchange(B243,$A$1)</f>
        <v>1.2347426701900146</v>
      </c>
      <c r="V243" s="21">
        <f>[1]!b_pq_pctchange(B243,$A$2,$A$1,2)</f>
        <v>-0.59079289812875913</v>
      </c>
      <c r="W243" s="4" t="s">
        <v>1703</v>
      </c>
      <c r="X243" s="4" t="s">
        <v>244</v>
      </c>
      <c r="Y243" s="5">
        <f>[1]!s_val_ev(X243,$A$1,100000000)</f>
        <v>33.963398870799999</v>
      </c>
      <c r="Z243" s="6">
        <f>[1]!s_dq_turn(X243,$A$1)</f>
        <v>2.0889307889911093</v>
      </c>
      <c r="AA243" s="6">
        <f>[1]!s_dq_swing(X243,$A$1)</f>
        <v>4.6677649643053138</v>
      </c>
    </row>
    <row r="244" spans="2:27" x14ac:dyDescent="0.25">
      <c r="B244" s="4" t="s">
        <v>375</v>
      </c>
      <c r="C244" s="4" t="s">
        <v>1704</v>
      </c>
      <c r="D244" s="1" t="s">
        <v>2447</v>
      </c>
      <c r="E244" s="4" t="str">
        <f>[1]!s_info_industry_sw_2021(B244,"20221201",1)</f>
        <v>计算机(2021)</v>
      </c>
      <c r="F244" s="1" t="s">
        <v>2397</v>
      </c>
      <c r="G244" s="4" t="s">
        <v>954</v>
      </c>
      <c r="H244" s="4" t="s">
        <v>955</v>
      </c>
      <c r="I244" s="4" t="str">
        <f>[1]!s_info_industry_sw_2021(B244,"20221201",2)</f>
        <v>计算机设备(2021)</v>
      </c>
      <c r="J244" s="7" t="s">
        <v>1705</v>
      </c>
      <c r="K244" s="4" t="s">
        <v>1706</v>
      </c>
      <c r="L244" s="8">
        <f>[1]!b_dq_close(B244,$A$1,2)</f>
        <v>133.92099999999999</v>
      </c>
      <c r="M244" s="8">
        <f>[1]!cb_anal_convpremiumratio(B244,$A$1)</f>
        <v>20.619199999999999</v>
      </c>
      <c r="N244" s="8">
        <f t="shared" si="6"/>
        <v>17.140911715909997</v>
      </c>
      <c r="O244" s="8">
        <f>[1]!cb_anal_ytm(B244,$A$1)</f>
        <v>-2.0383</v>
      </c>
      <c r="P244" s="8">
        <f>[1]!cb_info_outstandingbalance(B244,$A$1)</f>
        <v>12.799270999999999</v>
      </c>
      <c r="Q244" s="7">
        <f>[1]!b_anal_ptmyear(B244,$A$1)</f>
        <v>5.375342465753425</v>
      </c>
      <c r="R244" s="8">
        <f>[1]!s_dq_turn(B244,$A$1)</f>
        <v>9.7482895705544479</v>
      </c>
      <c r="S244" s="8">
        <f t="shared" si="7"/>
        <v>154.5402</v>
      </c>
      <c r="T244" s="8">
        <f>[1]!cb_anal_convvalue(B244,$A$1)</f>
        <v>111.0279</v>
      </c>
      <c r="U244" s="19">
        <f>[1]!s_dq_pctchange(B244,$A$1)</f>
        <v>0.84260779205132441</v>
      </c>
      <c r="V244" s="21">
        <f>[1]!b_pq_pctchange(B244,$A$2,$A$1,2)</f>
        <v>-3.2047992483105041</v>
      </c>
      <c r="W244" s="4" t="s">
        <v>1707</v>
      </c>
      <c r="X244" s="4" t="s">
        <v>376</v>
      </c>
      <c r="Y244" s="5">
        <f>[1]!s_val_ev(X244,$A$1,100000000)</f>
        <v>174.24143176479998</v>
      </c>
      <c r="Z244" s="6">
        <f>[1]!s_dq_turn(X244,$A$1)</f>
        <v>2.2618923355267024</v>
      </c>
      <c r="AA244" s="6">
        <f>[1]!s_dq_swing(X244,$A$1)</f>
        <v>3.3946618294894924</v>
      </c>
    </row>
    <row r="245" spans="2:27" x14ac:dyDescent="0.25">
      <c r="B245" s="4" t="s">
        <v>259</v>
      </c>
      <c r="C245" s="4" t="s">
        <v>1708</v>
      </c>
      <c r="D245" s="1" t="s">
        <v>2448</v>
      </c>
      <c r="E245" s="4" t="str">
        <f>[1]!s_info_industry_sw_2021(B245,"20221201",1)</f>
        <v>计算机(2021)</v>
      </c>
      <c r="F245" s="1" t="s">
        <v>2397</v>
      </c>
      <c r="G245" s="4" t="s">
        <v>954</v>
      </c>
      <c r="H245" s="4" t="s">
        <v>955</v>
      </c>
      <c r="I245" s="4" t="str">
        <f>[1]!s_info_industry_sw_2021(B245,"20221201",2)</f>
        <v>软件开发(2021)</v>
      </c>
      <c r="J245" s="11" t="s">
        <v>2463</v>
      </c>
      <c r="K245" s="4" t="s">
        <v>1709</v>
      </c>
      <c r="L245" s="8">
        <f>[1]!b_dq_close(B245,$A$1,2)</f>
        <v>108.048</v>
      </c>
      <c r="M245" s="8">
        <f>[1]!cb_anal_convpremiumratio(B245,$A$1)</f>
        <v>50.2271</v>
      </c>
      <c r="N245" s="8">
        <f t="shared" si="6"/>
        <v>6.9133864512000001</v>
      </c>
      <c r="O245" s="8">
        <f>[1]!cb_anal_ytm(B245,$A$1)</f>
        <v>2.0798000000000001</v>
      </c>
      <c r="P245" s="8">
        <f>[1]!cb_info_outstandingbalance(B245,$A$1)</f>
        <v>6.3984399999999999</v>
      </c>
      <c r="Q245" s="7">
        <f>[1]!b_anal_ptmyear(B245,$A$1)</f>
        <v>3.6410958904109592</v>
      </c>
      <c r="R245" s="8">
        <f>[1]!s_dq_turn(B245,$A$1)</f>
        <v>1.5786660498496508</v>
      </c>
      <c r="S245" s="8">
        <f t="shared" si="7"/>
        <v>158.27510000000001</v>
      </c>
      <c r="T245" s="8">
        <f>[1]!cb_anal_convvalue(B245,$A$1)</f>
        <v>71.923100000000005</v>
      </c>
      <c r="U245" s="19">
        <f>[1]!s_dq_pctchange(B245,$A$1)</f>
        <v>6.3901314144419394E-2</v>
      </c>
      <c r="V245" s="21">
        <f>[1]!b_pq_pctchange(B245,$A$2,$A$1,2)</f>
        <v>-0.83245376531595294</v>
      </c>
      <c r="W245" s="4" t="s">
        <v>1710</v>
      </c>
      <c r="X245" s="4" t="s">
        <v>260</v>
      </c>
      <c r="Y245" s="5">
        <f>[1]!s_val_ev(X245,$A$1,100000000)</f>
        <v>46.684059835600003</v>
      </c>
      <c r="Z245" s="6">
        <f>[1]!s_dq_turn(X245,$A$1)</f>
        <v>0.96212025599685569</v>
      </c>
      <c r="AA245" s="6">
        <f>[1]!s_dq_swing(X245,$A$1)</f>
        <v>2.4258760107816673</v>
      </c>
    </row>
    <row r="246" spans="2:27" x14ac:dyDescent="0.25">
      <c r="B246" s="4" t="s">
        <v>363</v>
      </c>
      <c r="C246" s="4" t="s">
        <v>1711</v>
      </c>
      <c r="D246" s="1" t="s">
        <v>2448</v>
      </c>
      <c r="E246" s="4" t="str">
        <f>[1]!s_info_industry_sw_2021(B246,"20221201",1)</f>
        <v>计算机(2021)</v>
      </c>
      <c r="F246" s="1" t="s">
        <v>2397</v>
      </c>
      <c r="G246" s="4" t="s">
        <v>954</v>
      </c>
      <c r="H246" s="4" t="s">
        <v>955</v>
      </c>
      <c r="I246" s="4" t="str">
        <f>[1]!s_info_industry_sw_2021(B246,"20221201",2)</f>
        <v>软件开发(2021)</v>
      </c>
      <c r="J246" s="7"/>
      <c r="K246" s="15" t="s">
        <v>1712</v>
      </c>
      <c r="L246" s="8">
        <f>[1]!b_dq_close(B246,$A$1,2)</f>
        <v>133.536</v>
      </c>
      <c r="M246" s="8">
        <f>[1]!cb_anal_convpremiumratio(B246,$A$1)</f>
        <v>33.372900000000001</v>
      </c>
      <c r="N246" s="8">
        <f t="shared" si="6"/>
        <v>3.5693772191999997</v>
      </c>
      <c r="O246" s="8">
        <f>[1]!cb_anal_ytm(B246,$A$1)</f>
        <v>-2.0301</v>
      </c>
      <c r="P246" s="8">
        <f>[1]!cb_info_outstandingbalance(B246,$A$1)</f>
        <v>2.6729699999999998</v>
      </c>
      <c r="Q246" s="7">
        <f>[1]!b_anal_ptmyear(B246,$A$1)</f>
        <v>5.0794520547945208</v>
      </c>
      <c r="R246" s="8">
        <f>[1]!s_dq_turn(B246,$A$1)</f>
        <v>37.592266280579281</v>
      </c>
      <c r="S246" s="8">
        <f t="shared" si="7"/>
        <v>166.90890000000002</v>
      </c>
      <c r="T246" s="8">
        <f>[1]!cb_anal_convvalue(B246,$A$1)</f>
        <v>100.1223</v>
      </c>
      <c r="U246" s="19">
        <f>[1]!s_dq_pctchange(B246,$A$1)</f>
        <v>0.95026421427437846</v>
      </c>
      <c r="V246" s="21">
        <f>[1]!b_pq_pctchange(B246,$A$2,$A$1,2)</f>
        <v>1.1774332863572321</v>
      </c>
      <c r="W246" s="4" t="s">
        <v>1713</v>
      </c>
      <c r="X246" s="4" t="s">
        <v>364</v>
      </c>
      <c r="Y246" s="5">
        <f>[1]!s_val_ev(X246,$A$1,100000000)</f>
        <v>44.246188076000003</v>
      </c>
      <c r="Z246" s="6">
        <f>[1]!s_dq_turn(X246,$A$1)</f>
        <v>1.2561766463255677</v>
      </c>
      <c r="AA246" s="6">
        <f>[1]!s_dq_swing(X246,$A$1)</f>
        <v>6.2216728471363743</v>
      </c>
    </row>
    <row r="247" spans="2:27" x14ac:dyDescent="0.25">
      <c r="B247" s="4" t="s">
        <v>449</v>
      </c>
      <c r="C247" s="4" t="s">
        <v>1714</v>
      </c>
      <c r="D247" s="1" t="s">
        <v>2448</v>
      </c>
      <c r="E247" s="4" t="str">
        <f>[1]!s_info_industry_sw_2021(B247,"20221201",1)</f>
        <v>计算机(2021)</v>
      </c>
      <c r="F247" s="1" t="s">
        <v>2397</v>
      </c>
      <c r="G247" s="4" t="s">
        <v>954</v>
      </c>
      <c r="H247" s="4" t="s">
        <v>955</v>
      </c>
      <c r="I247" s="4" t="str">
        <f>[1]!s_info_industry_sw_2021(B247,"20221201",2)</f>
        <v>软件开发(2021)</v>
      </c>
      <c r="J247" s="11" t="s">
        <v>2470</v>
      </c>
      <c r="K247" s="4" t="s">
        <v>1715</v>
      </c>
      <c r="L247" s="8">
        <f>[1]!b_dq_close(B247,$A$1,2)</f>
        <v>137.6</v>
      </c>
      <c r="M247" s="8">
        <f>[1]!cb_anal_convpremiumratio(B247,$A$1)</f>
        <v>25.2059</v>
      </c>
      <c r="N247" s="8">
        <f t="shared" si="6"/>
        <v>2.8524479999999999</v>
      </c>
      <c r="O247" s="8">
        <f>[1]!cb_anal_ytm(B247,$A$1)</f>
        <v>-4.0323000000000002</v>
      </c>
      <c r="P247" s="8">
        <f>[1]!cb_info_outstandingbalance(B247,$A$1)</f>
        <v>2.073</v>
      </c>
      <c r="Q247" s="7">
        <f>[1]!b_anal_ptmyear(B247,$A$1)</f>
        <v>3.2986301369863016</v>
      </c>
      <c r="R247" s="8">
        <f>[1]!s_dq_turn(B247,$A$1)</f>
        <v>82.871780028943562</v>
      </c>
      <c r="S247" s="8">
        <f t="shared" si="7"/>
        <v>162.80590000000001</v>
      </c>
      <c r="T247" s="8">
        <f>[1]!cb_anal_convvalue(B247,$A$1)</f>
        <v>109.899</v>
      </c>
      <c r="U247" s="19">
        <f>[1]!s_dq_pctchange(B247,$A$1)</f>
        <v>-0.64981949458484167</v>
      </c>
      <c r="V247" s="21">
        <f>[1]!b_pq_pctchange(B247,$A$2,$A$1,2)</f>
        <v>-1.6440314510364626</v>
      </c>
      <c r="W247" s="4" t="s">
        <v>1716</v>
      </c>
      <c r="X247" s="4" t="s">
        <v>450</v>
      </c>
      <c r="Y247" s="5">
        <f>[1]!s_val_ev(X247,$A$1,100000000)</f>
        <v>35.592169190400007</v>
      </c>
      <c r="Z247" s="6">
        <f>[1]!s_dq_turn(X247,$A$1)</f>
        <v>7.5542493523207082</v>
      </c>
      <c r="AA247" s="6">
        <f>[1]!s_dq_swing(X247,$A$1)</f>
        <v>4.5496750232126297</v>
      </c>
    </row>
    <row r="248" spans="2:27" x14ac:dyDescent="0.25">
      <c r="B248" s="4" t="s">
        <v>514</v>
      </c>
      <c r="C248" s="4" t="s">
        <v>1717</v>
      </c>
      <c r="D248" s="1" t="s">
        <v>2448</v>
      </c>
      <c r="E248" s="4" t="str">
        <f>[1]!s_info_industry_sw_2021(B248,"20221201",1)</f>
        <v>计算机(2021)</v>
      </c>
      <c r="F248" s="1" t="s">
        <v>2397</v>
      </c>
      <c r="G248" s="4" t="s">
        <v>954</v>
      </c>
      <c r="H248" s="4" t="s">
        <v>955</v>
      </c>
      <c r="I248" s="4" t="str">
        <f>[1]!s_info_industry_sw_2021(B248,"20221201",2)</f>
        <v>软件开发(2021)</v>
      </c>
      <c r="J248" s="11" t="s">
        <v>2461</v>
      </c>
      <c r="K248" s="4" t="s">
        <v>1718</v>
      </c>
      <c r="L248" s="8">
        <f>[1]!b_dq_close(B248,$A$1,2)</f>
        <v>116</v>
      </c>
      <c r="M248" s="8">
        <f>[1]!cb_anal_convpremiumratio(B248,$A$1)</f>
        <v>95.206000000000003</v>
      </c>
      <c r="N248" s="8">
        <f t="shared" si="6"/>
        <v>11.25303472</v>
      </c>
      <c r="O248" s="8">
        <f>[1]!cb_anal_ytm(B248,$A$1)</f>
        <v>1.8516999999999999</v>
      </c>
      <c r="P248" s="8">
        <f>[1]!cb_info_outstandingbalance(B248,$A$1)</f>
        <v>9.7008919999999996</v>
      </c>
      <c r="Q248" s="7">
        <f>[1]!b_anal_ptmyear(B248,$A$1)</f>
        <v>4.0630136986301366</v>
      </c>
      <c r="R248" s="8">
        <f>[1]!s_dq_turn(B248,$A$1)</f>
        <v>1.9543872872721395</v>
      </c>
      <c r="S248" s="8">
        <f t="shared" si="7"/>
        <v>211.20600000000002</v>
      </c>
      <c r="T248" s="8">
        <f>[1]!cb_anal_convvalue(B248,$A$1)</f>
        <v>59.424399999999999</v>
      </c>
      <c r="U248" s="19">
        <f>[1]!s_dq_pctchange(B248,$A$1)</f>
        <v>0.17444170020207445</v>
      </c>
      <c r="V248" s="21">
        <f>[1]!b_pq_pctchange(B248,$A$2,$A$1,2)</f>
        <v>-1.0095320993659549</v>
      </c>
      <c r="W248" s="4" t="s">
        <v>1719</v>
      </c>
      <c r="X248" s="4" t="s">
        <v>515</v>
      </c>
      <c r="Y248" s="5">
        <f>[1]!s_val_ev(X248,$A$1,100000000)</f>
        <v>226.15592709059999</v>
      </c>
      <c r="Z248" s="6">
        <f>[1]!s_dq_turn(X248,$A$1)</f>
        <v>2.2222970469202261</v>
      </c>
      <c r="AA248" s="6">
        <f>[1]!s_dq_swing(X248,$A$1)</f>
        <v>6.8269230769230678</v>
      </c>
    </row>
    <row r="249" spans="2:27" x14ac:dyDescent="0.25">
      <c r="B249" s="4" t="s">
        <v>516</v>
      </c>
      <c r="C249" s="4" t="s">
        <v>1720</v>
      </c>
      <c r="D249" s="1" t="s">
        <v>2448</v>
      </c>
      <c r="E249" s="4" t="str">
        <f>[1]!s_info_industry_sw_2021(B249,"20221201",1)</f>
        <v>计算机(2021)</v>
      </c>
      <c r="F249" s="1" t="s">
        <v>2397</v>
      </c>
      <c r="G249" s="4" t="s">
        <v>954</v>
      </c>
      <c r="H249" s="4" t="s">
        <v>955</v>
      </c>
      <c r="I249" s="4" t="str">
        <f>[1]!s_info_industry_sw_2021(B249,"20221201",2)</f>
        <v>软件开发(2021)</v>
      </c>
      <c r="J249" s="11" t="s">
        <v>2472</v>
      </c>
      <c r="K249" s="4" t="s">
        <v>1721</v>
      </c>
      <c r="L249" s="8">
        <f>[1]!b_dq_close(B249,$A$1,2)</f>
        <v>224.4</v>
      </c>
      <c r="M249" s="8">
        <f>[1]!cb_anal_convpremiumratio(B249,$A$1)</f>
        <v>2.0093999999999999</v>
      </c>
      <c r="N249" s="8">
        <f t="shared" si="6"/>
        <v>5.9063269319999998</v>
      </c>
      <c r="O249" s="8">
        <f>[1]!cb_anal_ytm(B249,$A$1)</f>
        <v>-14.371600000000001</v>
      </c>
      <c r="P249" s="8">
        <f>[1]!cb_info_outstandingbalance(B249,$A$1)</f>
        <v>2.632053</v>
      </c>
      <c r="Q249" s="7">
        <f>[1]!b_anal_ptmyear(B249,$A$1)</f>
        <v>4.0712328767123287</v>
      </c>
      <c r="R249" s="8">
        <f>[1]!s_dq_turn(B249,$A$1)</f>
        <v>589.27532994206422</v>
      </c>
      <c r="S249" s="8">
        <f t="shared" si="7"/>
        <v>226.40940000000001</v>
      </c>
      <c r="T249" s="8">
        <f>[1]!cb_anal_convvalue(B249,$A$1)</f>
        <v>219.97980000000001</v>
      </c>
      <c r="U249" s="19">
        <f>[1]!s_dq_pctchange(B249,$A$1)</f>
        <v>-6.461025427261359</v>
      </c>
      <c r="V249" s="21">
        <f>[1]!b_pq_pctchange(B249,$A$2,$A$1,2)</f>
        <v>9.4634146341463445</v>
      </c>
      <c r="W249" s="4" t="s">
        <v>1722</v>
      </c>
      <c r="X249" s="4" t="s">
        <v>517</v>
      </c>
      <c r="Y249" s="5">
        <f>[1]!s_val_ev(X249,$A$1,100000000)</f>
        <v>167.62418503999999</v>
      </c>
      <c r="Z249" s="6">
        <f>[1]!s_dq_turn(X249,$A$1)</f>
        <v>17.065038901473756</v>
      </c>
      <c r="AA249" s="6">
        <f>[1]!s_dq_swing(X249,$A$1)</f>
        <v>10.084388185654012</v>
      </c>
    </row>
    <row r="250" spans="2:27" x14ac:dyDescent="0.25">
      <c r="B250" s="4" t="s">
        <v>536</v>
      </c>
      <c r="C250" s="4" t="s">
        <v>1723</v>
      </c>
      <c r="D250" s="1" t="s">
        <v>2448</v>
      </c>
      <c r="E250" s="4" t="str">
        <f>[1]!s_info_industry_sw_2021(B250,"20221201",1)</f>
        <v>计算机(2021)</v>
      </c>
      <c r="F250" s="1" t="s">
        <v>2397</v>
      </c>
      <c r="G250" s="4" t="s">
        <v>954</v>
      </c>
      <c r="H250" s="4" t="s">
        <v>955</v>
      </c>
      <c r="I250" s="4" t="str">
        <f>[1]!s_info_industry_sw_2021(B250,"20221201",2)</f>
        <v>软件开发(2021)</v>
      </c>
      <c r="J250" s="11" t="s">
        <v>2458</v>
      </c>
      <c r="K250" s="4" t="s">
        <v>1724</v>
      </c>
      <c r="L250" s="8">
        <f>[1]!b_dq_close(B250,$A$1,2)</f>
        <v>134</v>
      </c>
      <c r="M250" s="8">
        <f>[1]!cb_anal_convpremiumratio(B250,$A$1)</f>
        <v>23.438700000000001</v>
      </c>
      <c r="N250" s="8">
        <f t="shared" si="6"/>
        <v>5.0659892600000003</v>
      </c>
      <c r="O250" s="8">
        <f>[1]!cb_anal_ytm(B250,$A$1)</f>
        <v>-2.3986999999999998</v>
      </c>
      <c r="P250" s="8">
        <f>[1]!cb_info_outstandingbalance(B250,$A$1)</f>
        <v>3.780589</v>
      </c>
      <c r="Q250" s="7">
        <f>[1]!b_anal_ptmyear(B250,$A$1)</f>
        <v>4.2958904109589042</v>
      </c>
      <c r="R250" s="8">
        <f>[1]!s_dq_turn(B250,$A$1)</f>
        <v>297.21860799997029</v>
      </c>
      <c r="S250" s="8">
        <f t="shared" si="7"/>
        <v>157.43870000000001</v>
      </c>
      <c r="T250" s="8">
        <f>[1]!cb_anal_convvalue(B250,$A$1)</f>
        <v>108.55589999999999</v>
      </c>
      <c r="U250" s="19">
        <f>[1]!s_dq_pctchange(B250,$A$1)</f>
        <v>-0.49160119410079023</v>
      </c>
      <c r="V250" s="21">
        <f>[1]!b_pq_pctchange(B250,$A$2,$A$1,2)</f>
        <v>8.239095315024235</v>
      </c>
      <c r="W250" s="4" t="s">
        <v>1725</v>
      </c>
      <c r="X250" s="4" t="s">
        <v>537</v>
      </c>
      <c r="Y250" s="5">
        <f>[1]!s_val_ev(X250,$A$1,100000000)</f>
        <v>70.210976484499994</v>
      </c>
      <c r="Z250" s="6">
        <f>[1]!s_dq_turn(X250,$A$1)</f>
        <v>24.052361169316558</v>
      </c>
      <c r="AA250" s="6">
        <f>[1]!s_dq_swing(X250,$A$1)</f>
        <v>8.0900900900900936</v>
      </c>
    </row>
    <row r="251" spans="2:27" x14ac:dyDescent="0.25">
      <c r="B251" s="4" t="s">
        <v>577</v>
      </c>
      <c r="C251" s="4" t="s">
        <v>1726</v>
      </c>
      <c r="D251" s="1" t="s">
        <v>2448</v>
      </c>
      <c r="E251" s="4" t="str">
        <f>[1]!s_info_industry_sw_2021(B251,"20221201",1)</f>
        <v>计算机(2021)</v>
      </c>
      <c r="F251" s="1" t="s">
        <v>2397</v>
      </c>
      <c r="G251" s="4" t="s">
        <v>954</v>
      </c>
      <c r="H251" s="4" t="s">
        <v>955</v>
      </c>
      <c r="I251" s="4" t="str">
        <f>[1]!s_info_industry_sw_2021(B251,"20221201",2)</f>
        <v>软件开发(2021)</v>
      </c>
      <c r="J251" s="7" t="s">
        <v>1727</v>
      </c>
      <c r="K251" s="4" t="s">
        <v>1728</v>
      </c>
      <c r="L251" s="8">
        <f>[1]!b_dq_close(B251,$A$1,2)</f>
        <v>125.28</v>
      </c>
      <c r="M251" s="8">
        <f>[1]!cb_anal_convpremiumratio(B251,$A$1)</f>
        <v>63.416699999999999</v>
      </c>
      <c r="N251" s="8">
        <f t="shared" si="6"/>
        <v>3.0061299311999998</v>
      </c>
      <c r="O251" s="8">
        <f>[1]!cb_anal_ytm(B251,$A$1)</f>
        <v>-0.58899999999999997</v>
      </c>
      <c r="P251" s="8">
        <f>[1]!cb_info_outstandingbalance(B251,$A$1)</f>
        <v>2.3995289999999998</v>
      </c>
      <c r="Q251" s="7">
        <f>[1]!b_anal_ptmyear(B251,$A$1)</f>
        <v>5.0246575342465754</v>
      </c>
      <c r="R251" s="8">
        <f>[1]!s_dq_turn(B251,$A$1)</f>
        <v>5.9075760284622527</v>
      </c>
      <c r="S251" s="8">
        <f t="shared" si="7"/>
        <v>188.69669999999999</v>
      </c>
      <c r="T251" s="8">
        <f>[1]!cb_anal_convvalue(B251,$A$1)</f>
        <v>76.662899999999993</v>
      </c>
      <c r="U251" s="19">
        <f>[1]!s_dq_pctchange(B251,$A$1)</f>
        <v>-0.26668789555386996</v>
      </c>
      <c r="V251" s="21">
        <f>[1]!b_pq_pctchange(B251,$A$2,$A$1,2)</f>
        <v>-2.202932038531797</v>
      </c>
      <c r="W251" s="4" t="s">
        <v>1729</v>
      </c>
      <c r="X251" s="4" t="s">
        <v>578</v>
      </c>
      <c r="Y251" s="5">
        <f>[1]!s_val_ev(X251,$A$1,100000000)</f>
        <v>24.450137051999999</v>
      </c>
      <c r="Z251" s="6">
        <f>[1]!s_dq_turn(X251,$A$1)</f>
        <v>5.6051950907484036</v>
      </c>
      <c r="AA251" s="6">
        <f>[1]!s_dq_swing(X251,$A$1)</f>
        <v>4.1806823642479447</v>
      </c>
    </row>
    <row r="252" spans="2:27" x14ac:dyDescent="0.25">
      <c r="B252" s="4" t="s">
        <v>614</v>
      </c>
      <c r="C252" s="4" t="s">
        <v>1730</v>
      </c>
      <c r="D252" s="1" t="s">
        <v>2448</v>
      </c>
      <c r="E252" s="4" t="str">
        <f>[1]!s_info_industry_sw_2021(B252,"20221201",1)</f>
        <v>计算机(2021)</v>
      </c>
      <c r="F252" s="1" t="s">
        <v>2397</v>
      </c>
      <c r="G252" s="4" t="s">
        <v>954</v>
      </c>
      <c r="H252" s="4" t="s">
        <v>955</v>
      </c>
      <c r="I252" s="4" t="str">
        <f>[1]!s_info_industry_sw_2021(B252,"20221201",2)</f>
        <v>软件开发(2021)</v>
      </c>
      <c r="J252" s="11" t="s">
        <v>2465</v>
      </c>
      <c r="K252" s="4" t="s">
        <v>1731</v>
      </c>
      <c r="L252" s="8">
        <f>[1]!b_dq_close(B252,$A$1,2)</f>
        <v>122.97</v>
      </c>
      <c r="M252" s="8">
        <f>[1]!cb_anal_convpremiumratio(B252,$A$1)</f>
        <v>28.588699999999999</v>
      </c>
      <c r="N252" s="8">
        <f t="shared" si="6"/>
        <v>6.0820961999999996</v>
      </c>
      <c r="O252" s="8">
        <f>[1]!cb_anal_ytm(B252,$A$1)</f>
        <v>-0.40300000000000002</v>
      </c>
      <c r="P252" s="8">
        <f>[1]!cb_info_outstandingbalance(B252,$A$1)</f>
        <v>4.9459999999999997</v>
      </c>
      <c r="Q252" s="7">
        <f>[1]!b_anal_ptmyear(B252,$A$1)</f>
        <v>5.5205479452054798</v>
      </c>
      <c r="R252" s="8">
        <f>[1]!s_dq_turn(B252,$A$1)</f>
        <v>13.199797816417307</v>
      </c>
      <c r="S252" s="8">
        <f t="shared" si="7"/>
        <v>151.55869999999999</v>
      </c>
      <c r="T252" s="8">
        <f>[1]!cb_anal_convvalue(B252,$A$1)</f>
        <v>95.630499999999998</v>
      </c>
      <c r="U252" s="19">
        <f>[1]!s_dq_pctchange(B252,$A$1)</f>
        <v>-0.56602247917846105</v>
      </c>
      <c r="V252" s="21">
        <f>[1]!b_pq_pctchange(B252,$A$2,$A$1,2)</f>
        <v>-3.7785898168217336</v>
      </c>
      <c r="W252" s="4" t="s">
        <v>1732</v>
      </c>
      <c r="X252" s="4" t="s">
        <v>615</v>
      </c>
      <c r="Y252" s="5">
        <f>[1]!s_val_ev(X252,$A$1,100000000)</f>
        <v>70.805737314400005</v>
      </c>
      <c r="Z252" s="6">
        <f>[1]!s_dq_turn(X252,$A$1)</f>
        <v>3.7190455145251748</v>
      </c>
      <c r="AA252" s="6">
        <f>[1]!s_dq_swing(X252,$A$1)</f>
        <v>3.6410923276983009</v>
      </c>
    </row>
    <row r="253" spans="2:27" x14ac:dyDescent="0.25">
      <c r="B253" s="4" t="s">
        <v>773</v>
      </c>
      <c r="C253" s="4" t="s">
        <v>1733</v>
      </c>
      <c r="D253" s="1" t="s">
        <v>2448</v>
      </c>
      <c r="E253" s="4" t="str">
        <f>[1]!s_info_industry_sw_2021(B253,"20221201",1)</f>
        <v>计算机(2021)</v>
      </c>
      <c r="F253" s="1" t="s">
        <v>2397</v>
      </c>
      <c r="G253" s="4" t="s">
        <v>954</v>
      </c>
      <c r="H253" s="4" t="s">
        <v>955</v>
      </c>
      <c r="I253" s="4" t="str">
        <f>[1]!s_info_industry_sw_2021(B253,"20221201",2)</f>
        <v>软件开发(2021)</v>
      </c>
      <c r="J253" s="11" t="s">
        <v>2443</v>
      </c>
      <c r="K253" s="4" t="s">
        <v>1734</v>
      </c>
      <c r="L253" s="8">
        <f>[1]!b_dq_close(B253,$A$1,2)</f>
        <v>0</v>
      </c>
      <c r="M253" s="8">
        <f>[1]!cb_anal_convpremiumratio(B253,$A$1)</f>
        <v>0</v>
      </c>
      <c r="N253" s="8">
        <f t="shared" si="6"/>
        <v>0</v>
      </c>
      <c r="O253" s="8">
        <f>[1]!cb_anal_ytm(B253,$A$1)</f>
        <v>0</v>
      </c>
      <c r="P253" s="8">
        <f>[1]!cb_info_outstandingbalance(B253,$A$1)</f>
        <v>0</v>
      </c>
      <c r="Q253" s="7">
        <f>[1]!b_anal_ptmyear(B253,$A$1)</f>
        <v>0</v>
      </c>
      <c r="R253" s="8">
        <f>[1]!s_dq_turn(B253,$A$1)</f>
        <v>0</v>
      </c>
      <c r="S253" s="8">
        <f t="shared" si="7"/>
        <v>0</v>
      </c>
      <c r="T253" s="8">
        <f>[1]!cb_anal_convvalue(B253,$A$1)</f>
        <v>0</v>
      </c>
      <c r="U253" s="19">
        <f>[1]!s_dq_pctchange(B253,$A$1)</f>
        <v>0</v>
      </c>
      <c r="V253" s="21">
        <f>[1]!b_pq_pctchange(B253,$A$2,$A$1,2)</f>
        <v>0</v>
      </c>
      <c r="W253" s="4" t="s">
        <v>1735</v>
      </c>
      <c r="X253" s="4" t="s">
        <v>774</v>
      </c>
      <c r="Y253" s="5">
        <f>[1]!s_val_ev(X253,$A$1,100000000)</f>
        <v>76.70710008639999</v>
      </c>
      <c r="Z253" s="6">
        <f>[1]!s_dq_turn(X253,$A$1)</f>
        <v>12.287205541728431</v>
      </c>
      <c r="AA253" s="6">
        <f>[1]!s_dq_swing(X253,$A$1)</f>
        <v>5.5944055944055995</v>
      </c>
    </row>
    <row r="254" spans="2:27" x14ac:dyDescent="0.25">
      <c r="B254" s="4" t="s">
        <v>391</v>
      </c>
      <c r="C254" s="4" t="s">
        <v>1736</v>
      </c>
      <c r="D254" s="1" t="s">
        <v>2448</v>
      </c>
      <c r="E254" s="4" t="str">
        <f>[1]!s_info_industry_sw_2021(B254,"20221201",1)</f>
        <v>计算机(2021)</v>
      </c>
      <c r="F254" s="1" t="s">
        <v>2397</v>
      </c>
      <c r="G254" s="4" t="s">
        <v>954</v>
      </c>
      <c r="H254" s="4" t="s">
        <v>955</v>
      </c>
      <c r="I254" s="4" t="str">
        <f>[1]!s_info_industry_sw_2021(B254,"20221201",2)</f>
        <v>软件开发(2021)</v>
      </c>
      <c r="J254" s="11" t="s">
        <v>2465</v>
      </c>
      <c r="K254" s="4" t="s">
        <v>1737</v>
      </c>
      <c r="L254" s="8">
        <f>[1]!b_dq_close(B254,$A$1,2)</f>
        <v>131.184</v>
      </c>
      <c r="M254" s="8">
        <f>[1]!cb_anal_convpremiumratio(B254,$A$1)</f>
        <v>15.407400000000001</v>
      </c>
      <c r="N254" s="8">
        <f t="shared" si="6"/>
        <v>6.3599315039999995</v>
      </c>
      <c r="O254" s="8">
        <f>[1]!cb_anal_ytm(B254,$A$1)</f>
        <v>-1.8816999999999999</v>
      </c>
      <c r="P254" s="8">
        <f>[1]!cb_info_outstandingbalance(B254,$A$1)</f>
        <v>4.8480999999999996</v>
      </c>
      <c r="Q254" s="7">
        <f>[1]!b_anal_ptmyear(B254,$A$1)</f>
        <v>5.5972602739726032</v>
      </c>
      <c r="R254" s="8">
        <f>[1]!s_dq_turn(B254,$A$1)</f>
        <v>21.003898434438234</v>
      </c>
      <c r="S254" s="8">
        <f t="shared" si="7"/>
        <v>146.59139999999999</v>
      </c>
      <c r="T254" s="8">
        <f>[1]!cb_anal_convvalue(B254,$A$1)</f>
        <v>113.6704</v>
      </c>
      <c r="U254" s="19">
        <f>[1]!s_dq_pctchange(B254,$A$1)</f>
        <v>4.8047223556858303E-2</v>
      </c>
      <c r="V254" s="21">
        <f>[1]!b_pq_pctchange(B254,$A$2,$A$1,2)</f>
        <v>-1.4521060420532261</v>
      </c>
      <c r="W254" s="4" t="s">
        <v>1738</v>
      </c>
      <c r="X254" s="4" t="s">
        <v>392</v>
      </c>
      <c r="Y254" s="5">
        <f>[1]!s_val_ev(X254,$A$1,100000000)</f>
        <v>28.9810649496</v>
      </c>
      <c r="Z254" s="6">
        <f>[1]!s_dq_turn(X254,$A$1)</f>
        <v>6.499657979567278</v>
      </c>
      <c r="AA254" s="6">
        <f>[1]!s_dq_swing(X254,$A$1)</f>
        <v>7.6666666666666679</v>
      </c>
    </row>
    <row r="255" spans="2:27" x14ac:dyDescent="0.25">
      <c r="B255" s="4" t="s">
        <v>628</v>
      </c>
      <c r="C255" s="4" t="s">
        <v>1739</v>
      </c>
      <c r="D255" s="1" t="s">
        <v>2448</v>
      </c>
      <c r="E255" s="4" t="str">
        <f>[1]!s_info_industry_sw_2021(B255,"20221201",1)</f>
        <v>计算机(2021)</v>
      </c>
      <c r="F255" s="1" t="s">
        <v>2397</v>
      </c>
      <c r="G255" s="4" t="s">
        <v>954</v>
      </c>
      <c r="H255" s="4" t="s">
        <v>955</v>
      </c>
      <c r="I255" s="4" t="str">
        <f>[1]!s_info_industry_sw_2021(B255,"20221201",2)</f>
        <v>软件开发(2021)</v>
      </c>
      <c r="J255" s="7" t="s">
        <v>1698</v>
      </c>
      <c r="K255" s="4" t="s">
        <v>1740</v>
      </c>
      <c r="L255" s="8">
        <f>[1]!b_dq_close(B255,$A$1,2)</f>
        <v>144.893</v>
      </c>
      <c r="M255" s="8">
        <f>[1]!cb_anal_convpremiumratio(B255,$A$1)</f>
        <v>12.829800000000001</v>
      </c>
      <c r="N255" s="8">
        <f t="shared" si="6"/>
        <v>8.7031661208800006</v>
      </c>
      <c r="O255" s="8">
        <f>[1]!cb_anal_ytm(B255,$A$1)</f>
        <v>-3.1189</v>
      </c>
      <c r="P255" s="8">
        <f>[1]!cb_info_outstandingbalance(B255,$A$1)</f>
        <v>6.0066160000000002</v>
      </c>
      <c r="Q255" s="7">
        <f>[1]!b_anal_ptmyear(B255,$A$1)</f>
        <v>5.6630136986301371</v>
      </c>
      <c r="R255" s="8">
        <f>[1]!s_dq_turn(B255,$A$1)</f>
        <v>11.504064851157457</v>
      </c>
      <c r="S255" s="8">
        <f t="shared" si="7"/>
        <v>157.72280000000001</v>
      </c>
      <c r="T255" s="8">
        <f>[1]!cb_anal_convvalue(B255,$A$1)</f>
        <v>128.41730000000001</v>
      </c>
      <c r="U255" s="19">
        <f>[1]!s_dq_pctchange(B255,$A$1)</f>
        <v>-0.54841720890646473</v>
      </c>
      <c r="V255" s="21">
        <f>[1]!b_pq_pctchange(B255,$A$2,$A$1,2)</f>
        <v>-3.3982265484365679</v>
      </c>
      <c r="W255" s="4" t="s">
        <v>1741</v>
      </c>
      <c r="X255" s="4" t="s">
        <v>629</v>
      </c>
      <c r="Y255" s="5">
        <f>[1]!s_val_ev(X255,$A$1,100000000)</f>
        <v>53.512384623599999</v>
      </c>
      <c r="Z255" s="6">
        <f>[1]!s_dq_turn(X255,$A$1)</f>
        <v>6.2639812480445363</v>
      </c>
      <c r="AA255" s="6">
        <f>[1]!s_dq_swing(X255,$A$1)</f>
        <v>5.9027777777777741</v>
      </c>
    </row>
    <row r="256" spans="2:27" x14ac:dyDescent="0.25">
      <c r="B256" s="4" t="s">
        <v>502</v>
      </c>
      <c r="C256" s="4" t="s">
        <v>1742</v>
      </c>
      <c r="D256" s="1" t="s">
        <v>2448</v>
      </c>
      <c r="E256" s="4" t="str">
        <f>[1]!s_info_industry_sw_2021(B256,"20221201",1)</f>
        <v>计算机(2021)</v>
      </c>
      <c r="F256" s="1" t="s">
        <v>2397</v>
      </c>
      <c r="G256" s="4" t="s">
        <v>954</v>
      </c>
      <c r="H256" s="4" t="s">
        <v>955</v>
      </c>
      <c r="I256" s="4" t="s">
        <v>1743</v>
      </c>
      <c r="J256" s="11" t="s">
        <v>2461</v>
      </c>
      <c r="K256" s="4" t="s">
        <v>1744</v>
      </c>
      <c r="L256" s="8">
        <f>[1]!b_dq_close(B256,$A$1,2)</f>
        <v>105.003</v>
      </c>
      <c r="M256" s="8">
        <f>[1]!cb_anal_convpremiumratio(B256,$A$1)</f>
        <v>64.352500000000006</v>
      </c>
      <c r="N256" s="8">
        <f t="shared" si="6"/>
        <v>8.5758785180999997</v>
      </c>
      <c r="O256" s="8">
        <f>[1]!cb_anal_ytm(B256,$A$1)</f>
        <v>4.1840999999999999</v>
      </c>
      <c r="P256" s="8">
        <f>[1]!cb_info_outstandingbalance(B256,$A$1)</f>
        <v>8.1672700000000003</v>
      </c>
      <c r="Q256" s="7">
        <f>[1]!b_anal_ptmyear(B256,$A$1)</f>
        <v>3.9287671232876713</v>
      </c>
      <c r="R256" s="8">
        <f>[1]!s_dq_turn(B256,$A$1)</f>
        <v>5.1033576703108876</v>
      </c>
      <c r="S256" s="8">
        <f t="shared" si="7"/>
        <v>169.35550000000001</v>
      </c>
      <c r="T256" s="8">
        <f>[1]!cb_anal_convvalue(B256,$A$1)</f>
        <v>63.8889</v>
      </c>
      <c r="U256" s="19">
        <f>[1]!s_dq_pctchange(B256,$A$1)</f>
        <v>0.14592274678112141</v>
      </c>
      <c r="V256" s="21">
        <f>[1]!b_pq_pctchange(B256,$A$2,$A$1,2)</f>
        <v>2.0139900903526602</v>
      </c>
      <c r="W256" s="4" t="s">
        <v>1745</v>
      </c>
      <c r="X256" s="4" t="s">
        <v>503</v>
      </c>
      <c r="Y256" s="5">
        <f>[1]!s_val_ev(X256,$A$1,100000000)</f>
        <v>45.693298951400003</v>
      </c>
      <c r="Z256" s="6">
        <f>[1]!s_dq_turn(X256,$A$1)</f>
        <v>7.124881593520457</v>
      </c>
      <c r="AA256" s="6">
        <f>[1]!s_dq_swing(X256,$A$1)</f>
        <v>7.1428571428571468</v>
      </c>
    </row>
    <row r="257" spans="2:27" x14ac:dyDescent="0.25">
      <c r="B257" s="4" t="s">
        <v>417</v>
      </c>
      <c r="C257" s="4" t="s">
        <v>1746</v>
      </c>
      <c r="D257" s="1" t="s">
        <v>2448</v>
      </c>
      <c r="E257" s="4" t="str">
        <f>[1]!s_info_industry_sw_2021(B257,"20221201",1)</f>
        <v>计算机(2021)</v>
      </c>
      <c r="F257" s="1" t="s">
        <v>2397</v>
      </c>
      <c r="G257" s="4" t="s">
        <v>954</v>
      </c>
      <c r="H257" s="4" t="s">
        <v>955</v>
      </c>
      <c r="I257" s="4" t="s">
        <v>1743</v>
      </c>
      <c r="J257" s="11" t="s">
        <v>2473</v>
      </c>
      <c r="K257" s="4" t="s">
        <v>1748</v>
      </c>
      <c r="L257" s="8">
        <f>[1]!b_dq_close(B257,$A$1,2)</f>
        <v>244.399</v>
      </c>
      <c r="M257" s="8">
        <f>[1]!cb_anal_convpremiumratio(B257,$A$1)</f>
        <v>166.07939999999999</v>
      </c>
      <c r="N257" s="8">
        <f t="shared" si="6"/>
        <v>2.4439117923200002</v>
      </c>
      <c r="O257" s="8">
        <f>[1]!cb_anal_ytm(B257,$A$1)</f>
        <v>-42.104999999999997</v>
      </c>
      <c r="P257" s="8">
        <f>[1]!cb_info_outstandingbalance(B257,$A$1)</f>
        <v>0.99996799999999997</v>
      </c>
      <c r="Q257" s="7">
        <f>[1]!b_anal_ptmyear(B257,$A$1)</f>
        <v>1.473972602739726</v>
      </c>
      <c r="R257" s="8">
        <f>[1]!s_dq_turn(B257,$A$1)</f>
        <v>1126.7255552177669</v>
      </c>
      <c r="S257" s="8">
        <f t="shared" si="7"/>
        <v>410.47839999999997</v>
      </c>
      <c r="T257" s="8">
        <f>[1]!cb_anal_convvalue(B257,$A$1)</f>
        <v>91.851900000000001</v>
      </c>
      <c r="U257" s="19">
        <f>[1]!s_dq_pctchange(B257,$A$1)</f>
        <v>1.2004140786749486</v>
      </c>
      <c r="V257" s="21">
        <f>[1]!b_pq_pctchange(B257,$A$2,$A$1,2)</f>
        <v>-9.2802524127691086</v>
      </c>
      <c r="W257" s="4" t="s">
        <v>1749</v>
      </c>
      <c r="X257" s="4" t="s">
        <v>418</v>
      </c>
      <c r="Y257" s="5">
        <f>[1]!s_val_ev(X257,$A$1,100000000)</f>
        <v>15.499018205200001</v>
      </c>
      <c r="Z257" s="6">
        <f>[1]!s_dq_turn(X257,$A$1)</f>
        <v>2.9693203395957899</v>
      </c>
      <c r="AA257" s="6">
        <f>[1]!s_dq_swing(X257,$A$1)</f>
        <v>4.0000000000000036</v>
      </c>
    </row>
    <row r="258" spans="2:27" x14ac:dyDescent="0.25">
      <c r="B258" s="4" t="s">
        <v>485</v>
      </c>
      <c r="C258" s="4" t="s">
        <v>1750</v>
      </c>
      <c r="D258" s="1" t="s">
        <v>2448</v>
      </c>
      <c r="E258" s="4" t="str">
        <f>[1]!s_info_industry_sw_2021(B258,"20221201",1)</f>
        <v>计算机(2021)</v>
      </c>
      <c r="F258" s="1" t="s">
        <v>2397</v>
      </c>
      <c r="G258" s="4" t="s">
        <v>954</v>
      </c>
      <c r="H258" s="4" t="s">
        <v>955</v>
      </c>
      <c r="I258" s="4" t="s">
        <v>1743</v>
      </c>
      <c r="J258" s="7" t="s">
        <v>1030</v>
      </c>
      <c r="K258" s="4" t="s">
        <v>1751</v>
      </c>
      <c r="L258" s="8">
        <f>[1]!b_dq_close(B258,$A$1,2)</f>
        <v>207.577</v>
      </c>
      <c r="M258" s="8">
        <f>[1]!cb_anal_convpremiumratio(B258,$A$1)</f>
        <v>14.028499999999999</v>
      </c>
      <c r="N258" s="8">
        <f t="shared" si="6"/>
        <v>11.380554328899999</v>
      </c>
      <c r="O258" s="8">
        <f>[1]!cb_anal_ytm(B258,$A$1)</f>
        <v>-14.739699999999999</v>
      </c>
      <c r="P258" s="8">
        <f>[1]!cb_info_outstandingbalance(B258,$A$1)</f>
        <v>5.4825699999999999</v>
      </c>
      <c r="Q258" s="7">
        <f>[1]!b_anal_ptmyear(B258,$A$1)</f>
        <v>3.7972602739726025</v>
      </c>
      <c r="R258" s="8">
        <f>[1]!s_dq_turn(B258,$A$1)</f>
        <v>16.490623922722374</v>
      </c>
      <c r="S258" s="8">
        <f t="shared" si="7"/>
        <v>221.60550000000001</v>
      </c>
      <c r="T258" s="8">
        <f>[1]!cb_anal_convvalue(B258,$A$1)</f>
        <v>182.0395</v>
      </c>
      <c r="U258" s="19">
        <f>[1]!s_dq_pctchange(B258,$A$1)</f>
        <v>-1.6222748815165886</v>
      </c>
      <c r="V258" s="21">
        <f>[1]!b_pq_pctchange(B258,$A$2,$A$1,2)</f>
        <v>-2.1394055111614034</v>
      </c>
      <c r="W258" s="4" t="s">
        <v>1752</v>
      </c>
      <c r="X258" s="4" t="s">
        <v>486</v>
      </c>
      <c r="Y258" s="5">
        <f>[1]!s_val_ev(X258,$A$1,100000000)</f>
        <v>293.55114593730002</v>
      </c>
      <c r="Z258" s="6">
        <f>[1]!s_dq_turn(X258,$A$1)</f>
        <v>0.59195999106883657</v>
      </c>
      <c r="AA258" s="6">
        <f>[1]!s_dq_swing(X258,$A$1)</f>
        <v>3.7816625044595029</v>
      </c>
    </row>
    <row r="259" spans="2:27" x14ac:dyDescent="0.25">
      <c r="B259" s="4" t="s">
        <v>565</v>
      </c>
      <c r="C259" s="4" t="s">
        <v>1753</v>
      </c>
      <c r="D259" s="1" t="s">
        <v>2448</v>
      </c>
      <c r="E259" s="4" t="str">
        <f>[1]!s_info_industry_sw_2021(B259,"20221201",1)</f>
        <v>计算机(2021)</v>
      </c>
      <c r="F259" s="1" t="s">
        <v>2397</v>
      </c>
      <c r="G259" s="4" t="s">
        <v>954</v>
      </c>
      <c r="H259" s="4" t="s">
        <v>955</v>
      </c>
      <c r="I259" s="4" t="s">
        <v>1743</v>
      </c>
      <c r="J259" s="11" t="s">
        <v>2414</v>
      </c>
      <c r="K259" s="4" t="s">
        <v>1754</v>
      </c>
      <c r="L259" s="8">
        <f>[1]!b_dq_close(B259,$A$1,2)</f>
        <v>128.47900000000001</v>
      </c>
      <c r="M259" s="8">
        <f>[1]!cb_anal_convpremiumratio(B259,$A$1)</f>
        <v>21.9649</v>
      </c>
      <c r="N259" s="8">
        <f t="shared" ref="N259:N322" si="8">P259/100*L259</f>
        <v>8.1563595512100004</v>
      </c>
      <c r="O259" s="8">
        <f>[1]!cb_anal_ytm(B259,$A$1)</f>
        <v>-1.238</v>
      </c>
      <c r="P259" s="8">
        <f>[1]!cb_info_outstandingbalance(B259,$A$1)</f>
        <v>6.3483989999999997</v>
      </c>
      <c r="Q259" s="7">
        <f>[1]!b_anal_ptmyear(B259,$A$1)</f>
        <v>4.7808219178082192</v>
      </c>
      <c r="R259" s="8">
        <f>[1]!s_dq_turn(B259,$A$1)</f>
        <v>14.782876753650802</v>
      </c>
      <c r="S259" s="8">
        <f t="shared" ref="S259:S322" si="9">L259+M259</f>
        <v>150.44390000000001</v>
      </c>
      <c r="T259" s="8">
        <f>[1]!cb_anal_convvalue(B259,$A$1)</f>
        <v>105.34099999999999</v>
      </c>
      <c r="U259" s="19">
        <f>[1]!s_dq_pctchange(B259,$A$1)</f>
        <v>-0.28793170353122305</v>
      </c>
      <c r="V259" s="21">
        <f>[1]!b_pq_pctchange(B259,$A$2,$A$1,2)</f>
        <v>0.87861180904523706</v>
      </c>
      <c r="W259" s="4" t="s">
        <v>1755</v>
      </c>
      <c r="X259" s="4" t="s">
        <v>566</v>
      </c>
      <c r="Y259" s="5">
        <f>[1]!s_val_ev(X259,$A$1,100000000)</f>
        <v>88.583709073999998</v>
      </c>
      <c r="Z259" s="6">
        <f>[1]!s_dq_turn(X259,$A$1)</f>
        <v>6.2074965633639305</v>
      </c>
      <c r="AA259" s="6">
        <f>[1]!s_dq_swing(X259,$A$1)</f>
        <v>5.7251908396946574</v>
      </c>
    </row>
    <row r="260" spans="2:27" x14ac:dyDescent="0.25">
      <c r="B260" s="4" t="s">
        <v>247</v>
      </c>
      <c r="C260" s="4" t="s">
        <v>1756</v>
      </c>
      <c r="D260" s="1" t="s">
        <v>2448</v>
      </c>
      <c r="E260" s="4" t="str">
        <f>[1]!s_info_industry_sw_2021(B260,"20221201",1)</f>
        <v>计算机(2021)</v>
      </c>
      <c r="F260" s="1" t="s">
        <v>2397</v>
      </c>
      <c r="G260" s="4" t="s">
        <v>954</v>
      </c>
      <c r="H260" s="4" t="s">
        <v>955</v>
      </c>
      <c r="I260" s="4" t="s">
        <v>1743</v>
      </c>
      <c r="J260" s="7" t="s">
        <v>1757</v>
      </c>
      <c r="K260" s="4" t="s">
        <v>1758</v>
      </c>
      <c r="L260" s="8">
        <f>[1]!b_dq_close(B260,$A$1,2)</f>
        <v>96.99</v>
      </c>
      <c r="M260" s="8">
        <f>[1]!cb_anal_convpremiumratio(B260,$A$1)</f>
        <v>194.49</v>
      </c>
      <c r="N260" s="8">
        <f t="shared" si="8"/>
        <v>11.625105011999999</v>
      </c>
      <c r="O260" s="8">
        <f>[1]!cb_anal_ytm(B260,$A$1)</f>
        <v>4.5162000000000004</v>
      </c>
      <c r="P260" s="8">
        <f>[1]!cb_info_outstandingbalance(B260,$A$1)</f>
        <v>11.98588</v>
      </c>
      <c r="Q260" s="7">
        <f>[1]!b_anal_ptmyear(B260,$A$1)</f>
        <v>3.43013698630137</v>
      </c>
      <c r="R260" s="8">
        <f>[1]!s_dq_turn(B260,$A$1)</f>
        <v>1.6654596909029624</v>
      </c>
      <c r="S260" s="8">
        <f t="shared" si="9"/>
        <v>291.48</v>
      </c>
      <c r="T260" s="8">
        <f>[1]!cb_anal_convvalue(B260,$A$1)</f>
        <v>32.934899999999999</v>
      </c>
      <c r="U260" s="19">
        <f>[1]!s_dq_pctchange(B260,$A$1)</f>
        <v>0.18696608786372898</v>
      </c>
      <c r="V260" s="21">
        <f>[1]!b_pq_pctchange(B260,$A$2,$A$1,2)</f>
        <v>-1.1748163394230926</v>
      </c>
      <c r="W260" s="4" t="s">
        <v>1759</v>
      </c>
      <c r="X260" s="4" t="s">
        <v>248</v>
      </c>
      <c r="Y260" s="5">
        <f>[1]!s_val_ev(X260,$A$1,100000000)</f>
        <v>36.015276799700004</v>
      </c>
      <c r="Z260" s="6">
        <f>[1]!s_dq_turn(X260,$A$1)</f>
        <v>2.386165931694737</v>
      </c>
      <c r="AA260" s="6">
        <f>[1]!s_dq_swing(X260,$A$1)</f>
        <v>2.4875621890547173</v>
      </c>
    </row>
    <row r="261" spans="2:27" x14ac:dyDescent="0.25">
      <c r="B261" s="4" t="s">
        <v>455</v>
      </c>
      <c r="C261" s="4" t="s">
        <v>1760</v>
      </c>
      <c r="D261" s="1" t="s">
        <v>2448</v>
      </c>
      <c r="E261" s="4" t="str">
        <f>[1]!s_info_industry_sw_2021(B261,"20221201",1)</f>
        <v>计算机(2021)</v>
      </c>
      <c r="F261" s="1" t="s">
        <v>2397</v>
      </c>
      <c r="G261" s="4" t="s">
        <v>954</v>
      </c>
      <c r="H261" s="4" t="s">
        <v>955</v>
      </c>
      <c r="I261" s="4" t="s">
        <v>1761</v>
      </c>
      <c r="J261" s="7" t="s">
        <v>1698</v>
      </c>
      <c r="K261" s="4" t="s">
        <v>1762</v>
      </c>
      <c r="L261" s="8">
        <f>[1]!b_dq_close(B261,$A$1,2)</f>
        <v>122.182</v>
      </c>
      <c r="M261" s="8">
        <f>[1]!cb_anal_convpremiumratio(B261,$A$1)</f>
        <v>35.992600000000003</v>
      </c>
      <c r="N261" s="8">
        <f t="shared" si="8"/>
        <v>4.7801899206399998</v>
      </c>
      <c r="O261" s="8">
        <f>[1]!cb_anal_ytm(B261,$A$1)</f>
        <v>0.20069999999999999</v>
      </c>
      <c r="P261" s="8">
        <f>[1]!cb_info_outstandingbalance(B261,$A$1)</f>
        <v>3.9123519999999998</v>
      </c>
      <c r="Q261" s="7">
        <f>[1]!b_anal_ptmyear(B261,$A$1)</f>
        <v>3.3945205479452056</v>
      </c>
      <c r="R261" s="8">
        <f>[1]!s_dq_turn(B261,$A$1)</f>
        <v>2.4828543034982533</v>
      </c>
      <c r="S261" s="8">
        <f t="shared" si="9"/>
        <v>158.1746</v>
      </c>
      <c r="T261" s="8">
        <f>[1]!cb_anal_convvalue(B261,$A$1)</f>
        <v>89.8446</v>
      </c>
      <c r="U261" s="19">
        <f>[1]!s_dq_pctchange(B261,$A$1)</f>
        <v>0.12620054413740811</v>
      </c>
      <c r="V261" s="21">
        <f>[1]!b_pq_pctchange(B261,$A$2,$A$1,2)</f>
        <v>-0.98623165503772203</v>
      </c>
      <c r="W261" s="4" t="s">
        <v>1763</v>
      </c>
      <c r="X261" s="4" t="s">
        <v>456</v>
      </c>
      <c r="Y261" s="5">
        <f>[1]!s_val_ev(X261,$A$1,100000000)</f>
        <v>36.324032450399997</v>
      </c>
      <c r="Z261" s="6">
        <f>[1]!s_dq_turn(X261,$A$1)</f>
        <v>3.3211232605680006</v>
      </c>
      <c r="AA261" s="6">
        <f>[1]!s_dq_swing(X261,$A$1)</f>
        <v>3.0963302752293531</v>
      </c>
    </row>
    <row r="262" spans="2:27" x14ac:dyDescent="0.25">
      <c r="B262" s="4" t="s">
        <v>477</v>
      </c>
      <c r="C262" s="4" t="s">
        <v>1764</v>
      </c>
      <c r="D262" s="1" t="s">
        <v>2448</v>
      </c>
      <c r="E262" s="4" t="str">
        <f>[1]!s_info_industry_sw_2021(B262,"20221201",1)</f>
        <v>计算机(2021)</v>
      </c>
      <c r="F262" s="1" t="s">
        <v>2397</v>
      </c>
      <c r="G262" s="4" t="s">
        <v>954</v>
      </c>
      <c r="H262" s="4" t="s">
        <v>955</v>
      </c>
      <c r="I262" s="4" t="s">
        <v>1765</v>
      </c>
      <c r="J262" s="7" t="s">
        <v>1698</v>
      </c>
      <c r="K262" s="4" t="s">
        <v>1766</v>
      </c>
      <c r="L262" s="8">
        <f>[1]!b_dq_close(B262,$A$1,2)</f>
        <v>134.9</v>
      </c>
      <c r="M262" s="8">
        <f>[1]!cb_anal_convpremiumratio(B262,$A$1)</f>
        <v>13.7097</v>
      </c>
      <c r="N262" s="8">
        <f t="shared" si="8"/>
        <v>12.636489049000001</v>
      </c>
      <c r="O262" s="8">
        <f>[1]!cb_anal_ytm(B262,$A$1)</f>
        <v>-2.1488</v>
      </c>
      <c r="P262" s="8">
        <f>[1]!cb_info_outstandingbalance(B262,$A$1)</f>
        <v>9.3673009999999994</v>
      </c>
      <c r="Q262" s="7">
        <f>[1]!b_anal_ptmyear(B262,$A$1)</f>
        <v>3.7534246575342465</v>
      </c>
      <c r="R262" s="8">
        <f>[1]!s_dq_turn(B262,$A$1)</f>
        <v>32.585821679051413</v>
      </c>
      <c r="S262" s="8">
        <f t="shared" si="9"/>
        <v>148.6097</v>
      </c>
      <c r="T262" s="8">
        <f>[1]!cb_anal_convvalue(B262,$A$1)</f>
        <v>118.6354</v>
      </c>
      <c r="U262" s="19">
        <f>[1]!s_dq_pctchange(B262,$A$1)</f>
        <v>0.71749079804986804</v>
      </c>
      <c r="V262" s="21">
        <f>[1]!b_pq_pctchange(B262,$A$2,$A$1,2)</f>
        <v>-0.69564577275570916</v>
      </c>
      <c r="W262" s="4" t="s">
        <v>1767</v>
      </c>
      <c r="X262" s="4" t="s">
        <v>478</v>
      </c>
      <c r="Y262" s="5">
        <f>[1]!s_val_ev(X262,$A$1,100000000)</f>
        <v>101.11352113</v>
      </c>
      <c r="Z262" s="6">
        <f>[1]!s_dq_turn(X262,$A$1)</f>
        <v>10.744442125082994</v>
      </c>
      <c r="AA262" s="6">
        <f>[1]!s_dq_swing(X262,$A$1)</f>
        <v>9.8230088495575156</v>
      </c>
    </row>
    <row r="263" spans="2:27" x14ac:dyDescent="0.25">
      <c r="B263" s="4" t="s">
        <v>839</v>
      </c>
      <c r="C263" s="4" t="s">
        <v>1768</v>
      </c>
      <c r="D263" s="1" t="s">
        <v>2448</v>
      </c>
      <c r="E263" s="4" t="str">
        <f>[1]!s_info_industry_sw_2021(B263,"20221201",1)</f>
        <v>计算机(2021)</v>
      </c>
      <c r="F263" s="1" t="s">
        <v>2397</v>
      </c>
      <c r="G263" s="4" t="s">
        <v>954</v>
      </c>
      <c r="H263" s="4" t="s">
        <v>955</v>
      </c>
      <c r="I263" s="4" t="s">
        <v>1769</v>
      </c>
      <c r="J263" s="11" t="s">
        <v>2460</v>
      </c>
      <c r="K263" s="4" t="s">
        <v>1770</v>
      </c>
      <c r="L263" s="8">
        <f>[1]!b_dq_close(B263,$A$1,2)</f>
        <v>175.428</v>
      </c>
      <c r="M263" s="8">
        <f>[1]!cb_anal_convpremiumratio(B263,$A$1)</f>
        <v>1.8704000000000001</v>
      </c>
      <c r="N263" s="8">
        <f t="shared" si="8"/>
        <v>12.187779603119999</v>
      </c>
      <c r="O263" s="8">
        <f>[1]!cb_anal_ytm(B263,$A$1)</f>
        <v>-14.7553</v>
      </c>
      <c r="P263" s="8">
        <f>[1]!cb_info_outstandingbalance(B263,$A$1)</f>
        <v>6.9474539999999996</v>
      </c>
      <c r="Q263" s="7">
        <f>[1]!b_anal_ptmyear(B263,$A$1)</f>
        <v>2.6630136986301371</v>
      </c>
      <c r="R263" s="8">
        <f>[1]!s_dq_turn(B263,$A$1)</f>
        <v>59.69686161290165</v>
      </c>
      <c r="S263" s="8">
        <f t="shared" si="9"/>
        <v>177.29839999999999</v>
      </c>
      <c r="T263" s="8">
        <f>[1]!cb_anal_convvalue(B263,$A$1)</f>
        <v>172.2071</v>
      </c>
      <c r="U263" s="19">
        <f>[1]!s_dq_pctchange(B263,$A$1)</f>
        <v>-0.46581824577727987</v>
      </c>
      <c r="V263" s="21">
        <f>[1]!b_pq_pctchange(B263,$A$2,$A$1,2)</f>
        <v>-4.3837990745131412</v>
      </c>
      <c r="W263" s="4" t="s">
        <v>1771</v>
      </c>
      <c r="X263" s="4" t="s">
        <v>840</v>
      </c>
      <c r="Y263" s="5">
        <f>[1]!s_val_ev(X263,$A$1,100000000)</f>
        <v>224.37186984479999</v>
      </c>
      <c r="Z263" s="6">
        <f>[1]!s_dq_turn(X263,$A$1)</f>
        <v>2.7849808684144293</v>
      </c>
      <c r="AA263" s="6">
        <f>[1]!s_dq_swing(X263,$A$1)</f>
        <v>6.3579277864992152</v>
      </c>
    </row>
    <row r="264" spans="2:27" x14ac:dyDescent="0.25">
      <c r="B264" s="4" t="s">
        <v>694</v>
      </c>
      <c r="C264" s="4" t="s">
        <v>1772</v>
      </c>
      <c r="D264" s="1" t="s">
        <v>2398</v>
      </c>
      <c r="E264" s="4" t="str">
        <f>[1]!s_info_industry_sw_2021(B264,"20221201",1)</f>
        <v>家用电器(2021)</v>
      </c>
      <c r="F264" s="1" t="s">
        <v>2398</v>
      </c>
      <c r="G264" s="4" t="s">
        <v>1225</v>
      </c>
      <c r="H264" s="4" t="s">
        <v>1226</v>
      </c>
      <c r="I264" s="4" t="str">
        <f>[1]!s_info_industry_sw_2021(B264,"20221201",2)</f>
        <v>家电零部件Ⅱ(2021)</v>
      </c>
      <c r="J264" s="7" t="s">
        <v>1773</v>
      </c>
      <c r="K264" s="4" t="s">
        <v>1774</v>
      </c>
      <c r="L264" s="8">
        <f>[1]!b_dq_close(B264,$A$1,2)</f>
        <v>140.78</v>
      </c>
      <c r="M264" s="8">
        <f>[1]!cb_anal_convpremiumratio(B264,$A$1)</f>
        <v>11.6386</v>
      </c>
      <c r="N264" s="8">
        <f t="shared" si="8"/>
        <v>42.212076330600006</v>
      </c>
      <c r="O264" s="8">
        <f>[1]!cb_anal_ytm(B264,$A$1)</f>
        <v>-4.8301999999999996</v>
      </c>
      <c r="P264" s="8">
        <f>[1]!cb_info_outstandingbalance(B264,$A$1)</f>
        <v>29.984427</v>
      </c>
      <c r="Q264" s="7">
        <f>[1]!b_anal_ptmyear(B264,$A$1)</f>
        <v>4.2739726027397262</v>
      </c>
      <c r="R264" s="8">
        <f>[1]!s_dq_turn(B264,$A$1)</f>
        <v>1.8616463806361883</v>
      </c>
      <c r="S264" s="8">
        <f t="shared" si="9"/>
        <v>152.4186</v>
      </c>
      <c r="T264" s="8">
        <f>[1]!cb_anal_convvalue(B264,$A$1)</f>
        <v>126.1033</v>
      </c>
      <c r="U264" s="19">
        <f>[1]!s_dq_pctchange(B264,$A$1)</f>
        <v>-0.72562390257317688</v>
      </c>
      <c r="V264" s="21">
        <f>[1]!b_pq_pctchange(B264,$A$2,$A$1,2)</f>
        <v>-2.8694830238928044</v>
      </c>
      <c r="W264" s="4" t="s">
        <v>1775</v>
      </c>
      <c r="X264" s="4" t="s">
        <v>695</v>
      </c>
      <c r="Y264" s="5">
        <f>[1]!s_val_ev(X264,$A$1,100000000)</f>
        <v>964.50753829899998</v>
      </c>
      <c r="Z264" s="6">
        <f>[1]!s_dq_turn(X264,$A$1)</f>
        <v>0.56755857436983037</v>
      </c>
      <c r="AA264" s="6">
        <f>[1]!s_dq_swing(X264,$A$1)</f>
        <v>2.5945144551519617</v>
      </c>
    </row>
    <row r="265" spans="2:27" x14ac:dyDescent="0.25">
      <c r="B265" s="4" t="s">
        <v>307</v>
      </c>
      <c r="C265" s="4" t="s">
        <v>1776</v>
      </c>
      <c r="D265" s="1" t="s">
        <v>2398</v>
      </c>
      <c r="E265" s="4" t="str">
        <f>[1]!s_info_industry_sw_2021(B265,"20221201",1)</f>
        <v>家用电器(2021)</v>
      </c>
      <c r="F265" s="1" t="s">
        <v>2398</v>
      </c>
      <c r="G265" s="4" t="s">
        <v>1225</v>
      </c>
      <c r="H265" s="4" t="s">
        <v>1226</v>
      </c>
      <c r="I265" s="4" t="str">
        <f>[1]!s_info_industry_sw_2021(B265,"20221201",2)</f>
        <v>家电零部件Ⅱ(2021)</v>
      </c>
      <c r="J265" s="7"/>
      <c r="K265" s="4" t="s">
        <v>1777</v>
      </c>
      <c r="L265" s="8">
        <f>[1]!b_dq_close(B265,$A$1,2)</f>
        <v>123.86199999999999</v>
      </c>
      <c r="M265" s="8">
        <f>[1]!cb_anal_convpremiumratio(B265,$A$1)</f>
        <v>26.238299999999999</v>
      </c>
      <c r="N265" s="8">
        <f t="shared" si="8"/>
        <v>9.906420829</v>
      </c>
      <c r="O265" s="8">
        <f>[1]!cb_anal_ytm(B265,$A$1)</f>
        <v>-0.56079999999999997</v>
      </c>
      <c r="P265" s="8">
        <f>[1]!cb_info_outstandingbalance(B265,$A$1)</f>
        <v>7.9979500000000003</v>
      </c>
      <c r="Q265" s="7">
        <f>[1]!b_anal_ptmyear(B265,$A$1)</f>
        <v>4.8328767123287673</v>
      </c>
      <c r="R265" s="8">
        <f>[1]!s_dq_turn(B265,$A$1)</f>
        <v>1.0932801530392162</v>
      </c>
      <c r="S265" s="8">
        <f t="shared" si="9"/>
        <v>150.1003</v>
      </c>
      <c r="T265" s="8">
        <f>[1]!cb_anal_convvalue(B265,$A$1)</f>
        <v>98.117599999999996</v>
      </c>
      <c r="U265" s="19">
        <f>[1]!s_dq_pctchange(B265,$A$1)</f>
        <v>0.87221376159490349</v>
      </c>
      <c r="V265" s="21">
        <f>[1]!b_pq_pctchange(B265,$A$2,$A$1,2)</f>
        <v>-2.9241416065144707</v>
      </c>
      <c r="W265" s="4" t="s">
        <v>1778</v>
      </c>
      <c r="X265" s="4" t="s">
        <v>308</v>
      </c>
      <c r="Y265" s="5">
        <f>[1]!s_val_ev(X265,$A$1,100000000)</f>
        <v>54.689560550100005</v>
      </c>
      <c r="Z265" s="6">
        <f>[1]!s_dq_turn(X265,$A$1)</f>
        <v>1.2997470951419992</v>
      </c>
      <c r="AA265" s="6">
        <f>[1]!s_dq_swing(X265,$A$1)</f>
        <v>2.5040387722132369</v>
      </c>
    </row>
    <row r="266" spans="2:27" x14ac:dyDescent="0.25">
      <c r="B266" s="4" t="s">
        <v>175</v>
      </c>
      <c r="C266" s="4" t="s">
        <v>1779</v>
      </c>
      <c r="D266" s="1" t="s">
        <v>2398</v>
      </c>
      <c r="E266" s="4" t="str">
        <f>[1]!s_info_industry_sw_2021(B266,"20221201",1)</f>
        <v>家用电器(2021)</v>
      </c>
      <c r="F266" s="1" t="s">
        <v>2398</v>
      </c>
      <c r="G266" s="4" t="s">
        <v>1225</v>
      </c>
      <c r="H266" s="4" t="s">
        <v>1226</v>
      </c>
      <c r="I266" s="4" t="str">
        <f>[1]!s_info_industry_sw_2021(B266,"20221201",2)</f>
        <v>家电零部件Ⅱ(2021)</v>
      </c>
      <c r="J266" s="7"/>
      <c r="K266" s="4" t="s">
        <v>1780</v>
      </c>
      <c r="L266" s="8">
        <f>[1]!b_dq_close(B266,$A$1,2)</f>
        <v>119.52</v>
      </c>
      <c r="M266" s="8">
        <f>[1]!cb_anal_convpremiumratio(B266,$A$1)</f>
        <v>30.385400000000001</v>
      </c>
      <c r="N266" s="8">
        <f t="shared" si="8"/>
        <v>3.9411361440000001</v>
      </c>
      <c r="O266" s="8">
        <f>[1]!cb_anal_ytm(B266,$A$1)</f>
        <v>-2.2158000000000002</v>
      </c>
      <c r="P266" s="8">
        <f>[1]!cb_info_outstandingbalance(B266,$A$1)</f>
        <v>3.2974700000000001</v>
      </c>
      <c r="Q266" s="7">
        <f>[1]!b_anal_ptmyear(B266,$A$1)</f>
        <v>1.810958904109589</v>
      </c>
      <c r="R266" s="8">
        <f>[1]!s_dq_turn(B266,$A$1)</f>
        <v>1.1778727327314578</v>
      </c>
      <c r="S266" s="8">
        <f t="shared" si="9"/>
        <v>149.90539999999999</v>
      </c>
      <c r="T266" s="8">
        <f>[1]!cb_anal_convvalue(B266,$A$1)</f>
        <v>91.666700000000006</v>
      </c>
      <c r="U266" s="19">
        <f>[1]!s_dq_pctchange(B266,$A$1)</f>
        <v>0.17769135347167758</v>
      </c>
      <c r="V266" s="21">
        <f>[1]!b_pq_pctchange(B266,$A$2,$A$1,2)</f>
        <v>-0.8354974404075477</v>
      </c>
      <c r="W266" s="4" t="s">
        <v>1781</v>
      </c>
      <c r="X266" s="4" t="s">
        <v>176</v>
      </c>
      <c r="Y266" s="5">
        <f>[1]!s_val_ev(X266,$A$1,100000000)</f>
        <v>24.094741228799997</v>
      </c>
      <c r="Z266" s="6">
        <f>[1]!s_dq_turn(X266,$A$1)</f>
        <v>0.46615263859214234</v>
      </c>
      <c r="AA266" s="6">
        <f>[1]!s_dq_swing(X266,$A$1)</f>
        <v>2.0700636942675139</v>
      </c>
    </row>
    <row r="267" spans="2:27" x14ac:dyDescent="0.25">
      <c r="B267" s="4" t="s">
        <v>756</v>
      </c>
      <c r="C267" s="4" t="s">
        <v>1782</v>
      </c>
      <c r="D267" s="1" t="s">
        <v>2398</v>
      </c>
      <c r="E267" s="4" t="str">
        <f>[1]!s_info_industry_sw_2021(B267,"20221201",1)</f>
        <v>家用电器(2021)</v>
      </c>
      <c r="F267" s="1" t="s">
        <v>2398</v>
      </c>
      <c r="G267" s="4" t="s">
        <v>1225</v>
      </c>
      <c r="H267" s="4" t="s">
        <v>1226</v>
      </c>
      <c r="I267" s="4" t="str">
        <f>[1]!s_info_industry_sw_2021(B267,"20221201",2)</f>
        <v>小家电(2021)</v>
      </c>
      <c r="J267" s="7" t="s">
        <v>1783</v>
      </c>
      <c r="K267" s="4" t="s">
        <v>1784</v>
      </c>
      <c r="L267" s="8">
        <f>[1]!b_dq_close(B267,$A$1,2)</f>
        <v>143.5</v>
      </c>
      <c r="M267" s="8">
        <f>[1]!cb_anal_convpremiumratio(B267,$A$1)</f>
        <v>9.1366999999999994</v>
      </c>
      <c r="N267" s="8">
        <f t="shared" si="8"/>
        <v>7.690705995000001</v>
      </c>
      <c r="O267" s="8">
        <f>[1]!cb_anal_ytm(B267,$A$1)</f>
        <v>-3.1093999999999999</v>
      </c>
      <c r="P267" s="8">
        <f>[1]!cb_info_outstandingbalance(B267,$A$1)</f>
        <v>5.3593770000000003</v>
      </c>
      <c r="Q267" s="7">
        <f>[1]!b_anal_ptmyear(B267,$A$1)</f>
        <v>5.4712328767123291</v>
      </c>
      <c r="R267" s="8">
        <f>[1]!s_dq_turn(B267,$A$1)</f>
        <v>14.628808535021887</v>
      </c>
      <c r="S267" s="8">
        <f t="shared" si="9"/>
        <v>152.63669999999999</v>
      </c>
      <c r="T267" s="8">
        <f>[1]!cb_anal_convvalue(B267,$A$1)</f>
        <v>131.48650000000001</v>
      </c>
      <c r="U267" s="19">
        <f>[1]!s_dq_pctchange(B267,$A$1)</f>
        <v>0.52680247709250538</v>
      </c>
      <c r="V267" s="21">
        <f>[1]!b_pq_pctchange(B267,$A$2,$A$1,2)</f>
        <v>-6.9637883008352594E-2</v>
      </c>
      <c r="W267" s="4" t="s">
        <v>1785</v>
      </c>
      <c r="X267" s="4" t="s">
        <v>757</v>
      </c>
      <c r="Y267" s="5">
        <f>[1]!s_val_ev(X267,$A$1,100000000)</f>
        <v>113.2872</v>
      </c>
      <c r="Z267" s="6">
        <f>[1]!s_dq_turn(X267,$A$1)</f>
        <v>1.7426933208564581</v>
      </c>
      <c r="AA267" s="6">
        <f>[1]!s_dq_swing(X267,$A$1)</f>
        <v>5.748757984386085</v>
      </c>
    </row>
    <row r="268" spans="2:27" x14ac:dyDescent="0.25">
      <c r="B268" s="4" t="s">
        <v>301</v>
      </c>
      <c r="C268" s="4" t="s">
        <v>1786</v>
      </c>
      <c r="D268" s="1" t="s">
        <v>2398</v>
      </c>
      <c r="E268" s="4" t="str">
        <f>[1]!s_info_industry_sw_2021(B268,"20221201",1)</f>
        <v>家用电器(2021)</v>
      </c>
      <c r="F268" s="1" t="s">
        <v>2398</v>
      </c>
      <c r="G268" s="4" t="s">
        <v>1225</v>
      </c>
      <c r="H268" s="4" t="s">
        <v>1226</v>
      </c>
      <c r="I268" s="4" t="str">
        <f>[1]!s_info_industry_sw_2021(B268,"20221201",2)</f>
        <v>小家电(2021)</v>
      </c>
      <c r="J268" s="7" t="s">
        <v>1783</v>
      </c>
      <c r="K268" s="4" t="s">
        <v>1787</v>
      </c>
      <c r="L268" s="8">
        <f>[1]!b_dq_close(B268,$A$1,2)</f>
        <v>110.04</v>
      </c>
      <c r="M268" s="8">
        <f>[1]!cb_anal_convpremiumratio(B268,$A$1)</f>
        <v>109.13509999999999</v>
      </c>
      <c r="N268" s="8">
        <f t="shared" si="8"/>
        <v>11.4412846548</v>
      </c>
      <c r="O268" s="8">
        <f>[1]!cb_anal_ytm(B268,$A$1)</f>
        <v>0.90720000000000001</v>
      </c>
      <c r="P268" s="8">
        <f>[1]!cb_info_outstandingbalance(B268,$A$1)</f>
        <v>10.397387</v>
      </c>
      <c r="Q268" s="7">
        <f>[1]!b_anal_ptmyear(B268,$A$1)</f>
        <v>4.7726027397260271</v>
      </c>
      <c r="R268" s="8">
        <f>[1]!s_dq_turn(B268,$A$1)</f>
        <v>2.9171752479733608</v>
      </c>
      <c r="S268" s="8">
        <f t="shared" si="9"/>
        <v>219.17509999999999</v>
      </c>
      <c r="T268" s="8">
        <f>[1]!cb_anal_convvalue(B268,$A$1)</f>
        <v>52.616700000000002</v>
      </c>
      <c r="U268" s="19">
        <f>[1]!s_dq_pctchange(B268,$A$1)</f>
        <v>0.2733734281027988</v>
      </c>
      <c r="V268" s="21">
        <f>[1]!b_pq_pctchange(B268,$A$2,$A$1,2)</f>
        <v>-0.23572076155937527</v>
      </c>
      <c r="W268" s="4" t="s">
        <v>1788</v>
      </c>
      <c r="X268" s="4" t="s">
        <v>302</v>
      </c>
      <c r="Y268" s="5">
        <f>[1]!s_val_ev(X268,$A$1,100000000)</f>
        <v>534.047264025</v>
      </c>
      <c r="Z268" s="6">
        <f>[1]!s_dq_turn(X268,$A$1)</f>
        <v>0.54333180849892015</v>
      </c>
      <c r="AA268" s="6">
        <f>[1]!s_dq_swing(X268,$A$1)</f>
        <v>2.2120111134857803</v>
      </c>
    </row>
    <row r="269" spans="2:27" x14ac:dyDescent="0.25">
      <c r="B269" s="4" t="s">
        <v>346</v>
      </c>
      <c r="C269" s="4" t="s">
        <v>1789</v>
      </c>
      <c r="D269" s="1" t="s">
        <v>2398</v>
      </c>
      <c r="E269" s="4" t="str">
        <f>[1]!s_info_industry_sw_2021(B269,"20221201",1)</f>
        <v>家用电器(2021)</v>
      </c>
      <c r="F269" s="1" t="s">
        <v>2398</v>
      </c>
      <c r="G269" s="4" t="s">
        <v>1225</v>
      </c>
      <c r="H269" s="4" t="s">
        <v>1226</v>
      </c>
      <c r="I269" s="4" t="str">
        <f>[1]!s_info_industry_sw_2021(B269,"20221201",2)</f>
        <v>小家电(2021)</v>
      </c>
      <c r="J269" s="7" t="s">
        <v>1783</v>
      </c>
      <c r="K269" s="4" t="s">
        <v>1790</v>
      </c>
      <c r="L269" s="8">
        <f>[1]!b_dq_close(B269,$A$1,2)</f>
        <v>121.15900000000001</v>
      </c>
      <c r="M269" s="8">
        <f>[1]!cb_anal_convpremiumratio(B269,$A$1)</f>
        <v>35.5505</v>
      </c>
      <c r="N269" s="8">
        <f t="shared" si="8"/>
        <v>14.53908</v>
      </c>
      <c r="O269" s="8">
        <f>[1]!cb_anal_ytm(B269,$A$1)</f>
        <v>-0.91969999999999996</v>
      </c>
      <c r="P269" s="8">
        <f>[1]!cb_info_outstandingbalance(B269,$A$1)</f>
        <v>12</v>
      </c>
      <c r="Q269" s="7">
        <f>[1]!b_anal_ptmyear(B269,$A$1)</f>
        <v>5.6438356164383565</v>
      </c>
      <c r="R269" s="8">
        <f>[1]!s_dq_turn(B269,$A$1)</f>
        <v>0.5561666666666667</v>
      </c>
      <c r="S269" s="8">
        <f t="shared" si="9"/>
        <v>156.70949999999999</v>
      </c>
      <c r="T269" s="8">
        <f>[1]!cb_anal_convvalue(B269,$A$1)</f>
        <v>89.382900000000006</v>
      </c>
      <c r="U269" s="19">
        <f>[1]!s_dq_pctchange(B269,$A$1)</f>
        <v>-0.2001614470931245</v>
      </c>
      <c r="V269" s="21">
        <f>[1]!b_pq_pctchange(B269,$A$2,$A$1,2)</f>
        <v>-1.667829954388294</v>
      </c>
      <c r="W269" s="4" t="s">
        <v>1791</v>
      </c>
      <c r="X269" s="4" t="s">
        <v>347</v>
      </c>
      <c r="Y269" s="5">
        <f>[1]!s_val_ev(X269,$A$1,100000000)</f>
        <v>175.42398361599999</v>
      </c>
      <c r="Z269" s="6">
        <f>[1]!s_dq_turn(X269,$A$1)</f>
        <v>0.27980338689061873</v>
      </c>
      <c r="AA269" s="6">
        <f>[1]!s_dq_swing(X269,$A$1)</f>
        <v>1.6876240900066115</v>
      </c>
    </row>
    <row r="270" spans="2:27" x14ac:dyDescent="0.25">
      <c r="B270" s="4" t="s">
        <v>608</v>
      </c>
      <c r="C270" s="4" t="s">
        <v>1792</v>
      </c>
      <c r="D270" s="1" t="s">
        <v>2398</v>
      </c>
      <c r="E270" s="4" t="str">
        <f>[1]!s_info_industry_sw_2021(B270,"20221201",1)</f>
        <v>家用电器(2021)</v>
      </c>
      <c r="F270" s="1" t="s">
        <v>2398</v>
      </c>
      <c r="G270" s="4" t="s">
        <v>1225</v>
      </c>
      <c r="H270" s="4" t="s">
        <v>1226</v>
      </c>
      <c r="I270" s="4" t="str">
        <f>[1]!s_info_industry_sw_2021(B270,"20221201",2)</f>
        <v>厨卫电器(2021)</v>
      </c>
      <c r="J270" s="7" t="s">
        <v>1783</v>
      </c>
      <c r="K270" s="4" t="s">
        <v>1793</v>
      </c>
      <c r="L270" s="8">
        <f>[1]!b_dq_close(B270,$A$1,2)</f>
        <v>130.72399999999999</v>
      </c>
      <c r="M270" s="8">
        <f>[1]!cb_anal_convpremiumratio(B270,$A$1)</f>
        <v>34.287700000000001</v>
      </c>
      <c r="N270" s="8">
        <f t="shared" si="8"/>
        <v>6.9152002497599998</v>
      </c>
      <c r="O270" s="8">
        <f>[1]!cb_anal_ytm(B270,$A$1)</f>
        <v>-1.5373000000000001</v>
      </c>
      <c r="P270" s="8">
        <f>[1]!cb_info_outstandingbalance(B270,$A$1)</f>
        <v>5.2899240000000001</v>
      </c>
      <c r="Q270" s="7">
        <f>[1]!b_anal_ptmyear(B270,$A$1)</f>
        <v>5.4520547945205475</v>
      </c>
      <c r="R270" s="8">
        <f>[1]!s_dq_turn(B270,$A$1)</f>
        <v>11.186115339275196</v>
      </c>
      <c r="S270" s="8">
        <f t="shared" si="9"/>
        <v>165.01169999999999</v>
      </c>
      <c r="T270" s="8">
        <f>[1]!cb_anal_convvalue(B270,$A$1)</f>
        <v>97.346199999999996</v>
      </c>
      <c r="U270" s="19">
        <f>[1]!s_dq_pctchange(B270,$A$1)</f>
        <v>0.20082476123315637</v>
      </c>
      <c r="V270" s="21">
        <f>[1]!b_pq_pctchange(B270,$A$2,$A$1,2)</f>
        <v>2.9322834645669209</v>
      </c>
      <c r="W270" s="4" t="s">
        <v>1794</v>
      </c>
      <c r="X270" s="4" t="s">
        <v>609</v>
      </c>
      <c r="Y270" s="5">
        <f>[1]!s_val_ev(X270,$A$1,100000000)</f>
        <v>135.18900000000002</v>
      </c>
      <c r="Z270" s="6">
        <f>[1]!s_dq_turn(X270,$A$1)</f>
        <v>2.3411599999999999</v>
      </c>
      <c r="AA270" s="6">
        <f>[1]!s_dq_swing(X270,$A$1)</f>
        <v>3.9062500000000124</v>
      </c>
    </row>
    <row r="271" spans="2:27" x14ac:dyDescent="0.25">
      <c r="B271" s="4" t="s">
        <v>263</v>
      </c>
      <c r="C271" s="4" t="s">
        <v>1795</v>
      </c>
      <c r="D271" s="1" t="s">
        <v>2398</v>
      </c>
      <c r="E271" s="4" t="str">
        <f>[1]!s_info_industry_sw_2021(B271,"20221201",1)</f>
        <v>家用电器(2021)</v>
      </c>
      <c r="F271" s="1" t="s">
        <v>2398</v>
      </c>
      <c r="G271" s="4" t="s">
        <v>1225</v>
      </c>
      <c r="H271" s="4" t="s">
        <v>1226</v>
      </c>
      <c r="I271" s="4" t="str">
        <f>[1]!s_info_industry_sw_2021(B271,"20221201",2)</f>
        <v>其他家电Ⅱ(2021)</v>
      </c>
      <c r="J271" s="7"/>
      <c r="K271" s="4" t="s">
        <v>1796</v>
      </c>
      <c r="L271" s="8">
        <f>[1]!b_dq_close(B271,$A$1,2)</f>
        <v>112.396</v>
      </c>
      <c r="M271" s="8">
        <f>[1]!cb_anal_convpremiumratio(B271,$A$1)</f>
        <v>49.381100000000004</v>
      </c>
      <c r="N271" s="8">
        <f t="shared" si="8"/>
        <v>6.7424899252000001</v>
      </c>
      <c r="O271" s="8">
        <f>[1]!cb_anal_ytm(B271,$A$1)</f>
        <v>1.8257000000000001</v>
      </c>
      <c r="P271" s="8">
        <f>[1]!cb_info_outstandingbalance(B271,$A$1)</f>
        <v>5.9988700000000001</v>
      </c>
      <c r="Q271" s="7">
        <f>[1]!b_anal_ptmyear(B271,$A$1)</f>
        <v>3.6876712328767125</v>
      </c>
      <c r="R271" s="8">
        <f>[1]!s_dq_turn(B271,$A$1)</f>
        <v>1.5892993180382304</v>
      </c>
      <c r="S271" s="8">
        <f t="shared" si="9"/>
        <v>161.77710000000002</v>
      </c>
      <c r="T271" s="8">
        <f>[1]!cb_anal_convvalue(B271,$A$1)</f>
        <v>75.241100000000003</v>
      </c>
      <c r="U271" s="19">
        <f>[1]!s_dq_pctchange(B271,$A$1)</f>
        <v>0.64922853740003605</v>
      </c>
      <c r="V271" s="21">
        <f>[1]!b_pq_pctchange(B271,$A$2,$A$1,2)</f>
        <v>1.1929306479639177</v>
      </c>
      <c r="W271" s="4" t="s">
        <v>1797</v>
      </c>
      <c r="X271" s="4" t="s">
        <v>264</v>
      </c>
      <c r="Y271" s="5">
        <f>[1]!s_val_ev(X271,$A$1,100000000)</f>
        <v>33.859573442699997</v>
      </c>
      <c r="Z271" s="6">
        <f>[1]!s_dq_turn(X271,$A$1)</f>
        <v>4.094418535375751</v>
      </c>
      <c r="AA271" s="6">
        <f>[1]!s_dq_swing(X271,$A$1)</f>
        <v>5.8159722222222223</v>
      </c>
    </row>
    <row r="272" spans="2:27" x14ac:dyDescent="0.25">
      <c r="B272" s="4" t="s">
        <v>859</v>
      </c>
      <c r="C272" s="4" t="s">
        <v>1798</v>
      </c>
      <c r="D272" s="1" t="s">
        <v>2398</v>
      </c>
      <c r="E272" s="4" t="str">
        <f>[1]!s_info_industry_sw_2021(B272,"20221201",1)</f>
        <v>家用电器(2021)</v>
      </c>
      <c r="F272" s="1" t="s">
        <v>2398</v>
      </c>
      <c r="G272" s="4" t="s">
        <v>1225</v>
      </c>
      <c r="H272" s="4" t="s">
        <v>1226</v>
      </c>
      <c r="I272" s="4" t="str">
        <f>[1]!s_info_industry_sw_2021(B272,"20221201",2)</f>
        <v>其他家电Ⅱ(2021)</v>
      </c>
      <c r="J272" s="11" t="s">
        <v>2461</v>
      </c>
      <c r="K272" s="4" t="s">
        <v>1799</v>
      </c>
      <c r="L272" s="8">
        <f>[1]!b_dq_close(B272,$A$1,2)</f>
        <v>118.97799999999999</v>
      </c>
      <c r="M272" s="8">
        <f>[1]!cb_anal_convpremiumratio(B272,$A$1)</f>
        <v>32.858800000000002</v>
      </c>
      <c r="N272" s="8">
        <f t="shared" si="8"/>
        <v>5.4533256957199994</v>
      </c>
      <c r="O272" s="8">
        <f>[1]!cb_anal_ytm(B272,$A$1)</f>
        <v>-1.3522000000000001</v>
      </c>
      <c r="P272" s="8">
        <f>[1]!cb_info_outstandingbalance(B272,$A$1)</f>
        <v>4.5834739999999998</v>
      </c>
      <c r="Q272" s="7">
        <f>[1]!b_anal_ptmyear(B272,$A$1)</f>
        <v>3.010958904109589</v>
      </c>
      <c r="R272" s="8">
        <f>[1]!s_dq_turn(B272,$A$1)</f>
        <v>2.4228347319085914</v>
      </c>
      <c r="S272" s="8">
        <f t="shared" si="9"/>
        <v>151.83679999999998</v>
      </c>
      <c r="T272" s="8">
        <f>[1]!cb_anal_convvalue(B272,$A$1)</f>
        <v>89.552199999999999</v>
      </c>
      <c r="U272" s="19">
        <f>[1]!s_dq_pctchange(B272,$A$1)</f>
        <v>-0.22725557447022685</v>
      </c>
      <c r="V272" s="21">
        <f>[1]!b_pq_pctchange(B272,$A$2,$A$1,2)</f>
        <v>-0.92597218752602972</v>
      </c>
      <c r="W272" s="4" t="s">
        <v>1800</v>
      </c>
      <c r="X272" s="4" t="s">
        <v>860</v>
      </c>
      <c r="Y272" s="5">
        <f>[1]!s_val_ev(X272,$A$1,100000000)</f>
        <v>56.112193259999998</v>
      </c>
      <c r="Z272" s="6">
        <f>[1]!s_dq_turn(X272,$A$1)</f>
        <v>3.8135977979038156</v>
      </c>
      <c r="AA272" s="6">
        <f>[1]!s_dq_swing(X272,$A$1)</f>
        <v>1.6778523489932731</v>
      </c>
    </row>
    <row r="273" spans="2:27" x14ac:dyDescent="0.25">
      <c r="B273" s="4" t="s">
        <v>24</v>
      </c>
      <c r="C273" s="4" t="s">
        <v>1801</v>
      </c>
      <c r="D273" s="1" t="s">
        <v>2446</v>
      </c>
      <c r="E273" s="4" t="str">
        <f>[1]!s_info_industry_sw_2021(B273,"20221201",1)</f>
        <v>建筑材料(2021)</v>
      </c>
      <c r="F273" s="1" t="s">
        <v>2400</v>
      </c>
      <c r="G273" s="4" t="s">
        <v>1353</v>
      </c>
      <c r="H273" s="4" t="s">
        <v>1354</v>
      </c>
      <c r="I273" s="4" t="str">
        <f>[1]!s_info_industry_sw_2021(B273,"20221201",2)</f>
        <v>水泥(2021)</v>
      </c>
      <c r="J273" s="11" t="s">
        <v>2384</v>
      </c>
      <c r="K273" s="4" t="s">
        <v>1802</v>
      </c>
      <c r="L273" s="8">
        <f>[1]!b_dq_close(B273,$A$1,2)</f>
        <v>119.45399999999999</v>
      </c>
      <c r="M273" s="8">
        <f>[1]!cb_anal_convpremiumratio(B273,$A$1)</f>
        <v>27.700399999999998</v>
      </c>
      <c r="N273" s="8">
        <f t="shared" si="8"/>
        <v>8.4364387499999989</v>
      </c>
      <c r="O273" s="8">
        <f>[1]!cb_anal_ytm(B273,$A$1)</f>
        <v>-1.9812000000000001</v>
      </c>
      <c r="P273" s="8">
        <f>[1]!cb_info_outstandingbalance(B273,$A$1)</f>
        <v>7.0625</v>
      </c>
      <c r="Q273" s="7">
        <f>[1]!b_anal_ptmyear(B273,$A$1)</f>
        <v>2.6821917808219178</v>
      </c>
      <c r="R273" s="8">
        <f>[1]!s_dq_turn(B273,$A$1)</f>
        <v>0.5706194690265487</v>
      </c>
      <c r="S273" s="8">
        <f t="shared" si="9"/>
        <v>147.15439999999998</v>
      </c>
      <c r="T273" s="8">
        <f>[1]!cb_anal_convvalue(B273,$A$1)</f>
        <v>93.542400000000001</v>
      </c>
      <c r="U273" s="19">
        <f>[1]!s_dq_pctchange(B273,$A$1)</f>
        <v>-0.6991146764204732</v>
      </c>
      <c r="V273" s="21">
        <f>[1]!b_pq_pctchange(B273,$A$2,$A$1,2)</f>
        <v>1.9397342572601328</v>
      </c>
      <c r="W273" s="4" t="s">
        <v>1803</v>
      </c>
      <c r="X273" s="4" t="s">
        <v>25</v>
      </c>
      <c r="Y273" s="5">
        <f>[1]!s_val_ev(X273,$A$1,100000000)</f>
        <v>46.688967046800002</v>
      </c>
      <c r="Z273" s="6">
        <f>[1]!s_dq_turn(X273,$A$1)</f>
        <v>0.66327798181174902</v>
      </c>
      <c r="AA273" s="6">
        <f>[1]!s_dq_swing(X273,$A$1)</f>
        <v>1.1881188118811981</v>
      </c>
    </row>
    <row r="274" spans="2:27" x14ac:dyDescent="0.25">
      <c r="B274" s="4" t="s">
        <v>658</v>
      </c>
      <c r="C274" s="4" t="s">
        <v>1804</v>
      </c>
      <c r="D274" s="1" t="s">
        <v>2446</v>
      </c>
      <c r="E274" s="4" t="str">
        <f>[1]!s_info_industry_sw_2021(B274,"20221201",1)</f>
        <v>建筑材料(2021)</v>
      </c>
      <c r="F274" s="1" t="s">
        <v>2400</v>
      </c>
      <c r="G274" s="4" t="s">
        <v>1353</v>
      </c>
      <c r="H274" s="4" t="s">
        <v>1354</v>
      </c>
      <c r="I274" s="4" t="str">
        <f>[1]!s_info_industry_sw_2021(B274,"20221201",2)</f>
        <v>水泥(2021)</v>
      </c>
      <c r="J274" s="11" t="s">
        <v>2384</v>
      </c>
      <c r="K274" s="4" t="s">
        <v>1805</v>
      </c>
      <c r="L274" s="8">
        <f>[1]!b_dq_close(B274,$A$1,2)</f>
        <v>115.38800000000001</v>
      </c>
      <c r="M274" s="8">
        <f>[1]!cb_anal_convpremiumratio(B274,$A$1)</f>
        <v>54.42</v>
      </c>
      <c r="N274" s="8">
        <f t="shared" si="8"/>
        <v>11.534108323920002</v>
      </c>
      <c r="O274" s="8">
        <f>[1]!cb_anal_ytm(B274,$A$1)</f>
        <v>0.53890000000000005</v>
      </c>
      <c r="P274" s="8">
        <f>[1]!cb_info_outstandingbalance(B274,$A$1)</f>
        <v>9.9959340000000001</v>
      </c>
      <c r="Q274" s="7">
        <f>[1]!b_anal_ptmyear(B274,$A$1)</f>
        <v>3.2794520547945205</v>
      </c>
      <c r="R274" s="8">
        <f>[1]!s_dq_turn(B274,$A$1)</f>
        <v>0.91680277200709792</v>
      </c>
      <c r="S274" s="8">
        <f t="shared" si="9"/>
        <v>169.80799999999999</v>
      </c>
      <c r="T274" s="8">
        <f>[1]!cb_anal_convvalue(B274,$A$1)</f>
        <v>74.723500000000001</v>
      </c>
      <c r="U274" s="19">
        <f>[1]!s_dq_pctchange(B274,$A$1)</f>
        <v>0.33739130434783066</v>
      </c>
      <c r="V274" s="21">
        <f>[1]!b_pq_pctchange(B274,$A$2,$A$1,2)</f>
        <v>1.2361926319760712</v>
      </c>
      <c r="W274" s="4" t="s">
        <v>1806</v>
      </c>
      <c r="X274" s="4" t="s">
        <v>659</v>
      </c>
      <c r="Y274" s="5">
        <f>[1]!s_val_ev(X274,$A$1,100000000)</f>
        <v>75.434283878800017</v>
      </c>
      <c r="Z274" s="6">
        <f>[1]!s_dq_turn(X274,$A$1)</f>
        <v>1.5200697532217211</v>
      </c>
      <c r="AA274" s="6">
        <f>[1]!s_dq_swing(X274,$A$1)</f>
        <v>2.219873150105717</v>
      </c>
    </row>
    <row r="275" spans="2:27" x14ac:dyDescent="0.25">
      <c r="B275" s="4" t="s">
        <v>672</v>
      </c>
      <c r="C275" s="4" t="s">
        <v>1807</v>
      </c>
      <c r="D275" s="1" t="s">
        <v>2446</v>
      </c>
      <c r="E275" s="4" t="str">
        <f>[1]!s_info_industry_sw_2021(B275,"20221201",1)</f>
        <v>建筑材料(2021)</v>
      </c>
      <c r="F275" s="1" t="s">
        <v>2400</v>
      </c>
      <c r="G275" s="4" t="s">
        <v>1353</v>
      </c>
      <c r="H275" s="4" t="s">
        <v>1354</v>
      </c>
      <c r="I275" s="4" t="str">
        <f>[1]!s_info_industry_sw_2021(B275,"20221201",2)</f>
        <v>水泥(2021)</v>
      </c>
      <c r="J275" s="11" t="s">
        <v>2384</v>
      </c>
      <c r="K275" s="4" t="s">
        <v>1808</v>
      </c>
      <c r="L275" s="8">
        <f>[1]!b_dq_close(B275,$A$1,2)</f>
        <v>109.002</v>
      </c>
      <c r="M275" s="8">
        <f>[1]!cb_anal_convpremiumratio(B275,$A$1)</f>
        <v>57.1051</v>
      </c>
      <c r="N275" s="8">
        <f t="shared" si="8"/>
        <v>19.363649389799999</v>
      </c>
      <c r="O275" s="8">
        <f>[1]!cb_anal_ytm(B275,$A$1)</f>
        <v>0.125</v>
      </c>
      <c r="P275" s="8">
        <f>[1]!cb_info_outstandingbalance(B275,$A$1)</f>
        <v>17.764489999999999</v>
      </c>
      <c r="Q275" s="7">
        <f>[1]!b_anal_ptmyear(B275,$A$1)</f>
        <v>3.7041095890410958</v>
      </c>
      <c r="R275" s="8">
        <f>[1]!s_dq_turn(B275,$A$1)</f>
        <v>1.0818379812761301</v>
      </c>
      <c r="S275" s="8">
        <f t="shared" si="9"/>
        <v>166.1071</v>
      </c>
      <c r="T275" s="8">
        <f>[1]!cb_anal_convvalue(B275,$A$1)</f>
        <v>69.381600000000006</v>
      </c>
      <c r="U275" s="19">
        <f>[1]!s_dq_pctchange(B275,$A$1)</f>
        <v>-0.19594198652212005</v>
      </c>
      <c r="V275" s="21">
        <f>[1]!b_pq_pctchange(B275,$A$2,$A$1,2)</f>
        <v>0.10285609330516554</v>
      </c>
      <c r="W275" s="4" t="s">
        <v>1809</v>
      </c>
      <c r="X275" s="4" t="s">
        <v>673</v>
      </c>
      <c r="Y275" s="5">
        <f>[1]!s_val_ev(X275,$A$1,100000000)</f>
        <v>244.55566224</v>
      </c>
      <c r="Z275" s="6">
        <f>[1]!s_dq_turn(X275,$A$1)</f>
        <v>1.4541730389811507</v>
      </c>
      <c r="AA275" s="6">
        <f>[1]!s_dq_swing(X275,$A$1)</f>
        <v>2.7533039647577091</v>
      </c>
    </row>
    <row r="276" spans="2:27" x14ac:dyDescent="0.25">
      <c r="B276" s="4" t="s">
        <v>743</v>
      </c>
      <c r="C276" s="4" t="s">
        <v>1810</v>
      </c>
      <c r="D276" s="1" t="s">
        <v>2446</v>
      </c>
      <c r="E276" s="4" t="str">
        <f>[1]!s_info_industry_sw_2021(B276,"20221201",1)</f>
        <v>建筑材料(2021)</v>
      </c>
      <c r="F276" s="1" t="s">
        <v>2400</v>
      </c>
      <c r="G276" s="4" t="s">
        <v>1353</v>
      </c>
      <c r="H276" s="4" t="s">
        <v>1354</v>
      </c>
      <c r="I276" s="4" t="str">
        <f>[1]!s_info_industry_sw_2021(B276,"20221201",2)</f>
        <v>装修建材(2021)</v>
      </c>
      <c r="J276" s="7" t="s">
        <v>1757</v>
      </c>
      <c r="K276" s="1" t="s">
        <v>2439</v>
      </c>
      <c r="L276" s="8">
        <f>[1]!b_dq_close(B276,$A$1,2)</f>
        <v>120.00700000000001</v>
      </c>
      <c r="M276" s="8">
        <f>[1]!cb_anal_convpremiumratio(B276,$A$1)</f>
        <v>43.971299999999999</v>
      </c>
      <c r="N276" s="8">
        <f t="shared" si="8"/>
        <v>4.7543629216600003</v>
      </c>
      <c r="O276" s="8">
        <f>[1]!cb_anal_ytm(B276,$A$1)</f>
        <v>8.1000000000000003E-2</v>
      </c>
      <c r="P276" s="8">
        <f>[1]!cb_info_outstandingbalance(B276,$A$1)</f>
        <v>3.961738</v>
      </c>
      <c r="Q276" s="7">
        <f>[1]!b_anal_ptmyear(B276,$A$1)</f>
        <v>5.161643835616438</v>
      </c>
      <c r="R276" s="8">
        <f>[1]!s_dq_turn(B276,$A$1)</f>
        <v>5.0568715043751</v>
      </c>
      <c r="S276" s="8">
        <f t="shared" si="9"/>
        <v>163.97829999999999</v>
      </c>
      <c r="T276" s="8">
        <f>[1]!cb_anal_convvalue(B276,$A$1)</f>
        <v>83.354799999999997</v>
      </c>
      <c r="U276" s="19">
        <f>[1]!s_dq_pctchange(B276,$A$1)</f>
        <v>0.42258706967248222</v>
      </c>
      <c r="V276" s="21">
        <f>[1]!b_pq_pctchange(B276,$A$2,$A$1,2)</f>
        <v>-0.1605657237936754</v>
      </c>
      <c r="W276" s="4" t="s">
        <v>1811</v>
      </c>
      <c r="X276" s="4" t="s">
        <v>744</v>
      </c>
      <c r="Y276" s="5">
        <f>[1]!s_val_ev(X276,$A$1,100000000)</f>
        <v>46.2888280596</v>
      </c>
      <c r="Z276" s="6">
        <f>[1]!s_dq_turn(X276,$A$1)</f>
        <v>2.520477275513636</v>
      </c>
      <c r="AA276" s="6">
        <f>[1]!s_dq_swing(X276,$A$1)</f>
        <v>2.3328149300155436</v>
      </c>
    </row>
    <row r="277" spans="2:27" x14ac:dyDescent="0.25">
      <c r="B277" s="4" t="s">
        <v>692</v>
      </c>
      <c r="C277" s="1" t="s">
        <v>2387</v>
      </c>
      <c r="D277" s="1" t="s">
        <v>2446</v>
      </c>
      <c r="E277" s="4" t="str">
        <f>[1]!s_info_industry_sw_2021(B277,"20221201",1)</f>
        <v>建筑材料(2021)</v>
      </c>
      <c r="F277" s="1" t="s">
        <v>2400</v>
      </c>
      <c r="G277" s="4" t="s">
        <v>1353</v>
      </c>
      <c r="H277" s="4" t="s">
        <v>1354</v>
      </c>
      <c r="I277" s="4" t="str">
        <f>[1]!s_info_industry_sw_2021(B277,"20221201",2)</f>
        <v>装修建材(2021)</v>
      </c>
      <c r="J277" s="7"/>
      <c r="K277" s="4" t="s">
        <v>1812</v>
      </c>
      <c r="L277" s="8">
        <f>[1]!b_dq_close(B277,$A$1,2)</f>
        <v>122.295</v>
      </c>
      <c r="M277" s="8">
        <f>[1]!cb_anal_convpremiumratio(B277,$A$1)</f>
        <v>21.463100000000001</v>
      </c>
      <c r="N277" s="8">
        <f t="shared" si="8"/>
        <v>7.6578658641000006</v>
      </c>
      <c r="O277" s="8">
        <f>[1]!cb_anal_ytm(B277,$A$1)</f>
        <v>-2.1520999999999999</v>
      </c>
      <c r="P277" s="8">
        <f>[1]!cb_info_outstandingbalance(B277,$A$1)</f>
        <v>6.2617979999999998</v>
      </c>
      <c r="Q277" s="7">
        <f>[1]!b_anal_ptmyear(B277,$A$1)</f>
        <v>3.2575342465753425</v>
      </c>
      <c r="R277" s="8">
        <f>[1]!s_dq_turn(B277,$A$1)</f>
        <v>1.0234440651071786</v>
      </c>
      <c r="S277" s="8">
        <f t="shared" si="9"/>
        <v>143.75810000000001</v>
      </c>
      <c r="T277" s="8">
        <f>[1]!cb_anal_convvalue(B277,$A$1)</f>
        <v>100.6849</v>
      </c>
      <c r="U277" s="19">
        <f>[1]!s_dq_pctchange(B277,$A$1)</f>
        <v>8.8389108497634025E-2</v>
      </c>
      <c r="V277" s="21">
        <f>[1]!b_pq_pctchange(B277,$A$2,$A$1,2)</f>
        <v>-1.0566257554550509</v>
      </c>
      <c r="W277" s="4" t="s">
        <v>1813</v>
      </c>
      <c r="X277" s="4" t="s">
        <v>693</v>
      </c>
      <c r="Y277" s="5">
        <f>[1]!s_val_ev(X277,$A$1,100000000)</f>
        <v>44.557240795200002</v>
      </c>
      <c r="Z277" s="6">
        <f>[1]!s_dq_turn(X277,$A$1)</f>
        <v>0.88217493372848732</v>
      </c>
      <c r="AA277" s="6">
        <f>[1]!s_dq_swing(X277,$A$1)</f>
        <v>1.1363636363636325</v>
      </c>
    </row>
    <row r="278" spans="2:27" x14ac:dyDescent="0.25">
      <c r="B278" s="4" t="s">
        <v>342</v>
      </c>
      <c r="C278" s="4" t="s">
        <v>1814</v>
      </c>
      <c r="D278" s="1" t="s">
        <v>2446</v>
      </c>
      <c r="E278" s="4" t="str">
        <f>[1]!s_info_industry_sw_2021(B278,"20221201",1)</f>
        <v>建筑材料(2021)</v>
      </c>
      <c r="F278" s="1" t="s">
        <v>2400</v>
      </c>
      <c r="G278" s="4" t="s">
        <v>1353</v>
      </c>
      <c r="H278" s="4" t="s">
        <v>1354</v>
      </c>
      <c r="I278" s="4" t="str">
        <f>[1]!s_info_industry_sw_2021(B278,"20221201",2)</f>
        <v>玻璃玻纤(2021)</v>
      </c>
      <c r="J278" s="7"/>
      <c r="K278" s="4" t="s">
        <v>1815</v>
      </c>
      <c r="L278" s="8">
        <f>[1]!b_dq_close(B278,$A$1,2)</f>
        <v>122.21</v>
      </c>
      <c r="M278" s="8">
        <f>[1]!cb_anal_convpremiumratio(B278,$A$1)</f>
        <v>27.266999999999999</v>
      </c>
      <c r="N278" s="8">
        <f t="shared" si="8"/>
        <v>6.2327099999999991</v>
      </c>
      <c r="O278" s="8">
        <f>[1]!cb_anal_ytm(B278,$A$1)</f>
        <v>-1.0817000000000001</v>
      </c>
      <c r="P278" s="8">
        <f>[1]!cb_info_outstandingbalance(B278,$A$1)</f>
        <v>5.0999999999999996</v>
      </c>
      <c r="Q278" s="7">
        <f>[1]!b_anal_ptmyear(B278,$A$1)</f>
        <v>5.602739726027397</v>
      </c>
      <c r="R278" s="8">
        <f>[1]!s_dq_turn(B278,$A$1)</f>
        <v>1.6445098039215686</v>
      </c>
      <c r="S278" s="8">
        <f t="shared" si="9"/>
        <v>149.477</v>
      </c>
      <c r="T278" s="8">
        <f>[1]!cb_anal_convvalue(B278,$A$1)</f>
        <v>96.026499999999999</v>
      </c>
      <c r="U278" s="19">
        <f>[1]!s_dq_pctchange(B278,$A$1)</f>
        <v>-0.76410260574416977</v>
      </c>
      <c r="V278" s="21">
        <f>[1]!b_pq_pctchange(B278,$A$2,$A$1,2)</f>
        <v>-1.7035583295798284</v>
      </c>
      <c r="W278" s="4" t="s">
        <v>1816</v>
      </c>
      <c r="X278" s="4" t="s">
        <v>343</v>
      </c>
      <c r="Y278" s="5">
        <f>[1]!s_val_ev(X278,$A$1,100000000)</f>
        <v>59.174967595999995</v>
      </c>
      <c r="Z278" s="6">
        <f>[1]!s_dq_turn(X278,$A$1)</f>
        <v>0.75611350572204539</v>
      </c>
      <c r="AA278" s="6">
        <f>[1]!s_dq_swing(X278,$A$1)</f>
        <v>1.5463917525773168</v>
      </c>
    </row>
    <row r="279" spans="2:27" x14ac:dyDescent="0.25">
      <c r="B279" s="4" t="s">
        <v>77</v>
      </c>
      <c r="C279" s="4" t="s">
        <v>1817</v>
      </c>
      <c r="D279" s="1" t="s">
        <v>2446</v>
      </c>
      <c r="E279" s="4" t="str">
        <f>[1]!s_info_industry_sw_2021(B279,"20221201",1)</f>
        <v>建筑材料(2021)</v>
      </c>
      <c r="F279" s="1" t="s">
        <v>2400</v>
      </c>
      <c r="G279" s="4" t="s">
        <v>1353</v>
      </c>
      <c r="H279" s="4" t="s">
        <v>1354</v>
      </c>
      <c r="I279" s="4" t="str">
        <f>[1]!s_info_industry_sw_2021(B279,"20221201",2)</f>
        <v>玻璃玻纤(2021)</v>
      </c>
      <c r="J279" s="7"/>
      <c r="K279" s="4" t="s">
        <v>1818</v>
      </c>
      <c r="L279" s="8">
        <f>[1]!b_dq_close(B279,$A$1,2)</f>
        <v>118.703</v>
      </c>
      <c r="M279" s="8">
        <f>[1]!cb_anal_convpremiumratio(B279,$A$1)</f>
        <v>45.221800000000002</v>
      </c>
      <c r="N279" s="8">
        <f t="shared" si="8"/>
        <v>7.1214084304999998</v>
      </c>
      <c r="O279" s="8">
        <f>[1]!cb_anal_ytm(B279,$A$1)</f>
        <v>0.1988</v>
      </c>
      <c r="P279" s="8">
        <f>[1]!cb_info_outstandingbalance(B279,$A$1)</f>
        <v>5.9993499999999997</v>
      </c>
      <c r="Q279" s="7">
        <f>[1]!b_anal_ptmyear(B279,$A$1)</f>
        <v>4.7123287671232879</v>
      </c>
      <c r="R279" s="8">
        <f>[1]!s_dq_turn(B279,$A$1)</f>
        <v>1.3953178260978272</v>
      </c>
      <c r="S279" s="8">
        <f t="shared" si="9"/>
        <v>163.9248</v>
      </c>
      <c r="T279" s="8">
        <f>[1]!cb_anal_convvalue(B279,$A$1)</f>
        <v>81.739099999999993</v>
      </c>
      <c r="U279" s="19">
        <f>[1]!s_dq_pctchange(B279,$A$1)</f>
        <v>-0.51959806575428913</v>
      </c>
      <c r="V279" s="21">
        <f>[1]!b_pq_pctchange(B279,$A$2,$A$1,2)</f>
        <v>0.80762959440180015</v>
      </c>
      <c r="W279" s="4" t="s">
        <v>1819</v>
      </c>
      <c r="X279" s="4" t="s">
        <v>78</v>
      </c>
      <c r="Y279" s="5">
        <f>[1]!s_val_ev(X279,$A$1,100000000)</f>
        <v>56.400528749999999</v>
      </c>
      <c r="Z279" s="6">
        <f>[1]!s_dq_turn(X279,$A$1)</f>
        <v>1.5712957659306757</v>
      </c>
      <c r="AA279" s="6">
        <f>[1]!s_dq_swing(X279,$A$1)</f>
        <v>1.8065887353878844</v>
      </c>
    </row>
    <row r="280" spans="2:27" x14ac:dyDescent="0.25">
      <c r="B280" s="4" t="s">
        <v>131</v>
      </c>
      <c r="C280" s="4" t="s">
        <v>1820</v>
      </c>
      <c r="D280" s="1" t="s">
        <v>2446</v>
      </c>
      <c r="E280" s="4" t="str">
        <f>[1]!s_info_industry_sw_2021(B280,"20221201",1)</f>
        <v>建筑材料(2021)</v>
      </c>
      <c r="F280" s="1" t="s">
        <v>2400</v>
      </c>
      <c r="G280" s="4" t="s">
        <v>1353</v>
      </c>
      <c r="H280" s="4" t="s">
        <v>1354</v>
      </c>
      <c r="I280" s="4" t="str">
        <f>[1]!s_info_industry_sw_2021(B280,"20221201",2)</f>
        <v>玻璃玻纤(2021)</v>
      </c>
      <c r="J280" s="7"/>
      <c r="K280" s="4" t="s">
        <v>1821</v>
      </c>
      <c r="L280" s="8">
        <f>[1]!b_dq_close(B280,$A$1,2)</f>
        <v>129.38</v>
      </c>
      <c r="M280" s="8">
        <f>[1]!cb_anal_convpremiumratio(B280,$A$1)</f>
        <v>32.921599999999998</v>
      </c>
      <c r="N280" s="8">
        <f t="shared" si="8"/>
        <v>19.389559576</v>
      </c>
      <c r="O280" s="8">
        <f>[1]!cb_anal_ytm(B280,$A$1)</f>
        <v>-3.1030000000000002</v>
      </c>
      <c r="P280" s="8">
        <f>[1]!cb_info_outstandingbalance(B280,$A$1)</f>
        <v>14.986520000000001</v>
      </c>
      <c r="Q280" s="7">
        <f>[1]!b_anal_ptmyear(B280,$A$1)</f>
        <v>4.1287671232876715</v>
      </c>
      <c r="R280" s="8">
        <f>[1]!s_dq_turn(B280,$A$1)</f>
        <v>1.3463432471314221</v>
      </c>
      <c r="S280" s="8">
        <f t="shared" si="9"/>
        <v>162.30160000000001</v>
      </c>
      <c r="T280" s="8">
        <f>[1]!cb_anal_convvalue(B280,$A$1)</f>
        <v>97.335599999999999</v>
      </c>
      <c r="U280" s="19">
        <f>[1]!s_dq_pctchange(B280,$A$1)</f>
        <v>0.57055796526903979</v>
      </c>
      <c r="V280" s="21">
        <f>[1]!b_pq_pctchange(B280,$A$2,$A$1,2)</f>
        <v>0.20136307311027796</v>
      </c>
      <c r="W280" s="4" t="s">
        <v>1822</v>
      </c>
      <c r="X280" s="4" t="s">
        <v>132</v>
      </c>
      <c r="Y280" s="5">
        <f>[1]!s_val_ev(X280,$A$1,100000000)</f>
        <v>313.70109225139998</v>
      </c>
      <c r="Z280" s="6">
        <f>[1]!s_dq_turn(X280,$A$1)</f>
        <v>0.92302897558275165</v>
      </c>
      <c r="AA280" s="6">
        <f>[1]!s_dq_swing(X280,$A$1)</f>
        <v>2.1588946459412783</v>
      </c>
    </row>
    <row r="281" spans="2:27" x14ac:dyDescent="0.25">
      <c r="B281" s="4" t="s">
        <v>496</v>
      </c>
      <c r="C281" s="4" t="s">
        <v>1823</v>
      </c>
      <c r="D281" s="1" t="s">
        <v>2446</v>
      </c>
      <c r="E281" s="4" t="str">
        <f>[1]!s_info_industry_sw_2021(B281,"20221201",1)</f>
        <v>建筑材料(2021)</v>
      </c>
      <c r="F281" s="1" t="s">
        <v>2400</v>
      </c>
      <c r="G281" s="4" t="s">
        <v>1353</v>
      </c>
      <c r="H281" s="4" t="s">
        <v>1354</v>
      </c>
      <c r="I281" s="4" t="str">
        <f>[1]!s_info_industry_sw_2021(B281,"20221201",2)</f>
        <v>玻璃玻纤(2021)</v>
      </c>
      <c r="J281" s="7"/>
      <c r="K281" s="4" t="s">
        <v>1824</v>
      </c>
      <c r="L281" s="8">
        <f>[1]!b_dq_close(B281,$A$1,2)</f>
        <v>126.99299999999999</v>
      </c>
      <c r="M281" s="8">
        <f>[1]!cb_anal_convpremiumratio(B281,$A$1)</f>
        <v>28.520099999999999</v>
      </c>
      <c r="N281" s="8">
        <f t="shared" si="8"/>
        <v>6.98140080717</v>
      </c>
      <c r="O281" s="8">
        <f>[1]!cb_anal_ytm(B281,$A$1)</f>
        <v>-2.528</v>
      </c>
      <c r="P281" s="8">
        <f>[1]!cb_info_outstandingbalance(B281,$A$1)</f>
        <v>5.4974689999999997</v>
      </c>
      <c r="Q281" s="7">
        <f>[1]!b_anal_ptmyear(B281,$A$1)</f>
        <v>3.8356164383561646</v>
      </c>
      <c r="R281" s="8">
        <f>[1]!s_dq_turn(B281,$A$1)</f>
        <v>4.2318747045231175</v>
      </c>
      <c r="S281" s="8">
        <f t="shared" si="9"/>
        <v>155.51310000000001</v>
      </c>
      <c r="T281" s="8">
        <f>[1]!cb_anal_convvalue(B281,$A$1)</f>
        <v>98.811800000000005</v>
      </c>
      <c r="U281" s="19">
        <f>[1]!s_dq_pctchange(B281,$A$1)</f>
        <v>0.44610018271123947</v>
      </c>
      <c r="V281" s="21">
        <f>[1]!b_pq_pctchange(B281,$A$2,$A$1,2)</f>
        <v>2.2487922705313945</v>
      </c>
      <c r="W281" s="4" t="s">
        <v>1825</v>
      </c>
      <c r="X281" s="4" t="s">
        <v>497</v>
      </c>
      <c r="Y281" s="5">
        <f>[1]!s_val_ev(X281,$A$1,100000000)</f>
        <v>64.577134952000009</v>
      </c>
      <c r="Z281" s="6">
        <f>[1]!s_dq_turn(X281,$A$1)</f>
        <v>1.3556491470412491</v>
      </c>
      <c r="AA281" s="6">
        <f>[1]!s_dq_swing(X281,$A$1)</f>
        <v>1.4659018483110291</v>
      </c>
    </row>
    <row r="282" spans="2:27" x14ac:dyDescent="0.25">
      <c r="B282" s="4" t="s">
        <v>107</v>
      </c>
      <c r="C282" s="4" t="s">
        <v>1826</v>
      </c>
      <c r="D282" s="1" t="s">
        <v>2448</v>
      </c>
      <c r="E282" s="4" t="str">
        <f>[1]!s_info_industry_sw_2021(B282,"20221201",1)</f>
        <v>建筑装饰(2021)</v>
      </c>
      <c r="F282" s="1" t="s">
        <v>2400</v>
      </c>
      <c r="G282" s="4" t="s">
        <v>1353</v>
      </c>
      <c r="H282" s="4" t="s">
        <v>1354</v>
      </c>
      <c r="I282" s="4" t="str">
        <f>[1]!s_info_industry_sw_2021(B282,"20221201",2)</f>
        <v>基础建设(2021)</v>
      </c>
      <c r="J282" s="7"/>
      <c r="K282" s="4" t="s">
        <v>1827</v>
      </c>
      <c r="L282" s="8">
        <f>[1]!b_dq_close(B282,$A$1,2)</f>
        <v>114.584</v>
      </c>
      <c r="M282" s="8">
        <f>[1]!cb_anal_convpremiumratio(B282,$A$1)</f>
        <v>32.091900000000003</v>
      </c>
      <c r="N282" s="8">
        <f t="shared" si="8"/>
        <v>34.322227816799995</v>
      </c>
      <c r="O282" s="8">
        <f>[1]!cb_anal_ytm(B282,$A$1)</f>
        <v>-2.6684999999999999</v>
      </c>
      <c r="P282" s="8">
        <f>[1]!cb_info_outstandingbalance(B282,$A$1)</f>
        <v>29.953769999999999</v>
      </c>
      <c r="Q282" s="7">
        <f>[1]!b_anal_ptmyear(B282,$A$1)</f>
        <v>2.1260273972602741</v>
      </c>
      <c r="R282" s="8">
        <f>[1]!s_dq_turn(B282,$A$1)</f>
        <v>0.71783952403987883</v>
      </c>
      <c r="S282" s="8">
        <f t="shared" si="9"/>
        <v>146.67590000000001</v>
      </c>
      <c r="T282" s="8">
        <f>[1]!cb_anal_convvalue(B282,$A$1)</f>
        <v>86.745699999999999</v>
      </c>
      <c r="U282" s="19">
        <f>[1]!s_dq_pctchange(B282,$A$1)</f>
        <v>0.57756789494935412</v>
      </c>
      <c r="V282" s="21">
        <f>[1]!b_pq_pctchange(B282,$A$2,$A$1,2)</f>
        <v>0.89195305139516712</v>
      </c>
      <c r="W282" s="4" t="s">
        <v>1828</v>
      </c>
      <c r="X282" s="4" t="s">
        <v>108</v>
      </c>
      <c r="Y282" s="5">
        <f>[1]!s_val_ev(X282,$A$1,100000000)</f>
        <v>243.08701145400002</v>
      </c>
      <c r="Z282" s="6">
        <f>[1]!s_dq_turn(X282,$A$1)</f>
        <v>0.60772125589463044</v>
      </c>
      <c r="AA282" s="6">
        <f>[1]!s_dq_swing(X282,$A$1)</f>
        <v>1.0025062656641721</v>
      </c>
    </row>
    <row r="283" spans="2:27" x14ac:dyDescent="0.25">
      <c r="B283" s="4" t="s">
        <v>245</v>
      </c>
      <c r="C283" s="4" t="s">
        <v>1829</v>
      </c>
      <c r="D283" s="1" t="s">
        <v>2448</v>
      </c>
      <c r="E283" s="4" t="str">
        <f>[1]!s_info_industry_sw_2021(B283,"20221201",1)</f>
        <v>建筑装饰(2021)</v>
      </c>
      <c r="F283" s="1" t="s">
        <v>2400</v>
      </c>
      <c r="G283" s="4" t="s">
        <v>1353</v>
      </c>
      <c r="H283" s="4" t="s">
        <v>1354</v>
      </c>
      <c r="I283" s="4" t="str">
        <f>[1]!s_info_industry_sw_2021(B283,"20221201",2)</f>
        <v>基础建设(2021)</v>
      </c>
      <c r="J283" s="7" t="s">
        <v>1757</v>
      </c>
      <c r="K283" s="4" t="s">
        <v>1830</v>
      </c>
      <c r="L283" s="8">
        <f>[1]!b_dq_close(B283,$A$1,2)</f>
        <v>108.00700000000001</v>
      </c>
      <c r="M283" s="8">
        <f>[1]!cb_anal_convpremiumratio(B283,$A$1)</f>
        <v>16.315300000000001</v>
      </c>
      <c r="N283" s="8">
        <f t="shared" si="8"/>
        <v>3.5616172306</v>
      </c>
      <c r="O283" s="8">
        <f>[1]!cb_anal_ytm(B283,$A$1)</f>
        <v>4.2180999999999997</v>
      </c>
      <c r="P283" s="8">
        <f>[1]!cb_info_outstandingbalance(B283,$A$1)</f>
        <v>3.29758</v>
      </c>
      <c r="Q283" s="7">
        <f>[1]!b_anal_ptmyear(B283,$A$1)</f>
        <v>3.4109589041095889</v>
      </c>
      <c r="R283" s="8">
        <f>[1]!s_dq_turn(B283,$A$1)</f>
        <v>8.8895493058545956</v>
      </c>
      <c r="S283" s="8">
        <f t="shared" si="9"/>
        <v>124.32230000000001</v>
      </c>
      <c r="T283" s="8">
        <f>[1]!cb_anal_convvalue(B283,$A$1)</f>
        <v>92.857100000000003</v>
      </c>
      <c r="U283" s="19">
        <f>[1]!s_dq_pctchange(B283,$A$1)</f>
        <v>-1.0290479244937143</v>
      </c>
      <c r="V283" s="21">
        <f>[1]!b_pq_pctchange(B283,$A$2,$A$1,2)</f>
        <v>-4.2957777679323019</v>
      </c>
      <c r="W283" s="4" t="s">
        <v>1831</v>
      </c>
      <c r="X283" s="4" t="s">
        <v>246</v>
      </c>
      <c r="Y283" s="5">
        <f>[1]!s_val_ev(X283,$A$1,100000000)</f>
        <v>13.8698886976</v>
      </c>
      <c r="Z283" s="6">
        <f>[1]!s_dq_turn(X283,$A$1)</f>
        <v>0.3149718137792939</v>
      </c>
      <c r="AA283" s="6">
        <f>[1]!s_dq_swing(X283,$A$1)</f>
        <v>3.1026252983293525</v>
      </c>
    </row>
    <row r="284" spans="2:27" x14ac:dyDescent="0.25">
      <c r="B284" s="4" t="s">
        <v>405</v>
      </c>
      <c r="C284" s="4" t="s">
        <v>1832</v>
      </c>
      <c r="D284" s="1" t="s">
        <v>2448</v>
      </c>
      <c r="E284" s="4" t="str">
        <f>[1]!s_info_industry_sw_2021(B284,"20221201",1)</f>
        <v>建筑装饰(2021)</v>
      </c>
      <c r="F284" s="1" t="s">
        <v>2400</v>
      </c>
      <c r="G284" s="4" t="s">
        <v>1353</v>
      </c>
      <c r="H284" s="4" t="s">
        <v>1354</v>
      </c>
      <c r="I284" s="4" t="str">
        <f>[1]!s_info_industry_sw_2021(B284,"20221201",2)</f>
        <v>基础建设(2021)</v>
      </c>
      <c r="J284" s="7"/>
      <c r="K284" s="4" t="s">
        <v>1833</v>
      </c>
      <c r="L284" s="8">
        <f>[1]!b_dq_close(B284,$A$1,2)</f>
        <v>109.83799999999999</v>
      </c>
      <c r="M284" s="8">
        <f>[1]!cb_anal_convpremiumratio(B284,$A$1)</f>
        <v>74.100099999999998</v>
      </c>
      <c r="N284" s="8">
        <f t="shared" si="8"/>
        <v>8.8218114156599992</v>
      </c>
      <c r="O284" s="8">
        <f>[1]!cb_anal_ytm(B284,$A$1)</f>
        <v>-4.2351000000000001</v>
      </c>
      <c r="P284" s="8">
        <f>[1]!cb_info_outstandingbalance(B284,$A$1)</f>
        <v>8.0316569999999992</v>
      </c>
      <c r="Q284" s="7">
        <f>[1]!b_anal_ptmyear(B284,$A$1)</f>
        <v>0.82191780821917804</v>
      </c>
      <c r="R284" s="8">
        <f>[1]!s_dq_turn(B284,$A$1)</f>
        <v>4.2958881336690551</v>
      </c>
      <c r="S284" s="8">
        <f t="shared" si="9"/>
        <v>183.93809999999999</v>
      </c>
      <c r="T284" s="8">
        <f>[1]!cb_anal_convvalue(B284,$A$1)</f>
        <v>63.088999999999999</v>
      </c>
      <c r="U284" s="19">
        <f>[1]!s_dq_pctchange(B284,$A$1)</f>
        <v>-0.68896925858951219</v>
      </c>
      <c r="V284" s="21">
        <f>[1]!b_pq_pctchange(B284,$A$2,$A$1,2)</f>
        <v>-1.0147435204210418</v>
      </c>
      <c r="W284" s="4" t="s">
        <v>1834</v>
      </c>
      <c r="X284" s="4" t="s">
        <v>406</v>
      </c>
      <c r="Y284" s="5">
        <f>[1]!s_val_ev(X284,$A$1,100000000)</f>
        <v>68.031221923900006</v>
      </c>
      <c r="Z284" s="6">
        <f>[1]!s_dq_turn(X284,$A$1)</f>
        <v>0.71453120617917221</v>
      </c>
      <c r="AA284" s="6">
        <f>[1]!s_dq_swing(X284,$A$1)</f>
        <v>1.2552301255230232</v>
      </c>
    </row>
    <row r="285" spans="2:27" x14ac:dyDescent="0.25">
      <c r="B285" s="4" t="s">
        <v>809</v>
      </c>
      <c r="C285" s="4" t="s">
        <v>1835</v>
      </c>
      <c r="D285" s="1" t="s">
        <v>2448</v>
      </c>
      <c r="E285" s="4" t="str">
        <f>[1]!s_info_industry_sw_2021(B285,"20221201",1)</f>
        <v>建筑装饰(2021)</v>
      </c>
      <c r="F285" s="1" t="s">
        <v>2400</v>
      </c>
      <c r="G285" s="4" t="s">
        <v>1353</v>
      </c>
      <c r="H285" s="4" t="s">
        <v>1354</v>
      </c>
      <c r="I285" s="4" t="str">
        <f>[1]!s_info_industry_sw_2021(B285,"20221201",2)</f>
        <v>基础建设(2021)</v>
      </c>
      <c r="J285" s="11" t="s">
        <v>2466</v>
      </c>
      <c r="K285" s="4" t="s">
        <v>1836</v>
      </c>
      <c r="L285" s="8">
        <f>[1]!b_dq_close(B285,$A$1,2)</f>
        <v>123.199</v>
      </c>
      <c r="M285" s="8">
        <f>[1]!cb_anal_convpremiumratio(B285,$A$1)</f>
        <v>18.367699999999999</v>
      </c>
      <c r="N285" s="8">
        <f t="shared" si="8"/>
        <v>8.0924618338999998</v>
      </c>
      <c r="O285" s="8">
        <f>[1]!cb_anal_ytm(B285,$A$1)</f>
        <v>-8.1417999999999999</v>
      </c>
      <c r="P285" s="8">
        <f>[1]!cb_info_outstandingbalance(B285,$A$1)</f>
        <v>6.5686099999999996</v>
      </c>
      <c r="Q285" s="7">
        <f>[1]!b_anal_ptmyear(B285,$A$1)</f>
        <v>1.4767123287671233</v>
      </c>
      <c r="R285" s="8">
        <f>[1]!s_dq_turn(B285,$A$1)</f>
        <v>13.038572848745778</v>
      </c>
      <c r="S285" s="8">
        <f t="shared" si="9"/>
        <v>141.5667</v>
      </c>
      <c r="T285" s="8">
        <f>[1]!cb_anal_convvalue(B285,$A$1)</f>
        <v>104.08159999999999</v>
      </c>
      <c r="U285" s="19">
        <f>[1]!s_dq_pctchange(B285,$A$1)</f>
        <v>-8.9278467656810981E-3</v>
      </c>
      <c r="V285" s="21">
        <f>[1]!b_pq_pctchange(B285,$A$2,$A$1,2)</f>
        <v>-2.7017848681093084</v>
      </c>
      <c r="W285" s="4" t="s">
        <v>1837</v>
      </c>
      <c r="X285" s="4" t="s">
        <v>810</v>
      </c>
      <c r="Y285" s="5">
        <f>[1]!s_val_ev(X285,$A$1,100000000)</f>
        <v>59.951254366499995</v>
      </c>
      <c r="Z285" s="6">
        <f>[1]!s_dq_turn(X285,$A$1)</f>
        <v>5.409161594729313</v>
      </c>
      <c r="AA285" s="6">
        <f>[1]!s_dq_swing(X285,$A$1)</f>
        <v>1.9607843137254981</v>
      </c>
    </row>
    <row r="286" spans="2:27" x14ac:dyDescent="0.25">
      <c r="B286" s="4" t="s">
        <v>897</v>
      </c>
      <c r="C286" s="4" t="s">
        <v>1838</v>
      </c>
      <c r="D286" s="1" t="s">
        <v>2448</v>
      </c>
      <c r="E286" s="4" t="str">
        <f>[1]!s_info_industry_sw_2021(B286,"20221201",1)</f>
        <v>建筑装饰(2021)</v>
      </c>
      <c r="F286" s="1" t="s">
        <v>2400</v>
      </c>
      <c r="G286" s="4" t="s">
        <v>1353</v>
      </c>
      <c r="H286" s="4" t="s">
        <v>1354</v>
      </c>
      <c r="I286" s="4" t="str">
        <f>[1]!s_info_industry_sw_2021(B286,"20221201",2)</f>
        <v>基础建设(2021)</v>
      </c>
      <c r="J286" s="7"/>
      <c r="K286" s="4" t="s">
        <v>1839</v>
      </c>
      <c r="L286" s="8">
        <f>[1]!b_dq_close(B286,$A$1,2)</f>
        <v>108.11</v>
      </c>
      <c r="M286" s="8">
        <f>[1]!cb_anal_convpremiumratio(B286,$A$1)</f>
        <v>24.7227</v>
      </c>
      <c r="N286" s="8">
        <f t="shared" si="8"/>
        <v>10.2623060737</v>
      </c>
      <c r="O286" s="8">
        <f>[1]!cb_anal_ytm(B286,$A$1)</f>
        <v>3.0954000000000002</v>
      </c>
      <c r="P286" s="8">
        <f>[1]!cb_info_outstandingbalance(B286,$A$1)</f>
        <v>9.4924669999999995</v>
      </c>
      <c r="Q286" s="7">
        <f>[1]!b_anal_ptmyear(B286,$A$1)</f>
        <v>3.493150684931507</v>
      </c>
      <c r="R286" s="8">
        <f>[1]!s_dq_turn(B286,$A$1)</f>
        <v>2.4339299783712707</v>
      </c>
      <c r="S286" s="8">
        <f t="shared" si="9"/>
        <v>132.83269999999999</v>
      </c>
      <c r="T286" s="8">
        <f>[1]!cb_anal_convvalue(B286,$A$1)</f>
        <v>86.680300000000003</v>
      </c>
      <c r="U286" s="19">
        <f>[1]!s_dq_pctchange(B286,$A$1)</f>
        <v>0.2169157180466412</v>
      </c>
      <c r="V286" s="21">
        <f>[1]!b_pq_pctchange(B286,$A$2,$A$1,2)</f>
        <v>-1.1899974408657246</v>
      </c>
      <c r="W286" s="4" t="s">
        <v>1840</v>
      </c>
      <c r="X286" s="4" t="s">
        <v>898</v>
      </c>
      <c r="Y286" s="5">
        <f>[1]!s_val_ev(X286,$A$1,100000000)</f>
        <v>21.6900463419</v>
      </c>
      <c r="Z286" s="6">
        <f>[1]!s_dq_turn(X286,$A$1)</f>
        <v>1.3341486582589432</v>
      </c>
      <c r="AA286" s="6">
        <f>[1]!s_dq_swing(X286,$A$1)</f>
        <v>2.3980815347721736</v>
      </c>
    </row>
    <row r="287" spans="2:27" x14ac:dyDescent="0.25">
      <c r="B287" s="4" t="s">
        <v>907</v>
      </c>
      <c r="C287" s="4" t="s">
        <v>1841</v>
      </c>
      <c r="D287" s="1" t="s">
        <v>2448</v>
      </c>
      <c r="E287" s="4" t="str">
        <f>[1]!s_info_industry_sw_2021(B287,"20221201",1)</f>
        <v>建筑装饰(2021)</v>
      </c>
      <c r="F287" s="1" t="s">
        <v>2400</v>
      </c>
      <c r="G287" s="4" t="s">
        <v>1353</v>
      </c>
      <c r="H287" s="4" t="s">
        <v>1354</v>
      </c>
      <c r="I287" s="4" t="str">
        <f>[1]!s_info_industry_sw_2021(B287,"20221201",2)</f>
        <v>基础建设(2021)</v>
      </c>
      <c r="J287" s="7" t="s">
        <v>1757</v>
      </c>
      <c r="K287" s="4" t="s">
        <v>1842</v>
      </c>
      <c r="L287" s="8">
        <f>[1]!b_dq_close(B287,$A$1,2)</f>
        <v>111.5</v>
      </c>
      <c r="M287" s="8">
        <f>[1]!cb_anal_convpremiumratio(B287,$A$1)</f>
        <v>50.545499999999997</v>
      </c>
      <c r="N287" s="8">
        <f t="shared" si="8"/>
        <v>9.4656665050000015</v>
      </c>
      <c r="O287" s="8">
        <f>[1]!cb_anal_ytm(B287,$A$1)</f>
        <v>1.2118</v>
      </c>
      <c r="P287" s="8">
        <f>[1]!cb_info_outstandingbalance(B287,$A$1)</f>
        <v>8.4893870000000007</v>
      </c>
      <c r="Q287" s="7">
        <f>[1]!b_anal_ptmyear(B287,$A$1)</f>
        <v>3.5643835616438357</v>
      </c>
      <c r="R287" s="8">
        <f>[1]!s_dq_turn(B287,$A$1)</f>
        <v>0.60241098680034266</v>
      </c>
      <c r="S287" s="8">
        <f t="shared" si="9"/>
        <v>162.0455</v>
      </c>
      <c r="T287" s="8">
        <f>[1]!cb_anal_convvalue(B287,$A$1)</f>
        <v>74.063999999999993</v>
      </c>
      <c r="U287" s="19">
        <f>[1]!s_dq_pctchange(B287,$A$1)</f>
        <v>-4.4822949350064686E-2</v>
      </c>
      <c r="V287" s="21">
        <f>[1]!b_pq_pctchange(B287,$A$2,$A$1,2)</f>
        <v>0.90497737556561098</v>
      </c>
      <c r="W287" s="4" t="s">
        <v>1843</v>
      </c>
      <c r="X287" s="4" t="s">
        <v>908</v>
      </c>
      <c r="Y287" s="5">
        <f>[1]!s_val_ev(X287,$A$1,100000000)</f>
        <v>88.050276814500009</v>
      </c>
      <c r="Z287" s="6">
        <f>[1]!s_dq_turn(X287,$A$1)</f>
        <v>1.02814950242836</v>
      </c>
      <c r="AA287" s="6">
        <f>[1]!s_dq_swing(X287,$A$1)</f>
        <v>1.546391752577313</v>
      </c>
    </row>
    <row r="288" spans="2:27" x14ac:dyDescent="0.25">
      <c r="B288" s="4" t="s">
        <v>53</v>
      </c>
      <c r="C288" s="4" t="s">
        <v>1844</v>
      </c>
      <c r="D288" s="1" t="s">
        <v>2448</v>
      </c>
      <c r="E288" s="4" t="str">
        <f>[1]!s_info_industry_sw_2021(B288,"20221201",1)</f>
        <v>建筑装饰(2021)</v>
      </c>
      <c r="F288" s="1" t="s">
        <v>2400</v>
      </c>
      <c r="G288" s="4" t="s">
        <v>1353</v>
      </c>
      <c r="H288" s="4" t="s">
        <v>1354</v>
      </c>
      <c r="I288" s="4" t="str">
        <f>[1]!s_info_industry_sw_2021(B288,"20221201",2)</f>
        <v>基础建设(2021)</v>
      </c>
      <c r="J288" s="7"/>
      <c r="K288" s="4" t="s">
        <v>1845</v>
      </c>
      <c r="L288" s="8">
        <f>[1]!b_dq_close(B288,$A$1,2)</f>
        <v>116.953</v>
      </c>
      <c r="M288" s="8">
        <f>[1]!cb_anal_convpremiumratio(B288,$A$1)</f>
        <v>13.267899999999999</v>
      </c>
      <c r="N288" s="8">
        <f t="shared" si="8"/>
        <v>18.117200925300001</v>
      </c>
      <c r="O288" s="8">
        <f>[1]!cb_anal_ytm(B288,$A$1)</f>
        <v>-0.4572</v>
      </c>
      <c r="P288" s="8">
        <f>[1]!cb_info_outstandingbalance(B288,$A$1)</f>
        <v>15.491009999999999</v>
      </c>
      <c r="Q288" s="7">
        <f>[1]!b_anal_ptmyear(B288,$A$1)</f>
        <v>4.1369863013698627</v>
      </c>
      <c r="R288" s="8">
        <f>[1]!s_dq_turn(B288,$A$1)</f>
        <v>2.0982492426252386</v>
      </c>
      <c r="S288" s="8">
        <f t="shared" si="9"/>
        <v>130.2209</v>
      </c>
      <c r="T288" s="8">
        <f>[1]!cb_anal_convvalue(B288,$A$1)</f>
        <v>103.2534</v>
      </c>
      <c r="U288" s="19">
        <f>[1]!s_dq_pctchange(B288,$A$1)</f>
        <v>-2.3080868524534982E-2</v>
      </c>
      <c r="V288" s="21">
        <f>[1]!b_pq_pctchange(B288,$A$2,$A$1,2)</f>
        <v>0.71822871364720953</v>
      </c>
      <c r="W288" s="4" t="s">
        <v>1846</v>
      </c>
      <c r="X288" s="4" t="s">
        <v>54</v>
      </c>
      <c r="Y288" s="5">
        <f>[1]!s_val_ev(X288,$A$1,100000000)</f>
        <v>47.975650829999999</v>
      </c>
      <c r="Z288" s="6">
        <f>[1]!s_dq_turn(X288,$A$1)</f>
        <v>2.1658705750172729</v>
      </c>
      <c r="AA288" s="6">
        <f>[1]!s_dq_swing(X288,$A$1)</f>
        <v>1.1686143572621082</v>
      </c>
    </row>
    <row r="289" spans="2:27" x14ac:dyDescent="0.25">
      <c r="B289" s="4" t="s">
        <v>65</v>
      </c>
      <c r="C289" s="4" t="s">
        <v>1847</v>
      </c>
      <c r="D289" s="1" t="s">
        <v>2448</v>
      </c>
      <c r="E289" s="4" t="str">
        <f>[1]!s_info_industry_sw_2021(B289,"20221201",1)</f>
        <v>建筑装饰(2021)</v>
      </c>
      <c r="F289" s="1" t="s">
        <v>2400</v>
      </c>
      <c r="G289" s="4" t="s">
        <v>1353</v>
      </c>
      <c r="H289" s="4" t="s">
        <v>1354</v>
      </c>
      <c r="I289" s="4" t="str">
        <f>[1]!s_info_industry_sw_2021(B289,"20221201",2)</f>
        <v>专业工程(2021)</v>
      </c>
      <c r="J289" s="7"/>
      <c r="K289" s="4" t="s">
        <v>1848</v>
      </c>
      <c r="L289" s="8">
        <f>[1]!b_dq_close(B289,$A$1,2)</f>
        <v>116.077</v>
      </c>
      <c r="M289" s="8">
        <f>[1]!cb_anal_convpremiumratio(B289,$A$1)</f>
        <v>35.468699999999998</v>
      </c>
      <c r="N289" s="8">
        <f t="shared" si="8"/>
        <v>23.2149472997</v>
      </c>
      <c r="O289" s="8">
        <f>[1]!cb_anal_ytm(B289,$A$1)</f>
        <v>0.1731</v>
      </c>
      <c r="P289" s="8">
        <f>[1]!cb_info_outstandingbalance(B289,$A$1)</f>
        <v>19.999610000000001</v>
      </c>
      <c r="Q289" s="7">
        <f>[1]!b_anal_ptmyear(B289,$A$1)</f>
        <v>5.1643835616438354</v>
      </c>
      <c r="R289" s="8">
        <f>[1]!s_dq_turn(B289,$A$1)</f>
        <v>0.96966890854371657</v>
      </c>
      <c r="S289" s="8">
        <f t="shared" si="9"/>
        <v>151.54570000000001</v>
      </c>
      <c r="T289" s="8">
        <f>[1]!cb_anal_convvalue(B289,$A$1)</f>
        <v>85.685500000000005</v>
      </c>
      <c r="U289" s="19">
        <f>[1]!s_dq_pctchange(B289,$A$1)</f>
        <v>1.3012060810221142</v>
      </c>
      <c r="V289" s="21">
        <f>[1]!b_pq_pctchange(B289,$A$2,$A$1,2)</f>
        <v>6.8104622493485686E-2</v>
      </c>
      <c r="W289" s="4" t="s">
        <v>1849</v>
      </c>
      <c r="X289" s="4" t="s">
        <v>66</v>
      </c>
      <c r="Y289" s="5">
        <f>[1]!s_val_ev(X289,$A$1,100000000)</f>
        <v>85.547459117499997</v>
      </c>
      <c r="Z289" s="6">
        <f>[1]!s_dq_turn(X289,$A$1)</f>
        <v>1.573093334837234</v>
      </c>
      <c r="AA289" s="6">
        <f>[1]!s_dq_swing(X289,$A$1)</f>
        <v>1.4285714285714191</v>
      </c>
    </row>
    <row r="290" spans="2:27" x14ac:dyDescent="0.25">
      <c r="B290" s="4" t="s">
        <v>481</v>
      </c>
      <c r="C290" s="4" t="s">
        <v>1850</v>
      </c>
      <c r="D290" s="1" t="s">
        <v>2448</v>
      </c>
      <c r="E290" s="4" t="str">
        <f>[1]!s_info_industry_sw_2021(B290,"20221201",1)</f>
        <v>建筑装饰(2021)</v>
      </c>
      <c r="F290" s="1" t="s">
        <v>2400</v>
      </c>
      <c r="G290" s="4" t="s">
        <v>1353</v>
      </c>
      <c r="H290" s="4" t="s">
        <v>1354</v>
      </c>
      <c r="I290" s="4" t="str">
        <f>[1]!s_info_industry_sw_2021(B290,"20221201",2)</f>
        <v>专业工程(2021)</v>
      </c>
      <c r="J290" s="7" t="s">
        <v>1757</v>
      </c>
      <c r="K290" s="4" t="s">
        <v>1851</v>
      </c>
      <c r="L290" s="8">
        <f>[1]!b_dq_close(B290,$A$1,2)</f>
        <v>144.30000000000001</v>
      </c>
      <c r="M290" s="8">
        <f>[1]!cb_anal_convpremiumratio(B290,$A$1)</f>
        <v>12.1145</v>
      </c>
      <c r="N290" s="8">
        <f t="shared" si="8"/>
        <v>2.1493340700000001</v>
      </c>
      <c r="O290" s="8">
        <f>[1]!cb_anal_ytm(B290,$A$1)</f>
        <v>-3.7561</v>
      </c>
      <c r="P290" s="8">
        <f>[1]!cb_info_outstandingbalance(B290,$A$1)</f>
        <v>1.48949</v>
      </c>
      <c r="Q290" s="7">
        <f>[1]!b_anal_ptmyear(B290,$A$1)</f>
        <v>3.7780821917808218</v>
      </c>
      <c r="R290" s="8">
        <f>[1]!s_dq_turn(B290,$A$1)</f>
        <v>18.200860697285648</v>
      </c>
      <c r="S290" s="8">
        <f t="shared" si="9"/>
        <v>156.4145</v>
      </c>
      <c r="T290" s="8">
        <f>[1]!cb_anal_convvalue(B290,$A$1)</f>
        <v>128.70769999999999</v>
      </c>
      <c r="U290" s="19">
        <f>[1]!s_dq_pctchange(B290,$A$1)</f>
        <v>-0.13149698941103033</v>
      </c>
      <c r="V290" s="21">
        <f>[1]!b_pq_pctchange(B290,$A$2,$A$1,2)</f>
        <v>-1.1643835616438278</v>
      </c>
      <c r="W290" s="4" t="s">
        <v>1852</v>
      </c>
      <c r="X290" s="4" t="s">
        <v>482</v>
      </c>
      <c r="Y290" s="5">
        <f>[1]!s_val_ev(X290,$A$1,100000000)</f>
        <v>29.736739849599999</v>
      </c>
      <c r="Z290" s="6">
        <f>[1]!s_dq_turn(X290,$A$1)</f>
        <v>1.7536087850180739</v>
      </c>
      <c r="AA290" s="6">
        <f>[1]!s_dq_swing(X290,$A$1)</f>
        <v>1.9554956169925888</v>
      </c>
    </row>
    <row r="291" spans="2:27" x14ac:dyDescent="0.25">
      <c r="B291" s="4" t="s">
        <v>652</v>
      </c>
      <c r="C291" s="4" t="s">
        <v>1853</v>
      </c>
      <c r="D291" s="1" t="s">
        <v>2448</v>
      </c>
      <c r="E291" s="4" t="str">
        <f>[1]!s_info_industry_sw_2021(B291,"20221201",1)</f>
        <v>建筑装饰(2021)</v>
      </c>
      <c r="F291" s="1" t="s">
        <v>2400</v>
      </c>
      <c r="G291" s="4" t="s">
        <v>1353</v>
      </c>
      <c r="H291" s="4" t="s">
        <v>1354</v>
      </c>
      <c r="I291" s="4" t="str">
        <f>[1]!s_info_industry_sw_2021(B291,"20221201",2)</f>
        <v>专业工程(2021)</v>
      </c>
      <c r="J291" s="7" t="s">
        <v>1757</v>
      </c>
      <c r="K291" s="1" t="s">
        <v>2424</v>
      </c>
      <c r="L291" s="8">
        <f>[1]!b_dq_close(B291,$A$1,2)</f>
        <v>148.15600000000001</v>
      </c>
      <c r="M291" s="8">
        <f>[1]!cb_anal_convpremiumratio(B291,$A$1)</f>
        <v>16.0258</v>
      </c>
      <c r="N291" s="8">
        <f t="shared" si="8"/>
        <v>7.9173470045599998</v>
      </c>
      <c r="O291" s="8">
        <f>[1]!cb_anal_ytm(B291,$A$1)</f>
        <v>-9.6791</v>
      </c>
      <c r="P291" s="8">
        <f>[1]!cb_info_outstandingbalance(B291,$A$1)</f>
        <v>5.3439259999999997</v>
      </c>
      <c r="Q291" s="7">
        <f>[1]!b_anal_ptmyear(B291,$A$1)</f>
        <v>2.6712328767123288</v>
      </c>
      <c r="R291" s="8">
        <f>[1]!s_dq_turn(B291,$A$1)</f>
        <v>12.357618724510781</v>
      </c>
      <c r="S291" s="8">
        <f t="shared" si="9"/>
        <v>164.18180000000001</v>
      </c>
      <c r="T291" s="8">
        <f>[1]!cb_anal_convvalue(B291,$A$1)</f>
        <v>127.6923</v>
      </c>
      <c r="U291" s="19">
        <f>[1]!s_dq_pctchange(B291,$A$1)</f>
        <v>-6.3406408094431085E-2</v>
      </c>
      <c r="V291" s="21">
        <f>[1]!b_pq_pctchange(B291,$A$2,$A$1,2)</f>
        <v>-8.5647039782025675E-2</v>
      </c>
      <c r="W291" s="4" t="s">
        <v>1854</v>
      </c>
      <c r="X291" s="4" t="s">
        <v>653</v>
      </c>
      <c r="Y291" s="5">
        <f>[1]!s_val_ev(X291,$A$1,100000000)</f>
        <v>99.770257634400011</v>
      </c>
      <c r="Z291" s="6">
        <f>[1]!s_dq_turn(X291,$A$1)</f>
        <v>1.885866040531897</v>
      </c>
      <c r="AA291" s="6">
        <f>[1]!s_dq_swing(X291,$A$1)</f>
        <v>2.8397565922921011</v>
      </c>
    </row>
    <row r="292" spans="2:27" x14ac:dyDescent="0.25">
      <c r="B292" s="4" t="s">
        <v>680</v>
      </c>
      <c r="C292" s="4" t="s">
        <v>1855</v>
      </c>
      <c r="D292" s="1" t="s">
        <v>2448</v>
      </c>
      <c r="E292" s="4" t="str">
        <f>[1]!s_info_industry_sw_2021(B292,"20221201",1)</f>
        <v>建筑装饰(2021)</v>
      </c>
      <c r="F292" s="1" t="s">
        <v>2400</v>
      </c>
      <c r="G292" s="4" t="s">
        <v>1353</v>
      </c>
      <c r="H292" s="4" t="s">
        <v>1354</v>
      </c>
      <c r="I292" s="4" t="str">
        <f>[1]!s_info_industry_sw_2021(B292,"20221201",2)</f>
        <v>专业工程(2021)</v>
      </c>
      <c r="J292" s="7"/>
      <c r="K292" s="4" t="s">
        <v>1856</v>
      </c>
      <c r="L292" s="8">
        <f>[1]!b_dq_close(B292,$A$1,2)</f>
        <v>138</v>
      </c>
      <c r="M292" s="8">
        <f>[1]!cb_anal_convpremiumratio(B292,$A$1)</f>
        <v>5.0164999999999997</v>
      </c>
      <c r="N292" s="8">
        <f t="shared" si="8"/>
        <v>11.298911459999999</v>
      </c>
      <c r="O292" s="8">
        <f>[1]!cb_anal_ytm(B292,$A$1)</f>
        <v>-3.9744999999999999</v>
      </c>
      <c r="P292" s="8">
        <f>[1]!cb_info_outstandingbalance(B292,$A$1)</f>
        <v>8.1876169999999995</v>
      </c>
      <c r="Q292" s="7">
        <f>[1]!b_anal_ptmyear(B292,$A$1)</f>
        <v>4.0712328767123287</v>
      </c>
      <c r="R292" s="8">
        <f>[1]!s_dq_turn(B292,$A$1)</f>
        <v>10.854660153253384</v>
      </c>
      <c r="S292" s="8">
        <f t="shared" si="9"/>
        <v>143.01650000000001</v>
      </c>
      <c r="T292" s="8">
        <f>[1]!cb_anal_convvalue(B292,$A$1)</f>
        <v>131.40790000000001</v>
      </c>
      <c r="U292" s="19">
        <f>[1]!s_dq_pctchange(B292,$A$1)</f>
        <v>-1.4285714285714286</v>
      </c>
      <c r="V292" s="21">
        <f>[1]!b_pq_pctchange(B292,$A$2,$A$1,2)</f>
        <v>-2.8900757879625911</v>
      </c>
      <c r="W292" s="4" t="s">
        <v>1857</v>
      </c>
      <c r="X292" s="4" t="s">
        <v>681</v>
      </c>
      <c r="Y292" s="5">
        <f>[1]!s_val_ev(X292,$A$1,100000000)</f>
        <v>93.260404400799999</v>
      </c>
      <c r="Z292" s="6">
        <f>[1]!s_dq_turn(X292,$A$1)</f>
        <v>2.2369156064766584</v>
      </c>
      <c r="AA292" s="6">
        <f>[1]!s_dq_swing(X292,$A$1)</f>
        <v>4.2953020134228224</v>
      </c>
    </row>
    <row r="293" spans="2:27" x14ac:dyDescent="0.25">
      <c r="B293" s="4" t="s">
        <v>799</v>
      </c>
      <c r="C293" s="4" t="s">
        <v>1858</v>
      </c>
      <c r="D293" s="1" t="s">
        <v>2448</v>
      </c>
      <c r="E293" s="4" t="str">
        <f>[1]!s_info_industry_sw_2021(B293,"20221201",1)</f>
        <v>建筑装饰(2021)</v>
      </c>
      <c r="F293" s="1" t="s">
        <v>2400</v>
      </c>
      <c r="G293" s="4" t="s">
        <v>1353</v>
      </c>
      <c r="H293" s="4" t="s">
        <v>1354</v>
      </c>
      <c r="I293" s="4" t="str">
        <f>[1]!s_info_industry_sw_2021(B293,"20221201",2)</f>
        <v>专业工程(2021)</v>
      </c>
      <c r="J293" s="7"/>
      <c r="K293" s="4" t="s">
        <v>1859</v>
      </c>
      <c r="L293" s="8">
        <f>[1]!b_dq_close(B293,$A$1,2)</f>
        <v>119.92100000000001</v>
      </c>
      <c r="M293" s="8">
        <f>[1]!cb_anal_convpremiumratio(B293,$A$1)</f>
        <v>16.537700000000001</v>
      </c>
      <c r="N293" s="8">
        <f t="shared" si="8"/>
        <v>7.2181481220600006</v>
      </c>
      <c r="O293" s="8">
        <f>[1]!cb_anal_ytm(B293,$A$1)</f>
        <v>-8.0747999999999998</v>
      </c>
      <c r="P293" s="8">
        <f>[1]!cb_info_outstandingbalance(B293,$A$1)</f>
        <v>6.0190859999999997</v>
      </c>
      <c r="Q293" s="7">
        <f>[1]!b_anal_ptmyear(B293,$A$1)</f>
        <v>1.0602739726027397</v>
      </c>
      <c r="R293" s="8">
        <f>[1]!s_dq_turn(B293,$A$1)</f>
        <v>6.7171161867433025</v>
      </c>
      <c r="S293" s="8">
        <f t="shared" si="9"/>
        <v>136.45870000000002</v>
      </c>
      <c r="T293" s="8">
        <f>[1]!cb_anal_convvalue(B293,$A$1)</f>
        <v>102.9032</v>
      </c>
      <c r="U293" s="19">
        <f>[1]!s_dq_pctchange(B293,$A$1)</f>
        <v>-0.39701326422976474</v>
      </c>
      <c r="V293" s="21">
        <f>[1]!b_pq_pctchange(B293,$A$2,$A$1,2)</f>
        <v>-2.031729952290696</v>
      </c>
      <c r="W293" s="4" t="s">
        <v>1860</v>
      </c>
      <c r="X293" s="4" t="s">
        <v>800</v>
      </c>
      <c r="Y293" s="5">
        <f>[1]!s_val_ev(X293,$A$1,100000000)</f>
        <v>57.599745973000005</v>
      </c>
      <c r="Z293" s="6">
        <f>[1]!s_dq_turn(X293,$A$1)</f>
        <v>1.5864335312898659</v>
      </c>
      <c r="AA293" s="6">
        <f>[1]!s_dq_swing(X293,$A$1)</f>
        <v>1.8867924528301903</v>
      </c>
    </row>
    <row r="294" spans="2:27" x14ac:dyDescent="0.25">
      <c r="B294" s="4" t="s">
        <v>911</v>
      </c>
      <c r="C294" s="4" t="s">
        <v>1861</v>
      </c>
      <c r="D294" s="1" t="s">
        <v>2448</v>
      </c>
      <c r="E294" s="4" t="str">
        <f>[1]!s_info_industry_sw_2021(B294,"20221201",1)</f>
        <v>建筑装饰(2021)</v>
      </c>
      <c r="F294" s="1" t="s">
        <v>2400</v>
      </c>
      <c r="G294" s="4" t="s">
        <v>1353</v>
      </c>
      <c r="H294" s="4" t="s">
        <v>1354</v>
      </c>
      <c r="I294" s="4" t="str">
        <f>[1]!s_info_industry_sw_2021(B294,"20221201",2)</f>
        <v>专业工程(2021)</v>
      </c>
      <c r="J294" s="7"/>
      <c r="K294" s="4" t="s">
        <v>1862</v>
      </c>
      <c r="L294" s="8">
        <f>[1]!b_dq_close(B294,$A$1,2)</f>
        <v>131</v>
      </c>
      <c r="M294" s="8">
        <f>[1]!cb_anal_convpremiumratio(B294,$A$1)</f>
        <v>16.514600000000002</v>
      </c>
      <c r="N294" s="8">
        <f t="shared" si="8"/>
        <v>20.60386995</v>
      </c>
      <c r="O294" s="8">
        <f>[1]!cb_anal_ytm(B294,$A$1)</f>
        <v>-3.7507000000000001</v>
      </c>
      <c r="P294" s="8">
        <f>[1]!cb_info_outstandingbalance(B294,$A$1)</f>
        <v>15.728145</v>
      </c>
      <c r="Q294" s="7">
        <f>[1]!b_anal_ptmyear(B294,$A$1)</f>
        <v>3.6301369863013697</v>
      </c>
      <c r="R294" s="8">
        <f>[1]!s_dq_turn(B294,$A$1)</f>
        <v>6.6747604374196703</v>
      </c>
      <c r="S294" s="8">
        <f t="shared" si="9"/>
        <v>147.5146</v>
      </c>
      <c r="T294" s="8">
        <f>[1]!cb_anal_convvalue(B294,$A$1)</f>
        <v>112.4323</v>
      </c>
      <c r="U294" s="19">
        <f>[1]!s_dq_pctchange(B294,$A$1)</f>
        <v>1.787101787101796</v>
      </c>
      <c r="V294" s="21">
        <f>[1]!b_pq_pctchange(B294,$A$2,$A$1,2)</f>
        <v>2.5039123630672946</v>
      </c>
      <c r="W294" s="4" t="s">
        <v>1863</v>
      </c>
      <c r="X294" s="4" t="s">
        <v>912</v>
      </c>
      <c r="Y294" s="5">
        <f>[1]!s_val_ev(X294,$A$1,100000000)</f>
        <v>257.71916826</v>
      </c>
      <c r="Z294" s="6">
        <f>[1]!s_dq_turn(X294,$A$1)</f>
        <v>1.7052347430884072</v>
      </c>
      <c r="AA294" s="6">
        <f>[1]!s_dq_swing(X294,$A$1)</f>
        <v>7.9401611047180616</v>
      </c>
    </row>
    <row r="295" spans="2:27" x14ac:dyDescent="0.25">
      <c r="B295" s="4" t="s">
        <v>271</v>
      </c>
      <c r="C295" s="4" t="s">
        <v>1864</v>
      </c>
      <c r="D295" s="1" t="s">
        <v>2448</v>
      </c>
      <c r="E295" s="4" t="str">
        <f>[1]!s_info_industry_sw_2021(B295,"20221201",1)</f>
        <v>建筑装饰(2021)</v>
      </c>
      <c r="F295" s="1" t="s">
        <v>2400</v>
      </c>
      <c r="G295" s="4" t="s">
        <v>1353</v>
      </c>
      <c r="H295" s="4" t="s">
        <v>1354</v>
      </c>
      <c r="I295" s="4" t="str">
        <f>[1]!s_info_industry_sw_2021(B295,"20221201",2)</f>
        <v>专业工程(2021)</v>
      </c>
      <c r="J295" s="11" t="s">
        <v>2389</v>
      </c>
      <c r="K295" s="4" t="s">
        <v>1865</v>
      </c>
      <c r="L295" s="8">
        <f>[1]!b_dq_close(B295,$A$1,2)</f>
        <v>265.35399999999998</v>
      </c>
      <c r="M295" s="8">
        <f>[1]!cb_anal_convpremiumratio(B295,$A$1)</f>
        <v>7.2870999999999997</v>
      </c>
      <c r="N295" s="8">
        <f t="shared" si="8"/>
        <v>20.268428440399997</v>
      </c>
      <c r="O295" s="8">
        <f>[1]!cb_anal_ytm(B295,$A$1)</f>
        <v>-19.585699999999999</v>
      </c>
      <c r="P295" s="8">
        <f>[1]!cb_info_outstandingbalance(B295,$A$1)</f>
        <v>7.6382599999999998</v>
      </c>
      <c r="Q295" s="7">
        <f>[1]!b_anal_ptmyear(B295,$A$1)</f>
        <v>3.8356164383561646</v>
      </c>
      <c r="R295" s="8">
        <f>[1]!s_dq_turn(B295,$A$1)</f>
        <v>43.941159373993557</v>
      </c>
      <c r="S295" s="8">
        <f t="shared" si="9"/>
        <v>272.64109999999999</v>
      </c>
      <c r="T295" s="8">
        <f>[1]!cb_anal_convvalue(B295,$A$1)</f>
        <v>247.33070000000001</v>
      </c>
      <c r="U295" s="19">
        <f>[1]!s_dq_pctchange(B295,$A$1)</f>
        <v>3.4034759566674384</v>
      </c>
      <c r="V295" s="21">
        <f>[1]!b_pq_pctchange(B295,$A$2,$A$1,2)</f>
        <v>7.6862515928478077</v>
      </c>
      <c r="W295" s="4" t="s">
        <v>1866</v>
      </c>
      <c r="X295" s="4" t="s">
        <v>272</v>
      </c>
      <c r="Y295" s="5">
        <f>[1]!s_val_ev(X295,$A$1,100000000)</f>
        <v>186.796452528</v>
      </c>
      <c r="Z295" s="6">
        <f>[1]!s_dq_turn(X295,$A$1)</f>
        <v>1.3348902482108063</v>
      </c>
      <c r="AA295" s="6">
        <f>[1]!s_dq_swing(X295,$A$1)</f>
        <v>5.4919908466819214</v>
      </c>
    </row>
    <row r="296" spans="2:27" x14ac:dyDescent="0.25">
      <c r="B296" s="4" t="s">
        <v>225</v>
      </c>
      <c r="C296" s="4" t="s">
        <v>1867</v>
      </c>
      <c r="D296" s="1" t="s">
        <v>2448</v>
      </c>
      <c r="E296" s="4" t="str">
        <f>[1]!s_info_industry_sw_2021(B296,"20221201",1)</f>
        <v>建筑装饰(2021)</v>
      </c>
      <c r="F296" s="1" t="s">
        <v>2400</v>
      </c>
      <c r="G296" s="4" t="s">
        <v>1353</v>
      </c>
      <c r="H296" s="4" t="s">
        <v>1354</v>
      </c>
      <c r="I296" s="4" t="str">
        <f>[1]!s_info_industry_sw_2021(B296,"20221201",2)</f>
        <v>装修装饰Ⅱ(2021)</v>
      </c>
      <c r="J296" s="7" t="s">
        <v>1757</v>
      </c>
      <c r="K296" s="4" t="s">
        <v>1868</v>
      </c>
      <c r="L296" s="8">
        <f>[1]!b_dq_close(B296,$A$1,2)</f>
        <v>100.092</v>
      </c>
      <c r="M296" s="8">
        <f>[1]!cb_anal_convpremiumratio(B296,$A$1)</f>
        <v>94.623199999999997</v>
      </c>
      <c r="N296" s="8">
        <f t="shared" si="8"/>
        <v>3.8415309599999996</v>
      </c>
      <c r="O296" s="8">
        <f>[1]!cb_anal_ytm(B296,$A$1)</f>
        <v>5.2657999999999996</v>
      </c>
      <c r="P296" s="8">
        <f>[1]!cb_info_outstandingbalance(B296,$A$1)</f>
        <v>3.8380000000000001</v>
      </c>
      <c r="Q296" s="7">
        <f>[1]!b_anal_ptmyear(B296,$A$1)</f>
        <v>3.1589041095890411</v>
      </c>
      <c r="R296" s="8">
        <f>[1]!s_dq_turn(B296,$A$1)</f>
        <v>2.6060448150078166</v>
      </c>
      <c r="S296" s="8">
        <f t="shared" si="9"/>
        <v>194.71519999999998</v>
      </c>
      <c r="T296" s="8">
        <f>[1]!cb_anal_convvalue(B296,$A$1)</f>
        <v>51.428600000000003</v>
      </c>
      <c r="U296" s="19">
        <f>[1]!s_dq_pctchange(B296,$A$1)</f>
        <v>0.12203661098329488</v>
      </c>
      <c r="V296" s="21">
        <f>[1]!b_pq_pctchange(B296,$A$2,$A$1,2)</f>
        <v>-2.6967908189255811E-2</v>
      </c>
      <c r="W296" s="4" t="s">
        <v>1869</v>
      </c>
      <c r="X296" s="4" t="s">
        <v>226</v>
      </c>
      <c r="Y296" s="5">
        <f>[1]!s_val_ev(X296,$A$1,100000000)</f>
        <v>15.661900314</v>
      </c>
      <c r="Z296" s="6">
        <f>[1]!s_dq_turn(X296,$A$1)</f>
        <v>1.3282870905137854</v>
      </c>
      <c r="AA296" s="6">
        <f>[1]!s_dq_swing(X296,$A$1)</f>
        <v>1.8587360594795641</v>
      </c>
    </row>
    <row r="297" spans="2:27" x14ac:dyDescent="0.25">
      <c r="B297" s="4" t="s">
        <v>688</v>
      </c>
      <c r="C297" s="4" t="s">
        <v>1870</v>
      </c>
      <c r="D297" s="1" t="s">
        <v>2448</v>
      </c>
      <c r="E297" s="4" t="str">
        <f>[1]!s_info_industry_sw_2021(B297,"20221201",1)</f>
        <v>建筑装饰(2021)</v>
      </c>
      <c r="F297" s="1" t="s">
        <v>2400</v>
      </c>
      <c r="G297" s="4" t="s">
        <v>1353</v>
      </c>
      <c r="H297" s="4" t="s">
        <v>1354</v>
      </c>
      <c r="I297" s="4" t="str">
        <f>[1]!s_info_industry_sw_2021(B297,"20221201",2)</f>
        <v>装修装饰Ⅱ(2021)</v>
      </c>
      <c r="J297" s="7"/>
      <c r="K297" s="4" t="s">
        <v>1871</v>
      </c>
      <c r="L297" s="8">
        <f>[1]!b_dq_close(B297,$A$1,2)</f>
        <v>117.5</v>
      </c>
      <c r="M297" s="8">
        <f>[1]!cb_anal_convpremiumratio(B297,$A$1)</f>
        <v>19.594100000000001</v>
      </c>
      <c r="N297" s="8">
        <f t="shared" si="8"/>
        <v>13.622093424999999</v>
      </c>
      <c r="O297" s="8">
        <f>[1]!cb_anal_ytm(B297,$A$1)</f>
        <v>-0.14680000000000001</v>
      </c>
      <c r="P297" s="8">
        <f>[1]!cb_info_outstandingbalance(B297,$A$1)</f>
        <v>11.593271</v>
      </c>
      <c r="Q297" s="7">
        <f>[1]!b_anal_ptmyear(B297,$A$1)</f>
        <v>4.1479452054794521</v>
      </c>
      <c r="R297" s="8">
        <f>[1]!s_dq_turn(B297,$A$1)</f>
        <v>3.0219685194972152</v>
      </c>
      <c r="S297" s="8">
        <f t="shared" si="9"/>
        <v>137.0941</v>
      </c>
      <c r="T297" s="8">
        <f>[1]!cb_anal_convvalue(B297,$A$1)</f>
        <v>98.248999999999995</v>
      </c>
      <c r="U297" s="19">
        <f>[1]!s_dq_pctchange(B297,$A$1)</f>
        <v>-0.56866262735673179</v>
      </c>
      <c r="V297" s="21">
        <f>[1]!b_pq_pctchange(B297,$A$2,$A$1,2)</f>
        <v>-1.5170564076774808</v>
      </c>
      <c r="W297" s="4" t="s">
        <v>1872</v>
      </c>
      <c r="X297" s="4" t="s">
        <v>689</v>
      </c>
      <c r="Y297" s="5">
        <f>[1]!s_val_ev(X297,$A$1,100000000)</f>
        <v>36.038922565499995</v>
      </c>
      <c r="Z297" s="6">
        <f>[1]!s_dq_turn(X297,$A$1)</f>
        <v>1.8217668037309667</v>
      </c>
      <c r="AA297" s="6">
        <f>[1]!s_dq_swing(X297,$A$1)</f>
        <v>2.1611001964636603</v>
      </c>
    </row>
    <row r="298" spans="2:27" x14ac:dyDescent="0.25">
      <c r="B298" s="4" t="s">
        <v>729</v>
      </c>
      <c r="C298" s="4" t="s">
        <v>1873</v>
      </c>
      <c r="D298" s="1" t="s">
        <v>2448</v>
      </c>
      <c r="E298" s="4" t="str">
        <f>[1]!s_info_industry_sw_2021(B298,"20221201",1)</f>
        <v>建筑装饰(2021)</v>
      </c>
      <c r="F298" s="1" t="s">
        <v>2400</v>
      </c>
      <c r="G298" s="4" t="s">
        <v>1353</v>
      </c>
      <c r="H298" s="4" t="s">
        <v>1354</v>
      </c>
      <c r="I298" s="4" t="str">
        <f>[1]!s_info_industry_sw_2021(B298,"20221201",2)</f>
        <v>装修装饰Ⅱ(2021)</v>
      </c>
      <c r="J298" s="7" t="s">
        <v>1757</v>
      </c>
      <c r="K298" s="1" t="s">
        <v>1874</v>
      </c>
      <c r="L298" s="8">
        <f>[1]!b_dq_close(B298,$A$1,2)</f>
        <v>120</v>
      </c>
      <c r="M298" s="8">
        <f>[1]!cb_anal_convpremiumratio(B298,$A$1)</f>
        <v>30.672699999999999</v>
      </c>
      <c r="N298" s="8">
        <f t="shared" si="8"/>
        <v>6.9202559999999993</v>
      </c>
      <c r="O298" s="8">
        <f>[1]!cb_anal_ytm(B298,$A$1)</f>
        <v>5.0900000000000001E-2</v>
      </c>
      <c r="P298" s="8">
        <f>[1]!cb_info_outstandingbalance(B298,$A$1)</f>
        <v>5.7668799999999996</v>
      </c>
      <c r="Q298" s="7">
        <f>[1]!b_anal_ptmyear(B298,$A$1)</f>
        <v>5.0027397260273974</v>
      </c>
      <c r="R298" s="8">
        <f>[1]!s_dq_turn(B298,$A$1)</f>
        <v>3.4784320117637266</v>
      </c>
      <c r="S298" s="8">
        <f t="shared" si="9"/>
        <v>150.67269999999999</v>
      </c>
      <c r="T298" s="8">
        <f>[1]!cb_anal_convvalue(B298,$A$1)</f>
        <v>91.832499999999996</v>
      </c>
      <c r="U298" s="19">
        <f>[1]!s_dq_pctchange(B298,$A$1)</f>
        <v>0.1418676458315962</v>
      </c>
      <c r="V298" s="21">
        <f>[1]!b_pq_pctchange(B298,$A$2,$A$1,2)</f>
        <v>-1.7150719937097598</v>
      </c>
      <c r="W298" s="4" t="s">
        <v>1875</v>
      </c>
      <c r="X298" s="4" t="s">
        <v>730</v>
      </c>
      <c r="Y298" s="5">
        <f>[1]!s_val_ev(X298,$A$1,100000000)</f>
        <v>31.869466998999997</v>
      </c>
      <c r="Z298" s="6">
        <f>[1]!s_dq_turn(X298,$A$1)</f>
        <v>2.9152426164626086</v>
      </c>
      <c r="AA298" s="6">
        <f>[1]!s_dq_swing(X298,$A$1)</f>
        <v>2.8360748723766309</v>
      </c>
    </row>
    <row r="299" spans="2:27" x14ac:dyDescent="0.25">
      <c r="B299" s="4" t="s">
        <v>823</v>
      </c>
      <c r="C299" s="4" t="s">
        <v>1876</v>
      </c>
      <c r="D299" s="1" t="s">
        <v>2448</v>
      </c>
      <c r="E299" s="4" t="str">
        <f>[1]!s_info_industry_sw_2021(B299,"20221201",1)</f>
        <v>建筑装饰(2021)</v>
      </c>
      <c r="F299" s="1" t="s">
        <v>2400</v>
      </c>
      <c r="G299" s="4" t="s">
        <v>1353</v>
      </c>
      <c r="H299" s="4" t="s">
        <v>1354</v>
      </c>
      <c r="I299" s="4" t="str">
        <f>[1]!s_info_industry_sw_2021(B299,"20221201",2)</f>
        <v>装修装饰Ⅱ(2021)</v>
      </c>
      <c r="J299" s="7"/>
      <c r="K299" s="4" t="s">
        <v>1877</v>
      </c>
      <c r="L299" s="8">
        <f>[1]!b_dq_close(B299,$A$1,2)</f>
        <v>115.6</v>
      </c>
      <c r="M299" s="8">
        <f>[1]!cb_anal_convpremiumratio(B299,$A$1)</f>
        <v>25.939399999999999</v>
      </c>
      <c r="N299" s="8">
        <f t="shared" si="8"/>
        <v>5.3297171920000004</v>
      </c>
      <c r="O299" s="8">
        <f>[1]!cb_anal_ytm(B299,$A$1)</f>
        <v>-4.1000000000000002E-2</v>
      </c>
      <c r="P299" s="8">
        <f>[1]!cb_info_outstandingbalance(B299,$A$1)</f>
        <v>4.6104820000000002</v>
      </c>
      <c r="Q299" s="7">
        <f>[1]!b_anal_ptmyear(B299,$A$1)</f>
        <v>2.1506849315068495</v>
      </c>
      <c r="R299" s="8">
        <f>[1]!s_dq_turn(B299,$A$1)</f>
        <v>2.7935690888718359</v>
      </c>
      <c r="S299" s="8">
        <f t="shared" si="9"/>
        <v>141.5394</v>
      </c>
      <c r="T299" s="8">
        <f>[1]!cb_anal_convvalue(B299,$A$1)</f>
        <v>91.790199999999999</v>
      </c>
      <c r="U299" s="19">
        <f>[1]!s_dq_pctchange(B299,$A$1)</f>
        <v>0.14814301432048468</v>
      </c>
      <c r="V299" s="21">
        <f>[1]!b_pq_pctchange(B299,$A$2,$A$1,2)</f>
        <v>-1.0257024949057412</v>
      </c>
      <c r="W299" s="4" t="s">
        <v>1878</v>
      </c>
      <c r="X299" s="4" t="s">
        <v>824</v>
      </c>
      <c r="Y299" s="5">
        <f>[1]!s_val_ev(X299,$A$1,100000000)</f>
        <v>21.899447493</v>
      </c>
      <c r="Z299" s="6">
        <f>[1]!s_dq_turn(X299,$A$1)</f>
        <v>0.34182267341691369</v>
      </c>
      <c r="AA299" s="6">
        <f>[1]!s_dq_swing(X299,$A$1)</f>
        <v>1.5000000000000013</v>
      </c>
    </row>
    <row r="300" spans="2:27" x14ac:dyDescent="0.25">
      <c r="B300" s="4" t="s">
        <v>563</v>
      </c>
      <c r="C300" s="4" t="s">
        <v>1879</v>
      </c>
      <c r="D300" s="1" t="s">
        <v>2448</v>
      </c>
      <c r="E300" s="4" t="str">
        <f>[1]!s_info_industry_sw_2021(B300,"20221201",1)</f>
        <v>建筑装饰(2021)</v>
      </c>
      <c r="F300" s="1" t="s">
        <v>2400</v>
      </c>
      <c r="G300" s="4" t="s">
        <v>1353</v>
      </c>
      <c r="H300" s="4" t="s">
        <v>1354</v>
      </c>
      <c r="I300" s="4" t="str">
        <f>[1]!s_info_industry_sw_2021(B300,"20221201",2)</f>
        <v>工程咨询服务Ⅱ(2021)</v>
      </c>
      <c r="J300" s="7" t="s">
        <v>1757</v>
      </c>
      <c r="K300" s="4" t="s">
        <v>1880</v>
      </c>
      <c r="L300" s="8">
        <f>[1]!b_dq_close(B300,$A$1,2)</f>
        <v>127.095</v>
      </c>
      <c r="M300" s="8">
        <f>[1]!cb_anal_convpremiumratio(B300,$A$1)</f>
        <v>19.6036</v>
      </c>
      <c r="N300" s="8">
        <f t="shared" si="8"/>
        <v>4.7729180043000001</v>
      </c>
      <c r="O300" s="8">
        <f>[1]!cb_anal_ytm(B300,$A$1)</f>
        <v>-1.8036000000000001</v>
      </c>
      <c r="P300" s="8">
        <f>[1]!cb_info_outstandingbalance(B300,$A$1)</f>
        <v>3.7553939999999999</v>
      </c>
      <c r="Q300" s="7">
        <f>[1]!b_anal_ptmyear(B300,$A$1)</f>
        <v>4.7205479452054799</v>
      </c>
      <c r="R300" s="8">
        <f>[1]!s_dq_turn(B300,$A$1)</f>
        <v>7.9164263456777109</v>
      </c>
      <c r="S300" s="8">
        <f t="shared" si="9"/>
        <v>146.6986</v>
      </c>
      <c r="T300" s="8">
        <f>[1]!cb_anal_convvalue(B300,$A$1)</f>
        <v>106.26349999999999</v>
      </c>
      <c r="U300" s="19">
        <f>[1]!s_dq_pctchange(B300,$A$1)</f>
        <v>0.55302382986803222</v>
      </c>
      <c r="V300" s="21">
        <f>[1]!b_pq_pctchange(B300,$A$2,$A$1,2)</f>
        <v>-0.99322271558775854</v>
      </c>
      <c r="W300" s="4" t="s">
        <v>1881</v>
      </c>
      <c r="X300" s="4" t="s">
        <v>564</v>
      </c>
      <c r="Y300" s="5">
        <f>[1]!s_val_ev(X300,$A$1,100000000)</f>
        <v>31.917997176</v>
      </c>
      <c r="Z300" s="6">
        <f>[1]!s_dq_turn(X300,$A$1)</f>
        <v>0.86185562471865662</v>
      </c>
      <c r="AA300" s="6">
        <f>[1]!s_dq_swing(X300,$A$1)</f>
        <v>1.6359918200409014</v>
      </c>
    </row>
    <row r="301" spans="2:27" x14ac:dyDescent="0.25">
      <c r="B301" s="4" t="s">
        <v>575</v>
      </c>
      <c r="C301" s="4" t="s">
        <v>1882</v>
      </c>
      <c r="D301" s="1" t="s">
        <v>2448</v>
      </c>
      <c r="E301" s="4" t="str">
        <f>[1]!s_info_industry_sw_2021(B301,"20221201",1)</f>
        <v>建筑装饰(2021)</v>
      </c>
      <c r="F301" s="1" t="s">
        <v>2400</v>
      </c>
      <c r="G301" s="4" t="s">
        <v>1353</v>
      </c>
      <c r="H301" s="4" t="s">
        <v>1354</v>
      </c>
      <c r="I301" s="4" t="str">
        <f>[1]!s_info_industry_sw_2021(B301,"20221201",2)</f>
        <v>工程咨询服务Ⅱ(2021)</v>
      </c>
      <c r="J301" s="7" t="s">
        <v>1757</v>
      </c>
      <c r="K301" s="4" t="s">
        <v>1883</v>
      </c>
      <c r="L301" s="8">
        <f>[1]!b_dq_close(B301,$A$1,2)</f>
        <v>117.6</v>
      </c>
      <c r="M301" s="8">
        <f>[1]!cb_anal_convpremiumratio(B301,$A$1)</f>
        <v>44.943100000000001</v>
      </c>
      <c r="N301" s="8">
        <f t="shared" si="8"/>
        <v>5.4037000079999995</v>
      </c>
      <c r="O301" s="8">
        <f>[1]!cb_anal_ytm(B301,$A$1)</f>
        <v>0.48799999999999999</v>
      </c>
      <c r="P301" s="8">
        <f>[1]!cb_info_outstandingbalance(B301,$A$1)</f>
        <v>4.594983</v>
      </c>
      <c r="Q301" s="7">
        <f>[1]!b_anal_ptmyear(B301,$A$1)</f>
        <v>4.9150684931506845</v>
      </c>
      <c r="R301" s="8">
        <f>[1]!s_dq_turn(B301,$A$1)</f>
        <v>6.171948840724764</v>
      </c>
      <c r="S301" s="8">
        <f t="shared" si="9"/>
        <v>162.54309999999998</v>
      </c>
      <c r="T301" s="8">
        <f>[1]!cb_anal_convvalue(B301,$A$1)</f>
        <v>81.135300000000001</v>
      </c>
      <c r="U301" s="19">
        <f>[1]!s_dq_pctchange(B301,$A$1)</f>
        <v>0.35671007492617651</v>
      </c>
      <c r="V301" s="21">
        <f>[1]!b_pq_pctchange(B301,$A$2,$A$1,2)</f>
        <v>-0.74274139095206759</v>
      </c>
      <c r="W301" s="4" t="s">
        <v>1884</v>
      </c>
      <c r="X301" s="4" t="s">
        <v>576</v>
      </c>
      <c r="Y301" s="5">
        <f>[1]!s_val_ev(X301,$A$1,100000000)</f>
        <v>21.370565436500002</v>
      </c>
      <c r="Z301" s="6">
        <f>[1]!s_dq_turn(X301,$A$1)</f>
        <v>0.59728391221119337</v>
      </c>
      <c r="AA301" s="6">
        <f>[1]!s_dq_swing(X301,$A$1)</f>
        <v>1.7155110793423891</v>
      </c>
    </row>
    <row r="302" spans="2:27" x14ac:dyDescent="0.25">
      <c r="B302" s="4" t="s">
        <v>895</v>
      </c>
      <c r="C302" s="4" t="s">
        <v>1885</v>
      </c>
      <c r="D302" s="1" t="s">
        <v>2448</v>
      </c>
      <c r="E302" s="4" t="str">
        <f>[1]!s_info_industry_sw_2021(B302,"20221201",1)</f>
        <v>建筑装饰(2021)</v>
      </c>
      <c r="F302" s="1" t="s">
        <v>2400</v>
      </c>
      <c r="G302" s="4" t="s">
        <v>1353</v>
      </c>
      <c r="H302" s="4" t="s">
        <v>1354</v>
      </c>
      <c r="I302" s="4" t="str">
        <f>[1]!s_info_industry_sw_2021(B302,"20221201",2)</f>
        <v>工程咨询服务Ⅱ(2021)</v>
      </c>
      <c r="J302" s="7"/>
      <c r="K302" s="4" t="s">
        <v>1886</v>
      </c>
      <c r="L302" s="8">
        <f>[1]!b_dq_close(B302,$A$1,2)</f>
        <v>108.25</v>
      </c>
      <c r="M302" s="8">
        <f>[1]!cb_anal_convpremiumratio(B302,$A$1)</f>
        <v>79.037199999999999</v>
      </c>
      <c r="N302" s="8">
        <f t="shared" si="8"/>
        <v>4.8689594300000003</v>
      </c>
      <c r="O302" s="8">
        <f>[1]!cb_anal_ytm(B302,$A$1)</f>
        <v>2.464</v>
      </c>
      <c r="P302" s="8">
        <f>[1]!cb_info_outstandingbalance(B302,$A$1)</f>
        <v>4.497884</v>
      </c>
      <c r="Q302" s="7">
        <f>[1]!b_anal_ptmyear(B302,$A$1)</f>
        <v>3.4356164383561643</v>
      </c>
      <c r="R302" s="8">
        <f>[1]!s_dq_turn(B302,$A$1)</f>
        <v>1.1837121633194632</v>
      </c>
      <c r="S302" s="8">
        <f t="shared" si="9"/>
        <v>187.28719999999998</v>
      </c>
      <c r="T302" s="8">
        <f>[1]!cb_anal_convvalue(B302,$A$1)</f>
        <v>60.462299999999999</v>
      </c>
      <c r="U302" s="19">
        <f>[1]!s_dq_pctchange(B302,$A$1)</f>
        <v>0.27976433097417897</v>
      </c>
      <c r="V302" s="21">
        <f>[1]!b_pq_pctchange(B302,$A$2,$A$1,2)</f>
        <v>0.1684124810304643</v>
      </c>
      <c r="W302" s="4" t="s">
        <v>1887</v>
      </c>
      <c r="X302" s="4" t="s">
        <v>896</v>
      </c>
      <c r="Y302" s="5">
        <f>[1]!s_val_ev(X302,$A$1,100000000)</f>
        <v>29.739000249499998</v>
      </c>
      <c r="Z302" s="6">
        <f>[1]!s_dq_turn(X302,$A$1)</f>
        <v>2.035794026675275</v>
      </c>
      <c r="AA302" s="6">
        <f>[1]!s_dq_swing(X302,$A$1)</f>
        <v>4.5908183632734501</v>
      </c>
    </row>
    <row r="303" spans="2:27" x14ac:dyDescent="0.25">
      <c r="B303" s="4" t="s">
        <v>31</v>
      </c>
      <c r="C303" s="4" t="s">
        <v>1888</v>
      </c>
      <c r="D303" s="1" t="s">
        <v>2448</v>
      </c>
      <c r="E303" s="4" t="str">
        <f>[1]!s_info_industry_sw_2021(B303,"20221201",1)</f>
        <v>建筑装饰(2021)</v>
      </c>
      <c r="F303" s="1" t="s">
        <v>2400</v>
      </c>
      <c r="G303" s="4" t="s">
        <v>1353</v>
      </c>
      <c r="H303" s="4" t="s">
        <v>1354</v>
      </c>
      <c r="I303" s="4" t="str">
        <f>[1]!s_info_industry_sw_2021(B303,"20221201",2)</f>
        <v>房屋建设Ⅱ(2021)</v>
      </c>
      <c r="J303" s="7" t="s">
        <v>1757</v>
      </c>
      <c r="K303" s="4" t="s">
        <v>1889</v>
      </c>
      <c r="L303" s="8">
        <f>[1]!b_dq_close(B303,$A$1,2)</f>
        <v>112.03700000000001</v>
      </c>
      <c r="M303" s="8">
        <f>[1]!cb_anal_convpremiumratio(B303,$A$1)</f>
        <v>32.729799999999997</v>
      </c>
      <c r="N303" s="8">
        <f t="shared" si="8"/>
        <v>14.167885316400003</v>
      </c>
      <c r="O303" s="8">
        <f>[1]!cb_anal_ytm(B303,$A$1)</f>
        <v>1.9532</v>
      </c>
      <c r="P303" s="8">
        <f>[1]!cb_info_outstandingbalance(B303,$A$1)</f>
        <v>12.645720000000001</v>
      </c>
      <c r="Q303" s="7">
        <f>[1]!b_anal_ptmyear(B303,$A$1)</f>
        <v>2.8273972602739725</v>
      </c>
      <c r="R303" s="8">
        <f>[1]!s_dq_turn(B303,$A$1)</f>
        <v>1.7692942750590714</v>
      </c>
      <c r="S303" s="8">
        <f t="shared" si="9"/>
        <v>144.76679999999999</v>
      </c>
      <c r="T303" s="8">
        <f>[1]!cb_anal_convvalue(B303,$A$1)</f>
        <v>84.409800000000004</v>
      </c>
      <c r="U303" s="19">
        <f>[1]!s_dq_pctchange(B303,$A$1)</f>
        <v>6.2483263411630833E-3</v>
      </c>
      <c r="V303" s="21">
        <f>[1]!b_pq_pctchange(B303,$A$2,$A$1,2)</f>
        <v>-1.2097805288821872</v>
      </c>
      <c r="W303" s="4" t="s">
        <v>1890</v>
      </c>
      <c r="X303" s="4" t="s">
        <v>32</v>
      </c>
      <c r="Y303" s="5">
        <f>[1]!s_val_ev(X303,$A$1,100000000)</f>
        <v>72.077771794599997</v>
      </c>
      <c r="Z303" s="6">
        <f>[1]!s_dq_turn(X303,$A$1)</f>
        <v>0.70117167528458935</v>
      </c>
      <c r="AA303" s="6">
        <f>[1]!s_dq_swing(X303,$A$1)</f>
        <v>1.8666666666666623</v>
      </c>
    </row>
    <row r="304" spans="2:27" x14ac:dyDescent="0.25">
      <c r="B304" s="4" t="s">
        <v>173</v>
      </c>
      <c r="C304" s="4" t="s">
        <v>1891</v>
      </c>
      <c r="D304" s="1" t="s">
        <v>2448</v>
      </c>
      <c r="E304" s="4" t="str">
        <f>[1]!s_info_industry_sw_2021(B304,"20221201",1)</f>
        <v>交通运输(2021)</v>
      </c>
      <c r="F304" s="1" t="s">
        <v>2400</v>
      </c>
      <c r="G304" s="4" t="s">
        <v>1353</v>
      </c>
      <c r="H304" s="4" t="s">
        <v>1354</v>
      </c>
      <c r="I304" s="4" t="str">
        <f>[1]!s_info_industry_sw_2021(B304,"20221201",2)</f>
        <v>物流(2021)</v>
      </c>
      <c r="J304" s="17" t="s">
        <v>2442</v>
      </c>
      <c r="K304" s="1" t="s">
        <v>2441</v>
      </c>
      <c r="L304" s="8">
        <f>[1]!b_dq_close(B304,$A$1,2)</f>
        <v>118.29900000000001</v>
      </c>
      <c r="M304" s="8">
        <f>[1]!cb_anal_convpremiumratio(B304,$A$1)</f>
        <v>32.7258</v>
      </c>
      <c r="N304" s="8">
        <f t="shared" si="8"/>
        <v>8.2346277714000014</v>
      </c>
      <c r="O304" s="8">
        <f>[1]!cb_anal_ytm(B304,$A$1)</f>
        <v>-0.74870000000000003</v>
      </c>
      <c r="P304" s="8">
        <f>[1]!cb_info_outstandingbalance(B304,$A$1)</f>
        <v>6.9608600000000003</v>
      </c>
      <c r="Q304" s="7">
        <f>[1]!b_anal_ptmyear(B304,$A$1)</f>
        <v>1.7095890410958905</v>
      </c>
      <c r="R304" s="8">
        <f>[1]!s_dq_turn(B304,$A$1)</f>
        <v>2.8615717023471237</v>
      </c>
      <c r="S304" s="8">
        <f t="shared" si="9"/>
        <v>151.0248</v>
      </c>
      <c r="T304" s="8">
        <f>[1]!cb_anal_convvalue(B304,$A$1)</f>
        <v>89.130399999999995</v>
      </c>
      <c r="U304" s="19">
        <f>[1]!s_dq_pctchange(B304,$A$1)</f>
        <v>-0.44853238184999583</v>
      </c>
      <c r="V304" s="21">
        <f>[1]!b_pq_pctchange(B304,$A$2,$A$1,2)</f>
        <v>-0.99756467014251538</v>
      </c>
      <c r="W304" s="4" t="s">
        <v>1892</v>
      </c>
      <c r="X304" s="4" t="s">
        <v>174</v>
      </c>
      <c r="Y304" s="5">
        <f>[1]!s_val_ev(X304,$A$1,100000000)</f>
        <v>55.138319066400001</v>
      </c>
      <c r="Z304" s="6">
        <f>[1]!s_dq_turn(X304,$A$1)</f>
        <v>0.51215281419792746</v>
      </c>
      <c r="AA304" s="6">
        <f>[1]!s_dq_swing(X304,$A$1)</f>
        <v>2.2703818369452926</v>
      </c>
    </row>
    <row r="305" spans="2:27" x14ac:dyDescent="0.25">
      <c r="B305" s="4" t="s">
        <v>340</v>
      </c>
      <c r="C305" s="4" t="s">
        <v>1893</v>
      </c>
      <c r="D305" s="1" t="s">
        <v>2448</v>
      </c>
      <c r="E305" s="4" t="str">
        <f>[1]!s_info_industry_sw_2021(B305,"20221201",1)</f>
        <v>交通运输(2021)</v>
      </c>
      <c r="F305" s="1" t="s">
        <v>2400</v>
      </c>
      <c r="G305" s="4" t="s">
        <v>1353</v>
      </c>
      <c r="H305" s="4" t="s">
        <v>1354</v>
      </c>
      <c r="I305" s="4" t="str">
        <f>[1]!s_info_industry_sw_2021(B305,"20221201",2)</f>
        <v>物流(2021)</v>
      </c>
      <c r="J305" s="7"/>
      <c r="K305" s="4" t="s">
        <v>1894</v>
      </c>
      <c r="L305" s="8">
        <f>[1]!b_dq_close(B305,$A$1,2)</f>
        <v>118.432</v>
      </c>
      <c r="M305" s="8">
        <f>[1]!cb_anal_convpremiumratio(B305,$A$1)</f>
        <v>44.0745</v>
      </c>
      <c r="N305" s="8">
        <f t="shared" si="8"/>
        <v>9.4745600000000003</v>
      </c>
      <c r="O305" s="8">
        <f>[1]!cb_anal_ytm(B305,$A$1)</f>
        <v>0.2419</v>
      </c>
      <c r="P305" s="8">
        <f>[1]!cb_info_outstandingbalance(B305,$A$1)</f>
        <v>8</v>
      </c>
      <c r="Q305" s="7">
        <f>[1]!b_anal_ptmyear(B305,$A$1)</f>
        <v>5.5260273972602736</v>
      </c>
      <c r="R305" s="8">
        <f>[1]!s_dq_turn(B305,$A$1)</f>
        <v>0.22750000000000001</v>
      </c>
      <c r="S305" s="8">
        <f t="shared" si="9"/>
        <v>162.50650000000002</v>
      </c>
      <c r="T305" s="8">
        <f>[1]!cb_anal_convvalue(B305,$A$1)</f>
        <v>82.201899999999995</v>
      </c>
      <c r="U305" s="19">
        <f>[1]!s_dq_pctchange(B305,$A$1)</f>
        <v>0.53223547387631709</v>
      </c>
      <c r="V305" s="21">
        <f>[1]!b_pq_pctchange(B305,$A$2,$A$1,2)</f>
        <v>-0.61094326955353673</v>
      </c>
      <c r="W305" s="4" t="s">
        <v>1895</v>
      </c>
      <c r="X305" s="4" t="s">
        <v>341</v>
      </c>
      <c r="Y305" s="5">
        <f>[1]!s_val_ev(X305,$A$1,100000000)</f>
        <v>44.060516031500008</v>
      </c>
      <c r="Z305" s="6">
        <f>[1]!s_dq_turn(X305,$A$1)</f>
        <v>0.41521689288334551</v>
      </c>
      <c r="AA305" s="6">
        <f>[1]!s_dq_swing(X305,$A$1)</f>
        <v>1.7609391675560211</v>
      </c>
    </row>
    <row r="306" spans="2:27" x14ac:dyDescent="0.25">
      <c r="B306" s="4" t="s">
        <v>344</v>
      </c>
      <c r="C306" s="4" t="s">
        <v>1896</v>
      </c>
      <c r="D306" s="1" t="s">
        <v>2448</v>
      </c>
      <c r="E306" s="4" t="str">
        <f>[1]!s_info_industry_sw_2021(B306,"20221201",1)</f>
        <v>交通运输(2021)</v>
      </c>
      <c r="F306" s="1" t="s">
        <v>2400</v>
      </c>
      <c r="G306" s="4" t="s">
        <v>1353</v>
      </c>
      <c r="H306" s="4" t="s">
        <v>1354</v>
      </c>
      <c r="I306" s="4" t="str">
        <f>[1]!s_info_industry_sw_2021(B306,"20221201",2)</f>
        <v>物流(2021)</v>
      </c>
      <c r="J306" s="7"/>
      <c r="K306" s="4" t="s">
        <v>1897</v>
      </c>
      <c r="L306" s="8">
        <f>[1]!b_dq_close(B306,$A$1,2)</f>
        <v>126.871</v>
      </c>
      <c r="M306" s="8">
        <f>[1]!cb_anal_convpremiumratio(B306,$A$1)</f>
        <v>29.3795</v>
      </c>
      <c r="N306" s="8">
        <f t="shared" si="8"/>
        <v>11.068073794799998</v>
      </c>
      <c r="O306" s="8">
        <f>[1]!cb_anal_ytm(B306,$A$1)</f>
        <v>-2.0948000000000002</v>
      </c>
      <c r="P306" s="8">
        <f>[1]!cb_info_outstandingbalance(B306,$A$1)</f>
        <v>8.7238799999999994</v>
      </c>
      <c r="Q306" s="7">
        <f>[1]!b_anal_ptmyear(B306,$A$1)</f>
        <v>4.5671232876712331</v>
      </c>
      <c r="R306" s="8">
        <f>[1]!s_dq_turn(B306,$A$1)</f>
        <v>1.9607101427346547</v>
      </c>
      <c r="S306" s="8">
        <f t="shared" si="9"/>
        <v>156.25049999999999</v>
      </c>
      <c r="T306" s="8">
        <f>[1]!cb_anal_convvalue(B306,$A$1)</f>
        <v>98.061099999999996</v>
      </c>
      <c r="U306" s="19">
        <f>[1]!s_dq_pctchange(B306,$A$1)</f>
        <v>-0.33699921445404718</v>
      </c>
      <c r="V306" s="21">
        <f>[1]!b_pq_pctchange(B306,$A$2,$A$1,2)</f>
        <v>-1.9945462832070386</v>
      </c>
      <c r="W306" s="4" t="s">
        <v>1898</v>
      </c>
      <c r="X306" s="4" t="s">
        <v>345</v>
      </c>
      <c r="Y306" s="5">
        <f>[1]!s_val_ev(X306,$A$1,100000000)</f>
        <v>216.98778551999999</v>
      </c>
      <c r="Z306" s="6">
        <f>[1]!s_dq_turn(X306,$A$1)</f>
        <v>0.38646069370480524</v>
      </c>
      <c r="AA306" s="6">
        <f>[1]!s_dq_swing(X306,$A$1)</f>
        <v>2.3308270676691691</v>
      </c>
    </row>
    <row r="307" spans="2:27" x14ac:dyDescent="0.25">
      <c r="B307" s="4" t="s">
        <v>887</v>
      </c>
      <c r="C307" s="4" t="s">
        <v>1899</v>
      </c>
      <c r="D307" s="1" t="s">
        <v>2448</v>
      </c>
      <c r="E307" s="4" t="str">
        <f>[1]!s_info_industry_sw_2021(B307,"20221201",1)</f>
        <v>交通运输(2021)</v>
      </c>
      <c r="F307" s="1" t="s">
        <v>2400</v>
      </c>
      <c r="G307" s="4" t="s">
        <v>1353</v>
      </c>
      <c r="H307" s="4" t="s">
        <v>1354</v>
      </c>
      <c r="I307" s="4" t="str">
        <f>[1]!s_info_industry_sw_2021(B307,"20221201",2)</f>
        <v>物流(2021)</v>
      </c>
      <c r="J307" s="7"/>
      <c r="K307" s="4" t="s">
        <v>1900</v>
      </c>
      <c r="L307" s="8">
        <f>[1]!b_dq_close(B307,$A$1,2)</f>
        <v>127.5</v>
      </c>
      <c r="M307" s="8">
        <f>[1]!cb_anal_convpremiumratio(B307,$A$1)</f>
        <v>15.747299999999999</v>
      </c>
      <c r="N307" s="8">
        <f t="shared" si="8"/>
        <v>8.5406538000000012</v>
      </c>
      <c r="O307" s="8">
        <f>[1]!cb_anal_ytm(B307,$A$1)</f>
        <v>-3.7338</v>
      </c>
      <c r="P307" s="8">
        <f>[1]!cb_info_outstandingbalance(B307,$A$1)</f>
        <v>6.6985520000000003</v>
      </c>
      <c r="Q307" s="7">
        <f>[1]!b_anal_ptmyear(B307,$A$1)</f>
        <v>3.4</v>
      </c>
      <c r="R307" s="8">
        <f>[1]!s_dq_turn(B307,$A$1)</f>
        <v>2.6851026908502016</v>
      </c>
      <c r="S307" s="8">
        <f t="shared" si="9"/>
        <v>143.2473</v>
      </c>
      <c r="T307" s="8">
        <f>[1]!cb_anal_convvalue(B307,$A$1)</f>
        <v>110.1538</v>
      </c>
      <c r="U307" s="19">
        <f>[1]!s_dq_pctchange(B307,$A$1)</f>
        <v>-0.6467700459752298</v>
      </c>
      <c r="V307" s="21">
        <f>[1]!b_pq_pctchange(B307,$A$2,$A$1,2)</f>
        <v>-2.147385224638906</v>
      </c>
      <c r="W307" s="4" t="s">
        <v>1901</v>
      </c>
      <c r="X307" s="4" t="s">
        <v>888</v>
      </c>
      <c r="Y307" s="5">
        <f>[1]!s_val_ev(X307,$A$1,100000000)</f>
        <v>97.098903847199992</v>
      </c>
      <c r="Z307" s="6">
        <f>[1]!s_dq_turn(X307,$A$1)</f>
        <v>0.49289391733380683</v>
      </c>
      <c r="AA307" s="6">
        <f>[1]!s_dq_swing(X307,$A$1)</f>
        <v>3.7106622827618727</v>
      </c>
    </row>
    <row r="308" spans="2:27" x14ac:dyDescent="0.25">
      <c r="B308" s="4" t="s">
        <v>650</v>
      </c>
      <c r="C308" s="4" t="s">
        <v>1902</v>
      </c>
      <c r="D308" s="1" t="s">
        <v>2448</v>
      </c>
      <c r="E308" s="4" t="str">
        <f>[1]!s_info_industry_sw_2021(B308,"20221201",1)</f>
        <v>交通运输(2021)</v>
      </c>
      <c r="F308" s="1" t="s">
        <v>2400</v>
      </c>
      <c r="G308" s="4" t="s">
        <v>1353</v>
      </c>
      <c r="H308" s="4" t="s">
        <v>1354</v>
      </c>
      <c r="I308" s="4" t="str">
        <f>[1]!s_info_industry_sw_2021(B308,"20221201",2)</f>
        <v>铁路公路(2021)</v>
      </c>
      <c r="J308" s="7"/>
      <c r="K308" s="4" t="s">
        <v>1903</v>
      </c>
      <c r="L308" s="8">
        <f>[1]!b_dq_close(B308,$A$1,2)</f>
        <v>116.2</v>
      </c>
      <c r="M308" s="8">
        <f>[1]!cb_anal_convpremiumratio(B308,$A$1)</f>
        <v>19.0763</v>
      </c>
      <c r="N308" s="8">
        <f t="shared" si="8"/>
        <v>58.097909562000005</v>
      </c>
      <c r="O308" s="8">
        <f>[1]!cb_anal_ytm(B308,$A$1)</f>
        <v>-3.8050000000000002</v>
      </c>
      <c r="P308" s="8">
        <f>[1]!cb_info_outstandingbalance(B308,$A$1)</f>
        <v>49.998201000000002</v>
      </c>
      <c r="Q308" s="7">
        <f>[1]!b_anal_ptmyear(B308,$A$1)</f>
        <v>2.0794520547945208</v>
      </c>
      <c r="R308" s="8">
        <f>[1]!s_dq_turn(B308,$A$1)</f>
        <v>1.1227603969190811</v>
      </c>
      <c r="S308" s="8">
        <f t="shared" si="9"/>
        <v>135.27629999999999</v>
      </c>
      <c r="T308" s="8">
        <f>[1]!cb_anal_convvalue(B308,$A$1)</f>
        <v>97.584500000000006</v>
      </c>
      <c r="U308" s="19">
        <f>[1]!s_dq_pctchange(B308,$A$1)</f>
        <v>1.7212000206626187E-3</v>
      </c>
      <c r="V308" s="21">
        <f>[1]!b_pq_pctchange(B308,$A$2,$A$1,2)</f>
        <v>0.12925463162430478</v>
      </c>
      <c r="W308" s="4" t="s">
        <v>1904</v>
      </c>
      <c r="X308" s="4" t="s">
        <v>651</v>
      </c>
      <c r="Y308" s="5">
        <f>[1]!s_val_ev(X308,$A$1,100000000)</f>
        <v>499.20420678879998</v>
      </c>
      <c r="Z308" s="6">
        <f>[1]!s_dq_turn(X308,$A$1)</f>
        <v>4.5737642610972205E-2</v>
      </c>
      <c r="AA308" s="6">
        <f>[1]!s_dq_swing(X308,$A$1)</f>
        <v>1.4778325123152836</v>
      </c>
    </row>
    <row r="309" spans="2:27" x14ac:dyDescent="0.25">
      <c r="B309" s="4" t="s">
        <v>125</v>
      </c>
      <c r="C309" s="4" t="s">
        <v>1905</v>
      </c>
      <c r="D309" s="1" t="s">
        <v>2448</v>
      </c>
      <c r="E309" s="4" t="str">
        <f>[1]!s_info_industry_sw_2021(B309,"20221201",1)</f>
        <v>交通运输(2021)</v>
      </c>
      <c r="F309" s="1" t="s">
        <v>2400</v>
      </c>
      <c r="G309" s="4" t="s">
        <v>1353</v>
      </c>
      <c r="H309" s="4" t="s">
        <v>1354</v>
      </c>
      <c r="I309" s="4" t="str">
        <f>[1]!s_info_industry_sw_2021(B309,"20221201",2)</f>
        <v>铁路公路(2021)</v>
      </c>
      <c r="J309" s="7"/>
      <c r="K309" s="4" t="s">
        <v>1906</v>
      </c>
      <c r="L309" s="8">
        <f>[1]!b_dq_close(B309,$A$1,2)</f>
        <v>110.05500000000001</v>
      </c>
      <c r="M309" s="8">
        <f>[1]!cb_anal_convpremiumratio(B309,$A$1)</f>
        <v>8.4366000000000003</v>
      </c>
      <c r="N309" s="8">
        <f t="shared" si="8"/>
        <v>352.16338769700002</v>
      </c>
      <c r="O309" s="8">
        <f>[1]!cb_anal_ytm(B309,$A$1)</f>
        <v>0.80549999999999999</v>
      </c>
      <c r="P309" s="8">
        <f>[1]!cb_info_outstandingbalance(B309,$A$1)</f>
        <v>319.98854</v>
      </c>
      <c r="Q309" s="7">
        <f>[1]!b_anal_ptmyear(B309,$A$1)</f>
        <v>3.8109589041095893</v>
      </c>
      <c r="R309" s="8">
        <f>[1]!s_dq_turn(B309,$A$1)</f>
        <v>0.69971880867983582</v>
      </c>
      <c r="S309" s="8">
        <f t="shared" si="9"/>
        <v>118.49160000000001</v>
      </c>
      <c r="T309" s="8">
        <f>[1]!cb_anal_convvalue(B309,$A$1)</f>
        <v>101.49250000000001</v>
      </c>
      <c r="U309" s="19">
        <f>[1]!s_dq_pctchange(B309,$A$1)</f>
        <v>0.20668681939032293</v>
      </c>
      <c r="V309" s="21">
        <f>[1]!b_pq_pctchange(B309,$A$2,$A$1,2)</f>
        <v>-0.45406441925883967</v>
      </c>
      <c r="W309" s="4" t="s">
        <v>1907</v>
      </c>
      <c r="X309" s="4" t="s">
        <v>126</v>
      </c>
      <c r="Y309" s="5">
        <f>[1]!s_val_ev(X309,$A$1,100000000)</f>
        <v>1010.9523216759999</v>
      </c>
      <c r="Z309" s="6">
        <f>[1]!s_dq_turn(X309,$A$1)</f>
        <v>0.17524707605031847</v>
      </c>
      <c r="AA309" s="6">
        <f>[1]!s_dq_swing(X309,$A$1)</f>
        <v>1.6344725111441354</v>
      </c>
    </row>
    <row r="310" spans="2:27" x14ac:dyDescent="0.25">
      <c r="B310" s="4" t="s">
        <v>700</v>
      </c>
      <c r="C310" s="4" t="s">
        <v>1908</v>
      </c>
      <c r="D310" s="1" t="s">
        <v>2448</v>
      </c>
      <c r="E310" s="4" t="str">
        <f>[1]!s_info_industry_sw_2021(B310,"20221201",1)</f>
        <v>交通运输(2021)</v>
      </c>
      <c r="F310" s="1" t="s">
        <v>2400</v>
      </c>
      <c r="G310" s="4" t="s">
        <v>1353</v>
      </c>
      <c r="H310" s="4" t="s">
        <v>1354</v>
      </c>
      <c r="I310" s="4" t="str">
        <f>[1]!s_info_industry_sw_2021(B310,"20221201",2)</f>
        <v>航运港口(2021)</v>
      </c>
      <c r="J310" s="7"/>
      <c r="K310" s="4" t="s">
        <v>1909</v>
      </c>
      <c r="L310" s="8">
        <f>[1]!b_dq_close(B310,$A$1,2)</f>
        <v>119.491</v>
      </c>
      <c r="M310" s="8">
        <f>[1]!cb_anal_convpremiumratio(B310,$A$1)</f>
        <v>27.2806</v>
      </c>
      <c r="N310" s="8">
        <f t="shared" si="8"/>
        <v>21.067391295039997</v>
      </c>
      <c r="O310" s="8">
        <f>[1]!cb_anal_ytm(B310,$A$1)</f>
        <v>-1.3411</v>
      </c>
      <c r="P310" s="8">
        <f>[1]!cb_info_outstandingbalance(B310,$A$1)</f>
        <v>17.630944</v>
      </c>
      <c r="Q310" s="7">
        <f>[1]!b_anal_ptmyear(B310,$A$1)</f>
        <v>4.3506849315068497</v>
      </c>
      <c r="R310" s="8">
        <f>[1]!s_dq_turn(B310,$A$1)</f>
        <v>0.44713998297538693</v>
      </c>
      <c r="S310" s="8">
        <f t="shared" si="9"/>
        <v>146.77160000000001</v>
      </c>
      <c r="T310" s="8">
        <f>[1]!cb_anal_convvalue(B310,$A$1)</f>
        <v>93.88</v>
      </c>
      <c r="U310" s="19">
        <f>[1]!s_dq_pctchange(B310,$A$1)</f>
        <v>-0.23711125026091087</v>
      </c>
      <c r="V310" s="21">
        <f>[1]!b_pq_pctchange(B310,$A$2,$A$1,2)</f>
        <v>-0.34194877440554838</v>
      </c>
      <c r="W310" s="4" t="s">
        <v>1910</v>
      </c>
      <c r="X310" s="4" t="s">
        <v>701</v>
      </c>
      <c r="Y310" s="5">
        <f>[1]!s_val_ev(X310,$A$1,100000000)</f>
        <v>135.92214335439999</v>
      </c>
      <c r="Z310" s="6">
        <f>[1]!s_dq_turn(X310,$A$1)</f>
        <v>0.59322892088038726</v>
      </c>
      <c r="AA310" s="6">
        <f>[1]!s_dq_swing(X310,$A$1)</f>
        <v>1.1826544021025065</v>
      </c>
    </row>
    <row r="311" spans="2:27" x14ac:dyDescent="0.25">
      <c r="B311" s="4" t="s">
        <v>45</v>
      </c>
      <c r="C311" s="4" t="s">
        <v>1911</v>
      </c>
      <c r="D311" s="1" t="s">
        <v>2448</v>
      </c>
      <c r="E311" s="4" t="str">
        <f>[1]!s_info_industry_sw_2021(B311,"20221201",1)</f>
        <v>交通运输(2021)</v>
      </c>
      <c r="F311" s="1" t="s">
        <v>2400</v>
      </c>
      <c r="G311" s="4" t="s">
        <v>1353</v>
      </c>
      <c r="H311" s="4" t="s">
        <v>1354</v>
      </c>
      <c r="I311" s="4" t="str">
        <f>[1]!s_info_industry_sw_2021(B311,"20221201",2)</f>
        <v>航空机场(2021)</v>
      </c>
      <c r="J311" s="7"/>
      <c r="K311" s="4" t="s">
        <v>1912</v>
      </c>
      <c r="L311" s="8">
        <f>[1]!b_dq_close(B311,$A$1,2)</f>
        <v>136.1</v>
      </c>
      <c r="M311" s="8">
        <f>[1]!cb_anal_convpremiumratio(B311,$A$1)</f>
        <v>9.4832999999999998</v>
      </c>
      <c r="N311" s="8">
        <f t="shared" si="8"/>
        <v>80.249622919999993</v>
      </c>
      <c r="O311" s="8">
        <f>[1]!cb_anal_ytm(B311,$A$1)</f>
        <v>-5.8745000000000003</v>
      </c>
      <c r="P311" s="8">
        <f>[1]!cb_info_outstandingbalance(B311,$A$1)</f>
        <v>58.963720000000002</v>
      </c>
      <c r="Q311" s="7">
        <f>[1]!b_anal_ptmyear(B311,$A$1)</f>
        <v>3.6465753424657534</v>
      </c>
      <c r="R311" s="8">
        <f>[1]!s_dq_turn(B311,$A$1)</f>
        <v>0.71428668340464274</v>
      </c>
      <c r="S311" s="8">
        <f t="shared" si="9"/>
        <v>145.58330000000001</v>
      </c>
      <c r="T311" s="8">
        <f>[1]!cb_anal_convvalue(B311,$A$1)</f>
        <v>124.3112</v>
      </c>
      <c r="U311" s="19">
        <f>[1]!s_dq_pctchange(B311,$A$1)</f>
        <v>-5.8011881420782743E-2</v>
      </c>
      <c r="V311" s="21">
        <f>[1]!b_pq_pctchange(B311,$A$2,$A$1,2)</f>
        <v>1.1519881085098349</v>
      </c>
      <c r="W311" s="4" t="s">
        <v>1913</v>
      </c>
      <c r="X311" s="4" t="s">
        <v>46</v>
      </c>
      <c r="Y311" s="5">
        <f>[1]!s_val_ev(X311,$A$1,100000000)</f>
        <v>1252.1916754418801</v>
      </c>
      <c r="Z311" s="6">
        <f>[1]!s_dq_turn(X311,$A$1)</f>
        <v>0.33982294221150111</v>
      </c>
      <c r="AA311" s="6">
        <f>[1]!s_dq_swing(X311,$A$1)</f>
        <v>1.8252933507170757</v>
      </c>
    </row>
    <row r="312" spans="2:27" x14ac:dyDescent="0.25">
      <c r="B312" s="4" t="s">
        <v>69</v>
      </c>
      <c r="C312" s="4" t="s">
        <v>1914</v>
      </c>
      <c r="D312" s="1" t="s">
        <v>2446</v>
      </c>
      <c r="E312" s="4" t="str">
        <f>[1]!s_info_industry_sw_2021(B312,"20221201",1)</f>
        <v>煤炭(2021)</v>
      </c>
      <c r="F312" s="1" t="s">
        <v>2400</v>
      </c>
      <c r="G312" s="4" t="s">
        <v>1353</v>
      </c>
      <c r="H312" s="4" t="s">
        <v>1354</v>
      </c>
      <c r="I312" s="4" t="str">
        <f>[1]!s_info_industry_sw_2021(B312,"20221201",2)</f>
        <v>煤炭开采(2021)</v>
      </c>
      <c r="J312" s="7" t="s">
        <v>1660</v>
      </c>
      <c r="K312" s="4" t="s">
        <v>1915</v>
      </c>
      <c r="L312" s="8">
        <f>[1]!b_dq_close(B312,$A$1,2)</f>
        <v>126.536</v>
      </c>
      <c r="M312" s="8">
        <f>[1]!cb_anal_convpremiumratio(B312,$A$1)</f>
        <v>32.840899999999998</v>
      </c>
      <c r="N312" s="8">
        <f t="shared" si="8"/>
        <v>37.960799999999999</v>
      </c>
      <c r="O312" s="8">
        <f>[1]!cb_anal_ytm(B312,$A$1)</f>
        <v>-2.3652000000000002</v>
      </c>
      <c r="P312" s="8">
        <f>[1]!cb_info_outstandingbalance(B312,$A$1)</f>
        <v>30</v>
      </c>
      <c r="Q312" s="7">
        <f>[1]!b_anal_ptmyear(B312,$A$1)</f>
        <v>5.5616438356164384</v>
      </c>
      <c r="R312" s="8">
        <f>[1]!s_dq_turn(B312,$A$1)</f>
        <v>5.0905666666666667</v>
      </c>
      <c r="S312" s="8">
        <f t="shared" si="9"/>
        <v>159.37690000000001</v>
      </c>
      <c r="T312" s="8">
        <f>[1]!cb_anal_convvalue(B312,$A$1)</f>
        <v>95.253799999999998</v>
      </c>
      <c r="U312" s="19">
        <f>[1]!s_dq_pctchange(B312,$A$1)</f>
        <v>3.2424405606958144</v>
      </c>
      <c r="V312" s="21">
        <f>[1]!b_pq_pctchange(B312,$A$2,$A$1,2)</f>
        <v>5.3202823278732154</v>
      </c>
      <c r="W312" s="4" t="s">
        <v>1916</v>
      </c>
      <c r="X312" s="4" t="s">
        <v>70</v>
      </c>
      <c r="Y312" s="5">
        <f>[1]!s_val_ev(X312,$A$1,100000000)</f>
        <v>358.50969116250002</v>
      </c>
      <c r="Z312" s="6">
        <f>[1]!s_dq_turn(X312,$A$1)</f>
        <v>1.5115267627573752</v>
      </c>
      <c r="AA312" s="6">
        <f>[1]!s_dq_swing(X312,$A$1)</f>
        <v>5.3013798111837369</v>
      </c>
    </row>
    <row r="313" spans="2:27" x14ac:dyDescent="0.25">
      <c r="B313" s="4" t="s">
        <v>676</v>
      </c>
      <c r="C313" s="4" t="s">
        <v>1917</v>
      </c>
      <c r="D313" s="1" t="s">
        <v>2446</v>
      </c>
      <c r="E313" s="4" t="str">
        <f>[1]!s_info_industry_sw_2021(B313,"20221201",1)</f>
        <v>煤炭(2021)</v>
      </c>
      <c r="F313" s="1" t="s">
        <v>2400</v>
      </c>
      <c r="G313" s="4" t="s">
        <v>1353</v>
      </c>
      <c r="H313" s="4" t="s">
        <v>1354</v>
      </c>
      <c r="I313" s="4" t="str">
        <f>[1]!s_info_industry_sw_2021(B313,"20221201",2)</f>
        <v>煤炭开采(2021)</v>
      </c>
      <c r="J313" s="7" t="s">
        <v>1660</v>
      </c>
      <c r="K313" s="4" t="s">
        <v>1918</v>
      </c>
      <c r="L313" s="8">
        <f>[1]!b_dq_close(B313,$A$1,2)</f>
        <v>124.2</v>
      </c>
      <c r="M313" s="8">
        <f>[1]!cb_anal_convpremiumratio(B313,$A$1)</f>
        <v>17.457699999999999</v>
      </c>
      <c r="N313" s="8">
        <f t="shared" si="8"/>
        <v>24.175625633999999</v>
      </c>
      <c r="O313" s="8">
        <f>[1]!cb_anal_ytm(B313,$A$1)</f>
        <v>-2.1989000000000001</v>
      </c>
      <c r="P313" s="8">
        <f>[1]!cb_info_outstandingbalance(B313,$A$1)</f>
        <v>19.465077000000001</v>
      </c>
      <c r="Q313" s="7">
        <f>[1]!b_anal_ptmyear(B313,$A$1)</f>
        <v>3.8</v>
      </c>
      <c r="R313" s="8">
        <f>[1]!s_dq_turn(B313,$A$1)</f>
        <v>5.2535779848186577</v>
      </c>
      <c r="S313" s="8">
        <f t="shared" si="9"/>
        <v>141.65770000000001</v>
      </c>
      <c r="T313" s="8">
        <f>[1]!cb_anal_convvalue(B313,$A$1)</f>
        <v>105.7402</v>
      </c>
      <c r="U313" s="19">
        <f>[1]!s_dq_pctchange(B313,$A$1)</f>
        <v>2.9509283819628664</v>
      </c>
      <c r="V313" s="21">
        <f>[1]!b_pq_pctchange(B313,$A$2,$A$1,2)</f>
        <v>0.56680161943320062</v>
      </c>
      <c r="W313" s="4" t="s">
        <v>1919</v>
      </c>
      <c r="X313" s="4" t="s">
        <v>677</v>
      </c>
      <c r="Y313" s="5">
        <f>[1]!s_val_ev(X313,$A$1,100000000)</f>
        <v>161.385606655</v>
      </c>
      <c r="Z313" s="6">
        <f>[1]!s_dq_turn(X313,$A$1)</f>
        <v>1.7793455344490876</v>
      </c>
      <c r="AA313" s="6">
        <f>[1]!s_dq_swing(X313,$A$1)</f>
        <v>2.6162790697674376</v>
      </c>
    </row>
    <row r="314" spans="2:27" x14ac:dyDescent="0.25">
      <c r="B314" s="4" t="s">
        <v>195</v>
      </c>
      <c r="C314" s="4" t="s">
        <v>1920</v>
      </c>
      <c r="D314" s="1" t="s">
        <v>2446</v>
      </c>
      <c r="E314" s="4" t="str">
        <f>[1]!s_info_industry_sw_2021(B314,"20221201",1)</f>
        <v>煤炭(2021)</v>
      </c>
      <c r="F314" s="1" t="s">
        <v>2400</v>
      </c>
      <c r="G314" s="4" t="s">
        <v>1353</v>
      </c>
      <c r="H314" s="4" t="s">
        <v>1354</v>
      </c>
      <c r="I314" s="4" t="str">
        <f>[1]!s_info_industry_sw_2021(B314,"20221201",2)</f>
        <v>焦炭Ⅱ(2021)</v>
      </c>
      <c r="J314" s="11" t="s">
        <v>2393</v>
      </c>
      <c r="K314" s="4" t="s">
        <v>1921</v>
      </c>
      <c r="L314" s="8">
        <f>[1]!b_dq_close(B314,$A$1,2)</f>
        <v>127.301</v>
      </c>
      <c r="M314" s="8">
        <f>[1]!cb_anal_convpremiumratio(B314,$A$1)</f>
        <v>20.942</v>
      </c>
      <c r="N314" s="8">
        <f t="shared" si="8"/>
        <v>12.5584218714</v>
      </c>
      <c r="O314" s="8">
        <f>[1]!cb_anal_ytm(B314,$A$1)</f>
        <v>-4.3731999999999998</v>
      </c>
      <c r="P314" s="8">
        <f>[1]!cb_info_outstandingbalance(B314,$A$1)</f>
        <v>9.8651400000000002</v>
      </c>
      <c r="Q314" s="7">
        <f>[1]!b_anal_ptmyear(B314,$A$1)</f>
        <v>2.6438356164383561</v>
      </c>
      <c r="R314" s="8">
        <f>[1]!s_dq_turn(B314,$A$1)</f>
        <v>4.7207642263566454</v>
      </c>
      <c r="S314" s="8">
        <f t="shared" si="9"/>
        <v>148.24299999999999</v>
      </c>
      <c r="T314" s="8">
        <f>[1]!cb_anal_convvalue(B314,$A$1)</f>
        <v>105.25790000000001</v>
      </c>
      <c r="U314" s="19">
        <f>[1]!s_dq_pctchange(B314,$A$1)</f>
        <v>0.58628781832979437</v>
      </c>
      <c r="V314" s="21">
        <f>[1]!b_pq_pctchange(B314,$A$2,$A$1,2)</f>
        <v>2.6943958180395473</v>
      </c>
      <c r="W314" s="4" t="s">
        <v>1922</v>
      </c>
      <c r="X314" s="4" t="s">
        <v>196</v>
      </c>
      <c r="Y314" s="5">
        <f>[1]!s_val_ev(X314,$A$1,100000000)</f>
        <v>90.724675634099995</v>
      </c>
      <c r="Z314" s="6">
        <f>[1]!s_dq_turn(X314,$A$1)</f>
        <v>1.7918094064686776</v>
      </c>
      <c r="AA314" s="6">
        <f>[1]!s_dq_swing(X314,$A$1)</f>
        <v>3.5714285714285818</v>
      </c>
    </row>
    <row r="315" spans="2:27" x14ac:dyDescent="0.25">
      <c r="B315" s="4" t="s">
        <v>741</v>
      </c>
      <c r="C315" s="4" t="s">
        <v>1923</v>
      </c>
      <c r="D315" s="1" t="s">
        <v>2446</v>
      </c>
      <c r="E315" s="4" t="str">
        <f>[1]!s_info_industry_sw_2021(B315,"20221201",1)</f>
        <v>煤炭(2021)</v>
      </c>
      <c r="F315" s="1" t="s">
        <v>2400</v>
      </c>
      <c r="G315" s="4" t="s">
        <v>1353</v>
      </c>
      <c r="H315" s="4" t="s">
        <v>1354</v>
      </c>
      <c r="I315" s="4" t="str">
        <f>[1]!s_info_industry_sw_2021(B315,"20221201",2)</f>
        <v>焦炭Ⅱ(2021)</v>
      </c>
      <c r="J315" s="11" t="s">
        <v>2393</v>
      </c>
      <c r="K315" s="4" t="s">
        <v>1924</v>
      </c>
      <c r="L315" s="8">
        <f>[1]!b_dq_close(B315,$A$1,2)</f>
        <v>111.131</v>
      </c>
      <c r="M315" s="8">
        <f>[1]!cb_anal_convpremiumratio(B315,$A$1)</f>
        <v>46.624899999999997</v>
      </c>
      <c r="N315" s="8">
        <f t="shared" si="8"/>
        <v>39.892248323379995</v>
      </c>
      <c r="O315" s="8">
        <f>[1]!cb_anal_ytm(B315,$A$1)</f>
        <v>2.1191</v>
      </c>
      <c r="P315" s="8">
        <f>[1]!cb_info_outstandingbalance(B315,$A$1)</f>
        <v>35.896597999999997</v>
      </c>
      <c r="Q315" s="7">
        <f>[1]!b_anal_ptmyear(B315,$A$1)</f>
        <v>5.1589041095890416</v>
      </c>
      <c r="R315" s="8">
        <f>[1]!s_dq_turn(B315,$A$1)</f>
        <v>0.53287779527185275</v>
      </c>
      <c r="S315" s="8">
        <f t="shared" si="9"/>
        <v>157.7559</v>
      </c>
      <c r="T315" s="8">
        <f>[1]!cb_anal_convvalue(B315,$A$1)</f>
        <v>75.792699999999996</v>
      </c>
      <c r="U315" s="19">
        <f>[1]!s_dq_pctchange(B315,$A$1)</f>
        <v>0.71139869138890088</v>
      </c>
      <c r="V315" s="21">
        <f>[1]!b_pq_pctchange(B315,$A$2,$A$1,2)</f>
        <v>0.70592286501377077</v>
      </c>
      <c r="W315" s="4" t="s">
        <v>1925</v>
      </c>
      <c r="X315" s="4" t="s">
        <v>742</v>
      </c>
      <c r="Y315" s="5">
        <f>[1]!s_val_ev(X315,$A$1,100000000)</f>
        <v>423.99185176600008</v>
      </c>
      <c r="Z315" s="6">
        <f>[1]!s_dq_turn(X315,$A$1)</f>
        <v>1.2694511434673557</v>
      </c>
      <c r="AA315" s="6">
        <f>[1]!s_dq_swing(X315,$A$1)</f>
        <v>2.0618556701030859</v>
      </c>
    </row>
    <row r="316" spans="2:27" ht="14.45" customHeight="1" x14ac:dyDescent="0.25">
      <c r="B316" s="4" t="s">
        <v>303</v>
      </c>
      <c r="C316" s="4" t="s">
        <v>1926</v>
      </c>
      <c r="D316" s="1" t="s">
        <v>2398</v>
      </c>
      <c r="E316" s="4" t="str">
        <f>[1]!s_info_industry_sw_2021(B316,"20221201",1)</f>
        <v>美容护理(2021)</v>
      </c>
      <c r="F316" s="1" t="s">
        <v>2398</v>
      </c>
      <c r="G316" s="4" t="s">
        <v>1225</v>
      </c>
      <c r="H316" s="4" t="s">
        <v>1226</v>
      </c>
      <c r="I316" s="4" t="str">
        <f>[1]!s_info_industry_sw_2021(B316,"20221201",2)</f>
        <v>化妆品(2021)</v>
      </c>
      <c r="J316" s="7" t="s">
        <v>1927</v>
      </c>
      <c r="K316" s="4" t="s">
        <v>1928</v>
      </c>
      <c r="L316" s="8">
        <f>[1]!b_dq_close(B316,$A$1,2)</f>
        <v>145.685</v>
      </c>
      <c r="M316" s="8">
        <f>[1]!cb_anal_convpremiumratio(B316,$A$1)</f>
        <v>8.2218</v>
      </c>
      <c r="N316" s="8">
        <f t="shared" si="8"/>
        <v>10.939563863050001</v>
      </c>
      <c r="O316" s="8">
        <f>[1]!cb_anal_ytm(B316,$A$1)</f>
        <v>-4.0602999999999998</v>
      </c>
      <c r="P316" s="8">
        <f>[1]!cb_info_outstandingbalance(B316,$A$1)</f>
        <v>7.5090529999999998</v>
      </c>
      <c r="Q316" s="7">
        <f>[1]!b_anal_ptmyear(B316,$A$1)</f>
        <v>4.7945205479452051</v>
      </c>
      <c r="R316" s="8">
        <f>[1]!s_dq_turn(B316,$A$1)</f>
        <v>10.265342380723641</v>
      </c>
      <c r="S316" s="8">
        <f t="shared" si="9"/>
        <v>153.9068</v>
      </c>
      <c r="T316" s="8">
        <f>[1]!cb_anal_convvalue(B316,$A$1)</f>
        <v>134.61709999999999</v>
      </c>
      <c r="U316" s="19">
        <f>[1]!s_dq_pctchange(B316,$A$1)</f>
        <v>0.83681718762978152</v>
      </c>
      <c r="V316" s="21">
        <f>[1]!b_pq_pctchange(B316,$A$2,$A$1,2)</f>
        <v>2.5726777956924867</v>
      </c>
      <c r="W316" s="4" t="s">
        <v>1929</v>
      </c>
      <c r="X316" s="4" t="s">
        <v>304</v>
      </c>
      <c r="Y316" s="5">
        <f>[1]!s_val_ev(X316,$A$1,100000000)</f>
        <v>530.20994411679999</v>
      </c>
      <c r="Z316" s="6">
        <f>[1]!s_dq_turn(X316,$A$1)</f>
        <v>0.50441908147623904</v>
      </c>
      <c r="AA316" s="6">
        <f>[1]!s_dq_swing(X316,$A$1)</f>
        <v>2.1095933758767993</v>
      </c>
    </row>
    <row r="317" spans="2:27" x14ac:dyDescent="0.25">
      <c r="B317" s="4" t="s">
        <v>205</v>
      </c>
      <c r="C317" s="4" t="s">
        <v>1930</v>
      </c>
      <c r="D317" s="1" t="s">
        <v>2398</v>
      </c>
      <c r="E317" s="4" t="str">
        <f>[1]!s_info_industry_sw_2021(B317,"20221201",1)</f>
        <v>农林牧渔(2021)</v>
      </c>
      <c r="F317" s="1" t="s">
        <v>2398</v>
      </c>
      <c r="G317" s="4" t="s">
        <v>1225</v>
      </c>
      <c r="H317" s="4" t="s">
        <v>1931</v>
      </c>
      <c r="I317" s="4" t="str">
        <f>[1]!s_info_industry_sw_2021(B317,"20221201",2)</f>
        <v>种植业(2021)</v>
      </c>
      <c r="J317" s="7"/>
      <c r="K317" s="4" t="s">
        <v>1932</v>
      </c>
      <c r="L317" s="8">
        <f>[1]!b_dq_close(B317,$A$1,2)</f>
        <v>121.051</v>
      </c>
      <c r="M317" s="8">
        <f>[1]!cb_anal_convpremiumratio(B317,$A$1)</f>
        <v>33.645899999999997</v>
      </c>
      <c r="N317" s="8">
        <f t="shared" si="8"/>
        <v>2.7223643594000002</v>
      </c>
      <c r="O317" s="8">
        <f>[1]!cb_anal_ytm(B317,$A$1)</f>
        <v>-1.1493</v>
      </c>
      <c r="P317" s="8">
        <f>[1]!cb_info_outstandingbalance(B317,$A$1)</f>
        <v>2.2489400000000002</v>
      </c>
      <c r="Q317" s="7">
        <f>[1]!b_anal_ptmyear(B317,$A$1)</f>
        <v>3.0136986301369864</v>
      </c>
      <c r="R317" s="8">
        <f>[1]!s_dq_turn(B317,$A$1)</f>
        <v>3.3842610296406308</v>
      </c>
      <c r="S317" s="8">
        <f t="shared" si="9"/>
        <v>154.6969</v>
      </c>
      <c r="T317" s="8">
        <f>[1]!cb_anal_convvalue(B317,$A$1)</f>
        <v>90.575900000000004</v>
      </c>
      <c r="U317" s="19">
        <f>[1]!s_dq_pctchange(B317,$A$1)</f>
        <v>0.20944055365155062</v>
      </c>
      <c r="V317" s="21">
        <f>[1]!b_pq_pctchange(B317,$A$2,$A$1,2)</f>
        <v>-1.7116085710341948</v>
      </c>
      <c r="W317" s="4" t="s">
        <v>1933</v>
      </c>
      <c r="X317" s="4" t="s">
        <v>206</v>
      </c>
      <c r="Y317" s="5">
        <f>[1]!s_val_ev(X317,$A$1,100000000)</f>
        <v>30.3600549656</v>
      </c>
      <c r="Z317" s="6">
        <f>[1]!s_dq_turn(X317,$A$1)</f>
        <v>1.0065176480946496</v>
      </c>
      <c r="AA317" s="6">
        <f>[1]!s_dq_swing(X317,$A$1)</f>
        <v>1.7291066282420764</v>
      </c>
    </row>
    <row r="318" spans="2:27" x14ac:dyDescent="0.25">
      <c r="B318" s="4" t="s">
        <v>451</v>
      </c>
      <c r="C318" s="4" t="s">
        <v>1934</v>
      </c>
      <c r="D318" s="1" t="s">
        <v>2398</v>
      </c>
      <c r="E318" s="4" t="str">
        <f>[1]!s_info_industry_sw_2021(B318,"20221201",1)</f>
        <v>农林牧渔(2021)</v>
      </c>
      <c r="F318" s="1" t="s">
        <v>2398</v>
      </c>
      <c r="G318" s="4" t="s">
        <v>1225</v>
      </c>
      <c r="H318" s="4" t="s">
        <v>1931</v>
      </c>
      <c r="I318" s="4" t="str">
        <f>[1]!s_info_industry_sw_2021(B318,"20221201",2)</f>
        <v>种植业(2021)</v>
      </c>
      <c r="J318" s="7"/>
      <c r="K318" s="4" t="s">
        <v>1935</v>
      </c>
      <c r="L318" s="8">
        <f>[1]!b_dq_close(B318,$A$1,2)</f>
        <v>109.3</v>
      </c>
      <c r="M318" s="8">
        <f>[1]!cb_anal_convpremiumratio(B318,$A$1)</f>
        <v>70.483400000000003</v>
      </c>
      <c r="N318" s="8">
        <f t="shared" si="8"/>
        <v>6.3831593479999995</v>
      </c>
      <c r="O318" s="8">
        <f>[1]!cb_anal_ytm(B318,$A$1)</f>
        <v>2.9001999999999999</v>
      </c>
      <c r="P318" s="8">
        <f>[1]!cb_info_outstandingbalance(B318,$A$1)</f>
        <v>5.8400359999999996</v>
      </c>
      <c r="Q318" s="7">
        <f>[1]!b_anal_ptmyear(B318,$A$1)</f>
        <v>3.3369863013698629</v>
      </c>
      <c r="R318" s="8">
        <f>[1]!s_dq_turn(B318,$A$1)</f>
        <v>0.3824976421378225</v>
      </c>
      <c r="S318" s="8">
        <f t="shared" si="9"/>
        <v>179.7834</v>
      </c>
      <c r="T318" s="8">
        <f>[1]!cb_anal_convvalue(B318,$A$1)</f>
        <v>64.111800000000002</v>
      </c>
      <c r="U318" s="19">
        <f>[1]!s_dq_pctchange(B318,$A$1)</f>
        <v>-0.18264840182648662</v>
      </c>
      <c r="V318" s="21">
        <f>[1]!b_pq_pctchange(B318,$A$2,$A$1,2)</f>
        <v>0.18148154937580729</v>
      </c>
      <c r="W318" s="4" t="s">
        <v>1936</v>
      </c>
      <c r="X318" s="4" t="s">
        <v>452</v>
      </c>
      <c r="Y318" s="5">
        <f>[1]!s_val_ev(X318,$A$1,100000000)</f>
        <v>35.766460252800002</v>
      </c>
      <c r="Z318" s="6">
        <f>[1]!s_dq_turn(X318,$A$1)</f>
        <v>2.4536393851920577</v>
      </c>
      <c r="AA318" s="6">
        <f>[1]!s_dq_swing(X318,$A$1)</f>
        <v>2.266288951841362</v>
      </c>
    </row>
    <row r="319" spans="2:27" x14ac:dyDescent="0.25">
      <c r="B319" s="4" t="s">
        <v>785</v>
      </c>
      <c r="C319" s="4" t="s">
        <v>1937</v>
      </c>
      <c r="D319" s="1" t="s">
        <v>2398</v>
      </c>
      <c r="E319" s="4" t="str">
        <f>[1]!s_info_industry_sw_2021(B319,"20221201",1)</f>
        <v>农林牧渔(2021)</v>
      </c>
      <c r="F319" s="1" t="s">
        <v>2398</v>
      </c>
      <c r="G319" s="4" t="s">
        <v>1225</v>
      </c>
      <c r="H319" s="4" t="s">
        <v>1931</v>
      </c>
      <c r="I319" s="4" t="str">
        <f>[1]!s_info_industry_sw_2021(B319,"20221201",2)</f>
        <v>种植业(2021)</v>
      </c>
      <c r="J319" s="7"/>
      <c r="K319" s="4" t="s">
        <v>1938</v>
      </c>
      <c r="L319" s="8">
        <f>[1]!b_dq_close(B319,$A$1,2)</f>
        <v>114.19</v>
      </c>
      <c r="M319" s="8">
        <f>[1]!cb_anal_convpremiumratio(B319,$A$1)</f>
        <v>41.294400000000003</v>
      </c>
      <c r="N319" s="8">
        <f t="shared" si="8"/>
        <v>4.664535890999999</v>
      </c>
      <c r="O319" s="8">
        <f>[1]!cb_anal_ytm(B319,$A$1)</f>
        <v>-8.7972000000000001</v>
      </c>
      <c r="P319" s="8">
        <f>[1]!cb_info_outstandingbalance(B319,$A$1)</f>
        <v>4.0848899999999997</v>
      </c>
      <c r="Q319" s="7">
        <f>[1]!b_anal_ptmyear(B319,$A$1)</f>
        <v>0.80821917808219179</v>
      </c>
      <c r="R319" s="8">
        <f>[1]!s_dq_turn(B319,$A$1)</f>
        <v>1.5163199009030845</v>
      </c>
      <c r="S319" s="8">
        <f t="shared" si="9"/>
        <v>155.48439999999999</v>
      </c>
      <c r="T319" s="8">
        <f>[1]!cb_anal_convvalue(B319,$A$1)</f>
        <v>80.817099999999996</v>
      </c>
      <c r="U319" s="19">
        <f>[1]!s_dq_pctchange(B319,$A$1)</f>
        <v>0.31890500496367252</v>
      </c>
      <c r="V319" s="21">
        <f>[1]!b_pq_pctchange(B319,$A$2,$A$1,2)</f>
        <v>-2.3674963021229711</v>
      </c>
      <c r="W319" s="4" t="s">
        <v>1939</v>
      </c>
      <c r="X319" s="4" t="s">
        <v>786</v>
      </c>
      <c r="Y319" s="5">
        <f>[1]!s_val_ev(X319,$A$1,100000000)</f>
        <v>37.078616938999993</v>
      </c>
      <c r="Z319" s="6">
        <f>[1]!s_dq_turn(X319,$A$1)</f>
        <v>2.1435406773148631</v>
      </c>
      <c r="AA319" s="6">
        <f>[1]!s_dq_swing(X319,$A$1)</f>
        <v>2.2026431718061792</v>
      </c>
    </row>
    <row r="320" spans="2:27" x14ac:dyDescent="0.25">
      <c r="B320" s="4" t="s">
        <v>324</v>
      </c>
      <c r="C320" s="4" t="s">
        <v>1940</v>
      </c>
      <c r="D320" s="1" t="s">
        <v>2398</v>
      </c>
      <c r="E320" s="4" t="str">
        <f>[1]!s_info_industry_sw_2021(B320,"20221201",1)</f>
        <v>农林牧渔(2021)</v>
      </c>
      <c r="F320" s="1" t="s">
        <v>2398</v>
      </c>
      <c r="G320" s="4" t="s">
        <v>1225</v>
      </c>
      <c r="H320" s="4" t="s">
        <v>1931</v>
      </c>
      <c r="I320" s="4" t="str">
        <f>[1]!s_info_industry_sw_2021(B320,"20221201",2)</f>
        <v>养殖业(2021)</v>
      </c>
      <c r="J320" s="7"/>
      <c r="K320" s="4" t="s">
        <v>1941</v>
      </c>
      <c r="L320" s="8">
        <f>[1]!b_dq_close(B320,$A$1,2)</f>
        <v>124.718</v>
      </c>
      <c r="M320" s="8">
        <f>[1]!cb_anal_convpremiumratio(B320,$A$1)</f>
        <v>24.569900000000001</v>
      </c>
      <c r="N320" s="8">
        <f t="shared" si="8"/>
        <v>12.471014276600002</v>
      </c>
      <c r="O320" s="8">
        <f>[1]!cb_anal_ytm(B320,$A$1)</f>
        <v>-1.4608000000000001</v>
      </c>
      <c r="P320" s="8">
        <f>[1]!cb_info_outstandingbalance(B320,$A$1)</f>
        <v>9.9993700000000008</v>
      </c>
      <c r="Q320" s="7">
        <f>[1]!b_anal_ptmyear(B320,$A$1)</f>
        <v>5.1726027397260275</v>
      </c>
      <c r="R320" s="8">
        <f>[1]!s_dq_turn(B320,$A$1)</f>
        <v>5.0752197388435469</v>
      </c>
      <c r="S320" s="8">
        <f t="shared" si="9"/>
        <v>149.28790000000001</v>
      </c>
      <c r="T320" s="8">
        <f>[1]!cb_anal_convvalue(B320,$A$1)</f>
        <v>100.1189</v>
      </c>
      <c r="U320" s="19">
        <f>[1]!s_dq_pctchange(B320,$A$1)</f>
        <v>0.15981496799685033</v>
      </c>
      <c r="V320" s="21">
        <f>[1]!b_pq_pctchange(B320,$A$2,$A$1,2)</f>
        <v>-2.4772062618269337</v>
      </c>
      <c r="W320" s="4" t="s">
        <v>1942</v>
      </c>
      <c r="X320" s="4" t="s">
        <v>325</v>
      </c>
      <c r="Y320" s="5">
        <f>[1]!s_val_ev(X320,$A$1,100000000)</f>
        <v>127.8901514114</v>
      </c>
      <c r="Z320" s="6">
        <f>[1]!s_dq_turn(X320,$A$1)</f>
        <v>2.1250860431534213</v>
      </c>
      <c r="AA320" s="6">
        <f>[1]!s_dq_swing(X320,$A$1)</f>
        <v>3.6653386454183186</v>
      </c>
    </row>
    <row r="321" spans="2:27" x14ac:dyDescent="0.25">
      <c r="B321" s="4" t="s">
        <v>520</v>
      </c>
      <c r="C321" s="4" t="s">
        <v>1943</v>
      </c>
      <c r="D321" s="1" t="s">
        <v>2398</v>
      </c>
      <c r="E321" s="4" t="str">
        <f>[1]!s_info_industry_sw_2021(B321,"20221201",1)</f>
        <v>农林牧渔(2021)</v>
      </c>
      <c r="F321" s="1" t="s">
        <v>2398</v>
      </c>
      <c r="G321" s="4" t="s">
        <v>1225</v>
      </c>
      <c r="H321" s="4" t="s">
        <v>1931</v>
      </c>
      <c r="I321" s="4" t="str">
        <f>[1]!s_info_industry_sw_2021(B321,"20221201",2)</f>
        <v>养殖业(2021)</v>
      </c>
      <c r="J321" s="7"/>
      <c r="K321" s="4" t="s">
        <v>1944</v>
      </c>
      <c r="L321" s="8">
        <f>[1]!b_dq_close(B321,$A$1,2)</f>
        <v>128.19999999999999</v>
      </c>
      <c r="M321" s="8">
        <f>[1]!cb_anal_convpremiumratio(B321,$A$1)</f>
        <v>10.9534</v>
      </c>
      <c r="N321" s="8">
        <f t="shared" si="8"/>
        <v>99.209823755999992</v>
      </c>
      <c r="O321" s="8">
        <f>[1]!cb_anal_ytm(B321,$A$1)</f>
        <v>-3.1349999999999998</v>
      </c>
      <c r="P321" s="8">
        <f>[1]!cb_info_outstandingbalance(B321,$A$1)</f>
        <v>77.386758</v>
      </c>
      <c r="Q321" s="7">
        <f>[1]!b_anal_ptmyear(B321,$A$1)</f>
        <v>4.0986301369863014</v>
      </c>
      <c r="R321" s="8">
        <f>[1]!s_dq_turn(B321,$A$1)</f>
        <v>1.6302466114422316</v>
      </c>
      <c r="S321" s="8">
        <f t="shared" si="9"/>
        <v>139.15339999999998</v>
      </c>
      <c r="T321" s="8">
        <f>[1]!cb_anal_convvalue(B321,$A$1)</f>
        <v>115.544</v>
      </c>
      <c r="U321" s="19">
        <f>[1]!s_dq_pctchange(B321,$A$1)</f>
        <v>1.5847860538827145</v>
      </c>
      <c r="V321" s="21">
        <f>[1]!b_pq_pctchange(B321,$A$2,$A$1,2)</f>
        <v>2.9649974251324488E-2</v>
      </c>
      <c r="W321" s="4" t="s">
        <v>1945</v>
      </c>
      <c r="X321" s="4" t="s">
        <v>521</v>
      </c>
      <c r="Y321" s="5">
        <f>[1]!s_val_ev(X321,$A$1,100000000)</f>
        <v>1315.4161061258999</v>
      </c>
      <c r="Z321" s="6">
        <f>[1]!s_dq_turn(X321,$A$1)</f>
        <v>0.9130411276189041</v>
      </c>
      <c r="AA321" s="6">
        <f>[1]!s_dq_swing(X321,$A$1)</f>
        <v>4.2094455852156072</v>
      </c>
    </row>
    <row r="322" spans="2:27" x14ac:dyDescent="0.25">
      <c r="B322" s="4" t="s">
        <v>654</v>
      </c>
      <c r="C322" s="4" t="s">
        <v>1946</v>
      </c>
      <c r="D322" s="1" t="s">
        <v>2398</v>
      </c>
      <c r="E322" s="4" t="str">
        <f>[1]!s_info_industry_sw_2021(B322,"20221201",1)</f>
        <v>农林牧渔(2021)</v>
      </c>
      <c r="F322" s="1" t="s">
        <v>2398</v>
      </c>
      <c r="G322" s="4" t="s">
        <v>1225</v>
      </c>
      <c r="H322" s="4" t="s">
        <v>1931</v>
      </c>
      <c r="I322" s="4" t="str">
        <f>[1]!s_info_industry_sw_2021(B322,"20221201",2)</f>
        <v>养殖业(2021)</v>
      </c>
      <c r="J322" s="7"/>
      <c r="K322" s="4" t="s">
        <v>1944</v>
      </c>
      <c r="L322" s="8">
        <f>[1]!b_dq_close(B322,$A$1,2)</f>
        <v>108.35</v>
      </c>
      <c r="M322" s="8">
        <f>[1]!cb_anal_convpremiumratio(B322,$A$1)</f>
        <v>59.682299999999998</v>
      </c>
      <c r="N322" s="8">
        <f t="shared" si="8"/>
        <v>10.287698145999999</v>
      </c>
      <c r="O322" s="8">
        <f>[1]!cb_anal_ytm(B322,$A$1)</f>
        <v>0.14649999999999999</v>
      </c>
      <c r="P322" s="8">
        <f>[1]!cb_info_outstandingbalance(B322,$A$1)</f>
        <v>9.4948759999999996</v>
      </c>
      <c r="Q322" s="7">
        <f>[1]!b_anal_ptmyear(B322,$A$1)</f>
        <v>2.8657534246575342</v>
      </c>
      <c r="R322" s="8">
        <f>[1]!s_dq_turn(B322,$A$1)</f>
        <v>0.74987814480146975</v>
      </c>
      <c r="S322" s="8">
        <f t="shared" si="9"/>
        <v>168.03229999999999</v>
      </c>
      <c r="T322" s="8">
        <f>[1]!cb_anal_convvalue(B322,$A$1)</f>
        <v>67.853499999999997</v>
      </c>
      <c r="U322" s="19">
        <f>[1]!s_dq_pctchange(B322,$A$1)</f>
        <v>0.29157217568380406</v>
      </c>
      <c r="V322" s="21">
        <f>[1]!b_pq_pctchange(B322,$A$2,$A$1,2)</f>
        <v>-0.23020257826887663</v>
      </c>
      <c r="W322" s="4" t="s">
        <v>1947</v>
      </c>
      <c r="X322" s="4" t="s">
        <v>655</v>
      </c>
      <c r="Y322" s="5">
        <f>[1]!s_val_ev(X322,$A$1,100000000)</f>
        <v>605.41180062299998</v>
      </c>
      <c r="Z322" s="6">
        <f>[1]!s_dq_turn(X322,$A$1)</f>
        <v>0.85499995142830953</v>
      </c>
      <c r="AA322" s="6">
        <f>[1]!s_dq_swing(X322,$A$1)</f>
        <v>2.8831562974203395</v>
      </c>
    </row>
    <row r="323" spans="2:27" x14ac:dyDescent="0.25">
      <c r="B323" s="4" t="s">
        <v>712</v>
      </c>
      <c r="C323" s="4" t="s">
        <v>1948</v>
      </c>
      <c r="D323" s="1" t="s">
        <v>2398</v>
      </c>
      <c r="E323" s="4" t="str">
        <f>[1]!s_info_industry_sw_2021(B323,"20221201",1)</f>
        <v>农林牧渔(2021)</v>
      </c>
      <c r="F323" s="1" t="s">
        <v>2398</v>
      </c>
      <c r="G323" s="4" t="s">
        <v>1225</v>
      </c>
      <c r="H323" s="4" t="s">
        <v>1931</v>
      </c>
      <c r="I323" s="4" t="str">
        <f>[1]!s_info_industry_sw_2021(B323,"20221201",2)</f>
        <v>养殖业(2021)</v>
      </c>
      <c r="J323" s="7"/>
      <c r="K323" s="4" t="s">
        <v>1944</v>
      </c>
      <c r="L323" s="8">
        <f>[1]!b_dq_close(B323,$A$1,2)</f>
        <v>122.431</v>
      </c>
      <c r="M323" s="8">
        <f>[1]!cb_anal_convpremiumratio(B323,$A$1)</f>
        <v>17.1036</v>
      </c>
      <c r="N323" s="8">
        <f t="shared" ref="N323:N386" si="10">P323/100*L323</f>
        <v>116.84621199019999</v>
      </c>
      <c r="O323" s="8">
        <f>[1]!cb_anal_ytm(B323,$A$1)</f>
        <v>-2.2153</v>
      </c>
      <c r="P323" s="8">
        <f>[1]!cb_info_outstandingbalance(B323,$A$1)</f>
        <v>95.438419999999994</v>
      </c>
      <c r="Q323" s="7">
        <f>[1]!b_anal_ptmyear(B323,$A$1)</f>
        <v>4.4821917808219176</v>
      </c>
      <c r="R323" s="8">
        <f>[1]!s_dq_turn(B323,$A$1)</f>
        <v>2.2455704945660249</v>
      </c>
      <c r="S323" s="8">
        <f t="shared" ref="S323:S386" si="11">L323+M323</f>
        <v>139.53460000000001</v>
      </c>
      <c r="T323" s="8">
        <f>[1]!cb_anal_convvalue(B323,$A$1)</f>
        <v>104.5493</v>
      </c>
      <c r="U323" s="19">
        <f>[1]!s_dq_pctchange(B323,$A$1)</f>
        <v>0.59239175088325013</v>
      </c>
      <c r="V323" s="21">
        <f>[1]!b_pq_pctchange(B323,$A$2,$A$1,2)</f>
        <v>-1.6460475578406222</v>
      </c>
      <c r="W323" s="4" t="s">
        <v>1949</v>
      </c>
      <c r="X323" s="4" t="s">
        <v>713</v>
      </c>
      <c r="Y323" s="5">
        <f>[1]!s_val_ev(X323,$A$1,100000000)</f>
        <v>2703.8556844884001</v>
      </c>
      <c r="Z323" s="6">
        <f>[1]!s_dq_turn(X323,$A$1)</f>
        <v>0.99198033412841458</v>
      </c>
      <c r="AA323" s="6">
        <f>[1]!s_dq_swing(X323,$A$1)</f>
        <v>2.8712059064807192</v>
      </c>
    </row>
    <row r="324" spans="2:27" x14ac:dyDescent="0.25">
      <c r="B324" s="4" t="s">
        <v>718</v>
      </c>
      <c r="C324" s="4" t="s">
        <v>1950</v>
      </c>
      <c r="D324" s="1" t="s">
        <v>2398</v>
      </c>
      <c r="E324" s="4" t="str">
        <f>[1]!s_info_industry_sw_2021(B324,"20221201",1)</f>
        <v>农林牧渔(2021)</v>
      </c>
      <c r="F324" s="1" t="s">
        <v>2398</v>
      </c>
      <c r="G324" s="4" t="s">
        <v>1225</v>
      </c>
      <c r="H324" s="4" t="s">
        <v>1931</v>
      </c>
      <c r="I324" s="4" t="str">
        <f>[1]!s_info_industry_sw_2021(B324,"20221201",2)</f>
        <v>养殖业(2021)</v>
      </c>
      <c r="J324" s="7"/>
      <c r="K324" s="4" t="s">
        <v>1944</v>
      </c>
      <c r="L324" s="8">
        <f>[1]!b_dq_close(B324,$A$1,2)</f>
        <v>115</v>
      </c>
      <c r="M324" s="8">
        <f>[1]!cb_anal_convpremiumratio(B324,$A$1)</f>
        <v>24.137899999999998</v>
      </c>
      <c r="N324" s="8">
        <f t="shared" si="10"/>
        <v>93.651667950000004</v>
      </c>
      <c r="O324" s="8">
        <f>[1]!cb_anal_ytm(B324,$A$1)</f>
        <v>-0.76219999999999999</v>
      </c>
      <c r="P324" s="8">
        <f>[1]!cb_info_outstandingbalance(B324,$A$1)</f>
        <v>81.436233000000001</v>
      </c>
      <c r="Q324" s="7">
        <f>[1]!b_anal_ptmyear(B324,$A$1)</f>
        <v>4.6958904109589046</v>
      </c>
      <c r="R324" s="8">
        <f>[1]!s_dq_turn(B324,$A$1)</f>
        <v>0.38132780527802657</v>
      </c>
      <c r="S324" s="8">
        <f t="shared" si="11"/>
        <v>139.1379</v>
      </c>
      <c r="T324" s="8">
        <f>[1]!cb_anal_convvalue(B324,$A$1)</f>
        <v>92.638900000000007</v>
      </c>
      <c r="U324" s="19">
        <f>[1]!s_dq_pctchange(B324,$A$1)</f>
        <v>0.43141844095505893</v>
      </c>
      <c r="V324" s="21">
        <f>[1]!b_pq_pctchange(B324,$A$2,$A$1,2)</f>
        <v>-1.0352572653029637</v>
      </c>
      <c r="W324" s="4" t="s">
        <v>1947</v>
      </c>
      <c r="X324" s="4" t="s">
        <v>655</v>
      </c>
      <c r="Y324" s="5">
        <f>[1]!s_val_ev(X324,$A$1,100000000)</f>
        <v>605.41180062299998</v>
      </c>
      <c r="Z324" s="6">
        <f>[1]!s_dq_turn(X324,$A$1)</f>
        <v>0.85499995142830953</v>
      </c>
      <c r="AA324" s="6">
        <f>[1]!s_dq_swing(X324,$A$1)</f>
        <v>2.8831562974203395</v>
      </c>
    </row>
    <row r="325" spans="2:27" x14ac:dyDescent="0.25">
      <c r="B325" s="4" t="s">
        <v>739</v>
      </c>
      <c r="C325" s="4" t="s">
        <v>1951</v>
      </c>
      <c r="D325" s="1" t="s">
        <v>2398</v>
      </c>
      <c r="E325" s="4" t="str">
        <f>[1]!s_info_industry_sw_2021(B325,"20221201",1)</f>
        <v>农林牧渔(2021)</v>
      </c>
      <c r="F325" s="1" t="s">
        <v>2398</v>
      </c>
      <c r="G325" s="4" t="s">
        <v>1225</v>
      </c>
      <c r="H325" s="4" t="s">
        <v>1931</v>
      </c>
      <c r="I325" s="4" t="str">
        <f>[1]!s_info_industry_sw_2021(B325,"20221201",2)</f>
        <v>养殖业(2021)</v>
      </c>
      <c r="J325" s="7"/>
      <c r="K325" s="4" t="s">
        <v>1952</v>
      </c>
      <c r="L325" s="8">
        <f>[1]!b_dq_close(B325,$A$1,2)</f>
        <v>124.94</v>
      </c>
      <c r="M325" s="8">
        <f>[1]!cb_anal_convpremiumratio(B325,$A$1)</f>
        <v>10.160399999999999</v>
      </c>
      <c r="N325" s="8">
        <f t="shared" si="10"/>
        <v>7.9955927724000002</v>
      </c>
      <c r="O325" s="8">
        <f>[1]!cb_anal_ytm(B325,$A$1)</f>
        <v>-1.7522</v>
      </c>
      <c r="P325" s="8">
        <f>[1]!cb_info_outstandingbalance(B325,$A$1)</f>
        <v>6.399546</v>
      </c>
      <c r="Q325" s="7">
        <f>[1]!b_anal_ptmyear(B325,$A$1)</f>
        <v>5.1561643835616442</v>
      </c>
      <c r="R325" s="8">
        <f>[1]!s_dq_turn(B325,$A$1)</f>
        <v>17.403422055252044</v>
      </c>
      <c r="S325" s="8">
        <f t="shared" si="11"/>
        <v>135.10040000000001</v>
      </c>
      <c r="T325" s="8">
        <f>[1]!cb_anal_convvalue(B325,$A$1)</f>
        <v>113.4164</v>
      </c>
      <c r="U325" s="19">
        <f>[1]!s_dq_pctchange(B325,$A$1)</f>
        <v>1.8172928041724423</v>
      </c>
      <c r="V325" s="21">
        <f>[1]!b_pq_pctchange(B325,$A$2,$A$1,2)</f>
        <v>1.7426710097719875</v>
      </c>
      <c r="W325" s="4" t="s">
        <v>1953</v>
      </c>
      <c r="X325" s="4" t="s">
        <v>740</v>
      </c>
      <c r="Y325" s="5">
        <f>[1]!s_val_ev(X325,$A$1,100000000)</f>
        <v>49.177951942200004</v>
      </c>
      <c r="Z325" s="6">
        <f>[1]!s_dq_turn(X325,$A$1)</f>
        <v>10.895698158232921</v>
      </c>
      <c r="AA325" s="6">
        <f>[1]!s_dq_swing(X325,$A$1)</f>
        <v>8.6401039411000475</v>
      </c>
    </row>
    <row r="326" spans="2:27" x14ac:dyDescent="0.25">
      <c r="B326" s="4" t="s">
        <v>875</v>
      </c>
      <c r="C326" s="4" t="s">
        <v>1954</v>
      </c>
      <c r="D326" s="1" t="s">
        <v>2398</v>
      </c>
      <c r="E326" s="4" t="str">
        <f>[1]!s_info_industry_sw_2021(B326,"20221201",1)</f>
        <v>农林牧渔(2021)</v>
      </c>
      <c r="F326" s="1" t="s">
        <v>2398</v>
      </c>
      <c r="G326" s="4" t="s">
        <v>1225</v>
      </c>
      <c r="H326" s="4" t="s">
        <v>1931</v>
      </c>
      <c r="I326" s="4" t="str">
        <f>[1]!s_info_industry_sw_2021(B326,"20221201",2)</f>
        <v>养殖业(2021)</v>
      </c>
      <c r="J326" s="7"/>
      <c r="K326" s="4" t="s">
        <v>1955</v>
      </c>
      <c r="L326" s="8">
        <f>[1]!b_dq_close(B326,$A$1,2)</f>
        <v>97.027000000000001</v>
      </c>
      <c r="M326" s="8">
        <f>[1]!cb_anal_convpremiumratio(B326,$A$1)</f>
        <v>16.5932</v>
      </c>
      <c r="N326" s="8">
        <f t="shared" si="10"/>
        <v>12.77809010821</v>
      </c>
      <c r="O326" s="8">
        <f>[1]!cb_anal_ytm(B326,$A$1)</f>
        <v>5.1726999999999999</v>
      </c>
      <c r="P326" s="8">
        <f>[1]!cb_info_outstandingbalance(B326,$A$1)</f>
        <v>13.169623</v>
      </c>
      <c r="Q326" s="7">
        <f>[1]!b_anal_ptmyear(B326,$A$1)</f>
        <v>3.3178082191780822</v>
      </c>
      <c r="R326" s="8">
        <f>[1]!s_dq_turn(B326,$A$1)</f>
        <v>12.441540657617914</v>
      </c>
      <c r="S326" s="8">
        <f t="shared" si="11"/>
        <v>113.6202</v>
      </c>
      <c r="T326" s="8">
        <f>[1]!cb_anal_convvalue(B326,$A$1)</f>
        <v>83.218400000000003</v>
      </c>
      <c r="U326" s="19">
        <f>[1]!s_dq_pctchange(B326,$A$1)</f>
        <v>0.3796813573349932</v>
      </c>
      <c r="V326" s="21">
        <f>[1]!b_pq_pctchange(B326,$A$2,$A$1,2)</f>
        <v>3.1752108123052758</v>
      </c>
      <c r="W326" s="4" t="s">
        <v>1956</v>
      </c>
      <c r="X326" s="4" t="s">
        <v>876</v>
      </c>
      <c r="Y326" s="5">
        <f>[1]!s_val_ev(X326,$A$1,100000000)</f>
        <v>115.28572062300002</v>
      </c>
      <c r="Z326" s="6">
        <f>[1]!s_dq_turn(X326,$A$1)</f>
        <v>1.4230845914633279</v>
      </c>
      <c r="AA326" s="6">
        <f>[1]!s_dq_swing(X326,$A$1)</f>
        <v>2.2284122562674114</v>
      </c>
    </row>
    <row r="327" spans="2:27" x14ac:dyDescent="0.25">
      <c r="B327" s="4" t="s">
        <v>569</v>
      </c>
      <c r="C327" s="4" t="s">
        <v>1957</v>
      </c>
      <c r="D327" s="1" t="s">
        <v>2398</v>
      </c>
      <c r="E327" s="4" t="str">
        <f>[1]!s_info_industry_sw_2021(B327,"20221201",1)</f>
        <v>农林牧渔(2021)</v>
      </c>
      <c r="F327" s="1" t="s">
        <v>2398</v>
      </c>
      <c r="G327" s="4" t="s">
        <v>1225</v>
      </c>
      <c r="H327" s="4" t="s">
        <v>1931</v>
      </c>
      <c r="I327" s="4" t="str">
        <f>[1]!s_info_industry_sw_2021(B327,"20221201",2)</f>
        <v>饲料(2021)</v>
      </c>
      <c r="J327" s="7" t="s">
        <v>1958</v>
      </c>
      <c r="K327" s="4" t="s">
        <v>1959</v>
      </c>
      <c r="L327" s="8">
        <f>[1]!b_dq_close(B327,$A$1,2)</f>
        <v>127.28</v>
      </c>
      <c r="M327" s="8">
        <f>[1]!cb_anal_convpremiumratio(B327,$A$1)</f>
        <v>20.0107</v>
      </c>
      <c r="N327" s="8">
        <f t="shared" si="10"/>
        <v>9.1620242415999993</v>
      </c>
      <c r="O327" s="8">
        <f>[1]!cb_anal_ytm(B327,$A$1)</f>
        <v>-1.2149000000000001</v>
      </c>
      <c r="P327" s="8">
        <f>[1]!cb_info_outstandingbalance(B327,$A$1)</f>
        <v>7.1983220000000001</v>
      </c>
      <c r="Q327" s="7">
        <f>[1]!b_anal_ptmyear(B327,$A$1)</f>
        <v>4.8328767123287673</v>
      </c>
      <c r="R327" s="8">
        <f>[1]!s_dq_turn(B327,$A$1)</f>
        <v>2.5158780060130677</v>
      </c>
      <c r="S327" s="8">
        <f t="shared" si="11"/>
        <v>147.29070000000002</v>
      </c>
      <c r="T327" s="8">
        <f>[1]!cb_anal_convvalue(B327,$A$1)</f>
        <v>106.05719999999999</v>
      </c>
      <c r="U327" s="19">
        <f>[1]!s_dq_pctchange(B327,$A$1)</f>
        <v>-9.6544037424554099E-2</v>
      </c>
      <c r="V327" s="21">
        <f>[1]!b_pq_pctchange(B327,$A$2,$A$1,2)</f>
        <v>-0.99410382862209401</v>
      </c>
      <c r="W327" s="4" t="s">
        <v>1960</v>
      </c>
      <c r="X327" s="4" t="s">
        <v>570</v>
      </c>
      <c r="Y327" s="5">
        <f>[1]!s_val_ev(X327,$A$1,100000000)</f>
        <v>47.921785537600002</v>
      </c>
      <c r="Z327" s="6">
        <f>[1]!s_dq_turn(X327,$A$1)</f>
        <v>2.192509645397148</v>
      </c>
      <c r="AA327" s="6">
        <f>[1]!s_dq_swing(X327,$A$1)</f>
        <v>1.7951425554382252</v>
      </c>
    </row>
    <row r="328" spans="2:27" x14ac:dyDescent="0.25">
      <c r="B328" s="4" t="s">
        <v>770</v>
      </c>
      <c r="C328" s="4" t="s">
        <v>1961</v>
      </c>
      <c r="D328" s="1" t="s">
        <v>2398</v>
      </c>
      <c r="E328" s="4" t="str">
        <f>[1]!s_info_industry_sw_2021(B328,"20221201",1)</f>
        <v>农林牧渔(2021)</v>
      </c>
      <c r="F328" s="1" t="s">
        <v>2398</v>
      </c>
      <c r="G328" s="4" t="s">
        <v>1225</v>
      </c>
      <c r="H328" s="4" t="s">
        <v>1931</v>
      </c>
      <c r="I328" s="4" t="str">
        <f>[1]!s_info_industry_sw_2021(B328,"20221201",2)</f>
        <v>饲料(2021)</v>
      </c>
      <c r="J328" s="7" t="s">
        <v>1962</v>
      </c>
      <c r="K328" s="4" t="s">
        <v>1959</v>
      </c>
      <c r="L328" s="8">
        <f>[1]!b_dq_close(B328,$A$1,2)</f>
        <v>119.57899999999999</v>
      </c>
      <c r="M328" s="8">
        <f>[1]!cb_anal_convpremiumratio(B328,$A$1)</f>
        <v>43.890599999999999</v>
      </c>
      <c r="N328" s="8">
        <f t="shared" si="10"/>
        <v>9.1961739676099992</v>
      </c>
      <c r="O328" s="8">
        <f>[1]!cb_anal_ytm(B328,$A$1)</f>
        <v>-0.4647</v>
      </c>
      <c r="P328" s="8">
        <f>[1]!cb_info_outstandingbalance(B328,$A$1)</f>
        <v>7.6904589999999997</v>
      </c>
      <c r="Q328" s="7">
        <f>[1]!b_anal_ptmyear(B328,$A$1)</f>
        <v>5.6739726027397257</v>
      </c>
      <c r="R328" s="8">
        <f>[1]!s_dq_turn(B328,$A$1)</f>
        <v>0.23127358197995723</v>
      </c>
      <c r="S328" s="8">
        <f t="shared" si="11"/>
        <v>163.46959999999999</v>
      </c>
      <c r="T328" s="8">
        <f>[1]!cb_anal_convvalue(B328,$A$1)</f>
        <v>83.104100000000003</v>
      </c>
      <c r="U328" s="19">
        <f>[1]!s_dq_pctchange(B328,$A$1)</f>
        <v>0.69386552145172675</v>
      </c>
      <c r="V328" s="21">
        <f>[1]!b_pq_pctchange(B328,$A$2,$A$1,2)</f>
        <v>-0.26772310258549803</v>
      </c>
      <c r="W328" s="4" t="s">
        <v>1963</v>
      </c>
      <c r="X328" s="4" t="s">
        <v>771</v>
      </c>
      <c r="Y328" s="5">
        <f>[1]!s_val_ev(X328,$A$1,100000000)</f>
        <v>69.292951648799985</v>
      </c>
      <c r="Z328" s="6">
        <f>[1]!s_dq_turn(X328,$A$1)</f>
        <v>1.0095657727918093</v>
      </c>
      <c r="AA328" s="6">
        <f>[1]!s_dq_swing(X328,$A$1)</f>
        <v>1.5267175572519058</v>
      </c>
    </row>
    <row r="329" spans="2:27" x14ac:dyDescent="0.25">
      <c r="B329" s="4" t="s">
        <v>322</v>
      </c>
      <c r="C329" s="4" t="s">
        <v>1964</v>
      </c>
      <c r="D329" s="1" t="s">
        <v>2398</v>
      </c>
      <c r="E329" s="4" t="str">
        <f>[1]!s_info_industry_sw_2021(B329,"20221201",1)</f>
        <v>农林牧渔(2021)</v>
      </c>
      <c r="F329" s="1" t="s">
        <v>2398</v>
      </c>
      <c r="G329" s="4" t="s">
        <v>1225</v>
      </c>
      <c r="H329" s="4" t="s">
        <v>1931</v>
      </c>
      <c r="I329" s="4" t="str">
        <f>[1]!s_info_industry_sw_2021(B329,"20221201",2)</f>
        <v>饲料(2021)</v>
      </c>
      <c r="J329" s="7"/>
      <c r="K329" s="4" t="s">
        <v>1965</v>
      </c>
      <c r="L329" s="8">
        <f>[1]!b_dq_close(B329,$A$1,2)</f>
        <v>128.05199999999999</v>
      </c>
      <c r="M329" s="8">
        <f>[1]!cb_anal_convpremiumratio(B329,$A$1)</f>
        <v>6.9009999999999998</v>
      </c>
      <c r="N329" s="8">
        <f t="shared" si="10"/>
        <v>18.785471698799999</v>
      </c>
      <c r="O329" s="8">
        <f>[1]!cb_anal_ytm(B329,$A$1)</f>
        <v>-1.7461</v>
      </c>
      <c r="P329" s="8">
        <f>[1]!cb_info_outstandingbalance(B329,$A$1)</f>
        <v>14.67019</v>
      </c>
      <c r="Q329" s="7">
        <f>[1]!b_anal_ptmyear(B329,$A$1)</f>
        <v>5.1643835616438354</v>
      </c>
      <c r="R329" s="8">
        <f>[1]!s_dq_turn(B329,$A$1)</f>
        <v>2.9899408255789464</v>
      </c>
      <c r="S329" s="8">
        <f t="shared" si="11"/>
        <v>134.953</v>
      </c>
      <c r="T329" s="8">
        <f>[1]!cb_anal_convvalue(B329,$A$1)</f>
        <v>119.7856</v>
      </c>
      <c r="U329" s="19">
        <f>[1]!s_dq_pctchange(B329,$A$1)</f>
        <v>1.4586684203437055</v>
      </c>
      <c r="V329" s="21">
        <f>[1]!b_pq_pctchange(B329,$A$2,$A$1,2)</f>
        <v>-1.7878097604749215</v>
      </c>
      <c r="W329" s="4" t="s">
        <v>1966</v>
      </c>
      <c r="X329" s="4" t="s">
        <v>323</v>
      </c>
      <c r="Y329" s="5">
        <f>[1]!s_val_ev(X329,$A$1,100000000)</f>
        <v>112.998002305</v>
      </c>
      <c r="Z329" s="6">
        <f>[1]!s_dq_turn(X329,$A$1)</f>
        <v>0.87871116298138696</v>
      </c>
      <c r="AA329" s="6">
        <f>[1]!s_dq_swing(X329,$A$1)</f>
        <v>2.6468155500413588</v>
      </c>
    </row>
    <row r="330" spans="2:27" x14ac:dyDescent="0.25">
      <c r="B330" s="4" t="s">
        <v>789</v>
      </c>
      <c r="C330" s="4" t="s">
        <v>1967</v>
      </c>
      <c r="D330" s="1" t="s">
        <v>2398</v>
      </c>
      <c r="E330" s="4" t="str">
        <f>[1]!s_info_industry_sw_2021(B330,"20221201",1)</f>
        <v>农林牧渔(2021)</v>
      </c>
      <c r="F330" s="1" t="s">
        <v>2398</v>
      </c>
      <c r="G330" s="4" t="s">
        <v>1225</v>
      </c>
      <c r="H330" s="4" t="s">
        <v>1931</v>
      </c>
      <c r="I330" s="4" t="str">
        <f>[1]!s_info_industry_sw_2021(B330,"20221201",2)</f>
        <v>饲料(2021)</v>
      </c>
      <c r="J330" s="7"/>
      <c r="K330" s="4" t="s">
        <v>1968</v>
      </c>
      <c r="L330" s="8">
        <f>[1]!b_dq_close(B330,$A$1,2)</f>
        <v>248.28</v>
      </c>
      <c r="M330" s="8">
        <f>[1]!cb_anal_convpremiumratio(B330,$A$1)</f>
        <v>104.36839999999999</v>
      </c>
      <c r="N330" s="8">
        <f t="shared" si="10"/>
        <v>2.0803530168000002</v>
      </c>
      <c r="O330" s="8">
        <f>[1]!cb_anal_ytm(B330,$A$1)</f>
        <v>0</v>
      </c>
      <c r="P330" s="8">
        <f>[1]!cb_info_outstandingbalance(B330,$A$1)</f>
        <v>0.83790600000000004</v>
      </c>
      <c r="Q330" s="7">
        <f>[1]!b_anal_ptmyear(B330,$A$1)</f>
        <v>0.83287671232876714</v>
      </c>
      <c r="R330" s="8">
        <f>[1]!s_dq_turn(B330,$A$1)</f>
        <v>5.5137449785536798</v>
      </c>
      <c r="S330" s="8">
        <f t="shared" si="11"/>
        <v>352.64839999999998</v>
      </c>
      <c r="T330" s="8">
        <f>[1]!cb_anal_convvalue(B330,$A$1)</f>
        <v>121.48650000000001</v>
      </c>
      <c r="U330" s="19">
        <f>[1]!s_dq_pctchange(B330,$A$1)</f>
        <v>0.21190288793364642</v>
      </c>
      <c r="V330" s="21">
        <f>[1]!b_pq_pctchange(B330,$A$2,$A$1,2)</f>
        <v>5.0355999103127598</v>
      </c>
      <c r="W330" s="4" t="s">
        <v>1969</v>
      </c>
      <c r="X330" s="4" t="s">
        <v>790</v>
      </c>
      <c r="Y330" s="5">
        <f>[1]!s_val_ev(X330,$A$1,100000000)</f>
        <v>121.7550918325</v>
      </c>
      <c r="Z330" s="6">
        <f>[1]!s_dq_turn(X330,$A$1)</f>
        <v>2.3671145740579771</v>
      </c>
      <c r="AA330" s="6">
        <f>[1]!s_dq_swing(X330,$A$1)</f>
        <v>2.92463442069741</v>
      </c>
    </row>
    <row r="331" spans="2:27" x14ac:dyDescent="0.25">
      <c r="B331" s="4" t="s">
        <v>797</v>
      </c>
      <c r="C331" s="4" t="s">
        <v>1970</v>
      </c>
      <c r="D331" s="1" t="s">
        <v>2398</v>
      </c>
      <c r="E331" s="4" t="str">
        <f>[1]!s_info_industry_sw_2021(B331,"20221201",1)</f>
        <v>农林牧渔(2021)</v>
      </c>
      <c r="F331" s="1" t="s">
        <v>2398</v>
      </c>
      <c r="G331" s="4" t="s">
        <v>1225</v>
      </c>
      <c r="H331" s="4" t="s">
        <v>1931</v>
      </c>
      <c r="I331" s="4" t="str">
        <f>[1]!s_info_industry_sw_2021(B331,"20221201",2)</f>
        <v>饲料(2021)</v>
      </c>
      <c r="J331" s="7"/>
      <c r="K331" s="4" t="s">
        <v>1971</v>
      </c>
      <c r="L331" s="8">
        <f>[1]!b_dq_close(B331,$A$1,2)</f>
        <v>133</v>
      </c>
      <c r="M331" s="8">
        <f>[1]!cb_anal_convpremiumratio(B331,$A$1)</f>
        <v>52.770299999999999</v>
      </c>
      <c r="N331" s="8">
        <f t="shared" si="10"/>
        <v>1.9365478300000001</v>
      </c>
      <c r="O331" s="8">
        <f>[1]!cb_anal_ytm(B331,$A$1)</f>
        <v>-18.427199999999999</v>
      </c>
      <c r="P331" s="8">
        <f>[1]!cb_info_outstandingbalance(B331,$A$1)</f>
        <v>1.456051</v>
      </c>
      <c r="Q331" s="7">
        <f>[1]!b_anal_ptmyear(B331,$A$1)</f>
        <v>1.0438356164383562</v>
      </c>
      <c r="R331" s="8">
        <f>[1]!s_dq_turn(B331,$A$1)</f>
        <v>5.5653957175950568</v>
      </c>
      <c r="S331" s="8">
        <f t="shared" si="11"/>
        <v>185.77029999999999</v>
      </c>
      <c r="T331" s="8">
        <f>[1]!cb_anal_convvalue(B331,$A$1)</f>
        <v>87.058800000000005</v>
      </c>
      <c r="U331" s="19">
        <f>[1]!s_dq_pctchange(B331,$A$1)</f>
        <v>0.75757575757575757</v>
      </c>
      <c r="V331" s="21">
        <f>[1]!b_pq_pctchange(B331,$A$2,$A$1,2)</f>
        <v>-1.1798971676523864</v>
      </c>
      <c r="W331" s="4" t="s">
        <v>1972</v>
      </c>
      <c r="X331" s="4" t="s">
        <v>798</v>
      </c>
      <c r="Y331" s="5">
        <f>[1]!s_val_ev(X331,$A$1,100000000)</f>
        <v>47.721309736000002</v>
      </c>
      <c r="Z331" s="6">
        <f>[1]!s_dq_turn(X331,$A$1)</f>
        <v>2.6683257848939417</v>
      </c>
      <c r="AA331" s="6">
        <f>[1]!s_dq_swing(X331,$A$1)</f>
        <v>2.0477815699658719</v>
      </c>
    </row>
    <row r="332" spans="2:27" x14ac:dyDescent="0.25">
      <c r="B332" s="4" t="s">
        <v>461</v>
      </c>
      <c r="C332" s="4" t="s">
        <v>1973</v>
      </c>
      <c r="D332" s="1" t="s">
        <v>2398</v>
      </c>
      <c r="E332" s="4" t="str">
        <f>[1]!s_info_industry_sw_2021(B332,"20221201",1)</f>
        <v>农林牧渔(2021)</v>
      </c>
      <c r="F332" s="1" t="s">
        <v>2398</v>
      </c>
      <c r="G332" s="4" t="s">
        <v>1225</v>
      </c>
      <c r="H332" s="4" t="s">
        <v>1931</v>
      </c>
      <c r="I332" s="4" t="str">
        <f>[1]!s_info_industry_sw_2021(B332,"20221201",2)</f>
        <v>农业综合Ⅱ(2021)</v>
      </c>
      <c r="J332" s="7"/>
      <c r="K332" s="4" t="s">
        <v>1974</v>
      </c>
      <c r="L332" s="8">
        <f>[1]!b_dq_close(B332,$A$1,2)</f>
        <v>123.06</v>
      </c>
      <c r="M332" s="8">
        <f>[1]!cb_anal_convpremiumratio(B332,$A$1)</f>
        <v>19.5151</v>
      </c>
      <c r="N332" s="8">
        <f t="shared" si="10"/>
        <v>7.8088670561999995</v>
      </c>
      <c r="O332" s="8">
        <f>[1]!cb_anal_ytm(B332,$A$1)</f>
        <v>0.58689999999999998</v>
      </c>
      <c r="P332" s="8">
        <f>[1]!cb_info_outstandingbalance(B332,$A$1)</f>
        <v>6.3455769999999996</v>
      </c>
      <c r="Q332" s="7">
        <f>[1]!b_anal_ptmyear(B332,$A$1)</f>
        <v>3.43013698630137</v>
      </c>
      <c r="R332" s="8">
        <f>[1]!s_dq_turn(B332,$A$1)</f>
        <v>1.3555898856794268</v>
      </c>
      <c r="S332" s="8">
        <f t="shared" si="11"/>
        <v>142.57509999999999</v>
      </c>
      <c r="T332" s="8">
        <f>[1]!cb_anal_convvalue(B332,$A$1)</f>
        <v>102.9661</v>
      </c>
      <c r="U332" s="19">
        <f>[1]!s_dq_pctchange(B332,$A$1)</f>
        <v>0.38175411119812347</v>
      </c>
      <c r="V332" s="21">
        <f>[1]!b_pq_pctchange(B332,$A$2,$A$1,2)</f>
        <v>-0.81965231267680216</v>
      </c>
      <c r="W332" s="4" t="s">
        <v>1975</v>
      </c>
      <c r="X332" s="4" t="s">
        <v>462</v>
      </c>
      <c r="Y332" s="5">
        <f>[1]!s_val_ev(X332,$A$1,100000000)</f>
        <v>41.907771349199997</v>
      </c>
      <c r="Z332" s="6">
        <f>[1]!s_dq_turn(X332,$A$1)</f>
        <v>1.1863642043327125</v>
      </c>
      <c r="AA332" s="6">
        <f>[1]!s_dq_swing(X332,$A$1)</f>
        <v>1.2396694214876136</v>
      </c>
    </row>
    <row r="333" spans="2:27" x14ac:dyDescent="0.25">
      <c r="B333" s="4" t="s">
        <v>567</v>
      </c>
      <c r="C333" s="4" t="s">
        <v>1976</v>
      </c>
      <c r="D333" s="1" t="s">
        <v>2398</v>
      </c>
      <c r="E333" s="4" t="str">
        <f>[1]!s_info_industry_sw_2021(B333,"20221201",1)</f>
        <v>农林牧渔(2021)</v>
      </c>
      <c r="F333" s="1" t="s">
        <v>2398</v>
      </c>
      <c r="G333" s="4" t="s">
        <v>1225</v>
      </c>
      <c r="H333" s="4" t="s">
        <v>1931</v>
      </c>
      <c r="I333" s="4" t="str">
        <f>[1]!s_info_industry_sw_2021(B333,"20221201",2)</f>
        <v>动物保健Ⅱ(2021)</v>
      </c>
      <c r="J333" s="7"/>
      <c r="K333" s="4" t="s">
        <v>1977</v>
      </c>
      <c r="L333" s="8">
        <f>[1]!b_dq_close(B333,$A$1,2)</f>
        <v>116.96</v>
      </c>
      <c r="M333" s="8">
        <f>[1]!cb_anal_convpremiumratio(B333,$A$1)</f>
        <v>47.716700000000003</v>
      </c>
      <c r="N333" s="8">
        <f t="shared" si="10"/>
        <v>8.1867988271999987</v>
      </c>
      <c r="O333" s="8">
        <f>[1]!cb_anal_ytm(B333,$A$1)</f>
        <v>0.64990000000000003</v>
      </c>
      <c r="P333" s="8">
        <f>[1]!cb_info_outstandingbalance(B333,$A$1)</f>
        <v>6.999657</v>
      </c>
      <c r="Q333" s="7">
        <f>[1]!b_anal_ptmyear(B333,$A$1)</f>
        <v>4.8191780821917805</v>
      </c>
      <c r="R333" s="8">
        <f>[1]!s_dq_turn(B333,$A$1)</f>
        <v>1.8177747852501915</v>
      </c>
      <c r="S333" s="8">
        <f t="shared" si="11"/>
        <v>164.67669999999998</v>
      </c>
      <c r="T333" s="8">
        <f>[1]!cb_anal_convvalue(B333,$A$1)</f>
        <v>79.178600000000003</v>
      </c>
      <c r="U333" s="19">
        <f>[1]!s_dq_pctchange(B333,$A$1)</f>
        <v>-0.11955593509820715</v>
      </c>
      <c r="V333" s="21">
        <f>[1]!b_pq_pctchange(B333,$A$2,$A$1,2)</f>
        <v>-1.2545801462269761</v>
      </c>
      <c r="W333" s="4" t="s">
        <v>1978</v>
      </c>
      <c r="X333" s="4" t="s">
        <v>568</v>
      </c>
      <c r="Y333" s="5">
        <f>[1]!s_val_ev(X333,$A$1,100000000)</f>
        <v>36.814291296299999</v>
      </c>
      <c r="Z333" s="6">
        <f>[1]!s_dq_turn(X333,$A$1)</f>
        <v>2.0306662086724097</v>
      </c>
      <c r="AA333" s="6">
        <f>[1]!s_dq_swing(X333,$A$1)</f>
        <v>2.489814395654145</v>
      </c>
    </row>
    <row r="334" spans="2:27" x14ac:dyDescent="0.25">
      <c r="B334" s="4" t="s">
        <v>571</v>
      </c>
      <c r="C334" s="4" t="s">
        <v>1979</v>
      </c>
      <c r="D334" s="1" t="s">
        <v>2447</v>
      </c>
      <c r="E334" s="4" t="str">
        <f>[1]!s_info_industry_sw_2021(B334,"20221201",1)</f>
        <v>汽车(2021)</v>
      </c>
      <c r="F334" s="1" t="s">
        <v>2398</v>
      </c>
      <c r="G334" s="4" t="s">
        <v>1225</v>
      </c>
      <c r="H334" s="4" t="s">
        <v>1226</v>
      </c>
      <c r="I334" s="4" t="str">
        <f>[1]!s_info_industry_sw_2021(B334,"20221201",2)</f>
        <v>汽车零部件(2021)</v>
      </c>
      <c r="J334" s="7" t="s">
        <v>1773</v>
      </c>
      <c r="K334" s="4" t="s">
        <v>1980</v>
      </c>
      <c r="L334" s="8">
        <f>[1]!b_dq_close(B334,$A$1,2)</f>
        <v>131.6</v>
      </c>
      <c r="M334" s="8">
        <f>[1]!cb_anal_convpremiumratio(B334,$A$1)</f>
        <v>-5.28E-2</v>
      </c>
      <c r="N334" s="8">
        <f t="shared" si="10"/>
        <v>2.615643436</v>
      </c>
      <c r="O334" s="8">
        <f>[1]!cb_anal_ytm(B334,$A$1)</f>
        <v>-1.8167</v>
      </c>
      <c r="P334" s="8">
        <f>[1]!cb_info_outstandingbalance(B334,$A$1)</f>
        <v>1.987571</v>
      </c>
      <c r="Q334" s="7">
        <f>[1]!b_anal_ptmyear(B334,$A$1)</f>
        <v>4.8465753424657532</v>
      </c>
      <c r="R334" s="8">
        <f>[1]!s_dq_turn(B334,$A$1)</f>
        <v>82.288129581282888</v>
      </c>
      <c r="S334" s="8">
        <f t="shared" si="11"/>
        <v>131.5472</v>
      </c>
      <c r="T334" s="8">
        <f>[1]!cb_anal_convvalue(B334,$A$1)</f>
        <v>131.6695</v>
      </c>
      <c r="U334" s="19">
        <f>[1]!s_dq_pctchange(B334,$A$1)</f>
        <v>0.5501222493887522</v>
      </c>
      <c r="V334" s="21">
        <f>[1]!b_pq_pctchange(B334,$A$2,$A$1,2)</f>
        <v>0.3813882532418002</v>
      </c>
      <c r="W334" s="4" t="s">
        <v>1981</v>
      </c>
      <c r="X334" s="4" t="s">
        <v>572</v>
      </c>
      <c r="Y334" s="5">
        <f>[1]!s_val_ev(X334,$A$1,100000000)</f>
        <v>55.230760844999999</v>
      </c>
      <c r="Z334" s="6">
        <f>[1]!s_dq_turn(X334,$A$1)</f>
        <v>5.4257748898469043</v>
      </c>
      <c r="AA334" s="6">
        <f>[1]!s_dq_swing(X334,$A$1)</f>
        <v>5.0922131147540979</v>
      </c>
    </row>
    <row r="335" spans="2:27" x14ac:dyDescent="0.25">
      <c r="B335" s="4" t="s">
        <v>885</v>
      </c>
      <c r="C335" s="4" t="s">
        <v>1982</v>
      </c>
      <c r="D335" s="1" t="s">
        <v>2447</v>
      </c>
      <c r="E335" s="4" t="str">
        <f>[1]!s_info_industry_sw_2021(B335,"20221201",1)</f>
        <v>汽车(2021)</v>
      </c>
      <c r="F335" s="1" t="s">
        <v>2398</v>
      </c>
      <c r="G335" s="4" t="s">
        <v>1225</v>
      </c>
      <c r="H335" s="4" t="s">
        <v>1226</v>
      </c>
      <c r="I335" s="4" t="str">
        <f>[1]!s_info_industry_sw_2021(B335,"20221201",2)</f>
        <v>汽车零部件(2021)</v>
      </c>
      <c r="J335" s="7" t="s">
        <v>1983</v>
      </c>
      <c r="K335" s="4" t="s">
        <v>1984</v>
      </c>
      <c r="L335" s="8">
        <f>[1]!b_dq_close(B335,$A$1,2)</f>
        <v>126.65</v>
      </c>
      <c r="M335" s="8">
        <f>[1]!cb_anal_convpremiumratio(B335,$A$1)</f>
        <v>47.9392</v>
      </c>
      <c r="N335" s="8">
        <f t="shared" si="10"/>
        <v>3.2900415095</v>
      </c>
      <c r="O335" s="8">
        <f>[1]!cb_anal_ytm(B335,$A$1)</f>
        <v>-2.3056000000000001</v>
      </c>
      <c r="P335" s="8">
        <f>[1]!cb_info_outstandingbalance(B335,$A$1)</f>
        <v>2.5977429999999999</v>
      </c>
      <c r="Q335" s="7">
        <f>[1]!b_anal_ptmyear(B335,$A$1)</f>
        <v>3.4</v>
      </c>
      <c r="R335" s="8">
        <f>[1]!s_dq_turn(B335,$A$1)</f>
        <v>15.374192135249713</v>
      </c>
      <c r="S335" s="8">
        <f t="shared" si="11"/>
        <v>174.58920000000001</v>
      </c>
      <c r="T335" s="8">
        <f>[1]!cb_anal_convvalue(B335,$A$1)</f>
        <v>85.609499999999997</v>
      </c>
      <c r="U335" s="19">
        <f>[1]!s_dq_pctchange(B335,$A$1)</f>
        <v>0.13203355391633784</v>
      </c>
      <c r="V335" s="21">
        <f>[1]!b_pq_pctchange(B335,$A$2,$A$1,2)</f>
        <v>-1.6692546583850973</v>
      </c>
      <c r="W335" s="4" t="s">
        <v>1985</v>
      </c>
      <c r="X335" s="4" t="s">
        <v>886</v>
      </c>
      <c r="Y335" s="5">
        <f>[1]!s_val_ev(X335,$A$1,100000000)</f>
        <v>19.977840994499999</v>
      </c>
      <c r="Z335" s="6">
        <f>[1]!s_dq_turn(X335,$A$1)</f>
        <v>9.8890111888193672</v>
      </c>
      <c r="AA335" s="6">
        <f>[1]!s_dq_swing(X335,$A$1)</f>
        <v>3.0579050097592644</v>
      </c>
    </row>
    <row r="336" spans="2:27" x14ac:dyDescent="0.25">
      <c r="B336" s="4" t="s">
        <v>73</v>
      </c>
      <c r="C336" s="4" t="s">
        <v>1986</v>
      </c>
      <c r="D336" s="1" t="s">
        <v>2447</v>
      </c>
      <c r="E336" s="4" t="str">
        <f>[1]!s_info_industry_sw_2021(B336,"20221201",1)</f>
        <v>汽车(2021)</v>
      </c>
      <c r="F336" s="1" t="s">
        <v>2398</v>
      </c>
      <c r="G336" s="4" t="s">
        <v>1225</v>
      </c>
      <c r="H336" s="4" t="s">
        <v>1226</v>
      </c>
      <c r="I336" s="4" t="str">
        <f>[1]!s_info_industry_sw_2021(B336,"20221201",2)</f>
        <v>汽车零部件(2021)</v>
      </c>
      <c r="J336" s="7" t="s">
        <v>1773</v>
      </c>
      <c r="K336" s="1" t="s">
        <v>2425</v>
      </c>
      <c r="L336" s="8">
        <f>[1]!b_dq_close(B336,$A$1,2)</f>
        <v>145.34899999999999</v>
      </c>
      <c r="M336" s="8">
        <f>[1]!cb_anal_convpremiumratio(B336,$A$1)</f>
        <v>11.757</v>
      </c>
      <c r="N336" s="8">
        <f t="shared" si="10"/>
        <v>22.819792999999997</v>
      </c>
      <c r="O336" s="8">
        <f>[1]!cb_anal_ytm(B336,$A$1)</f>
        <v>-4.2260999999999997</v>
      </c>
      <c r="P336" s="8">
        <f>[1]!cb_info_outstandingbalance(B336,$A$1)</f>
        <v>15.7</v>
      </c>
      <c r="Q336" s="7">
        <f>[1]!b_anal_ptmyear(B336,$A$1)</f>
        <v>5.5863013698630137</v>
      </c>
      <c r="R336" s="8">
        <f>[1]!s_dq_turn(B336,$A$1)</f>
        <v>5.1001273885350322</v>
      </c>
      <c r="S336" s="8">
        <f t="shared" si="11"/>
        <v>157.10599999999999</v>
      </c>
      <c r="T336" s="8">
        <f>[1]!cb_anal_convvalue(B336,$A$1)</f>
        <v>130.0581</v>
      </c>
      <c r="U336" s="19">
        <f>[1]!s_dq_pctchange(B336,$A$1)</f>
        <v>1.3117999261153968</v>
      </c>
      <c r="V336" s="21">
        <f>[1]!b_pq_pctchange(B336,$A$2,$A$1,2)</f>
        <v>-2.2962390347191861</v>
      </c>
      <c r="W336" s="4" t="s">
        <v>1987</v>
      </c>
      <c r="X336" s="4" t="s">
        <v>74</v>
      </c>
      <c r="Y336" s="5">
        <f>[1]!s_val_ev(X336,$A$1,100000000)</f>
        <v>217.45826732</v>
      </c>
      <c r="Z336" s="6">
        <f>[1]!s_dq_turn(X336,$A$1)</f>
        <v>1.0669083776823685</v>
      </c>
      <c r="AA336" s="6">
        <f>[1]!s_dq_swing(X336,$A$1)</f>
        <v>7.1843853820598031</v>
      </c>
    </row>
    <row r="337" spans="2:27" x14ac:dyDescent="0.25">
      <c r="B337" s="4" t="s">
        <v>83</v>
      </c>
      <c r="C337" s="4" t="s">
        <v>1988</v>
      </c>
      <c r="D337" s="1" t="s">
        <v>2447</v>
      </c>
      <c r="E337" s="4" t="str">
        <f>[1]!s_info_industry_sw_2021(B337,"20221201",1)</f>
        <v>汽车(2021)</v>
      </c>
      <c r="F337" s="1" t="s">
        <v>2398</v>
      </c>
      <c r="G337" s="4" t="s">
        <v>1225</v>
      </c>
      <c r="H337" s="4" t="s">
        <v>1226</v>
      </c>
      <c r="I337" s="4" t="str">
        <f>[1]!s_info_industry_sw_2021(B337,"20221201",2)</f>
        <v>汽车零部件(2021)</v>
      </c>
      <c r="J337" s="11" t="s">
        <v>2453</v>
      </c>
      <c r="K337" s="4" t="s">
        <v>1989</v>
      </c>
      <c r="L337" s="8">
        <f>[1]!b_dq_close(B337,$A$1,2)</f>
        <v>132.33799999999999</v>
      </c>
      <c r="M337" s="8">
        <f>[1]!cb_anal_convpremiumratio(B337,$A$1)</f>
        <v>3.7953000000000001</v>
      </c>
      <c r="N337" s="8">
        <f t="shared" si="10"/>
        <v>8.9057254114000006</v>
      </c>
      <c r="O337" s="8">
        <f>[1]!cb_anal_ytm(B337,$A$1)</f>
        <v>-1.7745</v>
      </c>
      <c r="P337" s="8">
        <f>[1]!cb_info_outstandingbalance(B337,$A$1)</f>
        <v>6.7295299999999996</v>
      </c>
      <c r="Q337" s="7">
        <f>[1]!b_anal_ptmyear(B337,$A$1)</f>
        <v>5.1013698630136988</v>
      </c>
      <c r="R337" s="8">
        <f>[1]!s_dq_turn(B337,$A$1)</f>
        <v>10.689007999072743</v>
      </c>
      <c r="S337" s="8">
        <f t="shared" si="11"/>
        <v>136.13329999999999</v>
      </c>
      <c r="T337" s="8">
        <f>[1]!cb_anal_convvalue(B337,$A$1)</f>
        <v>127.499</v>
      </c>
      <c r="U337" s="19">
        <f>[1]!s_dq_pctchange(B337,$A$1)</f>
        <v>-1.6621335750997113E-2</v>
      </c>
      <c r="V337" s="21">
        <f>[1]!b_pq_pctchange(B337,$A$2,$A$1,2)</f>
        <v>-4.9473517877407991</v>
      </c>
      <c r="W337" s="4" t="s">
        <v>1990</v>
      </c>
      <c r="X337" s="4" t="s">
        <v>84</v>
      </c>
      <c r="Y337" s="5">
        <f>[1]!s_val_ev(X337,$A$1,100000000)</f>
        <v>52.063007499999998</v>
      </c>
      <c r="Z337" s="6">
        <f>[1]!s_dq_turn(X337,$A$1)</f>
        <v>1.6399528622398536</v>
      </c>
      <c r="AA337" s="6">
        <f>[1]!s_dq_swing(X337,$A$1)</f>
        <v>5.8842652795838823</v>
      </c>
    </row>
    <row r="338" spans="2:27" x14ac:dyDescent="0.25">
      <c r="B338" s="4" t="s">
        <v>87</v>
      </c>
      <c r="C338" s="4" t="s">
        <v>1991</v>
      </c>
      <c r="D338" s="1" t="s">
        <v>2447</v>
      </c>
      <c r="E338" s="4" t="str">
        <f>[1]!s_info_industry_sw_2021(B338,"20221201",1)</f>
        <v>汽车(2021)</v>
      </c>
      <c r="F338" s="1" t="s">
        <v>2398</v>
      </c>
      <c r="G338" s="4" t="s">
        <v>1225</v>
      </c>
      <c r="H338" s="4" t="s">
        <v>1226</v>
      </c>
      <c r="I338" s="4" t="str">
        <f>[1]!s_info_industry_sw_2021(B338,"20221201",2)</f>
        <v>汽车零部件(2021)</v>
      </c>
      <c r="J338" s="11" t="s">
        <v>2450</v>
      </c>
      <c r="K338" s="4" t="s">
        <v>1992</v>
      </c>
      <c r="L338" s="8">
        <f>[1]!b_dq_close(B338,$A$1,2)</f>
        <v>153.74299999999999</v>
      </c>
      <c r="M338" s="8">
        <f>[1]!cb_anal_convpremiumratio(B338,$A$1)</f>
        <v>9.7189999999999994</v>
      </c>
      <c r="N338" s="8">
        <f t="shared" si="10"/>
        <v>10.0026579487</v>
      </c>
      <c r="O338" s="8">
        <f>[1]!cb_anal_ytm(B338,$A$1)</f>
        <v>-4.4538000000000002</v>
      </c>
      <c r="P338" s="8">
        <f>[1]!cb_info_outstandingbalance(B338,$A$1)</f>
        <v>6.5060900000000004</v>
      </c>
      <c r="Q338" s="7">
        <f>[1]!b_anal_ptmyear(B338,$A$1)</f>
        <v>5.4684931506849317</v>
      </c>
      <c r="R338" s="8">
        <f>[1]!s_dq_turn(B338,$A$1)</f>
        <v>35.461083384951635</v>
      </c>
      <c r="S338" s="8">
        <f t="shared" si="11"/>
        <v>163.46199999999999</v>
      </c>
      <c r="T338" s="8">
        <f>[1]!cb_anal_convvalue(B338,$A$1)</f>
        <v>140.12430000000001</v>
      </c>
      <c r="U338" s="19">
        <f>[1]!s_dq_pctchange(B338,$A$1)</f>
        <v>2.5835551907974095</v>
      </c>
      <c r="V338" s="21">
        <f>[1]!b_pq_pctchange(B338,$A$2,$A$1,2)</f>
        <v>-4.3202539129352502</v>
      </c>
      <c r="W338" s="4" t="s">
        <v>1993</v>
      </c>
      <c r="X338" s="4" t="s">
        <v>88</v>
      </c>
      <c r="Y338" s="5">
        <f>[1]!s_val_ev(X338,$A$1,100000000)</f>
        <v>62.134605899999997</v>
      </c>
      <c r="Z338" s="6">
        <f>[1]!s_dq_turn(X338,$A$1)</f>
        <v>13.036820000000001</v>
      </c>
      <c r="AA338" s="6">
        <f>[1]!s_dq_swing(X338,$A$1)</f>
        <v>6.2633262260127971</v>
      </c>
    </row>
    <row r="339" spans="2:27" x14ac:dyDescent="0.25">
      <c r="B339" s="4" t="s">
        <v>91</v>
      </c>
      <c r="C339" s="4" t="s">
        <v>1994</v>
      </c>
      <c r="D339" s="1" t="s">
        <v>2447</v>
      </c>
      <c r="E339" s="4" t="str">
        <f>[1]!s_info_industry_sw_2021(B339,"20221201",1)</f>
        <v>汽车(2021)</v>
      </c>
      <c r="F339" s="1" t="s">
        <v>2398</v>
      </c>
      <c r="G339" s="4" t="s">
        <v>1225</v>
      </c>
      <c r="H339" s="4" t="s">
        <v>1226</v>
      </c>
      <c r="I339" s="4" t="str">
        <f>[1]!s_info_industry_sw_2021(B339,"20221201",2)</f>
        <v>汽车零部件(2021)</v>
      </c>
      <c r="J339" s="7" t="s">
        <v>1773</v>
      </c>
      <c r="K339" s="4" t="s">
        <v>1995</v>
      </c>
      <c r="L339" s="8">
        <f>[1]!b_dq_close(B339,$A$1,2)</f>
        <v>141.62899999999999</v>
      </c>
      <c r="M339" s="8">
        <f>[1]!cb_anal_convpremiumratio(B339,$A$1)</f>
        <v>25.369</v>
      </c>
      <c r="N339" s="8">
        <f t="shared" si="10"/>
        <v>5.4385535999999988</v>
      </c>
      <c r="O339" s="8">
        <f>[1]!cb_anal_ytm(B339,$A$1)</f>
        <v>-3.0087000000000002</v>
      </c>
      <c r="P339" s="8">
        <f>[1]!cb_info_outstandingbalance(B339,$A$1)</f>
        <v>3.84</v>
      </c>
      <c r="Q339" s="7">
        <f>[1]!b_anal_ptmyear(B339,$A$1)</f>
        <v>5.6958904109589046</v>
      </c>
      <c r="R339" s="8">
        <f>[1]!s_dq_turn(B339,$A$1)</f>
        <v>33.850260416666664</v>
      </c>
      <c r="S339" s="8">
        <f t="shared" si="11"/>
        <v>166.99799999999999</v>
      </c>
      <c r="T339" s="8">
        <f>[1]!cb_anal_convvalue(B339,$A$1)</f>
        <v>112.9697</v>
      </c>
      <c r="U339" s="19">
        <f>[1]!s_dq_pctchange(B339,$A$1)</f>
        <v>2.7428762114792939</v>
      </c>
      <c r="V339" s="21">
        <f>[1]!b_pq_pctchange(B339,$A$2,$A$1,2)</f>
        <v>-5.1392479672074067</v>
      </c>
      <c r="W339" s="4" t="s">
        <v>1996</v>
      </c>
      <c r="X339" s="4" t="s">
        <v>92</v>
      </c>
      <c r="Y339" s="5">
        <f>[1]!s_val_ev(X339,$A$1,100000000)</f>
        <v>42.576000000000001</v>
      </c>
      <c r="Z339" s="6">
        <f>[1]!s_dq_turn(X339,$A$1)</f>
        <v>1.5947734356269481</v>
      </c>
      <c r="AA339" s="6">
        <f>[1]!s_dq_swing(X339,$A$1)</f>
        <v>2.8243268687629448</v>
      </c>
    </row>
    <row r="340" spans="2:27" x14ac:dyDescent="0.25">
      <c r="B340" s="4" t="s">
        <v>159</v>
      </c>
      <c r="C340" s="4" t="s">
        <v>1997</v>
      </c>
      <c r="D340" s="1" t="s">
        <v>2447</v>
      </c>
      <c r="E340" s="4" t="str">
        <f>[1]!s_info_industry_sw_2021(B340,"20221201",1)</f>
        <v>汽车(2021)</v>
      </c>
      <c r="F340" s="1" t="s">
        <v>2398</v>
      </c>
      <c r="G340" s="4" t="s">
        <v>1225</v>
      </c>
      <c r="H340" s="4" t="s">
        <v>1226</v>
      </c>
      <c r="I340" s="4" t="str">
        <f>[1]!s_info_industry_sw_2021(B340,"20221201",2)</f>
        <v>汽车零部件(2021)</v>
      </c>
      <c r="J340" s="7" t="s">
        <v>1998</v>
      </c>
      <c r="K340" s="4" t="s">
        <v>1999</v>
      </c>
      <c r="L340" s="8">
        <f>[1]!b_dq_close(B340,$A$1,2)</f>
        <v>133.41999999999999</v>
      </c>
      <c r="M340" s="8">
        <f>[1]!cb_anal_convpremiumratio(B340,$A$1)</f>
        <v>39.049700000000001</v>
      </c>
      <c r="N340" s="8">
        <f t="shared" si="10"/>
        <v>33.353905955999998</v>
      </c>
      <c r="O340" s="8">
        <f>[1]!cb_anal_ytm(B340,$A$1)</f>
        <v>-2.8338000000000001</v>
      </c>
      <c r="P340" s="8">
        <f>[1]!cb_info_outstandingbalance(B340,$A$1)</f>
        <v>24.999179999999999</v>
      </c>
      <c r="Q340" s="7">
        <f>[1]!b_anal_ptmyear(B340,$A$1)</f>
        <v>5.3917808219178083</v>
      </c>
      <c r="R340" s="8">
        <f>[1]!s_dq_turn(B340,$A$1)</f>
        <v>3.6399993919800568</v>
      </c>
      <c r="S340" s="8">
        <f t="shared" si="11"/>
        <v>172.46969999999999</v>
      </c>
      <c r="T340" s="8">
        <f>[1]!cb_anal_convvalue(B340,$A$1)</f>
        <v>95.951300000000003</v>
      </c>
      <c r="U340" s="19">
        <f>[1]!s_dq_pctchange(B340,$A$1)</f>
        <v>1.1523881728582122</v>
      </c>
      <c r="V340" s="21">
        <f>[1]!b_pq_pctchange(B340,$A$2,$A$1,2)</f>
        <v>-2.8379588834594549</v>
      </c>
      <c r="W340" s="4" t="s">
        <v>2000</v>
      </c>
      <c r="X340" s="4" t="s">
        <v>160</v>
      </c>
      <c r="Y340" s="5">
        <f>[1]!s_val_ev(X340,$A$1,100000000)</f>
        <v>754.79169716280001</v>
      </c>
      <c r="Z340" s="6">
        <f>[1]!s_dq_turn(X340,$A$1)</f>
        <v>0.73591699353337314</v>
      </c>
      <c r="AA340" s="6">
        <f>[1]!s_dq_swing(X340,$A$1)</f>
        <v>5.4010062148564746</v>
      </c>
    </row>
    <row r="341" spans="2:27" x14ac:dyDescent="0.25">
      <c r="B341" s="4" t="s">
        <v>191</v>
      </c>
      <c r="C341" s="4" t="s">
        <v>2001</v>
      </c>
      <c r="D341" s="1" t="s">
        <v>2447</v>
      </c>
      <c r="E341" s="4" t="str">
        <f>[1]!s_info_industry_sw_2021(B341,"20221201",1)</f>
        <v>汽车(2021)</v>
      </c>
      <c r="F341" s="1" t="s">
        <v>2398</v>
      </c>
      <c r="G341" s="4" t="s">
        <v>1225</v>
      </c>
      <c r="H341" s="4" t="s">
        <v>1226</v>
      </c>
      <c r="I341" s="4" t="str">
        <f>[1]!s_info_industry_sw_2021(B341,"20221201",2)</f>
        <v>汽车零部件(2021)</v>
      </c>
      <c r="J341" s="11" t="s">
        <v>2454</v>
      </c>
      <c r="K341" s="4" t="s">
        <v>2002</v>
      </c>
      <c r="L341" s="8">
        <f>[1]!b_dq_close(B341,$A$1,2)</f>
        <v>352.09800000000001</v>
      </c>
      <c r="M341" s="8">
        <f>[1]!cb_anal_convpremiumratio(B341,$A$1)</f>
        <v>9.5225000000000009</v>
      </c>
      <c r="N341" s="8">
        <f t="shared" si="10"/>
        <v>4.3614731357999998</v>
      </c>
      <c r="O341" s="8">
        <f>[1]!cb_anal_ytm(B341,$A$1)</f>
        <v>-37.9696</v>
      </c>
      <c r="P341" s="8">
        <f>[1]!cb_info_outstandingbalance(B341,$A$1)</f>
        <v>1.23871</v>
      </c>
      <c r="Q341" s="7">
        <f>[1]!b_anal_ptmyear(B341,$A$1)</f>
        <v>2.2986301369863016</v>
      </c>
      <c r="R341" s="8">
        <f>[1]!s_dq_turn(B341,$A$1)</f>
        <v>81.941697411016293</v>
      </c>
      <c r="S341" s="8">
        <f t="shared" si="11"/>
        <v>361.62049999999999</v>
      </c>
      <c r="T341" s="8">
        <f>[1]!cb_anal_convvalue(B341,$A$1)</f>
        <v>321.4846</v>
      </c>
      <c r="U341" s="19">
        <f>[1]!s_dq_pctchange(B341,$A$1)</f>
        <v>1.098856924636274</v>
      </c>
      <c r="V341" s="21">
        <f>[1]!b_pq_pctchange(B341,$A$2,$A$1,2)</f>
        <v>-6.0056861410323181</v>
      </c>
      <c r="W341" s="4" t="s">
        <v>2003</v>
      </c>
      <c r="X341" s="4" t="s">
        <v>192</v>
      </c>
      <c r="Y341" s="5">
        <f>[1]!s_val_ev(X341,$A$1,100000000)</f>
        <v>162.06874092000001</v>
      </c>
      <c r="Z341" s="6">
        <f>[1]!s_dq_turn(X341,$A$1)</f>
        <v>1.3115969983628337</v>
      </c>
      <c r="AA341" s="6">
        <f>[1]!s_dq_swing(X341,$A$1)</f>
        <v>2.475656048852946</v>
      </c>
    </row>
    <row r="342" spans="2:27" x14ac:dyDescent="0.25">
      <c r="B342" s="4" t="s">
        <v>201</v>
      </c>
      <c r="C342" s="4" t="s">
        <v>2004</v>
      </c>
      <c r="D342" s="1" t="s">
        <v>2447</v>
      </c>
      <c r="E342" s="4" t="str">
        <f>[1]!s_info_industry_sw_2021(B342,"20221201",1)</f>
        <v>汽车(2021)</v>
      </c>
      <c r="F342" s="1" t="s">
        <v>2398</v>
      </c>
      <c r="G342" s="4" t="s">
        <v>1225</v>
      </c>
      <c r="H342" s="4" t="s">
        <v>1226</v>
      </c>
      <c r="I342" s="4" t="str">
        <f>[1]!s_info_industry_sw_2021(B342,"20221201",2)</f>
        <v>汽车零部件(2021)</v>
      </c>
      <c r="J342" s="7" t="s">
        <v>1773</v>
      </c>
      <c r="K342" s="1" t="s">
        <v>2005</v>
      </c>
      <c r="L342" s="8">
        <f>[1]!b_dq_close(B342,$A$1,2)</f>
        <v>126.434</v>
      </c>
      <c r="M342" s="8">
        <f>[1]!cb_anal_convpremiumratio(B342,$A$1)</f>
        <v>31.575700000000001</v>
      </c>
      <c r="N342" s="8">
        <f t="shared" si="10"/>
        <v>1.8952203731999999</v>
      </c>
      <c r="O342" s="8">
        <f>[1]!cb_anal_ytm(B342,$A$1)</f>
        <v>-3.0171000000000001</v>
      </c>
      <c r="P342" s="8">
        <f>[1]!cb_info_outstandingbalance(B342,$A$1)</f>
        <v>1.49898</v>
      </c>
      <c r="Q342" s="7">
        <f>[1]!b_anal_ptmyear(B342,$A$1)</f>
        <v>2.8575342465753426</v>
      </c>
      <c r="R342" s="8">
        <f>[1]!s_dq_turn(B342,$A$1)</f>
        <v>4.2035250637099892</v>
      </c>
      <c r="S342" s="8">
        <f t="shared" si="11"/>
        <v>158.00970000000001</v>
      </c>
      <c r="T342" s="8">
        <f>[1]!cb_anal_convvalue(B342,$A$1)</f>
        <v>96.092200000000005</v>
      </c>
      <c r="U342" s="19">
        <f>[1]!s_dq_pctchange(B342,$A$1)</f>
        <v>3.6395860366484373E-2</v>
      </c>
      <c r="V342" s="21">
        <f>[1]!b_pq_pctchange(B342,$A$2,$A$1,2)</f>
        <v>-1.0680834748315784</v>
      </c>
      <c r="W342" s="4" t="s">
        <v>2006</v>
      </c>
      <c r="X342" s="4" t="s">
        <v>202</v>
      </c>
      <c r="Y342" s="5">
        <f>[1]!s_val_ev(X342,$A$1,100000000)</f>
        <v>21.337846187699999</v>
      </c>
      <c r="Z342" s="6">
        <f>[1]!s_dq_turn(X342,$A$1)</f>
        <v>0.90006335836607454</v>
      </c>
      <c r="AA342" s="6">
        <f>[1]!s_dq_swing(X342,$A$1)</f>
        <v>1.5576323987538976</v>
      </c>
    </row>
    <row r="343" spans="2:27" x14ac:dyDescent="0.25">
      <c r="B343" s="4" t="s">
        <v>289</v>
      </c>
      <c r="C343" s="4" t="s">
        <v>2007</v>
      </c>
      <c r="D343" s="1" t="s">
        <v>2447</v>
      </c>
      <c r="E343" s="4" t="str">
        <f>[1]!s_info_industry_sw_2021(B343,"20221201",1)</f>
        <v>汽车(2021)</v>
      </c>
      <c r="F343" s="1" t="s">
        <v>2398</v>
      </c>
      <c r="G343" s="4" t="s">
        <v>1225</v>
      </c>
      <c r="H343" s="4" t="s">
        <v>1226</v>
      </c>
      <c r="I343" s="4" t="str">
        <f>[1]!s_info_industry_sw_2021(B343,"20221201",2)</f>
        <v>汽车零部件(2021)</v>
      </c>
      <c r="J343" s="7" t="s">
        <v>1773</v>
      </c>
      <c r="K343" s="4" t="s">
        <v>2008</v>
      </c>
      <c r="L343" s="8">
        <f>[1]!b_dq_close(B343,$A$1,2)</f>
        <v>221.64400000000001</v>
      </c>
      <c r="M343" s="8">
        <f>[1]!cb_anal_convpremiumratio(B343,$A$1)</f>
        <v>8.1542999999999992</v>
      </c>
      <c r="N343" s="8">
        <f t="shared" si="10"/>
        <v>17.302904832799999</v>
      </c>
      <c r="O343" s="8">
        <f>[1]!cb_anal_ytm(B343,$A$1)</f>
        <v>-13.207700000000001</v>
      </c>
      <c r="P343" s="8">
        <f>[1]!cb_info_outstandingbalance(B343,$A$1)</f>
        <v>7.8066199999999997</v>
      </c>
      <c r="Q343" s="7">
        <f>[1]!b_anal_ptmyear(B343,$A$1)</f>
        <v>4.3506849315068497</v>
      </c>
      <c r="R343" s="8">
        <f>[1]!s_dq_turn(B343,$A$1)</f>
        <v>10.148950506108918</v>
      </c>
      <c r="S343" s="8">
        <f t="shared" si="11"/>
        <v>229.79830000000001</v>
      </c>
      <c r="T343" s="8">
        <f>[1]!cb_anal_convvalue(B343,$A$1)</f>
        <v>204.9331</v>
      </c>
      <c r="U343" s="19">
        <f>[1]!s_dq_pctchange(B343,$A$1)</f>
        <v>-0.43483729538389188</v>
      </c>
      <c r="V343" s="21">
        <f>[1]!b_pq_pctchange(B343,$A$2,$A$1,2)</f>
        <v>-2.2203399550902772</v>
      </c>
      <c r="W343" s="4" t="s">
        <v>2009</v>
      </c>
      <c r="X343" s="4" t="s">
        <v>290</v>
      </c>
      <c r="Y343" s="5">
        <f>[1]!s_val_ev(X343,$A$1,100000000)</f>
        <v>302.78348842499997</v>
      </c>
      <c r="Z343" s="6">
        <f>[1]!s_dq_turn(X343,$A$1)</f>
        <v>1.2192084890883583</v>
      </c>
      <c r="AA343" s="6">
        <f>[1]!s_dq_swing(X343,$A$1)</f>
        <v>2.4779959377115754</v>
      </c>
    </row>
    <row r="344" spans="2:27" x14ac:dyDescent="0.25">
      <c r="B344" s="4" t="s">
        <v>295</v>
      </c>
      <c r="C344" s="4" t="s">
        <v>2010</v>
      </c>
      <c r="D344" s="1" t="s">
        <v>2447</v>
      </c>
      <c r="E344" s="4" t="str">
        <f>[1]!s_info_industry_sw_2021(B344,"20221201",1)</f>
        <v>汽车(2021)</v>
      </c>
      <c r="F344" s="1" t="s">
        <v>2398</v>
      </c>
      <c r="G344" s="4" t="s">
        <v>1225</v>
      </c>
      <c r="H344" s="4" t="s">
        <v>1226</v>
      </c>
      <c r="I344" s="4" t="str">
        <f>[1]!s_info_industry_sw_2021(B344,"20221201",2)</f>
        <v>汽车零部件(2021)</v>
      </c>
      <c r="J344" s="11" t="s">
        <v>2451</v>
      </c>
      <c r="K344" s="1" t="s">
        <v>2420</v>
      </c>
      <c r="L344" s="8">
        <f>[1]!b_dq_close(B344,$A$1,2)</f>
        <v>127.617</v>
      </c>
      <c r="M344" s="8">
        <f>[1]!cb_anal_convpremiumratio(B344,$A$1)</f>
        <v>24.5825</v>
      </c>
      <c r="N344" s="8">
        <f t="shared" si="10"/>
        <v>7.9029762440999995</v>
      </c>
      <c r="O344" s="8">
        <f>[1]!cb_anal_ytm(B344,$A$1)</f>
        <v>-1.2557</v>
      </c>
      <c r="P344" s="8">
        <f>[1]!cb_info_outstandingbalance(B344,$A$1)</f>
        <v>6.1927300000000001</v>
      </c>
      <c r="Q344" s="7">
        <f>[1]!b_anal_ptmyear(B344,$A$1)</f>
        <v>4.5616438356164384</v>
      </c>
      <c r="R344" s="8">
        <f>[1]!s_dq_turn(B344,$A$1)</f>
        <v>7.0345388867268559</v>
      </c>
      <c r="S344" s="8">
        <f t="shared" si="11"/>
        <v>152.1995</v>
      </c>
      <c r="T344" s="8">
        <f>[1]!cb_anal_convvalue(B344,$A$1)</f>
        <v>102.4357</v>
      </c>
      <c r="U344" s="19">
        <f>[1]!s_dq_pctchange(B344,$A$1)</f>
        <v>0.30023185444257083</v>
      </c>
      <c r="V344" s="21">
        <f>[1]!b_pq_pctchange(B344,$A$2,$A$1,2)</f>
        <v>-3.0590076266293948</v>
      </c>
      <c r="W344" s="4" t="s">
        <v>2011</v>
      </c>
      <c r="X344" s="4" t="s">
        <v>296</v>
      </c>
      <c r="Y344" s="5">
        <f>[1]!s_val_ev(X344,$A$1,100000000)</f>
        <v>59.917392011100006</v>
      </c>
      <c r="Z344" s="6">
        <f>[1]!s_dq_turn(X344,$A$1)</f>
        <v>4.552813841039141</v>
      </c>
      <c r="AA344" s="6">
        <f>[1]!s_dq_swing(X344,$A$1)</f>
        <v>3.0262572318647072</v>
      </c>
    </row>
    <row r="345" spans="2:27" x14ac:dyDescent="0.25">
      <c r="B345" s="4" t="s">
        <v>351</v>
      </c>
      <c r="C345" s="4" t="s">
        <v>2012</v>
      </c>
      <c r="D345" s="1" t="s">
        <v>2447</v>
      </c>
      <c r="E345" s="4" t="str">
        <f>[1]!s_info_industry_sw_2021(B345,"20221201",1)</f>
        <v>汽车(2021)</v>
      </c>
      <c r="F345" s="1" t="s">
        <v>2398</v>
      </c>
      <c r="G345" s="4" t="s">
        <v>1225</v>
      </c>
      <c r="H345" s="4" t="s">
        <v>1226</v>
      </c>
      <c r="I345" s="4" t="str">
        <f>[1]!s_info_industry_sw_2021(B345,"20221201",2)</f>
        <v>汽车零部件(2021)</v>
      </c>
      <c r="J345" s="7"/>
      <c r="K345" s="4" t="s">
        <v>2013</v>
      </c>
      <c r="L345" s="8">
        <f>[1]!b_dq_close(B345,$A$1,2)</f>
        <v>128.51300000000001</v>
      </c>
      <c r="M345" s="8">
        <f>[1]!cb_anal_convpremiumratio(B345,$A$1)</f>
        <v>25.4695</v>
      </c>
      <c r="N345" s="8">
        <f t="shared" si="10"/>
        <v>6.425650000000001</v>
      </c>
      <c r="O345" s="8">
        <f>[1]!cb_anal_ytm(B345,$A$1)</f>
        <v>-1.4921</v>
      </c>
      <c r="P345" s="8">
        <f>[1]!cb_info_outstandingbalance(B345,$A$1)</f>
        <v>5</v>
      </c>
      <c r="Q345" s="7">
        <f>[1]!b_anal_ptmyear(B345,$A$1)</f>
        <v>5.7589041095890412</v>
      </c>
      <c r="R345" s="8">
        <f>[1]!s_dq_turn(B345,$A$1)</f>
        <v>4.8414000000000001</v>
      </c>
      <c r="S345" s="8">
        <f t="shared" si="11"/>
        <v>153.98250000000002</v>
      </c>
      <c r="T345" s="8">
        <f>[1]!cb_anal_convvalue(B345,$A$1)</f>
        <v>102.42570000000001</v>
      </c>
      <c r="U345" s="19">
        <f>[1]!s_dq_pctchange(B345,$A$1)</f>
        <v>0.56734591667449885</v>
      </c>
      <c r="V345" s="21">
        <f>[1]!b_pq_pctchange(B345,$A$2,$A$1,2)</f>
        <v>-1.5309054409206813</v>
      </c>
      <c r="W345" s="4" t="s">
        <v>2014</v>
      </c>
      <c r="X345" s="4" t="s">
        <v>352</v>
      </c>
      <c r="Y345" s="5">
        <f>[1]!s_val_ev(X345,$A$1,100000000)</f>
        <v>51.542362471600001</v>
      </c>
      <c r="Z345" s="6">
        <f>[1]!s_dq_turn(X345,$A$1)</f>
        <v>0.65704901689375406</v>
      </c>
      <c r="AA345" s="6">
        <f>[1]!s_dq_swing(X345,$A$1)</f>
        <v>3.025601241272295</v>
      </c>
    </row>
    <row r="346" spans="2:27" x14ac:dyDescent="0.25">
      <c r="B346" s="4" t="s">
        <v>409</v>
      </c>
      <c r="C346" s="4" t="s">
        <v>2015</v>
      </c>
      <c r="D346" s="1" t="s">
        <v>2447</v>
      </c>
      <c r="E346" s="4" t="str">
        <f>[1]!s_info_industry_sw_2021(B346,"20221201",1)</f>
        <v>汽车(2021)</v>
      </c>
      <c r="F346" s="1" t="s">
        <v>2398</v>
      </c>
      <c r="G346" s="4" t="s">
        <v>1225</v>
      </c>
      <c r="H346" s="4" t="s">
        <v>1226</v>
      </c>
      <c r="I346" s="4" t="str">
        <f>[1]!s_info_industry_sw_2021(B346,"20221201",2)</f>
        <v>汽车零部件(2021)</v>
      </c>
      <c r="J346" s="11" t="s">
        <v>2392</v>
      </c>
      <c r="K346" s="4" t="s">
        <v>2017</v>
      </c>
      <c r="L346" s="8">
        <f>[1]!b_dq_close(B346,$A$1,2)</f>
        <v>123.036</v>
      </c>
      <c r="M346" s="8">
        <f>[1]!cb_anal_convpremiumratio(B346,$A$1)</f>
        <v>87.291600000000003</v>
      </c>
      <c r="N346" s="8">
        <f t="shared" si="10"/>
        <v>3.0831160614000002</v>
      </c>
      <c r="O346" s="8">
        <f>[1]!cb_anal_ytm(B346,$A$1)</f>
        <v>-5.4591000000000003</v>
      </c>
      <c r="P346" s="8">
        <f>[1]!cb_info_outstandingbalance(B346,$A$1)</f>
        <v>2.505865</v>
      </c>
      <c r="Q346" s="7">
        <f>[1]!b_anal_ptmyear(B346,$A$1)</f>
        <v>1.4027397260273973</v>
      </c>
      <c r="R346" s="8">
        <f>[1]!s_dq_turn(B346,$A$1)</f>
        <v>29.068205988750393</v>
      </c>
      <c r="S346" s="8">
        <f t="shared" si="11"/>
        <v>210.32760000000002</v>
      </c>
      <c r="T346" s="8">
        <f>[1]!cb_anal_convvalue(B346,$A$1)</f>
        <v>65.6922</v>
      </c>
      <c r="U346" s="19">
        <f>[1]!s_dq_pctchange(B346,$A$1)</f>
        <v>4.5535859489345736E-2</v>
      </c>
      <c r="V346" s="21">
        <f>[1]!b_pq_pctchange(B346,$A$2,$A$1,2)</f>
        <v>-2.7383399209486159</v>
      </c>
      <c r="W346" s="4" t="s">
        <v>2018</v>
      </c>
      <c r="X346" s="4" t="s">
        <v>410</v>
      </c>
      <c r="Y346" s="5">
        <f>[1]!s_val_ev(X346,$A$1,100000000)</f>
        <v>29.412530042000004</v>
      </c>
      <c r="Z346" s="6">
        <f>[1]!s_dq_turn(X346,$A$1)</f>
        <v>8.2030025390067962</v>
      </c>
      <c r="AA346" s="6">
        <f>[1]!s_dq_swing(X346,$A$1)</f>
        <v>4.5131845841785028</v>
      </c>
    </row>
    <row r="347" spans="2:27" x14ac:dyDescent="0.25">
      <c r="B347" s="4" t="s">
        <v>473</v>
      </c>
      <c r="C347" s="4" t="s">
        <v>2019</v>
      </c>
      <c r="D347" s="1" t="s">
        <v>2447</v>
      </c>
      <c r="E347" s="4" t="str">
        <f>[1]!s_info_industry_sw_2021(B347,"20221201",1)</f>
        <v>汽车(2021)</v>
      </c>
      <c r="F347" s="1" t="s">
        <v>2398</v>
      </c>
      <c r="G347" s="4" t="s">
        <v>1225</v>
      </c>
      <c r="H347" s="4" t="s">
        <v>1226</v>
      </c>
      <c r="I347" s="4" t="str">
        <f>[1]!s_info_industry_sw_2021(B347,"20221201",2)</f>
        <v>汽车零部件(2021)</v>
      </c>
      <c r="J347" s="11" t="s">
        <v>2452</v>
      </c>
      <c r="K347" s="4" t="s">
        <v>2020</v>
      </c>
      <c r="L347" s="8">
        <f>[1]!b_dq_close(B347,$A$1,2)</f>
        <v>128.68</v>
      </c>
      <c r="M347" s="8">
        <f>[1]!cb_anal_convpremiumratio(B347,$A$1)</f>
        <v>18.6111</v>
      </c>
      <c r="N347" s="8">
        <f t="shared" si="10"/>
        <v>7.7157518836000003</v>
      </c>
      <c r="O347" s="8">
        <f>[1]!cb_anal_ytm(B347,$A$1)</f>
        <v>-3.1642999999999999</v>
      </c>
      <c r="P347" s="8">
        <f>[1]!cb_info_outstandingbalance(B347,$A$1)</f>
        <v>5.9960769999999997</v>
      </c>
      <c r="Q347" s="7">
        <f>[1]!b_anal_ptmyear(B347,$A$1)</f>
        <v>3.6958904109589041</v>
      </c>
      <c r="R347" s="8">
        <f>[1]!s_dq_turn(B347,$A$1)</f>
        <v>12.821216271905781</v>
      </c>
      <c r="S347" s="8">
        <f t="shared" si="11"/>
        <v>147.2911</v>
      </c>
      <c r="T347" s="8">
        <f>[1]!cb_anal_convvalue(B347,$A$1)</f>
        <v>108.489</v>
      </c>
      <c r="U347" s="19">
        <f>[1]!s_dq_pctchange(B347,$A$1)</f>
        <v>3.1094527363199991E-2</v>
      </c>
      <c r="V347" s="21">
        <f>[1]!b_pq_pctchange(B347,$A$2,$A$1,2)</f>
        <v>-2.2299889830186546</v>
      </c>
      <c r="W347" s="4" t="s">
        <v>2021</v>
      </c>
      <c r="X347" s="4" t="s">
        <v>474</v>
      </c>
      <c r="Y347" s="5">
        <f>[1]!s_val_ev(X347,$A$1,100000000)</f>
        <v>51.124206409199999</v>
      </c>
      <c r="Z347" s="6">
        <f>[1]!s_dq_turn(X347,$A$1)</f>
        <v>1.2000214524662005</v>
      </c>
      <c r="AA347" s="6">
        <f>[1]!s_dq_swing(X347,$A$1)</f>
        <v>3.2723022984028036</v>
      </c>
    </row>
    <row r="348" spans="2:27" x14ac:dyDescent="0.25">
      <c r="B348" s="4" t="s">
        <v>490</v>
      </c>
      <c r="C348" s="4" t="s">
        <v>2022</v>
      </c>
      <c r="D348" s="1" t="s">
        <v>2447</v>
      </c>
      <c r="E348" s="4" t="str">
        <f>[1]!s_info_industry_sw_2021(B348,"20221201",1)</f>
        <v>汽车(2021)</v>
      </c>
      <c r="F348" s="1" t="s">
        <v>2398</v>
      </c>
      <c r="G348" s="4" t="s">
        <v>1225</v>
      </c>
      <c r="H348" s="4" t="s">
        <v>1226</v>
      </c>
      <c r="I348" s="4" t="str">
        <f>[1]!s_info_industry_sw_2021(B348,"20221201",2)</f>
        <v>汽车零部件(2021)</v>
      </c>
      <c r="J348" s="7" t="s">
        <v>2016</v>
      </c>
      <c r="K348" s="4" t="s">
        <v>2023</v>
      </c>
      <c r="L348" s="8">
        <f>[1]!b_dq_close(B348,$A$1,2)</f>
        <v>128</v>
      </c>
      <c r="M348" s="8">
        <f>[1]!cb_anal_convpremiumratio(B348,$A$1)</f>
        <v>29.756900000000002</v>
      </c>
      <c r="N348" s="8">
        <f t="shared" si="10"/>
        <v>3.8544179200000004</v>
      </c>
      <c r="O348" s="8">
        <f>[1]!cb_anal_ytm(B348,$A$1)</f>
        <v>-1.6242000000000001</v>
      </c>
      <c r="P348" s="8">
        <f>[1]!cb_info_outstandingbalance(B348,$A$1)</f>
        <v>3.0112640000000002</v>
      </c>
      <c r="Q348" s="7">
        <f>[1]!b_anal_ptmyear(B348,$A$1)</f>
        <v>3.8136986301369862</v>
      </c>
      <c r="R348" s="8">
        <f>[1]!s_dq_turn(B348,$A$1)</f>
        <v>17.910452222056918</v>
      </c>
      <c r="S348" s="8">
        <f t="shared" si="11"/>
        <v>157.7569</v>
      </c>
      <c r="T348" s="8">
        <f>[1]!cb_anal_convvalue(B348,$A$1)</f>
        <v>98.646000000000001</v>
      </c>
      <c r="U348" s="19">
        <f>[1]!s_dq_pctchange(B348,$A$1)</f>
        <v>1.9920318725099602</v>
      </c>
      <c r="V348" s="21">
        <f>[1]!b_pq_pctchange(B348,$A$2,$A$1,2)</f>
        <v>-0.3053149728955043</v>
      </c>
      <c r="W348" s="4" t="s">
        <v>2024</v>
      </c>
      <c r="X348" s="4" t="s">
        <v>491</v>
      </c>
      <c r="Y348" s="5">
        <f>[1]!s_val_ev(X348,$A$1,100000000)</f>
        <v>32.026108307999998</v>
      </c>
      <c r="Z348" s="6">
        <f>[1]!s_dq_turn(X348,$A$1)</f>
        <v>4.4230320795422253</v>
      </c>
      <c r="AA348" s="6">
        <f>[1]!s_dq_swing(X348,$A$1)</f>
        <v>3.3168316831683251</v>
      </c>
    </row>
    <row r="349" spans="2:27" x14ac:dyDescent="0.25">
      <c r="B349" s="4" t="s">
        <v>642</v>
      </c>
      <c r="C349" s="4" t="s">
        <v>2025</v>
      </c>
      <c r="D349" s="1" t="s">
        <v>2447</v>
      </c>
      <c r="E349" s="4" t="str">
        <f>[1]!s_info_industry_sw_2021(B349,"20221201",1)</f>
        <v>汽车(2021)</v>
      </c>
      <c r="F349" s="1" t="s">
        <v>2398</v>
      </c>
      <c r="G349" s="4" t="s">
        <v>1225</v>
      </c>
      <c r="H349" s="4" t="s">
        <v>1226</v>
      </c>
      <c r="I349" s="4" t="str">
        <f>[1]!s_info_industry_sw_2021(B349,"20221201",2)</f>
        <v>汽车零部件(2021)</v>
      </c>
      <c r="J349" s="7" t="s">
        <v>2026</v>
      </c>
      <c r="K349" s="4" t="s">
        <v>2027</v>
      </c>
      <c r="L349" s="8">
        <f>[1]!b_dq_close(B349,$A$1,2)</f>
        <v>172.51499999999999</v>
      </c>
      <c r="M349" s="8">
        <f>[1]!cb_anal_convpremiumratio(B349,$A$1)</f>
        <v>124.2385</v>
      </c>
      <c r="N349" s="8">
        <f t="shared" si="10"/>
        <v>2.2592874926999995</v>
      </c>
      <c r="O349" s="8">
        <f>[1]!cb_anal_ytm(B349,$A$1)</f>
        <v>0</v>
      </c>
      <c r="P349" s="8">
        <f>[1]!cb_info_outstandingbalance(B349,$A$1)</f>
        <v>1.3096179999999999</v>
      </c>
      <c r="Q349" s="7">
        <f>[1]!b_anal_ptmyear(B349,$A$1)</f>
        <v>0.27671232876712326</v>
      </c>
      <c r="R349" s="8">
        <f>[1]!s_dq_turn(B349,$A$1)</f>
        <v>38.807499591483932</v>
      </c>
      <c r="S349" s="8">
        <f t="shared" si="11"/>
        <v>296.75349999999997</v>
      </c>
      <c r="T349" s="8">
        <f>[1]!cb_anal_convvalue(B349,$A$1)</f>
        <v>76.933700000000002</v>
      </c>
      <c r="U349" s="19">
        <f>[1]!s_dq_pctchange(B349,$A$1)</f>
        <v>-0.27977040329713404</v>
      </c>
      <c r="V349" s="21">
        <f>[1]!b_pq_pctchange(B349,$A$2,$A$1,2)</f>
        <v>-0.45297172533180896</v>
      </c>
      <c r="W349" s="4" t="s">
        <v>2028</v>
      </c>
      <c r="X349" s="4" t="s">
        <v>643</v>
      </c>
      <c r="Y349" s="5">
        <f>[1]!s_val_ev(X349,$A$1,100000000)</f>
        <v>51.082829265000001</v>
      </c>
      <c r="Z349" s="6">
        <f>[1]!s_dq_turn(X349,$A$1)</f>
        <v>2.1030746212721545</v>
      </c>
      <c r="AA349" s="6">
        <f>[1]!s_dq_swing(X349,$A$1)</f>
        <v>2.3508137432188048</v>
      </c>
    </row>
    <row r="350" spans="2:27" x14ac:dyDescent="0.25">
      <c r="B350" s="4" t="s">
        <v>696</v>
      </c>
      <c r="C350" s="16" t="s">
        <v>2029</v>
      </c>
      <c r="D350" s="1" t="s">
        <v>2447</v>
      </c>
      <c r="E350" s="4" t="str">
        <f>[1]!s_info_industry_sw_2021(B350,"20221201",1)</f>
        <v>汽车(2021)</v>
      </c>
      <c r="F350" s="1" t="s">
        <v>2398</v>
      </c>
      <c r="G350" s="4" t="s">
        <v>1225</v>
      </c>
      <c r="H350" s="4" t="s">
        <v>1226</v>
      </c>
      <c r="I350" s="4" t="str">
        <f>[1]!s_info_industry_sw_2021(B350,"20221201",2)</f>
        <v>汽车零部件(2021)</v>
      </c>
      <c r="J350" s="7" t="s">
        <v>2030</v>
      </c>
      <c r="K350" s="4" t="s">
        <v>2031</v>
      </c>
      <c r="L350" s="8">
        <f>[1]!b_dq_close(B350,$A$1,2)</f>
        <v>163.80000000000001</v>
      </c>
      <c r="M350" s="8">
        <f>[1]!cb_anal_convpremiumratio(B350,$A$1)</f>
        <v>11.246600000000001</v>
      </c>
      <c r="N350" s="8">
        <f t="shared" si="10"/>
        <v>11.457431622</v>
      </c>
      <c r="O350" s="8">
        <f>[1]!cb_anal_ytm(B350,$A$1)</f>
        <v>-8.0855999999999995</v>
      </c>
      <c r="P350" s="8">
        <f>[1]!cb_info_outstandingbalance(B350,$A$1)</f>
        <v>6.9947689999999998</v>
      </c>
      <c r="Q350" s="7">
        <f>[1]!b_anal_ptmyear(B350,$A$1)</f>
        <v>4.2904109589041095</v>
      </c>
      <c r="R350" s="8">
        <f>[1]!s_dq_turn(B350,$A$1)</f>
        <v>5.6737113119818545</v>
      </c>
      <c r="S350" s="8">
        <f t="shared" si="11"/>
        <v>175.04660000000001</v>
      </c>
      <c r="T350" s="8">
        <f>[1]!cb_anal_convvalue(B350,$A$1)</f>
        <v>147.24039999999999</v>
      </c>
      <c r="U350" s="19">
        <f>[1]!s_dq_pctchange(B350,$A$1)</f>
        <v>6.1087354917545966E-2</v>
      </c>
      <c r="V350" s="21">
        <f>[1]!b_pq_pctchange(B350,$A$2,$A$1,2)</f>
        <v>-2.4999999999999933</v>
      </c>
      <c r="W350" s="4" t="s">
        <v>2032</v>
      </c>
      <c r="X350" s="4" t="s">
        <v>697</v>
      </c>
      <c r="Y350" s="5">
        <f>[1]!s_val_ev(X350,$A$1,100000000)</f>
        <v>124.68301496380001</v>
      </c>
      <c r="Z350" s="6">
        <f>[1]!s_dq_turn(X350,$A$1)</f>
        <v>1.4037667218740291</v>
      </c>
      <c r="AA350" s="6">
        <f>[1]!s_dq_swing(X350,$A$1)</f>
        <v>4.813863928112954</v>
      </c>
    </row>
    <row r="351" spans="2:27" x14ac:dyDescent="0.25">
      <c r="B351" s="4" t="s">
        <v>749</v>
      </c>
      <c r="C351" s="4" t="s">
        <v>2033</v>
      </c>
      <c r="D351" s="1" t="s">
        <v>2447</v>
      </c>
      <c r="E351" s="4" t="str">
        <f>[1]!s_info_industry_sw_2021(B351,"20221201",1)</f>
        <v>汽车(2021)</v>
      </c>
      <c r="F351" s="1" t="s">
        <v>2398</v>
      </c>
      <c r="G351" s="4" t="s">
        <v>1225</v>
      </c>
      <c r="H351" s="4" t="s">
        <v>1226</v>
      </c>
      <c r="I351" s="4" t="str">
        <f>[1]!s_info_industry_sw_2021(B351,"20221201",2)</f>
        <v>汽车零部件(2021)</v>
      </c>
      <c r="J351" s="7" t="s">
        <v>1998</v>
      </c>
      <c r="K351" s="4" t="s">
        <v>2034</v>
      </c>
      <c r="L351" s="8">
        <f>[1]!b_dq_close(B351,$A$1,2)</f>
        <v>182.23</v>
      </c>
      <c r="M351" s="8">
        <f>[1]!cb_anal_convpremiumratio(B351,$A$1)</f>
        <v>2.9788999999999999</v>
      </c>
      <c r="N351" s="8">
        <f t="shared" si="10"/>
        <v>8.0046185793000006</v>
      </c>
      <c r="O351" s="8">
        <f>[1]!cb_anal_ytm(B351,$A$1)</f>
        <v>-7.4664999999999999</v>
      </c>
      <c r="P351" s="8">
        <f>[1]!cb_info_outstandingbalance(B351,$A$1)</f>
        <v>4.3925910000000004</v>
      </c>
      <c r="Q351" s="7">
        <f>[1]!b_anal_ptmyear(B351,$A$1)</f>
        <v>5.3315068493150681</v>
      </c>
      <c r="R351" s="8">
        <f>[1]!s_dq_turn(B351,$A$1)</f>
        <v>284.2710145333358</v>
      </c>
      <c r="S351" s="8">
        <f t="shared" si="11"/>
        <v>185.2089</v>
      </c>
      <c r="T351" s="8">
        <f>[1]!cb_anal_convvalue(B351,$A$1)</f>
        <v>176.95849999999999</v>
      </c>
      <c r="U351" s="19">
        <f>[1]!s_dq_pctchange(B351,$A$1)</f>
        <v>1.8898518311434138</v>
      </c>
      <c r="V351" s="21">
        <f>[1]!b_pq_pctchange(B351,$A$2,$A$1,2)</f>
        <v>-1.1242417336762502</v>
      </c>
      <c r="W351" s="4" t="s">
        <v>2035</v>
      </c>
      <c r="X351" s="4" t="s">
        <v>750</v>
      </c>
      <c r="Y351" s="5">
        <f>[1]!s_val_ev(X351,$A$1,100000000)</f>
        <v>56.403468595199996</v>
      </c>
      <c r="Z351" s="6">
        <f>[1]!s_dq_turn(X351,$A$1)</f>
        <v>10.703045399284772</v>
      </c>
      <c r="AA351" s="6">
        <f>[1]!s_dq_swing(X351,$A$1)</f>
        <v>7.3170731707317067</v>
      </c>
    </row>
    <row r="352" spans="2:27" x14ac:dyDescent="0.25">
      <c r="B352" s="4" t="s">
        <v>781</v>
      </c>
      <c r="C352" s="4" t="s">
        <v>2036</v>
      </c>
      <c r="D352" s="1" t="s">
        <v>2447</v>
      </c>
      <c r="E352" s="4" t="str">
        <f>[1]!s_info_industry_sw_2021(B352,"20221201",1)</f>
        <v>汽车(2021)</v>
      </c>
      <c r="F352" s="1" t="s">
        <v>2398</v>
      </c>
      <c r="G352" s="4" t="s">
        <v>1225</v>
      </c>
      <c r="H352" s="4" t="s">
        <v>1226</v>
      </c>
      <c r="I352" s="4" t="str">
        <f>[1]!s_info_industry_sw_2021(B352,"20221201",2)</f>
        <v>汽车零部件(2021)</v>
      </c>
      <c r="J352" s="7" t="s">
        <v>2016</v>
      </c>
      <c r="K352" s="4" t="s">
        <v>2037</v>
      </c>
      <c r="L352" s="8">
        <f>[1]!b_dq_close(B352,$A$1,2)</f>
        <v>117.999</v>
      </c>
      <c r="M352" s="8">
        <f>[1]!cb_anal_convpremiumratio(B352,$A$1)</f>
        <v>37.464199999999998</v>
      </c>
      <c r="N352" s="8">
        <f t="shared" si="10"/>
        <v>11.783740036949998</v>
      </c>
      <c r="O352" s="8">
        <f>[1]!cb_anal_ytm(B352,$A$1)</f>
        <v>-10.6852</v>
      </c>
      <c r="P352" s="8">
        <f>[1]!cb_info_outstandingbalance(B352,$A$1)</f>
        <v>9.9863049999999998</v>
      </c>
      <c r="Q352" s="7">
        <f>[1]!b_anal_ptmyear(B352,$A$1)</f>
        <v>0.78356164383561644</v>
      </c>
      <c r="R352" s="8">
        <f>[1]!s_dq_turn(B352,$A$1)</f>
        <v>8.019182270118927</v>
      </c>
      <c r="S352" s="8">
        <f t="shared" si="11"/>
        <v>155.4632</v>
      </c>
      <c r="T352" s="8">
        <f>[1]!cb_anal_convvalue(B352,$A$1)</f>
        <v>85.839799999999997</v>
      </c>
      <c r="U352" s="19">
        <f>[1]!s_dq_pctchange(B352,$A$1)</f>
        <v>1.0957847840986947</v>
      </c>
      <c r="V352" s="21">
        <f>[1]!b_pq_pctchange(B352,$A$2,$A$1,2)</f>
        <v>-0.25443786982248684</v>
      </c>
      <c r="W352" s="4" t="s">
        <v>2038</v>
      </c>
      <c r="X352" s="4" t="s">
        <v>782</v>
      </c>
      <c r="Y352" s="5">
        <f>[1]!s_val_ev(X352,$A$1,100000000)</f>
        <v>64.842773090399987</v>
      </c>
      <c r="Z352" s="6">
        <f>[1]!s_dq_turn(X352,$A$1)</f>
        <v>4.7544184897295887</v>
      </c>
      <c r="AA352" s="6">
        <f>[1]!s_dq_swing(X352,$A$1)</f>
        <v>5.2443384982121515</v>
      </c>
    </row>
    <row r="353" spans="2:27" x14ac:dyDescent="0.25">
      <c r="B353" s="4" t="s">
        <v>817</v>
      </c>
      <c r="C353" s="4" t="s">
        <v>2039</v>
      </c>
      <c r="D353" s="1" t="s">
        <v>2447</v>
      </c>
      <c r="E353" s="4" t="str">
        <f>[1]!s_info_industry_sw_2021(B353,"20221201",1)</f>
        <v>汽车(2021)</v>
      </c>
      <c r="F353" s="1" t="s">
        <v>2398</v>
      </c>
      <c r="G353" s="4" t="s">
        <v>1225</v>
      </c>
      <c r="H353" s="4" t="s">
        <v>1226</v>
      </c>
      <c r="I353" s="4" t="str">
        <f>[1]!s_info_industry_sw_2021(B353,"20221201",2)</f>
        <v>汽车零部件(2021)</v>
      </c>
      <c r="J353" s="7" t="s">
        <v>1998</v>
      </c>
      <c r="K353" s="1" t="s">
        <v>2040</v>
      </c>
      <c r="L353" s="8">
        <f>[1]!b_dq_close(B353,$A$1,2)</f>
        <v>135.999</v>
      </c>
      <c r="M353" s="8">
        <f>[1]!cb_anal_convpremiumratio(B353,$A$1)</f>
        <v>39.336399999999998</v>
      </c>
      <c r="N353" s="8">
        <f t="shared" si="10"/>
        <v>2.33955543726</v>
      </c>
      <c r="O353" s="8">
        <f>[1]!cb_anal_ytm(B353,$A$1)</f>
        <v>-6.5354000000000001</v>
      </c>
      <c r="P353" s="8">
        <f>[1]!cb_info_outstandingbalance(B353,$A$1)</f>
        <v>1.7202740000000001</v>
      </c>
      <c r="Q353" s="7">
        <f>[1]!b_anal_ptmyear(B353,$A$1)</f>
        <v>2.0191780821917806</v>
      </c>
      <c r="R353" s="8">
        <f>[1]!s_dq_turn(B353,$A$1)</f>
        <v>215.81352737994064</v>
      </c>
      <c r="S353" s="8">
        <f t="shared" si="11"/>
        <v>175.33539999999999</v>
      </c>
      <c r="T353" s="8">
        <f>[1]!cb_anal_convvalue(B353,$A$1)</f>
        <v>97.604799999999997</v>
      </c>
      <c r="U353" s="19">
        <f>[1]!s_dq_pctchange(B353,$A$1)</f>
        <v>0.55378927911275067</v>
      </c>
      <c r="V353" s="21">
        <f>[1]!b_pq_pctchange(B353,$A$2,$A$1,2)</f>
        <v>-0.71978683797497411</v>
      </c>
      <c r="W353" s="4" t="s">
        <v>2041</v>
      </c>
      <c r="X353" s="4" t="s">
        <v>818</v>
      </c>
      <c r="Y353" s="5">
        <f>[1]!s_val_ev(X353,$A$1,100000000)</f>
        <v>32.524640601199998</v>
      </c>
      <c r="Z353" s="6">
        <f>[1]!s_dq_turn(X353,$A$1)</f>
        <v>5.6627427100555989</v>
      </c>
      <c r="AA353" s="6">
        <f>[1]!s_dq_swing(X353,$A$1)</f>
        <v>3.0959752321981457</v>
      </c>
    </row>
    <row r="354" spans="2:27" x14ac:dyDescent="0.25">
      <c r="B354" s="4" t="s">
        <v>853</v>
      </c>
      <c r="C354" s="4" t="s">
        <v>2042</v>
      </c>
      <c r="D354" s="1" t="s">
        <v>2447</v>
      </c>
      <c r="E354" s="4" t="str">
        <f>[1]!s_info_industry_sw_2021(B354,"20221201",1)</f>
        <v>汽车(2021)</v>
      </c>
      <c r="F354" s="1" t="s">
        <v>2398</v>
      </c>
      <c r="G354" s="4" t="s">
        <v>1225</v>
      </c>
      <c r="H354" s="4" t="s">
        <v>1226</v>
      </c>
      <c r="I354" s="4" t="str">
        <f>[1]!s_info_industry_sw_2021(B354,"20221201",2)</f>
        <v>汽车零部件(2021)</v>
      </c>
      <c r="J354" s="7" t="s">
        <v>2026</v>
      </c>
      <c r="K354" s="4" t="s">
        <v>2043</v>
      </c>
      <c r="L354" s="8">
        <f>[1]!b_dq_close(B354,$A$1,2)</f>
        <v>125.547</v>
      </c>
      <c r="M354" s="8">
        <f>[1]!cb_anal_convpremiumratio(B354,$A$1)</f>
        <v>24.956199999999999</v>
      </c>
      <c r="N354" s="8">
        <f t="shared" si="10"/>
        <v>3.8903123342999995</v>
      </c>
      <c r="O354" s="8">
        <f>[1]!cb_anal_ytm(B354,$A$1)</f>
        <v>-3.5891999999999999</v>
      </c>
      <c r="P354" s="8">
        <f>[1]!cb_info_outstandingbalance(B354,$A$1)</f>
        <v>3.0986899999999999</v>
      </c>
      <c r="Q354" s="7">
        <f>[1]!b_anal_ptmyear(B354,$A$1)</f>
        <v>2.8465753424657532</v>
      </c>
      <c r="R354" s="8">
        <f>[1]!s_dq_turn(B354,$A$1)</f>
        <v>4.0965698408036948</v>
      </c>
      <c r="S354" s="8">
        <f t="shared" si="11"/>
        <v>150.50319999999999</v>
      </c>
      <c r="T354" s="8">
        <f>[1]!cb_anal_convvalue(B354,$A$1)</f>
        <v>100.47280000000001</v>
      </c>
      <c r="U354" s="19">
        <f>[1]!s_dq_pctchange(B354,$A$1)</f>
        <v>0.59855769230769218</v>
      </c>
      <c r="V354" s="21">
        <f>[1]!b_pq_pctchange(B354,$A$2,$A$1,2)</f>
        <v>-1.8189922814042117</v>
      </c>
      <c r="W354" s="4" t="s">
        <v>2044</v>
      </c>
      <c r="X354" s="4" t="s">
        <v>854</v>
      </c>
      <c r="Y354" s="5">
        <f>[1]!s_val_ev(X354,$A$1,100000000)</f>
        <v>40.019924824999997</v>
      </c>
      <c r="Z354" s="6">
        <f>[1]!s_dq_turn(X354,$A$1)</f>
        <v>1.1974247309005828</v>
      </c>
      <c r="AA354" s="6">
        <f>[1]!s_dq_swing(X354,$A$1)</f>
        <v>1.6627078384798168</v>
      </c>
    </row>
    <row r="355" spans="2:27" x14ac:dyDescent="0.25">
      <c r="B355" s="4" t="s">
        <v>163</v>
      </c>
      <c r="C355" s="4" t="s">
        <v>2045</v>
      </c>
      <c r="D355" s="1" t="s">
        <v>2447</v>
      </c>
      <c r="E355" s="4" t="str">
        <f>[1]!s_info_industry_sw_2021(B355,"20221201",1)</f>
        <v>汽车(2021)</v>
      </c>
      <c r="F355" s="1" t="s">
        <v>2398</v>
      </c>
      <c r="G355" s="4" t="s">
        <v>1225</v>
      </c>
      <c r="H355" s="4" t="s">
        <v>1226</v>
      </c>
      <c r="I355" s="4" t="str">
        <f>[1]!s_info_industry_sw_2021(B355,"20221201",2)</f>
        <v>汽车零部件(2021)</v>
      </c>
      <c r="J355" s="7" t="s">
        <v>1773</v>
      </c>
      <c r="K355" s="1" t="s">
        <v>2419</v>
      </c>
      <c r="L355" s="8">
        <f>[1]!b_dq_close(B355,$A$1,2)</f>
        <v>138.30600000000001</v>
      </c>
      <c r="M355" s="8">
        <f>[1]!cb_anal_convpremiumratio(B355,$A$1)</f>
        <v>17.3978</v>
      </c>
      <c r="N355" s="8">
        <f t="shared" si="10"/>
        <v>27.785467941</v>
      </c>
      <c r="O355" s="8">
        <f>[1]!cb_anal_ytm(B355,$A$1)</f>
        <v>-3.2223999999999999</v>
      </c>
      <c r="P355" s="8">
        <f>[1]!cb_info_outstandingbalance(B355,$A$1)</f>
        <v>20.089849999999998</v>
      </c>
      <c r="Q355" s="7">
        <f>[1]!b_anal_ptmyear(B355,$A$1)</f>
        <v>5.6958904109589046</v>
      </c>
      <c r="R355" s="8">
        <f>[1]!s_dq_turn(B355,$A$1)</f>
        <v>2.8484035470648115</v>
      </c>
      <c r="S355" s="8">
        <f t="shared" si="11"/>
        <v>155.7038</v>
      </c>
      <c r="T355" s="8">
        <f>[1]!cb_anal_convvalue(B355,$A$1)</f>
        <v>117.80970000000001</v>
      </c>
      <c r="U355" s="19">
        <f>[1]!s_dq_pctchange(B355,$A$1)</f>
        <v>1.3305004029599254</v>
      </c>
      <c r="V355" s="21">
        <f>[1]!b_pq_pctchange(B355,$A$2,$A$1,2)</f>
        <v>3.309032238788137</v>
      </c>
      <c r="W355" s="4" t="s">
        <v>2046</v>
      </c>
      <c r="X355" s="4" t="s">
        <v>164</v>
      </c>
      <c r="Y355" s="5">
        <f>[1]!s_val_ev(X355,$A$1,100000000)</f>
        <v>326.16527821799997</v>
      </c>
      <c r="Z355" s="6">
        <f>[1]!s_dq_turn(X355,$A$1)</f>
        <v>1.4779442976999169</v>
      </c>
      <c r="AA355" s="6">
        <f>[1]!s_dq_swing(X355,$A$1)</f>
        <v>4.9132947976878585</v>
      </c>
    </row>
    <row r="356" spans="2:27" x14ac:dyDescent="0.25">
      <c r="B356" s="4" t="s">
        <v>719</v>
      </c>
      <c r="C356" s="4" t="s">
        <v>2047</v>
      </c>
      <c r="D356" s="1" t="s">
        <v>2447</v>
      </c>
      <c r="E356" s="4" t="str">
        <f>[1]!s_info_industry_sw_2021(B356,"20221201",1)</f>
        <v>汽车(2021)</v>
      </c>
      <c r="F356" s="1" t="s">
        <v>2398</v>
      </c>
      <c r="G356" s="4" t="s">
        <v>1225</v>
      </c>
      <c r="H356" s="4" t="s">
        <v>1226</v>
      </c>
      <c r="I356" s="4" t="str">
        <f>[1]!s_info_industry_sw_2021(B356,"20221201",2)</f>
        <v>汽车零部件(2021)</v>
      </c>
      <c r="J356" s="7" t="s">
        <v>1773</v>
      </c>
      <c r="K356" s="4" t="s">
        <v>2048</v>
      </c>
      <c r="L356" s="8">
        <f>[1]!b_dq_close(B356,$A$1,2)</f>
        <v>127.33</v>
      </c>
      <c r="M356" s="8">
        <f>[1]!cb_anal_convpremiumratio(B356,$A$1)</f>
        <v>20.927499999999998</v>
      </c>
      <c r="N356" s="8">
        <f t="shared" si="10"/>
        <v>27.998316120600002</v>
      </c>
      <c r="O356" s="8">
        <f>[1]!cb_anal_ytm(B356,$A$1)</f>
        <v>-2.2077</v>
      </c>
      <c r="P356" s="8">
        <f>[1]!cb_info_outstandingbalance(B356,$A$1)</f>
        <v>21.988782</v>
      </c>
      <c r="Q356" s="7">
        <f>[1]!b_anal_ptmyear(B356,$A$1)</f>
        <v>4.7205479452054799</v>
      </c>
      <c r="R356" s="8">
        <f>[1]!s_dq_turn(B356,$A$1)</f>
        <v>1.2000573747104319</v>
      </c>
      <c r="S356" s="8">
        <f t="shared" si="11"/>
        <v>148.25749999999999</v>
      </c>
      <c r="T356" s="8">
        <f>[1]!cb_anal_convvalue(B356,$A$1)</f>
        <v>105.2945</v>
      </c>
      <c r="U356" s="19">
        <f>[1]!s_dq_pctchange(B356,$A$1)</f>
        <v>-0.16465422612514344</v>
      </c>
      <c r="V356" s="21">
        <f>[1]!b_pq_pctchange(B356,$A$2,$A$1,2)</f>
        <v>-0.85649770302889394</v>
      </c>
      <c r="W356" s="4" t="s">
        <v>2049</v>
      </c>
      <c r="X356" s="4" t="s">
        <v>720</v>
      </c>
      <c r="Y356" s="5">
        <f>[1]!s_val_ev(X356,$A$1,100000000)</f>
        <v>195.09611331209999</v>
      </c>
      <c r="Z356" s="6">
        <f>[1]!s_dq_turn(X356,$A$1)</f>
        <v>3.1133313451197218</v>
      </c>
      <c r="AA356" s="6">
        <f>[1]!s_dq_swing(X356,$A$1)</f>
        <v>2.4991779020059242</v>
      </c>
    </row>
    <row r="357" spans="2:27" x14ac:dyDescent="0.25">
      <c r="B357" s="4" t="s">
        <v>745</v>
      </c>
      <c r="C357" s="4" t="s">
        <v>2050</v>
      </c>
      <c r="D357" s="1" t="s">
        <v>2447</v>
      </c>
      <c r="E357" s="4" t="str">
        <f>[1]!s_info_industry_sw_2021(B357,"20221201",1)</f>
        <v>汽车(2021)</v>
      </c>
      <c r="F357" s="1" t="s">
        <v>2398</v>
      </c>
      <c r="G357" s="4" t="s">
        <v>1225</v>
      </c>
      <c r="H357" s="4" t="s">
        <v>1226</v>
      </c>
      <c r="I357" s="4" t="str">
        <f>[1]!s_info_industry_sw_2021(B357,"20221201",2)</f>
        <v>汽车零部件(2021)</v>
      </c>
      <c r="J357" s="7" t="s">
        <v>1773</v>
      </c>
      <c r="K357" s="4" t="s">
        <v>2051</v>
      </c>
      <c r="L357" s="8">
        <f>[1]!b_dq_close(B357,$A$1,2)</f>
        <v>129.6</v>
      </c>
      <c r="M357" s="8">
        <f>[1]!cb_anal_convpremiumratio(B357,$A$1)</f>
        <v>8.3926999999999996</v>
      </c>
      <c r="N357" s="8">
        <f t="shared" si="10"/>
        <v>23.323216463999998</v>
      </c>
      <c r="O357" s="8">
        <f>[1]!cb_anal_ytm(B357,$A$1)</f>
        <v>-2.3109999999999999</v>
      </c>
      <c r="P357" s="8">
        <f>[1]!cb_info_outstandingbalance(B357,$A$1)</f>
        <v>17.996309</v>
      </c>
      <c r="Q357" s="7">
        <f>[1]!b_anal_ptmyear(B357,$A$1)</f>
        <v>5.1643835616438354</v>
      </c>
      <c r="R357" s="8">
        <f>[1]!s_dq_turn(B357,$A$1)</f>
        <v>12.744591126991651</v>
      </c>
      <c r="S357" s="8">
        <f t="shared" si="11"/>
        <v>137.99269999999999</v>
      </c>
      <c r="T357" s="8">
        <f>[1]!cb_anal_convvalue(B357,$A$1)</f>
        <v>119.5652</v>
      </c>
      <c r="U357" s="19">
        <f>[1]!s_dq_pctchange(B357,$A$1)</f>
        <v>-0.2693343593689837</v>
      </c>
      <c r="V357" s="21">
        <f>[1]!b_pq_pctchange(B357,$A$2,$A$1,2)</f>
        <v>1.886792452830182</v>
      </c>
      <c r="W357" s="4" t="s">
        <v>2052</v>
      </c>
      <c r="X357" s="4" t="s">
        <v>746</v>
      </c>
      <c r="Y357" s="5">
        <f>[1]!s_val_ev(X357,$A$1,100000000)</f>
        <v>63.112897924999999</v>
      </c>
      <c r="Z357" s="6">
        <f>[1]!s_dq_turn(X357,$A$1)</f>
        <v>3.1764320507577395</v>
      </c>
      <c r="AA357" s="6">
        <f>[1]!s_dq_swing(X357,$A$1)</f>
        <v>6.8391866913123867</v>
      </c>
    </row>
    <row r="358" spans="2:27" x14ac:dyDescent="0.25">
      <c r="B358" s="4" t="s">
        <v>835</v>
      </c>
      <c r="C358" s="4" t="s">
        <v>2053</v>
      </c>
      <c r="D358" s="1" t="s">
        <v>2447</v>
      </c>
      <c r="E358" s="4" t="str">
        <f>[1]!s_info_industry_sw_2021(B358,"20221201",1)</f>
        <v>汽车(2021)</v>
      </c>
      <c r="F358" s="1" t="s">
        <v>2398</v>
      </c>
      <c r="G358" s="4" t="s">
        <v>1225</v>
      </c>
      <c r="H358" s="4" t="s">
        <v>1226</v>
      </c>
      <c r="I358" s="4" t="str">
        <f>[1]!s_info_industry_sw_2021(B358,"20221201",2)</f>
        <v>汽车零部件(2021)</v>
      </c>
      <c r="J358" s="7" t="s">
        <v>1773</v>
      </c>
      <c r="K358" s="1" t="s">
        <v>2434</v>
      </c>
      <c r="L358" s="8">
        <f>[1]!b_dq_close(B358,$A$1,2)</f>
        <v>128.4</v>
      </c>
      <c r="M358" s="8">
        <f>[1]!cb_anal_convpremiumratio(B358,$A$1)</f>
        <v>11.680099999999999</v>
      </c>
      <c r="N358" s="8">
        <f t="shared" si="10"/>
        <v>6.9813917640000005</v>
      </c>
      <c r="O358" s="8">
        <f>[1]!cb_anal_ytm(B358,$A$1)</f>
        <v>-4.7911000000000001</v>
      </c>
      <c r="P358" s="8">
        <f>[1]!cb_info_outstandingbalance(B358,$A$1)</f>
        <v>5.4372210000000001</v>
      </c>
      <c r="Q358" s="7">
        <f>[1]!b_anal_ptmyear(B358,$A$1)</f>
        <v>2.5863013698630137</v>
      </c>
      <c r="R358" s="8">
        <f>[1]!s_dq_turn(B358,$A$1)</f>
        <v>62.007245980989182</v>
      </c>
      <c r="S358" s="8">
        <f t="shared" si="11"/>
        <v>140.08010000000002</v>
      </c>
      <c r="T358" s="8">
        <f>[1]!cb_anal_convvalue(B358,$A$1)</f>
        <v>114.9712</v>
      </c>
      <c r="U358" s="19">
        <f>[1]!s_dq_pctchange(B358,$A$1)</f>
        <v>-1.2307692307692264</v>
      </c>
      <c r="V358" s="21">
        <f>[1]!b_pq_pctchange(B358,$A$2,$A$1,2)</f>
        <v>2.7940116884156665</v>
      </c>
      <c r="W358" s="4" t="s">
        <v>2054</v>
      </c>
      <c r="X358" s="4" t="s">
        <v>836</v>
      </c>
      <c r="Y358" s="5">
        <f>[1]!s_val_ev(X358,$A$1,100000000)</f>
        <v>37.387673203299997</v>
      </c>
      <c r="Z358" s="6">
        <f>[1]!s_dq_turn(X358,$A$1)</f>
        <v>10.745796852808569</v>
      </c>
      <c r="AA358" s="6">
        <f>[1]!s_dq_swing(X358,$A$1)</f>
        <v>4.2207792207792174</v>
      </c>
    </row>
    <row r="359" spans="2:27" x14ac:dyDescent="0.25">
      <c r="B359" s="4" t="s">
        <v>101</v>
      </c>
      <c r="C359" s="4" t="s">
        <v>2055</v>
      </c>
      <c r="D359" s="1" t="s">
        <v>2398</v>
      </c>
      <c r="E359" s="4" t="str">
        <f>[1]!s_info_industry_sw_2021(B359,"20221201",1)</f>
        <v>汽车(2021)</v>
      </c>
      <c r="F359" s="1" t="s">
        <v>2398</v>
      </c>
      <c r="G359" s="4" t="s">
        <v>1225</v>
      </c>
      <c r="H359" s="4" t="s">
        <v>1226</v>
      </c>
      <c r="I359" s="4" t="str">
        <f>[1]!s_info_industry_sw_2021(B359,"20221201",2)</f>
        <v>乘用车(2021)</v>
      </c>
      <c r="J359" s="7" t="s">
        <v>1773</v>
      </c>
      <c r="K359" s="4" t="s">
        <v>2056</v>
      </c>
      <c r="L359" s="8">
        <f>[1]!b_dq_close(B359,$A$1,2)</f>
        <v>320.64299999999997</v>
      </c>
      <c r="M359" s="8">
        <f>[1]!cb_anal_convpremiumratio(B359,$A$1)</f>
        <v>72.878100000000003</v>
      </c>
      <c r="N359" s="8">
        <f t="shared" si="10"/>
        <v>6.6161476619999995</v>
      </c>
      <c r="O359" s="8">
        <f>[1]!cb_anal_ytm(B359,$A$1)</f>
        <v>0</v>
      </c>
      <c r="P359" s="8">
        <f>[1]!cb_info_outstandingbalance(B359,$A$1)</f>
        <v>2.0634000000000001</v>
      </c>
      <c r="Q359" s="7">
        <f>[1]!b_anal_ptmyear(B359,$A$1)</f>
        <v>0.70684931506849313</v>
      </c>
      <c r="R359" s="8">
        <f>[1]!s_dq_turn(B359,$A$1)</f>
        <v>147.27827856935153</v>
      </c>
      <c r="S359" s="8">
        <f t="shared" si="11"/>
        <v>393.52109999999999</v>
      </c>
      <c r="T359" s="8">
        <f>[1]!cb_anal_convvalue(B359,$A$1)</f>
        <v>185.4735</v>
      </c>
      <c r="U359" s="19">
        <f>[1]!s_dq_pctchange(B359,$A$1)</f>
        <v>1.7055438899215114</v>
      </c>
      <c r="V359" s="21">
        <f>[1]!b_pq_pctchange(B359,$A$2,$A$1,2)</f>
        <v>-2.6082070285211088</v>
      </c>
      <c r="W359" s="4" t="s">
        <v>2057</v>
      </c>
      <c r="X359" s="4" t="s">
        <v>102</v>
      </c>
      <c r="Y359" s="5">
        <f>[1]!s_val_ev(X359,$A$1,100000000)</f>
        <v>560.13210495029989</v>
      </c>
      <c r="Z359" s="6">
        <f>[1]!s_dq_turn(X359,$A$1)</f>
        <v>2.477615377949518</v>
      </c>
      <c r="AA359" s="6">
        <f>[1]!s_dq_swing(X359,$A$1)</f>
        <v>3.940886699507403</v>
      </c>
    </row>
    <row r="360" spans="2:27" x14ac:dyDescent="0.25">
      <c r="B360" s="4" t="s">
        <v>135</v>
      </c>
      <c r="C360" s="4" t="s">
        <v>2058</v>
      </c>
      <c r="D360" s="1" t="s">
        <v>2398</v>
      </c>
      <c r="E360" s="4" t="str">
        <f>[1]!s_info_industry_sw_2021(B360,"20221201",1)</f>
        <v>汽车(2021)</v>
      </c>
      <c r="F360" s="1" t="s">
        <v>2398</v>
      </c>
      <c r="G360" s="4" t="s">
        <v>1225</v>
      </c>
      <c r="H360" s="4" t="s">
        <v>1226</v>
      </c>
      <c r="I360" s="4" t="str">
        <f>[1]!s_info_industry_sw_2021(B360,"20221201",2)</f>
        <v>乘用车(2021)</v>
      </c>
      <c r="J360" s="7" t="s">
        <v>1773</v>
      </c>
      <c r="K360" s="4" t="s">
        <v>2056</v>
      </c>
      <c r="L360" s="8">
        <f>[1]!b_dq_close(B360,$A$1,2)</f>
        <v>122.05800000000001</v>
      </c>
      <c r="M360" s="8">
        <f>[1]!cb_anal_convpremiumratio(B360,$A$1)</f>
        <v>42.150700000000001</v>
      </c>
      <c r="N360" s="8">
        <f t="shared" si="10"/>
        <v>42.663933615600008</v>
      </c>
      <c r="O360" s="8">
        <f>[1]!cb_anal_ytm(B360,$A$1)</f>
        <v>-2.3584000000000001</v>
      </c>
      <c r="P360" s="8">
        <f>[1]!cb_info_outstandingbalance(B360,$A$1)</f>
        <v>34.95382</v>
      </c>
      <c r="Q360" s="7">
        <f>[1]!b_anal_ptmyear(B360,$A$1)</f>
        <v>4.2986301369863016</v>
      </c>
      <c r="R360" s="8">
        <f>[1]!s_dq_turn(B360,$A$1)</f>
        <v>4.9122814044359098</v>
      </c>
      <c r="S360" s="8">
        <f t="shared" si="11"/>
        <v>164.20870000000002</v>
      </c>
      <c r="T360" s="8">
        <f>[1]!cb_anal_convvalue(B360,$A$1)</f>
        <v>85.865200000000002</v>
      </c>
      <c r="U360" s="19">
        <f>[1]!s_dq_pctchange(B360,$A$1)</f>
        <v>1.9188376753507028</v>
      </c>
      <c r="V360" s="21">
        <f>[1]!b_pq_pctchange(B360,$A$2,$A$1,2)</f>
        <v>1.2929460580912921</v>
      </c>
      <c r="W360" s="4" t="s">
        <v>2059</v>
      </c>
      <c r="X360" s="4" t="s">
        <v>136</v>
      </c>
      <c r="Y360" s="5">
        <f>[1]!s_val_ev(X360,$A$1,100000000)</f>
        <v>2365.7193511165442</v>
      </c>
      <c r="Z360" s="6">
        <f>[1]!s_dq_turn(X360,$A$1)</f>
        <v>0.60419806548391097</v>
      </c>
      <c r="AA360" s="6">
        <f>[1]!s_dq_swing(X360,$A$1)</f>
        <v>5.7957681692732317</v>
      </c>
    </row>
    <row r="361" spans="2:27" x14ac:dyDescent="0.25">
      <c r="B361" s="4" t="s">
        <v>803</v>
      </c>
      <c r="C361" s="16" t="s">
        <v>2060</v>
      </c>
      <c r="D361" s="1" t="s">
        <v>2398</v>
      </c>
      <c r="E361" s="4" t="str">
        <f>[1]!s_info_industry_sw_2021(B361,"20221201",1)</f>
        <v>汽车(2021)</v>
      </c>
      <c r="F361" s="1" t="s">
        <v>2398</v>
      </c>
      <c r="G361" s="4" t="s">
        <v>1225</v>
      </c>
      <c r="H361" s="4" t="s">
        <v>1226</v>
      </c>
      <c r="I361" s="4" t="str">
        <f>[1]!s_info_industry_sw_2021(B361,"20221201",2)</f>
        <v>汽车服务(2021)</v>
      </c>
      <c r="J361" s="7" t="s">
        <v>2061</v>
      </c>
      <c r="K361" s="15" t="s">
        <v>2062</v>
      </c>
      <c r="L361" s="8">
        <f>[1]!b_dq_close(B361,$A$1,2)</f>
        <v>152.44999999999999</v>
      </c>
      <c r="M361" s="8">
        <f>[1]!cb_anal_convpremiumratio(B361,$A$1)</f>
        <v>-0.4783</v>
      </c>
      <c r="N361" s="8">
        <f t="shared" si="10"/>
        <v>1.0109538809999998</v>
      </c>
      <c r="O361" s="8">
        <f>[1]!cb_anal_ytm(B361,$A$1)</f>
        <v>-22.343499999999999</v>
      </c>
      <c r="P361" s="8">
        <f>[1]!cb_info_outstandingbalance(B361,$A$1)</f>
        <v>0.66313800000000001</v>
      </c>
      <c r="Q361" s="7">
        <f>[1]!b_anal_ptmyear(B361,$A$1)</f>
        <v>2.1917808219178082E-2</v>
      </c>
      <c r="R361" s="8">
        <f>[1]!s_dq_turn(B361,$A$1)</f>
        <v>75.418540333987792</v>
      </c>
      <c r="S361" s="8">
        <f t="shared" si="11"/>
        <v>151.9717</v>
      </c>
      <c r="T361" s="8">
        <f>[1]!cb_anal_convvalue(B361,$A$1)</f>
        <v>153.18270000000001</v>
      </c>
      <c r="U361" s="19">
        <f>[1]!s_dq_pctchange(B361,$A$1)</f>
        <v>3.4777587485316161E-2</v>
      </c>
      <c r="V361" s="21">
        <f>[1]!b_pq_pctchange(B361,$A$2,$A$1,2)</f>
        <v>-7.4377656344869463</v>
      </c>
      <c r="W361" s="4" t="s">
        <v>2063</v>
      </c>
      <c r="X361" s="4" t="s">
        <v>804</v>
      </c>
      <c r="Y361" s="5">
        <f>[1]!s_val_ev(X361,$A$1,100000000)</f>
        <v>74.916843358000008</v>
      </c>
      <c r="Z361" s="6">
        <f>[1]!s_dq_turn(X361,$A$1)</f>
        <v>3.1211695495630853</v>
      </c>
      <c r="AA361" s="6">
        <f>[1]!s_dq_swing(X361,$A$1)</f>
        <v>1.6767270288397049</v>
      </c>
    </row>
    <row r="362" spans="2:27" x14ac:dyDescent="0.25">
      <c r="B362" s="4" t="s">
        <v>39</v>
      </c>
      <c r="C362" s="4" t="s">
        <v>2064</v>
      </c>
      <c r="D362" s="1" t="s">
        <v>2398</v>
      </c>
      <c r="E362" s="4" t="str">
        <f>[1]!s_info_industry_sw_2021(B362,"20221201",1)</f>
        <v>汽车(2021)</v>
      </c>
      <c r="F362" s="1" t="s">
        <v>2398</v>
      </c>
      <c r="G362" s="4" t="s">
        <v>1225</v>
      </c>
      <c r="H362" s="4" t="s">
        <v>1226</v>
      </c>
      <c r="I362" s="4" t="str">
        <f>[1]!s_info_industry_sw_2021(B362,"20221201",2)</f>
        <v>汽车服务(2021)</v>
      </c>
      <c r="J362" s="7" t="s">
        <v>1773</v>
      </c>
      <c r="K362" s="4" t="s">
        <v>2065</v>
      </c>
      <c r="L362" s="8">
        <f>[1]!b_dq_close(B362,$A$1,2)</f>
        <v>95.941000000000003</v>
      </c>
      <c r="M362" s="8">
        <f>[1]!cb_anal_convpremiumratio(B362,$A$1)</f>
        <v>70.327100000000002</v>
      </c>
      <c r="N362" s="8">
        <f t="shared" si="10"/>
        <v>32.294767168700005</v>
      </c>
      <c r="O362" s="8">
        <f>[1]!cb_anal_ytm(B362,$A$1)</f>
        <v>5.1304999999999996</v>
      </c>
      <c r="P362" s="8">
        <f>[1]!cb_info_outstandingbalance(B362,$A$1)</f>
        <v>33.661070000000002</v>
      </c>
      <c r="Q362" s="7">
        <f>[1]!b_anal_ptmyear(B362,$A$1)</f>
        <v>3.4876712328767123</v>
      </c>
      <c r="R362" s="8">
        <f>[1]!s_dq_turn(B362,$A$1)</f>
        <v>0.44894591883145724</v>
      </c>
      <c r="S362" s="8">
        <f t="shared" si="11"/>
        <v>166.2681</v>
      </c>
      <c r="T362" s="8">
        <f>[1]!cb_anal_convvalue(B362,$A$1)</f>
        <v>56.327500000000001</v>
      </c>
      <c r="U362" s="19">
        <f>[1]!s_dq_pctchange(B362,$A$1)</f>
        <v>7.0927164060786502E-2</v>
      </c>
      <c r="V362" s="21">
        <f>[1]!b_pq_pctchange(B362,$A$2,$A$1,2)</f>
        <v>-0.16856913936088563</v>
      </c>
      <c r="W362" s="4" t="s">
        <v>2066</v>
      </c>
      <c r="X362" s="4" t="s">
        <v>40</v>
      </c>
      <c r="Y362" s="5">
        <f>[1]!s_val_ev(X362,$A$1,100000000)</f>
        <v>184.12566839749999</v>
      </c>
      <c r="Z362" s="6">
        <f>[1]!s_dq_turn(X362,$A$1)</f>
        <v>0.8396477543600277</v>
      </c>
      <c r="AA362" s="6">
        <f>[1]!s_dq_swing(X362,$A$1)</f>
        <v>2.2222222222222143</v>
      </c>
    </row>
    <row r="363" spans="2:27" x14ac:dyDescent="0.25">
      <c r="B363" s="4" t="s">
        <v>267</v>
      </c>
      <c r="C363" s="4" t="s">
        <v>2067</v>
      </c>
      <c r="D363" s="1" t="s">
        <v>2398</v>
      </c>
      <c r="E363" s="4" t="str">
        <f>[1]!s_info_industry_sw_2021(B363,"20221201",1)</f>
        <v>汽车(2021)</v>
      </c>
      <c r="F363" s="1" t="s">
        <v>2398</v>
      </c>
      <c r="G363" s="4" t="s">
        <v>1225</v>
      </c>
      <c r="H363" s="4" t="s">
        <v>1226</v>
      </c>
      <c r="I363" s="4" t="str">
        <f>[1]!s_info_industry_sw_2021(B363,"20221201",2)</f>
        <v>摩托车及其他(2021)</v>
      </c>
      <c r="J363" s="11" t="s">
        <v>2394</v>
      </c>
      <c r="K363" s="4" t="s">
        <v>2068</v>
      </c>
      <c r="L363" s="8">
        <f>[1]!b_dq_close(B363,$A$1,2)</f>
        <v>120.821</v>
      </c>
      <c r="M363" s="8">
        <f>[1]!cb_anal_convpremiumratio(B363,$A$1)</f>
        <v>15.0008</v>
      </c>
      <c r="N363" s="8">
        <f t="shared" si="10"/>
        <v>8.8702670285999989</v>
      </c>
      <c r="O363" s="8">
        <f>[1]!cb_anal_ytm(B363,$A$1)</f>
        <v>-0.29730000000000001</v>
      </c>
      <c r="P363" s="8">
        <f>[1]!cb_info_outstandingbalance(B363,$A$1)</f>
        <v>7.3416600000000001</v>
      </c>
      <c r="Q363" s="7">
        <f>[1]!b_anal_ptmyear(B363,$A$1)</f>
        <v>3.7561643835616438</v>
      </c>
      <c r="R363" s="8">
        <f>[1]!s_dq_turn(B363,$A$1)</f>
        <v>11.926730466951616</v>
      </c>
      <c r="S363" s="8">
        <f t="shared" si="11"/>
        <v>135.8218</v>
      </c>
      <c r="T363" s="8">
        <f>[1]!cb_anal_convvalue(B363,$A$1)</f>
        <v>105.06100000000001</v>
      </c>
      <c r="U363" s="19">
        <f>[1]!s_dq_pctchange(B363,$A$1)</f>
        <v>7.5374803280041397E-2</v>
      </c>
      <c r="V363" s="21">
        <f>[1]!b_pq_pctchange(B363,$A$2,$A$1,2)</f>
        <v>7.2877262152130227</v>
      </c>
      <c r="W363" s="4" t="s">
        <v>2069</v>
      </c>
      <c r="X363" s="4" t="s">
        <v>268</v>
      </c>
      <c r="Y363" s="5">
        <f>[1]!s_val_ev(X363,$A$1,100000000)</f>
        <v>40.086448746500004</v>
      </c>
      <c r="Z363" s="6">
        <f>[1]!s_dq_turn(X363,$A$1)</f>
        <v>3.6489922421334389</v>
      </c>
      <c r="AA363" s="6">
        <f>[1]!s_dq_swing(X363,$A$1)</f>
        <v>3.4897025171624687</v>
      </c>
    </row>
    <row r="364" spans="2:27" x14ac:dyDescent="0.25">
      <c r="B364" s="4" t="s">
        <v>330</v>
      </c>
      <c r="C364" s="4" t="s">
        <v>2070</v>
      </c>
      <c r="D364" s="1" t="s">
        <v>2398</v>
      </c>
      <c r="E364" s="4" t="str">
        <f>[1]!s_info_industry_sw_2021(B364,"20221201",1)</f>
        <v>轻工制造(2021)</v>
      </c>
      <c r="F364" s="1" t="s">
        <v>2398</v>
      </c>
      <c r="G364" s="4" t="s">
        <v>1225</v>
      </c>
      <c r="H364" s="4" t="s">
        <v>1226</v>
      </c>
      <c r="I364" s="4" t="str">
        <f>[1]!s_info_industry_sw_2021(B364,"20221201",2)</f>
        <v>家居用品(2021)</v>
      </c>
      <c r="J364" s="7" t="s">
        <v>2071</v>
      </c>
      <c r="K364" s="4" t="s">
        <v>2072</v>
      </c>
      <c r="L364" s="8">
        <f>[1]!b_dq_close(B364,$A$1,2)</f>
        <v>124.202</v>
      </c>
      <c r="M364" s="8">
        <f>[1]!cb_anal_convpremiumratio(B364,$A$1)</f>
        <v>22.941500000000001</v>
      </c>
      <c r="N364" s="8">
        <f t="shared" si="10"/>
        <v>7.5761977979999999</v>
      </c>
      <c r="O364" s="8">
        <f>[1]!cb_anal_ytm(B364,$A$1)</f>
        <v>-1.101</v>
      </c>
      <c r="P364" s="8">
        <f>[1]!cb_info_outstandingbalance(B364,$A$1)</f>
        <v>6.0998999999999999</v>
      </c>
      <c r="Q364" s="7">
        <f>[1]!b_anal_ptmyear(B364,$A$1)</f>
        <v>5.4082191780821915</v>
      </c>
      <c r="R364" s="8">
        <f>[1]!s_dq_turn(B364,$A$1)</f>
        <v>3.8982606272233973</v>
      </c>
      <c r="S364" s="8">
        <f t="shared" si="11"/>
        <v>147.14349999999999</v>
      </c>
      <c r="T364" s="8">
        <f>[1]!cb_anal_convvalue(B364,$A$1)</f>
        <v>101.0253</v>
      </c>
      <c r="U364" s="19">
        <f>[1]!s_dq_pctchange(B364,$A$1)</f>
        <v>0.10074389290521209</v>
      </c>
      <c r="V364" s="21">
        <f>[1]!b_pq_pctchange(B364,$A$2,$A$1,2)</f>
        <v>-1.353390624751805</v>
      </c>
      <c r="W364" s="4" t="s">
        <v>2073</v>
      </c>
      <c r="X364" s="4" t="s">
        <v>331</v>
      </c>
      <c r="Y364" s="5">
        <f>[1]!s_val_ev(X364,$A$1,100000000)</f>
        <v>67.169151214999999</v>
      </c>
      <c r="Z364" s="6">
        <f>[1]!s_dq_turn(X364,$A$1)</f>
        <v>0.23610392141531841</v>
      </c>
      <c r="AA364" s="6">
        <f>[1]!s_dq_swing(X364,$A$1)</f>
        <v>1.7996400719856069</v>
      </c>
    </row>
    <row r="365" spans="2:27" x14ac:dyDescent="0.25">
      <c r="B365" s="4" t="s">
        <v>710</v>
      </c>
      <c r="C365" s="4" t="s">
        <v>2074</v>
      </c>
      <c r="D365" s="1" t="s">
        <v>2398</v>
      </c>
      <c r="E365" s="4" t="str">
        <f>[1]!s_info_industry_sw_2021(B365,"20221201",1)</f>
        <v>轻工制造(2021)</v>
      </c>
      <c r="F365" s="1" t="s">
        <v>2398</v>
      </c>
      <c r="G365" s="4" t="s">
        <v>1225</v>
      </c>
      <c r="H365" s="4" t="s">
        <v>1226</v>
      </c>
      <c r="I365" s="4" t="str">
        <f>[1]!s_info_industry_sw_2021(B365,"20221201",2)</f>
        <v>家居用品(2021)</v>
      </c>
      <c r="J365" s="7" t="s">
        <v>2071</v>
      </c>
      <c r="K365" s="4" t="s">
        <v>2075</v>
      </c>
      <c r="L365" s="8">
        <f>[1]!b_dq_close(B365,$A$1,2)</f>
        <v>119</v>
      </c>
      <c r="M365" s="8">
        <f>[1]!cb_anal_convpremiumratio(B365,$A$1)</f>
        <v>54.653700000000001</v>
      </c>
      <c r="N365" s="8">
        <f t="shared" si="10"/>
        <v>13.909511350000001</v>
      </c>
      <c r="O365" s="8">
        <f>[1]!cb_anal_ytm(B365,$A$1)</f>
        <v>-0.42309999999999998</v>
      </c>
      <c r="P365" s="8">
        <f>[1]!cb_info_outstandingbalance(B365,$A$1)</f>
        <v>11.688665</v>
      </c>
      <c r="Q365" s="7">
        <f>[1]!b_anal_ptmyear(B365,$A$1)</f>
        <v>4.4821917808219176</v>
      </c>
      <c r="R365" s="8">
        <f>[1]!s_dq_turn(B365,$A$1)</f>
        <v>3.9009416387585749</v>
      </c>
      <c r="S365" s="8">
        <f t="shared" si="11"/>
        <v>173.65370000000001</v>
      </c>
      <c r="T365" s="8">
        <f>[1]!cb_anal_convvalue(B365,$A$1)</f>
        <v>76.946100000000001</v>
      </c>
      <c r="U365" s="19">
        <f>[1]!s_dq_pctchange(B365,$A$1)</f>
        <v>0.84745762711864403</v>
      </c>
      <c r="V365" s="21">
        <f>[1]!b_pq_pctchange(B365,$A$2,$A$1,2)</f>
        <v>2.4343215232586193</v>
      </c>
      <c r="W365" s="4" t="s">
        <v>2076</v>
      </c>
      <c r="X365" s="4" t="s">
        <v>711</v>
      </c>
      <c r="Y365" s="5">
        <f>[1]!s_val_ev(X365,$A$1,100000000)</f>
        <v>85.360852155199993</v>
      </c>
      <c r="Z365" s="6">
        <f>[1]!s_dq_turn(X365,$A$1)</f>
        <v>1.9114087890460276</v>
      </c>
      <c r="AA365" s="6">
        <f>[1]!s_dq_swing(X365,$A$1)</f>
        <v>4.7688564476885666</v>
      </c>
    </row>
    <row r="366" spans="2:27" x14ac:dyDescent="0.25">
      <c r="B366" s="4" t="s">
        <v>716</v>
      </c>
      <c r="C366" s="4" t="s">
        <v>2077</v>
      </c>
      <c r="D366" s="1" t="s">
        <v>2398</v>
      </c>
      <c r="E366" s="4" t="str">
        <f>[1]!s_info_industry_sw_2021(B366,"20221201",1)</f>
        <v>轻工制造(2021)</v>
      </c>
      <c r="F366" s="1" t="s">
        <v>2398</v>
      </c>
      <c r="G366" s="4" t="s">
        <v>1225</v>
      </c>
      <c r="H366" s="4" t="s">
        <v>1226</v>
      </c>
      <c r="I366" s="4" t="str">
        <f>[1]!s_info_industry_sw_2021(B366,"20221201",2)</f>
        <v>家居用品(2021)</v>
      </c>
      <c r="J366" s="7" t="s">
        <v>2071</v>
      </c>
      <c r="K366" s="4" t="s">
        <v>2075</v>
      </c>
      <c r="L366" s="8">
        <f>[1]!b_dq_close(B366,$A$1,2)</f>
        <v>101.3</v>
      </c>
      <c r="M366" s="8">
        <f>[1]!cb_anal_convpremiumratio(B366,$A$1)</f>
        <v>52.178199999999997</v>
      </c>
      <c r="N366" s="8">
        <f t="shared" si="10"/>
        <v>15.193697281999999</v>
      </c>
      <c r="O366" s="8">
        <f>[1]!cb_anal_ytm(B366,$A$1)</f>
        <v>3.7803</v>
      </c>
      <c r="P366" s="8">
        <f>[1]!cb_info_outstandingbalance(B366,$A$1)</f>
        <v>14.998714</v>
      </c>
      <c r="Q366" s="7">
        <f>[1]!b_anal_ptmyear(B366,$A$1)</f>
        <v>4.6739726027397257</v>
      </c>
      <c r="R366" s="8">
        <f>[1]!s_dq_turn(B366,$A$1)</f>
        <v>0.97297008263508455</v>
      </c>
      <c r="S366" s="8">
        <f t="shared" si="11"/>
        <v>153.47819999999999</v>
      </c>
      <c r="T366" s="8">
        <f>[1]!cb_anal_convvalue(B366,$A$1)</f>
        <v>66.566699999999997</v>
      </c>
      <c r="U366" s="19">
        <f>[1]!s_dq_pctchange(B366,$A$1)</f>
        <v>0.29702970297029424</v>
      </c>
      <c r="V366" s="21">
        <f>[1]!b_pq_pctchange(B366,$A$2,$A$1,2)</f>
        <v>0.29702970297029424</v>
      </c>
      <c r="W366" s="4" t="s">
        <v>2078</v>
      </c>
      <c r="X366" s="4" t="s">
        <v>717</v>
      </c>
      <c r="Y366" s="5">
        <f>[1]!s_val_ev(X366,$A$1,100000000)</f>
        <v>34.185306873599998</v>
      </c>
      <c r="Z366" s="6">
        <f>[1]!s_dq_turn(X366,$A$1)</f>
        <v>3.533931502757798</v>
      </c>
      <c r="AA366" s="6">
        <f>[1]!s_dq_swing(X366,$A$1)</f>
        <v>3.801843317972351</v>
      </c>
    </row>
    <row r="367" spans="2:27" x14ac:dyDescent="0.25">
      <c r="B367" s="4" t="s">
        <v>193</v>
      </c>
      <c r="C367" s="4" t="s">
        <v>2079</v>
      </c>
      <c r="D367" s="1" t="s">
        <v>2398</v>
      </c>
      <c r="E367" s="4" t="str">
        <f>[1]!s_info_industry_sw_2021(B367,"20221201",1)</f>
        <v>轻工制造(2021)</v>
      </c>
      <c r="F367" s="1" t="s">
        <v>2398</v>
      </c>
      <c r="G367" s="4" t="s">
        <v>1225</v>
      </c>
      <c r="H367" s="4" t="s">
        <v>1226</v>
      </c>
      <c r="I367" s="4" t="str">
        <f>[1]!s_info_industry_sw_2021(B367,"20221201",2)</f>
        <v>家居用品(2021)</v>
      </c>
      <c r="J367" s="7" t="s">
        <v>2071</v>
      </c>
      <c r="K367" s="4" t="s">
        <v>2080</v>
      </c>
      <c r="L367" s="8">
        <f>[1]!b_dq_close(B367,$A$1,2)</f>
        <v>115.029</v>
      </c>
      <c r="M367" s="8">
        <f>[1]!cb_anal_convpremiumratio(B367,$A$1)</f>
        <v>39.492199999999997</v>
      </c>
      <c r="N367" s="8">
        <f t="shared" si="10"/>
        <v>6.9318891008999994</v>
      </c>
      <c r="O367" s="8">
        <f>[1]!cb_anal_ytm(B367,$A$1)</f>
        <v>-0.62860000000000005</v>
      </c>
      <c r="P367" s="8">
        <f>[1]!cb_info_outstandingbalance(B367,$A$1)</f>
        <v>6.0262099999999998</v>
      </c>
      <c r="Q367" s="7">
        <f>[1]!b_anal_ptmyear(B367,$A$1)</f>
        <v>2.441095890410959</v>
      </c>
      <c r="R367" s="8">
        <f>[1]!s_dq_turn(B367,$A$1)</f>
        <v>3.1874096654447821</v>
      </c>
      <c r="S367" s="8">
        <f t="shared" si="11"/>
        <v>154.52119999999999</v>
      </c>
      <c r="T367" s="8">
        <f>[1]!cb_anal_convvalue(B367,$A$1)</f>
        <v>82.462699999999998</v>
      </c>
      <c r="U367" s="19">
        <f>[1]!s_dq_pctchange(B367,$A$1)</f>
        <v>0.22392221099222004</v>
      </c>
      <c r="V367" s="21">
        <f>[1]!b_pq_pctchange(B367,$A$2,$A$1,2)</f>
        <v>1.7262573290766452</v>
      </c>
      <c r="W367" s="4" t="s">
        <v>2081</v>
      </c>
      <c r="X367" s="4" t="s">
        <v>194</v>
      </c>
      <c r="Y367" s="5">
        <f>[1]!s_val_ev(X367,$A$1,100000000)</f>
        <v>41.276165579999997</v>
      </c>
      <c r="Z367" s="6">
        <f>[1]!s_dq_turn(X367,$A$1)</f>
        <v>1.3363389555430696</v>
      </c>
      <c r="AA367" s="6">
        <f>[1]!s_dq_swing(X367,$A$1)</f>
        <v>2.6113671274961581</v>
      </c>
    </row>
    <row r="368" spans="2:27" x14ac:dyDescent="0.25">
      <c r="B368" s="4" t="s">
        <v>287</v>
      </c>
      <c r="C368" s="4" t="s">
        <v>2082</v>
      </c>
      <c r="D368" s="1" t="s">
        <v>2398</v>
      </c>
      <c r="E368" s="4" t="str">
        <f>[1]!s_info_industry_sw_2021(B368,"20221201",1)</f>
        <v>轻工制造(2021)</v>
      </c>
      <c r="F368" s="1" t="s">
        <v>2398</v>
      </c>
      <c r="G368" s="4" t="s">
        <v>1225</v>
      </c>
      <c r="H368" s="4" t="s">
        <v>1226</v>
      </c>
      <c r="I368" s="4" t="str">
        <f>[1]!s_info_industry_sw_2021(B368,"20221201",2)</f>
        <v>家居用品(2021)</v>
      </c>
      <c r="J368" s="7" t="s">
        <v>2071</v>
      </c>
      <c r="K368" s="4" t="s">
        <v>2080</v>
      </c>
      <c r="L368" s="8">
        <f>[1]!b_dq_close(B368,$A$1,2)</f>
        <v>126.605</v>
      </c>
      <c r="M368" s="8">
        <f>[1]!cb_anal_convpremiumratio(B368,$A$1)</f>
        <v>30.035900000000002</v>
      </c>
      <c r="N368" s="8">
        <f t="shared" si="10"/>
        <v>7.3753236329999998</v>
      </c>
      <c r="O368" s="8">
        <f>[1]!cb_anal_ytm(B368,$A$1)</f>
        <v>-0.56810000000000005</v>
      </c>
      <c r="P368" s="8">
        <f>[1]!cb_info_outstandingbalance(B368,$A$1)</f>
        <v>5.8254599999999996</v>
      </c>
      <c r="Q368" s="7">
        <f>[1]!b_anal_ptmyear(B368,$A$1)</f>
        <v>4.3013698630136989</v>
      </c>
      <c r="R368" s="8">
        <f>[1]!s_dq_turn(B368,$A$1)</f>
        <v>6.4463578841842528</v>
      </c>
      <c r="S368" s="8">
        <f t="shared" si="11"/>
        <v>156.64090000000002</v>
      </c>
      <c r="T368" s="8">
        <f>[1]!cb_anal_convvalue(B368,$A$1)</f>
        <v>97.361599999999996</v>
      </c>
      <c r="U368" s="19">
        <f>[1]!s_dq_pctchange(B368,$A$1)</f>
        <v>-0.52172956493725997</v>
      </c>
      <c r="V368" s="21">
        <f>[1]!b_pq_pctchange(B368,$A$2,$A$1,2)</f>
        <v>5.1798620918833587</v>
      </c>
      <c r="W368" s="4" t="s">
        <v>2083</v>
      </c>
      <c r="X368" s="4" t="s">
        <v>288</v>
      </c>
      <c r="Y368" s="5">
        <f>[1]!s_val_ev(X368,$A$1,100000000)</f>
        <v>97.781375463700002</v>
      </c>
      <c r="Z368" s="6">
        <f>[1]!s_dq_turn(X368,$A$1)</f>
        <v>0.76267975743177463</v>
      </c>
      <c r="AA368" s="6">
        <f>[1]!s_dq_swing(X368,$A$1)</f>
        <v>5.7517241379310367</v>
      </c>
    </row>
    <row r="369" spans="2:27" x14ac:dyDescent="0.25">
      <c r="B369" s="4" t="s">
        <v>338</v>
      </c>
      <c r="C369" s="4" t="s">
        <v>2084</v>
      </c>
      <c r="D369" s="1" t="s">
        <v>2398</v>
      </c>
      <c r="E369" s="4" t="str">
        <f>[1]!s_info_industry_sw_2021(B369,"20221201",1)</f>
        <v>轻工制造(2021)</v>
      </c>
      <c r="F369" s="1" t="s">
        <v>2398</v>
      </c>
      <c r="G369" s="4" t="s">
        <v>1225</v>
      </c>
      <c r="H369" s="4" t="s">
        <v>1226</v>
      </c>
      <c r="I369" s="4" t="str">
        <f>[1]!s_info_industry_sw_2021(B369,"20221201",2)</f>
        <v>家居用品(2021)</v>
      </c>
      <c r="J369" s="7" t="s">
        <v>2071</v>
      </c>
      <c r="K369" s="4" t="s">
        <v>2080</v>
      </c>
      <c r="L369" s="8">
        <f>[1]!b_dq_close(B369,$A$1,2)</f>
        <v>135.054</v>
      </c>
      <c r="M369" s="8">
        <f>[1]!cb_anal_convpremiumratio(B369,$A$1)</f>
        <v>21.915900000000001</v>
      </c>
      <c r="N369" s="8">
        <f t="shared" si="10"/>
        <v>27.010343517480003</v>
      </c>
      <c r="O369" s="8">
        <f>[1]!cb_anal_ytm(B369,$A$1)</f>
        <v>-2.6240999999999999</v>
      </c>
      <c r="P369" s="8">
        <f>[1]!cb_info_outstandingbalance(B369,$A$1)</f>
        <v>19.999662000000001</v>
      </c>
      <c r="Q369" s="7">
        <f>[1]!b_anal_ptmyear(B369,$A$1)</f>
        <v>5.4520547945205475</v>
      </c>
      <c r="R369" s="8">
        <f>[1]!s_dq_turn(B369,$A$1)</f>
        <v>3.0941522911737209</v>
      </c>
      <c r="S369" s="8">
        <f t="shared" si="11"/>
        <v>156.9699</v>
      </c>
      <c r="T369" s="8">
        <f>[1]!cb_anal_convvalue(B369,$A$1)</f>
        <v>110.7764</v>
      </c>
      <c r="U369" s="19">
        <f>[1]!s_dq_pctchange(B369,$A$1)</f>
        <v>1.0187595368458806</v>
      </c>
      <c r="V369" s="21">
        <f>[1]!b_pq_pctchange(B369,$A$2,$A$1,2)</f>
        <v>1.304429359036871</v>
      </c>
      <c r="W369" s="4" t="s">
        <v>2085</v>
      </c>
      <c r="X369" s="4" t="s">
        <v>339</v>
      </c>
      <c r="Y369" s="5">
        <f>[1]!s_val_ev(X369,$A$1,100000000)</f>
        <v>846.59938566919993</v>
      </c>
      <c r="Z369" s="6">
        <f>[1]!s_dq_turn(X369,$A$1)</f>
        <v>0.22831068518578534</v>
      </c>
      <c r="AA369" s="6">
        <f>[1]!s_dq_swing(X369,$A$1)</f>
        <v>3.0926382529059437</v>
      </c>
    </row>
    <row r="370" spans="2:27" x14ac:dyDescent="0.25">
      <c r="B370" s="4" t="s">
        <v>471</v>
      </c>
      <c r="C370" s="4" t="s">
        <v>2086</v>
      </c>
      <c r="D370" s="1" t="s">
        <v>2398</v>
      </c>
      <c r="E370" s="4" t="str">
        <f>[1]!s_info_industry_sw_2021(B370,"20221201",1)</f>
        <v>轻工制造(2021)</v>
      </c>
      <c r="F370" s="1" t="s">
        <v>2398</v>
      </c>
      <c r="G370" s="4" t="s">
        <v>1225</v>
      </c>
      <c r="H370" s="4" t="s">
        <v>1226</v>
      </c>
      <c r="I370" s="4" t="str">
        <f>[1]!s_info_industry_sw_2021(B370,"20221201",2)</f>
        <v>家居用品(2021)</v>
      </c>
      <c r="J370" s="11" t="s">
        <v>2468</v>
      </c>
      <c r="K370" s="4" t="s">
        <v>2087</v>
      </c>
      <c r="L370" s="8">
        <f>[1]!b_dq_close(B370,$A$1,2)</f>
        <v>128.66200000000001</v>
      </c>
      <c r="M370" s="8">
        <f>[1]!cb_anal_convpremiumratio(B370,$A$1)</f>
        <v>231.68090000000001</v>
      </c>
      <c r="N370" s="8">
        <f t="shared" si="10"/>
        <v>1.8256095637800003</v>
      </c>
      <c r="O370" s="8">
        <f>[1]!cb_anal_ytm(B370,$A$1)</f>
        <v>-7.9299999999999995E-2</v>
      </c>
      <c r="P370" s="8">
        <f>[1]!cb_info_outstandingbalance(B370,$A$1)</f>
        <v>1.418919</v>
      </c>
      <c r="Q370" s="7">
        <f>[1]!b_anal_ptmyear(B370,$A$1)</f>
        <v>3.6630136986301371</v>
      </c>
      <c r="R370" s="8">
        <f>[1]!s_dq_turn(B370,$A$1)</f>
        <v>4.2092607118517691</v>
      </c>
      <c r="S370" s="8">
        <f t="shared" si="11"/>
        <v>360.34289999999999</v>
      </c>
      <c r="T370" s="8">
        <f>[1]!cb_anal_convvalue(B370,$A$1)</f>
        <v>38.790900000000001</v>
      </c>
      <c r="U370" s="19">
        <f>[1]!s_dq_pctchange(B370,$A$1)</f>
        <v>0.14165628891657564</v>
      </c>
      <c r="V370" s="21">
        <f>[1]!b_pq_pctchange(B370,$A$2,$A$1,2)</f>
        <v>-0.65477569299666805</v>
      </c>
      <c r="W370" s="4" t="s">
        <v>2088</v>
      </c>
      <c r="X370" s="4" t="s">
        <v>472</v>
      </c>
      <c r="Y370" s="5">
        <f>[1]!s_val_ev(X370,$A$1,100000000)</f>
        <v>43.120859738699998</v>
      </c>
      <c r="Z370" s="6">
        <f>[1]!s_dq_turn(X370,$A$1)</f>
        <v>1.0251647085388398</v>
      </c>
      <c r="AA370" s="6">
        <f>[1]!s_dq_swing(X370,$A$1)</f>
        <v>2.5027808676306966</v>
      </c>
    </row>
    <row r="371" spans="2:27" x14ac:dyDescent="0.25">
      <c r="B371" s="4" t="s">
        <v>821</v>
      </c>
      <c r="C371" s="4" t="s">
        <v>2089</v>
      </c>
      <c r="D371" s="1" t="s">
        <v>2398</v>
      </c>
      <c r="E371" s="4" t="str">
        <f>[1]!s_info_industry_sw_2021(B371,"20221201",1)</f>
        <v>轻工制造(2021)</v>
      </c>
      <c r="F371" s="1" t="s">
        <v>2398</v>
      </c>
      <c r="G371" s="4" t="s">
        <v>1225</v>
      </c>
      <c r="H371" s="4" t="s">
        <v>1226</v>
      </c>
      <c r="I371" s="4" t="str">
        <f>[1]!s_info_industry_sw_2021(B371,"20221201",2)</f>
        <v>家居用品(2021)</v>
      </c>
      <c r="J371" s="7" t="s">
        <v>2071</v>
      </c>
      <c r="K371" s="4" t="s">
        <v>2090</v>
      </c>
      <c r="L371" s="8">
        <f>[1]!b_dq_close(B371,$A$1,2)</f>
        <v>118.316</v>
      </c>
      <c r="M371" s="8">
        <f>[1]!cb_anal_convpremiumratio(B371,$A$1)</f>
        <v>59.921700000000001</v>
      </c>
      <c r="N371" s="8">
        <f t="shared" si="10"/>
        <v>7.4448390785999985</v>
      </c>
      <c r="O371" s="8">
        <f>[1]!cb_anal_ytm(B371,$A$1)</f>
        <v>3.1233</v>
      </c>
      <c r="P371" s="8">
        <f>[1]!cb_info_outstandingbalance(B371,$A$1)</f>
        <v>6.2923349999999996</v>
      </c>
      <c r="Q371" s="7">
        <f>[1]!b_anal_ptmyear(B371,$A$1)</f>
        <v>2.1123287671232878</v>
      </c>
      <c r="R371" s="8">
        <f>[1]!s_dq_turn(B371,$A$1)</f>
        <v>1.1612541290315916</v>
      </c>
      <c r="S371" s="8">
        <f t="shared" si="11"/>
        <v>178.23770000000002</v>
      </c>
      <c r="T371" s="8">
        <f>[1]!cb_anal_convvalue(B371,$A$1)</f>
        <v>73.983699999999999</v>
      </c>
      <c r="U371" s="19">
        <f>[1]!s_dq_pctchange(B371,$A$1)</f>
        <v>3.2127699149458649E-2</v>
      </c>
      <c r="V371" s="21">
        <f>[1]!b_pq_pctchange(B371,$A$2,$A$1,2)</f>
        <v>-0.69995803608896612</v>
      </c>
      <c r="W371" s="4" t="s">
        <v>2091</v>
      </c>
      <c r="X371" s="4" t="s">
        <v>822</v>
      </c>
      <c r="Y371" s="5">
        <f>[1]!s_val_ev(X371,$A$1,100000000)</f>
        <v>41.955686308899999</v>
      </c>
      <c r="Z371" s="6">
        <f>[1]!s_dq_turn(X371,$A$1)</f>
        <v>0.89024125292123968</v>
      </c>
      <c r="AA371" s="6">
        <f>[1]!s_dq_swing(X371,$A$1)</f>
        <v>2.2328548644338064</v>
      </c>
    </row>
    <row r="372" spans="2:27" x14ac:dyDescent="0.25">
      <c r="B372" s="4" t="s">
        <v>113</v>
      </c>
      <c r="C372" s="4" t="s">
        <v>2092</v>
      </c>
      <c r="D372" s="1" t="s">
        <v>2398</v>
      </c>
      <c r="E372" s="4" t="str">
        <f>[1]!s_info_industry_sw_2021(B372,"20221201",1)</f>
        <v>轻工制造(2021)</v>
      </c>
      <c r="F372" s="1" t="s">
        <v>2398</v>
      </c>
      <c r="G372" s="4" t="s">
        <v>1225</v>
      </c>
      <c r="H372" s="4" t="s">
        <v>1226</v>
      </c>
      <c r="I372" s="4" t="str">
        <f>[1]!s_info_industry_sw_2021(B372,"20221201",2)</f>
        <v>包装印刷(2021)</v>
      </c>
      <c r="J372" s="7"/>
      <c r="K372" s="4" t="s">
        <v>2093</v>
      </c>
      <c r="L372" s="8">
        <f>[1]!b_dq_close(B372,$A$1,2)</f>
        <v>124.69</v>
      </c>
      <c r="M372" s="8">
        <f>[1]!cb_anal_convpremiumratio(B372,$A$1)</f>
        <v>33.289299999999997</v>
      </c>
      <c r="N372" s="8">
        <f t="shared" si="10"/>
        <v>3.6764846499999999</v>
      </c>
      <c r="O372" s="8">
        <f>[1]!cb_anal_ytm(B372,$A$1)</f>
        <v>-2.7570999999999999</v>
      </c>
      <c r="P372" s="8">
        <f>[1]!cb_info_outstandingbalance(B372,$A$1)</f>
        <v>2.9485000000000001</v>
      </c>
      <c r="Q372" s="7">
        <f>[1]!b_anal_ptmyear(B372,$A$1)</f>
        <v>2.8383561643835615</v>
      </c>
      <c r="R372" s="8">
        <f>[1]!s_dq_turn(B372,$A$1)</f>
        <v>4.186874682041716</v>
      </c>
      <c r="S372" s="8">
        <f t="shared" si="11"/>
        <v>157.97929999999999</v>
      </c>
      <c r="T372" s="8">
        <f>[1]!cb_anal_convvalue(B372,$A$1)</f>
        <v>93.548400000000001</v>
      </c>
      <c r="U372" s="19">
        <f>[1]!s_dq_pctchange(B372,$A$1)</f>
        <v>0.4559956172859419</v>
      </c>
      <c r="V372" s="21">
        <f>[1]!b_pq_pctchange(B372,$A$2,$A$1,2)</f>
        <v>-0.89810840883801901</v>
      </c>
      <c r="W372" s="4" t="s">
        <v>2094</v>
      </c>
      <c r="X372" s="4" t="s">
        <v>114</v>
      </c>
      <c r="Y372" s="5">
        <f>[1]!s_val_ev(X372,$A$1,100000000)</f>
        <v>85.513185404799998</v>
      </c>
      <c r="Z372" s="6">
        <f>[1]!s_dq_turn(X372,$A$1)</f>
        <v>0.70135092308973346</v>
      </c>
      <c r="AA372" s="6">
        <f>[1]!s_dq_swing(X372,$A$1)</f>
        <v>1.2903225806451528</v>
      </c>
    </row>
    <row r="373" spans="2:27" x14ac:dyDescent="0.25">
      <c r="B373" s="4" t="s">
        <v>320</v>
      </c>
      <c r="C373" s="4" t="s">
        <v>2095</v>
      </c>
      <c r="D373" s="1" t="s">
        <v>2398</v>
      </c>
      <c r="E373" s="4" t="str">
        <f>[1]!s_info_industry_sw_2021(B373,"20221201",1)</f>
        <v>轻工制造(2021)</v>
      </c>
      <c r="F373" s="1" t="s">
        <v>2398</v>
      </c>
      <c r="G373" s="4" t="s">
        <v>1225</v>
      </c>
      <c r="H373" s="4" t="s">
        <v>1226</v>
      </c>
      <c r="I373" s="4" t="str">
        <f>[1]!s_info_industry_sw_2021(B373,"20221201",2)</f>
        <v>包装印刷(2021)</v>
      </c>
      <c r="J373" s="7"/>
      <c r="K373" s="4" t="s">
        <v>2096</v>
      </c>
      <c r="L373" s="8">
        <f>[1]!b_dq_close(B373,$A$1,2)</f>
        <v>138.315</v>
      </c>
      <c r="M373" s="8">
        <f>[1]!cb_anal_convpremiumratio(B373,$A$1)</f>
        <v>43.369199999999999</v>
      </c>
      <c r="N373" s="8">
        <f t="shared" si="10"/>
        <v>2.0167433519999998</v>
      </c>
      <c r="O373" s="8">
        <f>[1]!cb_anal_ytm(B373,$A$1)</f>
        <v>-3.8540999999999999</v>
      </c>
      <c r="P373" s="8">
        <f>[1]!cb_info_outstandingbalance(B373,$A$1)</f>
        <v>1.45808</v>
      </c>
      <c r="Q373" s="7">
        <f>[1]!b_anal_ptmyear(B373,$A$1)</f>
        <v>5.1424657534246574</v>
      </c>
      <c r="R373" s="8">
        <f>[1]!s_dq_turn(B373,$A$1)</f>
        <v>9.6640787885438382</v>
      </c>
      <c r="S373" s="8">
        <f t="shared" si="11"/>
        <v>181.6842</v>
      </c>
      <c r="T373" s="8">
        <f>[1]!cb_anal_convvalue(B373,$A$1)</f>
        <v>96.474699999999999</v>
      </c>
      <c r="U373" s="19">
        <f>[1]!s_dq_pctchange(B373,$A$1)</f>
        <v>0.10784129235846801</v>
      </c>
      <c r="V373" s="21">
        <f>[1]!b_pq_pctchange(B373,$A$2,$A$1,2)</f>
        <v>-1.5439480652601085</v>
      </c>
      <c r="W373" s="4" t="s">
        <v>2097</v>
      </c>
      <c r="X373" s="4" t="s">
        <v>321</v>
      </c>
      <c r="Y373" s="5">
        <f>[1]!s_val_ev(X373,$A$1,100000000)</f>
        <v>34.406374241800002</v>
      </c>
      <c r="Z373" s="6">
        <f>[1]!s_dq_turn(X373,$A$1)</f>
        <v>0.66899103748154254</v>
      </c>
      <c r="AA373" s="6">
        <f>[1]!s_dq_swing(X373,$A$1)</f>
        <v>2.1978021978022162</v>
      </c>
    </row>
    <row r="374" spans="2:27" x14ac:dyDescent="0.25">
      <c r="B374" s="4" t="s">
        <v>207</v>
      </c>
      <c r="C374" s="4" t="s">
        <v>2098</v>
      </c>
      <c r="D374" s="1" t="s">
        <v>2398</v>
      </c>
      <c r="E374" s="4" t="str">
        <f>[1]!s_info_industry_sw_2021(B374,"20221201",1)</f>
        <v>轻工制造(2021)</v>
      </c>
      <c r="F374" s="1" t="s">
        <v>2398</v>
      </c>
      <c r="G374" s="4" t="s">
        <v>1225</v>
      </c>
      <c r="H374" s="4" t="s">
        <v>1226</v>
      </c>
      <c r="I374" s="4" t="str">
        <f>[1]!s_info_industry_sw_2021(B374,"20221201",2)</f>
        <v>包装印刷(2021)</v>
      </c>
      <c r="J374" s="7"/>
      <c r="K374" s="4" t="s">
        <v>2099</v>
      </c>
      <c r="L374" s="8">
        <f>[1]!b_dq_close(B374,$A$1,2)</f>
        <v>124.922</v>
      </c>
      <c r="M374" s="8">
        <f>[1]!cb_anal_convpremiumratio(B374,$A$1)</f>
        <v>35.625999999999998</v>
      </c>
      <c r="N374" s="8">
        <f t="shared" si="10"/>
        <v>2.0146420783999996</v>
      </c>
      <c r="O374" s="8">
        <f>[1]!cb_anal_ytm(B374,$A$1)</f>
        <v>-0.47010000000000002</v>
      </c>
      <c r="P374" s="8">
        <f>[1]!cb_info_outstandingbalance(B374,$A$1)</f>
        <v>1.6127199999999999</v>
      </c>
      <c r="Q374" s="7">
        <f>[1]!b_anal_ptmyear(B374,$A$1)</f>
        <v>3.0191780821917806</v>
      </c>
      <c r="R374" s="8">
        <f>[1]!s_dq_turn(B374,$A$1)</f>
        <v>4.2090381467334685</v>
      </c>
      <c r="S374" s="8">
        <f t="shared" si="11"/>
        <v>160.548</v>
      </c>
      <c r="T374" s="8">
        <f>[1]!cb_anal_convvalue(B374,$A$1)</f>
        <v>92.107699999999994</v>
      </c>
      <c r="U374" s="19">
        <f>[1]!s_dq_pctchange(B374,$A$1)</f>
        <v>0.80533230044219872</v>
      </c>
      <c r="V374" s="21">
        <f>[1]!b_pq_pctchange(B374,$A$2,$A$1,2)</f>
        <v>-0.22124777354451797</v>
      </c>
      <c r="W374" s="4" t="s">
        <v>2100</v>
      </c>
      <c r="X374" s="4" t="s">
        <v>208</v>
      </c>
      <c r="Y374" s="5">
        <f>[1]!s_val_ev(X374,$A$1,100000000)</f>
        <v>19.954421545599999</v>
      </c>
      <c r="Z374" s="6">
        <f>[1]!s_dq_turn(X374,$A$1)</f>
        <v>1.6243778636192669</v>
      </c>
      <c r="AA374" s="6">
        <f>[1]!s_dq_swing(X374,$A$1)</f>
        <v>5.8272632674297657</v>
      </c>
    </row>
    <row r="375" spans="2:27" x14ac:dyDescent="0.25">
      <c r="B375" s="4" t="s">
        <v>239</v>
      </c>
      <c r="C375" s="4" t="s">
        <v>2101</v>
      </c>
      <c r="D375" s="1" t="s">
        <v>2398</v>
      </c>
      <c r="E375" s="4" t="str">
        <f>[1]!s_info_industry_sw_2021(B375,"20221201",1)</f>
        <v>轻工制造(2021)</v>
      </c>
      <c r="F375" s="1" t="s">
        <v>2398</v>
      </c>
      <c r="G375" s="4" t="s">
        <v>1225</v>
      </c>
      <c r="H375" s="4" t="s">
        <v>1226</v>
      </c>
      <c r="I375" s="4" t="str">
        <f>[1]!s_info_industry_sw_2021(B375,"20221201",2)</f>
        <v>包装印刷(2021)</v>
      </c>
      <c r="J375" s="11" t="s">
        <v>2461</v>
      </c>
      <c r="K375" s="4" t="s">
        <v>2102</v>
      </c>
      <c r="L375" s="8">
        <f>[1]!b_dq_close(B375,$A$1,2)</f>
        <v>130.697</v>
      </c>
      <c r="M375" s="8">
        <f>[1]!cb_anal_convpremiumratio(B375,$A$1)</f>
        <v>4.9901</v>
      </c>
      <c r="N375" s="8">
        <f t="shared" si="10"/>
        <v>6.1989325706000002</v>
      </c>
      <c r="O375" s="8">
        <f>[1]!cb_anal_ytm(B375,$A$1)</f>
        <v>-2.3157999999999999</v>
      </c>
      <c r="P375" s="8">
        <f>[1]!cb_info_outstandingbalance(B375,$A$1)</f>
        <v>4.7429800000000002</v>
      </c>
      <c r="Q375" s="7">
        <f>[1]!b_anal_ptmyear(B375,$A$1)</f>
        <v>3.3561643835616439</v>
      </c>
      <c r="R375" s="8">
        <f>[1]!s_dq_turn(B375,$A$1)</f>
        <v>40.113599467001755</v>
      </c>
      <c r="S375" s="8">
        <f t="shared" si="11"/>
        <v>135.68710000000002</v>
      </c>
      <c r="T375" s="8">
        <f>[1]!cb_anal_convvalue(B375,$A$1)</f>
        <v>124.4851</v>
      </c>
      <c r="U375" s="19">
        <f>[1]!s_dq_pctchange(B375,$A$1)</f>
        <v>-1.186245898416818</v>
      </c>
      <c r="V375" s="21">
        <f>[1]!b_pq_pctchange(B375,$A$2,$A$1,2)</f>
        <v>1.1805964140835519</v>
      </c>
      <c r="W375" s="4" t="s">
        <v>2103</v>
      </c>
      <c r="X375" s="4" t="s">
        <v>240</v>
      </c>
      <c r="Y375" s="5">
        <f>[1]!s_val_ev(X375,$A$1,100000000)</f>
        <v>45.637929523200008</v>
      </c>
      <c r="Z375" s="6">
        <f>[1]!s_dq_turn(X375,$A$1)</f>
        <v>7.2105021537560408</v>
      </c>
      <c r="AA375" s="6">
        <f>[1]!s_dq_swing(X375,$A$1)</f>
        <v>3.0909090909090899</v>
      </c>
    </row>
    <row r="376" spans="2:27" x14ac:dyDescent="0.25">
      <c r="B376" s="4" t="s">
        <v>706</v>
      </c>
      <c r="C376" s="4" t="s">
        <v>2104</v>
      </c>
      <c r="D376" s="1" t="s">
        <v>2398</v>
      </c>
      <c r="E376" s="4" t="str">
        <f>[1]!s_info_industry_sw_2021(B376,"20221201",1)</f>
        <v>轻工制造(2021)</v>
      </c>
      <c r="F376" s="1" t="s">
        <v>2398</v>
      </c>
      <c r="G376" s="4" t="s">
        <v>1225</v>
      </c>
      <c r="H376" s="4" t="s">
        <v>1226</v>
      </c>
      <c r="I376" s="4" t="str">
        <f>[1]!s_info_industry_sw_2021(B376,"20221201",2)</f>
        <v>包装印刷(2021)</v>
      </c>
      <c r="J376" s="7"/>
      <c r="K376" s="4" t="s">
        <v>2105</v>
      </c>
      <c r="L376" s="8">
        <f>[1]!b_dq_close(B376,$A$1,2)</f>
        <v>114.404</v>
      </c>
      <c r="M376" s="8">
        <f>[1]!cb_anal_convpremiumratio(B376,$A$1)</f>
        <v>25.7926</v>
      </c>
      <c r="N376" s="8">
        <f t="shared" si="10"/>
        <v>8.5781103074399994</v>
      </c>
      <c r="O376" s="8">
        <f>[1]!cb_anal_ytm(B376,$A$1)</f>
        <v>0.47420000000000001</v>
      </c>
      <c r="P376" s="8">
        <f>[1]!cb_info_outstandingbalance(B376,$A$1)</f>
        <v>7.4980859999999998</v>
      </c>
      <c r="Q376" s="7">
        <f>[1]!b_anal_ptmyear(B376,$A$1)</f>
        <v>4.463013698630137</v>
      </c>
      <c r="R376" s="8">
        <f>[1]!s_dq_turn(B376,$A$1)</f>
        <v>2.1875182546585887</v>
      </c>
      <c r="S376" s="8">
        <f t="shared" si="11"/>
        <v>140.19659999999999</v>
      </c>
      <c r="T376" s="8">
        <f>[1]!cb_anal_convvalue(B376,$A$1)</f>
        <v>90.9465</v>
      </c>
      <c r="U376" s="19">
        <f>[1]!s_dq_pctchange(B376,$A$1)</f>
        <v>-0.52604578772096444</v>
      </c>
      <c r="V376" s="21">
        <f>[1]!b_pq_pctchange(B376,$A$2,$A$1,2)</f>
        <v>-2.2939619096421615</v>
      </c>
      <c r="W376" s="4" t="s">
        <v>2106</v>
      </c>
      <c r="X376" s="4" t="s">
        <v>707</v>
      </c>
      <c r="Y376" s="5">
        <f>[1]!s_val_ev(X376,$A$1,100000000)</f>
        <v>42.529608362799998</v>
      </c>
      <c r="Z376" s="6">
        <f>[1]!s_dq_turn(X376,$A$1)</f>
        <v>1.3699117065267028</v>
      </c>
      <c r="AA376" s="6">
        <f>[1]!s_dq_swing(X376,$A$1)</f>
        <v>2.2321428571428692</v>
      </c>
    </row>
    <row r="377" spans="2:27" x14ac:dyDescent="0.25">
      <c r="B377" s="4" t="s">
        <v>829</v>
      </c>
      <c r="C377" s="4" t="s">
        <v>2107</v>
      </c>
      <c r="D377" s="1" t="s">
        <v>2398</v>
      </c>
      <c r="E377" s="4" t="str">
        <f>[1]!s_info_industry_sw_2021(B377,"20221201",1)</f>
        <v>轻工制造(2021)</v>
      </c>
      <c r="F377" s="1" t="s">
        <v>2398</v>
      </c>
      <c r="G377" s="4" t="s">
        <v>1225</v>
      </c>
      <c r="H377" s="4" t="s">
        <v>1226</v>
      </c>
      <c r="I377" s="4" t="str">
        <f>[1]!s_info_industry_sw_2021(B377,"20221201",2)</f>
        <v>包装印刷(2021)</v>
      </c>
      <c r="J377" s="7"/>
      <c r="K377" s="4" t="s">
        <v>2108</v>
      </c>
      <c r="L377" s="8">
        <f>[1]!b_dq_close(B377,$A$1,2)</f>
        <v>117.595</v>
      </c>
      <c r="M377" s="8">
        <f>[1]!cb_anal_convpremiumratio(B377,$A$1)</f>
        <v>33.450499999999998</v>
      </c>
      <c r="N377" s="8">
        <f t="shared" si="10"/>
        <v>3.5269739172499994</v>
      </c>
      <c r="O377" s="8">
        <f>[1]!cb_anal_ytm(B377,$A$1)</f>
        <v>-1.5115000000000001</v>
      </c>
      <c r="P377" s="8">
        <f>[1]!cb_info_outstandingbalance(B377,$A$1)</f>
        <v>2.9992549999999998</v>
      </c>
      <c r="Q377" s="7">
        <f>[1]!b_anal_ptmyear(B377,$A$1)</f>
        <v>2.4821917808219176</v>
      </c>
      <c r="R377" s="8">
        <f>[1]!s_dq_turn(B377,$A$1)</f>
        <v>11.49852213299636</v>
      </c>
      <c r="S377" s="8">
        <f t="shared" si="11"/>
        <v>151.0455</v>
      </c>
      <c r="T377" s="8">
        <f>[1]!cb_anal_convvalue(B377,$A$1)</f>
        <v>88.118799999999993</v>
      </c>
      <c r="U377" s="19">
        <f>[1]!s_dq_pctchange(B377,$A$1)</f>
        <v>-0.19435768604019488</v>
      </c>
      <c r="V377" s="21">
        <f>[1]!b_pq_pctchange(B377,$A$2,$A$1,2)</f>
        <v>-4.082381729200649</v>
      </c>
      <c r="W377" s="4" t="s">
        <v>2109</v>
      </c>
      <c r="X377" s="4" t="s">
        <v>830</v>
      </c>
      <c r="Y377" s="5">
        <f>[1]!s_val_ev(X377,$A$1,100000000)</f>
        <v>44.095281221999997</v>
      </c>
      <c r="Z377" s="6">
        <f>[1]!s_dq_turn(X377,$A$1)</f>
        <v>1.6930538613894828</v>
      </c>
      <c r="AA377" s="6">
        <f>[1]!s_dq_swing(X377,$A$1)</f>
        <v>1.955307262569828</v>
      </c>
    </row>
    <row r="378" spans="2:27" x14ac:dyDescent="0.25">
      <c r="B378" s="4" t="s">
        <v>841</v>
      </c>
      <c r="C378" s="16" t="s">
        <v>2110</v>
      </c>
      <c r="D378" s="1" t="s">
        <v>2398</v>
      </c>
      <c r="E378" s="4" t="str">
        <f>[1]!s_info_industry_sw_2021(B378,"20221201",1)</f>
        <v>轻工制造(2021)</v>
      </c>
      <c r="F378" s="1" t="s">
        <v>2398</v>
      </c>
      <c r="G378" s="4" t="s">
        <v>1225</v>
      </c>
      <c r="H378" s="4" t="s">
        <v>1226</v>
      </c>
      <c r="I378" s="4" t="str">
        <f>[1]!s_info_industry_sw_2021(B378,"20221201",2)</f>
        <v>包装印刷(2021)</v>
      </c>
      <c r="J378" s="7"/>
      <c r="K378" s="15" t="s">
        <v>2437</v>
      </c>
      <c r="L378" s="8">
        <f>[1]!b_dq_close(B378,$A$1,2)</f>
        <v>145.69999999999999</v>
      </c>
      <c r="M378" s="8">
        <f>[1]!cb_anal_convpremiumratio(B378,$A$1)</f>
        <v>26.875299999999999</v>
      </c>
      <c r="N378" s="8">
        <f t="shared" si="10"/>
        <v>2.2091354539999997</v>
      </c>
      <c r="O378" s="8">
        <f>[1]!cb_anal_ytm(B378,$A$1)</f>
        <v>-8.3614999999999995</v>
      </c>
      <c r="P378" s="8">
        <f>[1]!cb_info_outstandingbalance(B378,$A$1)</f>
        <v>1.516222</v>
      </c>
      <c r="Q378" s="7">
        <f>[1]!b_anal_ptmyear(B378,$A$1)</f>
        <v>2.6630136986301371</v>
      </c>
      <c r="R378" s="8">
        <f>[1]!s_dq_turn(B378,$A$1)</f>
        <v>21.914337082564426</v>
      </c>
      <c r="S378" s="8">
        <f t="shared" si="11"/>
        <v>172.5753</v>
      </c>
      <c r="T378" s="8">
        <f>[1]!cb_anal_convvalue(B378,$A$1)</f>
        <v>114.8372</v>
      </c>
      <c r="U378" s="19">
        <f>[1]!s_dq_pctchange(B378,$A$1)</f>
        <v>0.18565632950559155</v>
      </c>
      <c r="V378" s="21">
        <f>[1]!b_pq_pctchange(B378,$A$2,$A$1,2)</f>
        <v>-1.9040180975977614</v>
      </c>
      <c r="W378" s="4" t="s">
        <v>2111</v>
      </c>
      <c r="X378" s="4" t="s">
        <v>842</v>
      </c>
      <c r="Y378" s="5">
        <f>[1]!s_val_ev(X378,$A$1,100000000)</f>
        <v>30.315640605599999</v>
      </c>
      <c r="Z378" s="6">
        <f>[1]!s_dq_turn(X378,$A$1)</f>
        <v>2.7467817352859787</v>
      </c>
      <c r="AA378" s="6">
        <f>[1]!s_dq_swing(X378,$A$1)</f>
        <v>2.2821576763485356</v>
      </c>
    </row>
    <row r="379" spans="2:27" x14ac:dyDescent="0.25">
      <c r="B379" s="4" t="s">
        <v>813</v>
      </c>
      <c r="C379" s="4" t="s">
        <v>2112</v>
      </c>
      <c r="D379" s="1" t="s">
        <v>2398</v>
      </c>
      <c r="E379" s="4" t="str">
        <f>[1]!s_info_industry_sw_2021(B379,"20221201",1)</f>
        <v>轻工制造(2021)</v>
      </c>
      <c r="F379" s="1" t="s">
        <v>2398</v>
      </c>
      <c r="G379" s="4" t="s">
        <v>1225</v>
      </c>
      <c r="H379" s="4" t="s">
        <v>1226</v>
      </c>
      <c r="I379" s="4" t="str">
        <f>[1]!s_info_industry_sw_2021(B379,"20221201",2)</f>
        <v>包装印刷(2021)</v>
      </c>
      <c r="J379" s="7"/>
      <c r="K379" s="4" t="s">
        <v>2113</v>
      </c>
      <c r="L379" s="8">
        <f>[1]!b_dq_close(B379,$A$1,2)</f>
        <v>125.98</v>
      </c>
      <c r="M379" s="8">
        <f>[1]!cb_anal_convpremiumratio(B379,$A$1)</f>
        <v>12.5421</v>
      </c>
      <c r="N379" s="8">
        <f t="shared" si="10"/>
        <v>4.5745341081999999</v>
      </c>
      <c r="O379" s="8">
        <f>[1]!cb_anal_ytm(B379,$A$1)</f>
        <v>-6.5011999999999999</v>
      </c>
      <c r="P379" s="8">
        <f>[1]!cb_info_outstandingbalance(B379,$A$1)</f>
        <v>3.6311589999999998</v>
      </c>
      <c r="Q379" s="7">
        <f>[1]!b_anal_ptmyear(B379,$A$1)</f>
        <v>1.7643835616438355</v>
      </c>
      <c r="R379" s="8">
        <f>[1]!s_dq_turn(B379,$A$1)</f>
        <v>14.437539088759264</v>
      </c>
      <c r="S379" s="8">
        <f t="shared" si="11"/>
        <v>138.52209999999999</v>
      </c>
      <c r="T379" s="8">
        <f>[1]!cb_anal_convvalue(B379,$A$1)</f>
        <v>111.94029999999999</v>
      </c>
      <c r="U379" s="19">
        <f>[1]!s_dq_pctchange(B379,$A$1)</f>
        <v>-1.1122710895860981</v>
      </c>
      <c r="V379" s="21">
        <f>[1]!b_pq_pctchange(B379,$A$2,$A$1,2)</f>
        <v>-1.3669887102077847</v>
      </c>
      <c r="W379" s="4" t="s">
        <v>2114</v>
      </c>
      <c r="X379" s="4" t="s">
        <v>814</v>
      </c>
      <c r="Y379" s="5">
        <f>[1]!s_val_ev(X379,$A$1,100000000)</f>
        <v>26.0681392125</v>
      </c>
      <c r="Z379" s="6">
        <f>[1]!s_dq_turn(X379,$A$1)</f>
        <v>3.5135805978307286</v>
      </c>
      <c r="AA379" s="6">
        <f>[1]!s_dq_swing(X379,$A$1)</f>
        <v>2.8571428571428594</v>
      </c>
    </row>
    <row r="380" spans="2:27" x14ac:dyDescent="0.25">
      <c r="B380" s="4" t="s">
        <v>6</v>
      </c>
      <c r="C380" s="4" t="s">
        <v>2115</v>
      </c>
      <c r="D380" s="1" t="s">
        <v>2447</v>
      </c>
      <c r="E380" s="4" t="str">
        <f>[1]!s_info_industry_sw_2021(B380,"20221201",1)</f>
        <v>轻工制造(2021)</v>
      </c>
      <c r="F380" s="1" t="s">
        <v>2398</v>
      </c>
      <c r="G380" s="4" t="s">
        <v>1225</v>
      </c>
      <c r="H380" s="4" t="s">
        <v>1226</v>
      </c>
      <c r="I380" s="4" t="str">
        <f>[1]!s_info_industry_sw_2021(B380,"20221201",2)</f>
        <v>造纸(2021)</v>
      </c>
      <c r="J380" s="7"/>
      <c r="K380" s="4" t="s">
        <v>2116</v>
      </c>
      <c r="L380" s="8">
        <f>[1]!b_dq_close(B380,$A$1,2)</f>
        <v>122.48099999999999</v>
      </c>
      <c r="M380" s="8">
        <f>[1]!cb_anal_convpremiumratio(B380,$A$1)</f>
        <v>6.8925000000000001</v>
      </c>
      <c r="N380" s="8">
        <f t="shared" si="10"/>
        <v>27.510775860599999</v>
      </c>
      <c r="O380" s="8">
        <f>[1]!cb_anal_ytm(B380,$A$1)</f>
        <v>-3.5701999999999998</v>
      </c>
      <c r="P380" s="8">
        <f>[1]!cb_info_outstandingbalance(B380,$A$1)</f>
        <v>22.461259999999999</v>
      </c>
      <c r="Q380" s="7">
        <f>[1]!b_anal_ptmyear(B380,$A$1)</f>
        <v>1.7479452054794522</v>
      </c>
      <c r="R380" s="8">
        <f>[1]!s_dq_turn(B380,$A$1)</f>
        <v>1.0799928410071384</v>
      </c>
      <c r="S380" s="8">
        <f t="shared" si="11"/>
        <v>129.37350000000001</v>
      </c>
      <c r="T380" s="8">
        <f>[1]!cb_anal_convvalue(B380,$A$1)</f>
        <v>114.58329999999999</v>
      </c>
      <c r="U380" s="19">
        <f>[1]!s_dq_pctchange(B380,$A$1)</f>
        <v>-0.79377293234301038</v>
      </c>
      <c r="V380" s="21">
        <f>[1]!b_pq_pctchange(B380,$A$2,$A$1,2)</f>
        <v>-2.448759703210417E-2</v>
      </c>
      <c r="W380" s="4" t="s">
        <v>2117</v>
      </c>
      <c r="X380" s="4" t="s">
        <v>7</v>
      </c>
      <c r="Y380" s="5">
        <f>[1]!s_val_ev(X380,$A$1,100000000)</f>
        <v>126.94492112499999</v>
      </c>
      <c r="Z380" s="6">
        <f>[1]!s_dq_turn(X380,$A$1)</f>
        <v>0.48042897037169668</v>
      </c>
      <c r="AA380" s="6">
        <f>[1]!s_dq_swing(X380,$A$1)</f>
        <v>1.8181818181818115</v>
      </c>
    </row>
    <row r="381" spans="2:27" x14ac:dyDescent="0.25">
      <c r="B381" s="4" t="s">
        <v>30</v>
      </c>
      <c r="C381" s="4" t="s">
        <v>2118</v>
      </c>
      <c r="D381" s="1" t="s">
        <v>2447</v>
      </c>
      <c r="E381" s="4" t="str">
        <f>[1]!s_info_industry_sw_2021(B381,"20221201",1)</f>
        <v>轻工制造(2021)</v>
      </c>
      <c r="F381" s="1" t="s">
        <v>2398</v>
      </c>
      <c r="G381" s="4" t="s">
        <v>1225</v>
      </c>
      <c r="H381" s="4" t="s">
        <v>1226</v>
      </c>
      <c r="I381" s="4" t="str">
        <f>[1]!s_info_industry_sw_2021(B381,"20221201",2)</f>
        <v>造纸(2021)</v>
      </c>
      <c r="J381" s="7"/>
      <c r="K381" s="4" t="s">
        <v>2116</v>
      </c>
      <c r="L381" s="8">
        <f>[1]!b_dq_close(B381,$A$1,2)</f>
        <v>123.10299999999999</v>
      </c>
      <c r="M381" s="8">
        <f>[1]!cb_anal_convpremiumratio(B381,$A$1)</f>
        <v>7.4353999999999996</v>
      </c>
      <c r="N381" s="8">
        <f t="shared" si="10"/>
        <v>22.705819007099997</v>
      </c>
      <c r="O381" s="8">
        <f>[1]!cb_anal_ytm(B381,$A$1)</f>
        <v>-2.5832000000000002</v>
      </c>
      <c r="P381" s="8">
        <f>[1]!cb_info_outstandingbalance(B381,$A$1)</f>
        <v>18.444569999999999</v>
      </c>
      <c r="Q381" s="7">
        <f>[1]!b_anal_ptmyear(B381,$A$1)</f>
        <v>2.8082191780821919</v>
      </c>
      <c r="R381" s="8">
        <f>[1]!s_dq_turn(B381,$A$1)</f>
        <v>2.3307130499653828</v>
      </c>
      <c r="S381" s="8">
        <f t="shared" si="11"/>
        <v>130.5384</v>
      </c>
      <c r="T381" s="8">
        <f>[1]!cb_anal_convvalue(B381,$A$1)</f>
        <v>114.58329999999999</v>
      </c>
      <c r="U381" s="19">
        <f>[1]!s_dq_pctchange(B381,$A$1)</f>
        <v>-0.554168787210501</v>
      </c>
      <c r="V381" s="21">
        <f>[1]!b_pq_pctchange(B381,$A$2,$A$1,2)</f>
        <v>0.32680803898876648</v>
      </c>
      <c r="W381" s="4" t="s">
        <v>2117</v>
      </c>
      <c r="X381" s="4" t="s">
        <v>7</v>
      </c>
      <c r="Y381" s="5">
        <f>[1]!s_val_ev(X381,$A$1,100000000)</f>
        <v>126.94492112499999</v>
      </c>
      <c r="Z381" s="6">
        <f>[1]!s_dq_turn(X381,$A$1)</f>
        <v>0.48042897037169668</v>
      </c>
      <c r="AA381" s="6">
        <f>[1]!s_dq_swing(X381,$A$1)</f>
        <v>1.8181818181818115</v>
      </c>
    </row>
    <row r="382" spans="2:27" x14ac:dyDescent="0.25">
      <c r="B382" s="4" t="s">
        <v>79</v>
      </c>
      <c r="C382" s="4" t="s">
        <v>2119</v>
      </c>
      <c r="D382" s="1" t="s">
        <v>2447</v>
      </c>
      <c r="E382" s="4" t="str">
        <f>[1]!s_info_industry_sw_2021(B382,"20221201",1)</f>
        <v>轻工制造(2021)</v>
      </c>
      <c r="F382" s="1" t="s">
        <v>2398</v>
      </c>
      <c r="G382" s="4" t="s">
        <v>1225</v>
      </c>
      <c r="H382" s="4" t="s">
        <v>1226</v>
      </c>
      <c r="I382" s="4" t="str">
        <f>[1]!s_info_industry_sw_2021(B382,"20221201",2)</f>
        <v>造纸(2021)</v>
      </c>
      <c r="J382" s="7"/>
      <c r="K382" s="4" t="s">
        <v>2120</v>
      </c>
      <c r="L382" s="8">
        <f>[1]!b_dq_close(B382,$A$1,2)</f>
        <v>134.72900000000001</v>
      </c>
      <c r="M382" s="8">
        <f>[1]!cb_anal_convpremiumratio(B382,$A$1)</f>
        <v>8.4026999999999994</v>
      </c>
      <c r="N382" s="8">
        <f t="shared" si="10"/>
        <v>8.9847132417000015</v>
      </c>
      <c r="O382" s="8">
        <f>[1]!cb_anal_ytm(B382,$A$1)</f>
        <v>-2.9824000000000002</v>
      </c>
      <c r="P382" s="8">
        <f>[1]!cb_info_outstandingbalance(B382,$A$1)</f>
        <v>6.66873</v>
      </c>
      <c r="Q382" s="7">
        <f>[1]!b_anal_ptmyear(B382,$A$1)</f>
        <v>4.7945205479452051</v>
      </c>
      <c r="R382" s="8">
        <f>[1]!s_dq_turn(B382,$A$1)</f>
        <v>4.5872302522369326</v>
      </c>
      <c r="S382" s="8">
        <f t="shared" si="11"/>
        <v>143.13170000000002</v>
      </c>
      <c r="T382" s="8">
        <f>[1]!cb_anal_convvalue(B382,$A$1)</f>
        <v>124.28570000000001</v>
      </c>
      <c r="U382" s="19">
        <f>[1]!s_dq_pctchange(B382,$A$1)</f>
        <v>2.2271880266372529E-2</v>
      </c>
      <c r="V382" s="21">
        <f>[1]!b_pq_pctchange(B382,$A$2,$A$1,2)</f>
        <v>-0.24433765983754072</v>
      </c>
      <c r="W382" s="4" t="s">
        <v>2121</v>
      </c>
      <c r="X382" s="4" t="s">
        <v>80</v>
      </c>
      <c r="Y382" s="5">
        <f>[1]!s_val_ev(X382,$A$1,100000000)</f>
        <v>73.1206171332</v>
      </c>
      <c r="Z382" s="6">
        <f>[1]!s_dq_turn(X382,$A$1)</f>
        <v>4.9940162483813237</v>
      </c>
      <c r="AA382" s="6">
        <f>[1]!s_dq_swing(X382,$A$1)</f>
        <v>2.9427501337613733</v>
      </c>
    </row>
    <row r="383" spans="2:27" x14ac:dyDescent="0.25">
      <c r="B383" s="4" t="s">
        <v>299</v>
      </c>
      <c r="C383" s="4" t="s">
        <v>2122</v>
      </c>
      <c r="D383" s="1" t="s">
        <v>2447</v>
      </c>
      <c r="E383" s="4" t="str">
        <f>[1]!s_info_industry_sw_2021(B383,"20221201",1)</f>
        <v>轻工制造(2021)</v>
      </c>
      <c r="F383" s="1" t="s">
        <v>2398</v>
      </c>
      <c r="G383" s="4" t="s">
        <v>1225</v>
      </c>
      <c r="H383" s="4" t="s">
        <v>1226</v>
      </c>
      <c r="I383" s="4" t="str">
        <f>[1]!s_info_industry_sw_2021(B383,"20221201",2)</f>
        <v>造纸(2021)</v>
      </c>
      <c r="J383" s="7"/>
      <c r="K383" s="4" t="s">
        <v>2123</v>
      </c>
      <c r="L383" s="8">
        <f>[1]!b_dq_close(B383,$A$1,2)</f>
        <v>127.15600000000001</v>
      </c>
      <c r="M383" s="8">
        <f>[1]!cb_anal_convpremiumratio(B383,$A$1)</f>
        <v>18.862300000000001</v>
      </c>
      <c r="N383" s="8">
        <f t="shared" si="10"/>
        <v>26.065810164800002</v>
      </c>
      <c r="O383" s="8">
        <f>[1]!cb_anal_ytm(B383,$A$1)</f>
        <v>-1.8073999999999999</v>
      </c>
      <c r="P383" s="8">
        <f>[1]!cb_info_outstandingbalance(B383,$A$1)</f>
        <v>20.499079999999999</v>
      </c>
      <c r="Q383" s="7">
        <f>[1]!b_anal_ptmyear(B383,$A$1)</f>
        <v>4.7369863013698632</v>
      </c>
      <c r="R383" s="8">
        <f>[1]!s_dq_turn(B383,$A$1)</f>
        <v>1.2996680826651732</v>
      </c>
      <c r="S383" s="8">
        <f t="shared" si="11"/>
        <v>146.01830000000001</v>
      </c>
      <c r="T383" s="8">
        <f>[1]!cb_anal_convvalue(B383,$A$1)</f>
        <v>106.9776</v>
      </c>
      <c r="U383" s="19">
        <f>[1]!s_dq_pctchange(B383,$A$1)</f>
        <v>0.27917540732795948</v>
      </c>
      <c r="V383" s="21">
        <f>[1]!b_pq_pctchange(B383,$A$2,$A$1,2)</f>
        <v>-0.99043822219453037</v>
      </c>
      <c r="W383" s="4" t="s">
        <v>2124</v>
      </c>
      <c r="X383" s="4" t="s">
        <v>300</v>
      </c>
      <c r="Y383" s="5">
        <f>[1]!s_val_ev(X383,$A$1,100000000)</f>
        <v>205.6505186652</v>
      </c>
      <c r="Z383" s="6">
        <f>[1]!s_dq_turn(X383,$A$1)</f>
        <v>0.23211119242403092</v>
      </c>
      <c r="AA383" s="6">
        <f>[1]!s_dq_swing(X383,$A$1)</f>
        <v>1.9675526406627557</v>
      </c>
    </row>
    <row r="384" spans="2:27" x14ac:dyDescent="0.25">
      <c r="B384" s="4" t="s">
        <v>787</v>
      </c>
      <c r="C384" s="4" t="s">
        <v>2125</v>
      </c>
      <c r="D384" s="1" t="s">
        <v>2447</v>
      </c>
      <c r="E384" s="4" t="str">
        <f>[1]!s_info_industry_sw_2021(B384,"20221201",1)</f>
        <v>轻工制造(2021)</v>
      </c>
      <c r="F384" s="1" t="s">
        <v>2398</v>
      </c>
      <c r="G384" s="4" t="s">
        <v>1225</v>
      </c>
      <c r="H384" s="4" t="s">
        <v>1226</v>
      </c>
      <c r="I384" s="4" t="str">
        <f>[1]!s_info_industry_sw_2021(B384,"20221201",2)</f>
        <v>造纸(2021)</v>
      </c>
      <c r="J384" s="7"/>
      <c r="K384" s="4" t="s">
        <v>2116</v>
      </c>
      <c r="L384" s="8">
        <f>[1]!b_dq_close(B384,$A$1,2)</f>
        <v>0</v>
      </c>
      <c r="M384" s="8">
        <f>[1]!cb_anal_convpremiumratio(B384,$A$1)</f>
        <v>0</v>
      </c>
      <c r="N384" s="8">
        <f t="shared" si="10"/>
        <v>0</v>
      </c>
      <c r="O384" s="8">
        <f>[1]!cb_anal_ytm(B384,$A$1)</f>
        <v>0</v>
      </c>
      <c r="P384" s="8">
        <f>[1]!cb_info_outstandingbalance(B384,$A$1)</f>
        <v>0</v>
      </c>
      <c r="Q384" s="7">
        <f>[1]!b_anal_ptmyear(B384,$A$1)</f>
        <v>0</v>
      </c>
      <c r="R384" s="8">
        <f>[1]!s_dq_turn(B384,$A$1)</f>
        <v>0</v>
      </c>
      <c r="S384" s="8">
        <f t="shared" si="11"/>
        <v>0</v>
      </c>
      <c r="T384" s="8">
        <f>[1]!cb_anal_convvalue(B384,$A$1)</f>
        <v>0</v>
      </c>
      <c r="U384" s="19">
        <f>[1]!s_dq_pctchange(B384,$A$1)</f>
        <v>0</v>
      </c>
      <c r="V384" s="21">
        <f>[1]!b_pq_pctchange(B384,$A$2,$A$1,2)</f>
        <v>0</v>
      </c>
      <c r="W384" s="4" t="s">
        <v>2126</v>
      </c>
      <c r="X384" s="4" t="s">
        <v>788</v>
      </c>
      <c r="Y384" s="5">
        <f>[1]!s_val_ev(X384,$A$1,100000000)</f>
        <v>348.49710963929999</v>
      </c>
      <c r="Z384" s="6">
        <f>[1]!s_dq_turn(X384,$A$1)</f>
        <v>0.86821412673767384</v>
      </c>
      <c r="AA384" s="6">
        <f>[1]!s_dq_swing(X384,$A$1)</f>
        <v>3.7242472266243971</v>
      </c>
    </row>
    <row r="385" spans="2:27" x14ac:dyDescent="0.25">
      <c r="B385" s="4" t="s">
        <v>903</v>
      </c>
      <c r="C385" s="4" t="s">
        <v>2127</v>
      </c>
      <c r="D385" s="1" t="s">
        <v>2447</v>
      </c>
      <c r="E385" s="4" t="str">
        <f>[1]!s_info_industry_sw_2021(B385,"20221201",1)</f>
        <v>轻工制造(2021)</v>
      </c>
      <c r="F385" s="1" t="s">
        <v>2398</v>
      </c>
      <c r="G385" s="4" t="s">
        <v>1225</v>
      </c>
      <c r="H385" s="4" t="s">
        <v>1226</v>
      </c>
      <c r="I385" s="4" t="str">
        <f>[1]!s_info_industry_sw_2021(B385,"20221201",2)</f>
        <v>造纸(2021)</v>
      </c>
      <c r="J385" s="7"/>
      <c r="K385" s="4" t="s">
        <v>2128</v>
      </c>
      <c r="L385" s="8">
        <f>[1]!b_dq_close(B385,$A$1,2)</f>
        <v>122.935</v>
      </c>
      <c r="M385" s="8">
        <f>[1]!cb_anal_convpremiumratio(B385,$A$1)</f>
        <v>12.3599</v>
      </c>
      <c r="N385" s="8">
        <f t="shared" si="10"/>
        <v>12.276935738100001</v>
      </c>
      <c r="O385" s="8">
        <f>[1]!cb_anal_ytm(B385,$A$1)</f>
        <v>-2.0832999999999999</v>
      </c>
      <c r="P385" s="8">
        <f>[1]!cb_info_outstandingbalance(B385,$A$1)</f>
        <v>9.9865259999999996</v>
      </c>
      <c r="Q385" s="7">
        <f>[1]!b_anal_ptmyear(B385,$A$1)</f>
        <v>3.5232876712328767</v>
      </c>
      <c r="R385" s="8">
        <f>[1]!s_dq_turn(B385,$A$1)</f>
        <v>2.5560740541806029</v>
      </c>
      <c r="S385" s="8">
        <f t="shared" si="11"/>
        <v>135.29490000000001</v>
      </c>
      <c r="T385" s="8">
        <f>[1]!cb_anal_convvalue(B385,$A$1)</f>
        <v>109.4118</v>
      </c>
      <c r="U385" s="19">
        <f>[1]!s_dq_pctchange(B385,$A$1)</f>
        <v>0.94677374324613317</v>
      </c>
      <c r="V385" s="21">
        <f>[1]!b_pq_pctchange(B385,$A$2,$A$1,2)</f>
        <v>-1.2244996344177608</v>
      </c>
      <c r="W385" s="4" t="s">
        <v>2129</v>
      </c>
      <c r="X385" s="4" t="s">
        <v>904</v>
      </c>
      <c r="Y385" s="5">
        <f>[1]!s_val_ev(X385,$A$1,100000000)</f>
        <v>44.414767391999995</v>
      </c>
      <c r="Z385" s="6">
        <f>[1]!s_dq_turn(X385,$A$1)</f>
        <v>1.832458842663492</v>
      </c>
      <c r="AA385" s="6">
        <f>[1]!s_dq_swing(X385,$A$1)</f>
        <v>1.9125683060109244</v>
      </c>
    </row>
    <row r="386" spans="2:27" x14ac:dyDescent="0.25">
      <c r="B386" s="4" t="s">
        <v>115</v>
      </c>
      <c r="C386" s="4" t="s">
        <v>2130</v>
      </c>
      <c r="D386" s="1" t="s">
        <v>2448</v>
      </c>
      <c r="E386" s="4" t="str">
        <f>[1]!s_info_industry_sw_2021(B386,"20221201",1)</f>
        <v>商贸零售(2021)</v>
      </c>
      <c r="F386" s="1" t="s">
        <v>2398</v>
      </c>
      <c r="G386" s="4" t="s">
        <v>1225</v>
      </c>
      <c r="H386" s="4" t="s">
        <v>1226</v>
      </c>
      <c r="I386" s="4" t="str">
        <f>[1]!s_info_industry_sw_2021(B386,"20221201",2)</f>
        <v>一般零售(2021)</v>
      </c>
      <c r="J386" s="7"/>
      <c r="K386" s="4" t="s">
        <v>2131</v>
      </c>
      <c r="L386" s="8">
        <f>[1]!b_dq_close(B386,$A$1,2)</f>
        <v>106.446</v>
      </c>
      <c r="M386" s="8">
        <f>[1]!cb_anal_convpremiumratio(B386,$A$1)</f>
        <v>25.7667</v>
      </c>
      <c r="N386" s="8">
        <f t="shared" si="10"/>
        <v>19.158097856999998</v>
      </c>
      <c r="O386" s="8">
        <f>[1]!cb_anal_ytm(B386,$A$1)</f>
        <v>2.3696999999999999</v>
      </c>
      <c r="P386" s="8">
        <f>[1]!cb_info_outstandingbalance(B386,$A$1)</f>
        <v>17.997949999999999</v>
      </c>
      <c r="Q386" s="7">
        <f>[1]!b_anal_ptmyear(B386,$A$1)</f>
        <v>3.106849315068493</v>
      </c>
      <c r="R386" s="8">
        <f>[1]!s_dq_turn(B386,$A$1)</f>
        <v>0.86109806950236001</v>
      </c>
      <c r="S386" s="8">
        <f t="shared" si="11"/>
        <v>132.21269999999998</v>
      </c>
      <c r="T386" s="8">
        <f>[1]!cb_anal_convvalue(B386,$A$1)</f>
        <v>84.637699999999995</v>
      </c>
      <c r="U386" s="19">
        <f>[1]!s_dq_pctchange(B386,$A$1)</f>
        <v>9.3953173738123424E-3</v>
      </c>
      <c r="V386" s="21">
        <f>[1]!b_pq_pctchange(B386,$A$2,$A$1,2)</f>
        <v>-0.73576724017345219</v>
      </c>
      <c r="W386" s="4" t="s">
        <v>2132</v>
      </c>
      <c r="X386" s="4" t="s">
        <v>116</v>
      </c>
      <c r="Y386" s="5">
        <f>[1]!s_val_ev(X386,$A$1,100000000)</f>
        <v>49.624428457600004</v>
      </c>
      <c r="Z386" s="6">
        <f>[1]!s_dq_turn(X386,$A$1)</f>
        <v>0.13724610685687411</v>
      </c>
      <c r="AA386" s="6">
        <f>[1]!s_dq_swing(X386,$A$1)</f>
        <v>0.85616438356164082</v>
      </c>
    </row>
    <row r="387" spans="2:27" x14ac:dyDescent="0.25">
      <c r="B387" s="4" t="s">
        <v>231</v>
      </c>
      <c r="C387" s="4" t="s">
        <v>2133</v>
      </c>
      <c r="D387" s="1" t="s">
        <v>2448</v>
      </c>
      <c r="E387" s="4" t="str">
        <f>[1]!s_info_industry_sw_2021(B387,"20221201",1)</f>
        <v>商贸零售(2021)</v>
      </c>
      <c r="F387" s="1" t="s">
        <v>2398</v>
      </c>
      <c r="G387" s="4" t="s">
        <v>1225</v>
      </c>
      <c r="H387" s="4" t="s">
        <v>1226</v>
      </c>
      <c r="I387" s="4" t="str">
        <f>[1]!s_info_industry_sw_2021(B387,"20221201",2)</f>
        <v>一般零售(2021)</v>
      </c>
      <c r="J387" s="7"/>
      <c r="K387" s="4" t="s">
        <v>2134</v>
      </c>
      <c r="L387" s="8">
        <f>[1]!b_dq_close(B387,$A$1,2)</f>
        <v>103.82</v>
      </c>
      <c r="M387" s="8">
        <f>[1]!cb_anal_convpremiumratio(B387,$A$1)</f>
        <v>200.41380000000001</v>
      </c>
      <c r="N387" s="8">
        <f t="shared" ref="N387:N450" si="12">P387/100*L387</f>
        <v>6.6954140920000009</v>
      </c>
      <c r="O387" s="8">
        <f>[1]!cb_anal_ytm(B387,$A$1)</f>
        <v>3.0343</v>
      </c>
      <c r="P387" s="8">
        <f>[1]!cb_info_outstandingbalance(B387,$A$1)</f>
        <v>6.4490600000000002</v>
      </c>
      <c r="Q387" s="7">
        <f>[1]!b_anal_ptmyear(B387,$A$1)</f>
        <v>3.2849315068493152</v>
      </c>
      <c r="R387" s="8">
        <f>[1]!s_dq_turn(B387,$A$1)</f>
        <v>0.90834943387098277</v>
      </c>
      <c r="S387" s="8">
        <f t="shared" ref="S387:S450" si="13">L387+M387</f>
        <v>304.23379999999997</v>
      </c>
      <c r="T387" s="8">
        <f>[1]!cb_anal_convvalue(B387,$A$1)</f>
        <v>34.558999999999997</v>
      </c>
      <c r="U387" s="19">
        <f>[1]!s_dq_pctchange(B387,$A$1)</f>
        <v>9.158833453844191E-2</v>
      </c>
      <c r="V387" s="21">
        <f>[1]!b_pq_pctchange(B387,$A$2,$A$1,2)</f>
        <v>-0.22392434624662824</v>
      </c>
      <c r="W387" s="4" t="s">
        <v>2135</v>
      </c>
      <c r="X387" s="4" t="s">
        <v>232</v>
      </c>
      <c r="Y387" s="5">
        <f>[1]!s_val_ev(X387,$A$1,100000000)</f>
        <v>78.909780904000002</v>
      </c>
      <c r="Z387" s="6">
        <f>[1]!s_dq_turn(X387,$A$1)</f>
        <v>1.0205582385024436</v>
      </c>
      <c r="AA387" s="6">
        <f>[1]!s_dq_swing(X387,$A$1)</f>
        <v>3.8522012578616365</v>
      </c>
    </row>
    <row r="388" spans="2:27" x14ac:dyDescent="0.25">
      <c r="B388" s="4" t="s">
        <v>702</v>
      </c>
      <c r="C388" s="4" t="s">
        <v>2136</v>
      </c>
      <c r="D388" s="1" t="s">
        <v>2448</v>
      </c>
      <c r="E388" s="4" t="str">
        <f>[1]!s_info_industry_sw_2021(B388,"20221201",1)</f>
        <v>商贸零售(2021)</v>
      </c>
      <c r="F388" s="1" t="s">
        <v>2398</v>
      </c>
      <c r="G388" s="4" t="s">
        <v>1225</v>
      </c>
      <c r="H388" s="4" t="s">
        <v>1226</v>
      </c>
      <c r="I388" s="4" t="str">
        <f>[1]!s_info_industry_sw_2021(B388,"20221201",2)</f>
        <v>贸易Ⅱ(2021)</v>
      </c>
      <c r="J388" s="7" t="s">
        <v>1074</v>
      </c>
      <c r="K388" s="4" t="s">
        <v>2137</v>
      </c>
      <c r="L388" s="8">
        <f>[1]!b_dq_close(B388,$A$1,2)</f>
        <v>119.12</v>
      </c>
      <c r="M388" s="8">
        <f>[1]!cb_anal_convpremiumratio(B388,$A$1)</f>
        <v>19.12</v>
      </c>
      <c r="N388" s="8">
        <f t="shared" si="12"/>
        <v>47.496471021600001</v>
      </c>
      <c r="O388" s="8">
        <f>[1]!cb_anal_ytm(B388,$A$1)</f>
        <v>-1.3607</v>
      </c>
      <c r="P388" s="8">
        <f>[1]!cb_info_outstandingbalance(B388,$A$1)</f>
        <v>39.872793000000001</v>
      </c>
      <c r="Q388" s="7">
        <f>[1]!b_anal_ptmyear(B388,$A$1)</f>
        <v>4.3726027397260276</v>
      </c>
      <c r="R388" s="8">
        <f>[1]!s_dq_turn(B388,$A$1)</f>
        <v>0.5700654077581172</v>
      </c>
      <c r="S388" s="8">
        <f t="shared" si="13"/>
        <v>138.24</v>
      </c>
      <c r="T388" s="8">
        <f>[1]!cb_anal_convvalue(B388,$A$1)</f>
        <v>100</v>
      </c>
      <c r="U388" s="19">
        <f>[1]!s_dq_pctchange(B388,$A$1)</f>
        <v>0.52320675105485615</v>
      </c>
      <c r="V388" s="21">
        <f>[1]!b_pq_pctchange(B388,$A$2,$A$1,2)</f>
        <v>-2.7988576091391209</v>
      </c>
      <c r="W388" s="4" t="s">
        <v>2138</v>
      </c>
      <c r="X388" s="4" t="s">
        <v>703</v>
      </c>
      <c r="Y388" s="5">
        <f>[1]!s_val_ev(X388,$A$1,100000000)</f>
        <v>142.74030180240001</v>
      </c>
      <c r="Z388" s="6">
        <f>[1]!s_dq_turn(X388,$A$1)</f>
        <v>1.4091698358913221</v>
      </c>
      <c r="AA388" s="6">
        <f>[1]!s_dq_swing(X388,$A$1)</f>
        <v>1.6073478760045987</v>
      </c>
    </row>
    <row r="389" spans="2:27" x14ac:dyDescent="0.25">
      <c r="B389" s="4" t="s">
        <v>457</v>
      </c>
      <c r="C389" s="4" t="s">
        <v>2139</v>
      </c>
      <c r="D389" s="1" t="s">
        <v>2448</v>
      </c>
      <c r="E389" s="4" t="str">
        <f>[1]!s_info_industry_sw_2021(B389,"20221201",1)</f>
        <v>社会服务(2021)</v>
      </c>
      <c r="F389" s="1" t="s">
        <v>2398</v>
      </c>
      <c r="G389" s="4" t="s">
        <v>1225</v>
      </c>
      <c r="H389" s="4" t="s">
        <v>1226</v>
      </c>
      <c r="I389" s="4" t="str">
        <f>[1]!s_info_industry_sw_2021(B389,"20221201",2)</f>
        <v>专业服务(2021)</v>
      </c>
      <c r="J389" s="7"/>
      <c r="K389" s="4" t="s">
        <v>2140</v>
      </c>
      <c r="L389" s="8">
        <f>[1]!b_dq_close(B389,$A$1,2)</f>
        <v>0</v>
      </c>
      <c r="M389" s="8">
        <f>[1]!cb_anal_convpremiumratio(B389,$A$1)</f>
        <v>0</v>
      </c>
      <c r="N389" s="8">
        <f t="shared" si="12"/>
        <v>0</v>
      </c>
      <c r="O389" s="8">
        <f>[1]!cb_anal_ytm(B389,$A$1)</f>
        <v>0</v>
      </c>
      <c r="P389" s="8">
        <f>[1]!cb_info_outstandingbalance(B389,$A$1)</f>
        <v>0</v>
      </c>
      <c r="Q389" s="7">
        <f>[1]!b_anal_ptmyear(B389,$A$1)</f>
        <v>0</v>
      </c>
      <c r="R389" s="8">
        <f>[1]!s_dq_turn(B389,$A$1)</f>
        <v>0</v>
      </c>
      <c r="S389" s="8">
        <f t="shared" si="13"/>
        <v>0</v>
      </c>
      <c r="T389" s="8">
        <f>[1]!cb_anal_convvalue(B389,$A$1)</f>
        <v>0</v>
      </c>
      <c r="U389" s="19">
        <f>[1]!s_dq_pctchange(B389,$A$1)</f>
        <v>0</v>
      </c>
      <c r="V389" s="21">
        <f>[1]!b_pq_pctchange(B389,$A$2,$A$1,2)</f>
        <v>0</v>
      </c>
      <c r="W389" s="4" t="s">
        <v>2141</v>
      </c>
      <c r="X389" s="4" t="s">
        <v>458</v>
      </c>
      <c r="Y389" s="5">
        <f>[1]!s_val_ev(X389,$A$1,100000000)</f>
        <v>113.953827606</v>
      </c>
      <c r="Z389" s="6">
        <f>[1]!s_dq_turn(X389,$A$1)</f>
        <v>0.66247207961024468</v>
      </c>
      <c r="AA389" s="6">
        <f>[1]!s_dq_swing(X389,$A$1)</f>
        <v>2.1327829377364891</v>
      </c>
    </row>
    <row r="390" spans="2:27" x14ac:dyDescent="0.25">
      <c r="B390" s="4" t="s">
        <v>779</v>
      </c>
      <c r="C390" s="16" t="s">
        <v>2142</v>
      </c>
      <c r="D390" s="1" t="s">
        <v>2448</v>
      </c>
      <c r="E390" s="4" t="str">
        <f>[1]!s_info_industry_sw_2021(B390,"20221201",1)</f>
        <v>社会服务(2021)</v>
      </c>
      <c r="F390" s="1" t="s">
        <v>2398</v>
      </c>
      <c r="G390" s="4" t="s">
        <v>1225</v>
      </c>
      <c r="H390" s="4" t="s">
        <v>1226</v>
      </c>
      <c r="I390" s="4" t="str">
        <f>[1]!s_info_industry_sw_2021(B390,"20221201",2)</f>
        <v>旅游及景区(2021)</v>
      </c>
      <c r="J390" s="7"/>
      <c r="K390" s="4" t="s">
        <v>2143</v>
      </c>
      <c r="L390" s="8">
        <f>[1]!b_dq_close(B390,$A$1,2)</f>
        <v>0</v>
      </c>
      <c r="M390" s="8">
        <f>[1]!cb_anal_convpremiumratio(B390,$A$1)</f>
        <v>0</v>
      </c>
      <c r="N390" s="8">
        <f t="shared" si="12"/>
        <v>0</v>
      </c>
      <c r="O390" s="8">
        <f>[1]!cb_anal_ytm(B390,$A$1)</f>
        <v>0</v>
      </c>
      <c r="P390" s="8">
        <f>[1]!cb_info_outstandingbalance(B390,$A$1)</f>
        <v>0</v>
      </c>
      <c r="Q390" s="7">
        <f>[1]!b_anal_ptmyear(B390,$A$1)</f>
        <v>0</v>
      </c>
      <c r="R390" s="8">
        <f>[1]!s_dq_turn(B390,$A$1)</f>
        <v>0</v>
      </c>
      <c r="S390" s="8">
        <f t="shared" si="13"/>
        <v>0</v>
      </c>
      <c r="T390" s="8">
        <f>[1]!cb_anal_convvalue(B390,$A$1)</f>
        <v>0</v>
      </c>
      <c r="U390" s="19">
        <f>[1]!s_dq_pctchange(B390,$A$1)</f>
        <v>0</v>
      </c>
      <c r="V390" s="21">
        <f>[1]!b_pq_pctchange(B390,$A$2,$A$1,2)</f>
        <v>0</v>
      </c>
      <c r="W390" s="4" t="s">
        <v>2144</v>
      </c>
      <c r="X390" s="4" t="s">
        <v>780</v>
      </c>
      <c r="Y390" s="5">
        <f>[1]!s_val_ev(X390,$A$1,100000000)</f>
        <v>95.912987220800005</v>
      </c>
      <c r="Z390" s="6">
        <f>[1]!s_dq_turn(X390,$A$1)</f>
        <v>3.4079512766736695</v>
      </c>
      <c r="AA390" s="6">
        <f>[1]!s_dq_swing(X390,$A$1)</f>
        <v>2.7494908350305458</v>
      </c>
    </row>
    <row r="391" spans="2:27" x14ac:dyDescent="0.25">
      <c r="B391" s="4" t="s">
        <v>219</v>
      </c>
      <c r="C391" s="4" t="s">
        <v>2145</v>
      </c>
      <c r="D391" s="1" t="s">
        <v>2448</v>
      </c>
      <c r="E391" s="4" t="str">
        <f>[1]!s_info_industry_sw_2021(B391,"20221201",1)</f>
        <v>社会服务(2021)</v>
      </c>
      <c r="F391" s="1" t="s">
        <v>2398</v>
      </c>
      <c r="G391" s="4" t="s">
        <v>1225</v>
      </c>
      <c r="H391" s="4" t="s">
        <v>1226</v>
      </c>
      <c r="I391" s="4" t="str">
        <f>[1]!s_info_industry_sw_2021(B391,"20221201",2)</f>
        <v>教育(2021)</v>
      </c>
      <c r="J391" s="7" t="s">
        <v>1747</v>
      </c>
      <c r="K391" s="4" t="s">
        <v>2146</v>
      </c>
      <c r="L391" s="8">
        <f>[1]!b_dq_close(B391,$A$1,2)</f>
        <v>141.911</v>
      </c>
      <c r="M391" s="8">
        <f>[1]!cb_anal_convpremiumratio(B391,$A$1)</f>
        <v>117.4298</v>
      </c>
      <c r="N391" s="8">
        <f t="shared" si="12"/>
        <v>1.3950560854999998</v>
      </c>
      <c r="O391" s="8">
        <f>[1]!cb_anal_ytm(B391,$A$1)</f>
        <v>-7.2960000000000003</v>
      </c>
      <c r="P391" s="8">
        <f>[1]!cb_info_outstandingbalance(B391,$A$1)</f>
        <v>0.98304999999999998</v>
      </c>
      <c r="Q391" s="7">
        <f>[1]!b_anal_ptmyear(B391,$A$1)</f>
        <v>3.128767123287671</v>
      </c>
      <c r="R391" s="8">
        <f>[1]!s_dq_turn(B391,$A$1)</f>
        <v>8.3403692589390168</v>
      </c>
      <c r="S391" s="8">
        <f t="shared" si="13"/>
        <v>259.3408</v>
      </c>
      <c r="T391" s="8">
        <f>[1]!cb_anal_convvalue(B391,$A$1)</f>
        <v>65.267499999999998</v>
      </c>
      <c r="U391" s="19">
        <f>[1]!s_dq_pctchange(B391,$A$1)</f>
        <v>0.28620694528853979</v>
      </c>
      <c r="V391" s="21">
        <f>[1]!b_pq_pctchange(B391,$A$2,$A$1,2)</f>
        <v>-1.2449547668754262</v>
      </c>
      <c r="W391" s="4" t="s">
        <v>2147</v>
      </c>
      <c r="X391" s="4" t="s">
        <v>220</v>
      </c>
      <c r="Y391" s="5">
        <f>[1]!s_val_ev(X391,$A$1,100000000)</f>
        <v>57.1550687461</v>
      </c>
      <c r="Z391" s="6">
        <f>[1]!s_dq_turn(X391,$A$1)</f>
        <v>1.211297961123073</v>
      </c>
      <c r="AA391" s="6">
        <f>[1]!s_dq_swing(X391,$A$1)</f>
        <v>3.1685678073510664</v>
      </c>
    </row>
    <row r="392" spans="2:27" x14ac:dyDescent="0.25">
      <c r="B392" s="4" t="s">
        <v>500</v>
      </c>
      <c r="C392" s="4" t="s">
        <v>2148</v>
      </c>
      <c r="D392" s="1" t="s">
        <v>2448</v>
      </c>
      <c r="E392" s="4" t="str">
        <f>[1]!s_info_industry_sw_2021(B392,"20221201",1)</f>
        <v>社会服务(2021)</v>
      </c>
      <c r="F392" s="1" t="s">
        <v>2398</v>
      </c>
      <c r="G392" s="4" t="s">
        <v>1225</v>
      </c>
      <c r="H392" s="4" t="s">
        <v>1226</v>
      </c>
      <c r="I392" s="4" t="str">
        <f>[1]!s_info_industry_sw_2021(B392,"20221201",2)</f>
        <v>体育Ⅱ(2021)</v>
      </c>
      <c r="J392" s="7" t="s">
        <v>2149</v>
      </c>
      <c r="K392" s="4" t="s">
        <v>2150</v>
      </c>
      <c r="L392" s="8">
        <f>[1]!b_dq_close(B392,$A$1,2)</f>
        <v>121.11199999999999</v>
      </c>
      <c r="M392" s="8">
        <f>[1]!cb_anal_convpremiumratio(B392,$A$1)</f>
        <v>153.96799999999999</v>
      </c>
      <c r="N392" s="8">
        <f t="shared" si="12"/>
        <v>3.0275226535199997</v>
      </c>
      <c r="O392" s="8">
        <f>[1]!cb_anal_ytm(B392,$A$1)</f>
        <v>1.4658</v>
      </c>
      <c r="P392" s="8">
        <f>[1]!cb_info_outstandingbalance(B392,$A$1)</f>
        <v>2.499771</v>
      </c>
      <c r="Q392" s="7">
        <f>[1]!b_anal_ptmyear(B392,$A$1)</f>
        <v>3.9095890410958907</v>
      </c>
      <c r="R392" s="8">
        <f>[1]!s_dq_turn(B392,$A$1)</f>
        <v>1.4541331986009918</v>
      </c>
      <c r="S392" s="8">
        <f t="shared" si="13"/>
        <v>275.08</v>
      </c>
      <c r="T392" s="8">
        <f>[1]!cb_anal_convvalue(B392,$A$1)</f>
        <v>47.687899999999999</v>
      </c>
      <c r="U392" s="19">
        <f>[1]!s_dq_pctchange(B392,$A$1)</f>
        <v>0.18529548011381572</v>
      </c>
      <c r="V392" s="21">
        <f>[1]!b_pq_pctchange(B392,$A$2,$A$1,2)</f>
        <v>-0.87412015059748893</v>
      </c>
      <c r="W392" s="4" t="s">
        <v>2151</v>
      </c>
      <c r="X392" s="4" t="s">
        <v>501</v>
      </c>
      <c r="Y392" s="5">
        <f>[1]!s_val_ev(X392,$A$1,100000000)</f>
        <v>30.139729352199996</v>
      </c>
      <c r="Z392" s="6">
        <f>[1]!s_dq_turn(X392,$A$1)</f>
        <v>1.8257954478062861</v>
      </c>
      <c r="AA392" s="6">
        <f>[1]!s_dq_swing(X392,$A$1)</f>
        <v>2.6992830029523427</v>
      </c>
    </row>
    <row r="393" spans="2:27" x14ac:dyDescent="0.25">
      <c r="B393" s="4" t="s">
        <v>668</v>
      </c>
      <c r="C393" s="4" t="s">
        <v>2152</v>
      </c>
      <c r="D393" s="1" t="s">
        <v>2446</v>
      </c>
      <c r="E393" s="4" t="str">
        <f>[1]!s_info_industry_sw_2021(B393,"20221201",1)</f>
        <v>石油石化(2021)</v>
      </c>
      <c r="F393" s="1" t="s">
        <v>2398</v>
      </c>
      <c r="G393" s="4" t="s">
        <v>1353</v>
      </c>
      <c r="H393" s="4" t="s">
        <v>1354</v>
      </c>
      <c r="I393" s="4" t="str">
        <f>[1]!s_info_industry_sw_2021(B393,"20221201",2)</f>
        <v>炼化及贸易(2021)</v>
      </c>
      <c r="J393" s="11" t="s">
        <v>2406</v>
      </c>
      <c r="K393" s="4" t="s">
        <v>2153</v>
      </c>
      <c r="L393" s="8">
        <f>[1]!b_dq_close(B393,$A$1,2)</f>
        <v>110.922</v>
      </c>
      <c r="M393" s="8">
        <f>[1]!cb_anal_convpremiumratio(B393,$A$1)</f>
        <v>47.538400000000003</v>
      </c>
      <c r="N393" s="8">
        <f t="shared" si="12"/>
        <v>22.182472175640001</v>
      </c>
      <c r="O393" s="8">
        <f>[1]!cb_anal_ytm(B393,$A$1)</f>
        <v>-0.6623</v>
      </c>
      <c r="P393" s="8">
        <f>[1]!cb_info_outstandingbalance(B393,$A$1)</f>
        <v>19.998262</v>
      </c>
      <c r="Q393" s="7">
        <f>[1]!b_anal_ptmyear(B393,$A$1)</f>
        <v>3.6493150684931508</v>
      </c>
      <c r="R393" s="8">
        <f>[1]!s_dq_turn(B393,$A$1)</f>
        <v>1.284591631012735</v>
      </c>
      <c r="S393" s="8">
        <f t="shared" si="13"/>
        <v>158.46039999999999</v>
      </c>
      <c r="T393" s="8">
        <f>[1]!cb_anal_convvalue(B393,$A$1)</f>
        <v>75.181799999999996</v>
      </c>
      <c r="U393" s="19">
        <f>[1]!s_dq_pctchange(B393,$A$1)</f>
        <v>0.6095238095238068</v>
      </c>
      <c r="V393" s="21">
        <f>[1]!b_pq_pctchange(B393,$A$2,$A$1,2)</f>
        <v>2.1597575913867568</v>
      </c>
      <c r="W393" s="4" t="s">
        <v>2154</v>
      </c>
      <c r="X393" s="4" t="s">
        <v>669</v>
      </c>
      <c r="Y393" s="5">
        <f>[1]!s_val_ev(X393,$A$1,100000000)</f>
        <v>303.20142265620001</v>
      </c>
      <c r="Z393" s="6">
        <f>[1]!s_dq_turn(X393,$A$1)</f>
        <v>0.7910621806491962</v>
      </c>
      <c r="AA393" s="6">
        <f>[1]!s_dq_swing(X393,$A$1)</f>
        <v>2.6666666666666745</v>
      </c>
    </row>
    <row r="394" spans="2:27" x14ac:dyDescent="0.25">
      <c r="B394" s="4" t="s">
        <v>682</v>
      </c>
      <c r="C394" s="4" t="s">
        <v>2155</v>
      </c>
      <c r="D394" s="1" t="s">
        <v>2446</v>
      </c>
      <c r="E394" s="4" t="str">
        <f>[1]!s_info_industry_sw_2021(B394,"20221201",1)</f>
        <v>石油石化(2021)</v>
      </c>
      <c r="F394" s="1" t="s">
        <v>2398</v>
      </c>
      <c r="G394" s="4" t="s">
        <v>1353</v>
      </c>
      <c r="H394" s="4" t="s">
        <v>1354</v>
      </c>
      <c r="I394" s="4" t="str">
        <f>[1]!s_info_industry_sw_2021(B394,"20221201",2)</f>
        <v>炼化及贸易(2021)</v>
      </c>
      <c r="J394" s="7"/>
      <c r="K394" s="15" t="s">
        <v>2156</v>
      </c>
      <c r="L394" s="8">
        <f>[1]!b_dq_close(B394,$A$1,2)</f>
        <v>144.54599999999999</v>
      </c>
      <c r="M394" s="8">
        <f>[1]!cb_anal_convpremiumratio(B394,$A$1)</f>
        <v>21.909600000000001</v>
      </c>
      <c r="N394" s="8">
        <f t="shared" si="12"/>
        <v>72.239946666180003</v>
      </c>
      <c r="O394" s="8">
        <f>[1]!cb_anal_ytm(B394,$A$1)</f>
        <v>-6.0945999999999998</v>
      </c>
      <c r="P394" s="8">
        <f>[1]!cb_info_outstandingbalance(B394,$A$1)</f>
        <v>49.977133000000002</v>
      </c>
      <c r="Q394" s="7">
        <f>[1]!b_anal_ptmyear(B394,$A$1)</f>
        <v>4.0794520547945208</v>
      </c>
      <c r="R394" s="8">
        <f>[1]!s_dq_turn(B394,$A$1)</f>
        <v>1.5620503881245049</v>
      </c>
      <c r="S394" s="8">
        <f t="shared" si="13"/>
        <v>166.4556</v>
      </c>
      <c r="T394" s="8">
        <f>[1]!cb_anal_convvalue(B394,$A$1)</f>
        <v>118.5682</v>
      </c>
      <c r="U394" s="19">
        <f>[1]!s_dq_pctchange(B394,$A$1)</f>
        <v>1.4749552458843758</v>
      </c>
      <c r="V394" s="21">
        <f>[1]!b_pq_pctchange(B394,$A$2,$A$1,2)</f>
        <v>-0.80769679460347432</v>
      </c>
      <c r="W394" s="4" t="s">
        <v>2157</v>
      </c>
      <c r="X394" s="4" t="s">
        <v>683</v>
      </c>
      <c r="Y394" s="5">
        <f>[1]!s_val_ev(X394,$A$1,100000000)</f>
        <v>1051.1790878880001</v>
      </c>
      <c r="Z394" s="6">
        <f>[1]!s_dq_turn(X394,$A$1)</f>
        <v>0.43927736429248793</v>
      </c>
      <c r="AA394" s="6">
        <f>[1]!s_dq_swing(X394,$A$1)</f>
        <v>2.282815472415987</v>
      </c>
    </row>
    <row r="395" spans="2:27" x14ac:dyDescent="0.25">
      <c r="B395" s="4" t="s">
        <v>753</v>
      </c>
      <c r="C395" s="4" t="s">
        <v>2158</v>
      </c>
      <c r="D395" s="1" t="s">
        <v>2446</v>
      </c>
      <c r="E395" s="4" t="str">
        <f>[1]!s_info_industry_sw_2021(B395,"20221201",1)</f>
        <v>石油石化(2021)</v>
      </c>
      <c r="F395" s="1" t="s">
        <v>2398</v>
      </c>
      <c r="G395" s="4" t="s">
        <v>1353</v>
      </c>
      <c r="H395" s="4" t="s">
        <v>1354</v>
      </c>
      <c r="I395" s="4" t="str">
        <f>[1]!s_info_industry_sw_2021(B395,"20221201",2)</f>
        <v>炼化及贸易(2021)</v>
      </c>
      <c r="J395" s="11" t="s">
        <v>2406</v>
      </c>
      <c r="K395" s="4" t="s">
        <v>2153</v>
      </c>
      <c r="L395" s="8">
        <f>[1]!b_dq_close(B395,$A$1,2)</f>
        <v>113</v>
      </c>
      <c r="M395" s="8">
        <f>[1]!cb_anal_convpremiumratio(B395,$A$1)</f>
        <v>43.470399999999998</v>
      </c>
      <c r="N395" s="8">
        <f t="shared" si="12"/>
        <v>33.898245109999998</v>
      </c>
      <c r="O395" s="8">
        <f>[1]!cb_anal_ytm(B395,$A$1)</f>
        <v>3.3099999999999997E-2</v>
      </c>
      <c r="P395" s="8">
        <f>[1]!cb_info_outstandingbalance(B395,$A$1)</f>
        <v>29.998446999999999</v>
      </c>
      <c r="Q395" s="7">
        <f>[1]!b_anal_ptmyear(B395,$A$1)</f>
        <v>5.4109589041095889</v>
      </c>
      <c r="R395" s="8">
        <f>[1]!s_dq_turn(B395,$A$1)</f>
        <v>0.66440439400079598</v>
      </c>
      <c r="S395" s="8">
        <f t="shared" si="13"/>
        <v>156.47039999999998</v>
      </c>
      <c r="T395" s="8">
        <f>[1]!cb_anal_convvalue(B395,$A$1)</f>
        <v>78.761899999999997</v>
      </c>
      <c r="U395" s="19">
        <f>[1]!s_dq_pctchange(B395,$A$1)</f>
        <v>2.7441156423448833E-2</v>
      </c>
      <c r="V395" s="21">
        <f>[1]!b_pq_pctchange(B395,$A$2,$A$1,2)</f>
        <v>1.9855595667870061</v>
      </c>
      <c r="W395" s="4" t="s">
        <v>2154</v>
      </c>
      <c r="X395" s="4" t="s">
        <v>669</v>
      </c>
      <c r="Y395" s="5">
        <f>[1]!s_val_ev(X395,$A$1,100000000)</f>
        <v>303.20142265620001</v>
      </c>
      <c r="Z395" s="6">
        <f>[1]!s_dq_turn(X395,$A$1)</f>
        <v>0.7910621806491962</v>
      </c>
      <c r="AA395" s="6">
        <f>[1]!s_dq_swing(X395,$A$1)</f>
        <v>2.6666666666666745</v>
      </c>
    </row>
    <row r="396" spans="2:27" x14ac:dyDescent="0.25">
      <c r="B396" s="4" t="s">
        <v>899</v>
      </c>
      <c r="C396" s="4" t="s">
        <v>2159</v>
      </c>
      <c r="D396" s="1" t="s">
        <v>2446</v>
      </c>
      <c r="E396" s="4" t="str">
        <f>[1]!s_info_industry_sw_2021(B396,"20221201",1)</f>
        <v>石油石化(2021)</v>
      </c>
      <c r="F396" s="1" t="s">
        <v>2398</v>
      </c>
      <c r="G396" s="4" t="s">
        <v>1353</v>
      </c>
      <c r="H396" s="4" t="s">
        <v>1354</v>
      </c>
      <c r="I396" s="4" t="str">
        <f>[1]!s_info_industry_sw_2021(B396,"20221201",2)</f>
        <v>炼化及贸易(2021)</v>
      </c>
      <c r="J396" s="11" t="s">
        <v>2391</v>
      </c>
      <c r="K396" s="4" t="s">
        <v>2160</v>
      </c>
      <c r="L396" s="8">
        <f>[1]!b_dq_close(B396,$A$1,2)</f>
        <v>139.09899999999999</v>
      </c>
      <c r="M396" s="8">
        <f>[1]!cb_anal_convpremiumratio(B396,$A$1)</f>
        <v>8.7187999999999999</v>
      </c>
      <c r="N396" s="8">
        <f t="shared" si="12"/>
        <v>9.451868855339999</v>
      </c>
      <c r="O396" s="8">
        <f>[1]!cb_anal_ytm(B396,$A$1)</f>
        <v>-5.5388000000000002</v>
      </c>
      <c r="P396" s="8">
        <f>[1]!cb_info_outstandingbalance(B396,$A$1)</f>
        <v>6.7950660000000003</v>
      </c>
      <c r="Q396" s="7">
        <f>[1]!b_anal_ptmyear(B396,$A$1)</f>
        <v>3.493150684931507</v>
      </c>
      <c r="R396" s="8">
        <f>[1]!s_dq_turn(B396,$A$1)</f>
        <v>1.5194848732889423</v>
      </c>
      <c r="S396" s="8">
        <f t="shared" si="13"/>
        <v>147.81779999999998</v>
      </c>
      <c r="T396" s="8">
        <f>[1]!cb_anal_convvalue(B396,$A$1)</f>
        <v>127.9438</v>
      </c>
      <c r="U396" s="19">
        <f>[1]!s_dq_pctchange(B396,$A$1)</f>
        <v>0.83217954201129107</v>
      </c>
      <c r="V396" s="21">
        <f>[1]!b_pq_pctchange(B396,$A$2,$A$1,2)</f>
        <v>-2.5874151004421149E-2</v>
      </c>
      <c r="W396" s="4" t="s">
        <v>2161</v>
      </c>
      <c r="X396" s="4" t="s">
        <v>900</v>
      </c>
      <c r="Y396" s="5">
        <f>[1]!s_val_ev(X396,$A$1,100000000)</f>
        <v>206.9550266784</v>
      </c>
      <c r="Z396" s="6">
        <f>[1]!s_dq_turn(X396,$A$1)</f>
        <v>0.54889238848993815</v>
      </c>
      <c r="AA396" s="6">
        <f>[1]!s_dq_swing(X396,$A$1)</f>
        <v>1.6643550624133161</v>
      </c>
    </row>
    <row r="397" spans="2:27" x14ac:dyDescent="0.25">
      <c r="B397" s="4" t="s">
        <v>612</v>
      </c>
      <c r="C397" s="4" t="s">
        <v>2162</v>
      </c>
      <c r="D397" s="1" t="s">
        <v>2446</v>
      </c>
      <c r="E397" s="4" t="str">
        <f>[1]!s_info_industry_sw_2021(B397,"20221201",1)</f>
        <v>石油石化(2021)</v>
      </c>
      <c r="F397" s="1" t="s">
        <v>2398</v>
      </c>
      <c r="G397" s="4" t="s">
        <v>1353</v>
      </c>
      <c r="H397" s="4" t="s">
        <v>1354</v>
      </c>
      <c r="I397" s="4" t="str">
        <f>[1]!s_info_industry_sw_2021(B397,"20221201",2)</f>
        <v>炼化及贸易(2021)</v>
      </c>
      <c r="J397" s="7"/>
      <c r="K397" s="15" t="s">
        <v>2163</v>
      </c>
      <c r="L397" s="8">
        <f>[1]!b_dq_close(B397,$A$1,2)</f>
        <v>144.91999999999999</v>
      </c>
      <c r="M397" s="8">
        <f>[1]!cb_anal_convpremiumratio(B397,$A$1)</f>
        <v>8.4018999999999995</v>
      </c>
      <c r="N397" s="8">
        <f t="shared" si="12"/>
        <v>5.7533239999999992</v>
      </c>
      <c r="O397" s="8">
        <f>[1]!cb_anal_ytm(B397,$A$1)</f>
        <v>-3.2532000000000001</v>
      </c>
      <c r="P397" s="8">
        <f>[1]!cb_info_outstandingbalance(B397,$A$1)</f>
        <v>3.97</v>
      </c>
      <c r="Q397" s="7">
        <f>[1]!b_anal_ptmyear(B397,$A$1)</f>
        <v>5.4821917808219176</v>
      </c>
      <c r="R397" s="8">
        <f>[1]!s_dq_turn(B397,$A$1)</f>
        <v>9.495340050377834</v>
      </c>
      <c r="S397" s="8">
        <f t="shared" si="13"/>
        <v>153.3219</v>
      </c>
      <c r="T397" s="8">
        <f>[1]!cb_anal_convvalue(B397,$A$1)</f>
        <v>133.68770000000001</v>
      </c>
      <c r="U397" s="19">
        <f>[1]!s_dq_pctchange(B397,$A$1)</f>
        <v>-1.3310638297872426</v>
      </c>
      <c r="V397" s="21">
        <f>[1]!b_pq_pctchange(B397,$A$2,$A$1,2)</f>
        <v>0.16449869368684394</v>
      </c>
      <c r="W397" s="4" t="s">
        <v>2164</v>
      </c>
      <c r="X397" s="4" t="s">
        <v>613</v>
      </c>
      <c r="Y397" s="5">
        <f>[1]!s_val_ev(X397,$A$1,100000000)</f>
        <v>35.362912000000001</v>
      </c>
      <c r="Z397" s="6">
        <f>[1]!s_dq_turn(X397,$A$1)</f>
        <v>1.6651001547476953</v>
      </c>
      <c r="AA397" s="6">
        <f>[1]!s_dq_swing(X397,$A$1)</f>
        <v>2.4019607843137178</v>
      </c>
    </row>
    <row r="398" spans="2:27" x14ac:dyDescent="0.25">
      <c r="B398" s="4" t="s">
        <v>867</v>
      </c>
      <c r="C398" s="4" t="s">
        <v>2165</v>
      </c>
      <c r="D398" s="1" t="s">
        <v>2398</v>
      </c>
      <c r="E398" s="4" t="str">
        <f>[1]!s_info_industry_sw_2021(B398,"20221201",1)</f>
        <v>食品饮料(2021)</v>
      </c>
      <c r="F398" s="1" t="s">
        <v>2398</v>
      </c>
      <c r="G398" s="4" t="s">
        <v>1225</v>
      </c>
      <c r="H398" s="4" t="s">
        <v>1931</v>
      </c>
      <c r="I398" s="4" t="str">
        <f>[1]!s_info_industry_sw_2021(B398,"20221201",2)</f>
        <v>食品加工(2021)</v>
      </c>
      <c r="J398" s="7" t="s">
        <v>2166</v>
      </c>
      <c r="K398" s="4" t="s">
        <v>2167</v>
      </c>
      <c r="L398" s="8">
        <f>[1]!b_dq_close(B398,$A$1,2)</f>
        <v>217.23</v>
      </c>
      <c r="M398" s="8">
        <f>[1]!cb_anal_convpremiumratio(B398,$A$1)</f>
        <v>5.2263000000000002</v>
      </c>
      <c r="N398" s="8">
        <f t="shared" si="12"/>
        <v>6.2324481764999993</v>
      </c>
      <c r="O398" s="8">
        <f>[1]!cb_anal_ytm(B398,$A$1)</f>
        <v>-19.293500000000002</v>
      </c>
      <c r="P398" s="8">
        <f>[1]!cb_info_outstandingbalance(B398,$A$1)</f>
        <v>2.8690549999999999</v>
      </c>
      <c r="Q398" s="7">
        <f>[1]!b_anal_ptmyear(B398,$A$1)</f>
        <v>3.1315068493150684</v>
      </c>
      <c r="R398" s="8">
        <f>[1]!s_dq_turn(B398,$A$1)</f>
        <v>20.402362450353863</v>
      </c>
      <c r="S398" s="8">
        <f t="shared" si="13"/>
        <v>222.4563</v>
      </c>
      <c r="T398" s="8">
        <f>[1]!cb_anal_convvalue(B398,$A$1)</f>
        <v>206.44069999999999</v>
      </c>
      <c r="U398" s="19">
        <f>[1]!s_dq_pctchange(B398,$A$1)</f>
        <v>1.3199626865671568</v>
      </c>
      <c r="V398" s="21">
        <f>[1]!b_pq_pctchange(B398,$A$2,$A$1,2)</f>
        <v>-0.44454628780934874</v>
      </c>
      <c r="W398" s="4" t="s">
        <v>2168</v>
      </c>
      <c r="X398" s="4" t="s">
        <v>868</v>
      </c>
      <c r="Y398" s="5">
        <f>[1]!s_val_ev(X398,$A$1,100000000)</f>
        <v>110.777397192</v>
      </c>
      <c r="Z398" s="6">
        <f>[1]!s_dq_turn(X398,$A$1)</f>
        <v>1.4579414435124487</v>
      </c>
      <c r="AA398" s="6">
        <f>[1]!s_dq_swing(X398,$A$1)</f>
        <v>2.4444444444444513</v>
      </c>
    </row>
    <row r="399" spans="2:27" x14ac:dyDescent="0.25">
      <c r="B399" s="4" t="s">
        <v>883</v>
      </c>
      <c r="C399" s="4" t="s">
        <v>2169</v>
      </c>
      <c r="D399" s="1" t="s">
        <v>2398</v>
      </c>
      <c r="E399" s="4" t="str">
        <f>[1]!s_info_industry_sw_2021(B399,"20221201",1)</f>
        <v>食品饮料(2021)</v>
      </c>
      <c r="F399" s="1" t="s">
        <v>2398</v>
      </c>
      <c r="G399" s="4" t="s">
        <v>1225</v>
      </c>
      <c r="H399" s="4" t="s">
        <v>1931</v>
      </c>
      <c r="I399" s="4" t="str">
        <f>[1]!s_info_industry_sw_2021(B399,"20221201",2)</f>
        <v>食品加工(2021)</v>
      </c>
      <c r="J399" s="7" t="s">
        <v>2166</v>
      </c>
      <c r="K399" s="4" t="s">
        <v>2167</v>
      </c>
      <c r="L399" s="8">
        <f>[1]!b_dq_close(B399,$A$1,2)</f>
        <v>118.514</v>
      </c>
      <c r="M399" s="8">
        <f>[1]!cb_anal_convpremiumratio(B399,$A$1)</f>
        <v>22.328600000000002</v>
      </c>
      <c r="N399" s="8">
        <f t="shared" si="12"/>
        <v>11.21213666914</v>
      </c>
      <c r="O399" s="8">
        <f>[1]!cb_anal_ytm(B399,$A$1)</f>
        <v>0.19889999999999999</v>
      </c>
      <c r="P399" s="8">
        <f>[1]!cb_info_outstandingbalance(B399,$A$1)</f>
        <v>9.4606010000000005</v>
      </c>
      <c r="Q399" s="7">
        <f>[1]!b_anal_ptmyear(B399,$A$1)</f>
        <v>3.3890410958904109</v>
      </c>
      <c r="R399" s="8">
        <f>[1]!s_dq_turn(B399,$A$1)</f>
        <v>1.0305899170676367</v>
      </c>
      <c r="S399" s="8">
        <f t="shared" si="13"/>
        <v>140.8426</v>
      </c>
      <c r="T399" s="8">
        <f>[1]!cb_anal_convvalue(B399,$A$1)</f>
        <v>96.881699999999995</v>
      </c>
      <c r="U399" s="19">
        <f>[1]!s_dq_pctchange(B399,$A$1)</f>
        <v>8.1068756439045944E-2</v>
      </c>
      <c r="V399" s="21">
        <f>[1]!b_pq_pctchange(B399,$A$2,$A$1,2)</f>
        <v>-2.37404856832186</v>
      </c>
      <c r="W399" s="4" t="s">
        <v>2170</v>
      </c>
      <c r="X399" s="4" t="s">
        <v>884</v>
      </c>
      <c r="Y399" s="5">
        <f>[1]!s_val_ev(X399,$A$1,100000000)</f>
        <v>97.229476768799998</v>
      </c>
      <c r="Z399" s="6">
        <f>[1]!s_dq_turn(X399,$A$1)</f>
        <v>0.40500022031357058</v>
      </c>
      <c r="AA399" s="6">
        <f>[1]!s_dq_swing(X399,$A$1)</f>
        <v>0.88888888888886997</v>
      </c>
    </row>
    <row r="400" spans="2:27" x14ac:dyDescent="0.25">
      <c r="B400" s="4" t="s">
        <v>530</v>
      </c>
      <c r="C400" s="4" t="s">
        <v>2171</v>
      </c>
      <c r="D400" s="1" t="s">
        <v>2398</v>
      </c>
      <c r="E400" s="4" t="str">
        <f>[1]!s_info_industry_sw_2021(B400,"20221201",1)</f>
        <v>食品饮料(2021)</v>
      </c>
      <c r="F400" s="1" t="s">
        <v>2398</v>
      </c>
      <c r="G400" s="4" t="s">
        <v>1225</v>
      </c>
      <c r="H400" s="4" t="s">
        <v>1931</v>
      </c>
      <c r="I400" s="4" t="str">
        <f>[1]!s_info_industry_sw_2021(B400,"20221201",2)</f>
        <v>食品加工(2021)</v>
      </c>
      <c r="J400" s="7" t="s">
        <v>2166</v>
      </c>
      <c r="K400" s="4" t="s">
        <v>2172</v>
      </c>
      <c r="L400" s="8">
        <f>[1]!b_dq_close(B400,$A$1,2)</f>
        <v>110.35899999999999</v>
      </c>
      <c r="M400" s="8">
        <f>[1]!cb_anal_convpremiumratio(B400,$A$1)</f>
        <v>68.055499999999995</v>
      </c>
      <c r="N400" s="8">
        <f t="shared" si="12"/>
        <v>11.309936847259999</v>
      </c>
      <c r="O400" s="8">
        <f>[1]!cb_anal_ytm(B400,$A$1)</f>
        <v>1.68</v>
      </c>
      <c r="P400" s="8">
        <f>[1]!cb_info_outstandingbalance(B400,$A$1)</f>
        <v>10.248314000000001</v>
      </c>
      <c r="Q400" s="7">
        <f>[1]!b_anal_ptmyear(B400,$A$1)</f>
        <v>4.1561643835616442</v>
      </c>
      <c r="R400" s="8">
        <f>[1]!s_dq_turn(B400,$A$1)</f>
        <v>0.63297240892501927</v>
      </c>
      <c r="S400" s="8">
        <f t="shared" si="13"/>
        <v>178.41449999999998</v>
      </c>
      <c r="T400" s="8">
        <f>[1]!cb_anal_convvalue(B400,$A$1)</f>
        <v>65.668199999999999</v>
      </c>
      <c r="U400" s="19">
        <f>[1]!s_dq_pctchange(B400,$A$1)</f>
        <v>-9.8671108375284117E-2</v>
      </c>
      <c r="V400" s="21">
        <f>[1]!b_pq_pctchange(B400,$A$2,$A$1,2)</f>
        <v>-2.1640070921985841</v>
      </c>
      <c r="W400" s="4" t="s">
        <v>2173</v>
      </c>
      <c r="X400" s="4" t="s">
        <v>531</v>
      </c>
      <c r="Y400" s="5">
        <f>[1]!s_val_ev(X400,$A$1,100000000)</f>
        <v>66.874257059999991</v>
      </c>
      <c r="Z400" s="6">
        <f>[1]!s_dq_turn(X400,$A$1)</f>
        <v>2.130261342522068</v>
      </c>
      <c r="AA400" s="6">
        <f>[1]!s_dq_swing(X400,$A$1)</f>
        <v>3.140096618357493</v>
      </c>
    </row>
    <row r="401" spans="2:27" x14ac:dyDescent="0.25">
      <c r="B401" s="4" t="s">
        <v>913</v>
      </c>
      <c r="C401" s="4" t="s">
        <v>2174</v>
      </c>
      <c r="D401" s="1" t="s">
        <v>2398</v>
      </c>
      <c r="E401" s="4" t="str">
        <f>[1]!s_info_industry_sw_2021(B401,"20221201",1)</f>
        <v>食品饮料(2021)</v>
      </c>
      <c r="F401" s="1" t="s">
        <v>2398</v>
      </c>
      <c r="G401" s="4" t="s">
        <v>1225</v>
      </c>
      <c r="H401" s="4" t="s">
        <v>1931</v>
      </c>
      <c r="I401" s="4" t="str">
        <f>[1]!s_info_industry_sw_2021(B401,"20221201",2)</f>
        <v>休闲食品(2021)</v>
      </c>
      <c r="J401" s="7" t="s">
        <v>2166</v>
      </c>
      <c r="K401" s="4" t="s">
        <v>2175</v>
      </c>
      <c r="L401" s="8">
        <f>[1]!b_dq_close(B401,$A$1,2)</f>
        <v>117.58</v>
      </c>
      <c r="M401" s="8">
        <f>[1]!cb_anal_convpremiumratio(B401,$A$1)</f>
        <v>51.170499999999997</v>
      </c>
      <c r="N401" s="8">
        <f t="shared" si="12"/>
        <v>15.754044484999998</v>
      </c>
      <c r="O401" s="8">
        <f>[1]!cb_anal_ytm(B401,$A$1)</f>
        <v>0.40450000000000003</v>
      </c>
      <c r="P401" s="8">
        <f>[1]!cb_info_outstandingbalance(B401,$A$1)</f>
        <v>13.398574999999999</v>
      </c>
      <c r="Q401" s="7">
        <f>[1]!b_anal_ptmyear(B401,$A$1)</f>
        <v>3.6602739726027398</v>
      </c>
      <c r="R401" s="8">
        <f>[1]!s_dq_turn(B401,$A$1)</f>
        <v>1.8448155867321712</v>
      </c>
      <c r="S401" s="8">
        <f t="shared" si="13"/>
        <v>168.75049999999999</v>
      </c>
      <c r="T401" s="8">
        <f>[1]!cb_anal_convvalue(B401,$A$1)</f>
        <v>77.779700000000005</v>
      </c>
      <c r="U401" s="19">
        <f>[1]!s_dq_pctchange(B401,$A$1)</f>
        <v>-0.53294983503933291</v>
      </c>
      <c r="V401" s="21">
        <f>[1]!b_pq_pctchange(B401,$A$2,$A$1,2)</f>
        <v>-2.4216169562980348</v>
      </c>
      <c r="W401" s="4" t="s">
        <v>2176</v>
      </c>
      <c r="X401" s="4" t="s">
        <v>914</v>
      </c>
      <c r="Y401" s="5">
        <f>[1]!s_val_ev(X401,$A$1,100000000)</f>
        <v>233.37315684880002</v>
      </c>
      <c r="Z401" s="6">
        <f>[1]!s_dq_turn(X401,$A$1)</f>
        <v>0.66699816531623746</v>
      </c>
      <c r="AA401" s="6">
        <f>[1]!s_dq_swing(X401,$A$1)</f>
        <v>1.8827093702661706</v>
      </c>
    </row>
    <row r="402" spans="2:27" x14ac:dyDescent="0.25">
      <c r="B402" s="4" t="s">
        <v>925</v>
      </c>
      <c r="C402" s="4" t="s">
        <v>2177</v>
      </c>
      <c r="D402" s="1" t="s">
        <v>2398</v>
      </c>
      <c r="E402" s="4" t="str">
        <f>[1]!s_info_industry_sw_2021(B402,"20221201",1)</f>
        <v>食品饮料(2021)</v>
      </c>
      <c r="F402" s="1" t="s">
        <v>2398</v>
      </c>
      <c r="G402" s="4" t="s">
        <v>1225</v>
      </c>
      <c r="H402" s="4" t="s">
        <v>1931</v>
      </c>
      <c r="I402" s="4" t="str">
        <f>[1]!s_info_industry_sw_2021(B402,"20221201",2)</f>
        <v>饮料乳品(2021)</v>
      </c>
      <c r="J402" s="7" t="s">
        <v>2178</v>
      </c>
      <c r="K402" s="4" t="s">
        <v>2179</v>
      </c>
      <c r="L402" s="8">
        <f>[1]!b_dq_close(B402,$A$1,2)</f>
        <v>121.1</v>
      </c>
      <c r="M402" s="8">
        <f>[1]!cb_anal_convpremiumratio(B402,$A$1)</f>
        <v>34.636800000000001</v>
      </c>
      <c r="N402" s="8">
        <f t="shared" si="12"/>
        <v>8.6946820939999991</v>
      </c>
      <c r="O402" s="8">
        <f>[1]!cb_anal_ytm(B402,$A$1)</f>
        <v>-1.5262</v>
      </c>
      <c r="P402" s="8">
        <f>[1]!cb_info_outstandingbalance(B402,$A$1)</f>
        <v>7.179754</v>
      </c>
      <c r="Q402" s="7">
        <f>[1]!b_anal_ptmyear(B402,$A$1)</f>
        <v>3.8219178082191778</v>
      </c>
      <c r="R402" s="8">
        <f>[1]!s_dq_turn(B402,$A$1)</f>
        <v>2.4599032223109596</v>
      </c>
      <c r="S402" s="8">
        <f t="shared" si="13"/>
        <v>155.73679999999999</v>
      </c>
      <c r="T402" s="8">
        <f>[1]!cb_anal_convvalue(B402,$A$1)</f>
        <v>89.945700000000002</v>
      </c>
      <c r="U402" s="19">
        <f>[1]!s_dq_pctchange(B402,$A$1)</f>
        <v>-0.32921810699588944</v>
      </c>
      <c r="V402" s="21">
        <f>[1]!b_pq_pctchange(B402,$A$2,$A$1,2)</f>
        <v>0.91666666666666197</v>
      </c>
      <c r="W402" s="4" t="s">
        <v>2180</v>
      </c>
      <c r="X402" s="4" t="s">
        <v>926</v>
      </c>
      <c r="Y402" s="5">
        <f>[1]!s_val_ev(X402,$A$1,100000000)</f>
        <v>143.41945786849999</v>
      </c>
      <c r="Z402" s="6">
        <f>[1]!s_dq_turn(X402,$A$1)</f>
        <v>1.0716461452025514</v>
      </c>
      <c r="AA402" s="6">
        <f>[1]!s_dq_swing(X402,$A$1)</f>
        <v>2.8828828828828859</v>
      </c>
    </row>
    <row r="403" spans="2:27" x14ac:dyDescent="0.25">
      <c r="B403" s="4" t="s">
        <v>14</v>
      </c>
      <c r="C403" s="4" t="s">
        <v>2181</v>
      </c>
      <c r="D403" s="1" t="s">
        <v>2398</v>
      </c>
      <c r="E403" s="4" t="str">
        <f>[1]!s_info_industry_sw_2021(B403,"20221201",1)</f>
        <v>食品饮料(2021)</v>
      </c>
      <c r="F403" s="1" t="s">
        <v>2398</v>
      </c>
      <c r="G403" s="4" t="s">
        <v>1225</v>
      </c>
      <c r="H403" s="4" t="s">
        <v>1931</v>
      </c>
      <c r="I403" s="4" t="s">
        <v>2182</v>
      </c>
      <c r="J403" s="7" t="s">
        <v>2166</v>
      </c>
      <c r="K403" s="4" t="s">
        <v>2183</v>
      </c>
      <c r="L403" s="8">
        <f>[1]!b_dq_close(B403,$A$1,2)</f>
        <v>213.089</v>
      </c>
      <c r="M403" s="8">
        <f>[1]!cb_anal_convpremiumratio(B403,$A$1)</f>
        <v>14.9115</v>
      </c>
      <c r="N403" s="8">
        <f t="shared" si="12"/>
        <v>5.1870763646999993</v>
      </c>
      <c r="O403" s="8">
        <f>[1]!cb_anal_ytm(B403,$A$1)</f>
        <v>-26.747</v>
      </c>
      <c r="P403" s="8">
        <f>[1]!cb_info_outstandingbalance(B403,$A$1)</f>
        <v>2.4342299999999999</v>
      </c>
      <c r="Q403" s="7">
        <f>[1]!b_anal_ptmyear(B403,$A$1)</f>
        <v>2.0602739726027397</v>
      </c>
      <c r="R403" s="8">
        <f>[1]!s_dq_turn(B403,$A$1)</f>
        <v>25.527990370671628</v>
      </c>
      <c r="S403" s="8">
        <f t="shared" si="13"/>
        <v>228.00049999999999</v>
      </c>
      <c r="T403" s="8">
        <f>[1]!cb_anal_convvalue(B403,$A$1)</f>
        <v>185.4375</v>
      </c>
      <c r="U403" s="19">
        <f>[1]!s_dq_pctchange(B403,$A$1)</f>
        <v>-1.3705160842397652</v>
      </c>
      <c r="V403" s="21">
        <f>[1]!b_pq_pctchange(B403,$A$2,$A$1,2)</f>
        <v>4.1358380655439646</v>
      </c>
      <c r="W403" s="4" t="s">
        <v>2184</v>
      </c>
      <c r="X403" s="4" t="s">
        <v>15</v>
      </c>
      <c r="Y403" s="5">
        <f>[1]!s_val_ev(X403,$A$1,100000000)</f>
        <v>140.03110225740002</v>
      </c>
      <c r="Z403" s="6">
        <f>[1]!s_dq_turn(X403,$A$1)</f>
        <v>1.9437027803272655</v>
      </c>
      <c r="AA403" s="6">
        <f>[1]!s_dq_swing(X403,$A$1)</f>
        <v>3.6465177398160407</v>
      </c>
    </row>
    <row r="404" spans="2:27" x14ac:dyDescent="0.25">
      <c r="B404" s="4" t="s">
        <v>714</v>
      </c>
      <c r="C404" s="4" t="s">
        <v>2185</v>
      </c>
      <c r="D404" s="1" t="s">
        <v>2398</v>
      </c>
      <c r="E404" s="4" t="str">
        <f>[1]!s_info_industry_sw_2021(B404,"20221201",1)</f>
        <v>食品饮料(2021)</v>
      </c>
      <c r="F404" s="1" t="s">
        <v>2398</v>
      </c>
      <c r="G404" s="4" t="s">
        <v>1225</v>
      </c>
      <c r="H404" s="4" t="s">
        <v>1931</v>
      </c>
      <c r="I404" s="4" t="str">
        <f>[1]!s_info_industry_sw_2021(B404,"20221201",2)</f>
        <v>非白酒(2021)</v>
      </c>
      <c r="J404" s="7" t="s">
        <v>2166</v>
      </c>
      <c r="K404" s="4" t="s">
        <v>2186</v>
      </c>
      <c r="L404" s="8">
        <f>[1]!b_dq_close(B404,$A$1,2)</f>
        <v>122.6</v>
      </c>
      <c r="M404" s="8">
        <f>[1]!cb_anal_convpremiumratio(B404,$A$1)</f>
        <v>39.442399999999999</v>
      </c>
      <c r="N404" s="8">
        <f t="shared" si="12"/>
        <v>13.824005747999999</v>
      </c>
      <c r="O404" s="8">
        <f>[1]!cb_anal_ytm(B404,$A$1)</f>
        <v>-1.4433</v>
      </c>
      <c r="P404" s="8">
        <f>[1]!cb_info_outstandingbalance(B404,$A$1)</f>
        <v>11.275698</v>
      </c>
      <c r="Q404" s="7">
        <f>[1]!b_anal_ptmyear(B404,$A$1)</f>
        <v>4.602739726027397</v>
      </c>
      <c r="R404" s="8">
        <f>[1]!s_dq_turn(B404,$A$1)</f>
        <v>1.9493249996585578</v>
      </c>
      <c r="S404" s="8">
        <f t="shared" si="13"/>
        <v>162.04239999999999</v>
      </c>
      <c r="T404" s="8">
        <f>[1]!cb_anal_convvalue(B404,$A$1)</f>
        <v>87.921599999999998</v>
      </c>
      <c r="U404" s="19">
        <f>[1]!s_dq_pctchange(B404,$A$1)</f>
        <v>-0.71266601878847557</v>
      </c>
      <c r="V404" s="21">
        <f>[1]!b_pq_pctchange(B404,$A$2,$A$1,2)</f>
        <v>-1.9513755598208666</v>
      </c>
      <c r="W404" s="4" t="s">
        <v>2187</v>
      </c>
      <c r="X404" s="4" t="s">
        <v>715</v>
      </c>
      <c r="Y404" s="5">
        <f>[1]!s_val_ev(X404,$A$1,100000000)</f>
        <v>438.02171723050003</v>
      </c>
      <c r="Z404" s="6">
        <f>[1]!s_dq_turn(X404,$A$1)</f>
        <v>0.6560506144406183</v>
      </c>
      <c r="AA404" s="6">
        <f>[1]!s_dq_swing(X404,$A$1)</f>
        <v>2.7328897338403007</v>
      </c>
    </row>
    <row r="405" spans="2:27" x14ac:dyDescent="0.25">
      <c r="B405" s="4" t="s">
        <v>16</v>
      </c>
      <c r="C405" s="4" t="s">
        <v>2188</v>
      </c>
      <c r="D405" s="1" t="s">
        <v>2447</v>
      </c>
      <c r="E405" s="4" t="str">
        <f>[1]!s_info_industry_sw_2021(B405,"20221201",1)</f>
        <v>通信(2021)</v>
      </c>
      <c r="F405" s="1" t="s">
        <v>2397</v>
      </c>
      <c r="G405" s="4" t="s">
        <v>954</v>
      </c>
      <c r="H405" s="4" t="s">
        <v>955</v>
      </c>
      <c r="I405" s="4" t="str">
        <f>[1]!s_info_industry_sw_2021(B405,"20221201",2)</f>
        <v>通信设备(2021)</v>
      </c>
      <c r="J405" s="7"/>
      <c r="K405" s="4" t="s">
        <v>2189</v>
      </c>
      <c r="L405" s="8">
        <f>[1]!b_dq_close(B405,$A$1,2)</f>
        <v>0</v>
      </c>
      <c r="M405" s="8">
        <f>[1]!cb_anal_convpremiumratio(B405,$A$1)</f>
        <v>0</v>
      </c>
      <c r="N405" s="8">
        <f t="shared" si="12"/>
        <v>0</v>
      </c>
      <c r="O405" s="8">
        <f>[1]!cb_anal_ytm(B405,$A$1)</f>
        <v>0</v>
      </c>
      <c r="P405" s="8">
        <f>[1]!cb_info_outstandingbalance(B405,$A$1)</f>
        <v>0</v>
      </c>
      <c r="Q405" s="7">
        <f>[1]!b_anal_ptmyear(B405,$A$1)</f>
        <v>0</v>
      </c>
      <c r="R405" s="8">
        <f>[1]!s_dq_turn(B405,$A$1)</f>
        <v>0</v>
      </c>
      <c r="S405" s="8">
        <f t="shared" si="13"/>
        <v>0</v>
      </c>
      <c r="T405" s="8">
        <f>[1]!cb_anal_convvalue(B405,$A$1)</f>
        <v>0</v>
      </c>
      <c r="U405" s="19">
        <f>[1]!s_dq_pctchange(B405,$A$1)</f>
        <v>0</v>
      </c>
      <c r="V405" s="21">
        <f>[1]!b_pq_pctchange(B405,$A$2,$A$1,2)</f>
        <v>0</v>
      </c>
      <c r="W405" s="4" t="s">
        <v>2190</v>
      </c>
      <c r="X405" s="4" t="s">
        <v>17</v>
      </c>
      <c r="Y405" s="5">
        <f>[1]!s_val_ev(X405,$A$1,100000000)</f>
        <v>357.42985179930002</v>
      </c>
      <c r="Z405" s="6">
        <f>[1]!s_dq_turn(X405,$A$1)</f>
        <v>2.1253637010054787</v>
      </c>
      <c r="AA405" s="6">
        <f>[1]!s_dq_swing(X405,$A$1)</f>
        <v>3.6287508722958792</v>
      </c>
    </row>
    <row r="406" spans="2:27" x14ac:dyDescent="0.25">
      <c r="B406" s="4" t="s">
        <v>20</v>
      </c>
      <c r="C406" s="4" t="s">
        <v>2191</v>
      </c>
      <c r="D406" s="1" t="s">
        <v>2447</v>
      </c>
      <c r="E406" s="4" t="str">
        <f>[1]!s_info_industry_sw_2021(B406,"20221201",1)</f>
        <v>通信(2021)</v>
      </c>
      <c r="F406" s="1" t="s">
        <v>2397</v>
      </c>
      <c r="G406" s="4" t="s">
        <v>954</v>
      </c>
      <c r="H406" s="4" t="s">
        <v>955</v>
      </c>
      <c r="I406" s="4" t="str">
        <f>[1]!s_info_industry_sw_2021(B406,"20221201",2)</f>
        <v>通信设备(2021)</v>
      </c>
      <c r="J406" s="7" t="s">
        <v>2411</v>
      </c>
      <c r="K406" s="4" t="s">
        <v>2192</v>
      </c>
      <c r="L406" s="8">
        <f>[1]!b_dq_close(B406,$A$1,2)</f>
        <v>118.01900000000001</v>
      </c>
      <c r="M406" s="8">
        <f>[1]!cb_anal_convpremiumratio(B406,$A$1)</f>
        <v>44.7241</v>
      </c>
      <c r="N406" s="8">
        <f t="shared" si="12"/>
        <v>3.0803549095000005</v>
      </c>
      <c r="O406" s="8">
        <f>[1]!cb_anal_ytm(B406,$A$1)</f>
        <v>-1.9162999999999999</v>
      </c>
      <c r="P406" s="8">
        <f>[1]!cb_info_outstandingbalance(B406,$A$1)</f>
        <v>2.6100500000000002</v>
      </c>
      <c r="Q406" s="7">
        <f>[1]!b_anal_ptmyear(B406,$A$1)</f>
        <v>2.1479452054794521</v>
      </c>
      <c r="R406" s="8">
        <f>[1]!s_dq_turn(B406,$A$1)</f>
        <v>1.5999693492461831</v>
      </c>
      <c r="S406" s="8">
        <f t="shared" si="13"/>
        <v>162.7431</v>
      </c>
      <c r="T406" s="8">
        <f>[1]!cb_anal_convvalue(B406,$A$1)</f>
        <v>81.547600000000003</v>
      </c>
      <c r="U406" s="19">
        <f>[1]!s_dq_pctchange(B406,$A$1)</f>
        <v>0.19526441348513357</v>
      </c>
      <c r="V406" s="21">
        <f>[1]!b_pq_pctchange(B406,$A$2,$A$1,2)</f>
        <v>-1.1988179253417619</v>
      </c>
      <c r="W406" s="4" t="s">
        <v>2193</v>
      </c>
      <c r="X406" s="4" t="s">
        <v>21</v>
      </c>
      <c r="Y406" s="5">
        <f>[1]!s_val_ev(X406,$A$1,100000000)</f>
        <v>57.751749624900008</v>
      </c>
      <c r="Z406" s="6">
        <f>[1]!s_dq_turn(X406,$A$1)</f>
        <v>1.2113216011338483</v>
      </c>
      <c r="AA406" s="6">
        <f>[1]!s_dq_swing(X406,$A$1)</f>
        <v>1.932367149758456</v>
      </c>
    </row>
    <row r="407" spans="2:27" x14ac:dyDescent="0.25">
      <c r="B407" s="4" t="s">
        <v>28</v>
      </c>
      <c r="C407" s="4" t="s">
        <v>2194</v>
      </c>
      <c r="D407" s="1" t="s">
        <v>2447</v>
      </c>
      <c r="E407" s="4" t="str">
        <f>[1]!s_info_industry_sw_2021(B407,"20221201",1)</f>
        <v>通信(2021)</v>
      </c>
      <c r="F407" s="1" t="s">
        <v>2397</v>
      </c>
      <c r="G407" s="4" t="s">
        <v>954</v>
      </c>
      <c r="H407" s="4" t="s">
        <v>955</v>
      </c>
      <c r="I407" s="4" t="str">
        <f>[1]!s_info_industry_sw_2021(B407,"20221201",2)</f>
        <v>通信设备(2021)</v>
      </c>
      <c r="J407" s="7"/>
      <c r="K407" s="4" t="s">
        <v>2195</v>
      </c>
      <c r="L407" s="8">
        <f>[1]!b_dq_close(B407,$A$1,2)</f>
        <v>108.652</v>
      </c>
      <c r="M407" s="8">
        <f>[1]!cb_anal_convpremiumratio(B407,$A$1)</f>
        <v>53.760399999999997</v>
      </c>
      <c r="N407" s="8">
        <f t="shared" si="12"/>
        <v>33.547619689199998</v>
      </c>
      <c r="O407" s="8">
        <f>[1]!cb_anal_ytm(B407,$A$1)</f>
        <v>0.2175</v>
      </c>
      <c r="P407" s="8">
        <f>[1]!cb_info_outstandingbalance(B407,$A$1)</f>
        <v>30.87621</v>
      </c>
      <c r="Q407" s="7">
        <f>[1]!b_anal_ptmyear(B407,$A$1)</f>
        <v>2.7780821917808218</v>
      </c>
      <c r="R407" s="8">
        <f>[1]!s_dq_turn(B407,$A$1)</f>
        <v>1.1905606290409347</v>
      </c>
      <c r="S407" s="8">
        <f t="shared" si="13"/>
        <v>162.41239999999999</v>
      </c>
      <c r="T407" s="8">
        <f>[1]!cb_anal_convvalue(B407,$A$1)</f>
        <v>70.663200000000003</v>
      </c>
      <c r="U407" s="19">
        <f>[1]!s_dq_pctchange(B407,$A$1)</f>
        <v>0.12717253073336643</v>
      </c>
      <c r="V407" s="21">
        <f>[1]!b_pq_pctchange(B407,$A$2,$A$1,2)</f>
        <v>0.50970851333475353</v>
      </c>
      <c r="W407" s="4" t="s">
        <v>2196</v>
      </c>
      <c r="X407" s="4" t="s">
        <v>29</v>
      </c>
      <c r="Y407" s="5">
        <f>[1]!s_val_ev(X407,$A$1,100000000)</f>
        <v>190.91823384240001</v>
      </c>
      <c r="Z407" s="6">
        <f>[1]!s_dq_turn(X407,$A$1)</f>
        <v>1.1808155814243786</v>
      </c>
      <c r="AA407" s="6">
        <f>[1]!s_dq_swing(X407,$A$1)</f>
        <v>2.6708074534161472</v>
      </c>
    </row>
    <row r="408" spans="2:27" x14ac:dyDescent="0.25">
      <c r="B408" s="4" t="s">
        <v>666</v>
      </c>
      <c r="C408" s="4" t="s">
        <v>2197</v>
      </c>
      <c r="D408" s="1" t="s">
        <v>2447</v>
      </c>
      <c r="E408" s="4" t="str">
        <f>[1]!s_info_industry_sw_2021(B408,"20221201",1)</f>
        <v>通信(2021)</v>
      </c>
      <c r="F408" s="1" t="s">
        <v>2397</v>
      </c>
      <c r="G408" s="4" t="s">
        <v>954</v>
      </c>
      <c r="H408" s="4" t="s">
        <v>955</v>
      </c>
      <c r="I408" s="4" t="str">
        <f>[1]!s_info_industry_sw_2021(B408,"20221201",2)</f>
        <v>通信设备(2021)</v>
      </c>
      <c r="J408" s="7" t="s">
        <v>2469</v>
      </c>
      <c r="K408" s="4" t="s">
        <v>2198</v>
      </c>
      <c r="L408" s="8">
        <f>[1]!b_dq_close(B408,$A$1,2)</f>
        <v>134</v>
      </c>
      <c r="M408" s="8">
        <f>[1]!cb_anal_convpremiumratio(B408,$A$1)</f>
        <v>16.376799999999999</v>
      </c>
      <c r="N408" s="8">
        <f t="shared" si="12"/>
        <v>5.5726928399999993</v>
      </c>
      <c r="O408" s="8">
        <f>[1]!cb_anal_ytm(B408,$A$1)</f>
        <v>-6.9419000000000004</v>
      </c>
      <c r="P408" s="8">
        <f>[1]!cb_info_outstandingbalance(B408,$A$1)</f>
        <v>4.1587259999999997</v>
      </c>
      <c r="Q408" s="7">
        <f>[1]!b_anal_ptmyear(B408,$A$1)</f>
        <v>2.4575342465753423</v>
      </c>
      <c r="R408" s="8">
        <f>[1]!s_dq_turn(B408,$A$1)</f>
        <v>40.780493833928951</v>
      </c>
      <c r="S408" s="8">
        <f t="shared" si="13"/>
        <v>150.3768</v>
      </c>
      <c r="T408" s="8">
        <f>[1]!cb_anal_convvalue(B408,$A$1)</f>
        <v>115.14319999999999</v>
      </c>
      <c r="U408" s="19">
        <f>[1]!s_dq_pctchange(B408,$A$1)</f>
        <v>-1.0193529324863315</v>
      </c>
      <c r="V408" s="21">
        <f>[1]!b_pq_pctchange(B408,$A$2,$A$1,2)</f>
        <v>-3.2490974729241873</v>
      </c>
      <c r="W408" s="4" t="s">
        <v>2199</v>
      </c>
      <c r="X408" s="4" t="s">
        <v>667</v>
      </c>
      <c r="Y408" s="5">
        <f>[1]!s_val_ev(X408,$A$1,100000000)</f>
        <v>71.283241632399992</v>
      </c>
      <c r="Z408" s="6">
        <f>[1]!s_dq_turn(X408,$A$1)</f>
        <v>5.1255922435971257</v>
      </c>
      <c r="AA408" s="6">
        <f>[1]!s_dq_swing(X408,$A$1)</f>
        <v>3.1578947368421</v>
      </c>
    </row>
    <row r="409" spans="2:27" x14ac:dyDescent="0.25">
      <c r="B409" s="4" t="s">
        <v>215</v>
      </c>
      <c r="C409" s="4" t="s">
        <v>2200</v>
      </c>
      <c r="D409" s="1" t="s">
        <v>2448</v>
      </c>
      <c r="E409" s="4" t="str">
        <f>[1]!s_info_industry_sw_2021(B409,"20221201",1)</f>
        <v>通信(2021)</v>
      </c>
      <c r="F409" s="1" t="s">
        <v>2397</v>
      </c>
      <c r="G409" s="4" t="s">
        <v>954</v>
      </c>
      <c r="H409" s="4" t="s">
        <v>955</v>
      </c>
      <c r="I409" s="4" t="str">
        <f>[1]!s_info_industry_sw_2021(B409,"20221201",2)</f>
        <v>通信服务(2021)</v>
      </c>
      <c r="J409" s="7" t="s">
        <v>2411</v>
      </c>
      <c r="K409" s="4" t="s">
        <v>2201</v>
      </c>
      <c r="L409" s="8">
        <f>[1]!b_dq_close(B409,$A$1,2)</f>
        <v>118.949</v>
      </c>
      <c r="M409" s="8">
        <f>[1]!cb_anal_convpremiumratio(B409,$A$1)</f>
        <v>56.731900000000003</v>
      </c>
      <c r="N409" s="8">
        <f t="shared" si="12"/>
        <v>3.2095413924999998</v>
      </c>
      <c r="O409" s="8">
        <f>[1]!cb_anal_ytm(B409,$A$1)</f>
        <v>1.2290000000000001</v>
      </c>
      <c r="P409" s="8">
        <f>[1]!cb_info_outstandingbalance(B409,$A$1)</f>
        <v>2.6982499999999998</v>
      </c>
      <c r="Q409" s="7">
        <f>[1]!b_anal_ptmyear(B409,$A$1)</f>
        <v>3.1506849315068495</v>
      </c>
      <c r="R409" s="8">
        <f>[1]!s_dq_turn(B409,$A$1)</f>
        <v>1.545446122486797</v>
      </c>
      <c r="S409" s="8">
        <f t="shared" si="13"/>
        <v>175.68090000000001</v>
      </c>
      <c r="T409" s="8">
        <f>[1]!cb_anal_convvalue(B409,$A$1)</f>
        <v>75.893299999999996</v>
      </c>
      <c r="U409" s="19">
        <f>[1]!s_dq_pctchange(B409,$A$1)</f>
        <v>-0.18796203838118009</v>
      </c>
      <c r="V409" s="21">
        <f>[1]!b_pq_pctchange(B409,$A$2,$A$1,2)</f>
        <v>-1.2322204047063585</v>
      </c>
      <c r="W409" s="4" t="s">
        <v>2202</v>
      </c>
      <c r="X409" s="4" t="s">
        <v>216</v>
      </c>
      <c r="Y409" s="5">
        <f>[1]!s_val_ev(X409,$A$1,100000000)</f>
        <v>29.007754963099998</v>
      </c>
      <c r="Z409" s="6">
        <f>[1]!s_dq_turn(X409,$A$1)</f>
        <v>2.3057180324737643</v>
      </c>
      <c r="AA409" s="6">
        <f>[1]!s_dq_swing(X409,$A$1)</f>
        <v>2.6388888888888946</v>
      </c>
    </row>
    <row r="410" spans="2:27" x14ac:dyDescent="0.25">
      <c r="B410" s="4" t="s">
        <v>921</v>
      </c>
      <c r="C410" s="4" t="s">
        <v>2203</v>
      </c>
      <c r="D410" s="1" t="s">
        <v>2448</v>
      </c>
      <c r="E410" s="4" t="str">
        <f>[1]!s_info_industry_sw_2021(B410,"20221201",1)</f>
        <v>通信(2021)</v>
      </c>
      <c r="F410" s="1" t="s">
        <v>2397</v>
      </c>
      <c r="G410" s="4" t="s">
        <v>954</v>
      </c>
      <c r="H410" s="4" t="s">
        <v>955</v>
      </c>
      <c r="I410" s="4" t="str">
        <f>[1]!s_info_industry_sw_2021(B410,"20221201",2)</f>
        <v>通信服务(2021)</v>
      </c>
      <c r="J410" s="11" t="s">
        <v>2459</v>
      </c>
      <c r="K410" s="15" t="s">
        <v>2204</v>
      </c>
      <c r="L410" s="8">
        <f>[1]!b_dq_close(B410,$A$1,2)</f>
        <v>184</v>
      </c>
      <c r="M410" s="8">
        <f>[1]!cb_anal_convpremiumratio(B410,$A$1)</f>
        <v>8.7479999999999993</v>
      </c>
      <c r="N410" s="8">
        <f t="shared" si="12"/>
        <v>20.045423679999999</v>
      </c>
      <c r="O410" s="8">
        <f>[1]!cb_anal_ytm(B410,$A$1)</f>
        <v>-11.9697</v>
      </c>
      <c r="P410" s="8">
        <f>[1]!cb_info_outstandingbalance(B410,$A$1)</f>
        <v>10.894252</v>
      </c>
      <c r="Q410" s="7">
        <f>[1]!b_anal_ptmyear(B410,$A$1)</f>
        <v>3.7917808219178082</v>
      </c>
      <c r="R410" s="8">
        <f>[1]!s_dq_turn(B410,$A$1)</f>
        <v>6.0821247755238268</v>
      </c>
      <c r="S410" s="8">
        <f t="shared" si="13"/>
        <v>192.74799999999999</v>
      </c>
      <c r="T410" s="8">
        <f>[1]!cb_anal_convvalue(B410,$A$1)</f>
        <v>169.1985</v>
      </c>
      <c r="U410" s="19">
        <f>[1]!s_dq_pctchange(B410,$A$1)</f>
        <v>0.53765790969096083</v>
      </c>
      <c r="V410" s="21">
        <f>[1]!b_pq_pctchange(B410,$A$2,$A$1,2)</f>
        <v>-2.5991212746810635</v>
      </c>
      <c r="W410" s="4" t="s">
        <v>2205</v>
      </c>
      <c r="X410" s="4" t="s">
        <v>922</v>
      </c>
      <c r="Y410" s="5">
        <f>[1]!s_val_ev(X410,$A$1,100000000)</f>
        <v>102.902063121</v>
      </c>
      <c r="Z410" s="6">
        <f>[1]!s_dq_turn(X410,$A$1)</f>
        <v>1.1566709968397462</v>
      </c>
      <c r="AA410" s="6">
        <f>[1]!s_dq_swing(X410,$A$1)</f>
        <v>2.8629395852119095</v>
      </c>
    </row>
    <row r="411" spans="2:27" x14ac:dyDescent="0.25">
      <c r="B411" s="4" t="s">
        <v>399</v>
      </c>
      <c r="C411" s="4" t="s">
        <v>2206</v>
      </c>
      <c r="D411" s="1" t="s">
        <v>2398</v>
      </c>
      <c r="E411" s="4" t="str">
        <f>[1]!s_info_industry_sw_2021(B411,"20221201",1)</f>
        <v>医药生物(2021)</v>
      </c>
      <c r="F411" s="1" t="s">
        <v>2403</v>
      </c>
      <c r="I411" s="4" t="str">
        <f>[1]!s_info_industry_sw_2021(B411,"20221201",2)</f>
        <v>医疗器械(2021)</v>
      </c>
      <c r="J411" s="7" t="s">
        <v>1074</v>
      </c>
      <c r="K411" s="4" t="s">
        <v>2207</v>
      </c>
      <c r="L411" s="8">
        <f>[1]!b_dq_close(B411,$A$1,2)</f>
        <v>124.7</v>
      </c>
      <c r="M411" s="8">
        <f>[1]!cb_anal_convpremiumratio(B411,$A$1)</f>
        <v>47.6113</v>
      </c>
      <c r="N411" s="8">
        <f t="shared" si="12"/>
        <v>17.8945747</v>
      </c>
      <c r="O411" s="8">
        <f>[1]!cb_anal_ytm(B411,$A$1)</f>
        <v>-1.4835</v>
      </c>
      <c r="P411" s="8">
        <f>[1]!cb_info_outstandingbalance(B411,$A$1)</f>
        <v>14.350099999999999</v>
      </c>
      <c r="Q411" s="7">
        <f>[1]!b_anal_ptmyear(B411,$A$1)</f>
        <v>5.6712328767123292</v>
      </c>
      <c r="R411" s="8">
        <f>[1]!s_dq_turn(B411,$A$1)</f>
        <v>0.74522128765653206</v>
      </c>
      <c r="S411" s="8">
        <f t="shared" si="13"/>
        <v>172.31130000000002</v>
      </c>
      <c r="T411" s="8">
        <f>[1]!cb_anal_convvalue(B411,$A$1)</f>
        <v>84.4786</v>
      </c>
      <c r="U411" s="19">
        <f>[1]!s_dq_pctchange(B411,$A$1)</f>
        <v>0.47619431306352339</v>
      </c>
      <c r="V411" s="21">
        <f>[1]!b_pq_pctchange(B411,$A$2,$A$1,2)</f>
        <v>-3.1456310679611623</v>
      </c>
      <c r="W411" s="4" t="s">
        <v>2208</v>
      </c>
      <c r="X411" s="4" t="s">
        <v>400</v>
      </c>
      <c r="Y411" s="5">
        <f>[1]!s_val_ev(X411,$A$1,100000000)</f>
        <v>306.97606091799997</v>
      </c>
      <c r="Z411" s="6">
        <f>[1]!s_dq_turn(X411,$A$1)</f>
        <v>0.78105680064170446</v>
      </c>
      <c r="AA411" s="6">
        <f>[1]!s_dq_swing(X411,$A$1)</f>
        <v>3.3594220349187207</v>
      </c>
    </row>
    <row r="412" spans="2:27" x14ac:dyDescent="0.25">
      <c r="B412" s="4" t="s">
        <v>369</v>
      </c>
      <c r="C412" s="4" t="s">
        <v>2209</v>
      </c>
      <c r="D412" s="1" t="s">
        <v>2398</v>
      </c>
      <c r="E412" s="4" t="str">
        <f>[1]!s_info_industry_sw_2021(B412,"20221201",1)</f>
        <v>医药生物(2021)</v>
      </c>
      <c r="F412" s="1" t="s">
        <v>2403</v>
      </c>
      <c r="I412" s="4" t="str">
        <f>[1]!s_info_industry_sw_2021(B412,"20221201",2)</f>
        <v>医疗器械(2021)</v>
      </c>
      <c r="J412" s="7"/>
      <c r="K412" s="4" t="s">
        <v>2210</v>
      </c>
      <c r="L412" s="8">
        <f>[1]!b_dq_close(B412,$A$1,2)</f>
        <v>108.017</v>
      </c>
      <c r="M412" s="8">
        <f>[1]!cb_anal_convpremiumratio(B412,$A$1)</f>
        <v>101.22280000000001</v>
      </c>
      <c r="N412" s="8">
        <f t="shared" si="12"/>
        <v>4.7527371983000002</v>
      </c>
      <c r="O412" s="8">
        <f>[1]!cb_anal_ytm(B412,$A$1)</f>
        <v>1.2162999999999999</v>
      </c>
      <c r="P412" s="8">
        <f>[1]!cb_info_outstandingbalance(B412,$A$1)</f>
        <v>4.3999899999999998</v>
      </c>
      <c r="Q412" s="7">
        <f>[1]!b_anal_ptmyear(B412,$A$1)</f>
        <v>5.3479452054794523</v>
      </c>
      <c r="R412" s="8">
        <f>[1]!s_dq_turn(B412,$A$1)</f>
        <v>0.87022925052102396</v>
      </c>
      <c r="S412" s="8">
        <f t="shared" si="13"/>
        <v>209.2398</v>
      </c>
      <c r="T412" s="8">
        <f>[1]!cb_anal_convvalue(B412,$A$1)</f>
        <v>53.680300000000003</v>
      </c>
      <c r="U412" s="19">
        <f>[1]!s_dq_pctchange(B412,$A$1)</f>
        <v>1.1110596731633216E-2</v>
      </c>
      <c r="V412" s="21">
        <f>[1]!b_pq_pctchange(B412,$A$2,$A$1,2)</f>
        <v>-1.5431592379910655</v>
      </c>
      <c r="W412" s="4" t="s">
        <v>2211</v>
      </c>
      <c r="X412" s="4" t="s">
        <v>370</v>
      </c>
      <c r="Y412" s="5">
        <f>[1]!s_val_ev(X412,$A$1,100000000)</f>
        <v>36.340022124000001</v>
      </c>
      <c r="Z412" s="6">
        <f>[1]!s_dq_turn(X412,$A$1)</f>
        <v>0.64299428571428574</v>
      </c>
      <c r="AA412" s="6">
        <f>[1]!s_dq_swing(X412,$A$1)</f>
        <v>2.7455529775715424</v>
      </c>
    </row>
    <row r="413" spans="2:27" x14ac:dyDescent="0.25">
      <c r="B413" s="4" t="s">
        <v>425</v>
      </c>
      <c r="C413" s="4" t="s">
        <v>2212</v>
      </c>
      <c r="D413" s="1" t="s">
        <v>2398</v>
      </c>
      <c r="E413" s="4" t="str">
        <f>[1]!s_info_industry_sw_2021(B413,"20221201",1)</f>
        <v>医药生物(2021)</v>
      </c>
      <c r="F413" s="1" t="s">
        <v>2403</v>
      </c>
      <c r="I413" s="4" t="str">
        <f>[1]!s_info_industry_sw_2021(B413,"20221201",2)</f>
        <v>医疗器械(2021)</v>
      </c>
      <c r="J413" s="7"/>
      <c r="K413" s="4" t="s">
        <v>2213</v>
      </c>
      <c r="L413" s="8">
        <f>[1]!b_dq_close(B413,$A$1,2)</f>
        <v>1376.6</v>
      </c>
      <c r="M413" s="8">
        <f>[1]!cb_anal_convpremiumratio(B413,$A$1)</f>
        <v>108.1815</v>
      </c>
      <c r="N413" s="8">
        <f t="shared" si="12"/>
        <v>0.21279482799999999</v>
      </c>
      <c r="O413" s="8">
        <f>[1]!cb_anal_ytm(B413,$A$1)</f>
        <v>-61.331200000000003</v>
      </c>
      <c r="P413" s="8">
        <f>[1]!cb_info_outstandingbalance(B413,$A$1)</f>
        <v>1.5458E-2</v>
      </c>
      <c r="Q413" s="7">
        <f>[1]!b_anal_ptmyear(B413,$A$1)</f>
        <v>2.4821917808219176</v>
      </c>
      <c r="R413" s="8">
        <f>[1]!s_dq_turn(B413,$A$1)</f>
        <v>0</v>
      </c>
      <c r="S413" s="8">
        <f t="shared" si="13"/>
        <v>1484.7814999999998</v>
      </c>
      <c r="T413" s="8">
        <f>[1]!cb_anal_convvalue(B413,$A$1)</f>
        <v>661.25</v>
      </c>
      <c r="U413" s="19">
        <f>[1]!s_dq_pctchange(B413,$A$1)</f>
        <v>0</v>
      </c>
      <c r="V413" s="21">
        <f>[1]!b_pq_pctchange(B413,$A$2,$A$1,2)</f>
        <v>0</v>
      </c>
      <c r="W413" s="4" t="s">
        <v>2214</v>
      </c>
      <c r="X413" s="4" t="s">
        <v>426</v>
      </c>
      <c r="Y413" s="5">
        <f>[1]!s_val_ev(X413,$A$1,100000000)</f>
        <v>174.4537086075</v>
      </c>
      <c r="Z413" s="6">
        <f>[1]!s_dq_turn(X413,$A$1)</f>
        <v>2.214243844630313</v>
      </c>
      <c r="AA413" s="6">
        <f>[1]!s_dq_swing(X413,$A$1)</f>
        <v>3.3733133433283435</v>
      </c>
    </row>
    <row r="414" spans="2:27" x14ac:dyDescent="0.25">
      <c r="B414" s="4" t="s">
        <v>465</v>
      </c>
      <c r="C414" s="4" t="s">
        <v>2215</v>
      </c>
      <c r="D414" s="1" t="s">
        <v>2398</v>
      </c>
      <c r="E414" s="4" t="str">
        <f>[1]!s_info_industry_sw_2021(B414,"20221201",1)</f>
        <v>医药生物(2021)</v>
      </c>
      <c r="F414" s="1" t="s">
        <v>2403</v>
      </c>
      <c r="I414" s="4" t="str">
        <f>[1]!s_info_industry_sw_2021(B414,"20221201",2)</f>
        <v>医疗器械(2021)</v>
      </c>
      <c r="J414" s="11" t="s">
        <v>2415</v>
      </c>
      <c r="K414" s="4" t="s">
        <v>2216</v>
      </c>
      <c r="L414" s="8">
        <f>[1]!b_dq_close(B414,$A$1,2)</f>
        <v>118.55</v>
      </c>
      <c r="M414" s="8">
        <f>[1]!cb_anal_convpremiumratio(B414,$A$1)</f>
        <v>176.2869</v>
      </c>
      <c r="N414" s="8">
        <f t="shared" si="12"/>
        <v>2.5941431085</v>
      </c>
      <c r="O414" s="8">
        <f>[1]!cb_anal_ytm(B414,$A$1)</f>
        <v>0.42430000000000001</v>
      </c>
      <c r="P414" s="8">
        <f>[1]!cb_info_outstandingbalance(B414,$A$1)</f>
        <v>2.1882269999999999</v>
      </c>
      <c r="Q414" s="7">
        <f>[1]!b_anal_ptmyear(B414,$A$1)</f>
        <v>3.5342465753424657</v>
      </c>
      <c r="R414" s="8">
        <f>[1]!s_dq_turn(B414,$A$1)</f>
        <v>1.227934761795737</v>
      </c>
      <c r="S414" s="8">
        <f t="shared" si="13"/>
        <v>294.83690000000001</v>
      </c>
      <c r="T414" s="8">
        <f>[1]!cb_anal_convvalue(B414,$A$1)</f>
        <v>42.908299999999997</v>
      </c>
      <c r="U414" s="19">
        <f>[1]!s_dq_pctchange(B414,$A$1)</f>
        <v>-0.26500652000168068</v>
      </c>
      <c r="V414" s="21">
        <f>[1]!b_pq_pctchange(B414,$A$2,$A$1,2)</f>
        <v>-0.77837294944761193</v>
      </c>
      <c r="W414" s="4" t="s">
        <v>2217</v>
      </c>
      <c r="X414" s="4" t="s">
        <v>466</v>
      </c>
      <c r="Y414" s="5">
        <f>[1]!s_val_ev(X414,$A$1,100000000)</f>
        <v>27.387915917199997</v>
      </c>
      <c r="Z414" s="6">
        <f>[1]!s_dq_turn(X414,$A$1)</f>
        <v>2.2332848351559149</v>
      </c>
      <c r="AA414" s="6">
        <f>[1]!s_dq_swing(X414,$A$1)</f>
        <v>1.4829142488716871</v>
      </c>
    </row>
    <row r="415" spans="2:27" x14ac:dyDescent="0.25">
      <c r="B415" s="4" t="s">
        <v>494</v>
      </c>
      <c r="C415" s="4" t="s">
        <v>2218</v>
      </c>
      <c r="D415" s="1" t="s">
        <v>2398</v>
      </c>
      <c r="E415" s="4" t="str">
        <f>[1]!s_info_industry_sw_2021(B415,"20221201",1)</f>
        <v>医药生物(2021)</v>
      </c>
      <c r="F415" s="1" t="s">
        <v>2403</v>
      </c>
      <c r="I415" s="4" t="str">
        <f>[1]!s_info_industry_sw_2021(B415,"20221201",2)</f>
        <v>医疗器械(2021)</v>
      </c>
      <c r="J415" s="7"/>
      <c r="K415" s="4" t="s">
        <v>2219</v>
      </c>
      <c r="L415" s="8">
        <f>[1]!b_dq_close(B415,$A$1,2)</f>
        <v>129.5</v>
      </c>
      <c r="M415" s="8">
        <f>[1]!cb_anal_convpremiumratio(B415,$A$1)</f>
        <v>24.247599999999998</v>
      </c>
      <c r="N415" s="8">
        <f t="shared" si="12"/>
        <v>6.4545713750000004</v>
      </c>
      <c r="O415" s="8">
        <f>[1]!cb_anal_ytm(B415,$A$1)</f>
        <v>-2.8130999999999999</v>
      </c>
      <c r="P415" s="8">
        <f>[1]!cb_info_outstandingbalance(B415,$A$1)</f>
        <v>4.9842250000000003</v>
      </c>
      <c r="Q415" s="7">
        <f>[1]!b_anal_ptmyear(B415,$A$1)</f>
        <v>3.8301369863013699</v>
      </c>
      <c r="R415" s="8">
        <f>[1]!s_dq_turn(B415,$A$1)</f>
        <v>2.4106054602270164</v>
      </c>
      <c r="S415" s="8">
        <f t="shared" si="13"/>
        <v>153.74760000000001</v>
      </c>
      <c r="T415" s="8">
        <f>[1]!cb_anal_convvalue(B415,$A$1)</f>
        <v>104.2274</v>
      </c>
      <c r="U415" s="19">
        <f>[1]!s_dq_pctchange(B415,$A$1)</f>
        <v>0.54347826086955631</v>
      </c>
      <c r="V415" s="21">
        <f>[1]!b_pq_pctchange(B415,$A$2,$A$1,2)</f>
        <v>0.29041626331074544</v>
      </c>
      <c r="W415" s="4" t="s">
        <v>2220</v>
      </c>
      <c r="X415" s="4" t="s">
        <v>495</v>
      </c>
      <c r="Y415" s="5">
        <f>[1]!s_val_ev(X415,$A$1,100000000)</f>
        <v>205.8845483213</v>
      </c>
      <c r="Z415" s="6">
        <f>[1]!s_dq_turn(X415,$A$1)</f>
        <v>0.48307104631713166</v>
      </c>
      <c r="AA415" s="6">
        <f>[1]!s_dq_swing(X415,$A$1)</f>
        <v>2.4592428847748016</v>
      </c>
    </row>
    <row r="416" spans="2:27" x14ac:dyDescent="0.25">
      <c r="B416" s="4" t="s">
        <v>522</v>
      </c>
      <c r="C416" s="4" t="s">
        <v>2221</v>
      </c>
      <c r="D416" s="1" t="s">
        <v>2398</v>
      </c>
      <c r="E416" s="4" t="str">
        <f>[1]!s_info_industry_sw_2021(B416,"20221201",1)</f>
        <v>医药生物(2021)</v>
      </c>
      <c r="F416" s="1" t="s">
        <v>2403</v>
      </c>
      <c r="I416" s="4" t="str">
        <f>[1]!s_info_industry_sw_2021(B416,"20221201",2)</f>
        <v>医疗器械(2021)</v>
      </c>
      <c r="J416" s="7" t="s">
        <v>1535</v>
      </c>
      <c r="K416" s="4" t="s">
        <v>2222</v>
      </c>
      <c r="L416" s="8">
        <f>[1]!b_dq_close(B416,$A$1,2)</f>
        <v>119.6</v>
      </c>
      <c r="M416" s="8">
        <f>[1]!cb_anal_convpremiumratio(B416,$A$1)</f>
        <v>44.435000000000002</v>
      </c>
      <c r="N416" s="8">
        <f t="shared" si="12"/>
        <v>19.587092928000001</v>
      </c>
      <c r="O416" s="8">
        <f>[1]!cb_anal_ytm(B416,$A$1)</f>
        <v>-2.4666000000000001</v>
      </c>
      <c r="P416" s="8">
        <f>[1]!cb_info_outstandingbalance(B416,$A$1)</f>
        <v>16.377168000000001</v>
      </c>
      <c r="Q416" s="7">
        <f>[1]!b_anal_ptmyear(B416,$A$1)</f>
        <v>3.1013698630136988</v>
      </c>
      <c r="R416" s="8">
        <f>[1]!s_dq_turn(B416,$A$1)</f>
        <v>0.51344041900284598</v>
      </c>
      <c r="S416" s="8">
        <f t="shared" si="13"/>
        <v>164.035</v>
      </c>
      <c r="T416" s="8">
        <f>[1]!cb_anal_convvalue(B416,$A$1)</f>
        <v>82.805400000000006</v>
      </c>
      <c r="U416" s="19">
        <f>[1]!s_dq_pctchange(B416,$A$1)</f>
        <v>-0.25020850708925052</v>
      </c>
      <c r="V416" s="21">
        <f>[1]!b_pq_pctchange(B416,$A$2,$A$1,2)</f>
        <v>-1.1259734462062541</v>
      </c>
      <c r="W416" s="4" t="s">
        <v>2223</v>
      </c>
      <c r="X416" s="4" t="s">
        <v>523</v>
      </c>
      <c r="Y416" s="5">
        <f>[1]!s_val_ev(X416,$A$1,100000000)</f>
        <v>447.39704548890001</v>
      </c>
      <c r="Z416" s="6">
        <f>[1]!s_dq_turn(X416,$A$1)</f>
        <v>0.60014839104870121</v>
      </c>
      <c r="AA416" s="6">
        <f>[1]!s_dq_swing(X416,$A$1)</f>
        <v>1.9583333333333435</v>
      </c>
    </row>
    <row r="417" spans="2:27" x14ac:dyDescent="0.25">
      <c r="B417" s="4" t="s">
        <v>538</v>
      </c>
      <c r="C417" s="4" t="s">
        <v>2224</v>
      </c>
      <c r="D417" s="1" t="s">
        <v>2398</v>
      </c>
      <c r="E417" s="4" t="str">
        <f>[1]!s_info_industry_sw_2021(B417,"20221201",1)</f>
        <v>医药生物(2021)</v>
      </c>
      <c r="F417" s="1" t="s">
        <v>2403</v>
      </c>
      <c r="I417" s="4" t="str">
        <f>[1]!s_info_industry_sw_2021(B417,"20221201",2)</f>
        <v>医疗器械(2021)</v>
      </c>
      <c r="J417" s="7"/>
      <c r="K417" s="4" t="s">
        <v>2225</v>
      </c>
      <c r="L417" s="8">
        <f>[1]!b_dq_close(B417,$A$1,2)</f>
        <v>109.04900000000001</v>
      </c>
      <c r="M417" s="8">
        <f>[1]!cb_anal_convpremiumratio(B417,$A$1)</f>
        <v>193.21029999999999</v>
      </c>
      <c r="N417" s="8">
        <f t="shared" si="12"/>
        <v>10.90324354569</v>
      </c>
      <c r="O417" s="8">
        <f>[1]!cb_anal_ytm(B417,$A$1)</f>
        <v>1.2164999999999999</v>
      </c>
      <c r="P417" s="8">
        <f>[1]!cb_info_outstandingbalance(B417,$A$1)</f>
        <v>9.998481</v>
      </c>
      <c r="Q417" s="7">
        <f>[1]!b_anal_ptmyear(B417,$A$1)</f>
        <v>4.3342465753424655</v>
      </c>
      <c r="R417" s="8">
        <f>[1]!s_dq_turn(B417,$A$1)</f>
        <v>0.3530236242885294</v>
      </c>
      <c r="S417" s="8">
        <f t="shared" si="13"/>
        <v>302.2593</v>
      </c>
      <c r="T417" s="8">
        <f>[1]!cb_anal_convvalue(B417,$A$1)</f>
        <v>37.191400000000002</v>
      </c>
      <c r="U417" s="19">
        <f>[1]!s_dq_pctchange(B417,$A$1)</f>
        <v>-0.11083631034166448</v>
      </c>
      <c r="V417" s="21">
        <f>[1]!b_pq_pctchange(B417,$A$2,$A$1,2)</f>
        <v>-1.311335951781931</v>
      </c>
      <c r="W417" s="4" t="s">
        <v>2226</v>
      </c>
      <c r="X417" s="4" t="s">
        <v>539</v>
      </c>
      <c r="Y417" s="5">
        <f>[1]!s_val_ev(X417,$A$1,100000000)</f>
        <v>268.88678749939999</v>
      </c>
      <c r="Z417" s="6">
        <f>[1]!s_dq_turn(X417,$A$1)</f>
        <v>0.95669952128306268</v>
      </c>
      <c r="AA417" s="6">
        <f>[1]!s_dq_swing(X417,$A$1)</f>
        <v>1.7344497607655667</v>
      </c>
    </row>
    <row r="418" spans="2:27" x14ac:dyDescent="0.25">
      <c r="B418" s="4" t="s">
        <v>602</v>
      </c>
      <c r="C418" s="4" t="s">
        <v>2227</v>
      </c>
      <c r="D418" s="1" t="s">
        <v>2398</v>
      </c>
      <c r="E418" s="4" t="str">
        <f>[1]!s_info_industry_sw_2021(B418,"20221201",1)</f>
        <v>医药生物(2021)</v>
      </c>
      <c r="F418" s="1" t="s">
        <v>2403</v>
      </c>
      <c r="I418" s="4" t="str">
        <f>[1]!s_info_industry_sw_2021(B418,"20221201",2)</f>
        <v>医疗器械(2021)</v>
      </c>
      <c r="J418" s="7" t="s">
        <v>1535</v>
      </c>
      <c r="K418" s="1" t="s">
        <v>2440</v>
      </c>
      <c r="L418" s="8">
        <f>[1]!b_dq_close(B418,$A$1,2)</f>
        <v>119.185</v>
      </c>
      <c r="M418" s="8">
        <f>[1]!cb_anal_convpremiumratio(B418,$A$1)</f>
        <v>24.570399999999999</v>
      </c>
      <c r="N418" s="8">
        <f t="shared" si="12"/>
        <v>8.3423576505499994</v>
      </c>
      <c r="O418" s="8">
        <f>[1]!cb_anal_ytm(B418,$A$1)</f>
        <v>0.38340000000000002</v>
      </c>
      <c r="P418" s="8">
        <f>[1]!cb_info_outstandingbalance(B418,$A$1)</f>
        <v>6.9995029999999998</v>
      </c>
      <c r="Q418" s="7">
        <f>[1]!b_anal_ptmyear(B418,$A$1)</f>
        <v>5.3561643835616435</v>
      </c>
      <c r="R418" s="8">
        <f>[1]!s_dq_turn(B418,$A$1)</f>
        <v>5.0969618842937834</v>
      </c>
      <c r="S418" s="8">
        <f t="shared" si="13"/>
        <v>143.75540000000001</v>
      </c>
      <c r="T418" s="8">
        <f>[1]!cb_anal_convvalue(B418,$A$1)</f>
        <v>95.6768</v>
      </c>
      <c r="U418" s="19">
        <f>[1]!s_dq_pctchange(B418,$A$1)</f>
        <v>-1.2583892617450141E-2</v>
      </c>
      <c r="V418" s="21">
        <f>[1]!b_pq_pctchange(B418,$A$2,$A$1,2)</f>
        <v>-0.28863046933824049</v>
      </c>
      <c r="W418" s="4" t="s">
        <v>2229</v>
      </c>
      <c r="X418" s="4" t="s">
        <v>603</v>
      </c>
      <c r="Y418" s="5">
        <f>[1]!s_val_ev(X418,$A$1,100000000)</f>
        <v>108.485136</v>
      </c>
      <c r="Z418" s="6">
        <f>[1]!s_dq_turn(X418,$A$1)</f>
        <v>3.7349522502520616</v>
      </c>
      <c r="AA418" s="6">
        <f>[1]!s_dq_swing(X418,$A$1)</f>
        <v>2.263450834879404</v>
      </c>
    </row>
    <row r="419" spans="2:27" x14ac:dyDescent="0.25">
      <c r="B419" s="4" t="s">
        <v>815</v>
      </c>
      <c r="C419" s="4" t="s">
        <v>2230</v>
      </c>
      <c r="D419" s="1" t="s">
        <v>2398</v>
      </c>
      <c r="E419" s="4" t="str">
        <f>[1]!s_info_industry_sw_2021(B419,"20221201",1)</f>
        <v>医药生物(2021)</v>
      </c>
      <c r="F419" s="1" t="s">
        <v>2403</v>
      </c>
      <c r="I419" s="4" t="str">
        <f>[1]!s_info_industry_sw_2021(B419,"20221201",2)</f>
        <v>医疗器械(2021)</v>
      </c>
      <c r="J419" s="7"/>
      <c r="K419" s="4" t="s">
        <v>2231</v>
      </c>
      <c r="L419" s="8">
        <f>[1]!b_dq_close(B419,$A$1,2)</f>
        <v>146.70099999999999</v>
      </c>
      <c r="M419" s="8">
        <f>[1]!cb_anal_convpremiumratio(B419,$A$1)</f>
        <v>51.673900000000003</v>
      </c>
      <c r="N419" s="8">
        <f t="shared" si="12"/>
        <v>2.7852065056000002</v>
      </c>
      <c r="O419" s="8">
        <f>[1]!cb_anal_ytm(B419,$A$1)</f>
        <v>-12.8917</v>
      </c>
      <c r="P419" s="8">
        <f>[1]!cb_info_outstandingbalance(B419,$A$1)</f>
        <v>1.89856</v>
      </c>
      <c r="Q419" s="7">
        <f>[1]!b_anal_ptmyear(B419,$A$1)</f>
        <v>1.9808219178082191</v>
      </c>
      <c r="R419" s="8">
        <f>[1]!s_dq_turn(B419,$A$1)</f>
        <v>38.278958789819647</v>
      </c>
      <c r="S419" s="8">
        <f t="shared" si="13"/>
        <v>198.3749</v>
      </c>
      <c r="T419" s="8">
        <f>[1]!cb_anal_convvalue(B419,$A$1)</f>
        <v>96.721299999999999</v>
      </c>
      <c r="U419" s="19">
        <f>[1]!s_dq_pctchange(B419,$A$1)</f>
        <v>0.56072331937236253</v>
      </c>
      <c r="V419" s="21">
        <f>[1]!b_pq_pctchange(B419,$A$2,$A$1,2)</f>
        <v>2.890307195960149</v>
      </c>
      <c r="W419" s="4" t="s">
        <v>2232</v>
      </c>
      <c r="X419" s="4" t="s">
        <v>816</v>
      </c>
      <c r="Y419" s="5">
        <f>[1]!s_val_ev(X419,$A$1,100000000)</f>
        <v>39.872592703999999</v>
      </c>
      <c r="Z419" s="6">
        <f>[1]!s_dq_turn(X419,$A$1)</f>
        <v>2.1450036341807097</v>
      </c>
      <c r="AA419" s="6">
        <f>[1]!s_dq_swing(X419,$A$1)</f>
        <v>2.3354564755838521</v>
      </c>
    </row>
    <row r="420" spans="2:27" x14ac:dyDescent="0.25">
      <c r="B420" s="4" t="s">
        <v>869</v>
      </c>
      <c r="C420" s="4" t="s">
        <v>2233</v>
      </c>
      <c r="D420" s="1" t="s">
        <v>2398</v>
      </c>
      <c r="E420" s="4" t="str">
        <f>[1]!s_info_industry_sw_2021(B420,"20221201",1)</f>
        <v>医药生物(2021)</v>
      </c>
      <c r="F420" s="1" t="s">
        <v>2403</v>
      </c>
      <c r="I420" s="4" t="str">
        <f>[1]!s_info_industry_sw_2021(B420,"20221201",2)</f>
        <v>医疗器械(2021)</v>
      </c>
      <c r="J420" s="7" t="s">
        <v>1482</v>
      </c>
      <c r="K420" s="4" t="s">
        <v>2234</v>
      </c>
      <c r="L420" s="8">
        <f>[1]!b_dq_close(B420,$A$1,2)</f>
        <v>100.91</v>
      </c>
      <c r="M420" s="8">
        <f>[1]!cb_anal_convpremiumratio(B420,$A$1)</f>
        <v>120.1674</v>
      </c>
      <c r="N420" s="8">
        <f t="shared" si="12"/>
        <v>15.347533083</v>
      </c>
      <c r="O420" s="8">
        <f>[1]!cb_anal_ytm(B420,$A$1)</f>
        <v>3.4051999999999998</v>
      </c>
      <c r="P420" s="8">
        <f>[1]!cb_info_outstandingbalance(B420,$A$1)</f>
        <v>15.20913</v>
      </c>
      <c r="Q420" s="7">
        <f>[1]!b_anal_ptmyear(B420,$A$1)</f>
        <v>3.2630136986301368</v>
      </c>
      <c r="R420" s="8">
        <f>[1]!s_dq_turn(B420,$A$1)</f>
        <v>0.92819247386273906</v>
      </c>
      <c r="S420" s="8">
        <f t="shared" si="13"/>
        <v>221.07740000000001</v>
      </c>
      <c r="T420" s="8">
        <f>[1]!cb_anal_convvalue(B420,$A$1)</f>
        <v>45.833300000000001</v>
      </c>
      <c r="U420" s="19">
        <f>[1]!s_dq_pctchange(B420,$A$1)</f>
        <v>-2.5758896726649022E-2</v>
      </c>
      <c r="V420" s="21">
        <f>[1]!b_pq_pctchange(B420,$A$2,$A$1,2)</f>
        <v>-0.45181911451345436</v>
      </c>
      <c r="W420" s="4" t="s">
        <v>2235</v>
      </c>
      <c r="X420" s="4" t="s">
        <v>870</v>
      </c>
      <c r="Y420" s="5">
        <f>[1]!s_val_ev(X420,$A$1,100000000)</f>
        <v>84.1931460128</v>
      </c>
      <c r="Z420" s="6">
        <f>[1]!s_dq_turn(X420,$A$1)</f>
        <v>0.83768370261103153</v>
      </c>
      <c r="AA420" s="6">
        <f>[1]!s_dq_swing(X420,$A$1)</f>
        <v>1.4405762304922087</v>
      </c>
    </row>
    <row r="421" spans="2:27" x14ac:dyDescent="0.25">
      <c r="B421" s="4" t="s">
        <v>285</v>
      </c>
      <c r="C421" s="4" t="s">
        <v>2236</v>
      </c>
      <c r="D421" s="1" t="s">
        <v>2398</v>
      </c>
      <c r="E421" s="4" t="str">
        <f>[1]!s_info_industry_sw_2021(B421,"20221201",1)</f>
        <v>医药生物(2021)</v>
      </c>
      <c r="F421" s="1" t="s">
        <v>2403</v>
      </c>
      <c r="I421" s="4" t="str">
        <f>[1]!s_info_industry_sw_2021(B421,"20221201",2)</f>
        <v>医疗器械(2021)</v>
      </c>
      <c r="J421" s="7"/>
      <c r="K421" s="4" t="s">
        <v>2237</v>
      </c>
      <c r="L421" s="8">
        <f>[1]!b_dq_close(B421,$A$1,2)</f>
        <v>107.797</v>
      </c>
      <c r="M421" s="8">
        <f>[1]!cb_anal_convpremiumratio(B421,$A$1)</f>
        <v>123.9975</v>
      </c>
      <c r="N421" s="8">
        <f t="shared" si="12"/>
        <v>4.3647759879000008</v>
      </c>
      <c r="O421" s="8">
        <f>[1]!cb_anal_ytm(B421,$A$1)</f>
        <v>2.895</v>
      </c>
      <c r="P421" s="8">
        <f>[1]!cb_info_outstandingbalance(B421,$A$1)</f>
        <v>4.0490700000000004</v>
      </c>
      <c r="Q421" s="7">
        <f>[1]!b_anal_ptmyear(B421,$A$1)</f>
        <v>4.1808219178082195</v>
      </c>
      <c r="R421" s="8">
        <f>[1]!s_dq_turn(B421,$A$1)</f>
        <v>0.44306470374678625</v>
      </c>
      <c r="S421" s="8">
        <f t="shared" si="13"/>
        <v>231.7945</v>
      </c>
      <c r="T421" s="8">
        <f>[1]!cb_anal_convvalue(B421,$A$1)</f>
        <v>48.124200000000002</v>
      </c>
      <c r="U421" s="19">
        <f>[1]!s_dq_pctchange(B421,$A$1)</f>
        <v>0.24457380921382169</v>
      </c>
      <c r="V421" s="21">
        <f>[1]!b_pq_pctchange(B421,$A$2,$A$1,2)</f>
        <v>-0.46077417448475416</v>
      </c>
      <c r="W421" s="4" t="s">
        <v>2238</v>
      </c>
      <c r="X421" s="4" t="s">
        <v>286</v>
      </c>
      <c r="Y421" s="5">
        <f>[1]!s_val_ev(X421,$A$1,100000000)</f>
        <v>33.748266535200003</v>
      </c>
      <c r="Z421" s="6">
        <f>[1]!s_dq_turn(X421,$A$1)</f>
        <v>0.35092149066819667</v>
      </c>
      <c r="AA421" s="6">
        <f>[1]!s_dq_swing(X421,$A$1)</f>
        <v>1.474530831099204</v>
      </c>
    </row>
    <row r="422" spans="2:27" x14ac:dyDescent="0.25">
      <c r="B422" s="4" t="s">
        <v>463</v>
      </c>
      <c r="C422" s="4" t="s">
        <v>2239</v>
      </c>
      <c r="D422" s="1" t="s">
        <v>2398</v>
      </c>
      <c r="E422" s="4" t="str">
        <f>[1]!s_info_industry_sw_2021(B422,"20221201",1)</f>
        <v>医药生物(2021)</v>
      </c>
      <c r="F422" s="1" t="s">
        <v>2403</v>
      </c>
      <c r="I422" s="4" t="str">
        <f>[1]!s_info_industry_sw_2021(B422,"20221201",2)</f>
        <v>医疗器械(2021)</v>
      </c>
      <c r="J422" s="7" t="s">
        <v>1535</v>
      </c>
      <c r="K422" s="4" t="s">
        <v>2240</v>
      </c>
      <c r="L422" s="8">
        <f>[1]!b_dq_close(B422,$A$1,2)</f>
        <v>112.65</v>
      </c>
      <c r="M422" s="8">
        <f>[1]!cb_anal_convpremiumratio(B422,$A$1)</f>
        <v>70.540999999999997</v>
      </c>
      <c r="N422" s="8">
        <f t="shared" si="12"/>
        <v>6.7360791045000008</v>
      </c>
      <c r="O422" s="8">
        <f>[1]!cb_anal_ytm(B422,$A$1)</f>
        <v>0.42109999999999997</v>
      </c>
      <c r="P422" s="8">
        <f>[1]!cb_info_outstandingbalance(B422,$A$1)</f>
        <v>5.9796529999999999</v>
      </c>
      <c r="Q422" s="7">
        <f>[1]!b_anal_ptmyear(B422,$A$1)</f>
        <v>3.526027397260274</v>
      </c>
      <c r="R422" s="8">
        <f>[1]!s_dq_turn(B422,$A$1)</f>
        <v>1.8240188853767936</v>
      </c>
      <c r="S422" s="8">
        <f t="shared" si="13"/>
        <v>183.191</v>
      </c>
      <c r="T422" s="8">
        <f>[1]!cb_anal_convvalue(B422,$A$1)</f>
        <v>66.054500000000004</v>
      </c>
      <c r="U422" s="19">
        <f>[1]!s_dq_pctchange(B422,$A$1)</f>
        <v>0.1662769088500323</v>
      </c>
      <c r="V422" s="21">
        <f>[1]!b_pq_pctchange(B422,$A$2,$A$1,2)</f>
        <v>-1.4521914093255155</v>
      </c>
      <c r="W422" s="4" t="s">
        <v>2241</v>
      </c>
      <c r="X422" s="4" t="s">
        <v>464</v>
      </c>
      <c r="Y422" s="5">
        <f>[1]!s_val_ev(X422,$A$1,100000000)</f>
        <v>151.89066205560002</v>
      </c>
      <c r="Z422" s="6">
        <f>[1]!s_dq_turn(X422,$A$1)</f>
        <v>2.4797594825931815</v>
      </c>
      <c r="AA422" s="6">
        <f>[1]!s_dq_swing(X422,$A$1)</f>
        <v>1.9253208868144795</v>
      </c>
    </row>
    <row r="423" spans="2:27" x14ac:dyDescent="0.25">
      <c r="B423" s="4" t="s">
        <v>600</v>
      </c>
      <c r="C423" s="4" t="s">
        <v>2242</v>
      </c>
      <c r="D423" s="1" t="s">
        <v>2398</v>
      </c>
      <c r="E423" s="4" t="str">
        <f>[1]!s_info_industry_sw_2021(B423,"20221201",1)</f>
        <v>医药生物(2021)</v>
      </c>
      <c r="F423" s="1" t="s">
        <v>2403</v>
      </c>
      <c r="I423" s="4" t="str">
        <f>[1]!s_info_industry_sw_2021(B423,"20221201",2)</f>
        <v>医疗器械(2021)</v>
      </c>
      <c r="J423" s="7" t="s">
        <v>1535</v>
      </c>
      <c r="K423" s="4" t="s">
        <v>2243</v>
      </c>
      <c r="L423" s="8">
        <f>[1]!b_dq_close(B423,$A$1,2)</f>
        <v>125.821</v>
      </c>
      <c r="M423" s="8">
        <f>[1]!cb_anal_convpremiumratio(B423,$A$1)</f>
        <v>21.6799</v>
      </c>
      <c r="N423" s="8">
        <f t="shared" si="12"/>
        <v>14.330863431219999</v>
      </c>
      <c r="O423" s="8">
        <f>[1]!cb_anal_ytm(B423,$A$1)</f>
        <v>-1.5982000000000001</v>
      </c>
      <c r="P423" s="8">
        <f>[1]!cb_info_outstandingbalance(B423,$A$1)</f>
        <v>11.389882</v>
      </c>
      <c r="Q423" s="7">
        <f>[1]!b_anal_ptmyear(B423,$A$1)</f>
        <v>5.3534246575342461</v>
      </c>
      <c r="R423" s="8">
        <f>[1]!s_dq_turn(B423,$A$1)</f>
        <v>2.1374848308349463</v>
      </c>
      <c r="S423" s="8">
        <f t="shared" si="13"/>
        <v>147.5009</v>
      </c>
      <c r="T423" s="8">
        <f>[1]!cb_anal_convvalue(B423,$A$1)</f>
        <v>103.4033</v>
      </c>
      <c r="U423" s="19">
        <f>[1]!s_dq_pctchange(B423,$A$1)</f>
        <v>1.0083089150242848</v>
      </c>
      <c r="V423" s="21">
        <f>[1]!b_pq_pctchange(B423,$A$2,$A$1,2)</f>
        <v>3.9808601368549739</v>
      </c>
      <c r="W423" s="4" t="s">
        <v>2244</v>
      </c>
      <c r="X423" s="4" t="s">
        <v>601</v>
      </c>
      <c r="Y423" s="5">
        <f>[1]!s_val_ev(X423,$A$1,100000000)</f>
        <v>107.34587928149999</v>
      </c>
      <c r="Z423" s="6">
        <f>[1]!s_dq_turn(X423,$A$1)</f>
        <v>2.7110924757404118</v>
      </c>
      <c r="AA423" s="6">
        <f>[1]!s_dq_swing(X423,$A$1)</f>
        <v>2.4848150193263354</v>
      </c>
    </row>
    <row r="424" spans="2:27" x14ac:dyDescent="0.25">
      <c r="B424" s="4" t="s">
        <v>893</v>
      </c>
      <c r="C424" s="4" t="s">
        <v>2245</v>
      </c>
      <c r="D424" s="1" t="s">
        <v>2398</v>
      </c>
      <c r="E424" s="4" t="str">
        <f>[1]!s_info_industry_sw_2021(B424,"20221201",1)</f>
        <v>医药生物(2021)</v>
      </c>
      <c r="F424" s="1" t="s">
        <v>2403</v>
      </c>
      <c r="I424" s="4" t="str">
        <f>[1]!s_info_industry_sw_2021(B424,"20221201",2)</f>
        <v>医疗器械(2021)</v>
      </c>
      <c r="J424" s="7" t="s">
        <v>1535</v>
      </c>
      <c r="K424" s="4" t="s">
        <v>2246</v>
      </c>
      <c r="L424" s="8">
        <f>[1]!b_dq_close(B424,$A$1,2)</f>
        <v>101.298</v>
      </c>
      <c r="M424" s="8">
        <f>[1]!cb_anal_convpremiumratio(B424,$A$1)</f>
        <v>73.934399999999997</v>
      </c>
      <c r="N424" s="8">
        <f t="shared" si="12"/>
        <v>7.4716584286200005</v>
      </c>
      <c r="O424" s="8">
        <f>[1]!cb_anal_ytm(B424,$A$1)</f>
        <v>2.3344999999999998</v>
      </c>
      <c r="P424" s="8">
        <f>[1]!cb_info_outstandingbalance(B424,$A$1)</f>
        <v>7.3759189999999997</v>
      </c>
      <c r="Q424" s="7">
        <f>[1]!b_anal_ptmyear(B424,$A$1)</f>
        <v>3.43013698630137</v>
      </c>
      <c r="R424" s="8">
        <f>[1]!s_dq_turn(B424,$A$1)</f>
        <v>0.8593369856691756</v>
      </c>
      <c r="S424" s="8">
        <f t="shared" si="13"/>
        <v>175.23239999999998</v>
      </c>
      <c r="T424" s="8">
        <f>[1]!cb_anal_convvalue(B424,$A$1)</f>
        <v>58.239199999999997</v>
      </c>
      <c r="U424" s="19">
        <f>[1]!s_dq_pctchange(B424,$A$1)</f>
        <v>-9.3694831004111592E-2</v>
      </c>
      <c r="V424" s="21">
        <f>[1]!b_pq_pctchange(B424,$A$2,$A$1,2)</f>
        <v>-0.4011562739661389</v>
      </c>
      <c r="W424" s="4" t="s">
        <v>2247</v>
      </c>
      <c r="X424" s="4" t="s">
        <v>894</v>
      </c>
      <c r="Y424" s="5">
        <f>[1]!s_val_ev(X424,$A$1,100000000)</f>
        <v>63.618515273299998</v>
      </c>
      <c r="Z424" s="6">
        <f>[1]!s_dq_turn(X424,$A$1)</f>
        <v>0.5089005965524761</v>
      </c>
      <c r="AA424" s="6">
        <f>[1]!s_dq_swing(X424,$A$1)</f>
        <v>1.1382113821138258</v>
      </c>
    </row>
    <row r="425" spans="2:27" x14ac:dyDescent="0.25">
      <c r="B425" s="4" t="s">
        <v>261</v>
      </c>
      <c r="C425" s="4" t="s">
        <v>2248</v>
      </c>
      <c r="D425" s="1" t="s">
        <v>2398</v>
      </c>
      <c r="E425" s="4" t="str">
        <f>[1]!s_info_industry_sw_2021(B425,"20221201",1)</f>
        <v>医药生物(2021)</v>
      </c>
      <c r="F425" s="1" t="s">
        <v>2403</v>
      </c>
      <c r="I425" s="4" t="str">
        <f>[1]!s_info_industry_sw_2021(B425,"20221201",2)</f>
        <v>医药商业(2021)</v>
      </c>
      <c r="J425" s="7"/>
      <c r="K425" s="4" t="s">
        <v>2249</v>
      </c>
      <c r="L425" s="8">
        <f>[1]!b_dq_close(B425,$A$1,2)</f>
        <v>114.598</v>
      </c>
      <c r="M425" s="8">
        <f>[1]!cb_anal_convpremiumratio(B425,$A$1)</f>
        <v>72.698099999999997</v>
      </c>
      <c r="N425" s="8">
        <f t="shared" si="12"/>
        <v>16.0980852912</v>
      </c>
      <c r="O425" s="8">
        <f>[1]!cb_anal_ytm(B425,$A$1)</f>
        <v>-7.2300000000000003E-2</v>
      </c>
      <c r="P425" s="8">
        <f>[1]!cb_info_outstandingbalance(B425,$A$1)</f>
        <v>14.04744</v>
      </c>
      <c r="Q425" s="7">
        <f>[1]!b_anal_ptmyear(B425,$A$1)</f>
        <v>3.6657534246575345</v>
      </c>
      <c r="R425" s="8">
        <f>[1]!s_dq_turn(B425,$A$1)</f>
        <v>0.64851674041675922</v>
      </c>
      <c r="S425" s="8">
        <f t="shared" si="13"/>
        <v>187.2961</v>
      </c>
      <c r="T425" s="8">
        <f>[1]!cb_anal_convvalue(B425,$A$1)</f>
        <v>66.357399999999998</v>
      </c>
      <c r="U425" s="19">
        <f>[1]!s_dq_pctchange(B425,$A$1)</f>
        <v>8.2967258499776306E-2</v>
      </c>
      <c r="V425" s="21">
        <f>[1]!b_pq_pctchange(B425,$A$2,$A$1,2)</f>
        <v>0.51927091556584626</v>
      </c>
      <c r="W425" s="4" t="s">
        <v>2250</v>
      </c>
      <c r="X425" s="4" t="s">
        <v>262</v>
      </c>
      <c r="Y425" s="5">
        <f>[1]!s_val_ev(X425,$A$1,100000000)</f>
        <v>359.81080818599997</v>
      </c>
      <c r="Z425" s="6">
        <f>[1]!s_dq_turn(X425,$A$1)</f>
        <v>0.76085293710261914</v>
      </c>
      <c r="AA425" s="6">
        <f>[1]!s_dq_swing(X425,$A$1)</f>
        <v>4.1699041699041688</v>
      </c>
    </row>
    <row r="426" spans="2:27" x14ac:dyDescent="0.25">
      <c r="B426" s="4" t="s">
        <v>203</v>
      </c>
      <c r="C426" s="4" t="s">
        <v>2251</v>
      </c>
      <c r="D426" s="1" t="s">
        <v>2398</v>
      </c>
      <c r="E426" s="4" t="str">
        <f>[1]!s_info_industry_sw_2021(B426,"20221201",1)</f>
        <v>医药生物(2021)</v>
      </c>
      <c r="F426" s="1" t="s">
        <v>2403</v>
      </c>
      <c r="I426" s="4" t="str">
        <f>[1]!s_info_industry_sw_2021(B426,"20221201",2)</f>
        <v>医药商业(2021)</v>
      </c>
      <c r="J426" s="7"/>
      <c r="K426" s="4" t="s">
        <v>2252</v>
      </c>
      <c r="L426" s="8">
        <f>[1]!b_dq_close(B426,$A$1,2)</f>
        <v>120.977</v>
      </c>
      <c r="M426" s="8">
        <f>[1]!cb_anal_convpremiumratio(B426,$A$1)</f>
        <v>32.474299999999999</v>
      </c>
      <c r="N426" s="8">
        <f t="shared" si="12"/>
        <v>9.7011577277000001</v>
      </c>
      <c r="O426" s="8">
        <f>[1]!cb_anal_ytm(B426,$A$1)</f>
        <v>-2.8711000000000002</v>
      </c>
      <c r="P426" s="8">
        <f>[1]!cb_info_outstandingbalance(B426,$A$1)</f>
        <v>8.0190099999999997</v>
      </c>
      <c r="Q426" s="7">
        <f>[1]!b_anal_ptmyear(B426,$A$1)</f>
        <v>2.9013698630136986</v>
      </c>
      <c r="R426" s="8">
        <f>[1]!s_dq_turn(B426,$A$1)</f>
        <v>1.1325587572530773</v>
      </c>
      <c r="S426" s="8">
        <f t="shared" si="13"/>
        <v>153.4513</v>
      </c>
      <c r="T426" s="8">
        <f>[1]!cb_anal_convvalue(B426,$A$1)</f>
        <v>91.321100000000001</v>
      </c>
      <c r="U426" s="19">
        <f>[1]!s_dq_pctchange(B426,$A$1)</f>
        <v>0.51847481990478794</v>
      </c>
      <c r="V426" s="21">
        <f>[1]!b_pq_pctchange(B426,$A$2,$A$1,2)</f>
        <v>1.9148470144224377</v>
      </c>
      <c r="W426" s="4" t="s">
        <v>2253</v>
      </c>
      <c r="X426" s="4" t="s">
        <v>204</v>
      </c>
      <c r="Y426" s="5">
        <f>[1]!s_val_ev(X426,$A$1,100000000)</f>
        <v>77.371922159999997</v>
      </c>
      <c r="Z426" s="6">
        <f>[1]!s_dq_turn(X426,$A$1)</f>
        <v>0.71887962308832476</v>
      </c>
      <c r="AA426" s="6">
        <f>[1]!s_dq_swing(X426,$A$1)</f>
        <v>2.4859287054409056</v>
      </c>
    </row>
    <row r="427" spans="2:27" x14ac:dyDescent="0.25">
      <c r="B427" s="4" t="s">
        <v>235</v>
      </c>
      <c r="C427" s="4" t="s">
        <v>2254</v>
      </c>
      <c r="D427" s="1" t="s">
        <v>2398</v>
      </c>
      <c r="E427" s="4" t="str">
        <f>[1]!s_info_industry_sw_2021(B427,"20221201",1)</f>
        <v>医药生物(2021)</v>
      </c>
      <c r="F427" s="1" t="s">
        <v>2403</v>
      </c>
      <c r="I427" s="4" t="str">
        <f>[1]!s_info_industry_sw_2021(B427,"20221201",2)</f>
        <v>医药商业(2021)</v>
      </c>
      <c r="J427" s="7" t="s">
        <v>1535</v>
      </c>
      <c r="K427" s="1" t="s">
        <v>2255</v>
      </c>
      <c r="L427" s="8">
        <f>[1]!b_dq_close(B427,$A$1,2)</f>
        <v>122.358</v>
      </c>
      <c r="M427" s="8">
        <f>[1]!cb_anal_convpremiumratio(B427,$A$1)</f>
        <v>35.555399999999999</v>
      </c>
      <c r="N427" s="8">
        <f t="shared" si="12"/>
        <v>6.7282217040000001</v>
      </c>
      <c r="O427" s="8">
        <f>[1]!cb_anal_ytm(B427,$A$1)</f>
        <v>-2.3363999999999998</v>
      </c>
      <c r="P427" s="8">
        <f>[1]!cb_info_outstandingbalance(B427,$A$1)</f>
        <v>5.4988000000000001</v>
      </c>
      <c r="Q427" s="7">
        <f>[1]!b_anal_ptmyear(B427,$A$1)</f>
        <v>3.3178082191780822</v>
      </c>
      <c r="R427" s="8">
        <f>[1]!s_dq_turn(B427,$A$1)</f>
        <v>4.4633374554448242</v>
      </c>
      <c r="S427" s="8">
        <f t="shared" si="13"/>
        <v>157.9134</v>
      </c>
      <c r="T427" s="8">
        <f>[1]!cb_anal_convvalue(B427,$A$1)</f>
        <v>90.264200000000002</v>
      </c>
      <c r="U427" s="19">
        <f>[1]!s_dq_pctchange(B427,$A$1)</f>
        <v>0.49360611710209601</v>
      </c>
      <c r="V427" s="21">
        <f>[1]!b_pq_pctchange(B427,$A$2,$A$1,2)</f>
        <v>-1.4815053382502048</v>
      </c>
      <c r="W427" s="4" t="s">
        <v>2256</v>
      </c>
      <c r="X427" s="4" t="s">
        <v>236</v>
      </c>
      <c r="Y427" s="5">
        <f>[1]!s_val_ev(X427,$A$1,100000000)</f>
        <v>69.313350813200003</v>
      </c>
      <c r="Z427" s="6">
        <f>[1]!s_dq_turn(X427,$A$1)</f>
        <v>0.60646778473151852</v>
      </c>
      <c r="AA427" s="6">
        <f>[1]!s_dq_swing(X427,$A$1)</f>
        <v>2.4451939291737013</v>
      </c>
    </row>
    <row r="428" spans="2:27" x14ac:dyDescent="0.25">
      <c r="B428" s="4" t="s">
        <v>255</v>
      </c>
      <c r="C428" s="4" t="s">
        <v>2257</v>
      </c>
      <c r="D428" s="1" t="s">
        <v>2398</v>
      </c>
      <c r="E428" s="4" t="str">
        <f>[1]!s_info_industry_sw_2021(B428,"20221201",1)</f>
        <v>医药生物(2021)</v>
      </c>
      <c r="F428" s="1" t="s">
        <v>2403</v>
      </c>
      <c r="I428" s="4" t="str">
        <f>[1]!s_info_industry_sw_2021(B428,"20221201",2)</f>
        <v>医药商业(2021)</v>
      </c>
      <c r="J428" s="7" t="s">
        <v>1535</v>
      </c>
      <c r="K428" s="1" t="s">
        <v>2438</v>
      </c>
      <c r="L428" s="8">
        <f>[1]!b_dq_close(B428,$A$1,2)</f>
        <v>109.387</v>
      </c>
      <c r="M428" s="8">
        <f>[1]!cb_anal_convpremiumratio(B428,$A$1)</f>
        <v>64.370900000000006</v>
      </c>
      <c r="N428" s="8">
        <f t="shared" si="12"/>
        <v>5.9380732949999997</v>
      </c>
      <c r="O428" s="8">
        <f>[1]!cb_anal_ytm(B428,$A$1)</f>
        <v>2.7397999999999998</v>
      </c>
      <c r="P428" s="8">
        <f>[1]!cb_info_outstandingbalance(B428,$A$1)</f>
        <v>5.4284999999999997</v>
      </c>
      <c r="Q428" s="7">
        <f>[1]!b_anal_ptmyear(B428,$A$1)</f>
        <v>3.495890410958904</v>
      </c>
      <c r="R428" s="8">
        <f>[1]!s_dq_turn(B428,$A$1)</f>
        <v>2.5931656995486785</v>
      </c>
      <c r="S428" s="8">
        <f t="shared" si="13"/>
        <v>173.75790000000001</v>
      </c>
      <c r="T428" s="8">
        <f>[1]!cb_anal_convvalue(B428,$A$1)</f>
        <v>66.548900000000003</v>
      </c>
      <c r="U428" s="19">
        <f>[1]!s_dq_pctchange(B428,$A$1)</f>
        <v>0.2593855404018196</v>
      </c>
      <c r="V428" s="21">
        <f>[1]!b_pq_pctchange(B428,$A$2,$A$1,2)</f>
        <v>-0.59432393380648696</v>
      </c>
      <c r="W428" s="4" t="s">
        <v>2258</v>
      </c>
      <c r="X428" s="4" t="s">
        <v>256</v>
      </c>
      <c r="Y428" s="5">
        <f>[1]!s_val_ev(X428,$A$1,100000000)</f>
        <v>22.997433543000003</v>
      </c>
      <c r="Z428" s="6">
        <f>[1]!s_dq_turn(X428,$A$1)</f>
        <v>3.0077207389932847</v>
      </c>
      <c r="AA428" s="6">
        <f>[1]!s_dq_swing(X428,$A$1)</f>
        <v>2.9676258992805771</v>
      </c>
    </row>
    <row r="429" spans="2:27" x14ac:dyDescent="0.25">
      <c r="B429" s="4" t="s">
        <v>678</v>
      </c>
      <c r="C429" s="16" t="s">
        <v>2259</v>
      </c>
      <c r="D429" s="1" t="s">
        <v>2398</v>
      </c>
      <c r="E429" s="4" t="str">
        <f>[1]!s_info_industry_sw_2021(B429,"20221201",1)</f>
        <v>医药生物(2021)</v>
      </c>
      <c r="F429" s="1" t="s">
        <v>2403</v>
      </c>
      <c r="I429" s="4" t="str">
        <f>[1]!s_info_industry_sw_2021(B429,"20221201",2)</f>
        <v>医药商业(2021)</v>
      </c>
      <c r="J429" s="7"/>
      <c r="K429" s="1" t="s">
        <v>2435</v>
      </c>
      <c r="L429" s="8">
        <f>[1]!b_dq_close(B429,$A$1,2)</f>
        <v>133.79499999999999</v>
      </c>
      <c r="M429" s="8">
        <f>[1]!cb_anal_convpremiumratio(B429,$A$1)</f>
        <v>5.6123000000000003</v>
      </c>
      <c r="N429" s="8">
        <f t="shared" si="12"/>
        <v>7.7049262522499991</v>
      </c>
      <c r="O429" s="8">
        <f>[1]!cb_anal_ytm(B429,$A$1)</f>
        <v>-4.4953000000000003</v>
      </c>
      <c r="P429" s="8">
        <f>[1]!cb_info_outstandingbalance(B429,$A$1)</f>
        <v>5.7587549999999998</v>
      </c>
      <c r="Q429" s="7">
        <f>[1]!b_anal_ptmyear(B429,$A$1)</f>
        <v>3.8712328767123285</v>
      </c>
      <c r="R429" s="8">
        <f>[1]!s_dq_turn(B429,$A$1)</f>
        <v>18.330316188134415</v>
      </c>
      <c r="S429" s="8">
        <f t="shared" si="13"/>
        <v>139.40729999999999</v>
      </c>
      <c r="T429" s="8">
        <f>[1]!cb_anal_convvalue(B429,$A$1)</f>
        <v>126.68510000000001</v>
      </c>
      <c r="U429" s="19">
        <f>[1]!s_dq_pctchange(B429,$A$1)</f>
        <v>-0.30030253804082024</v>
      </c>
      <c r="V429" s="21">
        <f>[1]!b_pq_pctchange(B429,$A$2,$A$1,2)</f>
        <v>4.0752668097949343</v>
      </c>
      <c r="W429" s="4" t="s">
        <v>2260</v>
      </c>
      <c r="X429" s="4" t="s">
        <v>679</v>
      </c>
      <c r="Y429" s="5">
        <f>[1]!s_val_ev(X429,$A$1,100000000)</f>
        <v>42.461415539199997</v>
      </c>
      <c r="Z429" s="6">
        <f>[1]!s_dq_turn(X429,$A$1)</f>
        <v>4.7769133233568883</v>
      </c>
      <c r="AA429" s="6">
        <f>[1]!s_dq_swing(X429,$A$1)</f>
        <v>2.136752136752142</v>
      </c>
    </row>
    <row r="430" spans="2:27" x14ac:dyDescent="0.25">
      <c r="B430" s="4" t="s">
        <v>18</v>
      </c>
      <c r="C430" s="4" t="s">
        <v>2261</v>
      </c>
      <c r="D430" s="1" t="s">
        <v>2398</v>
      </c>
      <c r="E430" s="4" t="str">
        <f>[1]!s_info_industry_sw_2021(B430,"20221201",1)</f>
        <v>医药生物(2021)</v>
      </c>
      <c r="F430" s="1" t="s">
        <v>2403</v>
      </c>
      <c r="I430" s="4" t="str">
        <f>[1]!s_info_industry_sw_2021(B430,"20221201",2)</f>
        <v>化学制药(2021)</v>
      </c>
      <c r="J430" s="7"/>
      <c r="K430" s="4" t="s">
        <v>2262</v>
      </c>
      <c r="L430" s="8">
        <f>[1]!b_dq_close(B430,$A$1,2)</f>
        <v>120.729</v>
      </c>
      <c r="M430" s="8">
        <f>[1]!cb_anal_convpremiumratio(B430,$A$1)</f>
        <v>11.2532</v>
      </c>
      <c r="N430" s="8">
        <f t="shared" si="12"/>
        <v>19.503552637799999</v>
      </c>
      <c r="O430" s="8">
        <f>[1]!cb_anal_ytm(B430,$A$1)</f>
        <v>-4.6969000000000003</v>
      </c>
      <c r="P430" s="8">
        <f>[1]!cb_info_outstandingbalance(B430,$A$1)</f>
        <v>16.154820000000001</v>
      </c>
      <c r="Q430" s="7">
        <f>[1]!b_anal_ptmyear(B430,$A$1)</f>
        <v>2.106849315068493</v>
      </c>
      <c r="R430" s="8">
        <f>[1]!s_dq_turn(B430,$A$1)</f>
        <v>1.8476219481244607</v>
      </c>
      <c r="S430" s="8">
        <f t="shared" si="13"/>
        <v>131.98220000000001</v>
      </c>
      <c r="T430" s="8">
        <f>[1]!cb_anal_convvalue(B430,$A$1)</f>
        <v>108.51730000000001</v>
      </c>
      <c r="U430" s="19">
        <f>[1]!s_dq_pctchange(B430,$A$1)</f>
        <v>0.36495136752846696</v>
      </c>
      <c r="V430" s="21">
        <f>[1]!b_pq_pctchange(B430,$A$2,$A$1,2)</f>
        <v>-9.7644128526148774E-2</v>
      </c>
      <c r="W430" s="4" t="s">
        <v>2263</v>
      </c>
      <c r="X430" s="4" t="s">
        <v>19</v>
      </c>
      <c r="Y430" s="5">
        <f>[1]!s_val_ev(X430,$A$1,100000000)</f>
        <v>120.95927860559999</v>
      </c>
      <c r="Z430" s="6">
        <f>[1]!s_dq_turn(X430,$A$1)</f>
        <v>0.9056333666481251</v>
      </c>
      <c r="AA430" s="6">
        <f>[1]!s_dq_swing(X430,$A$1)</f>
        <v>1.4619883040935706</v>
      </c>
    </row>
    <row r="431" spans="2:27" x14ac:dyDescent="0.25">
      <c r="B431" s="4" t="s">
        <v>47</v>
      </c>
      <c r="C431" s="4" t="s">
        <v>2264</v>
      </c>
      <c r="D431" s="1" t="s">
        <v>2398</v>
      </c>
      <c r="E431" s="4" t="str">
        <f>[1]!s_info_industry_sw_2021(B431,"20221201",1)</f>
        <v>医药生物(2021)</v>
      </c>
      <c r="F431" s="1" t="s">
        <v>2403</v>
      </c>
      <c r="I431" s="4" t="str">
        <f>[1]!s_info_industry_sw_2021(B431,"20221201",2)</f>
        <v>化学制药(2021)</v>
      </c>
      <c r="J431" s="7" t="s">
        <v>2265</v>
      </c>
      <c r="K431" s="4" t="s">
        <v>2266</v>
      </c>
      <c r="L431" s="8">
        <f>[1]!b_dq_close(B431,$A$1,2)</f>
        <v>112.333</v>
      </c>
      <c r="M431" s="8">
        <f>[1]!cb_anal_convpremiumratio(B431,$A$1)</f>
        <v>80.254000000000005</v>
      </c>
      <c r="N431" s="8">
        <f t="shared" si="12"/>
        <v>20.696512752499999</v>
      </c>
      <c r="O431" s="8">
        <f>[1]!cb_anal_ytm(B431,$A$1)</f>
        <v>0.4793</v>
      </c>
      <c r="P431" s="8">
        <f>[1]!cb_info_outstandingbalance(B431,$A$1)</f>
        <v>18.424250000000001</v>
      </c>
      <c r="Q431" s="7">
        <f>[1]!b_anal_ptmyear(B431,$A$1)</f>
        <v>3.6958904109589041</v>
      </c>
      <c r="R431" s="8">
        <f>[1]!s_dq_turn(B431,$A$1)</f>
        <v>0.75954245084603167</v>
      </c>
      <c r="S431" s="8">
        <f t="shared" si="13"/>
        <v>192.58699999999999</v>
      </c>
      <c r="T431" s="8">
        <f>[1]!cb_anal_convvalue(B431,$A$1)</f>
        <v>62.319299999999998</v>
      </c>
      <c r="U431" s="19">
        <f>[1]!s_dq_pctchange(B431,$A$1)</f>
        <v>0.36722002823394989</v>
      </c>
      <c r="V431" s="21">
        <f>[1]!b_pq_pctchange(B431,$A$2,$A$1,2)</f>
        <v>-0.10404624277457042</v>
      </c>
      <c r="W431" s="4" t="s">
        <v>2267</v>
      </c>
      <c r="X431" s="4" t="s">
        <v>48</v>
      </c>
      <c r="Y431" s="5">
        <f>[1]!s_val_ev(X431,$A$1,100000000)</f>
        <v>313.30990753920003</v>
      </c>
      <c r="Z431" s="6">
        <f>[1]!s_dq_turn(X431,$A$1)</f>
        <v>1.3512318387425164</v>
      </c>
      <c r="AA431" s="6">
        <f>[1]!s_dq_swing(X431,$A$1)</f>
        <v>1.7322097378277204</v>
      </c>
    </row>
    <row r="432" spans="2:27" x14ac:dyDescent="0.25">
      <c r="B432" s="4" t="s">
        <v>227</v>
      </c>
      <c r="C432" s="4" t="s">
        <v>2268</v>
      </c>
      <c r="D432" s="1" t="s">
        <v>2398</v>
      </c>
      <c r="E432" s="4" t="str">
        <f>[1]!s_info_industry_sw_2021(B432,"20221201",1)</f>
        <v>医药生物(2021)</v>
      </c>
      <c r="F432" s="1" t="s">
        <v>2403</v>
      </c>
      <c r="I432" s="4" t="str">
        <f>[1]!s_info_industry_sw_2021(B432,"20221201",2)</f>
        <v>化学制药(2021)</v>
      </c>
      <c r="J432" s="7"/>
      <c r="K432" s="4" t="s">
        <v>2269</v>
      </c>
      <c r="L432" s="8">
        <f>[1]!b_dq_close(B432,$A$1,2)</f>
        <v>117.917</v>
      </c>
      <c r="M432" s="8">
        <f>[1]!cb_anal_convpremiumratio(B432,$A$1)</f>
        <v>56.608600000000003</v>
      </c>
      <c r="N432" s="8">
        <f t="shared" si="12"/>
        <v>5.9253292500000008</v>
      </c>
      <c r="O432" s="8">
        <f>[1]!cb_anal_ytm(B432,$A$1)</f>
        <v>-1.2794000000000001</v>
      </c>
      <c r="P432" s="8">
        <f>[1]!cb_info_outstandingbalance(B432,$A$1)</f>
        <v>5.0250000000000004</v>
      </c>
      <c r="Q432" s="7">
        <f>[1]!b_anal_ptmyear(B432,$A$1)</f>
        <v>3.1671232876712327</v>
      </c>
      <c r="R432" s="8">
        <f>[1]!s_dq_turn(B432,$A$1)</f>
        <v>0.40338308457711441</v>
      </c>
      <c r="S432" s="8">
        <f t="shared" si="13"/>
        <v>174.5256</v>
      </c>
      <c r="T432" s="8">
        <f>[1]!cb_anal_convvalue(B432,$A$1)</f>
        <v>75.2941</v>
      </c>
      <c r="U432" s="19">
        <f>[1]!s_dq_pctchange(B432,$A$1)</f>
        <v>6.109720395434913E-2</v>
      </c>
      <c r="V432" s="21">
        <f>[1]!b_pq_pctchange(B432,$A$2,$A$1,2)</f>
        <v>-1.6029973797960517</v>
      </c>
      <c r="W432" s="4" t="s">
        <v>2270</v>
      </c>
      <c r="X432" s="4" t="s">
        <v>228</v>
      </c>
      <c r="Y432" s="5">
        <f>[1]!s_val_ev(X432,$A$1,100000000)</f>
        <v>300.12909698559997</v>
      </c>
      <c r="Z432" s="6">
        <f>[1]!s_dq_turn(X432,$A$1)</f>
        <v>0.20798039690878412</v>
      </c>
      <c r="AA432" s="6">
        <f>[1]!s_dq_swing(X432,$A$1)</f>
        <v>2.2340425531914794</v>
      </c>
    </row>
    <row r="433" spans="2:28" x14ac:dyDescent="0.25">
      <c r="B433" s="4" t="s">
        <v>269</v>
      </c>
      <c r="C433" s="4" t="s">
        <v>2271</v>
      </c>
      <c r="D433" s="1" t="s">
        <v>2398</v>
      </c>
      <c r="E433" s="4" t="str">
        <f>[1]!s_info_industry_sw_2021(B433,"20221201",1)</f>
        <v>医药生物(2021)</v>
      </c>
      <c r="F433" s="1" t="s">
        <v>2403</v>
      </c>
      <c r="I433" s="4" t="str">
        <f>[1]!s_info_industry_sw_2021(B433,"20221201",2)</f>
        <v>化学制药(2021)</v>
      </c>
      <c r="J433" s="7"/>
      <c r="K433" s="4" t="s">
        <v>2272</v>
      </c>
      <c r="L433" s="8">
        <f>[1]!b_dq_close(B433,$A$1,2)</f>
        <v>111.625</v>
      </c>
      <c r="M433" s="8">
        <f>[1]!cb_anal_convpremiumratio(B433,$A$1)</f>
        <v>57.013100000000001</v>
      </c>
      <c r="N433" s="8">
        <f t="shared" si="12"/>
        <v>5.1108287624999997</v>
      </c>
      <c r="O433" s="8">
        <f>[1]!cb_anal_ytm(B433,$A$1)</f>
        <v>1.9714</v>
      </c>
      <c r="P433" s="8">
        <f>[1]!cb_info_outstandingbalance(B433,$A$1)</f>
        <v>4.57857</v>
      </c>
      <c r="Q433" s="7">
        <f>[1]!b_anal_ptmyear(B433,$A$1)</f>
        <v>3.7753424657534245</v>
      </c>
      <c r="R433" s="8">
        <f>[1]!s_dq_turn(B433,$A$1)</f>
        <v>0.91054630594268515</v>
      </c>
      <c r="S433" s="8">
        <f t="shared" si="13"/>
        <v>168.63810000000001</v>
      </c>
      <c r="T433" s="8">
        <f>[1]!cb_anal_convvalue(B433,$A$1)</f>
        <v>71.092799999999997</v>
      </c>
      <c r="U433" s="19">
        <f>[1]!s_dq_pctchange(B433,$A$1)</f>
        <v>0.52140554364857217</v>
      </c>
      <c r="V433" s="21">
        <f>[1]!b_pq_pctchange(B433,$A$2,$A$1,2)</f>
        <v>-5.3722523167840153E-2</v>
      </c>
      <c r="W433" s="4" t="s">
        <v>2273</v>
      </c>
      <c r="X433" s="4" t="s">
        <v>270</v>
      </c>
      <c r="Y433" s="5">
        <f>[1]!s_val_ev(X433,$A$1,100000000)</f>
        <v>43.634910131999995</v>
      </c>
      <c r="Z433" s="6">
        <f>[1]!s_dq_turn(X433,$A$1)</f>
        <v>0.37376662693825485</v>
      </c>
      <c r="AA433" s="6">
        <f>[1]!s_dq_swing(X433,$A$1)</f>
        <v>1.153212520593071</v>
      </c>
    </row>
    <row r="434" spans="2:28" x14ac:dyDescent="0.25">
      <c r="B434" s="4" t="s">
        <v>275</v>
      </c>
      <c r="C434" s="4" t="s">
        <v>2274</v>
      </c>
      <c r="D434" s="1" t="s">
        <v>2398</v>
      </c>
      <c r="E434" s="4" t="str">
        <f>[1]!s_info_industry_sw_2021(B434,"20221201",1)</f>
        <v>医药生物(2021)</v>
      </c>
      <c r="F434" s="1" t="s">
        <v>2403</v>
      </c>
      <c r="I434" s="4" t="str">
        <f>[1]!s_info_industry_sw_2021(B434,"20221201",2)</f>
        <v>化学制药(2021)</v>
      </c>
      <c r="J434" s="11" t="s">
        <v>2432</v>
      </c>
      <c r="K434" s="4" t="s">
        <v>2275</v>
      </c>
      <c r="L434" s="8">
        <f>[1]!b_dq_close(B434,$A$1,2)</f>
        <v>129.09800000000001</v>
      </c>
      <c r="M434" s="8">
        <f>[1]!cb_anal_convpremiumratio(B434,$A$1)</f>
        <v>24.950299999999999</v>
      </c>
      <c r="N434" s="8">
        <f t="shared" si="12"/>
        <v>6.1565416122000007</v>
      </c>
      <c r="O434" s="8">
        <f>[1]!cb_anal_ytm(B434,$A$1)</f>
        <v>-3.1267</v>
      </c>
      <c r="P434" s="8">
        <f>[1]!cb_info_outstandingbalance(B434,$A$1)</f>
        <v>4.7688899999999999</v>
      </c>
      <c r="Q434" s="7">
        <f>[1]!b_anal_ptmyear(B434,$A$1)</f>
        <v>3.8958904109589039</v>
      </c>
      <c r="R434" s="8">
        <f>[1]!s_dq_turn(B434,$A$1)</f>
        <v>3.5945471587727962</v>
      </c>
      <c r="S434" s="8">
        <f t="shared" si="13"/>
        <v>154.04830000000001</v>
      </c>
      <c r="T434" s="8">
        <f>[1]!cb_anal_convvalue(B434,$A$1)</f>
        <v>103.31950000000001</v>
      </c>
      <c r="U434" s="19">
        <f>[1]!s_dq_pctchange(B434,$A$1)</f>
        <v>0.59375389602294004</v>
      </c>
      <c r="V434" s="21">
        <f>[1]!b_pq_pctchange(B434,$A$2,$A$1,2)</f>
        <v>-0.11219176280338727</v>
      </c>
      <c r="W434" s="4" t="s">
        <v>2276</v>
      </c>
      <c r="X434" s="4" t="s">
        <v>276</v>
      </c>
      <c r="Y434" s="5">
        <f>[1]!s_val_ev(X434,$A$1,100000000)</f>
        <v>58.476076718400002</v>
      </c>
      <c r="Z434" s="6">
        <f>[1]!s_dq_turn(X434,$A$1)</f>
        <v>2.4681942613927306</v>
      </c>
      <c r="AA434" s="6">
        <f>[1]!s_dq_swing(X434,$A$1)</f>
        <v>1.7889740781306989</v>
      </c>
    </row>
    <row r="435" spans="2:28" x14ac:dyDescent="0.25">
      <c r="B435" s="4" t="s">
        <v>357</v>
      </c>
      <c r="C435" s="4" t="s">
        <v>2277</v>
      </c>
      <c r="D435" s="1" t="s">
        <v>2398</v>
      </c>
      <c r="E435" s="4" t="str">
        <f>[1]!s_info_industry_sw_2021(B435,"20221201",1)</f>
        <v>医药生物(2021)</v>
      </c>
      <c r="F435" s="1" t="s">
        <v>2403</v>
      </c>
      <c r="I435" s="4" t="str">
        <f>[1]!s_info_industry_sw_2021(B435,"20221201",2)</f>
        <v>化学制药(2021)</v>
      </c>
      <c r="J435" s="7" t="s">
        <v>2265</v>
      </c>
      <c r="K435" s="4" t="s">
        <v>2278</v>
      </c>
      <c r="L435" s="8">
        <f>[1]!b_dq_close(B435,$A$1,2)</f>
        <v>113.538</v>
      </c>
      <c r="M435" s="8">
        <f>[1]!cb_anal_convpremiumratio(B435,$A$1)</f>
        <v>66.089600000000004</v>
      </c>
      <c r="N435" s="8">
        <f t="shared" si="12"/>
        <v>5.2794715848000004</v>
      </c>
      <c r="O435" s="8">
        <f>[1]!cb_anal_ytm(B435,$A$1)</f>
        <v>1.2705</v>
      </c>
      <c r="P435" s="8">
        <f>[1]!cb_info_outstandingbalance(B435,$A$1)</f>
        <v>4.6499600000000001</v>
      </c>
      <c r="Q435" s="7">
        <f>[1]!b_anal_ptmyear(B435,$A$1)</f>
        <v>4.8684931506849312</v>
      </c>
      <c r="R435" s="8">
        <f>[1]!s_dq_turn(B435,$A$1)</f>
        <v>0.74903870140818418</v>
      </c>
      <c r="S435" s="8">
        <f t="shared" si="13"/>
        <v>179.6276</v>
      </c>
      <c r="T435" s="8">
        <f>[1]!cb_anal_convvalue(B435,$A$1)</f>
        <v>68.359499999999997</v>
      </c>
      <c r="U435" s="19">
        <f>[1]!s_dq_pctchange(B435,$A$1)</f>
        <v>0.41745529159959155</v>
      </c>
      <c r="V435" s="21">
        <f>[1]!b_pq_pctchange(B435,$A$2,$A$1,2)</f>
        <v>-0.14862761307570946</v>
      </c>
      <c r="W435" s="4" t="s">
        <v>2279</v>
      </c>
      <c r="X435" s="4" t="s">
        <v>358</v>
      </c>
      <c r="Y435" s="5">
        <f>[1]!s_val_ev(X435,$A$1,100000000)</f>
        <v>101.2226326888</v>
      </c>
      <c r="Z435" s="6">
        <f>[1]!s_dq_turn(X435,$A$1)</f>
        <v>0.56461204088646688</v>
      </c>
      <c r="AA435" s="6">
        <f>[1]!s_dq_swing(X435,$A$1)</f>
        <v>2.7591973244147163</v>
      </c>
    </row>
    <row r="436" spans="2:28" x14ac:dyDescent="0.25">
      <c r="B436" s="4" t="s">
        <v>373</v>
      </c>
      <c r="C436" s="4" t="s">
        <v>2280</v>
      </c>
      <c r="D436" s="1" t="s">
        <v>2398</v>
      </c>
      <c r="E436" s="4" t="str">
        <f>[1]!s_info_industry_sw_2021(B436,"20221201",1)</f>
        <v>医药生物(2021)</v>
      </c>
      <c r="F436" s="1" t="s">
        <v>2403</v>
      </c>
      <c r="I436" s="4" t="str">
        <f>[1]!s_info_industry_sw_2021(B436,"20221201",2)</f>
        <v>化学制药(2021)</v>
      </c>
      <c r="J436" s="7"/>
      <c r="K436" s="4" t="s">
        <v>2281</v>
      </c>
      <c r="L436" s="8">
        <f>[1]!b_dq_close(B436,$A$1,2)</f>
        <v>132</v>
      </c>
      <c r="M436" s="8">
        <f>[1]!cb_anal_convpremiumratio(B436,$A$1)</f>
        <v>22.619700000000002</v>
      </c>
      <c r="N436" s="8">
        <f t="shared" si="12"/>
        <v>6.5994456000000001</v>
      </c>
      <c r="O436" s="8">
        <f>[1]!cb_anal_ytm(B436,$A$1)</f>
        <v>-1.5638000000000001</v>
      </c>
      <c r="P436" s="8">
        <f>[1]!cb_info_outstandingbalance(B436,$A$1)</f>
        <v>4.9995799999999999</v>
      </c>
      <c r="Q436" s="7">
        <f>[1]!b_anal_ptmyear(B436,$A$1)</f>
        <v>5.3671232876712329</v>
      </c>
      <c r="R436" s="8">
        <f>[1]!s_dq_turn(B436,$A$1)</f>
        <v>1.7945507422623501</v>
      </c>
      <c r="S436" s="8">
        <f t="shared" si="13"/>
        <v>154.61969999999999</v>
      </c>
      <c r="T436" s="8">
        <f>[1]!cb_anal_convvalue(B436,$A$1)</f>
        <v>107.6499</v>
      </c>
      <c r="U436" s="19">
        <f>[1]!s_dq_pctchange(B436,$A$1)</f>
        <v>-0.37735849056603776</v>
      </c>
      <c r="V436" s="21">
        <f>[1]!b_pq_pctchange(B436,$A$2,$A$1,2)</f>
        <v>-3.5108879191245785</v>
      </c>
      <c r="W436" s="4" t="s">
        <v>2282</v>
      </c>
      <c r="X436" s="4" t="s">
        <v>374</v>
      </c>
      <c r="Y436" s="5">
        <f>[1]!s_val_ev(X436,$A$1,100000000)</f>
        <v>112.12669649999999</v>
      </c>
      <c r="Z436" s="6">
        <f>[1]!s_dq_turn(X436,$A$1)</f>
        <v>0.60850797561845582</v>
      </c>
      <c r="AA436" s="6">
        <f>[1]!s_dq_swing(X436,$A$1)</f>
        <v>3.4980165885322712</v>
      </c>
    </row>
    <row r="437" spans="2:28" x14ac:dyDescent="0.25">
      <c r="B437" s="4" t="s">
        <v>483</v>
      </c>
      <c r="C437" s="4" t="s">
        <v>2283</v>
      </c>
      <c r="D437" s="1" t="s">
        <v>2398</v>
      </c>
      <c r="E437" s="4" t="str">
        <f>[1]!s_info_industry_sw_2021(B437,"20221201",1)</f>
        <v>医药生物(2021)</v>
      </c>
      <c r="F437" s="1" t="s">
        <v>2403</v>
      </c>
      <c r="I437" s="4" t="str">
        <f>[1]!s_info_industry_sw_2021(B437,"20221201",2)</f>
        <v>化学制药(2021)</v>
      </c>
      <c r="J437" s="7"/>
      <c r="K437" s="1" t="s">
        <v>2433</v>
      </c>
      <c r="L437" s="8">
        <f>[1]!b_dq_close(B437,$A$1,2)</f>
        <v>114.21</v>
      </c>
      <c r="M437" s="8">
        <f>[1]!cb_anal_convpremiumratio(B437,$A$1)</f>
        <v>44.831600000000002</v>
      </c>
      <c r="N437" s="8">
        <f t="shared" si="12"/>
        <v>5.7024653264999996</v>
      </c>
      <c r="O437" s="8">
        <f>[1]!cb_anal_ytm(B437,$A$1)</f>
        <v>1.4543999999999999</v>
      </c>
      <c r="P437" s="8">
        <f>[1]!cb_info_outstandingbalance(B437,$A$1)</f>
        <v>4.9929649999999999</v>
      </c>
      <c r="Q437" s="7">
        <f>[1]!b_anal_ptmyear(B437,$A$1)</f>
        <v>3.7917808219178082</v>
      </c>
      <c r="R437" s="8">
        <f>[1]!s_dq_turn(B437,$A$1)</f>
        <v>0.57721213747743072</v>
      </c>
      <c r="S437" s="8">
        <f t="shared" si="13"/>
        <v>159.04159999999999</v>
      </c>
      <c r="T437" s="8">
        <f>[1]!cb_anal_convvalue(B437,$A$1)</f>
        <v>78.857100000000003</v>
      </c>
      <c r="U437" s="19">
        <f>[1]!s_dq_pctchange(B437,$A$1)</f>
        <v>0.18333172516029594</v>
      </c>
      <c r="V437" s="21">
        <f>[1]!b_pq_pctchange(B437,$A$2,$A$1,2)</f>
        <v>0.96625617723241353</v>
      </c>
      <c r="W437" s="4" t="s">
        <v>2284</v>
      </c>
      <c r="X437" s="4" t="s">
        <v>484</v>
      </c>
      <c r="Y437" s="5">
        <f>[1]!s_val_ev(X437,$A$1,100000000)</f>
        <v>33.943456488000002</v>
      </c>
      <c r="Z437" s="6">
        <f>[1]!s_dq_turn(X437,$A$1)</f>
        <v>0.9442933305021648</v>
      </c>
      <c r="AA437" s="6">
        <f>[1]!s_dq_swing(X437,$A$1)</f>
        <v>1.5942028985507291</v>
      </c>
    </row>
    <row r="438" spans="2:28" x14ac:dyDescent="0.25">
      <c r="B438" s="4" t="s">
        <v>504</v>
      </c>
      <c r="C438" s="4" t="s">
        <v>2285</v>
      </c>
      <c r="D438" s="1" t="s">
        <v>2398</v>
      </c>
      <c r="E438" s="4" t="str">
        <f>[1]!s_info_industry_sw_2021(B438,"20221201",1)</f>
        <v>医药生物(2021)</v>
      </c>
      <c r="F438" s="1" t="s">
        <v>2403</v>
      </c>
      <c r="I438" s="4" t="str">
        <f>[1]!s_info_industry_sw_2021(B438,"20221201",2)</f>
        <v>化学制药(2021)</v>
      </c>
      <c r="J438" s="7" t="s">
        <v>1576</v>
      </c>
      <c r="K438" s="4" t="s">
        <v>2286</v>
      </c>
      <c r="L438" s="8">
        <f>[1]!b_dq_close(B438,$A$1,2)</f>
        <v>198.995</v>
      </c>
      <c r="M438" s="8">
        <f>[1]!cb_anal_convpremiumratio(B438,$A$1)</f>
        <v>3.5707</v>
      </c>
      <c r="N438" s="8">
        <f t="shared" si="12"/>
        <v>8.0526908660000007</v>
      </c>
      <c r="O438" s="8">
        <f>[1]!cb_anal_ytm(B438,$A$1)</f>
        <v>-11.6737</v>
      </c>
      <c r="P438" s="8">
        <f>[1]!cb_info_outstandingbalance(B438,$A$1)</f>
        <v>4.0466800000000003</v>
      </c>
      <c r="Q438" s="7">
        <f>[1]!b_anal_ptmyear(B438,$A$1)</f>
        <v>3.934246575342466</v>
      </c>
      <c r="R438" s="8">
        <f>[1]!s_dq_turn(B438,$A$1)</f>
        <v>99.33125426275366</v>
      </c>
      <c r="S438" s="8">
        <f t="shared" si="13"/>
        <v>202.56569999999999</v>
      </c>
      <c r="T438" s="8">
        <f>[1]!cb_anal_convvalue(B438,$A$1)</f>
        <v>192.1344</v>
      </c>
      <c r="U438" s="19">
        <f>[1]!s_dq_pctchange(B438,$A$1)</f>
        <v>3.136143129612746</v>
      </c>
      <c r="V438" s="21">
        <f>[1]!b_pq_pctchange(B438,$A$2,$A$1,2)</f>
        <v>4.5268073349196563</v>
      </c>
      <c r="W438" s="4" t="s">
        <v>2287</v>
      </c>
      <c r="X438" s="4" t="s">
        <v>505</v>
      </c>
      <c r="Y438" s="5">
        <f>[1]!s_val_ev(X438,$A$1,100000000)</f>
        <v>140.23142345649998</v>
      </c>
      <c r="Z438" s="6">
        <f>[1]!s_dq_turn(X438,$A$1)</f>
        <v>1.8480462864873581</v>
      </c>
      <c r="AA438" s="6">
        <f>[1]!s_dq_swing(X438,$A$1)</f>
        <v>6.3025210084033594</v>
      </c>
    </row>
    <row r="439" spans="2:28" x14ac:dyDescent="0.25">
      <c r="B439" s="4" t="s">
        <v>506</v>
      </c>
      <c r="C439" s="4" t="s">
        <v>2288</v>
      </c>
      <c r="D439" s="1" t="s">
        <v>2398</v>
      </c>
      <c r="E439" s="4" t="str">
        <f>[1]!s_info_industry_sw_2021(B439,"20221201",1)</f>
        <v>医药生物(2021)</v>
      </c>
      <c r="F439" s="1" t="s">
        <v>2403</v>
      </c>
      <c r="I439" s="4" t="str">
        <f>[1]!s_info_industry_sw_2021(B439,"20221201",2)</f>
        <v>化学制药(2021)</v>
      </c>
      <c r="J439" s="7"/>
      <c r="K439" s="4" t="s">
        <v>2289</v>
      </c>
      <c r="L439" s="8">
        <f>[1]!b_dq_close(B439,$A$1,2)</f>
        <v>126.004</v>
      </c>
      <c r="M439" s="8">
        <f>[1]!cb_anal_convpremiumratio(B439,$A$1)</f>
        <v>25.540800000000001</v>
      </c>
      <c r="N439" s="8">
        <f t="shared" si="12"/>
        <v>10.70583409696</v>
      </c>
      <c r="O439" s="8">
        <f>[1]!cb_anal_ytm(B439,$A$1)</f>
        <v>-0.71960000000000002</v>
      </c>
      <c r="P439" s="8">
        <f>[1]!cb_info_outstandingbalance(B439,$A$1)</f>
        <v>8.4964239999999993</v>
      </c>
      <c r="Q439" s="7">
        <f>[1]!b_anal_ptmyear(B439,$A$1)</f>
        <v>3.967123287671233</v>
      </c>
      <c r="R439" s="8">
        <f>[1]!s_dq_turn(B439,$A$1)</f>
        <v>4.4951852685317961</v>
      </c>
      <c r="S439" s="8">
        <f t="shared" si="13"/>
        <v>151.54480000000001</v>
      </c>
      <c r="T439" s="8">
        <f>[1]!cb_anal_convvalue(B439,$A$1)</f>
        <v>100.369</v>
      </c>
      <c r="U439" s="19">
        <f>[1]!s_dq_pctchange(B439,$A$1)</f>
        <v>0.85403043133739986</v>
      </c>
      <c r="V439" s="21">
        <f>[1]!b_pq_pctchange(B439,$A$2,$A$1,2)</f>
        <v>-0.10544090948729998</v>
      </c>
      <c r="W439" s="4" t="s">
        <v>2290</v>
      </c>
      <c r="X439" s="4" t="s">
        <v>507</v>
      </c>
      <c r="Y439" s="5">
        <f>[1]!s_val_ev(X439,$A$1,100000000)</f>
        <v>118.687854704</v>
      </c>
      <c r="Z439" s="6">
        <f>[1]!s_dq_turn(X439,$A$1)</f>
        <v>1.8861231164158896</v>
      </c>
      <c r="AA439" s="6">
        <f>[1]!s_dq_swing(X439,$A$1)</f>
        <v>3.7599696164071479</v>
      </c>
    </row>
    <row r="440" spans="2:28" x14ac:dyDescent="0.25">
      <c r="B440" s="4" t="s">
        <v>526</v>
      </c>
      <c r="C440" s="4" t="s">
        <v>2291</v>
      </c>
      <c r="D440" s="1" t="s">
        <v>2398</v>
      </c>
      <c r="E440" s="4" t="str">
        <f>[1]!s_info_industry_sw_2021(B440,"20221201",1)</f>
        <v>医药生物(2021)</v>
      </c>
      <c r="F440" s="1" t="s">
        <v>2403</v>
      </c>
      <c r="I440" s="4" t="str">
        <f>[1]!s_info_industry_sw_2021(B440,"20221201",2)</f>
        <v>化学制药(2021)</v>
      </c>
      <c r="J440" s="7"/>
      <c r="K440" s="4" t="s">
        <v>2292</v>
      </c>
      <c r="L440" s="8">
        <f>[1]!b_dq_close(B440,$A$1,2)</f>
        <v>0</v>
      </c>
      <c r="M440" s="8">
        <f>[1]!cb_anal_convpremiumratio(B440,$A$1)</f>
        <v>0</v>
      </c>
      <c r="N440" s="8">
        <f t="shared" si="12"/>
        <v>0</v>
      </c>
      <c r="O440" s="8">
        <f>[1]!cb_anal_ytm(B440,$A$1)</f>
        <v>0</v>
      </c>
      <c r="P440" s="8">
        <f>[1]!cb_info_outstandingbalance(B440,$A$1)</f>
        <v>0</v>
      </c>
      <c r="Q440" s="7">
        <f>[1]!b_anal_ptmyear(B440,$A$1)</f>
        <v>0</v>
      </c>
      <c r="R440" s="8">
        <f>[1]!s_dq_turn(B440,$A$1)</f>
        <v>0</v>
      </c>
      <c r="S440" s="8">
        <f t="shared" si="13"/>
        <v>0</v>
      </c>
      <c r="T440" s="8">
        <f>[1]!cb_anal_convvalue(B440,$A$1)</f>
        <v>0</v>
      </c>
      <c r="U440" s="19">
        <f>[1]!s_dq_pctchange(B440,$A$1)</f>
        <v>0</v>
      </c>
      <c r="V440" s="21">
        <f>[1]!b_pq_pctchange(B440,$A$2,$A$1,2)</f>
        <v>0</v>
      </c>
      <c r="W440" s="4" t="s">
        <v>2293</v>
      </c>
      <c r="X440" s="4" t="s">
        <v>527</v>
      </c>
      <c r="Y440" s="5">
        <f>[1]!s_val_ev(X440,$A$1,100000000)</f>
        <v>99.897322925099999</v>
      </c>
      <c r="Z440" s="6">
        <f>[1]!s_dq_turn(X440,$A$1)</f>
        <v>2.4853888287729342</v>
      </c>
      <c r="AA440" s="6">
        <f>[1]!s_dq_swing(X440,$A$1)</f>
        <v>5.9328091493924227</v>
      </c>
    </row>
    <row r="441" spans="2:28" x14ac:dyDescent="0.25">
      <c r="B441" s="4" t="s">
        <v>735</v>
      </c>
      <c r="C441" s="4" t="s">
        <v>2294</v>
      </c>
      <c r="D441" s="1" t="s">
        <v>2398</v>
      </c>
      <c r="E441" s="4" t="str">
        <f>[1]!s_info_industry_sw_2021(B441,"20221201",1)</f>
        <v>医药生物(2021)</v>
      </c>
      <c r="F441" s="1" t="s">
        <v>2403</v>
      </c>
      <c r="I441" s="4" t="str">
        <f>[1]!s_info_industry_sw_2021(B441,"20221201",2)</f>
        <v>化学制药(2021)</v>
      </c>
      <c r="J441" s="7"/>
      <c r="K441" s="4" t="s">
        <v>2295</v>
      </c>
      <c r="L441" s="8">
        <f>[1]!b_dq_close(B441,$A$1,2)</f>
        <v>175.95099999999999</v>
      </c>
      <c r="M441" s="8">
        <f>[1]!cb_anal_convpremiumratio(B441,$A$1)</f>
        <v>-1.4200000000000001E-2</v>
      </c>
      <c r="N441" s="8">
        <f t="shared" si="12"/>
        <v>38.99334039627</v>
      </c>
      <c r="O441" s="8">
        <f>[1]!cb_anal_ytm(B441,$A$1)</f>
        <v>-8.5554000000000006</v>
      </c>
      <c r="P441" s="8">
        <f>[1]!cb_info_outstandingbalance(B441,$A$1)</f>
        <v>22.161477000000001</v>
      </c>
      <c r="Q441" s="7">
        <f>[1]!b_anal_ptmyear(B441,$A$1)</f>
        <v>5.0684931506849313</v>
      </c>
      <c r="R441" s="8">
        <f>[1]!s_dq_turn(B441,$A$1)</f>
        <v>5.2797879852502607</v>
      </c>
      <c r="S441" s="8">
        <f t="shared" si="13"/>
        <v>175.93680000000001</v>
      </c>
      <c r="T441" s="8">
        <f>[1]!cb_anal_convvalue(B441,$A$1)</f>
        <v>175.976</v>
      </c>
      <c r="U441" s="19">
        <f>[1]!s_dq_pctchange(B441,$A$1)</f>
        <v>-0.197958026091899</v>
      </c>
      <c r="V441" s="21">
        <f>[1]!b_pq_pctchange(B441,$A$2,$A$1,2)</f>
        <v>-2.0317371937639201</v>
      </c>
      <c r="W441" s="4" t="s">
        <v>2296</v>
      </c>
      <c r="X441" s="4" t="s">
        <v>736</v>
      </c>
      <c r="Y441" s="5">
        <f>[1]!s_val_ev(X441,$A$1,100000000)</f>
        <v>416.71841670800001</v>
      </c>
      <c r="Z441" s="6">
        <f>[1]!s_dq_turn(X441,$A$1)</f>
        <v>0.69933680472107629</v>
      </c>
      <c r="AA441" s="6">
        <f>[1]!s_dq_swing(X441,$A$1)</f>
        <v>1.4665757162346513</v>
      </c>
    </row>
    <row r="442" spans="2:28" x14ac:dyDescent="0.25">
      <c r="B442" s="4" t="s">
        <v>819</v>
      </c>
      <c r="C442" s="4" t="s">
        <v>2297</v>
      </c>
      <c r="D442" s="1" t="s">
        <v>2398</v>
      </c>
      <c r="E442" s="4" t="str">
        <f>[1]!s_info_industry_sw_2021(B442,"20221201",1)</f>
        <v>医药生物(2021)</v>
      </c>
      <c r="F442" s="1" t="s">
        <v>2403</v>
      </c>
      <c r="I442" s="4" t="str">
        <f>[1]!s_info_industry_sw_2021(B442,"20221201",2)</f>
        <v>化学制药(2021)</v>
      </c>
      <c r="J442" s="7"/>
      <c r="K442" s="4" t="s">
        <v>2298</v>
      </c>
      <c r="L442" s="8">
        <f>[1]!b_dq_close(B442,$A$1,2)</f>
        <v>106.92</v>
      </c>
      <c r="M442" s="8">
        <f>[1]!cb_anal_convpremiumratio(B442,$A$1)</f>
        <v>79.608699999999999</v>
      </c>
      <c r="N442" s="8">
        <f t="shared" si="12"/>
        <v>10.284559956000001</v>
      </c>
      <c r="O442" s="8">
        <f>[1]!cb_anal_ytm(B442,$A$1)</f>
        <v>5.0072000000000001</v>
      </c>
      <c r="P442" s="8">
        <f>[1]!cb_info_outstandingbalance(B442,$A$1)</f>
        <v>9.6189300000000006</v>
      </c>
      <c r="Q442" s="7">
        <f>[1]!b_anal_ptmyear(B442,$A$1)</f>
        <v>2.1095890410958904</v>
      </c>
      <c r="R442" s="8">
        <f>[1]!s_dq_turn(B442,$A$1)</f>
        <v>3.4041208325666159</v>
      </c>
      <c r="S442" s="8">
        <f t="shared" si="13"/>
        <v>186.52870000000001</v>
      </c>
      <c r="T442" s="8">
        <f>[1]!cb_anal_convvalue(B442,$A$1)</f>
        <v>59.529400000000003</v>
      </c>
      <c r="U442" s="19">
        <f>[1]!s_dq_pctchange(B442,$A$1)</f>
        <v>-1.4162425315335263</v>
      </c>
      <c r="V442" s="21">
        <f>[1]!b_pq_pctchange(B442,$A$2,$A$1,2)</f>
        <v>-0.38199944097642463</v>
      </c>
      <c r="W442" s="4" t="s">
        <v>2299</v>
      </c>
      <c r="X442" s="4" t="s">
        <v>820</v>
      </c>
      <c r="Y442" s="5">
        <f>[1]!s_val_ev(X442,$A$1,100000000)</f>
        <v>27.156360125399999</v>
      </c>
      <c r="Z442" s="6">
        <f>[1]!s_dq_turn(X442,$A$1)</f>
        <v>2.2946883268687732</v>
      </c>
      <c r="AA442" s="6">
        <f>[1]!s_dq_swing(X442,$A$1)</f>
        <v>1.3861386138613918</v>
      </c>
    </row>
    <row r="443" spans="2:28" x14ac:dyDescent="0.25">
      <c r="B443" s="4" t="s">
        <v>419</v>
      </c>
      <c r="C443" s="4" t="s">
        <v>2300</v>
      </c>
      <c r="D443" s="1" t="s">
        <v>2398</v>
      </c>
      <c r="E443" s="4" t="str">
        <f>[1]!s_info_industry_sw_2021(B443,"20221201",1)</f>
        <v>医药生物(2021)</v>
      </c>
      <c r="F443" s="1" t="s">
        <v>2403</v>
      </c>
      <c r="I443" s="4" t="str">
        <f>[1]!s_info_industry_sw_2021(B443,"20221201",2)</f>
        <v>化学制药(2021)</v>
      </c>
      <c r="J443" s="11" t="s">
        <v>2415</v>
      </c>
      <c r="K443" s="4" t="s">
        <v>2301</v>
      </c>
      <c r="L443" s="8">
        <f>[1]!b_dq_close(B443,$A$1,2)</f>
        <v>273</v>
      </c>
      <c r="M443" s="8">
        <f>[1]!cb_anal_convpremiumratio(B443,$A$1)</f>
        <v>164.875</v>
      </c>
      <c r="N443" s="8">
        <f t="shared" si="12"/>
        <v>1.47821856</v>
      </c>
      <c r="O443" s="8">
        <f>[1]!cb_anal_ytm(B443,$A$1)</f>
        <v>-38.813499999999998</v>
      </c>
      <c r="P443" s="8">
        <f>[1]!cb_info_outstandingbalance(B443,$A$1)</f>
        <v>0.54147199999999995</v>
      </c>
      <c r="Q443" s="7">
        <f>[1]!b_anal_ptmyear(B443,$A$1)</f>
        <v>1.8273972602739725</v>
      </c>
      <c r="R443" s="8">
        <f>[1]!s_dq_turn(B443,$A$1)</f>
        <v>321.94499438567459</v>
      </c>
      <c r="S443" s="8">
        <f t="shared" si="13"/>
        <v>437.875</v>
      </c>
      <c r="T443" s="8">
        <f>[1]!cb_anal_convvalue(B443,$A$1)</f>
        <v>103.0675</v>
      </c>
      <c r="U443" s="19">
        <f>[1]!s_dq_pctchange(B443,$A$1)</f>
        <v>2.7900146842878217</v>
      </c>
      <c r="V443" s="21">
        <f>[1]!b_pq_pctchange(B443,$A$2,$A$1,2)</f>
        <v>-0.93405038211152436</v>
      </c>
      <c r="W443" s="4" t="s">
        <v>2302</v>
      </c>
      <c r="X443" s="4" t="s">
        <v>420</v>
      </c>
      <c r="Y443" s="5">
        <f>[1]!s_val_ev(X443,$A$1,100000000)</f>
        <v>41.166774852000003</v>
      </c>
      <c r="Z443" s="6">
        <f>[1]!s_dq_turn(X443,$A$1)</f>
        <v>0.57852747784015846</v>
      </c>
      <c r="AA443" s="6">
        <f>[1]!s_dq_swing(X443,$A$1)</f>
        <v>2.0094562647754124</v>
      </c>
    </row>
    <row r="444" spans="2:28" x14ac:dyDescent="0.25">
      <c r="B444" s="4" t="s">
        <v>733</v>
      </c>
      <c r="C444" s="4" t="s">
        <v>2303</v>
      </c>
      <c r="D444" s="1" t="s">
        <v>2398</v>
      </c>
      <c r="E444" s="4" t="str">
        <f>[1]!s_info_industry_sw_2021(B444,"20221201",1)</f>
        <v>医药生物(2021)</v>
      </c>
      <c r="F444" s="1" t="s">
        <v>2403</v>
      </c>
      <c r="I444" s="4" t="str">
        <f>[1]!s_info_industry_sw_2021(B444,"20221201",2)</f>
        <v>中药Ⅱ(2021)</v>
      </c>
      <c r="J444" s="7" t="s">
        <v>2304</v>
      </c>
      <c r="K444" s="4" t="s">
        <v>2305</v>
      </c>
      <c r="L444" s="8">
        <f>[1]!b_dq_close(B444,$A$1,2)</f>
        <v>179.39</v>
      </c>
      <c r="M444" s="8">
        <f>[1]!cb_anal_convpremiumratio(B444,$A$1)</f>
        <v>23.9908</v>
      </c>
      <c r="N444" s="8">
        <f t="shared" si="12"/>
        <v>4.9280029570999995</v>
      </c>
      <c r="O444" s="8">
        <f>[1]!cb_anal_ytm(B444,$A$1)</f>
        <v>-7.6050000000000004</v>
      </c>
      <c r="P444" s="8">
        <f>[1]!cb_info_outstandingbalance(B444,$A$1)</f>
        <v>2.7470889999999999</v>
      </c>
      <c r="Q444" s="7">
        <f>[1]!b_anal_ptmyear(B444,$A$1)</f>
        <v>5.0273972602739727</v>
      </c>
      <c r="R444" s="8">
        <f>[1]!s_dq_turn(B444,$A$1)</f>
        <v>71.459643280578092</v>
      </c>
      <c r="S444" s="8">
        <f t="shared" si="13"/>
        <v>203.38079999999999</v>
      </c>
      <c r="T444" s="8">
        <f>[1]!cb_anal_convvalue(B444,$A$1)</f>
        <v>144.68010000000001</v>
      </c>
      <c r="U444" s="19">
        <f>[1]!s_dq_pctchange(B444,$A$1)</f>
        <v>-0.3483004382919444</v>
      </c>
      <c r="V444" s="21">
        <f>[1]!b_pq_pctchange(B444,$A$2,$A$1,2)</f>
        <v>4.9801029962546757</v>
      </c>
      <c r="W444" s="4" t="s">
        <v>2306</v>
      </c>
      <c r="X444" s="4" t="s">
        <v>734</v>
      </c>
      <c r="Y444" s="5">
        <f>[1]!s_val_ev(X444,$A$1,100000000)</f>
        <v>33.133279551400001</v>
      </c>
      <c r="Z444" s="6">
        <f>[1]!s_dq_turn(X444,$A$1)</f>
        <v>8.2608196148787769</v>
      </c>
      <c r="AA444" s="6">
        <f>[1]!s_dq_swing(X444,$A$1)</f>
        <v>1.9195849546043968</v>
      </c>
    </row>
    <row r="445" spans="2:28" x14ac:dyDescent="0.25">
      <c r="B445" s="4" t="s">
        <v>348</v>
      </c>
      <c r="C445" s="4" t="s">
        <v>2307</v>
      </c>
      <c r="D445" s="1" t="s">
        <v>2398</v>
      </c>
      <c r="E445" s="4" t="str">
        <f>[1]!s_info_industry_sw_2021(B445,"20221201",1)</f>
        <v>医药生物(2021)</v>
      </c>
      <c r="F445" s="1" t="s">
        <v>2403</v>
      </c>
      <c r="I445" s="4" t="str">
        <f>[1]!s_info_industry_sw_2021(B445,"20221201",2)</f>
        <v>中药Ⅱ(2021)</v>
      </c>
      <c r="J445" s="7" t="s">
        <v>2308</v>
      </c>
      <c r="K445" s="4" t="s">
        <v>2309</v>
      </c>
      <c r="L445" s="8">
        <f>[1]!b_dq_close(B445,$A$1,2)</f>
        <v>139.447</v>
      </c>
      <c r="M445" s="8">
        <f>[1]!cb_anal_convpremiumratio(B445,$A$1)</f>
        <v>12.9817</v>
      </c>
      <c r="N445" s="8">
        <f t="shared" si="12"/>
        <v>5.5499906000000001</v>
      </c>
      <c r="O445" s="8">
        <f>[1]!cb_anal_ytm(B445,$A$1)</f>
        <v>-2.9514</v>
      </c>
      <c r="P445" s="8">
        <f>[1]!cb_info_outstandingbalance(B445,$A$1)</f>
        <v>3.98</v>
      </c>
      <c r="Q445" s="7">
        <f>[1]!b_anal_ptmyear(B445,$A$1)</f>
        <v>5.7369863013698632</v>
      </c>
      <c r="R445" s="8">
        <f>[1]!s_dq_turn(B445,$A$1)</f>
        <v>7.4540201005025128</v>
      </c>
      <c r="S445" s="8">
        <f t="shared" si="13"/>
        <v>152.42869999999999</v>
      </c>
      <c r="T445" s="8">
        <f>[1]!cb_anal_convvalue(B445,$A$1)</f>
        <v>123.42440000000001</v>
      </c>
      <c r="U445" s="19">
        <f>[1]!s_dq_pctchange(B445,$A$1)</f>
        <v>-0.97781628131569154</v>
      </c>
      <c r="V445" s="21">
        <f>[1]!b_pq_pctchange(B445,$A$2,$A$1,2)</f>
        <v>0.67866606019912179</v>
      </c>
      <c r="W445" s="4" t="s">
        <v>2310</v>
      </c>
      <c r="X445" s="4" t="s">
        <v>234</v>
      </c>
      <c r="Y445" s="5">
        <f>[1]!s_val_ev(X445,$A$1,100000000)</f>
        <v>92.685573090000005</v>
      </c>
      <c r="Z445" s="6">
        <f>[1]!s_dq_turn(X445,$A$1)</f>
        <v>0.84410433459833722</v>
      </c>
      <c r="AA445" s="6">
        <f>[1]!s_dq_swing(X445,$A$1)</f>
        <v>2.8421052631578974</v>
      </c>
    </row>
    <row r="446" spans="2:28" x14ac:dyDescent="0.25">
      <c r="B446" s="4" t="s">
        <v>233</v>
      </c>
      <c r="C446" s="4" t="s">
        <v>2311</v>
      </c>
      <c r="D446" s="1" t="s">
        <v>2398</v>
      </c>
      <c r="E446" s="4" t="str">
        <f>[1]!s_info_industry_sw_2021(B446,"20221201",1)</f>
        <v>医药生物(2021)</v>
      </c>
      <c r="F446" s="1" t="s">
        <v>2403</v>
      </c>
      <c r="I446" s="4" t="str">
        <f>[1]!s_info_industry_sw_2021(B446,"20221201",2)</f>
        <v>中药Ⅱ(2021)</v>
      </c>
      <c r="J446" s="7" t="s">
        <v>2308</v>
      </c>
      <c r="K446" s="4" t="s">
        <v>2309</v>
      </c>
      <c r="L446" s="8">
        <f>[1]!b_dq_close(B446,$A$1,2)</f>
        <v>226.59399999999999</v>
      </c>
      <c r="M446" s="8">
        <f>[1]!cb_anal_convpremiumratio(B446,$A$1)</f>
        <v>4.3296999999999999</v>
      </c>
      <c r="N446" s="8">
        <f t="shared" si="12"/>
        <v>2.2690443378</v>
      </c>
      <c r="O446" s="8">
        <f>[1]!cb_anal_ytm(B446,$A$1)</f>
        <v>-18.549600000000002</v>
      </c>
      <c r="P446" s="8">
        <f>[1]!cb_info_outstandingbalance(B446,$A$1)</f>
        <v>1.0013700000000001</v>
      </c>
      <c r="Q446" s="7">
        <f>[1]!b_anal_ptmyear(B446,$A$1)</f>
        <v>3.2958904109589042</v>
      </c>
      <c r="R446" s="8">
        <f>[1]!s_dq_turn(B446,$A$1)</f>
        <v>46.575191986977835</v>
      </c>
      <c r="S446" s="8">
        <f t="shared" si="13"/>
        <v>230.9237</v>
      </c>
      <c r="T446" s="8">
        <f>[1]!cb_anal_convvalue(B446,$A$1)</f>
        <v>217.19040000000001</v>
      </c>
      <c r="U446" s="19">
        <f>[1]!s_dq_pctchange(B446,$A$1)</f>
        <v>-0.97411536427719825</v>
      </c>
      <c r="V446" s="21">
        <f>[1]!b_pq_pctchange(B446,$A$2,$A$1,2)</f>
        <v>-0.14542313726182002</v>
      </c>
      <c r="W446" s="4" t="s">
        <v>2310</v>
      </c>
      <c r="X446" s="4" t="s">
        <v>234</v>
      </c>
      <c r="Y446" s="5">
        <f>[1]!s_val_ev(X446,$A$1,100000000)</f>
        <v>92.685573090000005</v>
      </c>
      <c r="Z446" s="6">
        <f>[1]!s_dq_turn(X446,$A$1)</f>
        <v>0.84410433459833722</v>
      </c>
      <c r="AA446" s="6">
        <f>[1]!s_dq_swing(X446,$A$1)</f>
        <v>2.8421052631578974</v>
      </c>
    </row>
    <row r="447" spans="2:28" x14ac:dyDescent="0.25">
      <c r="B447" s="4" t="s">
        <v>783</v>
      </c>
      <c r="C447" s="4" t="s">
        <v>2312</v>
      </c>
      <c r="D447" s="1" t="s">
        <v>2398</v>
      </c>
      <c r="E447" s="4" t="str">
        <f>[1]!s_info_industry_sw_2021(B447,"20221201",1)</f>
        <v>医药生物(2021)</v>
      </c>
      <c r="F447" s="1" t="s">
        <v>2403</v>
      </c>
      <c r="I447" s="4" t="str">
        <f>[1]!s_info_industry_sw_2021(B447,"20221201",2)</f>
        <v>中药Ⅱ(2021)</v>
      </c>
      <c r="J447" s="7" t="s">
        <v>2313</v>
      </c>
      <c r="K447" s="4" t="s">
        <v>2314</v>
      </c>
      <c r="L447" s="8">
        <f>[1]!b_dq_close(B447,$A$1,2)</f>
        <v>215</v>
      </c>
      <c r="M447" s="8">
        <f>[1]!cb_anal_convpremiumratio(B447,$A$1)</f>
        <v>12.8643</v>
      </c>
      <c r="N447" s="8">
        <f t="shared" si="12"/>
        <v>4.5572625499999999</v>
      </c>
      <c r="O447" s="8">
        <f>[1]!cb_anal_ytm(B447,$A$1)</f>
        <v>0</v>
      </c>
      <c r="P447" s="8">
        <f>[1]!cb_info_outstandingbalance(B447,$A$1)</f>
        <v>2.1196570000000001</v>
      </c>
      <c r="Q447" s="7">
        <f>[1]!b_anal_ptmyear(B447,$A$1)</f>
        <v>0.78904109589041094</v>
      </c>
      <c r="R447" s="8">
        <f>[1]!s_dq_turn(B447,$A$1)</f>
        <v>604.3628756916803</v>
      </c>
      <c r="S447" s="8">
        <f t="shared" si="13"/>
        <v>227.86430000000001</v>
      </c>
      <c r="T447" s="8">
        <f>[1]!cb_anal_convvalue(B447,$A$1)</f>
        <v>190.49430000000001</v>
      </c>
      <c r="U447" s="19">
        <f>[1]!s_dq_pctchange(B447,$A$1)</f>
        <v>-1.3670978988898017</v>
      </c>
      <c r="V447" s="21">
        <f>[1]!b_pq_pctchange(B447,$A$2,$A$1,2)</f>
        <v>24.990553039595842</v>
      </c>
      <c r="W447" s="4" t="s">
        <v>2315</v>
      </c>
      <c r="X447" s="4" t="s">
        <v>784</v>
      </c>
      <c r="Y447" s="5">
        <f>[1]!s_val_ev(X447,$A$1,100000000)</f>
        <v>57.408911896500008</v>
      </c>
      <c r="Z447" s="6">
        <f>[1]!s_dq_turn(X447,$A$1)</f>
        <v>23.519142434034929</v>
      </c>
      <c r="AA447" s="6">
        <f>[1]!s_dq_swing(X447,$A$1)</f>
        <v>4.2307692307692362</v>
      </c>
    </row>
    <row r="448" spans="2:28" x14ac:dyDescent="0.25">
      <c r="B448" s="4" t="s">
        <v>825</v>
      </c>
      <c r="C448" s="4" t="s">
        <v>2316</v>
      </c>
      <c r="D448" s="1" t="s">
        <v>2398</v>
      </c>
      <c r="E448" s="4" t="str">
        <f>[1]!s_info_industry_sw_2021(B448,"20221201",1)</f>
        <v>医药生物(2021)</v>
      </c>
      <c r="F448" s="1" t="s">
        <v>2403</v>
      </c>
      <c r="I448" s="4" t="str">
        <f>[1]!s_info_industry_sw_2021(B448,"20221201",2)</f>
        <v>中药Ⅱ(2021)</v>
      </c>
      <c r="J448" s="7"/>
      <c r="K448" s="15" t="s">
        <v>2428</v>
      </c>
      <c r="L448" s="8">
        <f>[1]!b_dq_close(B448,$A$1,2)</f>
        <v>0</v>
      </c>
      <c r="M448" s="8">
        <f>[1]!cb_anal_convpremiumratio(B448,$A$1)</f>
        <v>0</v>
      </c>
      <c r="N448" s="8">
        <f t="shared" si="12"/>
        <v>0</v>
      </c>
      <c r="O448" s="8">
        <f>[1]!cb_anal_ytm(B448,$A$1)</f>
        <v>0</v>
      </c>
      <c r="P448" s="8">
        <f>[1]!cb_info_outstandingbalance(B448,$A$1)</f>
        <v>0</v>
      </c>
      <c r="Q448" s="7">
        <f>[1]!b_anal_ptmyear(B448,$A$1)</f>
        <v>0</v>
      </c>
      <c r="R448" s="8">
        <f>[1]!s_dq_turn(B448,$A$1)</f>
        <v>0</v>
      </c>
      <c r="S448" s="8">
        <f t="shared" si="13"/>
        <v>0</v>
      </c>
      <c r="T448" s="8">
        <f>[1]!cb_anal_convvalue(B448,$A$1)</f>
        <v>0</v>
      </c>
      <c r="U448" s="19">
        <f>[1]!s_dq_pctchange(B448,$A$1)</f>
        <v>0</v>
      </c>
      <c r="V448" s="21">
        <f>[1]!b_pq_pctchange(B448,$A$2,$A$1,2)</f>
        <v>0</v>
      </c>
      <c r="W448" s="4" t="s">
        <v>2317</v>
      </c>
      <c r="X448" s="4" t="s">
        <v>826</v>
      </c>
      <c r="Y448" s="5">
        <f>[1]!s_val_ev(X448,$A$1,100000000)</f>
        <v>83.059906854600001</v>
      </c>
      <c r="Z448" s="6">
        <f>[1]!s_dq_turn(X448,$A$1)</f>
        <v>2.605557466473563</v>
      </c>
      <c r="AA448" s="6">
        <f>[1]!s_dq_swing(X448,$A$1)</f>
        <v>1.4356435643564316</v>
      </c>
      <c r="AB448" s="14" t="s">
        <v>2417</v>
      </c>
    </row>
    <row r="449" spans="2:27" x14ac:dyDescent="0.25">
      <c r="B449" s="4" t="s">
        <v>855</v>
      </c>
      <c r="C449" s="4" t="s">
        <v>2318</v>
      </c>
      <c r="D449" s="1" t="s">
        <v>2398</v>
      </c>
      <c r="E449" s="4" t="str">
        <f>[1]!s_info_industry_sw_2021(B449,"20221201",1)</f>
        <v>医药生物(2021)</v>
      </c>
      <c r="F449" s="1" t="s">
        <v>2403</v>
      </c>
      <c r="I449" s="4" t="str">
        <f>[1]!s_info_industry_sw_2021(B449,"20221201",2)</f>
        <v>中药Ⅱ(2021)</v>
      </c>
      <c r="J449" s="7" t="s">
        <v>2319</v>
      </c>
      <c r="K449" s="4" t="s">
        <v>2320</v>
      </c>
      <c r="L449" s="8">
        <f>[1]!b_dq_close(B449,$A$1,2)</f>
        <v>206.114</v>
      </c>
      <c r="M449" s="8">
        <f>[1]!cb_anal_convpremiumratio(B449,$A$1)</f>
        <v>6.8981000000000003</v>
      </c>
      <c r="N449" s="8">
        <f t="shared" si="12"/>
        <v>3.1457180514199998</v>
      </c>
      <c r="O449" s="8">
        <f>[1]!cb_anal_ytm(B449,$A$1)</f>
        <v>-18.1846</v>
      </c>
      <c r="P449" s="8">
        <f>[1]!cb_info_outstandingbalance(B449,$A$1)</f>
        <v>1.526203</v>
      </c>
      <c r="Q449" s="7">
        <f>[1]!b_anal_ptmyear(B449,$A$1)</f>
        <v>2.8547945205479452</v>
      </c>
      <c r="R449" s="8">
        <f>[1]!s_dq_turn(B449,$A$1)</f>
        <v>87.508280353268859</v>
      </c>
      <c r="S449" s="8">
        <f t="shared" si="13"/>
        <v>213.0121</v>
      </c>
      <c r="T449" s="8">
        <f>[1]!cb_anal_convvalue(B449,$A$1)</f>
        <v>192.81360000000001</v>
      </c>
      <c r="U449" s="19">
        <f>[1]!s_dq_pctchange(B449,$A$1)</f>
        <v>-0.90863637237744777</v>
      </c>
      <c r="V449" s="21">
        <f>[1]!b_pq_pctchange(B449,$A$2,$A$1,2)</f>
        <v>8.0567875604206609</v>
      </c>
      <c r="W449" s="4" t="s">
        <v>2321</v>
      </c>
      <c r="X449" s="4" t="s">
        <v>856</v>
      </c>
      <c r="Y449" s="5">
        <f>[1]!s_val_ev(X449,$A$1,100000000)</f>
        <v>36.720764568200003</v>
      </c>
      <c r="Z449" s="6">
        <f>[1]!s_dq_turn(X449,$A$1)</f>
        <v>2.6752864470706483</v>
      </c>
      <c r="AA449" s="6">
        <f>[1]!s_dq_swing(X449,$A$1)</f>
        <v>1.8377693282636307</v>
      </c>
    </row>
    <row r="450" spans="2:27" x14ac:dyDescent="0.25">
      <c r="B450" s="4" t="s">
        <v>909</v>
      </c>
      <c r="C450" s="4" t="s">
        <v>2322</v>
      </c>
      <c r="D450" s="1" t="s">
        <v>2398</v>
      </c>
      <c r="E450" s="4" t="str">
        <f>[1]!s_info_industry_sw_2021(B450,"20221201",1)</f>
        <v>医药生物(2021)</v>
      </c>
      <c r="F450" s="1" t="s">
        <v>2403</v>
      </c>
      <c r="I450" s="4" t="str">
        <f>[1]!s_info_industry_sw_2021(B450,"20221201",2)</f>
        <v>中药Ⅱ(2021)</v>
      </c>
      <c r="J450" s="7"/>
      <c r="K450" s="4" t="s">
        <v>2323</v>
      </c>
      <c r="L450" s="8">
        <f>[1]!b_dq_close(B450,$A$1,2)</f>
        <v>124.1</v>
      </c>
      <c r="M450" s="8">
        <f>[1]!cb_anal_convpremiumratio(B450,$A$1)</f>
        <v>17.34</v>
      </c>
      <c r="N450" s="8">
        <f t="shared" si="12"/>
        <v>9.9204745760000002</v>
      </c>
      <c r="O450" s="8">
        <f>[1]!cb_anal_ytm(B450,$A$1)</f>
        <v>-1.827</v>
      </c>
      <c r="P450" s="8">
        <f>[1]!cb_info_outstandingbalance(B450,$A$1)</f>
        <v>7.9939359999999997</v>
      </c>
      <c r="Q450" s="7">
        <f>[1]!b_anal_ptmyear(B450,$A$1)</f>
        <v>3.5835616438356164</v>
      </c>
      <c r="R450" s="8">
        <f>[1]!s_dq_turn(B450,$A$1)</f>
        <v>2.9218647734983119</v>
      </c>
      <c r="S450" s="8">
        <f t="shared" si="13"/>
        <v>141.44</v>
      </c>
      <c r="T450" s="8">
        <f>[1]!cb_anal_convvalue(B450,$A$1)</f>
        <v>105.761</v>
      </c>
      <c r="U450" s="19">
        <f>[1]!s_dq_pctchange(B450,$A$1)</f>
        <v>0.7714169711733565</v>
      </c>
      <c r="V450" s="21">
        <f>[1]!b_pq_pctchange(B450,$A$2,$A$1,2)</f>
        <v>0.39884472562233125</v>
      </c>
      <c r="W450" s="4" t="s">
        <v>2324</v>
      </c>
      <c r="X450" s="4" t="s">
        <v>910</v>
      </c>
      <c r="Y450" s="5">
        <f>[1]!s_val_ev(X450,$A$1,100000000)</f>
        <v>130.43504496</v>
      </c>
      <c r="Z450" s="6">
        <f>[1]!s_dq_turn(X450,$A$1)</f>
        <v>0.27403458438552075</v>
      </c>
      <c r="AA450" s="6">
        <f>[1]!s_dq_swing(X450,$A$1)</f>
        <v>1.9059205190592006</v>
      </c>
    </row>
    <row r="451" spans="2:27" x14ac:dyDescent="0.25">
      <c r="B451" s="4" t="s">
        <v>646</v>
      </c>
      <c r="C451" s="4" t="s">
        <v>2325</v>
      </c>
      <c r="D451" s="1" t="s">
        <v>2398</v>
      </c>
      <c r="E451" s="4" t="str">
        <f>[1]!s_info_industry_sw_2021(B451,"20221201",1)</f>
        <v>医药生物(2021)</v>
      </c>
      <c r="F451" s="1" t="s">
        <v>2403</v>
      </c>
      <c r="I451" s="4" t="str">
        <f>[1]!s_info_industry_sw_2021(B451,"20221201",2)</f>
        <v>中药Ⅱ(2021)</v>
      </c>
      <c r="J451" s="7"/>
      <c r="K451" s="4" t="s">
        <v>2326</v>
      </c>
      <c r="L451" s="8">
        <f>[1]!b_dq_close(B451,$A$1,2)</f>
        <v>122.791</v>
      </c>
      <c r="M451" s="8">
        <f>[1]!cb_anal_convpremiumratio(B451,$A$1)</f>
        <v>14.1327</v>
      </c>
      <c r="N451" s="8">
        <f t="shared" ref="N451:N472" si="14">P451/100*L451</f>
        <v>29.548704975569997</v>
      </c>
      <c r="O451" s="8">
        <f>[1]!cb_anal_ytm(B451,$A$1)</f>
        <v>-12.6732</v>
      </c>
      <c r="P451" s="8">
        <f>[1]!cb_info_outstandingbalance(B451,$A$1)</f>
        <v>24.064226999999999</v>
      </c>
      <c r="Q451" s="7">
        <f>[1]!b_anal_ptmyear(B451,$A$1)</f>
        <v>1.0547945205479452</v>
      </c>
      <c r="R451" s="8">
        <f>[1]!s_dq_turn(B451,$A$1)</f>
        <v>0.91156470556897584</v>
      </c>
      <c r="S451" s="8">
        <f t="shared" ref="S451:S472" si="15">L451+M451</f>
        <v>136.9237</v>
      </c>
      <c r="T451" s="8">
        <f>[1]!cb_anal_convvalue(B451,$A$1)</f>
        <v>107.58620000000001</v>
      </c>
      <c r="U451" s="19">
        <f>[1]!s_dq_pctchange(B451,$A$1)</f>
        <v>5.7039952412376999E-2</v>
      </c>
      <c r="V451" s="21">
        <f>[1]!b_pq_pctchange(B451,$A$2,$A$1,2)</f>
        <v>0.89895395942380996</v>
      </c>
      <c r="W451" s="4" t="s">
        <v>2327</v>
      </c>
      <c r="X451" s="4" t="s">
        <v>647</v>
      </c>
      <c r="Y451" s="5">
        <f>[1]!s_val_ev(X451,$A$1,100000000)</f>
        <v>181.44376192799999</v>
      </c>
      <c r="Z451" s="6">
        <f>[1]!s_dq_turn(X451,$A$1)</f>
        <v>0.64381696048884152</v>
      </c>
      <c r="AA451" s="6">
        <f>[1]!s_dq_swing(X451,$A$1)</f>
        <v>1.1538461538461522</v>
      </c>
    </row>
    <row r="452" spans="2:27" x14ac:dyDescent="0.25">
      <c r="B452" s="4" t="s">
        <v>590</v>
      </c>
      <c r="C452" s="4" t="s">
        <v>2328</v>
      </c>
      <c r="D452" s="1" t="s">
        <v>2398</v>
      </c>
      <c r="E452" s="4" t="str">
        <f>[1]!s_info_industry_sw_2021(B452,"20221201",1)</f>
        <v>医药生物(2021)</v>
      </c>
      <c r="F452" s="1" t="s">
        <v>2403</v>
      </c>
      <c r="I452" s="4" t="str">
        <f>[1]!s_info_industry_sw_2021(B452,"20221201",2)</f>
        <v>医疗服务(2021)</v>
      </c>
      <c r="J452" s="7"/>
      <c r="K452" s="4" t="s">
        <v>2329</v>
      </c>
      <c r="L452" s="8">
        <f>[1]!b_dq_close(B452,$A$1,2)</f>
        <v>129.75</v>
      </c>
      <c r="M452" s="8">
        <f>[1]!cb_anal_convpremiumratio(B452,$A$1)</f>
        <v>38.461100000000002</v>
      </c>
      <c r="N452" s="8">
        <f t="shared" si="14"/>
        <v>14.913728392499999</v>
      </c>
      <c r="O452" s="8">
        <f>[1]!cb_anal_ytm(B452,$A$1)</f>
        <v>-2.3357000000000001</v>
      </c>
      <c r="P452" s="8">
        <f>[1]!cb_info_outstandingbalance(B452,$A$1)</f>
        <v>11.494203000000001</v>
      </c>
      <c r="Q452" s="7">
        <f>[1]!b_anal_ptmyear(B452,$A$1)</f>
        <v>5.1589041095890416</v>
      </c>
      <c r="R452" s="8">
        <f>[1]!s_dq_turn(B452,$A$1)</f>
        <v>1.7090615156179163</v>
      </c>
      <c r="S452" s="8">
        <f t="shared" si="15"/>
        <v>168.21109999999999</v>
      </c>
      <c r="T452" s="8">
        <f>[1]!cb_anal_convvalue(B452,$A$1)</f>
        <v>93.708600000000004</v>
      </c>
      <c r="U452" s="19">
        <f>[1]!s_dq_pctchange(B452,$A$1)</f>
        <v>-0.65084226646247656</v>
      </c>
      <c r="V452" s="21">
        <f>[1]!b_pq_pctchange(B452,$A$2,$A$1,2)</f>
        <v>-3.0240066967622292</v>
      </c>
      <c r="W452" s="4" t="s">
        <v>2330</v>
      </c>
      <c r="X452" s="4" t="s">
        <v>591</v>
      </c>
      <c r="Y452" s="5">
        <f>[1]!s_val_ev(X452,$A$1,100000000)</f>
        <v>152.56343585069999</v>
      </c>
      <c r="Z452" s="6">
        <f>[1]!s_dq_turn(X452,$A$1)</f>
        <v>1.3482481820080165</v>
      </c>
      <c r="AA452" s="6">
        <f>[1]!s_dq_swing(X452,$A$1)</f>
        <v>1.7553052135184741</v>
      </c>
    </row>
    <row r="453" spans="2:27" x14ac:dyDescent="0.25">
      <c r="B453" s="4" t="s">
        <v>542</v>
      </c>
      <c r="C453" s="4" t="s">
        <v>2331</v>
      </c>
      <c r="D453" s="1" t="s">
        <v>2398</v>
      </c>
      <c r="E453" s="4" t="str">
        <f>[1]!s_info_industry_sw_2021(B453,"20221201",1)</f>
        <v>医药生物(2021)</v>
      </c>
      <c r="F453" s="1" t="s">
        <v>2403</v>
      </c>
      <c r="I453" s="4" t="str">
        <f>[1]!s_info_industry_sw_2021(B453,"20221201",2)</f>
        <v>生物制品(2021)</v>
      </c>
      <c r="J453" s="7" t="s">
        <v>1576</v>
      </c>
      <c r="K453" s="4" t="s">
        <v>2228</v>
      </c>
      <c r="L453" s="8">
        <f>[1]!b_dq_close(B453,$A$1,2)</f>
        <v>127.59</v>
      </c>
      <c r="M453" s="8">
        <f>[1]!cb_anal_convpremiumratio(B453,$A$1)</f>
        <v>19.363</v>
      </c>
      <c r="N453" s="8">
        <f t="shared" si="14"/>
        <v>25.510102179</v>
      </c>
      <c r="O453" s="8">
        <f>[1]!cb_anal_ytm(B453,$A$1)</f>
        <v>-2.0266999999999999</v>
      </c>
      <c r="P453" s="8">
        <f>[1]!cb_info_outstandingbalance(B453,$A$1)</f>
        <v>19.99381</v>
      </c>
      <c r="Q453" s="7">
        <f>[1]!b_anal_ptmyear(B453,$A$1)</f>
        <v>4.3945205479452056</v>
      </c>
      <c r="R453" s="8">
        <f>[1]!s_dq_turn(B453,$A$1)</f>
        <v>0.96783454479161302</v>
      </c>
      <c r="S453" s="8">
        <f t="shared" si="15"/>
        <v>146.953</v>
      </c>
      <c r="T453" s="8">
        <f>[1]!cb_anal_convvalue(B453,$A$1)</f>
        <v>106.89239999999999</v>
      </c>
      <c r="U453" s="19">
        <f>[1]!s_dq_pctchange(B453,$A$1)</f>
        <v>7.0588235294120324E-2</v>
      </c>
      <c r="V453" s="21">
        <f>[1]!b_pq_pctchange(B453,$A$2,$A$1,2)</f>
        <v>-2.1639112965064586</v>
      </c>
      <c r="W453" s="4" t="s">
        <v>2332</v>
      </c>
      <c r="X453" s="4" t="s">
        <v>543</v>
      </c>
      <c r="Y453" s="5">
        <f>[1]!s_val_ev(X453,$A$1,100000000)</f>
        <v>403.15365628719991</v>
      </c>
      <c r="Z453" s="6">
        <f>[1]!s_dq_turn(X453,$A$1)</f>
        <v>0.71733198850586044</v>
      </c>
      <c r="AA453" s="6">
        <f>[1]!s_dq_swing(X453,$A$1)</f>
        <v>1.818181818181809</v>
      </c>
    </row>
    <row r="454" spans="2:27" x14ac:dyDescent="0.25">
      <c r="B454" s="4" t="s">
        <v>845</v>
      </c>
      <c r="C454" s="4" t="s">
        <v>2333</v>
      </c>
      <c r="D454" s="1" t="s">
        <v>2446</v>
      </c>
      <c r="E454" s="4" t="str">
        <f>[1]!s_info_industry_sw_2021(B454,"20221201",1)</f>
        <v>有色金属(2021)</v>
      </c>
      <c r="F454" s="1" t="s">
        <v>2400</v>
      </c>
      <c r="G454" s="4" t="s">
        <v>1353</v>
      </c>
      <c r="H454" s="4" t="s">
        <v>1354</v>
      </c>
      <c r="I454" s="4" t="str">
        <f>[1]!s_info_industry_sw_2021(B454,"20221201",2)</f>
        <v>工业金属(2021)</v>
      </c>
      <c r="J454" s="7" t="s">
        <v>2334</v>
      </c>
      <c r="K454" s="4" t="s">
        <v>2335</v>
      </c>
      <c r="L454" s="8">
        <f>[1]!b_dq_close(B454,$A$1,2)</f>
        <v>167</v>
      </c>
      <c r="M454" s="8">
        <f>[1]!cb_anal_convpremiumratio(B454,$A$1)</f>
        <v>8.5975000000000001</v>
      </c>
      <c r="N454" s="8">
        <f t="shared" si="14"/>
        <v>3.37004664</v>
      </c>
      <c r="O454" s="8">
        <f>[1]!cb_anal_ytm(B454,$A$1)</f>
        <v>-11.580299999999999</v>
      </c>
      <c r="P454" s="8">
        <f>[1]!cb_info_outstandingbalance(B454,$A$1)</f>
        <v>2.017992</v>
      </c>
      <c r="Q454" s="7">
        <f>[1]!b_anal_ptmyear(B454,$A$1)</f>
        <v>2.7835616438356166</v>
      </c>
      <c r="R454" s="8">
        <f>[1]!s_dq_turn(B454,$A$1)</f>
        <v>211.68869846857669</v>
      </c>
      <c r="S454" s="8">
        <f t="shared" si="15"/>
        <v>175.5975</v>
      </c>
      <c r="T454" s="8">
        <f>[1]!cb_anal_convvalue(B454,$A$1)</f>
        <v>153.77879999999999</v>
      </c>
      <c r="U454" s="19">
        <f>[1]!s_dq_pctchange(B454,$A$1)</f>
        <v>1.3011434290740411</v>
      </c>
      <c r="V454" s="21">
        <f>[1]!b_pq_pctchange(B454,$A$2,$A$1,2)</f>
        <v>4.5239466239391186</v>
      </c>
      <c r="W454" s="4" t="s">
        <v>2336</v>
      </c>
      <c r="X454" s="4" t="s">
        <v>846</v>
      </c>
      <c r="Y454" s="5">
        <f>[1]!s_val_ev(X454,$A$1,100000000)</f>
        <v>26.580197357999996</v>
      </c>
      <c r="Z454" s="6">
        <f>[1]!s_dq_turn(X454,$A$1)</f>
        <v>12.745657223820146</v>
      </c>
      <c r="AA454" s="6">
        <f>[1]!s_dq_swing(X454,$A$1)</f>
        <v>3.8924274593064445</v>
      </c>
    </row>
    <row r="455" spans="2:27" x14ac:dyDescent="0.25">
      <c r="B455" s="4" t="s">
        <v>109</v>
      </c>
      <c r="C455" s="4" t="s">
        <v>2337</v>
      </c>
      <c r="D455" s="1" t="s">
        <v>2446</v>
      </c>
      <c r="E455" s="4" t="str">
        <f>[1]!s_info_industry_sw_2021(B455,"20221201",1)</f>
        <v>有色金属(2021)</v>
      </c>
      <c r="F455" s="1" t="s">
        <v>2400</v>
      </c>
      <c r="G455" s="4" t="s">
        <v>1353</v>
      </c>
      <c r="H455" s="4" t="s">
        <v>1354</v>
      </c>
      <c r="I455" s="4" t="str">
        <f>[1]!s_info_industry_sw_2021(B455,"20221201",2)</f>
        <v>工业金属(2021)</v>
      </c>
      <c r="J455" s="11" t="s">
        <v>2389</v>
      </c>
      <c r="K455" s="4" t="s">
        <v>2335</v>
      </c>
      <c r="L455" s="8">
        <f>[1]!b_dq_close(B455,$A$1,2)</f>
        <v>294.38499999999999</v>
      </c>
      <c r="M455" s="8">
        <f>[1]!cb_anal_convpremiumratio(B455,$A$1)</f>
        <v>15.403700000000001</v>
      </c>
      <c r="N455" s="8">
        <f t="shared" si="14"/>
        <v>28.9738721545</v>
      </c>
      <c r="O455" s="8">
        <f>[1]!cb_anal_ytm(B455,$A$1)</f>
        <v>-36.448500000000003</v>
      </c>
      <c r="P455" s="8">
        <f>[1]!cb_info_outstandingbalance(B455,$A$1)</f>
        <v>9.8421699999999994</v>
      </c>
      <c r="Q455" s="7">
        <f>[1]!b_anal_ptmyear(B455,$A$1)</f>
        <v>2.1315068493150684</v>
      </c>
      <c r="R455" s="8">
        <f>[1]!s_dq_turn(B455,$A$1)</f>
        <v>16.597762485305577</v>
      </c>
      <c r="S455" s="8">
        <f t="shared" si="15"/>
        <v>309.78870000000001</v>
      </c>
      <c r="T455" s="8">
        <f>[1]!cb_anal_convvalue(B455,$A$1)</f>
        <v>255.09139999999999</v>
      </c>
      <c r="U455" s="19">
        <f>[1]!s_dq_pctchange(B455,$A$1)</f>
        <v>3.0665975786518089</v>
      </c>
      <c r="V455" s="21">
        <f>[1]!b_pq_pctchange(B455,$A$2,$A$1,2)</f>
        <v>-2.2600201864591409</v>
      </c>
      <c r="W455" s="4" t="s">
        <v>2338</v>
      </c>
      <c r="X455" s="4" t="s">
        <v>110</v>
      </c>
      <c r="Y455" s="5">
        <f>[1]!s_val_ev(X455,$A$1,100000000)</f>
        <v>189.50139728119998</v>
      </c>
      <c r="Z455" s="6">
        <f>[1]!s_dq_turn(X455,$A$1)</f>
        <v>1.911230428357011</v>
      </c>
      <c r="AA455" s="6">
        <f>[1]!s_dq_swing(X455,$A$1)</f>
        <v>3.1427099433281787</v>
      </c>
    </row>
    <row r="456" spans="2:27" x14ac:dyDescent="0.25">
      <c r="B456" s="4" t="s">
        <v>111</v>
      </c>
      <c r="C456" s="4" t="s">
        <v>2339</v>
      </c>
      <c r="D456" s="1" t="s">
        <v>2446</v>
      </c>
      <c r="E456" s="4" t="str">
        <f>[1]!s_info_industry_sw_2021(B456,"20221201",1)</f>
        <v>有色金属(2021)</v>
      </c>
      <c r="F456" s="1" t="s">
        <v>2400</v>
      </c>
      <c r="G456" s="4" t="s">
        <v>1353</v>
      </c>
      <c r="H456" s="4" t="s">
        <v>1354</v>
      </c>
      <c r="I456" s="4" t="str">
        <f>[1]!s_info_industry_sw_2021(B456,"20221201",2)</f>
        <v>工业金属(2021)</v>
      </c>
      <c r="J456" s="11" t="s">
        <v>2390</v>
      </c>
      <c r="K456" s="4" t="s">
        <v>2340</v>
      </c>
      <c r="L456" s="8">
        <f>[1]!b_dq_close(B456,$A$1,2)</f>
        <v>180.08500000000001</v>
      </c>
      <c r="M456" s="8">
        <f>[1]!cb_anal_convpremiumratio(B456,$A$1)</f>
        <v>6.6665000000000001</v>
      </c>
      <c r="N456" s="8">
        <f t="shared" si="14"/>
        <v>4.2968281000000008</v>
      </c>
      <c r="O456" s="8">
        <f>[1]!cb_anal_ytm(B456,$A$1)</f>
        <v>-18.4207</v>
      </c>
      <c r="P456" s="8">
        <f>[1]!cb_info_outstandingbalance(B456,$A$1)</f>
        <v>2.3860000000000001</v>
      </c>
      <c r="Q456" s="7">
        <f>[1]!b_anal_ptmyear(B456,$A$1)</f>
        <v>2.3095890410958906</v>
      </c>
      <c r="R456" s="8">
        <f>[1]!s_dq_turn(B456,$A$1)</f>
        <v>244.51927912824812</v>
      </c>
      <c r="S456" s="8">
        <f t="shared" si="15"/>
        <v>186.75150000000002</v>
      </c>
      <c r="T456" s="8">
        <f>[1]!cb_anal_convvalue(B456,$A$1)</f>
        <v>168.82990000000001</v>
      </c>
      <c r="U456" s="19">
        <f>[1]!s_dq_pctchange(B456,$A$1)</f>
        <v>-0.9831035942663191</v>
      </c>
      <c r="V456" s="21">
        <f>[1]!b_pq_pctchange(B456,$A$2,$A$1,2)</f>
        <v>2.5605248620357823</v>
      </c>
      <c r="W456" s="4" t="s">
        <v>2341</v>
      </c>
      <c r="X456" s="4" t="s">
        <v>112</v>
      </c>
      <c r="Y456" s="5">
        <f>[1]!s_val_ev(X456,$A$1,100000000)</f>
        <v>96.551297965200007</v>
      </c>
      <c r="Z456" s="6">
        <f>[1]!s_dq_turn(X456,$A$1)</f>
        <v>5.5485811852378282</v>
      </c>
      <c r="AA456" s="6">
        <f>[1]!s_dq_swing(X456,$A$1)</f>
        <v>5.1684088269454156</v>
      </c>
    </row>
    <row r="457" spans="2:27" x14ac:dyDescent="0.25">
      <c r="B457" s="4" t="s">
        <v>129</v>
      </c>
      <c r="C457" s="4" t="s">
        <v>2342</v>
      </c>
      <c r="D457" s="1" t="s">
        <v>2446</v>
      </c>
      <c r="E457" s="4" t="str">
        <f>[1]!s_info_industry_sw_2021(B457,"20221201",1)</f>
        <v>有色金属(2021)</v>
      </c>
      <c r="F457" s="1" t="s">
        <v>2400</v>
      </c>
      <c r="G457" s="4" t="s">
        <v>1353</v>
      </c>
      <c r="H457" s="4" t="s">
        <v>1354</v>
      </c>
      <c r="I457" s="4" t="str">
        <f>[1]!s_info_industry_sw_2021(B457,"20221201",2)</f>
        <v>工业金属(2021)</v>
      </c>
      <c r="J457" s="11" t="s">
        <v>2389</v>
      </c>
      <c r="K457" s="4" t="s">
        <v>2343</v>
      </c>
      <c r="L457" s="8">
        <f>[1]!b_dq_close(B457,$A$1,2)</f>
        <v>107.661</v>
      </c>
      <c r="M457" s="8">
        <f>[1]!cb_anal_convpremiumratio(B457,$A$1)</f>
        <v>59.098999999999997</v>
      </c>
      <c r="N457" s="8">
        <f t="shared" si="14"/>
        <v>16.1477934714</v>
      </c>
      <c r="O457" s="8">
        <f>[1]!cb_anal_ytm(B457,$A$1)</f>
        <v>1.5736000000000001</v>
      </c>
      <c r="P457" s="8">
        <f>[1]!cb_info_outstandingbalance(B457,$A$1)</f>
        <v>14.99874</v>
      </c>
      <c r="Q457" s="7">
        <f>[1]!b_anal_ptmyear(B457,$A$1)</f>
        <v>4.0794520547945208</v>
      </c>
      <c r="R457" s="8">
        <f>[1]!s_dq_turn(B457,$A$1)</f>
        <v>0.71032633407872925</v>
      </c>
      <c r="S457" s="8">
        <f t="shared" si="15"/>
        <v>166.76</v>
      </c>
      <c r="T457" s="8">
        <f>[1]!cb_anal_convvalue(B457,$A$1)</f>
        <v>67.669200000000004</v>
      </c>
      <c r="U457" s="19">
        <f>[1]!s_dq_pctchange(B457,$A$1)</f>
        <v>1.7651102729422954E-2</v>
      </c>
      <c r="V457" s="21">
        <f>[1]!b_pq_pctchange(B457,$A$2,$A$1,2)</f>
        <v>0.35514541387024628</v>
      </c>
      <c r="W457" s="4" t="s">
        <v>2344</v>
      </c>
      <c r="X457" s="4" t="s">
        <v>130</v>
      </c>
      <c r="Y457" s="5">
        <f>[1]!s_val_ev(X457,$A$1,100000000)</f>
        <v>106.55338226399999</v>
      </c>
      <c r="Z457" s="6">
        <f>[1]!s_dq_turn(X457,$A$1)</f>
        <v>1.3977995568047408</v>
      </c>
      <c r="AA457" s="6">
        <f>[1]!s_dq_swing(X457,$A$1)</f>
        <v>2.1156558533145202</v>
      </c>
    </row>
    <row r="458" spans="2:27" x14ac:dyDescent="0.25">
      <c r="B458" s="4" t="s">
        <v>187</v>
      </c>
      <c r="C458" s="4" t="s">
        <v>2345</v>
      </c>
      <c r="D458" s="1" t="s">
        <v>2446</v>
      </c>
      <c r="E458" s="4" t="str">
        <f>[1]!s_info_industry_sw_2021(B458,"20221201",1)</f>
        <v>有色金属(2021)</v>
      </c>
      <c r="F458" s="1" t="s">
        <v>2400</v>
      </c>
      <c r="G458" s="4" t="s">
        <v>1353</v>
      </c>
      <c r="H458" s="4" t="s">
        <v>1354</v>
      </c>
      <c r="I458" s="4" t="str">
        <f>[1]!s_info_industry_sw_2021(B458,"20221201",2)</f>
        <v>工业金属(2021)</v>
      </c>
      <c r="J458" s="11" t="s">
        <v>2388</v>
      </c>
      <c r="K458" s="4" t="s">
        <v>2346</v>
      </c>
      <c r="L458" s="8">
        <f>[1]!b_dq_close(B458,$A$1,2)</f>
        <v>299.59300000000002</v>
      </c>
      <c r="M458" s="8">
        <f>[1]!cb_anal_convpremiumratio(B458,$A$1)</f>
        <v>4.8574999999999999</v>
      </c>
      <c r="N458" s="8">
        <f t="shared" si="14"/>
        <v>11.783921428300001</v>
      </c>
      <c r="O458" s="8">
        <f>[1]!cb_anal_ytm(B458,$A$1)</f>
        <v>-37.045400000000001</v>
      </c>
      <c r="P458" s="8">
        <f>[1]!cb_info_outstandingbalance(B458,$A$1)</f>
        <v>3.9333100000000001</v>
      </c>
      <c r="Q458" s="7">
        <f>[1]!b_anal_ptmyear(B458,$A$1)</f>
        <v>2.128767123287671</v>
      </c>
      <c r="R458" s="8">
        <f>[1]!s_dq_turn(B458,$A$1)</f>
        <v>19.952660736123011</v>
      </c>
      <c r="S458" s="8">
        <f t="shared" si="15"/>
        <v>304.45050000000003</v>
      </c>
      <c r="T458" s="8">
        <f>[1]!cb_anal_convvalue(B458,$A$1)</f>
        <v>285.71429999999998</v>
      </c>
      <c r="U458" s="19">
        <f>[1]!s_dq_pctchange(B458,$A$1)</f>
        <v>-0.26366163423605482</v>
      </c>
      <c r="V458" s="21">
        <f>[1]!b_pq_pctchange(B458,$A$2,$A$1,2)</f>
        <v>-7.4213016325256609</v>
      </c>
      <c r="W458" s="4" t="s">
        <v>2347</v>
      </c>
      <c r="X458" s="4" t="s">
        <v>188</v>
      </c>
      <c r="Y458" s="5">
        <f>[1]!s_val_ev(X458,$A$1,100000000)</f>
        <v>209.91653674399998</v>
      </c>
      <c r="Z458" s="6">
        <f>[1]!s_dq_turn(X458,$A$1)</f>
        <v>1.1679424966089214</v>
      </c>
      <c r="AA458" s="6">
        <f>[1]!s_dq_swing(X458,$A$1)</f>
        <v>1.9306815538497286</v>
      </c>
    </row>
    <row r="459" spans="2:27" x14ac:dyDescent="0.25">
      <c r="B459" s="4" t="s">
        <v>662</v>
      </c>
      <c r="C459" s="4" t="s">
        <v>2348</v>
      </c>
      <c r="D459" s="1" t="s">
        <v>2446</v>
      </c>
      <c r="E459" s="4" t="str">
        <f>[1]!s_info_industry_sw_2021(B459,"20221201",1)</f>
        <v>有色金属(2021)</v>
      </c>
      <c r="F459" s="1" t="s">
        <v>2400</v>
      </c>
      <c r="G459" s="4" t="s">
        <v>1353</v>
      </c>
      <c r="H459" s="4" t="s">
        <v>1354</v>
      </c>
      <c r="I459" s="4" t="str">
        <f>[1]!s_info_industry_sw_2021(B459,"20221201",2)</f>
        <v>工业金属(2021)</v>
      </c>
      <c r="J459" s="11" t="s">
        <v>2389</v>
      </c>
      <c r="K459" s="4" t="s">
        <v>2340</v>
      </c>
      <c r="L459" s="8">
        <f>[1]!b_dq_close(B459,$A$1,2)</f>
        <v>115.8</v>
      </c>
      <c r="M459" s="8">
        <f>[1]!cb_anal_convpremiumratio(B459,$A$1)</f>
        <v>44.528700000000001</v>
      </c>
      <c r="N459" s="8">
        <f t="shared" si="14"/>
        <v>9.8399637240000004</v>
      </c>
      <c r="O459" s="8">
        <f>[1]!cb_anal_ytm(B459,$A$1)</f>
        <v>-0.39090000000000003</v>
      </c>
      <c r="P459" s="8">
        <f>[1]!cb_info_outstandingbalance(B459,$A$1)</f>
        <v>8.4973779999999994</v>
      </c>
      <c r="Q459" s="7">
        <f>[1]!b_anal_ptmyear(B459,$A$1)</f>
        <v>3.3945205479452056</v>
      </c>
      <c r="R459" s="8">
        <f>[1]!s_dq_turn(B459,$A$1)</f>
        <v>0.79106755048439648</v>
      </c>
      <c r="S459" s="8">
        <f t="shared" si="15"/>
        <v>160.3287</v>
      </c>
      <c r="T459" s="8">
        <f>[1]!cb_anal_convvalue(B459,$A$1)</f>
        <v>80.122500000000002</v>
      </c>
      <c r="U459" s="19">
        <f>[1]!s_dq_pctchange(B459,$A$1)</f>
        <v>0.34749001291172044</v>
      </c>
      <c r="V459" s="21">
        <f>[1]!b_pq_pctchange(B459,$A$2,$A$1,2)</f>
        <v>-1.8910126067507109</v>
      </c>
      <c r="W459" s="4" t="s">
        <v>2349</v>
      </c>
      <c r="X459" s="4" t="s">
        <v>663</v>
      </c>
      <c r="Y459" s="5">
        <f>[1]!s_val_ev(X459,$A$1,100000000)</f>
        <v>190.1118950325</v>
      </c>
      <c r="Z459" s="6">
        <f>[1]!s_dq_turn(X459,$A$1)</f>
        <v>0.34114912160653588</v>
      </c>
      <c r="AA459" s="6">
        <f>[1]!s_dq_swing(X459,$A$1)</f>
        <v>3.5966981132075437</v>
      </c>
    </row>
    <row r="460" spans="2:27" x14ac:dyDescent="0.25">
      <c r="B460" s="4" t="s">
        <v>664</v>
      </c>
      <c r="C460" s="4" t="s">
        <v>2350</v>
      </c>
      <c r="D460" s="1" t="s">
        <v>2446</v>
      </c>
      <c r="E460" s="4" t="str">
        <f>[1]!s_info_industry_sw_2021(B460,"20221201",1)</f>
        <v>有色金属(2021)</v>
      </c>
      <c r="F460" s="1" t="s">
        <v>2400</v>
      </c>
      <c r="G460" s="4" t="s">
        <v>1353</v>
      </c>
      <c r="H460" s="4" t="s">
        <v>1354</v>
      </c>
      <c r="I460" s="4" t="str">
        <f>[1]!s_info_industry_sw_2021(B460,"20221201",2)</f>
        <v>工业金属(2021)</v>
      </c>
      <c r="J460" s="7"/>
      <c r="K460" s="4" t="s">
        <v>2351</v>
      </c>
      <c r="L460" s="8">
        <f>[1]!b_dq_close(B460,$A$1,2)</f>
        <v>119.485</v>
      </c>
      <c r="M460" s="8">
        <f>[1]!cb_anal_convpremiumratio(B460,$A$1)</f>
        <v>17.162400000000002</v>
      </c>
      <c r="N460" s="8">
        <f t="shared" si="14"/>
        <v>36.117776443749996</v>
      </c>
      <c r="O460" s="8">
        <f>[1]!cb_anal_ytm(B460,$A$1)</f>
        <v>-1.6189</v>
      </c>
      <c r="P460" s="8">
        <f>[1]!cb_info_outstandingbalance(B460,$A$1)</f>
        <v>30.227875000000001</v>
      </c>
      <c r="Q460" s="7">
        <f>[1]!b_anal_ptmyear(B460,$A$1)</f>
        <v>3.4082191780821915</v>
      </c>
      <c r="R460" s="8">
        <f>[1]!s_dq_turn(B460,$A$1)</f>
        <v>1.7411478643470637</v>
      </c>
      <c r="S460" s="8">
        <f t="shared" si="15"/>
        <v>136.6474</v>
      </c>
      <c r="T460" s="8">
        <f>[1]!cb_anal_convvalue(B460,$A$1)</f>
        <v>101.9824</v>
      </c>
      <c r="U460" s="19">
        <f>[1]!s_dq_pctchange(B460,$A$1)</f>
        <v>-0.25377956239721683</v>
      </c>
      <c r="V460" s="21">
        <f>[1]!b_pq_pctchange(B460,$A$2,$A$1,2)</f>
        <v>0.72072831492877354</v>
      </c>
      <c r="W460" s="4" t="s">
        <v>2352</v>
      </c>
      <c r="X460" s="4" t="s">
        <v>665</v>
      </c>
      <c r="Y460" s="5">
        <f>[1]!s_val_ev(X460,$A$1,100000000)</f>
        <v>173.04827469899999</v>
      </c>
      <c r="Z460" s="6">
        <f>[1]!s_dq_turn(X460,$A$1)</f>
        <v>1.9733327909074785</v>
      </c>
      <c r="AA460" s="6">
        <f>[1]!s_dq_swing(X460,$A$1)</f>
        <v>2.3913043478260945</v>
      </c>
    </row>
    <row r="461" spans="2:27" x14ac:dyDescent="0.25">
      <c r="B461" s="4" t="s">
        <v>725</v>
      </c>
      <c r="C461" s="4" t="s">
        <v>2353</v>
      </c>
      <c r="D461" s="1" t="s">
        <v>2446</v>
      </c>
      <c r="E461" s="4" t="str">
        <f>[1]!s_info_industry_sw_2021(B461,"20221201",1)</f>
        <v>有色金属(2021)</v>
      </c>
      <c r="F461" s="1" t="s">
        <v>2400</v>
      </c>
      <c r="G461" s="4" t="s">
        <v>1353</v>
      </c>
      <c r="H461" s="4" t="s">
        <v>1354</v>
      </c>
      <c r="I461" s="4" t="str">
        <f>[1]!s_info_industry_sw_2021(B461,"20221201",2)</f>
        <v>工业金属(2021)</v>
      </c>
      <c r="J461" s="7"/>
      <c r="K461" s="4" t="s">
        <v>2354</v>
      </c>
      <c r="L461" s="8">
        <f>[1]!b_dq_close(B461,$A$1,2)</f>
        <v>120.124</v>
      </c>
      <c r="M461" s="8">
        <f>[1]!cb_anal_convpremiumratio(B461,$A$1)</f>
        <v>49.996600000000001</v>
      </c>
      <c r="N461" s="8">
        <f t="shared" si="14"/>
        <v>9.8979821569599995</v>
      </c>
      <c r="O461" s="8">
        <f>[1]!cb_anal_ytm(B461,$A$1)</f>
        <v>0.60850000000000004</v>
      </c>
      <c r="P461" s="8">
        <f>[1]!cb_info_outstandingbalance(B461,$A$1)</f>
        <v>8.2398039999999995</v>
      </c>
      <c r="Q461" s="7">
        <f>[1]!b_anal_ptmyear(B461,$A$1)</f>
        <v>4.9232876712328766</v>
      </c>
      <c r="R461" s="8">
        <f>[1]!s_dq_turn(B461,$A$1)</f>
        <v>1.2281724176934308</v>
      </c>
      <c r="S461" s="8">
        <f t="shared" si="15"/>
        <v>170.1206</v>
      </c>
      <c r="T461" s="8">
        <f>[1]!cb_anal_convvalue(B461,$A$1)</f>
        <v>80.084500000000006</v>
      </c>
      <c r="U461" s="19">
        <f>[1]!s_dq_pctchange(B461,$A$1)</f>
        <v>0.85978169605373711</v>
      </c>
      <c r="V461" s="21">
        <f>[1]!b_pq_pctchange(B461,$A$2,$A$1,2)</f>
        <v>-0.72724868599385939</v>
      </c>
      <c r="W461" s="4" t="s">
        <v>2355</v>
      </c>
      <c r="X461" s="4" t="s">
        <v>726</v>
      </c>
      <c r="Y461" s="5">
        <f>[1]!s_val_ev(X461,$A$1,100000000)</f>
        <v>39.687372807499997</v>
      </c>
      <c r="Z461" s="6">
        <f>[1]!s_dq_turn(X461,$A$1)</f>
        <v>2.4423346391815151</v>
      </c>
      <c r="AA461" s="6">
        <f>[1]!s_dq_swing(X461,$A$1)</f>
        <v>2.6455026455026411</v>
      </c>
    </row>
    <row r="462" spans="2:27" x14ac:dyDescent="0.25">
      <c r="B462" s="4" t="s">
        <v>754</v>
      </c>
      <c r="C462" s="4" t="s">
        <v>2356</v>
      </c>
      <c r="D462" s="1" t="s">
        <v>2446</v>
      </c>
      <c r="E462" s="4" t="str">
        <f>[1]!s_info_industry_sw_2021(B462,"20221201",1)</f>
        <v>有色金属(2021)</v>
      </c>
      <c r="F462" s="1" t="s">
        <v>2400</v>
      </c>
      <c r="G462" s="4" t="s">
        <v>1353</v>
      </c>
      <c r="H462" s="4" t="s">
        <v>1354</v>
      </c>
      <c r="I462" s="4" t="str">
        <f>[1]!s_info_industry_sw_2021(B462,"20221201",2)</f>
        <v>工业金属(2021)</v>
      </c>
      <c r="J462" s="7" t="s">
        <v>1187</v>
      </c>
      <c r="K462" s="4" t="s">
        <v>2335</v>
      </c>
      <c r="L462" s="8">
        <f>[1]!b_dq_close(B462,$A$1,2)</f>
        <v>116.4</v>
      </c>
      <c r="M462" s="8">
        <f>[1]!cb_anal_convpremiumratio(B462,$A$1)</f>
        <v>60.679200000000002</v>
      </c>
      <c r="N462" s="8">
        <f t="shared" si="14"/>
        <v>9.6610149240000016</v>
      </c>
      <c r="O462" s="8">
        <f>[1]!cb_anal_ytm(B462,$A$1)</f>
        <v>-0.46870000000000001</v>
      </c>
      <c r="P462" s="8">
        <f>[1]!cb_info_outstandingbalance(B462,$A$1)</f>
        <v>8.2998410000000007</v>
      </c>
      <c r="Q462" s="7">
        <f>[1]!b_anal_ptmyear(B462,$A$1)</f>
        <v>5.4712328767123291</v>
      </c>
      <c r="R462" s="8">
        <f>[1]!s_dq_turn(B462,$A$1)</f>
        <v>1.0522731700522938</v>
      </c>
      <c r="S462" s="8">
        <f t="shared" si="15"/>
        <v>177.07920000000001</v>
      </c>
      <c r="T462" s="8">
        <f>[1]!cb_anal_convvalue(B462,$A$1)</f>
        <v>72.442499999999995</v>
      </c>
      <c r="U462" s="19">
        <f>[1]!s_dq_pctchange(B462,$A$1)</f>
        <v>-0.512820512820508</v>
      </c>
      <c r="V462" s="21">
        <f>[1]!b_pq_pctchange(B462,$A$2,$A$1,2)</f>
        <v>-1.0330315010840363</v>
      </c>
      <c r="W462" s="4" t="s">
        <v>2357</v>
      </c>
      <c r="X462" s="4" t="s">
        <v>755</v>
      </c>
      <c r="Y462" s="5">
        <f>[1]!s_val_ev(X462,$A$1,100000000)</f>
        <v>64.971999999999994</v>
      </c>
      <c r="Z462" s="6">
        <f>[1]!s_dq_turn(X462,$A$1)</f>
        <v>5.6638701561286098</v>
      </c>
      <c r="AA462" s="6">
        <f>[1]!s_dq_swing(X462,$A$1)</f>
        <v>4.0887040887040875</v>
      </c>
    </row>
    <row r="463" spans="2:27" ht="15.95" customHeight="1" x14ac:dyDescent="0.25">
      <c r="B463" s="4" t="s">
        <v>843</v>
      </c>
      <c r="C463" s="4" t="s">
        <v>2358</v>
      </c>
      <c r="D463" s="1" t="s">
        <v>2446</v>
      </c>
      <c r="E463" s="4" t="str">
        <f>[1]!s_info_industry_sw_2021(B463,"20221201",1)</f>
        <v>有色金属(2021)</v>
      </c>
      <c r="F463" s="1" t="s">
        <v>2400</v>
      </c>
      <c r="G463" s="4" t="s">
        <v>1353</v>
      </c>
      <c r="H463" s="4" t="s">
        <v>1354</v>
      </c>
      <c r="I463" s="4" t="str">
        <f>[1]!s_info_industry_sw_2021(B463,"20221201",2)</f>
        <v>工业金属(2021)</v>
      </c>
      <c r="J463" s="7"/>
      <c r="K463" s="4" t="s">
        <v>2343</v>
      </c>
      <c r="L463" s="8">
        <f>[1]!b_dq_close(B463,$A$1,2)</f>
        <v>129.501</v>
      </c>
      <c r="M463" s="8">
        <f>[1]!cb_anal_convpremiumratio(B463,$A$1)</f>
        <v>0.79290000000000005</v>
      </c>
      <c r="N463" s="8">
        <f t="shared" si="14"/>
        <v>36.732119483520002</v>
      </c>
      <c r="O463" s="8">
        <f>[1]!cb_anal_ytm(B463,$A$1)</f>
        <v>-4.8122999999999996</v>
      </c>
      <c r="P463" s="8">
        <f>[1]!cb_info_outstandingbalance(B463,$A$1)</f>
        <v>28.364352</v>
      </c>
      <c r="Q463" s="7">
        <f>[1]!b_anal_ptmyear(B463,$A$1)</f>
        <v>2.7479452054794522</v>
      </c>
      <c r="R463" s="8">
        <f>[1]!s_dq_turn(B463,$A$1)</f>
        <v>2.1878765289614233</v>
      </c>
      <c r="S463" s="8">
        <f t="shared" si="15"/>
        <v>130.29390000000001</v>
      </c>
      <c r="T463" s="8">
        <f>[1]!cb_anal_convvalue(B463,$A$1)</f>
        <v>128.48230000000001</v>
      </c>
      <c r="U463" s="19">
        <f>[1]!s_dq_pctchange(B463,$A$1)</f>
        <v>0.51850069469779203</v>
      </c>
      <c r="V463" s="21">
        <f>[1]!b_pq_pctchange(B463,$A$2,$A$1,2)</f>
        <v>0.96362998479711426</v>
      </c>
      <c r="W463" s="4" t="s">
        <v>2359</v>
      </c>
      <c r="X463" s="4" t="s">
        <v>844</v>
      </c>
      <c r="Y463" s="5">
        <f>[1]!s_val_ev(X463,$A$1,100000000)</f>
        <v>245.12308010759998</v>
      </c>
      <c r="Z463" s="6">
        <f>[1]!s_dq_turn(X463,$A$1)</f>
        <v>0.37974932403100742</v>
      </c>
      <c r="AA463" s="6">
        <f>[1]!s_dq_swing(X463,$A$1)</f>
        <v>2.295081967213124</v>
      </c>
    </row>
    <row r="464" spans="2:27" x14ac:dyDescent="0.25">
      <c r="B464" s="4" t="s">
        <v>871</v>
      </c>
      <c r="C464" s="4" t="s">
        <v>2360</v>
      </c>
      <c r="D464" s="1" t="s">
        <v>2446</v>
      </c>
      <c r="E464" s="4" t="str">
        <f>[1]!s_info_industry_sw_2021(B464,"20221201",1)</f>
        <v>有色金属(2021)</v>
      </c>
      <c r="F464" s="1" t="s">
        <v>2400</v>
      </c>
      <c r="G464" s="4" t="s">
        <v>1353</v>
      </c>
      <c r="H464" s="4" t="s">
        <v>1354</v>
      </c>
      <c r="I464" s="4" t="str">
        <f>[1]!s_info_industry_sw_2021(B464,"20221201",2)</f>
        <v>工业金属(2021)</v>
      </c>
      <c r="J464" s="7"/>
      <c r="K464" s="4" t="s">
        <v>2343</v>
      </c>
      <c r="L464" s="8">
        <f>[1]!b_dq_close(B464,$A$1,2)</f>
        <v>121.645</v>
      </c>
      <c r="M464" s="8">
        <f>[1]!cb_anal_convpremiumratio(B464,$A$1)</f>
        <v>25.0779</v>
      </c>
      <c r="N464" s="8">
        <f t="shared" si="14"/>
        <v>22.170123609250002</v>
      </c>
      <c r="O464" s="8">
        <f>[1]!cb_anal_ytm(B464,$A$1)</f>
        <v>-1.9168000000000001</v>
      </c>
      <c r="P464" s="8">
        <f>[1]!cb_info_outstandingbalance(B464,$A$1)</f>
        <v>18.225265</v>
      </c>
      <c r="Q464" s="7">
        <f>[1]!b_anal_ptmyear(B464,$A$1)</f>
        <v>3.2821917808219179</v>
      </c>
      <c r="R464" s="8">
        <f>[1]!s_dq_turn(B464,$A$1)</f>
        <v>1.7663392000061453</v>
      </c>
      <c r="S464" s="8">
        <f t="shared" si="15"/>
        <v>146.72289999999998</v>
      </c>
      <c r="T464" s="8">
        <f>[1]!cb_anal_convvalue(B464,$A$1)</f>
        <v>97.255399999999995</v>
      </c>
      <c r="U464" s="19">
        <f>[1]!s_dq_pctchange(B464,$A$1)</f>
        <v>0.36716171617161153</v>
      </c>
      <c r="V464" s="21">
        <f>[1]!b_pq_pctchange(B464,$A$2,$A$1,2)</f>
        <v>-0.85901270589002521</v>
      </c>
      <c r="W464" s="4" t="s">
        <v>2361</v>
      </c>
      <c r="X464" s="4" t="s">
        <v>872</v>
      </c>
      <c r="Y464" s="5">
        <f>[1]!s_val_ev(X464,$A$1,100000000)</f>
        <v>108.76448652550002</v>
      </c>
      <c r="Z464" s="6">
        <f>[1]!s_dq_turn(X464,$A$1)</f>
        <v>1.1066528001302902</v>
      </c>
      <c r="AA464" s="6">
        <f>[1]!s_dq_swing(X464,$A$1)</f>
        <v>2.4844720496894541</v>
      </c>
    </row>
    <row r="465" spans="2:27" x14ac:dyDescent="0.25">
      <c r="B465" s="4" t="s">
        <v>411</v>
      </c>
      <c r="C465" s="16" t="s">
        <v>2362</v>
      </c>
      <c r="D465" s="1" t="s">
        <v>2446</v>
      </c>
      <c r="E465" s="4" t="str">
        <f>[1]!s_info_industry_sw_2021(B465,"20221201",1)</f>
        <v>有色金属(2021)</v>
      </c>
      <c r="F465" s="1" t="s">
        <v>2400</v>
      </c>
      <c r="G465" s="4" t="s">
        <v>1353</v>
      </c>
      <c r="H465" s="4" t="s">
        <v>1354</v>
      </c>
      <c r="I465" s="4" t="str">
        <f>[1]!s_info_industry_sw_2021(B465,"20221201",2)</f>
        <v>工业金属(2021)</v>
      </c>
      <c r="J465" s="7"/>
      <c r="K465" s="4" t="s">
        <v>2335</v>
      </c>
      <c r="L465" s="8">
        <f>[1]!b_dq_close(B465,$A$1,2)</f>
        <v>173.3</v>
      </c>
      <c r="M465" s="8">
        <f>[1]!cb_anal_convpremiumratio(B465,$A$1)</f>
        <v>10.889699999999999</v>
      </c>
      <c r="N465" s="8">
        <f t="shared" si="14"/>
        <v>2.1160293929999998</v>
      </c>
      <c r="O465" s="8">
        <f>[1]!cb_anal_ytm(B465,$A$1)</f>
        <v>-28.8156</v>
      </c>
      <c r="P465" s="8">
        <f>[1]!cb_info_outstandingbalance(B465,$A$1)</f>
        <v>1.2210209999999999</v>
      </c>
      <c r="Q465" s="7">
        <f>[1]!b_anal_ptmyear(B465,$A$1)</f>
        <v>1.4082191780821918</v>
      </c>
      <c r="R465" s="8">
        <f>[1]!s_dq_turn(B465,$A$1)</f>
        <v>29.465504688289556</v>
      </c>
      <c r="S465" s="8">
        <f t="shared" si="15"/>
        <v>184.18970000000002</v>
      </c>
      <c r="T465" s="8">
        <f>[1]!cb_anal_convvalue(B465,$A$1)</f>
        <v>156.28139999999999</v>
      </c>
      <c r="U465" s="19">
        <f>[1]!s_dq_pctchange(B465,$A$1)</f>
        <v>0.43291046808807387</v>
      </c>
      <c r="V465" s="21">
        <f>[1]!b_pq_pctchange(B465,$A$2,$A$1,2)</f>
        <v>-6.0755514606254293</v>
      </c>
      <c r="W465" s="4" t="s">
        <v>2363</v>
      </c>
      <c r="X465" s="4" t="s">
        <v>412</v>
      </c>
      <c r="Y465" s="5">
        <f>[1]!s_val_ev(X465,$A$1,100000000)</f>
        <v>84.8894038575</v>
      </c>
      <c r="Z465" s="6">
        <f>[1]!s_dq_turn(X465,$A$1)</f>
        <v>1.7781509372103876</v>
      </c>
      <c r="AA465" s="6">
        <f>[1]!s_dq_swing(X465,$A$1)</f>
        <v>2.2678185745140289</v>
      </c>
    </row>
    <row r="466" spans="2:27" x14ac:dyDescent="0.25">
      <c r="B466" s="4" t="s">
        <v>487</v>
      </c>
      <c r="C466" s="4" t="s">
        <v>2364</v>
      </c>
      <c r="D466" s="1" t="s">
        <v>2446</v>
      </c>
      <c r="E466" s="4" t="str">
        <f>[1]!s_info_industry_sw_2021(B466,"20221201",1)</f>
        <v>有色金属(2021)</v>
      </c>
      <c r="F466" s="1" t="s">
        <v>2400</v>
      </c>
      <c r="G466" s="4" t="s">
        <v>1353</v>
      </c>
      <c r="H466" s="4" t="s">
        <v>1354</v>
      </c>
      <c r="I466" s="4" t="str">
        <f>[1]!s_info_industry_sw_2021(B466,"20221201",2)</f>
        <v>工业金属(2021)</v>
      </c>
      <c r="J466" s="7"/>
      <c r="K466" s="4" t="s">
        <v>2335</v>
      </c>
      <c r="L466" s="8">
        <f>[1]!b_dq_close(B466,$A$1,2)</f>
        <v>148.119</v>
      </c>
      <c r="M466" s="8">
        <f>[1]!cb_anal_convpremiumratio(B466,$A$1)</f>
        <v>6.6837999999999997</v>
      </c>
      <c r="N466" s="8">
        <f t="shared" si="14"/>
        <v>8.4604121233799994</v>
      </c>
      <c r="O466" s="8">
        <f>[1]!cb_anal_ytm(B466,$A$1)</f>
        <v>-7.1329000000000002</v>
      </c>
      <c r="P466" s="8">
        <f>[1]!cb_info_outstandingbalance(B466,$A$1)</f>
        <v>5.7119020000000003</v>
      </c>
      <c r="Q466" s="7">
        <f>[1]!b_anal_ptmyear(B466,$A$1)</f>
        <v>3.8027397260273972</v>
      </c>
      <c r="R466" s="8">
        <f>[1]!s_dq_turn(B466,$A$1)</f>
        <v>13.020146354051592</v>
      </c>
      <c r="S466" s="8">
        <f t="shared" si="15"/>
        <v>154.80279999999999</v>
      </c>
      <c r="T466" s="8">
        <f>[1]!cb_anal_convvalue(B466,$A$1)</f>
        <v>138.83930000000001</v>
      </c>
      <c r="U466" s="19">
        <f>[1]!s_dq_pctchange(B466,$A$1)</f>
        <v>1.7999999999999998</v>
      </c>
      <c r="V466" s="21">
        <f>[1]!b_pq_pctchange(B466,$A$2,$A$1,2)</f>
        <v>-5.8372165466208026</v>
      </c>
      <c r="W466" s="4" t="s">
        <v>2363</v>
      </c>
      <c r="X466" s="4" t="s">
        <v>412</v>
      </c>
      <c r="Y466" s="5">
        <f>[1]!s_val_ev(X466,$A$1,100000000)</f>
        <v>84.8894038575</v>
      </c>
      <c r="Z466" s="6">
        <f>[1]!s_dq_turn(X466,$A$1)</f>
        <v>1.7781509372103876</v>
      </c>
      <c r="AA466" s="6">
        <f>[1]!s_dq_swing(X466,$A$1)</f>
        <v>2.2678185745140289</v>
      </c>
    </row>
    <row r="467" spans="2:27" x14ac:dyDescent="0.25">
      <c r="B467" s="4" t="s">
        <v>253</v>
      </c>
      <c r="C467" s="4" t="s">
        <v>2365</v>
      </c>
      <c r="D467" s="1" t="s">
        <v>2446</v>
      </c>
      <c r="E467" s="4" t="str">
        <f>[1]!s_info_industry_sw_2021(B467,"20221201",1)</f>
        <v>有色金属(2021)</v>
      </c>
      <c r="F467" s="1" t="s">
        <v>2400</v>
      </c>
      <c r="G467" s="4" t="s">
        <v>1353</v>
      </c>
      <c r="H467" s="4" t="s">
        <v>1354</v>
      </c>
      <c r="I467" s="4" t="str">
        <f>[1]!s_info_industry_sw_2021(B467,"20221201",2)</f>
        <v>金属新材料(2021)</v>
      </c>
      <c r="J467" s="11" t="s">
        <v>2407</v>
      </c>
      <c r="K467" s="4" t="s">
        <v>2366</v>
      </c>
      <c r="L467" s="8">
        <f>[1]!b_dq_close(B467,$A$1,2)</f>
        <v>124.143</v>
      </c>
      <c r="M467" s="8">
        <f>[1]!cb_anal_convpremiumratio(B467,$A$1)</f>
        <v>27.237300000000001</v>
      </c>
      <c r="N467" s="8">
        <f t="shared" si="14"/>
        <v>5.6238765288000003</v>
      </c>
      <c r="O467" s="8">
        <f>[1]!cb_anal_ytm(B467,$A$1)</f>
        <v>0.20200000000000001</v>
      </c>
      <c r="P467" s="8">
        <f>[1]!cb_info_outstandingbalance(B467,$A$1)</f>
        <v>4.5301600000000004</v>
      </c>
      <c r="Q467" s="7">
        <f>[1]!b_anal_ptmyear(B467,$A$1)</f>
        <v>3.473972602739726</v>
      </c>
      <c r="R467" s="8">
        <f>[1]!s_dq_turn(B467,$A$1)</f>
        <v>7.9858106556942801</v>
      </c>
      <c r="S467" s="8">
        <f t="shared" si="15"/>
        <v>151.38030000000001</v>
      </c>
      <c r="T467" s="8">
        <f>[1]!cb_anal_convvalue(B467,$A$1)</f>
        <v>97.568100000000001</v>
      </c>
      <c r="U467" s="19">
        <f>[1]!s_dq_pctchange(B467,$A$1)</f>
        <v>0.88333766740346131</v>
      </c>
      <c r="V467" s="21">
        <f>[1]!b_pq_pctchange(B467,$A$2,$A$1,2)</f>
        <v>2.6255094364578788</v>
      </c>
      <c r="W467" s="4" t="s">
        <v>2367</v>
      </c>
      <c r="X467" s="4" t="s">
        <v>254</v>
      </c>
      <c r="Y467" s="5">
        <f>[1]!s_val_ev(X467,$A$1,100000000)</f>
        <v>38.617000847100002</v>
      </c>
      <c r="Z467" s="6">
        <f>[1]!s_dq_turn(X467,$A$1)</f>
        <v>3.9759237908691758</v>
      </c>
      <c r="AA467" s="6">
        <f>[1]!s_dq_swing(X467,$A$1)</f>
        <v>3.6649214659685856</v>
      </c>
    </row>
    <row r="468" spans="2:27" x14ac:dyDescent="0.25">
      <c r="B468" s="4" t="s">
        <v>934</v>
      </c>
      <c r="C468" s="4" t="s">
        <v>2368</v>
      </c>
      <c r="D468" s="1" t="s">
        <v>2446</v>
      </c>
      <c r="E468" s="4" t="str">
        <f>[1]!s_info_industry_sw_2021(B468,"20221201",1)</f>
        <v>有色金属(2021)</v>
      </c>
      <c r="F468" s="1" t="s">
        <v>2400</v>
      </c>
      <c r="G468" s="4" t="s">
        <v>1353</v>
      </c>
      <c r="H468" s="4" t="s">
        <v>1354</v>
      </c>
      <c r="I468" s="4" t="str">
        <f>[1]!s_info_industry_sw_2021(B468,"20221201",2)</f>
        <v>金属新材料(2021)</v>
      </c>
      <c r="J468" s="7"/>
      <c r="K468" s="4" t="s">
        <v>2369</v>
      </c>
      <c r="L468" s="8">
        <f>[1]!b_dq_close(B468,$A$1,2)</f>
        <v>0</v>
      </c>
      <c r="M468" s="8">
        <f>[1]!cb_anal_convpremiumratio(B468,$A$1)</f>
        <v>0</v>
      </c>
      <c r="N468" s="8">
        <f t="shared" si="14"/>
        <v>0</v>
      </c>
      <c r="O468" s="8">
        <f>[1]!cb_anal_ytm(B468,$A$1)</f>
        <v>0</v>
      </c>
      <c r="P468" s="8">
        <f>[1]!cb_info_outstandingbalance(B468,$A$1)</f>
        <v>0</v>
      </c>
      <c r="Q468" s="7">
        <f>[1]!b_anal_ptmyear(B468,$A$1)</f>
        <v>0</v>
      </c>
      <c r="R468" s="8">
        <f>[1]!s_dq_turn(B468,$A$1)</f>
        <v>0</v>
      </c>
      <c r="S468" s="8">
        <f t="shared" si="15"/>
        <v>0</v>
      </c>
      <c r="T468" s="8">
        <f>[1]!cb_anal_convvalue(B468,$A$1)</f>
        <v>0</v>
      </c>
      <c r="U468" s="19">
        <f>[1]!s_dq_pctchange(B468,$A$1)</f>
        <v>0</v>
      </c>
      <c r="V468" s="21">
        <f>[1]!b_pq_pctchange(B468,$A$2,$A$1,2)</f>
        <v>0</v>
      </c>
      <c r="W468" s="4" t="s">
        <v>2370</v>
      </c>
      <c r="X468" s="4" t="s">
        <v>579</v>
      </c>
      <c r="Y468" s="5">
        <f>[1]!s_val_ev(X468,$A$1,100000000)</f>
        <v>91.61197987620001</v>
      </c>
      <c r="Z468" s="6">
        <f>[1]!s_dq_turn(X468,$A$1)</f>
        <v>2.1832373435514216</v>
      </c>
      <c r="AA468" s="6">
        <f>[1]!s_dq_swing(X468,$A$1)</f>
        <v>5.3754469606674666</v>
      </c>
    </row>
    <row r="469" spans="2:27" x14ac:dyDescent="0.25">
      <c r="B469" s="4" t="s">
        <v>638</v>
      </c>
      <c r="C469" s="4" t="s">
        <v>2371</v>
      </c>
      <c r="D469" s="1" t="s">
        <v>2446</v>
      </c>
      <c r="E469" s="4" t="str">
        <f>[1]!s_info_industry_sw_2021(B469,"20221201",1)</f>
        <v>有色金属(2021)</v>
      </c>
      <c r="F469" s="1" t="s">
        <v>2400</v>
      </c>
      <c r="G469" s="4" t="s">
        <v>1353</v>
      </c>
      <c r="H469" s="4" t="s">
        <v>1354</v>
      </c>
      <c r="I469" s="4" t="str">
        <f>[1]!s_info_industry_sw_2021(B469,"20221201",2)</f>
        <v>金属新材料(2021)</v>
      </c>
      <c r="J469" s="7"/>
      <c r="K469" s="4" t="s">
        <v>2372</v>
      </c>
      <c r="L469" s="8">
        <f>[1]!b_dq_close(B469,$A$1,2)</f>
        <v>130</v>
      </c>
      <c r="M469" s="8">
        <f>[1]!cb_anal_convpremiumratio(B469,$A$1)</f>
        <v>23.733899999999998</v>
      </c>
      <c r="N469" s="8">
        <f t="shared" si="14"/>
        <v>18.200000000000003</v>
      </c>
      <c r="O469" s="8">
        <f>[1]!cb_anal_ytm(B469,$A$1)</f>
        <v>-1.9112</v>
      </c>
      <c r="P469" s="8">
        <f>[1]!cb_info_outstandingbalance(B469,$A$1)</f>
        <v>14</v>
      </c>
      <c r="Q469" s="7">
        <f>[1]!b_anal_ptmyear(B469,$A$1)</f>
        <v>5.7534246575342465</v>
      </c>
      <c r="R469" s="8">
        <f>[1]!s_dq_turn(B469,$A$1)</f>
        <v>3.2941571428571428</v>
      </c>
      <c r="S469" s="8">
        <f t="shared" si="15"/>
        <v>153.73390000000001</v>
      </c>
      <c r="T469" s="8">
        <f>[1]!cb_anal_convvalue(B469,$A$1)</f>
        <v>105.0642</v>
      </c>
      <c r="U469" s="19">
        <f>[1]!s_dq_pctchange(B469,$A$1)</f>
        <v>0.19267822736030829</v>
      </c>
      <c r="V469" s="21">
        <f>[1]!b_pq_pctchange(B469,$A$2,$A$1,2)</f>
        <v>-2.5560302825875096</v>
      </c>
      <c r="W469" s="4" t="s">
        <v>2373</v>
      </c>
      <c r="X469" s="4" t="s">
        <v>639</v>
      </c>
      <c r="Y469" s="5">
        <f>[1]!s_val_ev(X469,$A$1,100000000)</f>
        <v>114.010101284</v>
      </c>
      <c r="Z469" s="6">
        <f>[1]!s_dq_turn(X469,$A$1)</f>
        <v>1.0920507498340535</v>
      </c>
      <c r="AA469" s="6">
        <f>[1]!s_dq_swing(X469,$A$1)</f>
        <v>2.4691358024691348</v>
      </c>
    </row>
    <row r="470" spans="2:27" x14ac:dyDescent="0.25">
      <c r="B470" s="4" t="s">
        <v>831</v>
      </c>
      <c r="C470" s="4" t="s">
        <v>2374</v>
      </c>
      <c r="D470" s="1" t="s">
        <v>2446</v>
      </c>
      <c r="E470" s="4" t="str">
        <f>[1]!s_info_industry_sw_2021(B470,"20221201",1)</f>
        <v>有色金属(2021)</v>
      </c>
      <c r="F470" s="1" t="s">
        <v>2400</v>
      </c>
      <c r="G470" s="4" t="s">
        <v>1353</v>
      </c>
      <c r="H470" s="4" t="s">
        <v>1354</v>
      </c>
      <c r="I470" s="4" t="str">
        <f>[1]!s_info_industry_sw_2021(B470,"20221201",2)</f>
        <v>小金属(2021)</v>
      </c>
      <c r="J470" s="7"/>
      <c r="K470" s="4" t="s">
        <v>2375</v>
      </c>
      <c r="L470" s="8">
        <f>[1]!b_dq_close(B470,$A$1,2)</f>
        <v>116.45</v>
      </c>
      <c r="M470" s="8">
        <f>[1]!cb_anal_convpremiumratio(B470,$A$1)</f>
        <v>76.428700000000006</v>
      </c>
      <c r="N470" s="8">
        <f t="shared" si="14"/>
        <v>3.5125279300000001</v>
      </c>
      <c r="O470" s="8">
        <f>[1]!cb_anal_ytm(B470,$A$1)</f>
        <v>-1.0408999999999999</v>
      </c>
      <c r="P470" s="8">
        <f>[1]!cb_info_outstandingbalance(B470,$A$1)</f>
        <v>3.01634</v>
      </c>
      <c r="Q470" s="7">
        <f>[1]!b_anal_ptmyear(B470,$A$1)</f>
        <v>2.493150684931507</v>
      </c>
      <c r="R470" s="8">
        <f>[1]!s_dq_turn(B470,$A$1)</f>
        <v>103.00092164676396</v>
      </c>
      <c r="S470" s="8">
        <f t="shared" si="15"/>
        <v>192.87870000000001</v>
      </c>
      <c r="T470" s="8">
        <f>[1]!cb_anal_convvalue(B470,$A$1)</f>
        <v>66.004000000000005</v>
      </c>
      <c r="U470" s="19">
        <f>[1]!s_dq_pctchange(B470,$A$1)</f>
        <v>0.90987868284228524</v>
      </c>
      <c r="V470" s="21">
        <f>[1]!b_pq_pctchange(B470,$A$2,$A$1,2)</f>
        <v>0.14275394723263457</v>
      </c>
      <c r="W470" s="4" t="s">
        <v>2376</v>
      </c>
      <c r="X470" s="4" t="s">
        <v>832</v>
      </c>
      <c r="Y470" s="5">
        <f>[1]!s_val_ev(X470,$A$1,100000000)</f>
        <v>27.652550380800005</v>
      </c>
      <c r="Z470" s="6">
        <f>[1]!s_dq_turn(X470,$A$1)</f>
        <v>14.088224146392882</v>
      </c>
      <c r="AA470" s="6">
        <f>[1]!s_dq_swing(X470,$A$1)</f>
        <v>4.2988741044012277</v>
      </c>
    </row>
    <row r="471" spans="2:27" x14ac:dyDescent="0.25">
      <c r="B471" s="4" t="s">
        <v>873</v>
      </c>
      <c r="C471" s="4" t="s">
        <v>2377</v>
      </c>
      <c r="D471" s="1" t="s">
        <v>2446</v>
      </c>
      <c r="E471" s="4" t="str">
        <f>[1]!s_info_industry_sw_2021(B471,"20221201",1)</f>
        <v>有色金属(2021)</v>
      </c>
      <c r="F471" s="1" t="s">
        <v>2400</v>
      </c>
      <c r="G471" s="4" t="s">
        <v>1353</v>
      </c>
      <c r="H471" s="4" t="s">
        <v>1354</v>
      </c>
      <c r="I471" s="4" t="str">
        <f>[1]!s_info_industry_sw_2021(B471,"20221201",2)</f>
        <v>小金属(2021)</v>
      </c>
      <c r="J471" s="11" t="s">
        <v>2388</v>
      </c>
      <c r="K471" s="4" t="s">
        <v>2378</v>
      </c>
      <c r="L471" s="8">
        <f>[1]!b_dq_close(B471,$A$1,2)</f>
        <v>759.82600000000002</v>
      </c>
      <c r="M471" s="8">
        <f>[1]!cb_anal_convpremiumratio(B471,$A$1)</f>
        <v>7.5556999999999999</v>
      </c>
      <c r="N471" s="8">
        <f t="shared" si="14"/>
        <v>8.7136921662599995</v>
      </c>
      <c r="O471" s="8">
        <f>[1]!cb_anal_ytm(B471,$A$1)</f>
        <v>-42.7624</v>
      </c>
      <c r="P471" s="8">
        <f>[1]!cb_info_outstandingbalance(B471,$A$1)</f>
        <v>1.146801</v>
      </c>
      <c r="Q471" s="7">
        <f>[1]!b_anal_ptmyear(B471,$A$1)</f>
        <v>3.3013698630136985</v>
      </c>
      <c r="R471" s="8">
        <f>[1]!s_dq_turn(B471,$A$1)</f>
        <v>92.702221222339361</v>
      </c>
      <c r="S471" s="8">
        <f t="shared" si="15"/>
        <v>767.38170000000002</v>
      </c>
      <c r="T471" s="8">
        <f>[1]!cb_anal_convvalue(B471,$A$1)</f>
        <v>706.44870000000003</v>
      </c>
      <c r="U471" s="19">
        <f>[1]!s_dq_pctchange(B471,$A$1)</f>
        <v>3.377687074829935</v>
      </c>
      <c r="V471" s="21">
        <f>[1]!b_pq_pctchange(B471,$A$2,$A$1,2)</f>
        <v>-7.3506082728027629</v>
      </c>
      <c r="W471" s="4" t="s">
        <v>2379</v>
      </c>
      <c r="X471" s="4" t="s">
        <v>874</v>
      </c>
      <c r="Y471" s="5">
        <f>[1]!s_val_ev(X471,$A$1,100000000)</f>
        <v>359.046422065</v>
      </c>
      <c r="Z471" s="6">
        <f>[1]!s_dq_turn(X471,$A$1)</f>
        <v>3.1092992703337239</v>
      </c>
      <c r="AA471" s="6">
        <f>[1]!s_dq_swing(X471,$A$1)</f>
        <v>3.9999999999999964</v>
      </c>
    </row>
    <row r="472" spans="2:27" x14ac:dyDescent="0.25">
      <c r="B472" s="4" t="s">
        <v>314</v>
      </c>
      <c r="C472" s="4" t="s">
        <v>2380</v>
      </c>
      <c r="D472" s="1" t="s">
        <v>2446</v>
      </c>
      <c r="E472" s="4" t="str">
        <f>[1]!s_info_industry_sw_2021(B472,"20221201",1)</f>
        <v>有色金属(2021)</v>
      </c>
      <c r="F472" s="1" t="s">
        <v>2400</v>
      </c>
      <c r="G472" s="4" t="s">
        <v>1353</v>
      </c>
      <c r="H472" s="4" t="s">
        <v>1354</v>
      </c>
      <c r="I472" s="4" t="str">
        <f>[1]!s_info_industry_sw_2021(B472,"20221201",2)</f>
        <v>能源金属(2021)</v>
      </c>
      <c r="J472" s="11" t="s">
        <v>2389</v>
      </c>
      <c r="K472" s="4" t="s">
        <v>2381</v>
      </c>
      <c r="L472" s="8">
        <f>[1]!b_dq_close(B472,$A$1,2)</f>
        <v>114.99</v>
      </c>
      <c r="M472" s="8">
        <f>[1]!cb_anal_convpremiumratio(B472,$A$1)</f>
        <v>59.673499999999997</v>
      </c>
      <c r="N472" s="8">
        <f t="shared" si="14"/>
        <v>87.378672493799996</v>
      </c>
      <c r="O472" s="8">
        <f>[1]!cb_anal_ytm(B472,$A$1)</f>
        <v>-0.44309999999999999</v>
      </c>
      <c r="P472" s="8">
        <f>[1]!cb_info_outstandingbalance(B472,$A$1)</f>
        <v>75.988061999999999</v>
      </c>
      <c r="Q472" s="7">
        <f>[1]!b_anal_ptmyear(B472,$A$1)</f>
        <v>5.0082191780821921</v>
      </c>
      <c r="R472" s="8">
        <f>[1]!s_dq_turn(B472,$A$1)</f>
        <v>0.9657964431307644</v>
      </c>
      <c r="S472" s="8">
        <f t="shared" si="15"/>
        <v>174.6635</v>
      </c>
      <c r="T472" s="8">
        <f>[1]!cb_anal_convvalue(B472,$A$1)</f>
        <v>72.015699999999995</v>
      </c>
      <c r="U472" s="19">
        <f>[1]!s_dq_pctchange(B472,$A$1)</f>
        <v>-0.15368985907421978</v>
      </c>
      <c r="V472" s="21">
        <f>[1]!b_pq_pctchange(B472,$A$2,$A$1,2)</f>
        <v>-1.8982212174209856</v>
      </c>
      <c r="W472" s="4" t="s">
        <v>2382</v>
      </c>
      <c r="X472" s="4" t="s">
        <v>315</v>
      </c>
      <c r="Y472" s="5">
        <f>[1]!s_val_ev(X472,$A$1,100000000)</f>
        <v>969.88493691990004</v>
      </c>
      <c r="Z472" s="6">
        <f>[1]!s_dq_turn(X472,$A$1)</f>
        <v>1.6176069415505065</v>
      </c>
      <c r="AA472" s="6">
        <f>[1]!s_dq_swing(X472,$A$1)</f>
        <v>3.4729145895646338</v>
      </c>
    </row>
    <row r="473" spans="2:27" x14ac:dyDescent="0.25">
      <c r="M473" s="4">
        <v>2840.55</v>
      </c>
      <c r="N473" s="8">
        <f>SUM(N2:N472)</f>
        <v>9608.9286359346388</v>
      </c>
      <c r="O473" s="22">
        <f>M473/N473</f>
        <v>0.29561568283243955</v>
      </c>
    </row>
    <row r="474" spans="2:27" x14ac:dyDescent="0.25">
      <c r="B474" s="10" t="s">
        <v>2383</v>
      </c>
      <c r="C474" s="4" t="s">
        <v>933</v>
      </c>
      <c r="L474" s="4" t="s">
        <v>933</v>
      </c>
      <c r="M474" s="4">
        <v>3632.75</v>
      </c>
      <c r="O474" s="22">
        <f>M474/N473</f>
        <v>0.37805983764043749</v>
      </c>
      <c r="W474" s="4" t="s">
        <v>933</v>
      </c>
      <c r="X474" s="4" t="s">
        <v>933</v>
      </c>
    </row>
  </sheetData>
  <autoFilter ref="A1:AB474" xr:uid="{00000000-0001-0000-0000-000000000000}"/>
  <sortState xmlns:xlrd2="http://schemas.microsoft.com/office/spreadsheetml/2017/richdata2" ref="A2:X466">
    <sortCondition ref="E26:E466"/>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4780C-2FAE-4378-9B01-4648EF5983F1}">
  <dimension ref="A1"/>
  <sheetViews>
    <sheetView workbookViewId="0">
      <selection activeCell="D2" sqref="D2"/>
    </sheetView>
  </sheetViews>
  <sheetFormatPr defaultRowHeight="15.75"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goodluck</cp:lastModifiedBy>
  <dcterms:modified xsi:type="dcterms:W3CDTF">2023-03-09T06:20:36Z</dcterms:modified>
</cp:coreProperties>
</file>